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omments1.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DieseArbeitsmappe"/>
  <mc:AlternateContent xmlns:mc="http://schemas.openxmlformats.org/markup-compatibility/2006">
    <mc:Choice Requires="x15">
      <x15ac:absPath xmlns:x15ac="http://schemas.microsoft.com/office/spreadsheetml/2010/11/ac" url="W:\Arbeitsordner aktuell\B_Dienstleistungsprozesse\08_Mandate\08.02_BEO HOLZ\I-Holz 18 - 21\2020\Holzrechner\"/>
    </mc:Choice>
  </mc:AlternateContent>
  <workbookProtection workbookPassword="862F" lockStructure="1"/>
  <bookViews>
    <workbookView xWindow="180" yWindow="60" windowWidth="20310" windowHeight="8085" tabRatio="837"/>
  </bookViews>
  <sheets>
    <sheet name="Start" sheetId="25" r:id="rId1"/>
    <sheet name="Eingabemaske" sheetId="20" r:id="rId2"/>
    <sheet name="Holzrechner" sheetId="29" state="hidden" r:id="rId3"/>
    <sheet name="LCIA" sheetId="27" state="hidden" r:id="rId4"/>
    <sheet name="2.LCIA" sheetId="38" state="hidden" r:id="rId5"/>
    <sheet name="3.LCIA" sheetId="40" state="hidden" r:id="rId6"/>
    <sheet name="Transport" sheetId="28" state="hidden" r:id="rId7"/>
    <sheet name="_SSC" sheetId="32" state="veryHidden" r:id="rId8"/>
    <sheet name="2.Transport" sheetId="39" state="hidden" r:id="rId9"/>
    <sheet name="3.Transport" sheetId="41" state="hidden" r:id="rId10"/>
    <sheet name="Ressourcenkorrektur" sheetId="33" state="hidden" r:id="rId11"/>
    <sheet name="Roundwood_transp._input" sheetId="34" state="hidden" r:id="rId12"/>
    <sheet name="Dichten" sheetId="35" state="hidden" r:id="rId13"/>
    <sheet name="Tabelle3" sheetId="36" state="hidden" r:id="rId14"/>
  </sheets>
  <externalReferences>
    <externalReference r:id="rId15"/>
    <externalReference r:id="rId16"/>
    <externalReference r:id="rId17"/>
    <externalReference r:id="rId18"/>
    <externalReference r:id="rId19"/>
  </externalReferences>
  <definedNames>
    <definedName name="_xlnm._FilterDatabase" localSheetId="4" hidden="1">#REF!</definedName>
    <definedName name="_xlnm._FilterDatabase" localSheetId="8" hidden="1">#REF!</definedName>
    <definedName name="_xlnm._FilterDatabase" localSheetId="5" hidden="1">#REF!</definedName>
    <definedName name="_xlnm._FilterDatabase" localSheetId="9" hidden="1">#REF!</definedName>
    <definedName name="_xlnm._FilterDatabase" localSheetId="2" hidden="1">#REF!</definedName>
    <definedName name="_xlnm._FilterDatabase" hidden="1">#REF!</definedName>
    <definedName name="Air_Selection">[1]Overview!$C$23</definedName>
    <definedName name="Air_Subcat" localSheetId="4">#REF!</definedName>
    <definedName name="Air_Subcat" localSheetId="8">#REF!</definedName>
    <definedName name="Air_Subcat" localSheetId="5">#REF!</definedName>
    <definedName name="Air_Subcat" localSheetId="9">#REF!</definedName>
    <definedName name="Air_Subcat">#REF!</definedName>
    <definedName name="altholzverbrennung" localSheetId="4">[2]Eingabe!#REF!</definedName>
    <definedName name="altholzverbrennung" localSheetId="8">[2]Eingabe!#REF!</definedName>
    <definedName name="altholzverbrennung" localSheetId="5">[2]Eingabe!#REF!</definedName>
    <definedName name="altholzverbrennung" localSheetId="9">[2]Eingabe!#REF!</definedName>
    <definedName name="altholzverbrennung">[2]Eingabe!#REF!</definedName>
    <definedName name="Anlagengrösse" localSheetId="4">[2]Eingabe!#REF!</definedName>
    <definedName name="Anlagengrösse" localSheetId="8">[2]Eingabe!#REF!</definedName>
    <definedName name="Anlagengrösse" localSheetId="5">[2]Eingabe!#REF!</definedName>
    <definedName name="Anlagengrösse" localSheetId="9">[2]Eingabe!#REF!</definedName>
    <definedName name="Anlagengrösse">[2]Eingabe!#REF!</definedName>
    <definedName name="Anlagentyp">[2]Eingabe!$E$8</definedName>
    <definedName name="Auswahl_Behandlung_fest" localSheetId="4">[2]Eingabe!#REF!</definedName>
    <definedName name="Auswahl_Behandlung_fest" localSheetId="8">[2]Eingabe!#REF!</definedName>
    <definedName name="Auswahl_Behandlung_fest" localSheetId="5">[2]Eingabe!#REF!</definedName>
    <definedName name="Auswahl_Behandlung_fest" localSheetId="9">[2]Eingabe!#REF!</definedName>
    <definedName name="Auswahl_Behandlung_fest">[2]Eingabe!#REF!</definedName>
    <definedName name="_xlnm.Print_Area" localSheetId="1">Eingabemaske!$A$1:$EX$47</definedName>
    <definedName name="_xlnm.Print_Area" localSheetId="2">Holzrechner!#REF!</definedName>
    <definedName name="_xlnm.Print_Area" localSheetId="0">Start!$A$1:$D$41</definedName>
    <definedName name="Eigenbedarf_Consumermix">'[3]Table CH'!$M$50</definedName>
    <definedName name="Eigenbedarf_Supplymix">'[3]Table CH'!$M$51</definedName>
    <definedName name="Electricity_calculator" localSheetId="4">#REF!</definedName>
    <definedName name="Electricity_calculator" localSheetId="8">#REF!</definedName>
    <definedName name="Electricity_calculator" localSheetId="5">#REF!</definedName>
    <definedName name="Electricity_calculator" localSheetId="9">#REF!</definedName>
    <definedName name="Electricity_calculator">#REF!</definedName>
    <definedName name="Gärgut_fest" localSheetId="4">[2]Eingabe!#REF!</definedName>
    <definedName name="Gärgut_fest" localSheetId="8">[2]Eingabe!#REF!</definedName>
    <definedName name="Gärgut_fest" localSheetId="5">[2]Eingabe!#REF!</definedName>
    <definedName name="Gärgut_fest" localSheetId="9">[2]Eingabe!#REF!</definedName>
    <definedName name="Gärgut_fest">[2]Eingabe!#REF!</definedName>
    <definedName name="GlobalesKriterium" localSheetId="4">[2]Eingabe!#REF!</definedName>
    <definedName name="GlobalesKriterium" localSheetId="8">[2]Eingabe!#REF!</definedName>
    <definedName name="GlobalesKriterium" localSheetId="5">[2]Eingabe!#REF!</definedName>
    <definedName name="GlobalesKriterium" localSheetId="9">[2]Eingabe!#REF!</definedName>
    <definedName name="GlobalesKriterium">[2]Eingabe!#REF!</definedName>
    <definedName name="kWhHolz_tAtro" localSheetId="4">'2.LCIA'!#REF!</definedName>
    <definedName name="kWhHolz_tAtro" localSheetId="8">LCIA!#REF!</definedName>
    <definedName name="kWhHolz_tAtro" localSheetId="5">'3.LCIA'!#REF!</definedName>
    <definedName name="kWhHolz_tAtro" localSheetId="9">LCIA!#REF!</definedName>
    <definedName name="kWhHolz_tAtro" localSheetId="2">[4]LCIA!#REF!</definedName>
    <definedName name="kWhHolz_tAtro">LCIA!#REF!</definedName>
    <definedName name="Landeserzeugung_total_brutto_2009">'[3]Table CH'!$L$15</definedName>
    <definedName name="Nm3_Abgas" localSheetId="4">'2.LCIA'!#REF!</definedName>
    <definedName name="Nm3_Abgas" localSheetId="8">LCIA!#REF!</definedName>
    <definedName name="Nm3_Abgas" localSheetId="5">'3.LCIA'!#REF!</definedName>
    <definedName name="Nm3_Abgas" localSheetId="9">LCIA!#REF!</definedName>
    <definedName name="Nm3_Abgas" localSheetId="2">[4]LCIA!#REF!</definedName>
    <definedName name="Nm3_Abgas">LCIA!#REF!</definedName>
    <definedName name="Nm3_kgAtro" localSheetId="4">'2.LCIA'!#REF!</definedName>
    <definedName name="Nm3_kgAtro" localSheetId="8">LCIA!#REF!</definedName>
    <definedName name="Nm3_kgAtro" localSheetId="5">'3.LCIA'!#REF!</definedName>
    <definedName name="Nm3_kgAtro" localSheetId="9">LCIA!#REF!</definedName>
    <definedName name="Nm3_kgAtro" localSheetId="2">[4]LCIA!#REF!</definedName>
    <definedName name="Nm3_kgAtro">LCIA!#REF!</definedName>
    <definedName name="Resource_selection">[1]Overview!$C$4</definedName>
    <definedName name="Resources_Subcat" localSheetId="4">#REF!</definedName>
    <definedName name="Resources_Subcat" localSheetId="8">#REF!</definedName>
    <definedName name="Resources_Subcat" localSheetId="5">#REF!</definedName>
    <definedName name="Resources_Subcat" localSheetId="9">#REF!</definedName>
    <definedName name="Resources_Subcat">#REF!</definedName>
    <definedName name="Sheet_Names" localSheetId="4">'[5]LCA_Data Selection'!#REF!</definedName>
    <definedName name="Sheet_Names" localSheetId="8">'[5]LCA_Data Selection'!#REF!</definedName>
    <definedName name="Sheet_Names" localSheetId="5">'[5]LCA_Data Selection'!#REF!</definedName>
    <definedName name="Sheet_Names" localSheetId="9">'[5]LCA_Data Selection'!#REF!</definedName>
    <definedName name="Sheet_Names">'[5]LCA_Data Selection'!#REF!</definedName>
    <definedName name="Soil_Selection">[1]Overview!$C$94</definedName>
    <definedName name="Soil_Subcat" localSheetId="4">#REF!</definedName>
    <definedName name="Soil_Subcat" localSheetId="8">#REF!</definedName>
    <definedName name="Soil_Subcat" localSheetId="5">#REF!</definedName>
    <definedName name="Soil_Subcat" localSheetId="9">#REF!</definedName>
    <definedName name="Soil_Subcat">#REF!</definedName>
    <definedName name="sprache" localSheetId="4">[2]Eingabe!#REF!</definedName>
    <definedName name="sprache" localSheetId="8">[2]Eingabe!#REF!</definedName>
    <definedName name="sprache" localSheetId="5">[2]Eingabe!#REF!</definedName>
    <definedName name="sprache" localSheetId="9">[2]Eingabe!#REF!</definedName>
    <definedName name="sprache">[2]Eingabe!#REF!</definedName>
    <definedName name="Technologies" localSheetId="4">'[5]LCA_Data Selection'!#REF!</definedName>
    <definedName name="Technologies" localSheetId="8">'[5]LCA_Data Selection'!#REF!</definedName>
    <definedName name="Technologies" localSheetId="5">'[5]LCA_Data Selection'!#REF!</definedName>
    <definedName name="Technologies" localSheetId="9">'[5]LCA_Data Selection'!#REF!</definedName>
    <definedName name="Technologies">'[5]LCA_Data Selection'!#REF!</definedName>
    <definedName name="tkm_outputs" localSheetId="4">[2]Eingabe!#REF!</definedName>
    <definedName name="tkm_outputs" localSheetId="8">[2]Eingabe!#REF!</definedName>
    <definedName name="tkm_outputs" localSheetId="5">[2]Eingabe!#REF!</definedName>
    <definedName name="tkm_outputs" localSheetId="9">[2]Eingabe!#REF!</definedName>
    <definedName name="tkm_outputs">[2]Eingabe!#REF!</definedName>
    <definedName name="Water_Selection">[1]Overview!$C$67</definedName>
    <definedName name="Water_Subcat" localSheetId="4">#REF!</definedName>
    <definedName name="Water_Subcat" localSheetId="8">#REF!</definedName>
    <definedName name="Water_Subcat" localSheetId="5">#REF!</definedName>
    <definedName name="Water_Subcat" localSheetId="9">#REF!</definedName>
    <definedName name="Water_Subcat">#REF!</definedName>
  </definedNames>
  <calcPr calcId="171027" calcMode="manual"/>
</workbook>
</file>

<file path=xl/calcChain.xml><?xml version="1.0" encoding="utf-8"?>
<calcChain xmlns="http://schemas.openxmlformats.org/spreadsheetml/2006/main">
  <c r="O26" i="20" l="1"/>
  <c r="J26" i="20"/>
  <c r="N87" i="34" l="1" a="1"/>
  <c r="N87" i="34" s="1"/>
  <c r="N24" i="20" l="1"/>
  <c r="C24" i="20"/>
  <c r="I24" i="20"/>
  <c r="I30" i="20"/>
  <c r="N30" i="20"/>
  <c r="C30" i="20"/>
  <c r="NQ14" i="40"/>
  <c r="NP14" i="40"/>
  <c r="NO14" i="40"/>
  <c r="NN14" i="40"/>
  <c r="NM14" i="40"/>
  <c r="NL14" i="40"/>
  <c r="NK14" i="40"/>
  <c r="NJ14" i="40"/>
  <c r="NI14" i="40"/>
  <c r="NH14" i="40"/>
  <c r="NG14" i="40"/>
  <c r="NF14" i="40"/>
  <c r="NE14" i="40"/>
  <c r="ND14" i="40"/>
  <c r="NC14" i="40"/>
  <c r="NB14" i="40"/>
  <c r="NA14" i="40"/>
  <c r="MZ14" i="40"/>
  <c r="NQ14" i="38"/>
  <c r="NP14" i="38"/>
  <c r="NO14" i="38"/>
  <c r="NN14" i="38"/>
  <c r="NM14" i="38"/>
  <c r="NL14" i="38"/>
  <c r="NK14" i="38"/>
  <c r="NJ14" i="38"/>
  <c r="NI14" i="38"/>
  <c r="NH14" i="38"/>
  <c r="NG14" i="38"/>
  <c r="NF14" i="38"/>
  <c r="NE14" i="38"/>
  <c r="ND14" i="38"/>
  <c r="NC14" i="38"/>
  <c r="NB14" i="38"/>
  <c r="NA14" i="38"/>
  <c r="MZ14" i="38"/>
  <c r="NA14" i="27"/>
  <c r="NB14" i="27"/>
  <c r="NC14" i="27"/>
  <c r="ND14" i="27"/>
  <c r="NE14" i="27"/>
  <c r="NF14" i="27"/>
  <c r="NG14" i="27"/>
  <c r="NH14" i="27"/>
  <c r="NI14" i="27"/>
  <c r="NJ14" i="27"/>
  <c r="NK14" i="27"/>
  <c r="NL14" i="27"/>
  <c r="NM14" i="27"/>
  <c r="NN14" i="27"/>
  <c r="NO14" i="27"/>
  <c r="NP14" i="27"/>
  <c r="NQ14" i="27"/>
  <c r="MZ14" i="27"/>
  <c r="MC14" i="40" a="1"/>
  <c r="MC14" i="40" s="1"/>
  <c r="MB14" i="40" a="1"/>
  <c r="MB14" i="40" s="1"/>
  <c r="MA14" i="40" a="1"/>
  <c r="MA14" i="40" s="1"/>
  <c r="LZ14" i="40" a="1"/>
  <c r="LZ14" i="40" s="1"/>
  <c r="LY14" i="40" a="1"/>
  <c r="LY14" i="40" s="1"/>
  <c r="LX14" i="40" a="1"/>
  <c r="LX14" i="40" s="1"/>
  <c r="LW14" i="40" a="1"/>
  <c r="LW14" i="40" s="1"/>
  <c r="LV14" i="40" a="1"/>
  <c r="LV14" i="40" s="1"/>
  <c r="LU14" i="40" a="1"/>
  <c r="LU14" i="40" s="1"/>
  <c r="LW14" i="38" a="1"/>
  <c r="LW14" i="38" s="1"/>
  <c r="LX14" i="38" a="1"/>
  <c r="LX14" i="38" s="1"/>
  <c r="LY14" i="38" a="1"/>
  <c r="LY14" i="38"/>
  <c r="LZ14" i="38" a="1"/>
  <c r="LZ14" i="38" s="1"/>
  <c r="MA14" i="38" a="1"/>
  <c r="MA14" i="38" s="1"/>
  <c r="MB14" i="38" a="1"/>
  <c r="MB14" i="38" s="1"/>
  <c r="MC14" i="38" a="1"/>
  <c r="MC14" i="38" s="1"/>
  <c r="LV14" i="38" a="1"/>
  <c r="LV14" i="38" s="1"/>
  <c r="LU14" i="38" a="1"/>
  <c r="LU14" i="38" s="1"/>
  <c r="LW14" i="27" a="1"/>
  <c r="LW14" i="27" s="1"/>
  <c r="LX14" i="27" a="1"/>
  <c r="LX14" i="27" s="1"/>
  <c r="LY14" i="27" a="1"/>
  <c r="LY14" i="27" s="1"/>
  <c r="LZ14" i="27" a="1"/>
  <c r="LZ14" i="27" s="1"/>
  <c r="MA14" i="27" a="1"/>
  <c r="MA14" i="27" s="1"/>
  <c r="MB14" i="27" a="1"/>
  <c r="MB14" i="27" s="1"/>
  <c r="MC14" i="27" a="1"/>
  <c r="MC14" i="27" s="1"/>
  <c r="LV14" i="27" a="1"/>
  <c r="LV14" i="27" s="1"/>
  <c r="LU14" i="27" a="1"/>
  <c r="LU14" i="27" s="1"/>
  <c r="C11" i="35" l="1"/>
  <c r="C15" i="35" s="1"/>
  <c r="LU11" i="27"/>
  <c r="O87" i="34" l="1"/>
  <c r="E16" i="35" s="1"/>
  <c r="N88" i="34"/>
  <c r="O88" i="34" s="1"/>
  <c r="M16" i="35"/>
  <c r="K32" i="34"/>
  <c r="K12" i="34" s="1"/>
  <c r="D60" i="35"/>
  <c r="C60" i="35"/>
  <c r="J12" i="35"/>
  <c r="I12" i="35"/>
  <c r="C13" i="35"/>
  <c r="E13" i="35"/>
  <c r="E17" i="35" s="1"/>
  <c r="H12" i="35"/>
  <c r="G12" i="35"/>
  <c r="F12" i="35"/>
  <c r="K38" i="34"/>
  <c r="H38" i="34"/>
  <c r="H92" i="34" s="1"/>
  <c r="K92" i="34"/>
  <c r="K93" i="34"/>
  <c r="N16" i="35" l="1"/>
  <c r="C16" i="35"/>
  <c r="H16" i="35"/>
  <c r="J16" i="35"/>
  <c r="G16" i="35"/>
  <c r="F16" i="35"/>
  <c r="I16" i="35"/>
  <c r="I13" i="35"/>
  <c r="O12" i="35"/>
  <c r="H93" i="34"/>
  <c r="F27" i="41"/>
  <c r="F24" i="41"/>
  <c r="F23" i="41"/>
  <c r="F20" i="41"/>
  <c r="E27" i="41"/>
  <c r="E24" i="41"/>
  <c r="E23" i="41"/>
  <c r="E20" i="41"/>
  <c r="F27" i="39"/>
  <c r="F25" i="39"/>
  <c r="F24" i="39"/>
  <c r="F23" i="39"/>
  <c r="F22" i="39"/>
  <c r="F21" i="39"/>
  <c r="F20" i="39"/>
  <c r="E27" i="39"/>
  <c r="E25" i="39"/>
  <c r="E24" i="39"/>
  <c r="E23" i="39"/>
  <c r="E22" i="39"/>
  <c r="E21" i="39"/>
  <c r="F24" i="28"/>
  <c r="E24" i="28"/>
  <c r="F21" i="28"/>
  <c r="E21" i="28"/>
  <c r="F15" i="39"/>
  <c r="F14" i="39"/>
  <c r="F26" i="39" s="1"/>
  <c r="F13" i="39"/>
  <c r="F12" i="39"/>
  <c r="F11" i="39"/>
  <c r="F10" i="39"/>
  <c r="F9" i="39"/>
  <c r="F8" i="39"/>
  <c r="F7" i="39"/>
  <c r="F19" i="39" s="1"/>
  <c r="D21" i="41"/>
  <c r="F19" i="41"/>
  <c r="E19" i="41"/>
  <c r="F15" i="41"/>
  <c r="E15" i="41"/>
  <c r="F14" i="41"/>
  <c r="F26" i="41" s="1"/>
  <c r="F29" i="41" s="1"/>
  <c r="OI10" i="40" s="1"/>
  <c r="E14" i="41"/>
  <c r="E26" i="41" s="1"/>
  <c r="E29" i="41" s="1" a="1"/>
  <c r="F13" i="41"/>
  <c r="F25" i="41" s="1"/>
  <c r="E13" i="41"/>
  <c r="E25" i="41" s="1"/>
  <c r="F12" i="41"/>
  <c r="E12" i="41"/>
  <c r="F11" i="41"/>
  <c r="E11" i="41"/>
  <c r="F10" i="41"/>
  <c r="F22" i="41" s="1"/>
  <c r="E10" i="41"/>
  <c r="E22" i="41" s="1"/>
  <c r="F9" i="41"/>
  <c r="F21" i="41" s="1"/>
  <c r="E9" i="41"/>
  <c r="E21" i="41" s="1"/>
  <c r="F8" i="41"/>
  <c r="E8" i="41"/>
  <c r="F7" i="41"/>
  <c r="E7" i="41"/>
  <c r="D27" i="41"/>
  <c r="D26" i="41"/>
  <c r="D29" i="41" s="1"/>
  <c r="D25" i="41"/>
  <c r="D24" i="41"/>
  <c r="D23" i="41"/>
  <c r="D22" i="41"/>
  <c r="D20" i="41"/>
  <c r="D19" i="41"/>
  <c r="D15" i="41"/>
  <c r="D14" i="41"/>
  <c r="D13" i="41"/>
  <c r="D12" i="41"/>
  <c r="D11" i="41"/>
  <c r="D10" i="41"/>
  <c r="D9" i="41"/>
  <c r="D8" i="41"/>
  <c r="D7" i="41"/>
  <c r="E113" i="41"/>
  <c r="E112" i="41"/>
  <c r="F95" i="41"/>
  <c r="B95" i="41"/>
  <c r="F94" i="41"/>
  <c r="B94" i="41"/>
  <c r="F93" i="41"/>
  <c r="B93" i="41"/>
  <c r="F92" i="41"/>
  <c r="B92" i="41"/>
  <c r="F91" i="41"/>
  <c r="B91" i="41"/>
  <c r="F90" i="41"/>
  <c r="B90" i="41"/>
  <c r="F89" i="41"/>
  <c r="B89" i="41"/>
  <c r="F88" i="41"/>
  <c r="B88" i="41"/>
  <c r="F87" i="41"/>
  <c r="B87" i="41"/>
  <c r="F86" i="41"/>
  <c r="B86" i="41"/>
  <c r="F85" i="41"/>
  <c r="B85" i="41"/>
  <c r="F84" i="41"/>
  <c r="B84" i="41"/>
  <c r="F83" i="41"/>
  <c r="B83" i="41"/>
  <c r="F82" i="41"/>
  <c r="B82" i="41"/>
  <c r="P78" i="41"/>
  <c r="O78" i="41"/>
  <c r="N78" i="41"/>
  <c r="M78" i="41"/>
  <c r="L78" i="41"/>
  <c r="K78" i="41"/>
  <c r="I78" i="41"/>
  <c r="A78" i="41"/>
  <c r="P77" i="41"/>
  <c r="O77" i="41"/>
  <c r="N77" i="41"/>
  <c r="M77" i="41"/>
  <c r="L77" i="41"/>
  <c r="C39" i="41" s="1"/>
  <c r="C52" i="41" s="1"/>
  <c r="K77" i="41"/>
  <c r="I77" i="41"/>
  <c r="A77" i="41"/>
  <c r="P75" i="41"/>
  <c r="O75" i="41"/>
  <c r="N75" i="41"/>
  <c r="M75" i="41"/>
  <c r="L75" i="41"/>
  <c r="K75" i="41"/>
  <c r="K54" i="41"/>
  <c r="J53" i="41"/>
  <c r="I52" i="41"/>
  <c r="H51" i="41"/>
  <c r="G50" i="41"/>
  <c r="F49" i="41"/>
  <c r="E48" i="41"/>
  <c r="D47" i="41"/>
  <c r="C46" i="41"/>
  <c r="PC19" i="40"/>
  <c r="PB19" i="40"/>
  <c r="PA19" i="40"/>
  <c r="OZ19" i="40"/>
  <c r="OY19" i="40"/>
  <c r="OX19" i="40"/>
  <c r="OW19" i="40"/>
  <c r="OV19" i="40"/>
  <c r="OU19" i="40"/>
  <c r="OT19" i="40"/>
  <c r="OS19" i="40"/>
  <c r="OR19" i="40"/>
  <c r="OQ19" i="40"/>
  <c r="OP19" i="40"/>
  <c r="OO19" i="40"/>
  <c r="ON19" i="40"/>
  <c r="OM19" i="40"/>
  <c r="OL19" i="40"/>
  <c r="OI19" i="40"/>
  <c r="OH19" i="40"/>
  <c r="OG19" i="40"/>
  <c r="OF19" i="40"/>
  <c r="MY19" i="40" a="1"/>
  <c r="MY19" i="40" s="1"/>
  <c r="MX19" i="40" a="1"/>
  <c r="MX19" i="40" s="1"/>
  <c r="ME19" i="40" a="1"/>
  <c r="ME19" i="40" s="1"/>
  <c r="MD19" i="40" a="1"/>
  <c r="MD19" i="40" s="1"/>
  <c r="LT19" i="40" a="1"/>
  <c r="LT19" i="40" s="1"/>
  <c r="LS19" i="40" a="1"/>
  <c r="LS19" i="40" s="1"/>
  <c r="PC18" i="40"/>
  <c r="PB18" i="40"/>
  <c r="PA18" i="40"/>
  <c r="OZ18" i="40"/>
  <c r="OY18" i="40"/>
  <c r="OX18" i="40"/>
  <c r="OW18" i="40"/>
  <c r="OV18" i="40"/>
  <c r="OU18" i="40"/>
  <c r="OT18" i="40"/>
  <c r="OS18" i="40"/>
  <c r="OR18" i="40"/>
  <c r="OQ18" i="40"/>
  <c r="OP18" i="40"/>
  <c r="OO18" i="40"/>
  <c r="ON18" i="40"/>
  <c r="OM18" i="40"/>
  <c r="OL18" i="40"/>
  <c r="OI18" i="40"/>
  <c r="OH18" i="40"/>
  <c r="OG18" i="40"/>
  <c r="OF18" i="40"/>
  <c r="MY18" i="40" a="1"/>
  <c r="MY18" i="40" s="1"/>
  <c r="MX18" i="40" a="1"/>
  <c r="MX18" i="40" s="1"/>
  <c r="ME18" i="40" a="1"/>
  <c r="ME18" i="40" s="1"/>
  <c r="MD18" i="40" a="1"/>
  <c r="MD18" i="40" s="1"/>
  <c r="LT18" i="40" a="1"/>
  <c r="LT18" i="40" s="1"/>
  <c r="LS18" i="40" a="1"/>
  <c r="LS18" i="40" s="1"/>
  <c r="PC17" i="40"/>
  <c r="PB17" i="40"/>
  <c r="PA17" i="40"/>
  <c r="OZ17" i="40"/>
  <c r="OY17" i="40"/>
  <c r="OX17" i="40"/>
  <c r="OW17" i="40"/>
  <c r="OV17" i="40"/>
  <c r="OU17" i="40"/>
  <c r="OT17" i="40"/>
  <c r="OS17" i="40"/>
  <c r="OR17" i="40"/>
  <c r="OQ17" i="40"/>
  <c r="OP17" i="40"/>
  <c r="OO17" i="40"/>
  <c r="ON17" i="40"/>
  <c r="OM17" i="40"/>
  <c r="OL17" i="40"/>
  <c r="OI17" i="40"/>
  <c r="OH17" i="40"/>
  <c r="OG17" i="40"/>
  <c r="OF17" i="40"/>
  <c r="MY17" i="40" a="1"/>
  <c r="MY17" i="40" s="1"/>
  <c r="MX17" i="40" a="1"/>
  <c r="MX17" i="40" s="1"/>
  <c r="ME17" i="40" a="1"/>
  <c r="ME17" i="40" s="1"/>
  <c r="MD17" i="40" a="1"/>
  <c r="MD17" i="40" s="1"/>
  <c r="LT17" i="40" a="1"/>
  <c r="LT17" i="40" s="1"/>
  <c r="LS17" i="40" a="1"/>
  <c r="LS17" i="40" s="1"/>
  <c r="PC16" i="40"/>
  <c r="PB16" i="40"/>
  <c r="PA16" i="40"/>
  <c r="OZ16" i="40"/>
  <c r="OY16" i="40"/>
  <c r="OX16" i="40"/>
  <c r="OW16" i="40"/>
  <c r="OV16" i="40"/>
  <c r="OU16" i="40"/>
  <c r="OT16" i="40"/>
  <c r="OS16" i="40"/>
  <c r="OR16" i="40"/>
  <c r="OQ16" i="40"/>
  <c r="OP16" i="40"/>
  <c r="OO16" i="40"/>
  <c r="ON16" i="40"/>
  <c r="OM16" i="40"/>
  <c r="OL16" i="40"/>
  <c r="OI16" i="40"/>
  <c r="OH16" i="40"/>
  <c r="OG16" i="40"/>
  <c r="OF16" i="40"/>
  <c r="MY16" i="40" a="1"/>
  <c r="MY16" i="40" s="1"/>
  <c r="MX16" i="40" a="1"/>
  <c r="MX16" i="40" s="1"/>
  <c r="ME16" i="40" a="1"/>
  <c r="ME16" i="40" s="1"/>
  <c r="MD16" i="40" a="1"/>
  <c r="MD16" i="40" s="1"/>
  <c r="LT16" i="40" a="1"/>
  <c r="LT16" i="40" s="1"/>
  <c r="LS16" i="40" a="1"/>
  <c r="LS16" i="40" s="1"/>
  <c r="PC15" i="40"/>
  <c r="PB15" i="40"/>
  <c r="PA15" i="40"/>
  <c r="OZ15" i="40"/>
  <c r="OY15" i="40"/>
  <c r="OX15" i="40" a="1"/>
  <c r="OX15" i="40" s="1"/>
  <c r="OW15" i="40"/>
  <c r="OV15" i="40"/>
  <c r="OU15" i="40"/>
  <c r="OT15" i="40"/>
  <c r="OS15" i="40"/>
  <c r="OR15" i="40"/>
  <c r="OQ15" i="40"/>
  <c r="OP15" i="40"/>
  <c r="OO15" i="40"/>
  <c r="ON15" i="40"/>
  <c r="OM15" i="40"/>
  <c r="OL15" i="40"/>
  <c r="OI15" i="40"/>
  <c r="OH15" i="40"/>
  <c r="OG15" i="40"/>
  <c r="OF15" i="40"/>
  <c r="MY15" i="40" a="1"/>
  <c r="MY15" i="40" s="1"/>
  <c r="MX15" i="40" a="1"/>
  <c r="MX15" i="40" s="1"/>
  <c r="ME15" i="40" a="1"/>
  <c r="ME15" i="40" s="1"/>
  <c r="MD15" i="40" a="1"/>
  <c r="MD15" i="40" s="1"/>
  <c r="LT15" i="40" a="1"/>
  <c r="LT15" i="40" s="1"/>
  <c r="LS15" i="40" a="1"/>
  <c r="LS15" i="40" s="1"/>
  <c r="NQ11" i="40"/>
  <c r="NP11" i="40"/>
  <c r="NO11" i="40"/>
  <c r="NN11" i="40"/>
  <c r="NM11" i="40"/>
  <c r="NL11" i="40"/>
  <c r="NK11" i="40"/>
  <c r="NJ11" i="40"/>
  <c r="NI11" i="40"/>
  <c r="NH11" i="40"/>
  <c r="NG11" i="40"/>
  <c r="NF11" i="40"/>
  <c r="NE11" i="40"/>
  <c r="ND11" i="40"/>
  <c r="NC11" i="40"/>
  <c r="NB11" i="40"/>
  <c r="NA11" i="40"/>
  <c r="MZ11" i="40"/>
  <c r="MC11" i="40"/>
  <c r="MB11" i="40"/>
  <c r="MA11" i="40"/>
  <c r="LZ11" i="40"/>
  <c r="LY11" i="40"/>
  <c r="LX11" i="40"/>
  <c r="LW11" i="40"/>
  <c r="LV11" i="40"/>
  <c r="LU11" i="40"/>
  <c r="OC3" i="40"/>
  <c r="NZ3" i="40"/>
  <c r="PB2" i="40"/>
  <c r="PB14" i="40" s="1" a="1"/>
  <c r="PB14" i="40" s="1"/>
  <c r="PC1" i="40"/>
  <c r="PB1" i="40"/>
  <c r="PB3" i="40" s="1"/>
  <c r="PA1" i="40"/>
  <c r="PA3" i="40" s="1"/>
  <c r="OZ1" i="40"/>
  <c r="OZ2" i="40" s="1"/>
  <c r="OY1" i="40"/>
  <c r="OX1" i="40"/>
  <c r="OX5" i="40" s="1"/>
  <c r="OW1" i="40"/>
  <c r="OW3" i="40" s="1"/>
  <c r="OV1" i="40"/>
  <c r="OV5" i="40" s="1"/>
  <c r="OU1" i="40"/>
  <c r="OT1" i="40"/>
  <c r="OS1" i="40"/>
  <c r="OR1" i="40"/>
  <c r="OQ1" i="40"/>
  <c r="OP1" i="40"/>
  <c r="OO1" i="40"/>
  <c r="ON1" i="40"/>
  <c r="OM1" i="40"/>
  <c r="OL1" i="40"/>
  <c r="OL3" i="40" s="1"/>
  <c r="OK1" i="40"/>
  <c r="OK8" i="40" s="1"/>
  <c r="OJ1" i="40"/>
  <c r="OJ2" i="40" s="1"/>
  <c r="OI1" i="40"/>
  <c r="OH1" i="40"/>
  <c r="OH5" i="40" s="1"/>
  <c r="OG1" i="40"/>
  <c r="OG3" i="40" s="1"/>
  <c r="OF1" i="40"/>
  <c r="OF5" i="40" s="1"/>
  <c r="OE1" i="40"/>
  <c r="OE3" i="40" s="1"/>
  <c r="OD1" i="40"/>
  <c r="OD3" i="40" s="1"/>
  <c r="OB1" i="40"/>
  <c r="OA1" i="40"/>
  <c r="OA3" i="40" s="1"/>
  <c r="NY1" i="40"/>
  <c r="NY3" i="40" s="1"/>
  <c r="NX1" i="40"/>
  <c r="NW1" i="40"/>
  <c r="NW2" i="40" s="1"/>
  <c r="NV1" i="40"/>
  <c r="NV2" i="40" s="1"/>
  <c r="NQ1" i="40"/>
  <c r="NQ5" i="40" s="1"/>
  <c r="NP1" i="40"/>
  <c r="NP2" i="40" s="1"/>
  <c r="NO1" i="40"/>
  <c r="NN1" i="40"/>
  <c r="NN2" i="40" s="1"/>
  <c r="NM1" i="40"/>
  <c r="NL1" i="40"/>
  <c r="NK1" i="40"/>
  <c r="NK3" i="40" s="1"/>
  <c r="NJ1" i="40"/>
  <c r="NJ8" i="40" s="1"/>
  <c r="NJ12" i="40" s="1"/>
  <c r="NI1" i="40"/>
  <c r="NI5" i="40" s="1"/>
  <c r="NH1" i="40"/>
  <c r="NG1" i="40"/>
  <c r="NG3" i="40" s="1"/>
  <c r="NF1" i="40"/>
  <c r="NF3" i="40" s="1"/>
  <c r="NE1" i="40"/>
  <c r="NE2" i="40" s="1"/>
  <c r="ND1" i="40"/>
  <c r="NC1" i="40"/>
  <c r="NB1" i="40"/>
  <c r="NB8" i="40" s="1"/>
  <c r="NA1" i="40"/>
  <c r="NA5" i="40" s="1"/>
  <c r="MZ1" i="40"/>
  <c r="MZ2" i="40" s="1"/>
  <c r="MW1" i="40"/>
  <c r="MV1" i="40"/>
  <c r="MU1" i="40"/>
  <c r="MT1" i="40"/>
  <c r="MT5" i="40" s="1"/>
  <c r="MS1" i="40"/>
  <c r="MR1" i="40"/>
  <c r="MQ1" i="40"/>
  <c r="MQ8" i="40" s="1"/>
  <c r="MP1" i="40"/>
  <c r="MO1" i="40"/>
  <c r="MO8" i="40" s="1"/>
  <c r="MN1" i="40"/>
  <c r="MM1" i="40"/>
  <c r="ML1" i="40"/>
  <c r="ML5" i="40" s="1"/>
  <c r="MK1" i="40"/>
  <c r="MJ1" i="40"/>
  <c r="MI1" i="40"/>
  <c r="MH1" i="40"/>
  <c r="MG1" i="40"/>
  <c r="MF1" i="40"/>
  <c r="MC1" i="40"/>
  <c r="MB1" i="40"/>
  <c r="MA1" i="40"/>
  <c r="MA3" i="40" s="1"/>
  <c r="LZ1" i="40"/>
  <c r="LY1" i="40"/>
  <c r="LY8" i="40" s="1"/>
  <c r="LX1" i="40"/>
  <c r="LX2" i="40" s="1"/>
  <c r="LW1" i="40"/>
  <c r="LW5" i="40" s="1"/>
  <c r="LV1" i="40"/>
  <c r="LU1" i="40"/>
  <c r="LR1" i="40"/>
  <c r="LQ1" i="40"/>
  <c r="LQ2" i="40" s="1"/>
  <c r="LP1" i="40"/>
  <c r="LP2" i="40" s="1"/>
  <c r="LO1" i="40"/>
  <c r="LO3" i="40" s="1"/>
  <c r="LN1" i="40"/>
  <c r="LN3" i="40" s="1"/>
  <c r="LM1" i="40"/>
  <c r="LM3" i="40" s="1"/>
  <c r="LL1" i="40"/>
  <c r="LK1" i="40"/>
  <c r="LJ1" i="40"/>
  <c r="LI1" i="40"/>
  <c r="LI3" i="40" s="1"/>
  <c r="LH1" i="40"/>
  <c r="LG1" i="40"/>
  <c r="LG8" i="40" s="1"/>
  <c r="LF1" i="40"/>
  <c r="LF2" i="40" s="1"/>
  <c r="LE1" i="40"/>
  <c r="LD1" i="40"/>
  <c r="LC1" i="40"/>
  <c r="LB1" i="40"/>
  <c r="LA1" i="40"/>
  <c r="LA2" i="40" s="1"/>
  <c r="KZ1" i="40"/>
  <c r="KZ2" i="40" s="1"/>
  <c r="KY1" i="40"/>
  <c r="KY3" i="40" s="1"/>
  <c r="KX1" i="40"/>
  <c r="KX3" i="40" s="1"/>
  <c r="KW1" i="40"/>
  <c r="KW3" i="40" s="1"/>
  <c r="KV1" i="40"/>
  <c r="KU1" i="40"/>
  <c r="KT1" i="40"/>
  <c r="KS1" i="40"/>
  <c r="KS3" i="40" s="1"/>
  <c r="KR1" i="40"/>
  <c r="KR2" i="40" s="1"/>
  <c r="KQ1" i="40"/>
  <c r="KQ8" i="40" s="1"/>
  <c r="KP1" i="40"/>
  <c r="KP2" i="40" s="1"/>
  <c r="KO1" i="40"/>
  <c r="KN1" i="40"/>
  <c r="KM1" i="40"/>
  <c r="KL1" i="40"/>
  <c r="KK1" i="40"/>
  <c r="KK2" i="40" s="1"/>
  <c r="KJ1" i="40"/>
  <c r="KJ5" i="40" s="1"/>
  <c r="KI1" i="40"/>
  <c r="KI3" i="40" s="1"/>
  <c r="KH1" i="40"/>
  <c r="KH3" i="40" s="1"/>
  <c r="KG1" i="40"/>
  <c r="KG3" i="40" s="1"/>
  <c r="KF1" i="40"/>
  <c r="KE1" i="40"/>
  <c r="KD1" i="40"/>
  <c r="KC1" i="40"/>
  <c r="KC3" i="40" s="1"/>
  <c r="KB1" i="40"/>
  <c r="KB2" i="40" s="1"/>
  <c r="KA1" i="40"/>
  <c r="KA8" i="40" s="1"/>
  <c r="JZ1" i="40"/>
  <c r="JZ2" i="40" s="1"/>
  <c r="JY1" i="40"/>
  <c r="JX1" i="40"/>
  <c r="JW1" i="40"/>
  <c r="JV1" i="40"/>
  <c r="JU1" i="40"/>
  <c r="JU2" i="40" s="1"/>
  <c r="JT1" i="40"/>
  <c r="JS1" i="40"/>
  <c r="JS3" i="40" s="1"/>
  <c r="JR1" i="40"/>
  <c r="JR3" i="40" s="1"/>
  <c r="JQ1" i="40"/>
  <c r="JQ3" i="40" s="1"/>
  <c r="JP1" i="40"/>
  <c r="JO1" i="40"/>
  <c r="JN1" i="40"/>
  <c r="JM1" i="40"/>
  <c r="JM3" i="40" s="1"/>
  <c r="JL1" i="40"/>
  <c r="JL2" i="40" s="1"/>
  <c r="JK1" i="40"/>
  <c r="JK8" i="40" s="1"/>
  <c r="JJ1" i="40"/>
  <c r="JJ2" i="40" s="1"/>
  <c r="JI1" i="40"/>
  <c r="JH1" i="40"/>
  <c r="JG1" i="40"/>
  <c r="JF1" i="40"/>
  <c r="JE1" i="40"/>
  <c r="JE2" i="40" s="1"/>
  <c r="JD1" i="40"/>
  <c r="JC1" i="40"/>
  <c r="JC3" i="40" s="1"/>
  <c r="JB1" i="40"/>
  <c r="JB3" i="40" s="1"/>
  <c r="JA1" i="40"/>
  <c r="JA3" i="40" s="1"/>
  <c r="IZ1" i="40"/>
  <c r="IY1" i="40"/>
  <c r="IX1" i="40"/>
  <c r="IW1" i="40"/>
  <c r="IW3" i="40" s="1"/>
  <c r="IV1" i="40"/>
  <c r="IV2" i="40" s="1"/>
  <c r="IU1" i="40"/>
  <c r="IU8" i="40" s="1"/>
  <c r="IT1" i="40"/>
  <c r="IT2" i="40" s="1"/>
  <c r="IS1" i="40"/>
  <c r="IR1" i="40"/>
  <c r="IQ1" i="40"/>
  <c r="IP1" i="40"/>
  <c r="IO1" i="40"/>
  <c r="IO2" i="40" s="1"/>
  <c r="IN1" i="40"/>
  <c r="IM1" i="40"/>
  <c r="IM3" i="40" s="1"/>
  <c r="IL1" i="40"/>
  <c r="IL3" i="40" s="1"/>
  <c r="IK1" i="40"/>
  <c r="IK3" i="40" s="1"/>
  <c r="IJ1" i="40"/>
  <c r="II1" i="40"/>
  <c r="IH1" i="40"/>
  <c r="IG1" i="40"/>
  <c r="IG3" i="40" s="1"/>
  <c r="IF1" i="40"/>
  <c r="IE1" i="40"/>
  <c r="IE8" i="40" s="1"/>
  <c r="ID1" i="40"/>
  <c r="ID2" i="40" s="1"/>
  <c r="IC1" i="40"/>
  <c r="IB1" i="40"/>
  <c r="IA1" i="40"/>
  <c r="HZ1" i="40"/>
  <c r="HY1" i="40"/>
  <c r="HY2" i="40" s="1"/>
  <c r="HX1" i="40"/>
  <c r="HX2" i="40" s="1"/>
  <c r="HW1" i="40"/>
  <c r="HW3" i="40" s="1"/>
  <c r="HV1" i="40"/>
  <c r="HV5" i="40" s="1"/>
  <c r="HU1" i="40"/>
  <c r="HU3" i="40" s="1"/>
  <c r="HT1" i="40"/>
  <c r="HS1" i="40"/>
  <c r="HR1" i="40"/>
  <c r="HQ1" i="40"/>
  <c r="HQ3" i="40" s="1"/>
  <c r="HP1" i="40"/>
  <c r="HP5" i="40" s="1"/>
  <c r="HO1" i="40"/>
  <c r="HO8" i="40" s="1"/>
  <c r="HN1" i="40"/>
  <c r="HN2" i="40" s="1"/>
  <c r="HM1" i="40"/>
  <c r="HL1" i="40"/>
  <c r="HK1" i="40"/>
  <c r="HJ1" i="40"/>
  <c r="HI1" i="40"/>
  <c r="HI2" i="40" s="1"/>
  <c r="HH1" i="40"/>
  <c r="HH2" i="40" s="1"/>
  <c r="HG1" i="40"/>
  <c r="HG3" i="40" s="1"/>
  <c r="HF1" i="40"/>
  <c r="HF3" i="40" s="1"/>
  <c r="HE1" i="40"/>
  <c r="HE3" i="40" s="1"/>
  <c r="HD1" i="40"/>
  <c r="HD2" i="40" s="1"/>
  <c r="HC1" i="40"/>
  <c r="HB1" i="40"/>
  <c r="HA1" i="40"/>
  <c r="HA3" i="40" s="1"/>
  <c r="GZ1" i="40"/>
  <c r="GY1" i="40"/>
  <c r="GY8" i="40" s="1"/>
  <c r="GX1" i="40"/>
  <c r="GX5" i="40" s="1"/>
  <c r="GW1" i="40"/>
  <c r="GV1" i="40"/>
  <c r="GU1" i="40"/>
  <c r="GT1" i="40"/>
  <c r="GS1" i="40"/>
  <c r="GS2" i="40" s="1"/>
  <c r="GR1" i="40"/>
  <c r="GR2" i="40" s="1"/>
  <c r="GQ1" i="40"/>
  <c r="GP1" i="40"/>
  <c r="GP5" i="40" s="1"/>
  <c r="GO1" i="40"/>
  <c r="GO3" i="40" s="1"/>
  <c r="GN1" i="40"/>
  <c r="GN2" i="40" s="1"/>
  <c r="GM1" i="40"/>
  <c r="GL1" i="40"/>
  <c r="GK1" i="40"/>
  <c r="GK3" i="40" s="1"/>
  <c r="GJ1" i="40"/>
  <c r="GJ5" i="40" s="1"/>
  <c r="GI1" i="40"/>
  <c r="GH1" i="40"/>
  <c r="GH2" i="40" s="1"/>
  <c r="GG1" i="40"/>
  <c r="GF1" i="40"/>
  <c r="GE1" i="40"/>
  <c r="GD1" i="40"/>
  <c r="GC1" i="40"/>
  <c r="GC2" i="40" s="1"/>
  <c r="GB1" i="40"/>
  <c r="GB2" i="40" s="1"/>
  <c r="GA1" i="40"/>
  <c r="FZ1" i="40"/>
  <c r="FZ5" i="40" s="1"/>
  <c r="FY1" i="40"/>
  <c r="FY3" i="40" s="1"/>
  <c r="FX1" i="40"/>
  <c r="FX2" i="40" s="1"/>
  <c r="FW1" i="40"/>
  <c r="FV1" i="40"/>
  <c r="FU1" i="40"/>
  <c r="FU5" i="40" s="1"/>
  <c r="FT1" i="40"/>
  <c r="FT5" i="40" s="1"/>
  <c r="FS1" i="40"/>
  <c r="FR1" i="40"/>
  <c r="FR2" i="40" s="1"/>
  <c r="FQ1" i="40"/>
  <c r="FP1" i="40"/>
  <c r="FP5" i="40" s="1"/>
  <c r="FO1" i="40"/>
  <c r="FN1" i="40"/>
  <c r="FM1" i="40"/>
  <c r="FM2" i="40" s="1"/>
  <c r="FL1" i="40"/>
  <c r="FL2" i="40" s="1"/>
  <c r="FK1" i="40"/>
  <c r="FJ1" i="40"/>
  <c r="FJ5" i="40" s="1"/>
  <c r="FI1" i="40"/>
  <c r="FH1" i="40"/>
  <c r="FH2" i="40" s="1"/>
  <c r="FG1" i="40"/>
  <c r="FF1" i="40"/>
  <c r="FE1" i="40"/>
  <c r="FE3" i="40" s="1"/>
  <c r="FD1" i="40"/>
  <c r="FD5" i="40" s="1"/>
  <c r="FC1" i="40"/>
  <c r="FB1" i="40"/>
  <c r="FB2" i="40" s="1"/>
  <c r="FA1" i="40"/>
  <c r="FA8" i="40" s="1"/>
  <c r="EZ1" i="40"/>
  <c r="EY1" i="40"/>
  <c r="EX1" i="40"/>
  <c r="EW1" i="40"/>
  <c r="EW2" i="40" s="1"/>
  <c r="EV1" i="40"/>
  <c r="EV2" i="40" s="1"/>
  <c r="EU1" i="40"/>
  <c r="ET1" i="40"/>
  <c r="ET5" i="40" s="1"/>
  <c r="ES1" i="40"/>
  <c r="ER1" i="40"/>
  <c r="ER2" i="40" s="1"/>
  <c r="EQ1" i="40"/>
  <c r="EP1" i="40"/>
  <c r="EO1" i="40"/>
  <c r="EO5" i="40" s="1"/>
  <c r="EN1" i="40"/>
  <c r="EN5" i="40" s="1"/>
  <c r="EM1" i="40"/>
  <c r="EL1" i="40"/>
  <c r="EL2" i="40" s="1"/>
  <c r="EK1" i="40"/>
  <c r="EK8" i="40" s="1"/>
  <c r="EJ1" i="40"/>
  <c r="EI1" i="40"/>
  <c r="EH1" i="40"/>
  <c r="EG1" i="40"/>
  <c r="EG2" i="40" s="1"/>
  <c r="EF1" i="40"/>
  <c r="EE1" i="40"/>
  <c r="ED1" i="40"/>
  <c r="ED5" i="40" s="1"/>
  <c r="EC1" i="40"/>
  <c r="EB1" i="40"/>
  <c r="EA1" i="40"/>
  <c r="DZ1" i="40"/>
  <c r="DZ5" i="40" s="1"/>
  <c r="DY1" i="40"/>
  <c r="DY5" i="40" s="1"/>
  <c r="DX1" i="40"/>
  <c r="DW1" i="40"/>
  <c r="DV1" i="40"/>
  <c r="DV2" i="40" s="1"/>
  <c r="DU1" i="40"/>
  <c r="DT1" i="40"/>
  <c r="DS1" i="40"/>
  <c r="DR1" i="40"/>
  <c r="DQ1" i="40"/>
  <c r="DQ2" i="40" s="1"/>
  <c r="DP1" i="40"/>
  <c r="DO1" i="40"/>
  <c r="DN1" i="40"/>
  <c r="DN3" i="40" s="1"/>
  <c r="DM1" i="40"/>
  <c r="DL1" i="40"/>
  <c r="DK1" i="40"/>
  <c r="DJ1" i="40"/>
  <c r="DJ5" i="40" s="1"/>
  <c r="DI1" i="40"/>
  <c r="DI3" i="40" s="1"/>
  <c r="DH1" i="40"/>
  <c r="DG1" i="40"/>
  <c r="DF1" i="40"/>
  <c r="DF2" i="40" s="1"/>
  <c r="DE1" i="40"/>
  <c r="DD1" i="40"/>
  <c r="DC1" i="40"/>
  <c r="DB1" i="40"/>
  <c r="DA1" i="40"/>
  <c r="DA2" i="40" s="1"/>
  <c r="CZ1" i="40"/>
  <c r="CY1" i="40"/>
  <c r="CX1" i="40"/>
  <c r="CX5" i="40" s="1"/>
  <c r="CW1" i="40"/>
  <c r="CV1" i="40"/>
  <c r="CU1" i="40"/>
  <c r="CT1" i="40"/>
  <c r="CS1" i="40"/>
  <c r="CS3" i="40" s="1"/>
  <c r="CR1" i="40"/>
  <c r="CQ1" i="40"/>
  <c r="CP1" i="40"/>
  <c r="CP2" i="40" s="1"/>
  <c r="CO1" i="40"/>
  <c r="CN1" i="40"/>
  <c r="CM1" i="40"/>
  <c r="CM3" i="40" s="1"/>
  <c r="CL1" i="40"/>
  <c r="CK1" i="40"/>
  <c r="CK2" i="40" s="1"/>
  <c r="CJ1" i="40"/>
  <c r="CJ2" i="40" s="1"/>
  <c r="CI1" i="40"/>
  <c r="CH1" i="40"/>
  <c r="CH3" i="40" s="1"/>
  <c r="CG1" i="40"/>
  <c r="CF1" i="40"/>
  <c r="CE1" i="40"/>
  <c r="CD1" i="40"/>
  <c r="CC1" i="40"/>
  <c r="CC3" i="40" s="1"/>
  <c r="CB1" i="40"/>
  <c r="CB5" i="40" s="1"/>
  <c r="CA1" i="40"/>
  <c r="BZ1" i="40"/>
  <c r="BZ2" i="40" s="1"/>
  <c r="BY1" i="40"/>
  <c r="BX1" i="40"/>
  <c r="BW1" i="40"/>
  <c r="BW3" i="40" s="1"/>
  <c r="BV1" i="40"/>
  <c r="BU1" i="40"/>
  <c r="BU2" i="40" s="1"/>
  <c r="BT1" i="40"/>
  <c r="BT2" i="40" s="1"/>
  <c r="BS1" i="40"/>
  <c r="BR1" i="40"/>
  <c r="BR5" i="40" s="1"/>
  <c r="BQ1" i="40"/>
  <c r="BP1" i="40"/>
  <c r="BP2" i="40" s="1"/>
  <c r="BO1" i="40"/>
  <c r="BN1" i="40"/>
  <c r="BM1" i="40"/>
  <c r="BM3" i="40" s="1"/>
  <c r="BL1" i="40"/>
  <c r="BL5" i="40" s="1"/>
  <c r="BK1" i="40"/>
  <c r="BJ1" i="40"/>
  <c r="BJ2" i="40" s="1"/>
  <c r="BI1" i="40"/>
  <c r="BH1" i="40"/>
  <c r="BG1" i="40"/>
  <c r="BF1" i="40"/>
  <c r="BE1" i="40"/>
  <c r="BE2" i="40" s="1"/>
  <c r="BD1" i="40"/>
  <c r="BD2" i="40" s="1"/>
  <c r="BC1" i="40"/>
  <c r="BB1" i="40"/>
  <c r="BB3" i="40" s="1"/>
  <c r="BA1" i="40"/>
  <c r="AZ1" i="40"/>
  <c r="AZ2" i="40" s="1"/>
  <c r="AY1" i="40"/>
  <c r="AX1" i="40"/>
  <c r="AW1" i="40"/>
  <c r="AW5" i="40" s="1"/>
  <c r="AV1" i="40"/>
  <c r="AV5" i="40" s="1"/>
  <c r="AU1" i="40"/>
  <c r="AT1" i="40"/>
  <c r="AT2" i="40" s="1"/>
  <c r="AS1" i="40"/>
  <c r="AR1" i="40"/>
  <c r="AQ1" i="40"/>
  <c r="AP1" i="40"/>
  <c r="AO1" i="40"/>
  <c r="AO2" i="40" s="1"/>
  <c r="AN1" i="40"/>
  <c r="AN2" i="40" s="1"/>
  <c r="AM1" i="40"/>
  <c r="AL1" i="40"/>
  <c r="AL5" i="40" s="1"/>
  <c r="AK1" i="40"/>
  <c r="AJ1" i="40"/>
  <c r="AJ2" i="40" s="1"/>
  <c r="AI1" i="40"/>
  <c r="AH1" i="40"/>
  <c r="AG1" i="40"/>
  <c r="AG3" i="40" s="1"/>
  <c r="AF1" i="40"/>
  <c r="AF5" i="40" s="1"/>
  <c r="AE1" i="40"/>
  <c r="AD1" i="40"/>
  <c r="AD2" i="40" s="1"/>
  <c r="AC1" i="40"/>
  <c r="AC8" i="40" s="1"/>
  <c r="AB1" i="40"/>
  <c r="AA1" i="40"/>
  <c r="Z1" i="40"/>
  <c r="Y1" i="40"/>
  <c r="Y2" i="40" s="1"/>
  <c r="X1" i="40"/>
  <c r="W1" i="40"/>
  <c r="V1" i="40"/>
  <c r="V5" i="40" s="1"/>
  <c r="U1" i="40"/>
  <c r="T1" i="40"/>
  <c r="S1" i="40"/>
  <c r="R1" i="40"/>
  <c r="Q1" i="40"/>
  <c r="Q5" i="40" s="1"/>
  <c r="P1" i="40"/>
  <c r="O1" i="40"/>
  <c r="N1" i="40"/>
  <c r="N2" i="40" s="1"/>
  <c r="M1" i="40"/>
  <c r="M8" i="40" s="1"/>
  <c r="L1" i="40"/>
  <c r="K1" i="40"/>
  <c r="J1" i="40"/>
  <c r="I1" i="40"/>
  <c r="I2" i="40" s="1"/>
  <c r="H1" i="40"/>
  <c r="G1" i="40"/>
  <c r="F1" i="40"/>
  <c r="F5" i="40" s="1"/>
  <c r="E1" i="40"/>
  <c r="D1" i="40"/>
  <c r="C1" i="40"/>
  <c r="E15" i="39"/>
  <c r="F19" i="28"/>
  <c r="E19" i="28"/>
  <c r="D20" i="39"/>
  <c r="D21" i="39"/>
  <c r="D22" i="39"/>
  <c r="D23" i="39"/>
  <c r="D24" i="39"/>
  <c r="D25" i="39"/>
  <c r="D26" i="39"/>
  <c r="D29" i="39" s="1"/>
  <c r="D27" i="39"/>
  <c r="D19" i="39"/>
  <c r="E8" i="39"/>
  <c r="E20" i="39" s="1"/>
  <c r="E9" i="39"/>
  <c r="E10" i="39"/>
  <c r="E11" i="39"/>
  <c r="E12" i="39"/>
  <c r="E13" i="39"/>
  <c r="E14" i="39"/>
  <c r="E26" i="39" s="1"/>
  <c r="E7" i="39"/>
  <c r="E19" i="39" s="1"/>
  <c r="D8" i="39"/>
  <c r="D9" i="39"/>
  <c r="D10" i="39"/>
  <c r="D11" i="39"/>
  <c r="D12" i="39"/>
  <c r="D13" i="39"/>
  <c r="D14" i="39"/>
  <c r="D15" i="39"/>
  <c r="D7" i="39"/>
  <c r="E113" i="39"/>
  <c r="E112" i="39"/>
  <c r="F95" i="39"/>
  <c r="B95" i="39"/>
  <c r="F94" i="39"/>
  <c r="B94" i="39"/>
  <c r="F93" i="39"/>
  <c r="B93" i="39"/>
  <c r="F92" i="39"/>
  <c r="B92" i="39"/>
  <c r="F91" i="39"/>
  <c r="B91" i="39"/>
  <c r="F90" i="39"/>
  <c r="B90" i="39"/>
  <c r="F89" i="39"/>
  <c r="B89" i="39"/>
  <c r="F88" i="39"/>
  <c r="B88" i="39"/>
  <c r="F87" i="39"/>
  <c r="B87" i="39"/>
  <c r="F86" i="39"/>
  <c r="B86" i="39"/>
  <c r="F85" i="39"/>
  <c r="B85" i="39"/>
  <c r="F84" i="39"/>
  <c r="B84" i="39"/>
  <c r="F83" i="39"/>
  <c r="B83" i="39"/>
  <c r="F82" i="39"/>
  <c r="B82" i="39"/>
  <c r="P78" i="39"/>
  <c r="O78" i="39"/>
  <c r="N78" i="39"/>
  <c r="M78" i="39"/>
  <c r="L78" i="39"/>
  <c r="K78" i="39"/>
  <c r="I78" i="39"/>
  <c r="A78" i="39"/>
  <c r="P77" i="39"/>
  <c r="O77" i="39"/>
  <c r="N77" i="39"/>
  <c r="M77" i="39"/>
  <c r="L77" i="39"/>
  <c r="J41" i="39" s="1"/>
  <c r="J54" i="39" s="1"/>
  <c r="K77" i="39"/>
  <c r="I77" i="39"/>
  <c r="A77" i="39"/>
  <c r="P75" i="39"/>
  <c r="O75" i="39"/>
  <c r="N75" i="39"/>
  <c r="M75" i="39"/>
  <c r="L75" i="39"/>
  <c r="K75" i="39"/>
  <c r="K54" i="39"/>
  <c r="J53" i="39"/>
  <c r="I52" i="39"/>
  <c r="H51" i="39"/>
  <c r="G50" i="39"/>
  <c r="F49" i="39"/>
  <c r="E48" i="39"/>
  <c r="D47" i="39"/>
  <c r="C46" i="39"/>
  <c r="D40" i="39"/>
  <c r="D53" i="39" s="1"/>
  <c r="K37" i="39"/>
  <c r="K50" i="39" s="1"/>
  <c r="I35" i="39"/>
  <c r="I48" i="39" s="1"/>
  <c r="E33" i="39"/>
  <c r="E46" i="39" s="1"/>
  <c r="E29" i="39" a="1"/>
  <c r="PC19" i="38"/>
  <c r="PB19" i="38"/>
  <c r="PA19" i="38"/>
  <c r="OZ19" i="38"/>
  <c r="OY19" i="38"/>
  <c r="OX19" i="38"/>
  <c r="OW19" i="38"/>
  <c r="OV19" i="38"/>
  <c r="OU19" i="38"/>
  <c r="OT19" i="38"/>
  <c r="OS19" i="38"/>
  <c r="OR19" i="38"/>
  <c r="OQ19" i="38"/>
  <c r="OP19" i="38"/>
  <c r="OO19" i="38"/>
  <c r="ON19" i="38"/>
  <c r="OM19" i="38"/>
  <c r="OL19" i="38"/>
  <c r="OI19" i="38"/>
  <c r="OH19" i="38"/>
  <c r="OG19" i="38"/>
  <c r="OF19" i="38"/>
  <c r="MY19" i="38" a="1"/>
  <c r="MY19" i="38" s="1"/>
  <c r="MX19" i="38" a="1"/>
  <c r="MX19" i="38" s="1"/>
  <c r="ME19" i="38" a="1"/>
  <c r="ME19" i="38" s="1"/>
  <c r="MD19" i="38" a="1"/>
  <c r="MD19" i="38" s="1"/>
  <c r="LT19" i="38" a="1"/>
  <c r="LT19" i="38" s="1"/>
  <c r="LS19" i="38" a="1"/>
  <c r="LS19" i="38" s="1"/>
  <c r="PC18" i="38"/>
  <c r="PB18" i="38"/>
  <c r="PA18" i="38"/>
  <c r="OZ18" i="38"/>
  <c r="OY18" i="38"/>
  <c r="OX18" i="38"/>
  <c r="OW18" i="38"/>
  <c r="OV18" i="38"/>
  <c r="OU18" i="38"/>
  <c r="OT18" i="38"/>
  <c r="OS18" i="38"/>
  <c r="OR18" i="38"/>
  <c r="OQ18" i="38"/>
  <c r="OP18" i="38"/>
  <c r="OO18" i="38"/>
  <c r="ON18" i="38"/>
  <c r="OM18" i="38"/>
  <c r="OL18" i="38"/>
  <c r="OI18" i="38"/>
  <c r="OH18" i="38"/>
  <c r="OG18" i="38"/>
  <c r="OF18" i="38"/>
  <c r="MY18" i="38" a="1"/>
  <c r="MY18" i="38" s="1"/>
  <c r="MX18" i="38" a="1"/>
  <c r="MX18" i="38" s="1"/>
  <c r="ME18" i="38" a="1"/>
  <c r="ME18" i="38" s="1"/>
  <c r="MD18" i="38" a="1"/>
  <c r="MD18" i="38" s="1"/>
  <c r="LT18" i="38" a="1"/>
  <c r="LT18" i="38" s="1"/>
  <c r="LS18" i="38" a="1"/>
  <c r="LS18" i="38" s="1"/>
  <c r="PC17" i="38"/>
  <c r="PB17" i="38"/>
  <c r="PA17" i="38"/>
  <c r="OZ17" i="38"/>
  <c r="OY17" i="38"/>
  <c r="OX17" i="38"/>
  <c r="OW17" i="38"/>
  <c r="OV17" i="38"/>
  <c r="OU17" i="38"/>
  <c r="OT17" i="38"/>
  <c r="OS17" i="38"/>
  <c r="OR17" i="38"/>
  <c r="OQ17" i="38"/>
  <c r="OP17" i="38"/>
  <c r="OO17" i="38"/>
  <c r="ON17" i="38"/>
  <c r="OM17" i="38"/>
  <c r="OL17" i="38"/>
  <c r="OI17" i="38"/>
  <c r="OH17" i="38"/>
  <c r="OG17" i="38"/>
  <c r="OF17" i="38"/>
  <c r="MY17" i="38" a="1"/>
  <c r="MY17" i="38" s="1"/>
  <c r="MX17" i="38" a="1"/>
  <c r="MX17" i="38" s="1"/>
  <c r="ME17" i="38" a="1"/>
  <c r="ME17" i="38" s="1"/>
  <c r="MD17" i="38" a="1"/>
  <c r="MD17" i="38" s="1"/>
  <c r="LT17" i="38" a="1"/>
  <c r="LT17" i="38" s="1"/>
  <c r="LS17" i="38" a="1"/>
  <c r="LS17" i="38" s="1"/>
  <c r="PC16" i="38"/>
  <c r="PB16" i="38"/>
  <c r="PA16" i="38"/>
  <c r="OZ16" i="38"/>
  <c r="OY16" i="38"/>
  <c r="OX16" i="38"/>
  <c r="OW16" i="38"/>
  <c r="OV16" i="38"/>
  <c r="OU16" i="38"/>
  <c r="OT16" i="38"/>
  <c r="OS16" i="38"/>
  <c r="OR16" i="38"/>
  <c r="OQ16" i="38"/>
  <c r="OP16" i="38"/>
  <c r="OO16" i="38"/>
  <c r="ON16" i="38"/>
  <c r="OM16" i="38"/>
  <c r="OL16" i="38"/>
  <c r="OI16" i="38"/>
  <c r="OH16" i="38"/>
  <c r="OG16" i="38"/>
  <c r="OF16" i="38"/>
  <c r="MY16" i="38" a="1"/>
  <c r="MY16" i="38" s="1"/>
  <c r="MX16" i="38" a="1"/>
  <c r="MX16" i="38" s="1"/>
  <c r="ME16" i="38" a="1"/>
  <c r="ME16" i="38" s="1"/>
  <c r="MD16" i="38" a="1"/>
  <c r="MD16" i="38" s="1"/>
  <c r="LT16" i="38" a="1"/>
  <c r="LT16" i="38" s="1"/>
  <c r="LS16" i="38" a="1"/>
  <c r="LS16" i="38" s="1"/>
  <c r="PC15" i="38"/>
  <c r="PB15" i="38"/>
  <c r="PA15" i="38"/>
  <c r="OZ15" i="38"/>
  <c r="OY15" i="38"/>
  <c r="OX15" i="38" a="1"/>
  <c r="OX15" i="38" s="1"/>
  <c r="OW15" i="38"/>
  <c r="OV15" i="38"/>
  <c r="OU15" i="38"/>
  <c r="OT15" i="38"/>
  <c r="OS15" i="38"/>
  <c r="OR15" i="38"/>
  <c r="OQ15" i="38"/>
  <c r="OP15" i="38"/>
  <c r="OO15" i="38"/>
  <c r="ON15" i="38"/>
  <c r="OM15" i="38"/>
  <c r="OL15" i="38"/>
  <c r="OI15" i="38"/>
  <c r="OH15" i="38"/>
  <c r="OG15" i="38"/>
  <c r="OF15" i="38"/>
  <c r="MY15" i="38" a="1"/>
  <c r="MY15" i="38" s="1"/>
  <c r="MX15" i="38" a="1"/>
  <c r="MX15" i="38" s="1"/>
  <c r="ME15" i="38" a="1"/>
  <c r="ME15" i="38" s="1"/>
  <c r="MD15" i="38" a="1"/>
  <c r="MD15" i="38" s="1"/>
  <c r="LT15" i="38" a="1"/>
  <c r="LT15" i="38" s="1"/>
  <c r="LS15" i="38" a="1"/>
  <c r="LS15" i="38" s="1"/>
  <c r="NQ11" i="38"/>
  <c r="NP11" i="38"/>
  <c r="NO11" i="38"/>
  <c r="NN11" i="38"/>
  <c r="NM11" i="38"/>
  <c r="NL11" i="38"/>
  <c r="NK11" i="38"/>
  <c r="NJ11" i="38"/>
  <c r="NI11" i="38"/>
  <c r="NH11" i="38"/>
  <c r="NG11" i="38"/>
  <c r="NF11" i="38"/>
  <c r="NE11" i="38"/>
  <c r="ND11" i="38"/>
  <c r="NC11" i="38"/>
  <c r="NB11" i="38"/>
  <c r="NA11" i="38"/>
  <c r="MZ11" i="38"/>
  <c r="MC11" i="38"/>
  <c r="MB11" i="38"/>
  <c r="MA11" i="38"/>
  <c r="LZ11" i="38"/>
  <c r="LY11" i="38"/>
  <c r="LX11" i="38"/>
  <c r="LW11" i="38"/>
  <c r="LV11" i="38"/>
  <c r="LU11" i="38"/>
  <c r="PC5" i="38"/>
  <c r="OU5" i="38"/>
  <c r="NQ5" i="38"/>
  <c r="NM5" i="38"/>
  <c r="NA5" i="38"/>
  <c r="LO5" i="38"/>
  <c r="JS5" i="38"/>
  <c r="IK5" i="38"/>
  <c r="GY5" i="38"/>
  <c r="FK5" i="38"/>
  <c r="CQ5" i="38"/>
  <c r="AU5" i="38"/>
  <c r="OC3" i="38"/>
  <c r="NZ3" i="38"/>
  <c r="LY2" i="38"/>
  <c r="JA2" i="38"/>
  <c r="GG2" i="38"/>
  <c r="DM2" i="38"/>
  <c r="AA2" i="38"/>
  <c r="PC1" i="38"/>
  <c r="PB1" i="38"/>
  <c r="PA1" i="38"/>
  <c r="OZ1" i="38"/>
  <c r="OZ3" i="38" s="1"/>
  <c r="OY1" i="38"/>
  <c r="OX1" i="38"/>
  <c r="OW1" i="38"/>
  <c r="OW8" i="38" s="1"/>
  <c r="OV1" i="38"/>
  <c r="OV8" i="38" s="1"/>
  <c r="OU1" i="38"/>
  <c r="OT1" i="38"/>
  <c r="OS1" i="38"/>
  <c r="OS3" i="38" s="1"/>
  <c r="OR1" i="38"/>
  <c r="OR3" i="38" s="1"/>
  <c r="OQ1" i="38"/>
  <c r="OQ3" i="38" s="1"/>
  <c r="OP1" i="38"/>
  <c r="OO1" i="38"/>
  <c r="ON1" i="38"/>
  <c r="ON8" i="38" s="1"/>
  <c r="OM1" i="38"/>
  <c r="OM5" i="38" s="1"/>
  <c r="OL1" i="38"/>
  <c r="OK1" i="38"/>
  <c r="OK3" i="38" s="1"/>
  <c r="OJ1" i="38"/>
  <c r="OJ3" i="38" s="1"/>
  <c r="OI1" i="38"/>
  <c r="OH1" i="38"/>
  <c r="OG1" i="38"/>
  <c r="OG8" i="38" s="1"/>
  <c r="OF1" i="38"/>
  <c r="OE1" i="38"/>
  <c r="OE3" i="38" s="1"/>
  <c r="OD1" i="38"/>
  <c r="OD2" i="38" s="1"/>
  <c r="OB1" i="38"/>
  <c r="OB2" i="38" s="1"/>
  <c r="OA1" i="38"/>
  <c r="NY1" i="38"/>
  <c r="NY3" i="38" s="1"/>
  <c r="NX1" i="38"/>
  <c r="NX2" i="38" s="1"/>
  <c r="NW1" i="38"/>
  <c r="NW3" i="38" s="1"/>
  <c r="NV1" i="38"/>
  <c r="NV2" i="38" s="1"/>
  <c r="NQ1" i="38"/>
  <c r="NP1" i="38"/>
  <c r="NO1" i="38"/>
  <c r="NO3" i="38" s="1"/>
  <c r="NN1" i="38"/>
  <c r="NN3" i="38" s="1"/>
  <c r="NM1" i="38"/>
  <c r="NM3" i="38" s="1"/>
  <c r="NL1" i="38"/>
  <c r="NK1" i="38"/>
  <c r="NK8" i="38" s="1"/>
  <c r="NJ1" i="38"/>
  <c r="NJ3" i="38" s="1"/>
  <c r="NI1" i="38"/>
  <c r="NI5" i="38" s="1"/>
  <c r="NH1" i="38"/>
  <c r="NG1" i="38"/>
  <c r="NG8" i="38" s="1"/>
  <c r="NF1" i="38"/>
  <c r="NE1" i="38"/>
  <c r="ND1" i="38"/>
  <c r="NC1" i="38"/>
  <c r="NB1" i="38"/>
  <c r="NB8" i="38" s="1"/>
  <c r="NA1" i="38"/>
  <c r="MZ1" i="38"/>
  <c r="MW1" i="38"/>
  <c r="MW5" i="38" s="1"/>
  <c r="MV1" i="38"/>
  <c r="MU1" i="38"/>
  <c r="MU8" i="38" s="1"/>
  <c r="MT1" i="38"/>
  <c r="MS1" i="38"/>
  <c r="MS8" i="38" s="1"/>
  <c r="MR1" i="38"/>
  <c r="MR5" i="38" s="1"/>
  <c r="MQ1" i="38"/>
  <c r="MQ8" i="38" s="1"/>
  <c r="MP1" i="38"/>
  <c r="MO1" i="38"/>
  <c r="MO5" i="38" s="1"/>
  <c r="MN1" i="38"/>
  <c r="MM1" i="38"/>
  <c r="ML1" i="38"/>
  <c r="MK1" i="38"/>
  <c r="MK8" i="38" s="1"/>
  <c r="MJ1" i="38"/>
  <c r="MJ5" i="38" s="1"/>
  <c r="MI1" i="38"/>
  <c r="MI8" i="38" s="1"/>
  <c r="MH1" i="38"/>
  <c r="MG1" i="38"/>
  <c r="MG5" i="38" s="1"/>
  <c r="MF1" i="38"/>
  <c r="MC1" i="38"/>
  <c r="MC3" i="38" s="1"/>
  <c r="MB1" i="38"/>
  <c r="MA1" i="38"/>
  <c r="MA8" i="38" s="1"/>
  <c r="LZ1" i="38"/>
  <c r="LZ3" i="38" s="1"/>
  <c r="LY1" i="38"/>
  <c r="LY5" i="38" s="1"/>
  <c r="LX1" i="38"/>
  <c r="LW1" i="38"/>
  <c r="LW3" i="38" s="1"/>
  <c r="LV1" i="38"/>
  <c r="LU1" i="38"/>
  <c r="LU2" i="38" s="1"/>
  <c r="LR1" i="38"/>
  <c r="LQ1" i="38"/>
  <c r="LQ8" i="38" s="1"/>
  <c r="LP1" i="38"/>
  <c r="LP8" i="38" s="1"/>
  <c r="LO1" i="38"/>
  <c r="LO2" i="38" s="1"/>
  <c r="LN1" i="38"/>
  <c r="LM1" i="38"/>
  <c r="LM8" i="38" s="1"/>
  <c r="LL1" i="38"/>
  <c r="LK1" i="38"/>
  <c r="LK3" i="38" s="1"/>
  <c r="LJ1" i="38"/>
  <c r="LI1" i="38"/>
  <c r="LI8" i="38" s="1"/>
  <c r="LH1" i="38"/>
  <c r="LH8" i="38" s="1"/>
  <c r="LG1" i="38"/>
  <c r="LG2" i="38" s="1"/>
  <c r="LF1" i="38"/>
  <c r="LE1" i="38"/>
  <c r="LE3" i="38" s="1"/>
  <c r="LD1" i="38"/>
  <c r="LC1" i="38"/>
  <c r="LB1" i="38"/>
  <c r="LA1" i="38"/>
  <c r="LA8" i="38" s="1"/>
  <c r="KZ1" i="38"/>
  <c r="KZ3" i="38" s="1"/>
  <c r="KY1" i="38"/>
  <c r="KY5" i="38" s="1"/>
  <c r="KX1" i="38"/>
  <c r="KW1" i="38"/>
  <c r="KW2" i="38" s="1"/>
  <c r="KV1" i="38"/>
  <c r="KU1" i="38"/>
  <c r="KU5" i="38" s="1"/>
  <c r="KT1" i="38"/>
  <c r="KS1" i="38"/>
  <c r="KS8" i="38" s="1"/>
  <c r="KR1" i="38"/>
  <c r="KR3" i="38" s="1"/>
  <c r="KQ1" i="38"/>
  <c r="KQ5" i="38" s="1"/>
  <c r="KP1" i="38"/>
  <c r="KO1" i="38"/>
  <c r="KO3" i="38" s="1"/>
  <c r="KN1" i="38"/>
  <c r="KM1" i="38"/>
  <c r="KM2" i="38" s="1"/>
  <c r="KL1" i="38"/>
  <c r="KK1" i="38"/>
  <c r="KK8" i="38" s="1"/>
  <c r="KJ1" i="38"/>
  <c r="KJ8" i="38" s="1"/>
  <c r="KI1" i="38"/>
  <c r="KI5" i="38" s="1"/>
  <c r="KH1" i="38"/>
  <c r="KG1" i="38"/>
  <c r="KG3" i="38" s="1"/>
  <c r="KF1" i="38"/>
  <c r="KE1" i="38"/>
  <c r="KE3" i="38" s="1"/>
  <c r="KD1" i="38"/>
  <c r="KC1" i="38"/>
  <c r="KC8" i="38" s="1"/>
  <c r="KB1" i="38"/>
  <c r="KB8" i="38" s="1"/>
  <c r="KA1" i="38"/>
  <c r="KA5" i="38" s="1"/>
  <c r="JZ1" i="38"/>
  <c r="JY1" i="38"/>
  <c r="JX1" i="38"/>
  <c r="JW1" i="38"/>
  <c r="JW2" i="38" s="1"/>
  <c r="JV1" i="38"/>
  <c r="JU1" i="38"/>
  <c r="JU8" i="38" s="1"/>
  <c r="JT1" i="38"/>
  <c r="JT3" i="38" s="1"/>
  <c r="JS1" i="38"/>
  <c r="JR1" i="38"/>
  <c r="JR5" i="38" s="1"/>
  <c r="JQ1" i="38"/>
  <c r="JQ8" i="38" s="1"/>
  <c r="JP1" i="38"/>
  <c r="JP8" i="38" s="1"/>
  <c r="JO1" i="38"/>
  <c r="JO5" i="38" s="1"/>
  <c r="JN1" i="38"/>
  <c r="JN5" i="38" s="1"/>
  <c r="JM1" i="38"/>
  <c r="JM8" i="38" s="1"/>
  <c r="JL1" i="38"/>
  <c r="JL3" i="38" s="1"/>
  <c r="JK1" i="38"/>
  <c r="JK5" i="38" s="1"/>
  <c r="JJ1" i="38"/>
  <c r="JJ5" i="38" s="1"/>
  <c r="JI1" i="38"/>
  <c r="JI8" i="38" s="1"/>
  <c r="JH1" i="38"/>
  <c r="JH8" i="38" s="1"/>
  <c r="JG1" i="38"/>
  <c r="JG5" i="38" s="1"/>
  <c r="JF1" i="38"/>
  <c r="JF5" i="38" s="1"/>
  <c r="JE1" i="38"/>
  <c r="JD1" i="38"/>
  <c r="JD3" i="38" s="1"/>
  <c r="JC1" i="38"/>
  <c r="JC5" i="38" s="1"/>
  <c r="JB1" i="38"/>
  <c r="JB5" i="38" s="1"/>
  <c r="JA1" i="38"/>
  <c r="JA8" i="38" s="1"/>
  <c r="IZ1" i="38"/>
  <c r="IZ8" i="38" s="1"/>
  <c r="IY1" i="38"/>
  <c r="IY5" i="38" s="1"/>
  <c r="IX1" i="38"/>
  <c r="IX5" i="38" s="1"/>
  <c r="IW1" i="38"/>
  <c r="IW8" i="38" s="1"/>
  <c r="IV1" i="38"/>
  <c r="IV3" i="38" s="1"/>
  <c r="IU1" i="38"/>
  <c r="IU5" i="38" s="1"/>
  <c r="IT1" i="38"/>
  <c r="IT5" i="38" s="1"/>
  <c r="IS1" i="38"/>
  <c r="IS8" i="38" s="1"/>
  <c r="IR1" i="38"/>
  <c r="IR8" i="38" s="1"/>
  <c r="IQ1" i="38"/>
  <c r="IQ5" i="38" s="1"/>
  <c r="IP1" i="38"/>
  <c r="IP5" i="38" s="1"/>
  <c r="IO1" i="38"/>
  <c r="IO8" i="38" s="1"/>
  <c r="IN1" i="38"/>
  <c r="IN3" i="38" s="1"/>
  <c r="IM1" i="38"/>
  <c r="IM5" i="38" s="1"/>
  <c r="IL1" i="38"/>
  <c r="IL5" i="38" s="1"/>
  <c r="IK1" i="38"/>
  <c r="IK8" i="38" s="1"/>
  <c r="IJ1" i="38"/>
  <c r="IJ8" i="38" s="1"/>
  <c r="II1" i="38"/>
  <c r="II2" i="38" s="1"/>
  <c r="IH1" i="38"/>
  <c r="IH5" i="38" s="1"/>
  <c r="IG1" i="38"/>
  <c r="IG8" i="38" s="1"/>
  <c r="IF1" i="38"/>
  <c r="IF3" i="38" s="1"/>
  <c r="IE1" i="38"/>
  <c r="IE5" i="38" s="1"/>
  <c r="ID1" i="38"/>
  <c r="ID5" i="38" s="1"/>
  <c r="IC1" i="38"/>
  <c r="IC8" i="38" s="1"/>
  <c r="IB1" i="38"/>
  <c r="IB8" i="38" s="1"/>
  <c r="IA1" i="38"/>
  <c r="IA5" i="38" s="1"/>
  <c r="HZ1" i="38"/>
  <c r="HZ5" i="38" s="1"/>
  <c r="HY1" i="38"/>
  <c r="HY8" i="38" s="1"/>
  <c r="HX1" i="38"/>
  <c r="HX3" i="38" s="1"/>
  <c r="HW1" i="38"/>
  <c r="HW5" i="38" s="1"/>
  <c r="HV1" i="38"/>
  <c r="HV5" i="38" s="1"/>
  <c r="HU1" i="38"/>
  <c r="HU8" i="38" s="1"/>
  <c r="HT1" i="38"/>
  <c r="HT8" i="38" s="1"/>
  <c r="HS1" i="38"/>
  <c r="HS2" i="38" s="1"/>
  <c r="HR1" i="38"/>
  <c r="HR5" i="38" s="1"/>
  <c r="HQ1" i="38"/>
  <c r="HQ8" i="38" s="1"/>
  <c r="HP1" i="38"/>
  <c r="HP3" i="38" s="1"/>
  <c r="HO1" i="38"/>
  <c r="HO5" i="38" s="1"/>
  <c r="HN1" i="38"/>
  <c r="HN5" i="38" s="1"/>
  <c r="HM1" i="38"/>
  <c r="HL1" i="38"/>
  <c r="HL8" i="38" s="1"/>
  <c r="HK1" i="38"/>
  <c r="HK5" i="38" s="1"/>
  <c r="HJ1" i="38"/>
  <c r="HJ5" i="38" s="1"/>
  <c r="HI1" i="38"/>
  <c r="HI8" i="38" s="1"/>
  <c r="HH1" i="38"/>
  <c r="HH3" i="38" s="1"/>
  <c r="HG1" i="38"/>
  <c r="HG5" i="38" s="1"/>
  <c r="HF1" i="38"/>
  <c r="HF5" i="38" s="1"/>
  <c r="HE1" i="38"/>
  <c r="HE8" i="38" s="1"/>
  <c r="HD1" i="38"/>
  <c r="HD8" i="38" s="1"/>
  <c r="HC1" i="38"/>
  <c r="HC5" i="38" s="1"/>
  <c r="HB1" i="38"/>
  <c r="HB5" i="38" s="1"/>
  <c r="HA1" i="38"/>
  <c r="HA8" i="38" s="1"/>
  <c r="GZ1" i="38"/>
  <c r="GZ3" i="38" s="1"/>
  <c r="GY1" i="38"/>
  <c r="GX1" i="38"/>
  <c r="GX5" i="38" s="1"/>
  <c r="GW1" i="38"/>
  <c r="GW8" i="38" s="1"/>
  <c r="GV1" i="38"/>
  <c r="GV8" i="38" s="1"/>
  <c r="GU1" i="38"/>
  <c r="GU5" i="38" s="1"/>
  <c r="GT1" i="38"/>
  <c r="GT5" i="38" s="1"/>
  <c r="GS1" i="38"/>
  <c r="GR1" i="38"/>
  <c r="GR3" i="38" s="1"/>
  <c r="GQ1" i="38"/>
  <c r="GQ5" i="38" s="1"/>
  <c r="GP1" i="38"/>
  <c r="GP5" i="38" s="1"/>
  <c r="GO1" i="38"/>
  <c r="GO8" i="38" s="1"/>
  <c r="GN1" i="38"/>
  <c r="GN8" i="38" s="1"/>
  <c r="GM1" i="38"/>
  <c r="GM5" i="38" s="1"/>
  <c r="GL1" i="38"/>
  <c r="GL5" i="38" s="1"/>
  <c r="GK1" i="38"/>
  <c r="GK8" i="38" s="1"/>
  <c r="GJ1" i="38"/>
  <c r="GJ3" i="38" s="1"/>
  <c r="GI1" i="38"/>
  <c r="GI5" i="38" s="1"/>
  <c r="GH1" i="38"/>
  <c r="GH5" i="38" s="1"/>
  <c r="GG1" i="38"/>
  <c r="GG8" i="38" s="1"/>
  <c r="GF1" i="38"/>
  <c r="GF8" i="38" s="1"/>
  <c r="GE1" i="38"/>
  <c r="GE5" i="38" s="1"/>
  <c r="GD1" i="38"/>
  <c r="GD5" i="38" s="1"/>
  <c r="GC1" i="38"/>
  <c r="GC8" i="38" s="1"/>
  <c r="GB1" i="38"/>
  <c r="GB3" i="38" s="1"/>
  <c r="GA1" i="38"/>
  <c r="GA5" i="38" s="1"/>
  <c r="FZ1" i="38"/>
  <c r="FZ5" i="38" s="1"/>
  <c r="FY1" i="38"/>
  <c r="FY8" i="38" s="1"/>
  <c r="FX1" i="38"/>
  <c r="FX8" i="38" s="1"/>
  <c r="FW1" i="38"/>
  <c r="FW2" i="38" s="1"/>
  <c r="FV1" i="38"/>
  <c r="FV5" i="38" s="1"/>
  <c r="FU1" i="38"/>
  <c r="FU8" i="38" s="1"/>
  <c r="FT1" i="38"/>
  <c r="FT3" i="38" s="1"/>
  <c r="FS1" i="38"/>
  <c r="FS5" i="38" s="1"/>
  <c r="FR1" i="38"/>
  <c r="FR5" i="38" s="1"/>
  <c r="FQ1" i="38"/>
  <c r="FQ8" i="38" s="1"/>
  <c r="FP1" i="38"/>
  <c r="FP8" i="38" s="1"/>
  <c r="FO1" i="38"/>
  <c r="FO5" i="38" s="1"/>
  <c r="FN1" i="38"/>
  <c r="FN5" i="38" s="1"/>
  <c r="FM1" i="38"/>
  <c r="FM8" i="38" s="1"/>
  <c r="FL1" i="38"/>
  <c r="FL3" i="38" s="1"/>
  <c r="FK1" i="38"/>
  <c r="FJ1" i="38"/>
  <c r="FJ5" i="38" s="1"/>
  <c r="FI1" i="38"/>
  <c r="FI8" i="38" s="1"/>
  <c r="FH1" i="38"/>
  <c r="FH8" i="38" s="1"/>
  <c r="FG1" i="38"/>
  <c r="FG5" i="38" s="1"/>
  <c r="FF1" i="38"/>
  <c r="FF5" i="38" s="1"/>
  <c r="FE1" i="38"/>
  <c r="FE8" i="38" s="1"/>
  <c r="FD1" i="38"/>
  <c r="FD3" i="38" s="1"/>
  <c r="FC1" i="38"/>
  <c r="FC5" i="38" s="1"/>
  <c r="FB1" i="38"/>
  <c r="FB5" i="38" s="1"/>
  <c r="FA1" i="38"/>
  <c r="EZ1" i="38"/>
  <c r="EZ8" i="38" s="1"/>
  <c r="EY1" i="38"/>
  <c r="EY5" i="38" s="1"/>
  <c r="EX1" i="38"/>
  <c r="EX5" i="38" s="1"/>
  <c r="EW1" i="38"/>
  <c r="EW8" i="38" s="1"/>
  <c r="EV1" i="38"/>
  <c r="EV3" i="38" s="1"/>
  <c r="EU1" i="38"/>
  <c r="EU5" i="38" s="1"/>
  <c r="ET1" i="38"/>
  <c r="ET5" i="38" s="1"/>
  <c r="ES1" i="38"/>
  <c r="ES8" i="38" s="1"/>
  <c r="ER1" i="38"/>
  <c r="ER8" i="38" s="1"/>
  <c r="EQ1" i="38"/>
  <c r="EQ2" i="38" s="1"/>
  <c r="EP1" i="38"/>
  <c r="EP5" i="38" s="1"/>
  <c r="EO1" i="38"/>
  <c r="EO8" i="38" s="1"/>
  <c r="EN1" i="38"/>
  <c r="EN3" i="38" s="1"/>
  <c r="EM1" i="38"/>
  <c r="EM5" i="38" s="1"/>
  <c r="EL1" i="38"/>
  <c r="EL5" i="38" s="1"/>
  <c r="EK1" i="38"/>
  <c r="EK8" i="38" s="1"/>
  <c r="EJ1" i="38"/>
  <c r="EJ8" i="38" s="1"/>
  <c r="EI1" i="38"/>
  <c r="EI5" i="38" s="1"/>
  <c r="EH1" i="38"/>
  <c r="EH5" i="38" s="1"/>
  <c r="EG1" i="38"/>
  <c r="EF1" i="38"/>
  <c r="EF3" i="38" s="1"/>
  <c r="EE1" i="38"/>
  <c r="EE5" i="38" s="1"/>
  <c r="ED1" i="38"/>
  <c r="ED5" i="38" s="1"/>
  <c r="EC1" i="38"/>
  <c r="EC8" i="38" s="1"/>
  <c r="EB1" i="38"/>
  <c r="EB8" i="38" s="1"/>
  <c r="EA1" i="38"/>
  <c r="EA5" i="38" s="1"/>
  <c r="DZ1" i="38"/>
  <c r="DZ5" i="38" s="1"/>
  <c r="DY1" i="38"/>
  <c r="DY8" i="38" s="1"/>
  <c r="DX1" i="38"/>
  <c r="DX3" i="38" s="1"/>
  <c r="DW1" i="38"/>
  <c r="DW5" i="38" s="1"/>
  <c r="DV1" i="38"/>
  <c r="DV5" i="38" s="1"/>
  <c r="DU1" i="38"/>
  <c r="DU8" i="38" s="1"/>
  <c r="DT1" i="38"/>
  <c r="DT8" i="38" s="1"/>
  <c r="DS1" i="38"/>
  <c r="DS5" i="38" s="1"/>
  <c r="DR1" i="38"/>
  <c r="DR5" i="38" s="1"/>
  <c r="DQ1" i="38"/>
  <c r="DQ8" i="38" s="1"/>
  <c r="DP1" i="38"/>
  <c r="DP3" i="38" s="1"/>
  <c r="DO1" i="38"/>
  <c r="DO5" i="38" s="1"/>
  <c r="DN1" i="38"/>
  <c r="DN5" i="38" s="1"/>
  <c r="DM1" i="38"/>
  <c r="DM8" i="38" s="1"/>
  <c r="DL1" i="38"/>
  <c r="DL8" i="38" s="1"/>
  <c r="DK1" i="38"/>
  <c r="DK2" i="38" s="1"/>
  <c r="DJ1" i="38"/>
  <c r="DJ5" i="38" s="1"/>
  <c r="DI1" i="38"/>
  <c r="DI8" i="38" s="1"/>
  <c r="DH1" i="38"/>
  <c r="DH3" i="38" s="1"/>
  <c r="DG1" i="38"/>
  <c r="DG5" i="38" s="1"/>
  <c r="DF1" i="38"/>
  <c r="DF5" i="38" s="1"/>
  <c r="DE1" i="38"/>
  <c r="DE8" i="38" s="1"/>
  <c r="DD1" i="38"/>
  <c r="DD8" i="38" s="1"/>
  <c r="DC1" i="38"/>
  <c r="DC5" i="38" s="1"/>
  <c r="DB1" i="38"/>
  <c r="DB5" i="38" s="1"/>
  <c r="DA1" i="38"/>
  <c r="DA8" i="38" s="1"/>
  <c r="CZ1" i="38"/>
  <c r="CZ3" i="38" s="1"/>
  <c r="CY1" i="38"/>
  <c r="CY5" i="38" s="1"/>
  <c r="CX1" i="38"/>
  <c r="CX5" i="38" s="1"/>
  <c r="CW1" i="38"/>
  <c r="CW8" i="38" s="1"/>
  <c r="CV1" i="38"/>
  <c r="CV8" i="38" s="1"/>
  <c r="CU1" i="38"/>
  <c r="CU2" i="38" s="1"/>
  <c r="CT1" i="38"/>
  <c r="CT5" i="38" s="1"/>
  <c r="CS1" i="38"/>
  <c r="CS8" i="38" s="1"/>
  <c r="CR1" i="38"/>
  <c r="CR3" i="38" s="1"/>
  <c r="CQ1" i="38"/>
  <c r="CP1" i="38"/>
  <c r="CP5" i="38" s="1"/>
  <c r="CO1" i="38"/>
  <c r="CO8" i="38" s="1"/>
  <c r="CN1" i="38"/>
  <c r="CN8" i="38" s="1"/>
  <c r="CM1" i="38"/>
  <c r="CM5" i="38" s="1"/>
  <c r="CL1" i="38"/>
  <c r="CL5" i="38" s="1"/>
  <c r="CK1" i="38"/>
  <c r="CK8" i="38" s="1"/>
  <c r="CJ1" i="38"/>
  <c r="CJ3" i="38" s="1"/>
  <c r="CI1" i="38"/>
  <c r="CI5" i="38" s="1"/>
  <c r="CH1" i="38"/>
  <c r="CH5" i="38" s="1"/>
  <c r="CG1" i="38"/>
  <c r="CG8" i="38" s="1"/>
  <c r="CF1" i="38"/>
  <c r="CF8" i="38" s="1"/>
  <c r="CE1" i="38"/>
  <c r="CE5" i="38" s="1"/>
  <c r="CD1" i="38"/>
  <c r="CD5" i="38" s="1"/>
  <c r="CC1" i="38"/>
  <c r="CC8" i="38" s="1"/>
  <c r="CB1" i="38"/>
  <c r="CB3" i="38" s="1"/>
  <c r="CA1" i="38"/>
  <c r="CA5" i="38" s="1"/>
  <c r="BZ1" i="38"/>
  <c r="BZ5" i="38" s="1"/>
  <c r="BY1" i="38"/>
  <c r="BY8" i="38" s="1"/>
  <c r="BX1" i="38"/>
  <c r="BX8" i="38" s="1"/>
  <c r="BW1" i="38"/>
  <c r="BW5" i="38" s="1"/>
  <c r="BV1" i="38"/>
  <c r="BV5" i="38" s="1"/>
  <c r="BU1" i="38"/>
  <c r="BU8" i="38" s="1"/>
  <c r="BT1" i="38"/>
  <c r="BT3" i="38" s="1"/>
  <c r="BS1" i="38"/>
  <c r="BS5" i="38" s="1"/>
  <c r="BR1" i="38"/>
  <c r="BR5" i="38" s="1"/>
  <c r="BQ1" i="38"/>
  <c r="BQ8" i="38" s="1"/>
  <c r="BP1" i="38"/>
  <c r="BP8" i="38" s="1"/>
  <c r="BO1" i="38"/>
  <c r="BO5" i="38" s="1"/>
  <c r="BN1" i="38"/>
  <c r="BN5" i="38" s="1"/>
  <c r="BM1" i="38"/>
  <c r="BM8" i="38" s="1"/>
  <c r="BL1" i="38"/>
  <c r="BL3" i="38" s="1"/>
  <c r="BK1" i="38"/>
  <c r="BK5" i="38" s="1"/>
  <c r="BJ1" i="38"/>
  <c r="BJ5" i="38" s="1"/>
  <c r="BI1" i="38"/>
  <c r="BI8" i="38" s="1"/>
  <c r="BH1" i="38"/>
  <c r="BH8" i="38" s="1"/>
  <c r="BG1" i="38"/>
  <c r="BG5" i="38" s="1"/>
  <c r="BF1" i="38"/>
  <c r="BF5" i="38" s="1"/>
  <c r="BE1" i="38"/>
  <c r="BE8" i="38" s="1"/>
  <c r="BD1" i="38"/>
  <c r="BD3" i="38" s="1"/>
  <c r="BC1" i="38"/>
  <c r="BC5" i="38" s="1"/>
  <c r="BB1" i="38"/>
  <c r="BB5" i="38" s="1"/>
  <c r="BA1" i="38"/>
  <c r="BA8" i="38" s="1"/>
  <c r="AZ1" i="38"/>
  <c r="AZ8" i="38" s="1"/>
  <c r="AY1" i="38"/>
  <c r="AY5" i="38" s="1"/>
  <c r="AX1" i="38"/>
  <c r="AX5" i="38" s="1"/>
  <c r="AW1" i="38"/>
  <c r="AW8" i="38" s="1"/>
  <c r="AV1" i="38"/>
  <c r="AV3" i="38" s="1"/>
  <c r="AU1" i="38"/>
  <c r="AT1" i="38"/>
  <c r="AT5" i="38" s="1"/>
  <c r="AS1" i="38"/>
  <c r="AS8" i="38" s="1"/>
  <c r="AR1" i="38"/>
  <c r="AR8" i="38" s="1"/>
  <c r="AQ1" i="38"/>
  <c r="AQ5" i="38" s="1"/>
  <c r="AP1" i="38"/>
  <c r="AP5" i="38" s="1"/>
  <c r="AO1" i="38"/>
  <c r="AO8" i="38" s="1"/>
  <c r="AN1" i="38"/>
  <c r="AN3" i="38" s="1"/>
  <c r="AM1" i="38"/>
  <c r="AM5" i="38" s="1"/>
  <c r="AL1" i="38"/>
  <c r="AL5" i="38" s="1"/>
  <c r="AK1" i="38"/>
  <c r="AK8" i="38" s="1"/>
  <c r="AJ1" i="38"/>
  <c r="AJ8" i="38" s="1"/>
  <c r="AI1" i="38"/>
  <c r="AI2" i="38" s="1"/>
  <c r="AH1" i="38"/>
  <c r="AH5" i="38" s="1"/>
  <c r="AG1" i="38"/>
  <c r="AG8" i="38" s="1"/>
  <c r="AF1" i="38"/>
  <c r="AF3" i="38" s="1"/>
  <c r="AE1" i="38"/>
  <c r="AE5" i="38" s="1"/>
  <c r="AD1" i="38"/>
  <c r="AD5" i="38" s="1"/>
  <c r="AC1" i="38"/>
  <c r="AC8" i="38" s="1"/>
  <c r="AB1" i="38"/>
  <c r="AB8" i="38" s="1"/>
  <c r="AA1" i="38"/>
  <c r="AA5" i="38" s="1"/>
  <c r="Z1" i="38"/>
  <c r="Z5" i="38" s="1"/>
  <c r="Y1" i="38"/>
  <c r="Y8" i="38" s="1"/>
  <c r="X1" i="38"/>
  <c r="X3" i="38" s="1"/>
  <c r="W1" i="38"/>
  <c r="W5" i="38" s="1"/>
  <c r="V1" i="38"/>
  <c r="V5" i="38" s="1"/>
  <c r="U1" i="38"/>
  <c r="U8" i="38" s="1"/>
  <c r="T1" i="38"/>
  <c r="T8" i="38" s="1"/>
  <c r="S1" i="38"/>
  <c r="S5" i="38" s="1"/>
  <c r="R1" i="38"/>
  <c r="R5" i="38" s="1"/>
  <c r="Q1" i="38"/>
  <c r="Q8" i="38" s="1"/>
  <c r="P1" i="38"/>
  <c r="P3" i="38" s="1"/>
  <c r="O1" i="38"/>
  <c r="O5" i="38" s="1"/>
  <c r="N1" i="38"/>
  <c r="N5" i="38" s="1"/>
  <c r="M1" i="38"/>
  <c r="M8" i="38" s="1"/>
  <c r="L1" i="38"/>
  <c r="L8" i="38" s="1"/>
  <c r="K1" i="38"/>
  <c r="K5" i="38" s="1"/>
  <c r="J1" i="38"/>
  <c r="J5" i="38" s="1"/>
  <c r="I1" i="38"/>
  <c r="I8" i="38" s="1"/>
  <c r="H1" i="38"/>
  <c r="H3" i="38" s="1"/>
  <c r="G1" i="38"/>
  <c r="G5" i="38" s="1"/>
  <c r="F1" i="38"/>
  <c r="F5" i="38" s="1"/>
  <c r="E1" i="38"/>
  <c r="E8" i="38" s="1"/>
  <c r="D1" i="38"/>
  <c r="D8" i="38" s="1"/>
  <c r="C1" i="38"/>
  <c r="C5" i="38" s="1"/>
  <c r="AC2" i="38" l="1"/>
  <c r="EI2" i="38"/>
  <c r="HC2" i="38"/>
  <c r="NO2" i="38"/>
  <c r="BI5" i="38"/>
  <c r="CU5" i="38"/>
  <c r="EC5" i="38"/>
  <c r="FQ5" i="38"/>
  <c r="I33" i="39"/>
  <c r="I46" i="39" s="1"/>
  <c r="K35" i="39"/>
  <c r="K48" i="39" s="1"/>
  <c r="D38" i="39"/>
  <c r="D51" i="39" s="1"/>
  <c r="H40" i="39"/>
  <c r="H53" i="39" s="1"/>
  <c r="C37" i="41"/>
  <c r="C50" i="41" s="1"/>
  <c r="LG5" i="38"/>
  <c r="AY2" i="38"/>
  <c r="EK2" i="38"/>
  <c r="HE2" i="38"/>
  <c r="NG3" i="38"/>
  <c r="NO5" i="38"/>
  <c r="KO8" i="38"/>
  <c r="K33" i="39"/>
  <c r="K46" i="39" s="1"/>
  <c r="D36" i="39"/>
  <c r="D49" i="39" s="1"/>
  <c r="I38" i="39"/>
  <c r="I51" i="39" s="1"/>
  <c r="K40" i="39"/>
  <c r="K53" i="39" s="1"/>
  <c r="OL2" i="40"/>
  <c r="OL14" i="40" s="1" a="1"/>
  <c r="OL14" i="40" s="1"/>
  <c r="BQ2" i="38"/>
  <c r="FG2" i="38"/>
  <c r="IA2" i="38"/>
  <c r="DK5" i="38"/>
  <c r="GG5" i="38"/>
  <c r="HS5" i="38"/>
  <c r="JA5" i="38"/>
  <c r="KO5" i="38"/>
  <c r="MI5" i="38"/>
  <c r="KU8" i="38"/>
  <c r="I34" i="39"/>
  <c r="I47" i="39" s="1"/>
  <c r="I36" i="39"/>
  <c r="I49" i="39" s="1"/>
  <c r="K38" i="39"/>
  <c r="K51" i="39" s="1"/>
  <c r="D41" i="39"/>
  <c r="D54" i="39" s="1"/>
  <c r="GX2" i="40"/>
  <c r="CM2" i="38"/>
  <c r="FI2" i="38"/>
  <c r="IC2" i="38"/>
  <c r="DM5" i="38"/>
  <c r="MQ5" i="38"/>
  <c r="MO8" i="38"/>
  <c r="K34" i="39"/>
  <c r="K47" i="39" s="1"/>
  <c r="D37" i="39"/>
  <c r="D50" i="39" s="1"/>
  <c r="D39" i="39"/>
  <c r="D52" i="39" s="1"/>
  <c r="H41" i="39"/>
  <c r="H54" i="39" s="1"/>
  <c r="E2" i="38"/>
  <c r="CO2" i="38"/>
  <c r="GE2" i="38"/>
  <c r="IY2" i="38"/>
  <c r="E5" i="38"/>
  <c r="AS5" i="38"/>
  <c r="II5" i="38"/>
  <c r="LE5" i="38"/>
  <c r="MU5" i="38"/>
  <c r="OS5" i="38"/>
  <c r="MW8" i="38"/>
  <c r="D35" i="39"/>
  <c r="D48" i="39" s="1"/>
  <c r="I37" i="39"/>
  <c r="I50" i="39" s="1"/>
  <c r="K39" i="39"/>
  <c r="K52" i="39" s="1"/>
  <c r="PA8" i="40"/>
  <c r="C34" i="41"/>
  <c r="C47" i="41" s="1"/>
  <c r="NC8" i="38"/>
  <c r="NC2" i="38"/>
  <c r="OO8" i="38"/>
  <c r="OO12" i="38" s="1"/>
  <c r="OO2" i="38"/>
  <c r="E5" i="40"/>
  <c r="E3" i="40"/>
  <c r="BA5" i="40"/>
  <c r="BA3" i="40"/>
  <c r="BY2" i="40"/>
  <c r="BY8" i="40"/>
  <c r="CO8" i="40"/>
  <c r="CO2" i="40"/>
  <c r="DE2" i="40"/>
  <c r="DE8" i="40"/>
  <c r="DM3" i="40"/>
  <c r="DM5" i="40"/>
  <c r="DU8" i="40"/>
  <c r="DU2" i="40"/>
  <c r="EC5" i="40"/>
  <c r="EC3" i="40"/>
  <c r="ES5" i="40"/>
  <c r="ES3" i="40"/>
  <c r="GG8" i="40"/>
  <c r="GG2" i="40"/>
  <c r="JY8" i="40"/>
  <c r="JY2" i="40"/>
  <c r="I2" i="38"/>
  <c r="KC2" i="38"/>
  <c r="LA2" i="38"/>
  <c r="NW2" i="38"/>
  <c r="JU5" i="38"/>
  <c r="PA3" i="38"/>
  <c r="PA8" i="38"/>
  <c r="Q2" i="38"/>
  <c r="AK2" i="38"/>
  <c r="BG2" i="38"/>
  <c r="CC2" i="38"/>
  <c r="CW2" i="38"/>
  <c r="DU2" i="38"/>
  <c r="ES2" i="38"/>
  <c r="FQ2" i="38"/>
  <c r="GO2" i="38"/>
  <c r="HQ2" i="38"/>
  <c r="IO2" i="38"/>
  <c r="JM2" i="38"/>
  <c r="KK2" i="38"/>
  <c r="DA5" i="38"/>
  <c r="DU5" i="38"/>
  <c r="HY5" i="38"/>
  <c r="IS5" i="38"/>
  <c r="NC5" i="38"/>
  <c r="OK5" i="38"/>
  <c r="AC2" i="40"/>
  <c r="DZ2" i="40"/>
  <c r="LQ2" i="38"/>
  <c r="GW2" i="40"/>
  <c r="GW8" i="40"/>
  <c r="HM8" i="40"/>
  <c r="HM2" i="40"/>
  <c r="HA5" i="38"/>
  <c r="MA5" i="38"/>
  <c r="HM8" i="38"/>
  <c r="HM2" i="38"/>
  <c r="JY3" i="38"/>
  <c r="JY2" i="38"/>
  <c r="AG5" i="38"/>
  <c r="BQ5" i="38"/>
  <c r="NO8" i="38"/>
  <c r="CK5" i="38"/>
  <c r="DE5" i="38"/>
  <c r="HI5" i="38"/>
  <c r="IC5" i="38"/>
  <c r="JY8" i="38"/>
  <c r="LW8" i="38"/>
  <c r="OK8" i="38"/>
  <c r="J2" i="40"/>
  <c r="J5" i="40"/>
  <c r="J3" i="40"/>
  <c r="R5" i="40"/>
  <c r="R2" i="40"/>
  <c r="Z2" i="40"/>
  <c r="Z5" i="40"/>
  <c r="Z3" i="40"/>
  <c r="AH5" i="40"/>
  <c r="AH2" i="40"/>
  <c r="AP2" i="40"/>
  <c r="AP5" i="40"/>
  <c r="AP3" i="40"/>
  <c r="AX5" i="40"/>
  <c r="AX2" i="40"/>
  <c r="BF2" i="40"/>
  <c r="BF3" i="40"/>
  <c r="BF5" i="40"/>
  <c r="BN5" i="40"/>
  <c r="BN2" i="40"/>
  <c r="BV2" i="40"/>
  <c r="BV5" i="40"/>
  <c r="BV3" i="40"/>
  <c r="CD5" i="40"/>
  <c r="CD2" i="40"/>
  <c r="CL2" i="40"/>
  <c r="CL3" i="40"/>
  <c r="CL5" i="40"/>
  <c r="CT5" i="40"/>
  <c r="CT2" i="40"/>
  <c r="DB2" i="40"/>
  <c r="DB3" i="40"/>
  <c r="DB5" i="40"/>
  <c r="DR2" i="40"/>
  <c r="DR3" i="40"/>
  <c r="DR5" i="40"/>
  <c r="EH2" i="40"/>
  <c r="EH5" i="40"/>
  <c r="EH3" i="40"/>
  <c r="EP5" i="40"/>
  <c r="EP2" i="40"/>
  <c r="EX2" i="40"/>
  <c r="EX5" i="40"/>
  <c r="EX3" i="40"/>
  <c r="FF5" i="40"/>
  <c r="FF2" i="40"/>
  <c r="FN2" i="40"/>
  <c r="FN5" i="40"/>
  <c r="FN3" i="40"/>
  <c r="FV5" i="40"/>
  <c r="FV2" i="40"/>
  <c r="GD5" i="40"/>
  <c r="GD3" i="40"/>
  <c r="GL3" i="40"/>
  <c r="GL5" i="40"/>
  <c r="GL2" i="40"/>
  <c r="GT2" i="40"/>
  <c r="GT5" i="40"/>
  <c r="GT3" i="40"/>
  <c r="HB3" i="40"/>
  <c r="HB2" i="40"/>
  <c r="HJ5" i="40"/>
  <c r="HJ3" i="40"/>
  <c r="HR3" i="40"/>
  <c r="HR5" i="40"/>
  <c r="HR2" i="40"/>
  <c r="HZ2" i="40"/>
  <c r="HZ5" i="40"/>
  <c r="HZ3" i="40"/>
  <c r="IH3" i="40"/>
  <c r="IH2" i="40"/>
  <c r="IP5" i="40"/>
  <c r="IP3" i="40"/>
  <c r="IX3" i="40"/>
  <c r="IX2" i="40"/>
  <c r="IX5" i="40"/>
  <c r="JF5" i="40"/>
  <c r="JF3" i="40"/>
  <c r="JN3" i="40"/>
  <c r="JN5" i="40"/>
  <c r="JN2" i="40"/>
  <c r="JV5" i="40"/>
  <c r="JV3" i="40"/>
  <c r="KD3" i="40"/>
  <c r="KD2" i="40"/>
  <c r="KD5" i="40"/>
  <c r="KL5" i="40"/>
  <c r="KL3" i="40"/>
  <c r="KT3" i="40"/>
  <c r="KT5" i="40"/>
  <c r="KT2" i="40"/>
  <c r="LB5" i="40"/>
  <c r="LB3" i="40"/>
  <c r="LJ3" i="40"/>
  <c r="LJ5" i="40"/>
  <c r="LJ2" i="40"/>
  <c r="LR5" i="40"/>
  <c r="LR3" i="40"/>
  <c r="MB8" i="40"/>
  <c r="MB9" i="40" s="1"/>
  <c r="MB5" i="40"/>
  <c r="MB2" i="40"/>
  <c r="ND5" i="40"/>
  <c r="ND2" i="40"/>
  <c r="NL2" i="40"/>
  <c r="NL5" i="40"/>
  <c r="NX3" i="40"/>
  <c r="NX2" i="40"/>
  <c r="OP2" i="40"/>
  <c r="OP3" i="40"/>
  <c r="OP5" i="40"/>
  <c r="EK2" i="40"/>
  <c r="GS8" i="38"/>
  <c r="GS2" i="38"/>
  <c r="JE8" i="38"/>
  <c r="JE2" i="38"/>
  <c r="NC3" i="38"/>
  <c r="U5" i="40"/>
  <c r="U3" i="40"/>
  <c r="AS8" i="40"/>
  <c r="AS2" i="40"/>
  <c r="BI8" i="40"/>
  <c r="BI2" i="40"/>
  <c r="CG3" i="40"/>
  <c r="CG5" i="40"/>
  <c r="IC2" i="40"/>
  <c r="IC8" i="40"/>
  <c r="LE8" i="40"/>
  <c r="LE2" i="40"/>
  <c r="CC5" i="38"/>
  <c r="FA8" i="38"/>
  <c r="FA2" i="38"/>
  <c r="KW3" i="38"/>
  <c r="KW8" i="38"/>
  <c r="LM3" i="38"/>
  <c r="LM2" i="38"/>
  <c r="MA2" i="38"/>
  <c r="OK2" i="38"/>
  <c r="FE5" i="38"/>
  <c r="FW5" i="38"/>
  <c r="GO5" i="38"/>
  <c r="KC5" i="38"/>
  <c r="LM5" i="38"/>
  <c r="S2" i="38"/>
  <c r="AO2" i="38"/>
  <c r="BI2" i="38"/>
  <c r="CE2" i="38"/>
  <c r="DA2" i="38"/>
  <c r="DY2" i="38"/>
  <c r="EW2" i="38"/>
  <c r="FU2" i="38"/>
  <c r="GU2" i="38"/>
  <c r="IQ2" i="38"/>
  <c r="JO2" i="38"/>
  <c r="LI2" i="38"/>
  <c r="MC2" i="38"/>
  <c r="OS2" i="38"/>
  <c r="OB3" i="38"/>
  <c r="Q5" i="38"/>
  <c r="AI5" i="38"/>
  <c r="BA5" i="38"/>
  <c r="EO5" i="38"/>
  <c r="FY5" i="38"/>
  <c r="JM5" i="38"/>
  <c r="KE5" i="38"/>
  <c r="KW5" i="38"/>
  <c r="MK5" i="38"/>
  <c r="NG5" i="38"/>
  <c r="U2" i="38"/>
  <c r="AQ2" i="38"/>
  <c r="BM2" i="38"/>
  <c r="CG2" i="38"/>
  <c r="DC2" i="38"/>
  <c r="EA2" i="38"/>
  <c r="EY2" i="38"/>
  <c r="FY2" i="38"/>
  <c r="GW2" i="38"/>
  <c r="HU2" i="38"/>
  <c r="IS2" i="38"/>
  <c r="JQ2" i="38"/>
  <c r="KO2" i="38"/>
  <c r="LK2" i="38"/>
  <c r="NG2" i="38"/>
  <c r="OW2" i="38"/>
  <c r="AK5" i="38"/>
  <c r="BU5" i="38"/>
  <c r="CO5" i="38"/>
  <c r="DY5" i="38"/>
  <c r="EQ5" i="38"/>
  <c r="FI5" i="38"/>
  <c r="GS5" i="38"/>
  <c r="HM5" i="38"/>
  <c r="IW5" i="38"/>
  <c r="KG5" i="38"/>
  <c r="LQ5" i="38"/>
  <c r="OO5" i="38"/>
  <c r="KE8" i="38"/>
  <c r="MC8" i="38"/>
  <c r="OQ8" i="38"/>
  <c r="I41" i="39"/>
  <c r="I54" i="39" s="1"/>
  <c r="H39" i="39"/>
  <c r="H52" i="39" s="1"/>
  <c r="K36" i="39"/>
  <c r="K49" i="39" s="1"/>
  <c r="E34" i="39"/>
  <c r="E47" i="39" s="1"/>
  <c r="FA2" i="40"/>
  <c r="C2" i="38"/>
  <c r="Y2" i="38"/>
  <c r="AS2" i="38"/>
  <c r="BO2" i="38"/>
  <c r="CK2" i="38"/>
  <c r="DE2" i="38"/>
  <c r="EC2" i="38"/>
  <c r="FE2" i="38"/>
  <c r="GC2" i="38"/>
  <c r="HA2" i="38"/>
  <c r="HY2" i="38"/>
  <c r="IW2" i="38"/>
  <c r="JU2" i="38"/>
  <c r="KS2" i="38"/>
  <c r="NK2" i="38"/>
  <c r="PA2" i="38"/>
  <c r="U5" i="38"/>
  <c r="BE5" i="38"/>
  <c r="BY5" i="38"/>
  <c r="DI5" i="38"/>
  <c r="ES5" i="38"/>
  <c r="GC5" i="38"/>
  <c r="GW5" i="38"/>
  <c r="IG5" i="38"/>
  <c r="JQ5" i="38"/>
  <c r="LA5" i="38"/>
  <c r="LW5" i="38"/>
  <c r="NK5" i="38"/>
  <c r="OQ5" i="38"/>
  <c r="KG8" i="38"/>
  <c r="MG8" i="38"/>
  <c r="OS8" i="38"/>
  <c r="EG8" i="38"/>
  <c r="EG2" i="38"/>
  <c r="DI2" i="38"/>
  <c r="AO5" i="38"/>
  <c r="FM5" i="38"/>
  <c r="KK5" i="38"/>
  <c r="JI2" i="40"/>
  <c r="JI8" i="40"/>
  <c r="KO8" i="40"/>
  <c r="KO2" i="40"/>
  <c r="CS5" i="38"/>
  <c r="CW5" i="40"/>
  <c r="CW3" i="40"/>
  <c r="FI5" i="40"/>
  <c r="FI3" i="40"/>
  <c r="FQ8" i="40"/>
  <c r="FQ2" i="40"/>
  <c r="BU2" i="38"/>
  <c r="JW3" i="38"/>
  <c r="JW5" i="38"/>
  <c r="KM3" i="38"/>
  <c r="KM5" i="38"/>
  <c r="KU3" i="38"/>
  <c r="KU2" i="38"/>
  <c r="LC3" i="38"/>
  <c r="LC5" i="38"/>
  <c r="LU3" i="38"/>
  <c r="LU5" i="38"/>
  <c r="MM8" i="38"/>
  <c r="MM5" i="38"/>
  <c r="NE3" i="38"/>
  <c r="NE5" i="38"/>
  <c r="OI3" i="38"/>
  <c r="OI5" i="38"/>
  <c r="OY3" i="38"/>
  <c r="OY5" i="38"/>
  <c r="K2" i="38"/>
  <c r="AG2" i="38"/>
  <c r="BA2" i="38"/>
  <c r="BW2" i="38"/>
  <c r="CS2" i="38"/>
  <c r="DQ2" i="38"/>
  <c r="EO2" i="38"/>
  <c r="FM2" i="38"/>
  <c r="GK2" i="38"/>
  <c r="HI2" i="38"/>
  <c r="IG2" i="38"/>
  <c r="JG2" i="38"/>
  <c r="KE2" i="38"/>
  <c r="LC2" i="38"/>
  <c r="LW2" i="38"/>
  <c r="NK3" i="38"/>
  <c r="I5" i="38"/>
  <c r="AC5" i="38"/>
  <c r="BM5" i="38"/>
  <c r="CW5" i="38"/>
  <c r="EG5" i="38"/>
  <c r="FA5" i="38"/>
  <c r="GK5" i="38"/>
  <c r="HU5" i="38"/>
  <c r="JE5" i="38"/>
  <c r="JY5" i="38"/>
  <c r="LI5" i="38"/>
  <c r="MC5" i="38"/>
  <c r="OW5" i="38"/>
  <c r="LE8" i="38"/>
  <c r="AW2" i="38"/>
  <c r="HQ5" i="38"/>
  <c r="MS5" i="38"/>
  <c r="AK5" i="40"/>
  <c r="AK3" i="40"/>
  <c r="BQ5" i="40"/>
  <c r="BQ3" i="40"/>
  <c r="IS8" i="40"/>
  <c r="IS2" i="40"/>
  <c r="Y5" i="38"/>
  <c r="EW5" i="38"/>
  <c r="M2" i="38"/>
  <c r="BE2" i="38"/>
  <c r="BY2" i="38"/>
  <c r="DS2" i="38"/>
  <c r="FO2" i="38"/>
  <c r="GM2" i="38"/>
  <c r="HK2" i="38"/>
  <c r="IK2" i="38"/>
  <c r="JI2" i="38"/>
  <c r="KG2" i="38"/>
  <c r="LE2" i="38"/>
  <c r="OG2" i="38"/>
  <c r="M5" i="38"/>
  <c r="AW5" i="38"/>
  <c r="CG5" i="38"/>
  <c r="DQ5" i="38"/>
  <c r="EK5" i="38"/>
  <c r="FU5" i="38"/>
  <c r="HE5" i="38"/>
  <c r="IO5" i="38"/>
  <c r="JI5" i="38"/>
  <c r="KS5" i="38"/>
  <c r="LK5" i="38"/>
  <c r="OG5" i="38"/>
  <c r="PA5" i="38"/>
  <c r="LK8" i="38"/>
  <c r="NM8" i="38"/>
  <c r="H5" i="40"/>
  <c r="H2" i="40"/>
  <c r="P2" i="40"/>
  <c r="P5" i="40"/>
  <c r="X5" i="40"/>
  <c r="X2" i="40"/>
  <c r="CR2" i="40"/>
  <c r="CR5" i="40"/>
  <c r="CZ5" i="40"/>
  <c r="CZ2" i="40"/>
  <c r="DH2" i="40"/>
  <c r="DH5" i="40"/>
  <c r="DP5" i="40"/>
  <c r="DP2" i="40"/>
  <c r="DX2" i="40"/>
  <c r="DX5" i="40"/>
  <c r="EF5" i="40"/>
  <c r="EF2" i="40"/>
  <c r="IN5" i="40"/>
  <c r="IN2" i="40"/>
  <c r="JD5" i="40"/>
  <c r="JD2" i="40"/>
  <c r="JT5" i="40"/>
  <c r="JT2" i="40"/>
  <c r="M2" i="40"/>
  <c r="DJ2" i="40"/>
  <c r="BB5" i="40"/>
  <c r="CC5" i="40"/>
  <c r="ID5" i="40"/>
  <c r="LW8" i="40"/>
  <c r="F3" i="40"/>
  <c r="AL3" i="40"/>
  <c r="BR3" i="40"/>
  <c r="CX3" i="40"/>
  <c r="ED3" i="40"/>
  <c r="FJ3" i="40"/>
  <c r="GP3" i="40"/>
  <c r="HV3" i="40"/>
  <c r="AG5" i="40"/>
  <c r="FE5" i="40"/>
  <c r="IL5" i="40"/>
  <c r="D33" i="41"/>
  <c r="D46" i="41" s="1"/>
  <c r="OK3" i="40"/>
  <c r="CH5" i="40"/>
  <c r="DI5" i="40"/>
  <c r="NG8" i="40"/>
  <c r="LW2" i="40"/>
  <c r="Q3" i="40"/>
  <c r="AW3" i="40"/>
  <c r="EO3" i="40"/>
  <c r="FU3" i="40"/>
  <c r="BM5" i="40"/>
  <c r="OZ5" i="40"/>
  <c r="C36" i="41"/>
  <c r="DN5" i="40"/>
  <c r="HF5" i="40"/>
  <c r="V3" i="40"/>
  <c r="ET3" i="40"/>
  <c r="FZ3" i="40"/>
  <c r="CS5" i="40"/>
  <c r="C38" i="41"/>
  <c r="C51" i="41" s="1"/>
  <c r="C40" i="41"/>
  <c r="C53" i="41" s="1"/>
  <c r="KJ2" i="40"/>
  <c r="DY3" i="40"/>
  <c r="C41" i="41"/>
  <c r="C54" i="41" s="1"/>
  <c r="S12" i="35"/>
  <c r="S16" i="35" s="1"/>
  <c r="O16" i="35"/>
  <c r="D28" i="41"/>
  <c r="C117" i="41"/>
  <c r="G33" i="39"/>
  <c r="G46" i="39" s="1"/>
  <c r="G34" i="39"/>
  <c r="G47" i="39" s="1"/>
  <c r="G35" i="39"/>
  <c r="G48" i="39" s="1"/>
  <c r="G36" i="39"/>
  <c r="G49" i="39" s="1"/>
  <c r="F37" i="39"/>
  <c r="F50" i="39" s="1"/>
  <c r="F38" i="39"/>
  <c r="F51" i="39" s="1"/>
  <c r="F39" i="39"/>
  <c r="F52" i="39" s="1"/>
  <c r="F40" i="39"/>
  <c r="F53" i="39" s="1"/>
  <c r="F41" i="39"/>
  <c r="F54" i="39" s="1"/>
  <c r="C35" i="41"/>
  <c r="C48" i="41" s="1"/>
  <c r="D28" i="39"/>
  <c r="E29" i="41"/>
  <c r="OH10" i="40" s="1"/>
  <c r="HO11" i="40"/>
  <c r="IE11" i="40"/>
  <c r="IU11" i="40"/>
  <c r="JK11" i="40"/>
  <c r="KA11" i="40"/>
  <c r="KQ12" i="40"/>
  <c r="KQ11" i="40"/>
  <c r="KQ13" i="40"/>
  <c r="KQ9" i="40"/>
  <c r="LG11" i="40"/>
  <c r="LY12" i="40"/>
  <c r="LY13" i="40"/>
  <c r="LY9" i="40"/>
  <c r="MQ12" i="40"/>
  <c r="MQ13" i="40"/>
  <c r="MQ11" i="40"/>
  <c r="MQ9" i="40"/>
  <c r="G5" i="40"/>
  <c r="G2" i="40"/>
  <c r="O5" i="40"/>
  <c r="O2" i="40"/>
  <c r="W5" i="40"/>
  <c r="W2" i="40"/>
  <c r="AE5" i="40"/>
  <c r="AE2" i="40"/>
  <c r="AM5" i="40"/>
  <c r="AM2" i="40"/>
  <c r="AU5" i="40"/>
  <c r="AU2" i="40"/>
  <c r="BC5" i="40"/>
  <c r="BC2" i="40"/>
  <c r="BK5" i="40"/>
  <c r="BK2" i="40"/>
  <c r="BS5" i="40"/>
  <c r="BS2" i="40"/>
  <c r="CA5" i="40"/>
  <c r="CA2" i="40"/>
  <c r="CI5" i="40"/>
  <c r="CI2" i="40"/>
  <c r="CQ5" i="40"/>
  <c r="CQ2" i="40"/>
  <c r="CY5" i="40"/>
  <c r="CY2" i="40"/>
  <c r="DG5" i="40"/>
  <c r="DG2" i="40"/>
  <c r="DO5" i="40"/>
  <c r="DO2" i="40"/>
  <c r="DW5" i="40"/>
  <c r="DW2" i="40"/>
  <c r="EE5" i="40"/>
  <c r="EE2" i="40"/>
  <c r="EM5" i="40"/>
  <c r="EM2" i="40"/>
  <c r="EU5" i="40"/>
  <c r="EU2" i="40"/>
  <c r="FC5" i="40"/>
  <c r="FC2" i="40"/>
  <c r="FK5" i="40"/>
  <c r="FK2" i="40"/>
  <c r="FS5" i="40"/>
  <c r="FS2" i="40"/>
  <c r="GA5" i="40"/>
  <c r="GA2" i="40"/>
  <c r="GI5" i="40"/>
  <c r="GI2" i="40"/>
  <c r="GQ5" i="40"/>
  <c r="GQ2" i="40"/>
  <c r="HK5" i="40"/>
  <c r="HK2" i="40"/>
  <c r="HK8" i="40"/>
  <c r="NM5" i="40"/>
  <c r="NM8" i="40"/>
  <c r="OI5" i="40"/>
  <c r="OI8" i="40"/>
  <c r="OM5" i="40"/>
  <c r="OQ5" i="40"/>
  <c r="OQ8" i="40"/>
  <c r="OU5" i="40"/>
  <c r="OY5" i="40"/>
  <c r="OY8" i="40"/>
  <c r="PC5" i="40"/>
  <c r="NI2" i="40"/>
  <c r="OE2" i="40"/>
  <c r="OZ10" i="40" a="1"/>
  <c r="OZ10" i="40" s="1"/>
  <c r="O3" i="40"/>
  <c r="AE3" i="40"/>
  <c r="AU3" i="40"/>
  <c r="BK3" i="40"/>
  <c r="CA3" i="40"/>
  <c r="CQ3" i="40"/>
  <c r="DG3" i="40"/>
  <c r="DW3" i="40"/>
  <c r="EM3" i="40"/>
  <c r="FC3" i="40"/>
  <c r="FS3" i="40"/>
  <c r="GI3" i="40"/>
  <c r="GY3" i="40"/>
  <c r="HO3" i="40"/>
  <c r="LG3" i="40"/>
  <c r="LY3" i="40"/>
  <c r="NA3" i="40"/>
  <c r="NQ3" i="40"/>
  <c r="AC12" i="40"/>
  <c r="AC11" i="40"/>
  <c r="AC9" i="40"/>
  <c r="AC13" i="40"/>
  <c r="BI11" i="40"/>
  <c r="CO12" i="40"/>
  <c r="CO11" i="40"/>
  <c r="CO9" i="40"/>
  <c r="CO13" i="40"/>
  <c r="DU11" i="40"/>
  <c r="FA12" i="40"/>
  <c r="FA11" i="40"/>
  <c r="FA9" i="40"/>
  <c r="FA13" i="40"/>
  <c r="GG12" i="40"/>
  <c r="GG11" i="40"/>
  <c r="GG13" i="40"/>
  <c r="IC11" i="40"/>
  <c r="IS11" i="40"/>
  <c r="JI11" i="40"/>
  <c r="KO11" i="40"/>
  <c r="LE11" i="40"/>
  <c r="LW12" i="40"/>
  <c r="LW9" i="40"/>
  <c r="LW13" i="40"/>
  <c r="MO12" i="40"/>
  <c r="MO11" i="40"/>
  <c r="MO9" i="40"/>
  <c r="MO13" i="40"/>
  <c r="NG12" i="40"/>
  <c r="NG9" i="40"/>
  <c r="NG13" i="40"/>
  <c r="PA12" i="40"/>
  <c r="PA13" i="40"/>
  <c r="D8" i="40"/>
  <c r="D3" i="40"/>
  <c r="L8" i="40"/>
  <c r="L3" i="40"/>
  <c r="T8" i="40"/>
  <c r="T3" i="40"/>
  <c r="AF8" i="40"/>
  <c r="AF3" i="40"/>
  <c r="AN8" i="40"/>
  <c r="AN3" i="40"/>
  <c r="AV8" i="40"/>
  <c r="AV3" i="40"/>
  <c r="BD8" i="40"/>
  <c r="BD3" i="40"/>
  <c r="BL8" i="40"/>
  <c r="BL3" i="40"/>
  <c r="BT8" i="40"/>
  <c r="BT3" i="40"/>
  <c r="CB8" i="40"/>
  <c r="CB3" i="40"/>
  <c r="CJ8" i="40"/>
  <c r="CJ3" i="40"/>
  <c r="CN8" i="40"/>
  <c r="CN3" i="40"/>
  <c r="CV8" i="40"/>
  <c r="CV3" i="40"/>
  <c r="DD8" i="40"/>
  <c r="DD3" i="40"/>
  <c r="DL8" i="40"/>
  <c r="DL3" i="40"/>
  <c r="DT8" i="40"/>
  <c r="DT3" i="40"/>
  <c r="EB8" i="40"/>
  <c r="EB3" i="40"/>
  <c r="EN8" i="40"/>
  <c r="EN3" i="40"/>
  <c r="EV8" i="40"/>
  <c r="EV3" i="40"/>
  <c r="FD8" i="40"/>
  <c r="FD3" i="40"/>
  <c r="FL8" i="40"/>
  <c r="FL3" i="40"/>
  <c r="FT8" i="40"/>
  <c r="FT3" i="40"/>
  <c r="GB8" i="40"/>
  <c r="GB3" i="40"/>
  <c r="GJ8" i="40"/>
  <c r="GJ3" i="40"/>
  <c r="GR8" i="40"/>
  <c r="GR3" i="40"/>
  <c r="GZ8" i="40"/>
  <c r="GZ3" i="40"/>
  <c r="HH8" i="40"/>
  <c r="HH3" i="40"/>
  <c r="HP8" i="40"/>
  <c r="HP3" i="40"/>
  <c r="HX8" i="40"/>
  <c r="HX3" i="40"/>
  <c r="IF8" i="40"/>
  <c r="IF3" i="40"/>
  <c r="IJ8" i="40"/>
  <c r="IJ3" i="40"/>
  <c r="IJ5" i="40"/>
  <c r="IR8" i="40"/>
  <c r="IR3" i="40"/>
  <c r="IR5" i="40"/>
  <c r="IZ8" i="40"/>
  <c r="IZ3" i="40"/>
  <c r="IZ5" i="40"/>
  <c r="JH8" i="40"/>
  <c r="JH3" i="40"/>
  <c r="JH5" i="40"/>
  <c r="JP8" i="40"/>
  <c r="JP3" i="40"/>
  <c r="JP5" i="40"/>
  <c r="JX8" i="40"/>
  <c r="JX3" i="40"/>
  <c r="JX5" i="40"/>
  <c r="KF8" i="40"/>
  <c r="KF3" i="40"/>
  <c r="KF5" i="40"/>
  <c r="KN8" i="40"/>
  <c r="KN3" i="40"/>
  <c r="KN5" i="40"/>
  <c r="KV8" i="40"/>
  <c r="KV3" i="40"/>
  <c r="KV5" i="40"/>
  <c r="KZ8" i="40"/>
  <c r="KZ3" i="40"/>
  <c r="LH8" i="40"/>
  <c r="LH3" i="40"/>
  <c r="LP8" i="40"/>
  <c r="LP3" i="40"/>
  <c r="LZ8" i="40"/>
  <c r="LZ3" i="40"/>
  <c r="MJ8" i="40"/>
  <c r="NB13" i="40"/>
  <c r="NB9" i="40"/>
  <c r="NB12" i="40"/>
  <c r="NF8" i="40"/>
  <c r="NF5" i="40"/>
  <c r="NN8" i="40"/>
  <c r="NN5" i="40"/>
  <c r="OJ8" i="40"/>
  <c r="OJ3" i="40"/>
  <c r="OJ5" i="40"/>
  <c r="OR8" i="40"/>
  <c r="OR3" i="40"/>
  <c r="OR5" i="40"/>
  <c r="T2" i="40"/>
  <c r="NJ2" i="40"/>
  <c r="PB10" i="40" a="1"/>
  <c r="PB10" i="40" s="1"/>
  <c r="NB3" i="40"/>
  <c r="OQ3" i="40"/>
  <c r="HH5" i="40"/>
  <c r="KZ5" i="40"/>
  <c r="LP5" i="40"/>
  <c r="MJ5" i="40"/>
  <c r="NB5" i="40"/>
  <c r="O8" i="40"/>
  <c r="AE8" i="40"/>
  <c r="AU8" i="40"/>
  <c r="BK8" i="40"/>
  <c r="CA8" i="40"/>
  <c r="CQ8" i="40"/>
  <c r="DG8" i="40"/>
  <c r="DW8" i="40"/>
  <c r="EM8" i="40"/>
  <c r="FC8" i="40"/>
  <c r="FS8" i="40"/>
  <c r="GI8" i="40"/>
  <c r="NI8" i="40"/>
  <c r="OM8" i="40"/>
  <c r="PC8" i="40"/>
  <c r="Q8" i="40"/>
  <c r="AG8" i="40"/>
  <c r="AW8" i="40"/>
  <c r="BE8" i="40"/>
  <c r="BU8" i="40"/>
  <c r="CK8" i="40"/>
  <c r="DA8" i="40"/>
  <c r="DQ8" i="40"/>
  <c r="EG8" i="40"/>
  <c r="EW8" i="40"/>
  <c r="FM8" i="40"/>
  <c r="FU8" i="40"/>
  <c r="FY5" i="40"/>
  <c r="GC5" i="40"/>
  <c r="GC8" i="40"/>
  <c r="GG5" i="40"/>
  <c r="GK5" i="40"/>
  <c r="GK8" i="40"/>
  <c r="GO5" i="40"/>
  <c r="GS5" i="40"/>
  <c r="GS8" i="40"/>
  <c r="GW5" i="40"/>
  <c r="HA5" i="40"/>
  <c r="HA8" i="40"/>
  <c r="HE5" i="40"/>
  <c r="HI5" i="40"/>
  <c r="HI8" i="40"/>
  <c r="HM5" i="40"/>
  <c r="HQ5" i="40"/>
  <c r="HQ8" i="40"/>
  <c r="HU5" i="40"/>
  <c r="HY5" i="40"/>
  <c r="HY8" i="40"/>
  <c r="IC5" i="40"/>
  <c r="IG5" i="40"/>
  <c r="IG8" i="40"/>
  <c r="IK5" i="40"/>
  <c r="IO5" i="40"/>
  <c r="IO8" i="40"/>
  <c r="IS5" i="40"/>
  <c r="IW5" i="40"/>
  <c r="IW8" i="40"/>
  <c r="JA5" i="40"/>
  <c r="JE5" i="40"/>
  <c r="JE8" i="40"/>
  <c r="JI5" i="40"/>
  <c r="JM5" i="40"/>
  <c r="JM8" i="40"/>
  <c r="JQ5" i="40"/>
  <c r="JU5" i="40"/>
  <c r="JU8" i="40"/>
  <c r="JY5" i="40"/>
  <c r="KC5" i="40"/>
  <c r="KC8" i="40"/>
  <c r="KG5" i="40"/>
  <c r="KK5" i="40"/>
  <c r="KK8" i="40"/>
  <c r="KO5" i="40"/>
  <c r="KS5" i="40"/>
  <c r="KS8" i="40"/>
  <c r="KW5" i="40"/>
  <c r="LA5" i="40"/>
  <c r="LA8" i="40"/>
  <c r="LE5" i="40"/>
  <c r="LI5" i="40"/>
  <c r="LI8" i="40"/>
  <c r="LI12" i="40" s="1" a="1"/>
  <c r="LI12" i="40" s="1"/>
  <c r="LM5" i="40"/>
  <c r="LQ5" i="40"/>
  <c r="LQ8" i="40"/>
  <c r="MA5" i="40"/>
  <c r="MA8" i="40"/>
  <c r="MG5" i="40"/>
  <c r="MK5" i="40"/>
  <c r="MK8" i="40"/>
  <c r="MO5" i="40"/>
  <c r="MS5" i="40"/>
  <c r="MS8" i="40"/>
  <c r="MW5" i="40"/>
  <c r="NC5" i="40"/>
  <c r="NC2" i="40"/>
  <c r="NC8" i="40"/>
  <c r="NG5" i="40"/>
  <c r="NG2" i="40"/>
  <c r="NK5" i="40"/>
  <c r="NK2" i="40"/>
  <c r="NK8" i="40"/>
  <c r="NO5" i="40"/>
  <c r="NO2" i="40"/>
  <c r="OB3" i="40"/>
  <c r="OB2" i="40"/>
  <c r="OG5" i="40"/>
  <c r="OG2" i="40"/>
  <c r="OG8" i="40"/>
  <c r="OK5" i="40"/>
  <c r="OK2" i="40"/>
  <c r="OO5" i="40"/>
  <c r="OO2" i="40"/>
  <c r="OO8" i="40"/>
  <c r="OS5" i="40"/>
  <c r="OS2" i="40"/>
  <c r="OW5" i="40"/>
  <c r="OW2" i="40"/>
  <c r="OW8" i="40"/>
  <c r="PA5" i="40"/>
  <c r="PA2" i="40"/>
  <c r="E2" i="40"/>
  <c r="U2" i="40"/>
  <c r="AF2" i="40"/>
  <c r="AK2" i="40"/>
  <c r="AV2" i="40"/>
  <c r="BA2" i="40"/>
  <c r="BL2" i="40"/>
  <c r="BQ2" i="40"/>
  <c r="CB2" i="40"/>
  <c r="CG2" i="40"/>
  <c r="CW2" i="40"/>
  <c r="DM2" i="40"/>
  <c r="EC2" i="40"/>
  <c r="EN2" i="40"/>
  <c r="ES2" i="40"/>
  <c r="FD2" i="40"/>
  <c r="FI2" i="40"/>
  <c r="FT2" i="40"/>
  <c r="FY2" i="40"/>
  <c r="GD2" i="40"/>
  <c r="GJ2" i="40"/>
  <c r="GO2" i="40"/>
  <c r="GZ2" i="40"/>
  <c r="HE2" i="40"/>
  <c r="HJ2" i="40"/>
  <c r="HP2" i="40"/>
  <c r="HU2" i="40"/>
  <c r="IF2" i="40"/>
  <c r="IK2" i="40"/>
  <c r="IP2" i="40"/>
  <c r="JA2" i="40"/>
  <c r="JF2" i="40"/>
  <c r="JQ2" i="40"/>
  <c r="JV2" i="40"/>
  <c r="KG2" i="40"/>
  <c r="KL2" i="40"/>
  <c r="KW2" i="40"/>
  <c r="LB2" i="40"/>
  <c r="LH2" i="40"/>
  <c r="LM2" i="40"/>
  <c r="LR2" i="40"/>
  <c r="LZ2" i="40"/>
  <c r="NA2" i="40"/>
  <c r="NF2" i="40"/>
  <c r="NQ2" i="40"/>
  <c r="OA2" i="40"/>
  <c r="OH2" i="40"/>
  <c r="OM2" i="40"/>
  <c r="OR2" i="40"/>
  <c r="OX2" i="40"/>
  <c r="PC2" i="40"/>
  <c r="G3" i="40"/>
  <c r="M3" i="40"/>
  <c r="R3" i="40"/>
  <c r="W3" i="40"/>
  <c r="AC3" i="40"/>
  <c r="AH3" i="40"/>
  <c r="AM3" i="40"/>
  <c r="AS3" i="40"/>
  <c r="AX3" i="40"/>
  <c r="BC3" i="40"/>
  <c r="BI3" i="40"/>
  <c r="BN3" i="40"/>
  <c r="BS3" i="40"/>
  <c r="BY3" i="40"/>
  <c r="CD3" i="40"/>
  <c r="CI3" i="40"/>
  <c r="CO3" i="40"/>
  <c r="CT3" i="40"/>
  <c r="CY3" i="40"/>
  <c r="DE3" i="40"/>
  <c r="DJ3" i="40"/>
  <c r="DO3" i="40"/>
  <c r="DU3" i="40"/>
  <c r="DZ3" i="40"/>
  <c r="EE3" i="40"/>
  <c r="EK3" i="40"/>
  <c r="EP3" i="40"/>
  <c r="EU3" i="40"/>
  <c r="FA3" i="40"/>
  <c r="FF3" i="40"/>
  <c r="FK3" i="40"/>
  <c r="FQ3" i="40"/>
  <c r="FV3" i="40"/>
  <c r="GA3" i="40"/>
  <c r="GG3" i="40"/>
  <c r="GQ3" i="40"/>
  <c r="GW3" i="40"/>
  <c r="HM3" i="40"/>
  <c r="IC3" i="40"/>
  <c r="IS3" i="40"/>
  <c r="JI3" i="40"/>
  <c r="JY3" i="40"/>
  <c r="KO3" i="40"/>
  <c r="LE3" i="40"/>
  <c r="LW3" i="40"/>
  <c r="MB3" i="40"/>
  <c r="NC3" i="40"/>
  <c r="NI3" i="40"/>
  <c r="NN3" i="40"/>
  <c r="NW3" i="40"/>
  <c r="OH3" i="40"/>
  <c r="OM3" i="40"/>
  <c r="OS3" i="40"/>
  <c r="OX3" i="40"/>
  <c r="PC3" i="40"/>
  <c r="M5" i="40"/>
  <c r="AC5" i="40"/>
  <c r="AN5" i="40"/>
  <c r="AS5" i="40"/>
  <c r="BD5" i="40"/>
  <c r="BI5" i="40"/>
  <c r="BT5" i="40"/>
  <c r="BY5" i="40"/>
  <c r="CJ5" i="40"/>
  <c r="CO5" i="40"/>
  <c r="DE5" i="40"/>
  <c r="DU5" i="40"/>
  <c r="EK5" i="40"/>
  <c r="EV5" i="40"/>
  <c r="FA5" i="40"/>
  <c r="FL5" i="40"/>
  <c r="FQ5" i="40"/>
  <c r="GZ5" i="40"/>
  <c r="IF5" i="40"/>
  <c r="E8" i="40"/>
  <c r="U8" i="40"/>
  <c r="AK8" i="40"/>
  <c r="BA8" i="40"/>
  <c r="BQ8" i="40"/>
  <c r="CG8" i="40"/>
  <c r="CW8" i="40"/>
  <c r="DM8" i="40"/>
  <c r="EC8" i="40"/>
  <c r="ES8" i="40"/>
  <c r="FI8" i="40"/>
  <c r="FY8" i="40"/>
  <c r="GO8" i="40"/>
  <c r="HE8" i="40"/>
  <c r="HU8" i="40"/>
  <c r="IK8" i="40"/>
  <c r="JA8" i="40"/>
  <c r="JQ8" i="40"/>
  <c r="KG8" i="40"/>
  <c r="KW8" i="40"/>
  <c r="LM8" i="40"/>
  <c r="MG8" i="40"/>
  <c r="MW8" i="40"/>
  <c r="NO8" i="40"/>
  <c r="OS8" i="40"/>
  <c r="PA9" i="40"/>
  <c r="C5" i="40"/>
  <c r="C2" i="40"/>
  <c r="C8" i="40"/>
  <c r="K5" i="40"/>
  <c r="K2" i="40"/>
  <c r="K8" i="40"/>
  <c r="S5" i="40"/>
  <c r="S2" i="40"/>
  <c r="S8" i="40"/>
  <c r="AA5" i="40"/>
  <c r="AA2" i="40"/>
  <c r="AA8" i="40"/>
  <c r="AI5" i="40"/>
  <c r="AI2" i="40"/>
  <c r="AI8" i="40"/>
  <c r="AQ5" i="40"/>
  <c r="AQ2" i="40"/>
  <c r="AQ8" i="40"/>
  <c r="AY5" i="40"/>
  <c r="AY2" i="40"/>
  <c r="AY8" i="40"/>
  <c r="BG5" i="40"/>
  <c r="BG2" i="40"/>
  <c r="BG8" i="40"/>
  <c r="BO5" i="40"/>
  <c r="BO2" i="40"/>
  <c r="BO8" i="40"/>
  <c r="BW5" i="40"/>
  <c r="BW2" i="40"/>
  <c r="BW8" i="40"/>
  <c r="CE5" i="40"/>
  <c r="CE2" i="40"/>
  <c r="CE8" i="40"/>
  <c r="CM5" i="40"/>
  <c r="CM2" i="40"/>
  <c r="CM8" i="40"/>
  <c r="CU5" i="40"/>
  <c r="CU2" i="40"/>
  <c r="CU8" i="40"/>
  <c r="DC5" i="40"/>
  <c r="DC2" i="40"/>
  <c r="DC8" i="40"/>
  <c r="DK5" i="40"/>
  <c r="DK2" i="40"/>
  <c r="DK8" i="40"/>
  <c r="DS5" i="40"/>
  <c r="DS2" i="40"/>
  <c r="DS8" i="40"/>
  <c r="EA5" i="40"/>
  <c r="EA2" i="40"/>
  <c r="EA8" i="40"/>
  <c r="EI5" i="40"/>
  <c r="EI2" i="40"/>
  <c r="EI8" i="40"/>
  <c r="EQ5" i="40"/>
  <c r="EQ2" i="40"/>
  <c r="EQ8" i="40"/>
  <c r="EY5" i="40"/>
  <c r="EY2" i="40"/>
  <c r="EY8" i="40"/>
  <c r="FG5" i="40"/>
  <c r="FG2" i="40"/>
  <c r="FG8" i="40"/>
  <c r="FO5" i="40"/>
  <c r="FO2" i="40"/>
  <c r="FO8" i="40"/>
  <c r="FW5" i="40"/>
  <c r="FW2" i="40"/>
  <c r="FW8" i="40"/>
  <c r="GE5" i="40"/>
  <c r="GE2" i="40"/>
  <c r="GE8" i="40"/>
  <c r="GM5" i="40"/>
  <c r="GM2" i="40"/>
  <c r="GM8" i="40"/>
  <c r="GU5" i="40"/>
  <c r="GU2" i="40"/>
  <c r="GU8" i="40"/>
  <c r="GY5" i="40"/>
  <c r="GY2" i="40"/>
  <c r="HC5" i="40"/>
  <c r="HC2" i="40"/>
  <c r="HC8" i="40"/>
  <c r="HG5" i="40"/>
  <c r="HG2" i="40"/>
  <c r="HO5" i="40"/>
  <c r="HO2" i="40"/>
  <c r="HS5" i="40"/>
  <c r="HS2" i="40"/>
  <c r="HS8" i="40"/>
  <c r="HW5" i="40"/>
  <c r="HW2" i="40"/>
  <c r="IA5" i="40"/>
  <c r="IA2" i="40"/>
  <c r="IA8" i="40"/>
  <c r="IE5" i="40"/>
  <c r="IE2" i="40"/>
  <c r="II5" i="40"/>
  <c r="II2" i="40"/>
  <c r="II8" i="40"/>
  <c r="IM5" i="40"/>
  <c r="IM2" i="40"/>
  <c r="IQ5" i="40"/>
  <c r="IQ2" i="40"/>
  <c r="IQ8" i="40"/>
  <c r="IU5" i="40"/>
  <c r="IU2" i="40"/>
  <c r="IY5" i="40"/>
  <c r="IY2" i="40"/>
  <c r="IY8" i="40"/>
  <c r="JC5" i="40"/>
  <c r="JC2" i="40"/>
  <c r="JG5" i="40"/>
  <c r="JG2" i="40"/>
  <c r="JG8" i="40"/>
  <c r="JK5" i="40"/>
  <c r="JK2" i="40"/>
  <c r="JO5" i="40"/>
  <c r="JO2" i="40"/>
  <c r="JO8" i="40"/>
  <c r="JS5" i="40"/>
  <c r="JS2" i="40"/>
  <c r="JW5" i="40"/>
  <c r="JW2" i="40"/>
  <c r="JW8" i="40"/>
  <c r="KA5" i="40"/>
  <c r="KA2" i="40"/>
  <c r="KE5" i="40"/>
  <c r="KE2" i="40"/>
  <c r="KE8" i="40"/>
  <c r="KI5" i="40"/>
  <c r="KI2" i="40"/>
  <c r="KM5" i="40"/>
  <c r="KM2" i="40"/>
  <c r="KM8" i="40"/>
  <c r="KQ5" i="40"/>
  <c r="KQ2" i="40"/>
  <c r="KU5" i="40"/>
  <c r="KU2" i="40"/>
  <c r="KU8" i="40"/>
  <c r="KY5" i="40"/>
  <c r="KY2" i="40"/>
  <c r="LC5" i="40"/>
  <c r="LC2" i="40"/>
  <c r="LC8" i="40"/>
  <c r="LG5" i="40"/>
  <c r="LG2" i="40"/>
  <c r="LK5" i="40"/>
  <c r="LK2" i="40"/>
  <c r="LK8" i="40"/>
  <c r="LO5" i="40"/>
  <c r="LO2" i="40"/>
  <c r="LU5" i="40"/>
  <c r="LU2" i="40"/>
  <c r="LU8" i="40"/>
  <c r="LY5" i="40"/>
  <c r="LY2" i="40"/>
  <c r="MC5" i="40"/>
  <c r="MC2" i="40"/>
  <c r="MC8" i="40"/>
  <c r="MI5" i="40"/>
  <c r="MM5" i="40"/>
  <c r="MM8" i="40"/>
  <c r="MQ5" i="40"/>
  <c r="MU5" i="40"/>
  <c r="MU8" i="40"/>
  <c r="NE5" i="40"/>
  <c r="NE8" i="40"/>
  <c r="OP10" i="40" a="1"/>
  <c r="OP10" i="40" s="1"/>
  <c r="OP14" i="40" a="1"/>
  <c r="OP14" i="40" s="1"/>
  <c r="OU2" i="40"/>
  <c r="IE3" i="40"/>
  <c r="IU3" i="40"/>
  <c r="JK3" i="40"/>
  <c r="KA3" i="40"/>
  <c r="KQ3" i="40"/>
  <c r="OU3" i="40"/>
  <c r="M11" i="40"/>
  <c r="AS11" i="40"/>
  <c r="BY11" i="40"/>
  <c r="DE11" i="40"/>
  <c r="EK11" i="40"/>
  <c r="FQ11" i="40"/>
  <c r="HM12" i="40"/>
  <c r="HM9" i="40"/>
  <c r="HM11" i="40"/>
  <c r="HM13" i="40"/>
  <c r="JY12" i="40"/>
  <c r="JY9" i="40"/>
  <c r="JY11" i="40"/>
  <c r="JY13" i="40"/>
  <c r="H8" i="40"/>
  <c r="H3" i="40"/>
  <c r="P8" i="40"/>
  <c r="P3" i="40"/>
  <c r="X8" i="40"/>
  <c r="X3" i="40"/>
  <c r="AB8" i="40"/>
  <c r="AB3" i="40"/>
  <c r="AJ8" i="40"/>
  <c r="AJ3" i="40"/>
  <c r="AR8" i="40"/>
  <c r="AR3" i="40"/>
  <c r="AZ8" i="40"/>
  <c r="AZ3" i="40"/>
  <c r="BH8" i="40"/>
  <c r="BH3" i="40"/>
  <c r="BP8" i="40"/>
  <c r="BP3" i="40"/>
  <c r="BX8" i="40"/>
  <c r="BX3" i="40"/>
  <c r="CF8" i="40"/>
  <c r="CF3" i="40"/>
  <c r="CR8" i="40"/>
  <c r="CR3" i="40"/>
  <c r="CZ8" i="40"/>
  <c r="CZ3" i="40"/>
  <c r="DH8" i="40"/>
  <c r="DH3" i="40"/>
  <c r="DP8" i="40"/>
  <c r="DP3" i="40"/>
  <c r="DX8" i="40"/>
  <c r="DX3" i="40"/>
  <c r="EF8" i="40"/>
  <c r="EF3" i="40"/>
  <c r="EJ8" i="40"/>
  <c r="EJ3" i="40"/>
  <c r="ER8" i="40"/>
  <c r="ER3" i="40"/>
  <c r="EZ8" i="40"/>
  <c r="EZ3" i="40"/>
  <c r="FH8" i="40"/>
  <c r="FH3" i="40"/>
  <c r="FP8" i="40"/>
  <c r="FP3" i="40"/>
  <c r="FX8" i="40"/>
  <c r="FX3" i="40"/>
  <c r="GF8" i="40"/>
  <c r="GF3" i="40"/>
  <c r="GF5" i="40"/>
  <c r="GN8" i="40"/>
  <c r="GN3" i="40"/>
  <c r="GN5" i="40"/>
  <c r="GV8" i="40"/>
  <c r="GV3" i="40"/>
  <c r="GV5" i="40"/>
  <c r="HD8" i="40"/>
  <c r="HD3" i="40"/>
  <c r="HD5" i="40"/>
  <c r="HL8" i="40"/>
  <c r="HL3" i="40"/>
  <c r="HL5" i="40"/>
  <c r="HT8" i="40"/>
  <c r="HT3" i="40"/>
  <c r="HT5" i="40"/>
  <c r="IB8" i="40"/>
  <c r="IB3" i="40"/>
  <c r="IB5" i="40"/>
  <c r="IN8" i="40"/>
  <c r="IN3" i="40"/>
  <c r="IV8" i="40"/>
  <c r="IV3" i="40"/>
  <c r="JD8" i="40"/>
  <c r="JD3" i="40"/>
  <c r="JL8" i="40"/>
  <c r="JL3" i="40"/>
  <c r="JT8" i="40"/>
  <c r="JT3" i="40"/>
  <c r="KB8" i="40"/>
  <c r="KB3" i="40"/>
  <c r="KJ8" i="40"/>
  <c r="KJ3" i="40"/>
  <c r="KR8" i="40"/>
  <c r="KR3" i="40"/>
  <c r="LD8" i="40"/>
  <c r="LD3" i="40"/>
  <c r="LD5" i="40"/>
  <c r="LL8" i="40"/>
  <c r="LL3" i="40"/>
  <c r="LL5" i="40"/>
  <c r="LV8" i="40"/>
  <c r="LV3" i="40"/>
  <c r="LV5" i="40"/>
  <c r="MF8" i="40"/>
  <c r="MF13" i="40" s="1" a="1"/>
  <c r="MF13" i="40" s="1"/>
  <c r="MF5" i="40"/>
  <c r="MN8" i="40"/>
  <c r="MN5" i="40"/>
  <c r="MR8" i="40"/>
  <c r="MV8" i="40"/>
  <c r="MV5" i="40"/>
  <c r="NJ13" i="40"/>
  <c r="NJ9" i="40"/>
  <c r="OF8" i="40"/>
  <c r="OF3" i="40"/>
  <c r="ON8" i="40"/>
  <c r="ON3" i="40"/>
  <c r="OV8" i="40"/>
  <c r="OV3" i="40"/>
  <c r="D2" i="40"/>
  <c r="CF2" i="40"/>
  <c r="CV2" i="40"/>
  <c r="DL2" i="40"/>
  <c r="EB2" i="40"/>
  <c r="HT2" i="40"/>
  <c r="IJ2" i="40"/>
  <c r="IZ2" i="40"/>
  <c r="JP2" i="40"/>
  <c r="KF2" i="40"/>
  <c r="KV2" i="40"/>
  <c r="LL2" i="40"/>
  <c r="NY2" i="40"/>
  <c r="OF2" i="40"/>
  <c r="OL10" i="40" a="1"/>
  <c r="OL10" i="40" s="1"/>
  <c r="OQ2" i="40"/>
  <c r="OV2" i="40"/>
  <c r="K3" i="40"/>
  <c r="AA3" i="40"/>
  <c r="AQ3" i="40"/>
  <c r="BG3" i="40"/>
  <c r="DC3" i="40"/>
  <c r="DS3" i="40"/>
  <c r="EI3" i="40"/>
  <c r="EY3" i="40"/>
  <c r="FO3" i="40"/>
  <c r="GE3" i="40"/>
  <c r="GU3" i="40"/>
  <c r="HK3" i="40"/>
  <c r="IA3" i="40"/>
  <c r="IQ3" i="40"/>
  <c r="JG3" i="40"/>
  <c r="JW3" i="40"/>
  <c r="KM3" i="40"/>
  <c r="LC3" i="40"/>
  <c r="LU3" i="40"/>
  <c r="NM3" i="40"/>
  <c r="NV3" i="40"/>
  <c r="L5" i="40"/>
  <c r="AB5" i="40"/>
  <c r="AR5" i="40"/>
  <c r="BH5" i="40"/>
  <c r="BX5" i="40"/>
  <c r="CN5" i="40"/>
  <c r="DD5" i="40"/>
  <c r="DT5" i="40"/>
  <c r="EJ5" i="40"/>
  <c r="EZ5" i="40"/>
  <c r="GB5" i="40"/>
  <c r="I8" i="40"/>
  <c r="Y8" i="40"/>
  <c r="AO8" i="40"/>
  <c r="BM8" i="40"/>
  <c r="CC8" i="40"/>
  <c r="CS8" i="40"/>
  <c r="DI8" i="40"/>
  <c r="DY8" i="40"/>
  <c r="EO8" i="40"/>
  <c r="FE8" i="40"/>
  <c r="F8" i="40"/>
  <c r="J8" i="40"/>
  <c r="N8" i="40"/>
  <c r="R8" i="40"/>
  <c r="V8" i="40"/>
  <c r="Z8" i="40"/>
  <c r="AD8" i="40"/>
  <c r="AH8" i="40"/>
  <c r="AL8" i="40"/>
  <c r="AP8" i="40"/>
  <c r="AT8" i="40"/>
  <c r="AX8" i="40"/>
  <c r="BB8" i="40"/>
  <c r="BF8" i="40"/>
  <c r="BJ8" i="40"/>
  <c r="BN8" i="40"/>
  <c r="BR8" i="40"/>
  <c r="BV8" i="40"/>
  <c r="BZ8" i="40"/>
  <c r="CD8" i="40"/>
  <c r="CH8" i="40"/>
  <c r="CL8" i="40"/>
  <c r="CP8" i="40"/>
  <c r="CT8" i="40"/>
  <c r="CX8" i="40"/>
  <c r="DB8" i="40"/>
  <c r="DF8" i="40"/>
  <c r="DJ8" i="40"/>
  <c r="DN8" i="40"/>
  <c r="DR8" i="40"/>
  <c r="DV8" i="40"/>
  <c r="DZ8" i="40"/>
  <c r="ED8" i="40"/>
  <c r="EH8" i="40"/>
  <c r="EL8" i="40"/>
  <c r="EP8" i="40"/>
  <c r="ET8" i="40"/>
  <c r="EX8" i="40"/>
  <c r="FB8" i="40"/>
  <c r="FF8" i="40"/>
  <c r="FJ8" i="40"/>
  <c r="FN8" i="40"/>
  <c r="FR8" i="40"/>
  <c r="FV8" i="40"/>
  <c r="FZ8" i="40"/>
  <c r="GD8" i="40"/>
  <c r="GH8" i="40"/>
  <c r="GL8" i="40"/>
  <c r="GP8" i="40"/>
  <c r="GT8" i="40"/>
  <c r="GX8" i="40"/>
  <c r="HB8" i="40"/>
  <c r="HF8" i="40"/>
  <c r="HJ8" i="40"/>
  <c r="HN8" i="40"/>
  <c r="HR8" i="40"/>
  <c r="HV8" i="40"/>
  <c r="HZ8" i="40"/>
  <c r="ID8" i="40"/>
  <c r="IH8" i="40"/>
  <c r="IL8" i="40"/>
  <c r="IP8" i="40"/>
  <c r="IT8" i="40"/>
  <c r="IT5" i="40"/>
  <c r="IX8" i="40"/>
  <c r="JB8" i="40"/>
  <c r="JB5" i="40"/>
  <c r="JF8" i="40"/>
  <c r="JJ8" i="40"/>
  <c r="JJ5" i="40"/>
  <c r="JN8" i="40"/>
  <c r="JR8" i="40"/>
  <c r="JR5" i="40"/>
  <c r="JV8" i="40"/>
  <c r="JZ8" i="40"/>
  <c r="JZ5" i="40"/>
  <c r="KD8" i="40"/>
  <c r="KH8" i="40"/>
  <c r="KH5" i="40"/>
  <c r="KL8" i="40"/>
  <c r="KP8" i="40"/>
  <c r="KP5" i="40"/>
  <c r="KT8" i="40"/>
  <c r="KX8" i="40"/>
  <c r="KX5" i="40"/>
  <c r="LB8" i="40"/>
  <c r="LF8" i="40"/>
  <c r="LF5" i="40"/>
  <c r="LJ8" i="40"/>
  <c r="LN8" i="40"/>
  <c r="LN5" i="40"/>
  <c r="LR8" i="40"/>
  <c r="LX8" i="40"/>
  <c r="LX5" i="40"/>
  <c r="MB13" i="40"/>
  <c r="MB12" i="40"/>
  <c r="MH8" i="40"/>
  <c r="MH5" i="40"/>
  <c r="ML8" i="40"/>
  <c r="MP8" i="40"/>
  <c r="MP5" i="40"/>
  <c r="MT8" i="40"/>
  <c r="MZ8" i="40"/>
  <c r="MZ3" i="40"/>
  <c r="MZ5" i="40"/>
  <c r="ND8" i="40"/>
  <c r="ND3" i="40"/>
  <c r="NH8" i="40"/>
  <c r="NH3" i="40"/>
  <c r="NH5" i="40"/>
  <c r="NL8" i="40"/>
  <c r="NL3" i="40"/>
  <c r="NP8" i="40"/>
  <c r="NP3" i="40"/>
  <c r="NP5" i="40"/>
  <c r="OH8" i="40"/>
  <c r="OL8" i="40"/>
  <c r="OL5" i="40"/>
  <c r="OP8" i="40"/>
  <c r="OT8" i="40"/>
  <c r="OT5" i="40"/>
  <c r="OX8" i="40"/>
  <c r="PB8" i="40"/>
  <c r="PB5" i="40"/>
  <c r="F2" i="40"/>
  <c r="L2" i="40"/>
  <c r="Q2" i="40"/>
  <c r="V2" i="40"/>
  <c r="AB2" i="40"/>
  <c r="AG2" i="40"/>
  <c r="AL2" i="40"/>
  <c r="AR2" i="40"/>
  <c r="AW2" i="40"/>
  <c r="BB2" i="40"/>
  <c r="BH2" i="40"/>
  <c r="BM2" i="40"/>
  <c r="BR2" i="40"/>
  <c r="BX2" i="40"/>
  <c r="CC2" i="40"/>
  <c r="CH2" i="40"/>
  <c r="CN2" i="40"/>
  <c r="CS2" i="40"/>
  <c r="CX2" i="40"/>
  <c r="DD2" i="40"/>
  <c r="DI2" i="40"/>
  <c r="DN2" i="40"/>
  <c r="DT2" i="40"/>
  <c r="DY2" i="40"/>
  <c r="ED2" i="40"/>
  <c r="EJ2" i="40"/>
  <c r="EO2" i="40"/>
  <c r="ET2" i="40"/>
  <c r="EZ2" i="40"/>
  <c r="FE2" i="40"/>
  <c r="FJ2" i="40"/>
  <c r="FP2" i="40"/>
  <c r="FU2" i="40"/>
  <c r="FZ2" i="40"/>
  <c r="GF2" i="40"/>
  <c r="GK2" i="40"/>
  <c r="GP2" i="40"/>
  <c r="GV2" i="40"/>
  <c r="HA2" i="40"/>
  <c r="HF2" i="40"/>
  <c r="HL2" i="40"/>
  <c r="HQ2" i="40"/>
  <c r="HV2" i="40"/>
  <c r="IB2" i="40"/>
  <c r="IG2" i="40"/>
  <c r="IL2" i="40"/>
  <c r="IR2" i="40"/>
  <c r="IW2" i="40"/>
  <c r="JB2" i="40"/>
  <c r="JH2" i="40"/>
  <c r="JM2" i="40"/>
  <c r="JR2" i="40"/>
  <c r="JX2" i="40"/>
  <c r="KC2" i="40"/>
  <c r="KH2" i="40"/>
  <c r="KN2" i="40"/>
  <c r="KS2" i="40"/>
  <c r="KX2" i="40"/>
  <c r="LD2" i="40"/>
  <c r="LI2" i="40"/>
  <c r="LN2" i="40"/>
  <c r="LV2" i="40"/>
  <c r="MA2" i="40"/>
  <c r="NB2" i="40"/>
  <c r="NH2" i="40"/>
  <c r="NM2" i="40"/>
  <c r="OD2" i="40"/>
  <c r="OI2" i="40"/>
  <c r="ON2" i="40"/>
  <c r="OT2" i="40"/>
  <c r="OY2" i="40"/>
  <c r="C3" i="40"/>
  <c r="I3" i="40"/>
  <c r="N3" i="40"/>
  <c r="S3" i="40"/>
  <c r="Y3" i="40"/>
  <c r="AD3" i="40"/>
  <c r="AI3" i="40"/>
  <c r="AO3" i="40"/>
  <c r="AT3" i="40"/>
  <c r="AY3" i="40"/>
  <c r="BE3" i="40"/>
  <c r="BJ3" i="40"/>
  <c r="BO3" i="40"/>
  <c r="BU3" i="40"/>
  <c r="BZ3" i="40"/>
  <c r="CE3" i="40"/>
  <c r="CK3" i="40"/>
  <c r="CP3" i="40"/>
  <c r="CU3" i="40"/>
  <c r="DA3" i="40"/>
  <c r="DF3" i="40"/>
  <c r="DK3" i="40"/>
  <c r="DQ3" i="40"/>
  <c r="DV3" i="40"/>
  <c r="EA3" i="40"/>
  <c r="EG3" i="40"/>
  <c r="EL3" i="40"/>
  <c r="EQ3" i="40"/>
  <c r="EW3" i="40"/>
  <c r="FB3" i="40"/>
  <c r="FG3" i="40"/>
  <c r="FM3" i="40"/>
  <c r="FR3" i="40"/>
  <c r="FW3" i="40"/>
  <c r="GC3" i="40"/>
  <c r="GH3" i="40"/>
  <c r="GM3" i="40"/>
  <c r="GS3" i="40"/>
  <c r="GX3" i="40"/>
  <c r="HC3" i="40"/>
  <c r="HI3" i="40"/>
  <c r="HN3" i="40"/>
  <c r="HS3" i="40"/>
  <c r="HY3" i="40"/>
  <c r="ID3" i="40"/>
  <c r="II3" i="40"/>
  <c r="IO3" i="40"/>
  <c r="IT3" i="40"/>
  <c r="IY3" i="40"/>
  <c r="JE3" i="40"/>
  <c r="JJ3" i="40"/>
  <c r="JO3" i="40"/>
  <c r="JU3" i="40"/>
  <c r="JZ3" i="40"/>
  <c r="KE3" i="40"/>
  <c r="KK3" i="40"/>
  <c r="KP3" i="40"/>
  <c r="KU3" i="40"/>
  <c r="LA3" i="40"/>
  <c r="LF3" i="40"/>
  <c r="LK3" i="40"/>
  <c r="LQ3" i="40"/>
  <c r="LX3" i="40"/>
  <c r="MC3" i="40"/>
  <c r="NE3" i="40"/>
  <c r="NJ3" i="40"/>
  <c r="NO3" i="40"/>
  <c r="OI3" i="40"/>
  <c r="OO3" i="40"/>
  <c r="OT3" i="40"/>
  <c r="OY3" i="40"/>
  <c r="D5" i="40"/>
  <c r="I5" i="40"/>
  <c r="N5" i="40"/>
  <c r="T5" i="40"/>
  <c r="Y5" i="40"/>
  <c r="AD5" i="40"/>
  <c r="AJ5" i="40"/>
  <c r="AO5" i="40"/>
  <c r="AT5" i="40"/>
  <c r="AZ5" i="40"/>
  <c r="BE5" i="40"/>
  <c r="BJ5" i="40"/>
  <c r="BP5" i="40"/>
  <c r="BU5" i="40"/>
  <c r="BZ5" i="40"/>
  <c r="CF5" i="40"/>
  <c r="CK5" i="40"/>
  <c r="CP5" i="40"/>
  <c r="CV5" i="40"/>
  <c r="DA5" i="40"/>
  <c r="DF5" i="40"/>
  <c r="DL5" i="40"/>
  <c r="DQ5" i="40"/>
  <c r="DV5" i="40"/>
  <c r="EB5" i="40"/>
  <c r="EG5" i="40"/>
  <c r="EL5" i="40"/>
  <c r="ER5" i="40"/>
  <c r="EW5" i="40"/>
  <c r="FB5" i="40"/>
  <c r="FH5" i="40"/>
  <c r="FM5" i="40"/>
  <c r="FR5" i="40"/>
  <c r="FX5" i="40"/>
  <c r="GH5" i="40"/>
  <c r="GR5" i="40"/>
  <c r="HB5" i="40"/>
  <c r="HN5" i="40"/>
  <c r="HX5" i="40"/>
  <c r="IH5" i="40"/>
  <c r="IV5" i="40"/>
  <c r="JL5" i="40"/>
  <c r="KB5" i="40"/>
  <c r="KR5" i="40"/>
  <c r="LH5" i="40"/>
  <c r="LZ5" i="40"/>
  <c r="MR5" i="40"/>
  <c r="NJ5" i="40"/>
  <c r="ON5" i="40"/>
  <c r="G8" i="40"/>
  <c r="W8" i="40"/>
  <c r="AM8" i="40"/>
  <c r="BC8" i="40"/>
  <c r="BS8" i="40"/>
  <c r="CI8" i="40"/>
  <c r="CY8" i="40"/>
  <c r="DO8" i="40"/>
  <c r="EE8" i="40"/>
  <c r="EU8" i="40"/>
  <c r="FK8" i="40"/>
  <c r="GA8" i="40"/>
  <c r="GQ8" i="40"/>
  <c r="HG8" i="40"/>
  <c r="HW8" i="40"/>
  <c r="IM8" i="40"/>
  <c r="JC8" i="40"/>
  <c r="JS8" i="40"/>
  <c r="KI8" i="40"/>
  <c r="KY8" i="40"/>
  <c r="LO8" i="40"/>
  <c r="MI8" i="40"/>
  <c r="NA8" i="40"/>
  <c r="NQ8" i="40"/>
  <c r="OU8" i="40"/>
  <c r="OZ14" i="40" a="1"/>
  <c r="OZ14" i="40" s="1"/>
  <c r="OZ3" i="40"/>
  <c r="OZ8" i="40"/>
  <c r="C49" i="41"/>
  <c r="J41" i="41"/>
  <c r="J54" i="41" s="1"/>
  <c r="F41" i="41"/>
  <c r="F54" i="41" s="1"/>
  <c r="K40" i="41"/>
  <c r="K53" i="41" s="1"/>
  <c r="F40" i="41"/>
  <c r="F53" i="41" s="1"/>
  <c r="K39" i="41"/>
  <c r="K52" i="41" s="1"/>
  <c r="F39" i="41"/>
  <c r="F52" i="41" s="1"/>
  <c r="K38" i="41"/>
  <c r="K51" i="41" s="1"/>
  <c r="F38" i="41"/>
  <c r="F51" i="41" s="1"/>
  <c r="K37" i="41"/>
  <c r="K50" i="41" s="1"/>
  <c r="F37" i="41"/>
  <c r="F50" i="41" s="1"/>
  <c r="K36" i="41"/>
  <c r="K49" i="41" s="1"/>
  <c r="G36" i="41"/>
  <c r="G49" i="41" s="1"/>
  <c r="K35" i="41"/>
  <c r="K48" i="41" s="1"/>
  <c r="G35" i="41"/>
  <c r="G48" i="41" s="1"/>
  <c r="K34" i="41"/>
  <c r="K47" i="41" s="1"/>
  <c r="G34" i="41"/>
  <c r="G47" i="41" s="1"/>
  <c r="K33" i="41"/>
  <c r="K46" i="41" s="1"/>
  <c r="G33" i="41"/>
  <c r="G46" i="41" s="1"/>
  <c r="H41" i="41"/>
  <c r="H54" i="41" s="1"/>
  <c r="D41" i="41"/>
  <c r="D54" i="41" s="1"/>
  <c r="H40" i="41"/>
  <c r="H53" i="41" s="1"/>
  <c r="D40" i="41"/>
  <c r="D53" i="41" s="1"/>
  <c r="H39" i="41"/>
  <c r="H52" i="41" s="1"/>
  <c r="D39" i="41"/>
  <c r="D52" i="41" s="1"/>
  <c r="I38" i="41"/>
  <c r="I51" i="41" s="1"/>
  <c r="D38" i="41"/>
  <c r="D51" i="41" s="1"/>
  <c r="I37" i="41"/>
  <c r="I50" i="41" s="1"/>
  <c r="D37" i="41"/>
  <c r="D50" i="41" s="1"/>
  <c r="I36" i="41"/>
  <c r="I49" i="41" s="1"/>
  <c r="D36" i="41"/>
  <c r="D49" i="41" s="1"/>
  <c r="I35" i="41"/>
  <c r="I48" i="41" s="1"/>
  <c r="D35" i="41"/>
  <c r="D48" i="41" s="1"/>
  <c r="I34" i="41"/>
  <c r="I47" i="41" s="1"/>
  <c r="E34" i="41"/>
  <c r="E47" i="41" s="1"/>
  <c r="I33" i="41"/>
  <c r="I46" i="41" s="1"/>
  <c r="E33" i="41"/>
  <c r="E46" i="41" s="1"/>
  <c r="E41" i="41"/>
  <c r="E54" i="41" s="1"/>
  <c r="E40" i="41"/>
  <c r="E53" i="41" s="1"/>
  <c r="E39" i="41"/>
  <c r="E52" i="41" s="1"/>
  <c r="E38" i="41"/>
  <c r="E51" i="41" s="1"/>
  <c r="E37" i="41"/>
  <c r="E50" i="41" s="1"/>
  <c r="E36" i="41"/>
  <c r="E49" i="41" s="1"/>
  <c r="F35" i="41"/>
  <c r="F48" i="41" s="1"/>
  <c r="F34" i="41"/>
  <c r="F47" i="41" s="1"/>
  <c r="F33" i="41"/>
  <c r="F46" i="41" s="1"/>
  <c r="I41" i="41"/>
  <c r="I54" i="41" s="1"/>
  <c r="I40" i="41"/>
  <c r="I53" i="41" s="1"/>
  <c r="J39" i="41"/>
  <c r="J52" i="41" s="1"/>
  <c r="J38" i="41"/>
  <c r="J51" i="41" s="1"/>
  <c r="J37" i="41"/>
  <c r="J50" i="41" s="1"/>
  <c r="J36" i="41"/>
  <c r="J49" i="41" s="1"/>
  <c r="J35" i="41"/>
  <c r="J48" i="41" s="1"/>
  <c r="J34" i="41"/>
  <c r="J47" i="41" s="1"/>
  <c r="J33" i="41"/>
  <c r="J46" i="41" s="1"/>
  <c r="G40" i="41"/>
  <c r="G53" i="41" s="1"/>
  <c r="G38" i="41"/>
  <c r="G51" i="41" s="1"/>
  <c r="H36" i="41"/>
  <c r="H49" i="41" s="1"/>
  <c r="H34" i="41"/>
  <c r="H47" i="41" s="1"/>
  <c r="G41" i="41"/>
  <c r="G54" i="41" s="1"/>
  <c r="G39" i="41"/>
  <c r="G52" i="41" s="1"/>
  <c r="H37" i="41"/>
  <c r="H50" i="41" s="1"/>
  <c r="H35" i="41"/>
  <c r="H48" i="41" s="1"/>
  <c r="H33" i="41"/>
  <c r="H46" i="41" s="1"/>
  <c r="F28" i="41"/>
  <c r="OG10" i="40" s="1"/>
  <c r="D33" i="39"/>
  <c r="D46" i="39" s="1"/>
  <c r="H33" i="39"/>
  <c r="H46" i="39" s="1"/>
  <c r="C34" i="39"/>
  <c r="C47" i="39" s="1"/>
  <c r="H34" i="39"/>
  <c r="H47" i="39" s="1"/>
  <c r="C35" i="39"/>
  <c r="C48" i="39" s="1"/>
  <c r="H35" i="39"/>
  <c r="H48" i="39" s="1"/>
  <c r="C36" i="39"/>
  <c r="C49" i="39" s="1"/>
  <c r="H36" i="39"/>
  <c r="H49" i="39" s="1"/>
  <c r="C37" i="39"/>
  <c r="C50" i="39" s="1"/>
  <c r="H37" i="39"/>
  <c r="H50" i="39" s="1"/>
  <c r="C38" i="39"/>
  <c r="C51" i="39" s="1"/>
  <c r="G38" i="39"/>
  <c r="G51" i="39" s="1"/>
  <c r="C39" i="39"/>
  <c r="C52" i="39" s="1"/>
  <c r="G39" i="39"/>
  <c r="G52" i="39" s="1"/>
  <c r="C40" i="39"/>
  <c r="C53" i="39" s="1"/>
  <c r="G40" i="39"/>
  <c r="G53" i="39" s="1"/>
  <c r="C41" i="39"/>
  <c r="C54" i="39" s="1"/>
  <c r="G41" i="39"/>
  <c r="G54" i="39" s="1"/>
  <c r="F33" i="39"/>
  <c r="F46" i="39" s="1"/>
  <c r="J33" i="39"/>
  <c r="J46" i="39" s="1"/>
  <c r="F34" i="39"/>
  <c r="F47" i="39" s="1"/>
  <c r="J34" i="39"/>
  <c r="J47" i="39" s="1"/>
  <c r="F35" i="39"/>
  <c r="F48" i="39" s="1"/>
  <c r="J35" i="39"/>
  <c r="J48" i="39" s="1"/>
  <c r="E36" i="39"/>
  <c r="E49" i="39" s="1"/>
  <c r="J36" i="39"/>
  <c r="J49" i="39" s="1"/>
  <c r="E37" i="39"/>
  <c r="E50" i="39" s="1"/>
  <c r="J37" i="39"/>
  <c r="J50" i="39" s="1"/>
  <c r="E38" i="39"/>
  <c r="E51" i="39" s="1"/>
  <c r="J38" i="39"/>
  <c r="J51" i="39" s="1"/>
  <c r="E39" i="39"/>
  <c r="E52" i="39" s="1"/>
  <c r="J39" i="39"/>
  <c r="J52" i="39" s="1"/>
  <c r="E40" i="39"/>
  <c r="E53" i="39" s="1"/>
  <c r="I40" i="39"/>
  <c r="I53" i="39" s="1"/>
  <c r="E41" i="39"/>
  <c r="E54" i="39" s="1"/>
  <c r="C117" i="39"/>
  <c r="D11" i="38"/>
  <c r="AB11" i="38"/>
  <c r="AZ11" i="38"/>
  <c r="BP11" i="38"/>
  <c r="CF11" i="38"/>
  <c r="CN12" i="38"/>
  <c r="CN9" i="38"/>
  <c r="CN13" i="38"/>
  <c r="CN11" i="38"/>
  <c r="CV12" i="38"/>
  <c r="CV9" i="38"/>
  <c r="CV11" i="38"/>
  <c r="CV13" i="38"/>
  <c r="DT11" i="38"/>
  <c r="EJ11" i="38"/>
  <c r="EZ11" i="38"/>
  <c r="FP11" i="38"/>
  <c r="GF12" i="38"/>
  <c r="GF13" i="38"/>
  <c r="GF11" i="38"/>
  <c r="HL12" i="38"/>
  <c r="HL9" i="38"/>
  <c r="HL13" i="38"/>
  <c r="HL11" i="38"/>
  <c r="IB11" i="38"/>
  <c r="IR11" i="38"/>
  <c r="JH11" i="38"/>
  <c r="KB11" i="38"/>
  <c r="KJ11" i="38"/>
  <c r="LH11" i="38"/>
  <c r="LP11" i="38"/>
  <c r="ON12" i="38"/>
  <c r="ON13" i="38"/>
  <c r="ON9" i="38"/>
  <c r="OV12" i="38"/>
  <c r="OV13" i="38"/>
  <c r="OV9" i="38"/>
  <c r="L11" i="38"/>
  <c r="T12" i="38"/>
  <c r="T9" i="38"/>
  <c r="T11" i="38"/>
  <c r="T13" i="38"/>
  <c r="AJ11" i="38"/>
  <c r="AR11" i="38"/>
  <c r="BH11" i="38"/>
  <c r="BX11" i="38"/>
  <c r="DD11" i="38"/>
  <c r="DL11" i="38"/>
  <c r="EB11" i="38"/>
  <c r="ER12" i="38"/>
  <c r="ER9" i="38"/>
  <c r="ER11" i="38"/>
  <c r="ER13" i="38"/>
  <c r="FX11" i="38"/>
  <c r="GN11" i="38"/>
  <c r="HD12" i="38"/>
  <c r="HD13" i="38"/>
  <c r="HT11" i="38"/>
  <c r="IJ11" i="38"/>
  <c r="IZ11" i="38"/>
  <c r="JP12" i="38"/>
  <c r="JP9" i="38"/>
  <c r="JP11" i="38"/>
  <c r="JP13" i="38"/>
  <c r="NB12" i="38"/>
  <c r="NB9" i="38"/>
  <c r="NB13" i="38"/>
  <c r="MM13" i="38"/>
  <c r="MM11" i="38"/>
  <c r="MM9" i="38"/>
  <c r="MM12" i="38"/>
  <c r="JV8" i="38"/>
  <c r="JV5" i="38"/>
  <c r="JZ8" i="38"/>
  <c r="JZ5" i="38"/>
  <c r="KD8" i="38"/>
  <c r="KD5" i="38"/>
  <c r="KH8" i="38"/>
  <c r="KH5" i="38"/>
  <c r="KL8" i="38"/>
  <c r="KL5" i="38"/>
  <c r="KP8" i="38"/>
  <c r="KP5" i="38"/>
  <c r="KT8" i="38"/>
  <c r="KT5" i="38"/>
  <c r="KX8" i="38"/>
  <c r="KX5" i="38"/>
  <c r="LB8" i="38"/>
  <c r="LB5" i="38"/>
  <c r="LF8" i="38"/>
  <c r="LF5" i="38"/>
  <c r="LF2" i="38"/>
  <c r="LJ8" i="38"/>
  <c r="LJ5" i="38"/>
  <c r="LJ2" i="38"/>
  <c r="LN8" i="38"/>
  <c r="LN5" i="38"/>
  <c r="LN2" i="38"/>
  <c r="LR8" i="38"/>
  <c r="LR5" i="38"/>
  <c r="LR2" i="38"/>
  <c r="LX8" i="38"/>
  <c r="LX5" i="38"/>
  <c r="LX2" i="38"/>
  <c r="MB8" i="38"/>
  <c r="MB5" i="38"/>
  <c r="MB2" i="38"/>
  <c r="MH8" i="38"/>
  <c r="MH5" i="38"/>
  <c r="ML8" i="38"/>
  <c r="ML5" i="38"/>
  <c r="MP8" i="38"/>
  <c r="MP5" i="38"/>
  <c r="MT8" i="38"/>
  <c r="MT5" i="38"/>
  <c r="MZ8" i="38"/>
  <c r="MZ5" i="38"/>
  <c r="MZ2" i="38"/>
  <c r="ND8" i="38"/>
  <c r="ND5" i="38"/>
  <c r="ND2" i="38"/>
  <c r="NH8" i="38"/>
  <c r="NH5" i="38"/>
  <c r="NH2" i="38"/>
  <c r="NL8" i="38"/>
  <c r="NL5" i="38"/>
  <c r="NL2" i="38"/>
  <c r="NP8" i="38"/>
  <c r="NP5" i="38"/>
  <c r="NP2" i="38"/>
  <c r="OH8" i="38"/>
  <c r="OH5" i="38"/>
  <c r="OH2" i="38"/>
  <c r="OL8" i="38"/>
  <c r="OL5" i="38"/>
  <c r="OL2" i="38"/>
  <c r="OP8" i="38"/>
  <c r="OP5" i="38"/>
  <c r="OP2" i="38"/>
  <c r="OT8" i="38"/>
  <c r="OT5" i="38"/>
  <c r="OT2" i="38"/>
  <c r="OX8" i="38"/>
  <c r="OX5" i="38"/>
  <c r="OX2" i="38"/>
  <c r="PB8" i="38"/>
  <c r="PB5" i="38"/>
  <c r="PB2" i="38"/>
  <c r="F2" i="38"/>
  <c r="V2" i="38"/>
  <c r="AL2" i="38"/>
  <c r="BB2" i="38"/>
  <c r="BR2" i="38"/>
  <c r="CH2" i="38"/>
  <c r="CX2" i="38"/>
  <c r="DN2" i="38"/>
  <c r="ED2" i="38"/>
  <c r="ET2" i="38"/>
  <c r="FJ2" i="38"/>
  <c r="FZ2" i="38"/>
  <c r="GP2" i="38"/>
  <c r="HF2" i="38"/>
  <c r="HV2" i="38"/>
  <c r="IL2" i="38"/>
  <c r="JB2" i="38"/>
  <c r="JR2" i="38"/>
  <c r="KH2" i="38"/>
  <c r="KX2" i="38"/>
  <c r="OS14" i="38" a="1"/>
  <c r="OS14" i="38" s="1"/>
  <c r="OS10" i="38" a="1"/>
  <c r="OS10" i="38" s="1"/>
  <c r="PA14" i="38" a="1"/>
  <c r="PA14" i="38" s="1"/>
  <c r="PA10" i="38" a="1"/>
  <c r="PA10" i="38" s="1"/>
  <c r="KB3" i="38"/>
  <c r="KJ3" i="38"/>
  <c r="LH3" i="38"/>
  <c r="LP3" i="38"/>
  <c r="NH3" i="38"/>
  <c r="JY13" i="38"/>
  <c r="JY11" i="38"/>
  <c r="JY9" i="38"/>
  <c r="JY12" i="38"/>
  <c r="KU11" i="38"/>
  <c r="LE11" i="38"/>
  <c r="MO13" i="38"/>
  <c r="MO11" i="38"/>
  <c r="MO12" i="38"/>
  <c r="NM13" i="38"/>
  <c r="NM9" i="38"/>
  <c r="MO9" i="38"/>
  <c r="C8" i="38"/>
  <c r="C3" i="38"/>
  <c r="G8" i="38"/>
  <c r="G3" i="38"/>
  <c r="K8" i="38"/>
  <c r="K3" i="38"/>
  <c r="O8" i="38"/>
  <c r="O3" i="38"/>
  <c r="S8" i="38"/>
  <c r="S3" i="38"/>
  <c r="W8" i="38"/>
  <c r="W3" i="38"/>
  <c r="AA8" i="38"/>
  <c r="AA3" i="38"/>
  <c r="AE8" i="38"/>
  <c r="AE3" i="38"/>
  <c r="AI8" i="38"/>
  <c r="AI3" i="38"/>
  <c r="AM8" i="38"/>
  <c r="AM3" i="38"/>
  <c r="AQ8" i="38"/>
  <c r="AQ3" i="38"/>
  <c r="AU8" i="38"/>
  <c r="AU3" i="38"/>
  <c r="AY8" i="38"/>
  <c r="AY3" i="38"/>
  <c r="BC8" i="38"/>
  <c r="BC3" i="38"/>
  <c r="BG8" i="38"/>
  <c r="BG3" i="38"/>
  <c r="BK8" i="38"/>
  <c r="BK3" i="38"/>
  <c r="BO8" i="38"/>
  <c r="BO3" i="38"/>
  <c r="BS8" i="38"/>
  <c r="BS3" i="38"/>
  <c r="BW8" i="38"/>
  <c r="BW3" i="38"/>
  <c r="CA8" i="38"/>
  <c r="CA3" i="38"/>
  <c r="CE8" i="38"/>
  <c r="CE3" i="38"/>
  <c r="CI8" i="38"/>
  <c r="CI3" i="38"/>
  <c r="CM8" i="38"/>
  <c r="CM3" i="38"/>
  <c r="CQ8" i="38"/>
  <c r="CQ3" i="38"/>
  <c r="CU8" i="38"/>
  <c r="CU3" i="38"/>
  <c r="CY8" i="38"/>
  <c r="CY3" i="38"/>
  <c r="DC8" i="38"/>
  <c r="DC3" i="38"/>
  <c r="DG8" i="38"/>
  <c r="DG3" i="38"/>
  <c r="DK8" i="38"/>
  <c r="DK3" i="38"/>
  <c r="DO8" i="38"/>
  <c r="DO3" i="38"/>
  <c r="DS8" i="38"/>
  <c r="DS3" i="38"/>
  <c r="DW8" i="38"/>
  <c r="DW3" i="38"/>
  <c r="EA8" i="38"/>
  <c r="EA3" i="38"/>
  <c r="EE8" i="38"/>
  <c r="EE3" i="38"/>
  <c r="EI8" i="38"/>
  <c r="EI3" i="38"/>
  <c r="EM8" i="38"/>
  <c r="EM3" i="38"/>
  <c r="EQ8" i="38"/>
  <c r="EQ3" i="38"/>
  <c r="EU8" i="38"/>
  <c r="EU3" i="38"/>
  <c r="EY8" i="38"/>
  <c r="EY3" i="38"/>
  <c r="FC8" i="38"/>
  <c r="FC3" i="38"/>
  <c r="FG8" i="38"/>
  <c r="FG3" i="38"/>
  <c r="FK8" i="38"/>
  <c r="FK3" i="38"/>
  <c r="FO8" i="38"/>
  <c r="FO3" i="38"/>
  <c r="FS8" i="38"/>
  <c r="FS3" i="38"/>
  <c r="FW8" i="38"/>
  <c r="FW3" i="38"/>
  <c r="GA8" i="38"/>
  <c r="GA3" i="38"/>
  <c r="GE8" i="38"/>
  <c r="GE3" i="38"/>
  <c r="GI8" i="38"/>
  <c r="GI3" i="38"/>
  <c r="GM8" i="38"/>
  <c r="GM3" i="38"/>
  <c r="GQ8" i="38"/>
  <c r="GQ3" i="38"/>
  <c r="GU8" i="38"/>
  <c r="GU3" i="38"/>
  <c r="GY8" i="38"/>
  <c r="GY3" i="38"/>
  <c r="HC8" i="38"/>
  <c r="HC3" i="38"/>
  <c r="HG8" i="38"/>
  <c r="HG3" i="38"/>
  <c r="HK8" i="38"/>
  <c r="HK3" i="38"/>
  <c r="HO8" i="38"/>
  <c r="HO3" i="38"/>
  <c r="HS8" i="38"/>
  <c r="HS3" i="38"/>
  <c r="HW8" i="38"/>
  <c r="HW3" i="38"/>
  <c r="IA8" i="38"/>
  <c r="IA3" i="38"/>
  <c r="IE8" i="38"/>
  <c r="IE3" i="38"/>
  <c r="II8" i="38"/>
  <c r="II3" i="38"/>
  <c r="IM8" i="38"/>
  <c r="IM3" i="38"/>
  <c r="IQ8" i="38"/>
  <c r="IQ3" i="38"/>
  <c r="IU8" i="38"/>
  <c r="IU3" i="38"/>
  <c r="IY8" i="38"/>
  <c r="IY3" i="38"/>
  <c r="JC8" i="38"/>
  <c r="JC3" i="38"/>
  <c r="JG8" i="38"/>
  <c r="JG3" i="38"/>
  <c r="JK8" i="38"/>
  <c r="JK3" i="38"/>
  <c r="JO8" i="38"/>
  <c r="JO3" i="38"/>
  <c r="JS8" i="38"/>
  <c r="JS3" i="38"/>
  <c r="KA3" i="38"/>
  <c r="KA8" i="38"/>
  <c r="KI8" i="38"/>
  <c r="KI3" i="38"/>
  <c r="KQ3" i="38"/>
  <c r="KQ8" i="38"/>
  <c r="KY8" i="38"/>
  <c r="KY3" i="38"/>
  <c r="LG3" i="38"/>
  <c r="LG8" i="38"/>
  <c r="LO8" i="38"/>
  <c r="LO3" i="38"/>
  <c r="LY3" i="38"/>
  <c r="LY8" i="38"/>
  <c r="MI13" i="38"/>
  <c r="MI11" i="38"/>
  <c r="MI9" i="38" a="1"/>
  <c r="MI9" i="38" s="1"/>
  <c r="MI12" i="38"/>
  <c r="MQ13" i="38"/>
  <c r="MQ11" i="38"/>
  <c r="MQ12" i="38"/>
  <c r="MQ9" i="38"/>
  <c r="NA8" i="38"/>
  <c r="NA3" i="38"/>
  <c r="NI8" i="38"/>
  <c r="NI3" i="38"/>
  <c r="NQ8" i="38"/>
  <c r="NQ3" i="38"/>
  <c r="OM3" i="38"/>
  <c r="OM8" i="38"/>
  <c r="OU8" i="38"/>
  <c r="OU3" i="38"/>
  <c r="PC3" i="38"/>
  <c r="PC8" i="38"/>
  <c r="G2" i="38"/>
  <c r="R2" i="38"/>
  <c r="W2" i="38"/>
  <c r="AH2" i="38"/>
  <c r="AM2" i="38"/>
  <c r="AX2" i="38"/>
  <c r="BC2" i="38"/>
  <c r="BN2" i="38"/>
  <c r="BS2" i="38"/>
  <c r="CD2" i="38"/>
  <c r="CI2" i="38"/>
  <c r="CT2" i="38"/>
  <c r="CY2" i="38"/>
  <c r="DJ2" i="38"/>
  <c r="DO2" i="38"/>
  <c r="DZ2" i="38"/>
  <c r="EE2" i="38"/>
  <c r="EP2" i="38"/>
  <c r="EU2" i="38"/>
  <c r="FF2" i="38"/>
  <c r="FK2" i="38"/>
  <c r="FV2" i="38"/>
  <c r="GA2" i="38"/>
  <c r="GL2" i="38"/>
  <c r="GQ2" i="38"/>
  <c r="HB2" i="38"/>
  <c r="HG2" i="38"/>
  <c r="HR2" i="38"/>
  <c r="HW2" i="38"/>
  <c r="IH2" i="38"/>
  <c r="IM2" i="38"/>
  <c r="IX2" i="38"/>
  <c r="JC2" i="38"/>
  <c r="JN2" i="38"/>
  <c r="JS2" i="38"/>
  <c r="KD2" i="38"/>
  <c r="KI2" i="38"/>
  <c r="KT2" i="38"/>
  <c r="KY2" i="38"/>
  <c r="NA2" i="38"/>
  <c r="NI2" i="38"/>
  <c r="NQ2" i="38"/>
  <c r="OE2" i="38"/>
  <c r="OM2" i="38"/>
  <c r="OU2" i="38"/>
  <c r="PC2" i="38"/>
  <c r="J3" i="38"/>
  <c r="R3" i="38"/>
  <c r="Z3" i="38"/>
  <c r="AH3" i="38"/>
  <c r="AP3" i="38"/>
  <c r="AX3" i="38"/>
  <c r="BF3" i="38"/>
  <c r="BN3" i="38"/>
  <c r="BV3" i="38"/>
  <c r="CD3" i="38"/>
  <c r="CL3" i="38"/>
  <c r="CT3" i="38"/>
  <c r="DB3" i="38"/>
  <c r="DJ3" i="38"/>
  <c r="DR3" i="38"/>
  <c r="DZ3" i="38"/>
  <c r="EH3" i="38"/>
  <c r="EP3" i="38"/>
  <c r="EX3" i="38"/>
  <c r="FF3" i="38"/>
  <c r="FN3" i="38"/>
  <c r="FV3" i="38"/>
  <c r="GD3" i="38"/>
  <c r="GL3" i="38"/>
  <c r="GT3" i="38"/>
  <c r="HB3" i="38"/>
  <c r="HJ3" i="38"/>
  <c r="HR3" i="38"/>
  <c r="HZ3" i="38"/>
  <c r="IH3" i="38"/>
  <c r="IP3" i="38"/>
  <c r="IX3" i="38"/>
  <c r="JF3" i="38"/>
  <c r="JN3" i="38"/>
  <c r="JV3" i="38"/>
  <c r="KD3" i="38"/>
  <c r="KL3" i="38"/>
  <c r="KT3" i="38"/>
  <c r="LB3" i="38"/>
  <c r="LJ3" i="38"/>
  <c r="LR3" i="38"/>
  <c r="MB3" i="38"/>
  <c r="ND3" i="38"/>
  <c r="NX3" i="38"/>
  <c r="OD3" i="38"/>
  <c r="OL3" i="38"/>
  <c r="OT3" i="38"/>
  <c r="PB3" i="38"/>
  <c r="F8" i="38"/>
  <c r="N8" i="38"/>
  <c r="V8" i="38"/>
  <c r="AD8" i="38"/>
  <c r="AL8" i="38"/>
  <c r="AT8" i="38"/>
  <c r="BB8" i="38"/>
  <c r="BJ8" i="38"/>
  <c r="BR8" i="38"/>
  <c r="BZ8" i="38"/>
  <c r="CH8" i="38"/>
  <c r="CP8" i="38"/>
  <c r="CX8" i="38"/>
  <c r="DF8" i="38"/>
  <c r="DN8" i="38"/>
  <c r="DV8" i="38"/>
  <c r="ED8" i="38"/>
  <c r="EL8" i="38"/>
  <c r="ET8" i="38"/>
  <c r="FB8" i="38"/>
  <c r="FJ8" i="38"/>
  <c r="FR8" i="38"/>
  <c r="FZ8" i="38"/>
  <c r="GH8" i="38"/>
  <c r="GP8" i="38"/>
  <c r="GX8" i="38"/>
  <c r="HF8" i="38"/>
  <c r="HN8" i="38"/>
  <c r="HV8" i="38"/>
  <c r="ID8" i="38"/>
  <c r="IL8" i="38"/>
  <c r="IT8" i="38"/>
  <c r="JB8" i="38"/>
  <c r="JJ8" i="38"/>
  <c r="JR8" i="38"/>
  <c r="KM8" i="38"/>
  <c r="KW11" i="38"/>
  <c r="LU8" i="38"/>
  <c r="MG13" i="38"/>
  <c r="MG11" i="38"/>
  <c r="MG9" i="38"/>
  <c r="MG12" i="38"/>
  <c r="MR8" i="38"/>
  <c r="NE8" i="38"/>
  <c r="NO13" i="38"/>
  <c r="NO12" i="38"/>
  <c r="NO9" i="38"/>
  <c r="OY8" i="38"/>
  <c r="MC12" i="38"/>
  <c r="NM12" i="38"/>
  <c r="D5" i="38"/>
  <c r="D2" i="38"/>
  <c r="H5" i="38"/>
  <c r="H2" i="38"/>
  <c r="L5" i="38"/>
  <c r="L2" i="38"/>
  <c r="P5" i="38"/>
  <c r="P2" i="38"/>
  <c r="T5" i="38"/>
  <c r="T2" i="38"/>
  <c r="X5" i="38"/>
  <c r="X2" i="38"/>
  <c r="AB5" i="38"/>
  <c r="AB2" i="38"/>
  <c r="AF5" i="38"/>
  <c r="AF2" i="38"/>
  <c r="AJ5" i="38"/>
  <c r="AJ2" i="38"/>
  <c r="AN5" i="38"/>
  <c r="AN2" i="38"/>
  <c r="AR5" i="38"/>
  <c r="AR2" i="38"/>
  <c r="AV5" i="38"/>
  <c r="AV2" i="38"/>
  <c r="AZ5" i="38"/>
  <c r="AZ2" i="38"/>
  <c r="BD5" i="38"/>
  <c r="BD2" i="38"/>
  <c r="BH5" i="38"/>
  <c r="BH2" i="38"/>
  <c r="BL5" i="38"/>
  <c r="BL2" i="38"/>
  <c r="BP5" i="38"/>
  <c r="BP2" i="38"/>
  <c r="BT5" i="38"/>
  <c r="BT2" i="38"/>
  <c r="BX5" i="38"/>
  <c r="BX2" i="38"/>
  <c r="CB5" i="38"/>
  <c r="CB2" i="38"/>
  <c r="CF5" i="38"/>
  <c r="CF2" i="38"/>
  <c r="CJ5" i="38"/>
  <c r="CJ2" i="38"/>
  <c r="CN5" i="38"/>
  <c r="CN2" i="38"/>
  <c r="CR5" i="38"/>
  <c r="CR2" i="38"/>
  <c r="CV5" i="38"/>
  <c r="CV2" i="38"/>
  <c r="CZ5" i="38"/>
  <c r="CZ2" i="38"/>
  <c r="DD5" i="38"/>
  <c r="DD2" i="38"/>
  <c r="DH5" i="38"/>
  <c r="DH2" i="38"/>
  <c r="DL5" i="38"/>
  <c r="DL2" i="38"/>
  <c r="DP5" i="38"/>
  <c r="DP2" i="38"/>
  <c r="DT5" i="38"/>
  <c r="DT2" i="38"/>
  <c r="DX5" i="38"/>
  <c r="DX2" i="38"/>
  <c r="EB5" i="38"/>
  <c r="EB2" i="38"/>
  <c r="EF5" i="38"/>
  <c r="EF2" i="38"/>
  <c r="EJ5" i="38"/>
  <c r="EJ2" i="38"/>
  <c r="EN5" i="38"/>
  <c r="EN2" i="38"/>
  <c r="ER5" i="38"/>
  <c r="ER2" i="38"/>
  <c r="EV5" i="38"/>
  <c r="EV2" i="38"/>
  <c r="EZ5" i="38"/>
  <c r="EZ2" i="38"/>
  <c r="FD5" i="38"/>
  <c r="FD2" i="38"/>
  <c r="FH5" i="38"/>
  <c r="FH2" i="38"/>
  <c r="FL5" i="38"/>
  <c r="FL2" i="38"/>
  <c r="FP5" i="38"/>
  <c r="FP2" i="38"/>
  <c r="FT5" i="38"/>
  <c r="FT2" i="38"/>
  <c r="FX5" i="38"/>
  <c r="FX2" i="38"/>
  <c r="GB5" i="38"/>
  <c r="GB2" i="38"/>
  <c r="GF5" i="38"/>
  <c r="GF2" i="38"/>
  <c r="GJ5" i="38"/>
  <c r="GJ2" i="38"/>
  <c r="GN5" i="38"/>
  <c r="GN2" i="38"/>
  <c r="GR5" i="38"/>
  <c r="GR2" i="38"/>
  <c r="GV5" i="38"/>
  <c r="GV2" i="38"/>
  <c r="GZ5" i="38"/>
  <c r="GZ2" i="38"/>
  <c r="HD5" i="38"/>
  <c r="HD2" i="38"/>
  <c r="HH5" i="38"/>
  <c r="HH2" i="38"/>
  <c r="HL5" i="38"/>
  <c r="HL2" i="38"/>
  <c r="HP5" i="38"/>
  <c r="HP2" i="38"/>
  <c r="HT5" i="38"/>
  <c r="HT2" i="38"/>
  <c r="HX5" i="38"/>
  <c r="HX2" i="38"/>
  <c r="IB5" i="38"/>
  <c r="IB2" i="38"/>
  <c r="IF5" i="38"/>
  <c r="IF2" i="38"/>
  <c r="IJ5" i="38"/>
  <c r="IJ2" i="38"/>
  <c r="IN5" i="38"/>
  <c r="IN2" i="38"/>
  <c r="IR5" i="38"/>
  <c r="IR2" i="38"/>
  <c r="IV5" i="38"/>
  <c r="IV2" i="38"/>
  <c r="IZ5" i="38"/>
  <c r="IZ2" i="38"/>
  <c r="JD5" i="38"/>
  <c r="JD2" i="38"/>
  <c r="JH5" i="38"/>
  <c r="JH2" i="38"/>
  <c r="JL5" i="38"/>
  <c r="JL2" i="38"/>
  <c r="JP5" i="38"/>
  <c r="JP2" i="38"/>
  <c r="JT5" i="38"/>
  <c r="JT2" i="38"/>
  <c r="JX8" i="38"/>
  <c r="JX5" i="38"/>
  <c r="JX2" i="38"/>
  <c r="KB5" i="38"/>
  <c r="KB2" i="38"/>
  <c r="KF8" i="38"/>
  <c r="KF5" i="38"/>
  <c r="KF2" i="38"/>
  <c r="KJ5" i="38"/>
  <c r="KJ2" i="38"/>
  <c r="KN8" i="38"/>
  <c r="KN5" i="38"/>
  <c r="KN2" i="38"/>
  <c r="KR5" i="38"/>
  <c r="KR2" i="38"/>
  <c r="KV8" i="38"/>
  <c r="KV5" i="38"/>
  <c r="KV2" i="38"/>
  <c r="KZ5" i="38"/>
  <c r="KZ2" i="38"/>
  <c r="LD8" i="38"/>
  <c r="LD5" i="38"/>
  <c r="LD2" i="38"/>
  <c r="LH5" i="38"/>
  <c r="LH2" i="38"/>
  <c r="LL8" i="38"/>
  <c r="LL5" i="38"/>
  <c r="LL2" i="38"/>
  <c r="LP5" i="38"/>
  <c r="LP2" i="38"/>
  <c r="LV8" i="38"/>
  <c r="LV5" i="38"/>
  <c r="LV2" i="38"/>
  <c r="LZ5" i="38"/>
  <c r="LZ2" i="38"/>
  <c r="MF8" i="38"/>
  <c r="MF5" i="38"/>
  <c r="MN8" i="38"/>
  <c r="MN5" i="38"/>
  <c r="MV8" i="38"/>
  <c r="MV5" i="38"/>
  <c r="NB2" i="38"/>
  <c r="NB5" i="38"/>
  <c r="NF8" i="38"/>
  <c r="NF2" i="38"/>
  <c r="NF5" i="38"/>
  <c r="NJ2" i="38"/>
  <c r="NJ5" i="38"/>
  <c r="NN2" i="38"/>
  <c r="NN8" i="38"/>
  <c r="NN5" i="38"/>
  <c r="OA3" i="38"/>
  <c r="OA2" i="38"/>
  <c r="OF2" i="38"/>
  <c r="OF5" i="38"/>
  <c r="OJ8" i="38"/>
  <c r="OJ2" i="38"/>
  <c r="OJ5" i="38"/>
  <c r="ON2" i="38"/>
  <c r="ON5" i="38"/>
  <c r="OR2" i="38"/>
  <c r="OR8" i="38"/>
  <c r="OR5" i="38"/>
  <c r="OV2" i="38"/>
  <c r="OV5" i="38"/>
  <c r="OZ8" i="38"/>
  <c r="OZ2" i="38"/>
  <c r="OZ5" i="38"/>
  <c r="N2" i="38"/>
  <c r="AD2" i="38"/>
  <c r="AT2" i="38"/>
  <c r="BJ2" i="38"/>
  <c r="BZ2" i="38"/>
  <c r="CP2" i="38"/>
  <c r="DF2" i="38"/>
  <c r="DV2" i="38"/>
  <c r="EL2" i="38"/>
  <c r="FB2" i="38"/>
  <c r="FR2" i="38"/>
  <c r="GH2" i="38"/>
  <c r="GX2" i="38"/>
  <c r="HN2" i="38"/>
  <c r="ID2" i="38"/>
  <c r="IT2" i="38"/>
  <c r="JJ2" i="38"/>
  <c r="JZ2" i="38"/>
  <c r="KP2" i="38"/>
  <c r="OO14" i="38" a="1"/>
  <c r="OO14" i="38" s="1"/>
  <c r="OO10" i="38" a="1"/>
  <c r="OO10" i="38" s="1"/>
  <c r="OW14" i="38" a="1"/>
  <c r="OW14" i="38" s="1"/>
  <c r="OW10" i="38" a="1"/>
  <c r="OW10" i="38" s="1"/>
  <c r="D3" i="38"/>
  <c r="L3" i="38"/>
  <c r="T3" i="38"/>
  <c r="AB3" i="38"/>
  <c r="AJ3" i="38"/>
  <c r="AR3" i="38"/>
  <c r="AZ3" i="38"/>
  <c r="BH3" i="38"/>
  <c r="BP3" i="38"/>
  <c r="BX3" i="38"/>
  <c r="CF3" i="38"/>
  <c r="CN3" i="38"/>
  <c r="CV3" i="38"/>
  <c r="DD3" i="38"/>
  <c r="DL3" i="38"/>
  <c r="DT3" i="38"/>
  <c r="EB3" i="38"/>
  <c r="EJ3" i="38"/>
  <c r="ER3" i="38"/>
  <c r="EZ3" i="38"/>
  <c r="FH3" i="38"/>
  <c r="FP3" i="38"/>
  <c r="FX3" i="38"/>
  <c r="GF3" i="38"/>
  <c r="GN3" i="38"/>
  <c r="GV3" i="38"/>
  <c r="HD3" i="38"/>
  <c r="HL3" i="38"/>
  <c r="HT3" i="38"/>
  <c r="IB3" i="38"/>
  <c r="IJ3" i="38"/>
  <c r="IR3" i="38"/>
  <c r="IZ3" i="38"/>
  <c r="JH3" i="38"/>
  <c r="JP3" i="38"/>
  <c r="JX3" i="38"/>
  <c r="KF3" i="38"/>
  <c r="KN3" i="38"/>
  <c r="KV3" i="38"/>
  <c r="LD3" i="38"/>
  <c r="LL3" i="38"/>
  <c r="LV3" i="38"/>
  <c r="MZ3" i="38"/>
  <c r="NF3" i="38"/>
  <c r="NP3" i="38"/>
  <c r="OF3" i="38"/>
  <c r="ON3" i="38"/>
  <c r="OV3" i="38"/>
  <c r="H8" i="38"/>
  <c r="P8" i="38"/>
  <c r="X8" i="38"/>
  <c r="AF8" i="38"/>
  <c r="AN8" i="38"/>
  <c r="AV8" i="38"/>
  <c r="BD8" i="38"/>
  <c r="BL8" i="38"/>
  <c r="BT8" i="38"/>
  <c r="CB8" i="38"/>
  <c r="CJ8" i="38"/>
  <c r="CR8" i="38"/>
  <c r="CZ8" i="38"/>
  <c r="DH8" i="38"/>
  <c r="DP8" i="38"/>
  <c r="DX8" i="38"/>
  <c r="EF8" i="38"/>
  <c r="EN8" i="38"/>
  <c r="EV8" i="38"/>
  <c r="FD8" i="38"/>
  <c r="FL8" i="38"/>
  <c r="FT8" i="38"/>
  <c r="GB8" i="38"/>
  <c r="GJ8" i="38"/>
  <c r="GR8" i="38"/>
  <c r="GZ8" i="38"/>
  <c r="HH8" i="38"/>
  <c r="HP8" i="38"/>
  <c r="HX8" i="38"/>
  <c r="IF8" i="38"/>
  <c r="IN8" i="38"/>
  <c r="IV8" i="38"/>
  <c r="JD8" i="38"/>
  <c r="JL8" i="38"/>
  <c r="JT8" i="38"/>
  <c r="KE11" i="38"/>
  <c r="KO11" i="38"/>
  <c r="KZ8" i="38"/>
  <c r="LK11" i="38"/>
  <c r="LW13" i="38"/>
  <c r="LW9" i="38"/>
  <c r="LW12" i="38"/>
  <c r="MJ8" i="38"/>
  <c r="MU13" i="38"/>
  <c r="MU11" i="38"/>
  <c r="MU9" i="38"/>
  <c r="NG13" i="38"/>
  <c r="NG12" i="38"/>
  <c r="OF8" i="38"/>
  <c r="OQ13" i="38"/>
  <c r="OQ12" i="38"/>
  <c r="OQ9" i="38"/>
  <c r="E11" i="38"/>
  <c r="I11" i="38"/>
  <c r="M11" i="38"/>
  <c r="Q11" i="38"/>
  <c r="U11" i="38"/>
  <c r="Y11" i="38"/>
  <c r="AC13" i="38"/>
  <c r="AC11" i="38"/>
  <c r="AC9" i="38"/>
  <c r="AC12" i="38"/>
  <c r="AG11" i="38"/>
  <c r="AK11" i="38"/>
  <c r="AO11" i="38"/>
  <c r="AS11" i="38"/>
  <c r="AW11" i="38"/>
  <c r="BA11" i="38"/>
  <c r="BE11" i="38"/>
  <c r="BI11" i="38"/>
  <c r="BM13" i="38"/>
  <c r="BM11" i="38"/>
  <c r="BM9" i="38"/>
  <c r="BM12" i="38"/>
  <c r="BQ11" i="38"/>
  <c r="BU11" i="38"/>
  <c r="BY11" i="38"/>
  <c r="CC11" i="38"/>
  <c r="CG11" i="38"/>
  <c r="CK11" i="38"/>
  <c r="CO13" i="38"/>
  <c r="CO11" i="38"/>
  <c r="CO9" i="38"/>
  <c r="CO12" i="38"/>
  <c r="CS13" i="38"/>
  <c r="CS11" i="38"/>
  <c r="CS9" i="38"/>
  <c r="CS12" i="38"/>
  <c r="CW13" i="38"/>
  <c r="CW11" i="38"/>
  <c r="CW9" i="38"/>
  <c r="CW12" i="38"/>
  <c r="DA11" i="38"/>
  <c r="DE11" i="38"/>
  <c r="DI11" i="38"/>
  <c r="DM11" i="38"/>
  <c r="DQ13" i="38"/>
  <c r="DQ11" i="38"/>
  <c r="DQ9" i="38"/>
  <c r="DQ12" i="38"/>
  <c r="DU11" i="38"/>
  <c r="DY11" i="38"/>
  <c r="EC11" i="38"/>
  <c r="EG11" i="38"/>
  <c r="EK11" i="38"/>
  <c r="EO11" i="38"/>
  <c r="ES11" i="38"/>
  <c r="EW11" i="38"/>
  <c r="FA13" i="38"/>
  <c r="FA11" i="38"/>
  <c r="FA9" i="38"/>
  <c r="FA12" i="38"/>
  <c r="FM11" i="38"/>
  <c r="FQ11" i="38"/>
  <c r="FU11" i="38"/>
  <c r="FY11" i="38"/>
  <c r="GC13" i="38"/>
  <c r="GC11" i="38"/>
  <c r="GC12" i="38"/>
  <c r="GG13" i="38"/>
  <c r="GG11" i="38"/>
  <c r="GG12" i="38"/>
  <c r="GK13" i="38"/>
  <c r="GK11" i="38"/>
  <c r="GK9" i="38"/>
  <c r="GK12" i="38"/>
  <c r="GO11" i="38"/>
  <c r="GS11" i="38"/>
  <c r="HE13" i="38"/>
  <c r="HE12" i="38"/>
  <c r="HI13" i="38"/>
  <c r="HI12" i="38"/>
  <c r="HM13" i="38"/>
  <c r="HM11" i="38"/>
  <c r="HM9" i="38"/>
  <c r="HM12" i="38"/>
  <c r="HQ11" i="38"/>
  <c r="HU11" i="38"/>
  <c r="HY11" i="38"/>
  <c r="IC11" i="38"/>
  <c r="IG11" i="38"/>
  <c r="IK11" i="38"/>
  <c r="IO13" i="38"/>
  <c r="IO11" i="38"/>
  <c r="IO9" i="38"/>
  <c r="IO12" i="38"/>
  <c r="IS11" i="38"/>
  <c r="IW11" i="38"/>
  <c r="JA11" i="38"/>
  <c r="JE11" i="38"/>
  <c r="JI11" i="38"/>
  <c r="JM11" i="38"/>
  <c r="JQ11" i="38"/>
  <c r="JU11" i="38"/>
  <c r="KC11" i="38"/>
  <c r="KK11" i="38"/>
  <c r="KS11" i="38"/>
  <c r="LA11" i="38"/>
  <c r="LI13" i="38"/>
  <c r="LI11" i="38"/>
  <c r="LI9" i="38"/>
  <c r="LI12" i="38"/>
  <c r="LQ11" i="38"/>
  <c r="MA13" i="38"/>
  <c r="MA9" i="38"/>
  <c r="MA12" i="38"/>
  <c r="MK13" i="38"/>
  <c r="MK11" i="38"/>
  <c r="MK9" i="38"/>
  <c r="MK12" i="38"/>
  <c r="MS13" i="38"/>
  <c r="MS11" i="38"/>
  <c r="MS12" i="38"/>
  <c r="MS9" i="38"/>
  <c r="NC13" i="38"/>
  <c r="NC9" i="38"/>
  <c r="NC12" i="38"/>
  <c r="NK13" i="38"/>
  <c r="NK12" i="38"/>
  <c r="NK9" i="38"/>
  <c r="OO13" i="38"/>
  <c r="OO9" i="38"/>
  <c r="OW13" i="38"/>
  <c r="OW9" i="38"/>
  <c r="J2" i="38"/>
  <c r="O2" i="38"/>
  <c r="Z2" i="38"/>
  <c r="AE2" i="38"/>
  <c r="AP2" i="38"/>
  <c r="AU2" i="38"/>
  <c r="BF2" i="38"/>
  <c r="BK2" i="38"/>
  <c r="BV2" i="38"/>
  <c r="CA2" i="38"/>
  <c r="CL2" i="38"/>
  <c r="CQ2" i="38"/>
  <c r="DB2" i="38"/>
  <c r="DG2" i="38"/>
  <c r="DR2" i="38"/>
  <c r="DW2" i="38"/>
  <c r="EH2" i="38"/>
  <c r="EM2" i="38"/>
  <c r="EX2" i="38"/>
  <c r="FC2" i="38"/>
  <c r="FN2" i="38"/>
  <c r="FS2" i="38"/>
  <c r="GD2" i="38"/>
  <c r="GI2" i="38"/>
  <c r="GT2" i="38"/>
  <c r="GY2" i="38"/>
  <c r="HJ2" i="38"/>
  <c r="HO2" i="38"/>
  <c r="HZ2" i="38"/>
  <c r="IE2" i="38"/>
  <c r="IP2" i="38"/>
  <c r="IU2" i="38"/>
  <c r="JF2" i="38"/>
  <c r="JK2" i="38"/>
  <c r="JV2" i="38"/>
  <c r="KA2" i="38"/>
  <c r="KL2" i="38"/>
  <c r="KQ2" i="38"/>
  <c r="LB2" i="38"/>
  <c r="NE2" i="38"/>
  <c r="NM2" i="38"/>
  <c r="NY2" i="38"/>
  <c r="OI2" i="38"/>
  <c r="OQ2" i="38"/>
  <c r="OY2" i="38"/>
  <c r="F3" i="38"/>
  <c r="N3" i="38"/>
  <c r="V3" i="38"/>
  <c r="AD3" i="38"/>
  <c r="AL3" i="38"/>
  <c r="AT3" i="38"/>
  <c r="BB3" i="38"/>
  <c r="BJ3" i="38"/>
  <c r="BR3" i="38"/>
  <c r="BZ3" i="38"/>
  <c r="CH3" i="38"/>
  <c r="CP3" i="38"/>
  <c r="CX3" i="38"/>
  <c r="DF3" i="38"/>
  <c r="DN3" i="38"/>
  <c r="DV3" i="38"/>
  <c r="ED3" i="38"/>
  <c r="EL3" i="38"/>
  <c r="ET3" i="38"/>
  <c r="FB3" i="38"/>
  <c r="FJ3" i="38"/>
  <c r="FR3" i="38"/>
  <c r="FZ3" i="38"/>
  <c r="GH3" i="38"/>
  <c r="GP3" i="38"/>
  <c r="GX3" i="38"/>
  <c r="HF3" i="38"/>
  <c r="HN3" i="38"/>
  <c r="HV3" i="38"/>
  <c r="ID3" i="38"/>
  <c r="IL3" i="38"/>
  <c r="IT3" i="38"/>
  <c r="JB3" i="38"/>
  <c r="JJ3" i="38"/>
  <c r="JR3" i="38"/>
  <c r="JZ3" i="38"/>
  <c r="KH3" i="38"/>
  <c r="KP3" i="38"/>
  <c r="KX3" i="38"/>
  <c r="LF3" i="38"/>
  <c r="LN3" i="38"/>
  <c r="LX3" i="38"/>
  <c r="NB3" i="38"/>
  <c r="NL3" i="38"/>
  <c r="NV3" i="38"/>
  <c r="OH3" i="38"/>
  <c r="OP3" i="38"/>
  <c r="OX3" i="38"/>
  <c r="J8" i="38"/>
  <c r="R8" i="38"/>
  <c r="Z8" i="38"/>
  <c r="AH8" i="38"/>
  <c r="AP8" i="38"/>
  <c r="AX8" i="38"/>
  <c r="BF8" i="38"/>
  <c r="BN8" i="38"/>
  <c r="BV8" i="38"/>
  <c r="CD8" i="38"/>
  <c r="CL8" i="38"/>
  <c r="CT8" i="38"/>
  <c r="DB8" i="38"/>
  <c r="DJ8" i="38"/>
  <c r="DR8" i="38"/>
  <c r="DZ8" i="38"/>
  <c r="EH8" i="38"/>
  <c r="EP8" i="38"/>
  <c r="EX8" i="38"/>
  <c r="FF8" i="38"/>
  <c r="FN8" i="38"/>
  <c r="FV8" i="38"/>
  <c r="GD8" i="38"/>
  <c r="GL8" i="38"/>
  <c r="GT8" i="38"/>
  <c r="HB8" i="38"/>
  <c r="HJ8" i="38"/>
  <c r="HR8" i="38"/>
  <c r="HZ8" i="38"/>
  <c r="IH8" i="38"/>
  <c r="IP8" i="38"/>
  <c r="IX8" i="38"/>
  <c r="JF8" i="38"/>
  <c r="JN8" i="38"/>
  <c r="JW8" i="38"/>
  <c r="KG11" i="38"/>
  <c r="KR8" i="38"/>
  <c r="LC8" i="38"/>
  <c r="LM11" i="38"/>
  <c r="LZ8" i="38"/>
  <c r="MW13" i="38"/>
  <c r="MW11" i="38"/>
  <c r="MW12" i="38"/>
  <c r="MW9" i="38"/>
  <c r="NJ8" i="38"/>
  <c r="OI8" i="38"/>
  <c r="OS13" i="38"/>
  <c r="OS12" i="38"/>
  <c r="OS9" i="38"/>
  <c r="NG9" i="38"/>
  <c r="MU12" i="38"/>
  <c r="OW12" i="38"/>
  <c r="PA12" i="38"/>
  <c r="E3" i="38"/>
  <c r="I3" i="38"/>
  <c r="M3" i="38"/>
  <c r="Q3" i="38"/>
  <c r="U3" i="38"/>
  <c r="Y3" i="38"/>
  <c r="AC3" i="38"/>
  <c r="AG3" i="38"/>
  <c r="AK3" i="38"/>
  <c r="AO3" i="38"/>
  <c r="AS3" i="38"/>
  <c r="AW3" i="38"/>
  <c r="BA3" i="38"/>
  <c r="BE3" i="38"/>
  <c r="BI3" i="38"/>
  <c r="BM3" i="38"/>
  <c r="BQ3" i="38"/>
  <c r="BU3" i="38"/>
  <c r="BY3" i="38"/>
  <c r="CC3" i="38"/>
  <c r="CG3" i="38"/>
  <c r="CK3" i="38"/>
  <c r="CO3" i="38"/>
  <c r="CS3" i="38"/>
  <c r="CW3" i="38"/>
  <c r="DA3" i="38"/>
  <c r="DE3" i="38"/>
  <c r="DI3" i="38"/>
  <c r="DM3" i="38"/>
  <c r="DQ3" i="38"/>
  <c r="DU3" i="38"/>
  <c r="DY3" i="38"/>
  <c r="EC3" i="38"/>
  <c r="EG3" i="38"/>
  <c r="EK3" i="38"/>
  <c r="EO3" i="38"/>
  <c r="ES3" i="38"/>
  <c r="EW3" i="38"/>
  <c r="FA3" i="38"/>
  <c r="FE3" i="38"/>
  <c r="FI3" i="38"/>
  <c r="FM3" i="38"/>
  <c r="FQ3" i="38"/>
  <c r="FU3" i="38"/>
  <c r="FY3" i="38"/>
  <c r="GC3" i="38"/>
  <c r="GG3" i="38"/>
  <c r="GK3" i="38"/>
  <c r="GO3" i="38"/>
  <c r="GS3" i="38"/>
  <c r="GW3" i="38"/>
  <c r="HA3" i="38"/>
  <c r="HE3" i="38"/>
  <c r="HI3" i="38"/>
  <c r="HM3" i="38"/>
  <c r="HQ3" i="38"/>
  <c r="HU3" i="38"/>
  <c r="HY3" i="38"/>
  <c r="IC3" i="38"/>
  <c r="IG3" i="38"/>
  <c r="IK3" i="38"/>
  <c r="IO3" i="38"/>
  <c r="IS3" i="38"/>
  <c r="IW3" i="38"/>
  <c r="JA3" i="38"/>
  <c r="JE3" i="38"/>
  <c r="JI3" i="38"/>
  <c r="JM3" i="38"/>
  <c r="JQ3" i="38"/>
  <c r="JU3" i="38"/>
  <c r="KC3" i="38"/>
  <c r="KK3" i="38"/>
  <c r="KS3" i="38"/>
  <c r="LA3" i="38"/>
  <c r="LI3" i="38"/>
  <c r="LQ3" i="38"/>
  <c r="MA3" i="38"/>
  <c r="OG3" i="38"/>
  <c r="OO3" i="38"/>
  <c r="OW3" i="38"/>
  <c r="V31" i="20"/>
  <c r="T31" i="20"/>
  <c r="U31" i="20"/>
  <c r="J36" i="20" s="1"/>
  <c r="AA21" i="20"/>
  <c r="Z21" i="20"/>
  <c r="Y21" i="20"/>
  <c r="V20" i="20"/>
  <c r="N12" i="20" s="1"/>
  <c r="U20" i="20"/>
  <c r="T20" i="20"/>
  <c r="C23" i="20" s="1"/>
  <c r="V13" i="20"/>
  <c r="U13" i="20"/>
  <c r="T13" i="20"/>
  <c r="F14" i="29" s="1"/>
  <c r="G14" i="29" s="1"/>
  <c r="AA8" i="20"/>
  <c r="C64" i="41" s="1"/>
  <c r="Z8" i="20"/>
  <c r="Y8" i="20"/>
  <c r="V8" i="20"/>
  <c r="D16" i="29" s="1"/>
  <c r="U8" i="20"/>
  <c r="T8" i="20"/>
  <c r="D14" i="29" s="1"/>
  <c r="MC13" i="38" l="1"/>
  <c r="MC9" i="38"/>
  <c r="E26" i="20"/>
  <c r="PA13" i="38"/>
  <c r="PA9" i="38"/>
  <c r="E28" i="41"/>
  <c r="OF10" i="40" s="1"/>
  <c r="Y9" i="20"/>
  <c r="C29" i="20"/>
  <c r="C62" i="41"/>
  <c r="C58" i="41"/>
  <c r="D66" i="39"/>
  <c r="D63" i="39"/>
  <c r="D61" i="39"/>
  <c r="D59" i="39"/>
  <c r="C66" i="39"/>
  <c r="C63" i="39"/>
  <c r="C61" i="39" a="1"/>
  <c r="C61" i="39" s="1"/>
  <c r="C59" i="39"/>
  <c r="D64" i="39"/>
  <c r="D62" i="39"/>
  <c r="D60" i="39"/>
  <c r="D58" i="39"/>
  <c r="D67" i="39" s="1"/>
  <c r="C64" i="39"/>
  <c r="C62" i="39"/>
  <c r="C60" i="39"/>
  <c r="C58" i="39"/>
  <c r="E29" i="39"/>
  <c r="E28" i="39" s="1"/>
  <c r="OF10" i="38" s="1"/>
  <c r="D60" i="41"/>
  <c r="C66" i="41"/>
  <c r="D66" i="41"/>
  <c r="D62" i="41"/>
  <c r="C60" i="41"/>
  <c r="D63" i="41"/>
  <c r="D61" i="41"/>
  <c r="D67" i="41" s="1"/>
  <c r="OG11" i="40" s="1"/>
  <c r="C61" i="41" a="1"/>
  <c r="C61" i="41" s="1"/>
  <c r="C67" i="41" s="1"/>
  <c r="OF11" i="40" s="1"/>
  <c r="D64" i="41"/>
  <c r="C59" i="41"/>
  <c r="D58" i="41"/>
  <c r="D59" i="41"/>
  <c r="C63" i="41"/>
  <c r="KI11" i="40"/>
  <c r="FK11" i="40"/>
  <c r="AM11" i="40"/>
  <c r="LF11" i="40"/>
  <c r="KL11" i="40"/>
  <c r="JZ11" i="40"/>
  <c r="JF11" i="40"/>
  <c r="IT11" i="40"/>
  <c r="IL11" i="40"/>
  <c r="ID11" i="40"/>
  <c r="HV11" i="40"/>
  <c r="HN13" i="40"/>
  <c r="HN12" i="40"/>
  <c r="HN9" i="40"/>
  <c r="HN11" i="40"/>
  <c r="HF13" i="40"/>
  <c r="HF12" i="40"/>
  <c r="GP11" i="40"/>
  <c r="GH13" i="40"/>
  <c r="GH12" i="40"/>
  <c r="GH11" i="40"/>
  <c r="FZ11" i="40"/>
  <c r="FR11" i="40"/>
  <c r="FJ13" i="40"/>
  <c r="FJ12" i="40"/>
  <c r="FJ9" i="40"/>
  <c r="FJ11" i="40"/>
  <c r="ET11" i="40"/>
  <c r="EL11" i="40"/>
  <c r="ED11" i="40"/>
  <c r="DV11" i="40"/>
  <c r="DN11" i="40"/>
  <c r="DF13" i="40"/>
  <c r="DF12" i="40"/>
  <c r="DF9" i="40"/>
  <c r="DF11" i="40"/>
  <c r="CX11" i="40"/>
  <c r="CP13" i="40"/>
  <c r="CP12" i="40"/>
  <c r="CP9" i="40"/>
  <c r="CP11" i="40"/>
  <c r="CH11" i="40"/>
  <c r="BZ11" i="40"/>
  <c r="BR11" i="40"/>
  <c r="BJ11" i="40"/>
  <c r="BB11" i="40"/>
  <c r="AT11" i="40"/>
  <c r="AL13" i="40"/>
  <c r="AL12" i="40"/>
  <c r="AL9" i="40"/>
  <c r="AL11" i="40"/>
  <c r="AD11" i="40"/>
  <c r="V11" i="40"/>
  <c r="N11" i="40"/>
  <c r="F11" i="40"/>
  <c r="DY11" i="40"/>
  <c r="BM12" i="40"/>
  <c r="BM11" i="40"/>
  <c r="BM9" i="40"/>
  <c r="BM13" i="40"/>
  <c r="ON13" i="40"/>
  <c r="ON12" i="40"/>
  <c r="ON9" i="40"/>
  <c r="MV13" i="40"/>
  <c r="MV11" i="40"/>
  <c r="MV9" i="40"/>
  <c r="MV12" i="40"/>
  <c r="MF11" i="40"/>
  <c r="MF12" i="40"/>
  <c r="MF9" i="40"/>
  <c r="LV13" i="40"/>
  <c r="LV9" i="40"/>
  <c r="LV12" i="40"/>
  <c r="KB11" i="40"/>
  <c r="IV11" i="40"/>
  <c r="EF11" i="40"/>
  <c r="CZ11" i="40"/>
  <c r="BP11" i="40"/>
  <c r="AJ11" i="40"/>
  <c r="H11" i="40"/>
  <c r="MM12" i="40"/>
  <c r="MM13" i="40"/>
  <c r="MM9" i="40"/>
  <c r="MM11" i="40"/>
  <c r="LK11" i="40"/>
  <c r="KE11" i="40"/>
  <c r="IY11" i="40"/>
  <c r="HS11" i="40"/>
  <c r="NO12" i="40"/>
  <c r="NO9" i="40"/>
  <c r="NO13" i="40"/>
  <c r="KW11" i="40"/>
  <c r="IK11" i="40"/>
  <c r="FY11" i="40"/>
  <c r="DM11" i="40"/>
  <c r="BA11" i="40"/>
  <c r="OR10" i="40" a="1"/>
  <c r="OR10" i="40" s="1"/>
  <c r="OR14" i="40" a="1"/>
  <c r="OR14" i="40" s="1"/>
  <c r="OW12" i="40"/>
  <c r="OW13" i="40"/>
  <c r="OW9" i="40"/>
  <c r="OS10" i="40" a="1"/>
  <c r="OS10" i="40" s="1"/>
  <c r="OS14" i="40" a="1"/>
  <c r="OS14" i="40" s="1"/>
  <c r="OO10" i="40" a="1"/>
  <c r="OO10" i="40" s="1"/>
  <c r="OO14" i="40" a="1"/>
  <c r="OO14" i="40" s="1"/>
  <c r="MS12" i="40"/>
  <c r="MS13" i="40"/>
  <c r="MS11" i="40"/>
  <c r="MS9" i="40"/>
  <c r="LQ11" i="40"/>
  <c r="KK11" i="40"/>
  <c r="JE11" i="40"/>
  <c r="HY11" i="40"/>
  <c r="GS11" i="40"/>
  <c r="EW11" i="40"/>
  <c r="DA11" i="40"/>
  <c r="BU11" i="40"/>
  <c r="Q11" i="40"/>
  <c r="OM12" i="40"/>
  <c r="OM9" i="40"/>
  <c r="OM13" i="40"/>
  <c r="CQ13" i="40"/>
  <c r="CQ11" i="40"/>
  <c r="CQ9" i="40"/>
  <c r="CQ12" i="40"/>
  <c r="AE11" i="40"/>
  <c r="NF13" i="40"/>
  <c r="NF9" i="40"/>
  <c r="NF12" i="40"/>
  <c r="MJ13" i="40"/>
  <c r="MJ11" i="40"/>
  <c r="MJ9" i="40"/>
  <c r="MJ12" i="40"/>
  <c r="LH11" i="40"/>
  <c r="HP11" i="40"/>
  <c r="GJ13" i="40"/>
  <c r="GJ12" i="40"/>
  <c r="GJ11" i="40"/>
  <c r="DT11" i="40"/>
  <c r="CN13" i="40"/>
  <c r="CN9" i="40"/>
  <c r="CN12" i="40"/>
  <c r="CN11" i="40"/>
  <c r="BL11" i="40"/>
  <c r="AF11" i="40"/>
  <c r="OQ12" i="40"/>
  <c r="OQ9" i="40"/>
  <c r="OQ13" i="40"/>
  <c r="NM12" i="40"/>
  <c r="NM13" i="40"/>
  <c r="NM9" i="40"/>
  <c r="OZ13" i="40"/>
  <c r="OZ12" i="40"/>
  <c r="OZ9" i="40"/>
  <c r="MI12" i="40"/>
  <c r="MI11" i="40"/>
  <c r="MI13" i="40"/>
  <c r="MI9" i="40" a="1"/>
  <c r="MI9" i="40" s="1"/>
  <c r="JS11" i="40"/>
  <c r="HG13" i="40"/>
  <c r="HG12" i="40"/>
  <c r="EU11" i="40"/>
  <c r="CI11" i="40"/>
  <c r="W11" i="40"/>
  <c r="ON10" i="40" a="1"/>
  <c r="ON10" i="40" s="1"/>
  <c r="ON14" i="40" a="1"/>
  <c r="ON14" i="40" s="1"/>
  <c r="OX13" i="40"/>
  <c r="OX9" i="40"/>
  <c r="OX12" i="40"/>
  <c r="OL13" i="40"/>
  <c r="OL9" i="40"/>
  <c r="OL12" i="40"/>
  <c r="NL13" i="40"/>
  <c r="NL12" i="40"/>
  <c r="NL9" i="40"/>
  <c r="MZ13" i="40"/>
  <c r="MZ12" i="40"/>
  <c r="MZ9" i="40"/>
  <c r="MP13" i="40"/>
  <c r="MP12" i="40"/>
  <c r="MP9" i="40"/>
  <c r="MP11" i="40"/>
  <c r="LJ11" i="40"/>
  <c r="KX11" i="40"/>
  <c r="KD11" i="40"/>
  <c r="JR11" i="40"/>
  <c r="IX13" i="40"/>
  <c r="IX12" i="40"/>
  <c r="IX11" i="40"/>
  <c r="IX9" i="40"/>
  <c r="EO11" i="40"/>
  <c r="CC11" i="40"/>
  <c r="Y11" i="40"/>
  <c r="OV13" i="40"/>
  <c r="OV12" i="40"/>
  <c r="OV9" i="40"/>
  <c r="MN13" i="40"/>
  <c r="MN11" i="40"/>
  <c r="MN9" i="40"/>
  <c r="MN12" i="40"/>
  <c r="KJ11" i="40"/>
  <c r="JD11" i="40"/>
  <c r="FP11" i="40"/>
  <c r="EJ11" i="40"/>
  <c r="DH13" i="40"/>
  <c r="DH12" i="40"/>
  <c r="DH11" i="40"/>
  <c r="DH9" i="40"/>
  <c r="BX11" i="40"/>
  <c r="AR11" i="40"/>
  <c r="P11" i="40"/>
  <c r="OU14" i="40" a="1"/>
  <c r="OU14" i="40" s="1"/>
  <c r="OU10" i="40" a="1"/>
  <c r="OU10" i="40" s="1"/>
  <c r="NE12" i="40"/>
  <c r="NE13" i="40"/>
  <c r="NE9" i="40"/>
  <c r="MC12" i="40"/>
  <c r="MC13" i="40"/>
  <c r="MC9" i="40"/>
  <c r="KM11" i="40"/>
  <c r="JG12" i="40"/>
  <c r="JG13" i="40"/>
  <c r="JG9" i="40"/>
  <c r="JG11" i="40"/>
  <c r="IA11" i="40"/>
  <c r="GM11" i="40"/>
  <c r="GE13" i="40"/>
  <c r="GE12" i="40"/>
  <c r="GE11" i="40"/>
  <c r="FW11" i="40"/>
  <c r="FO11" i="40"/>
  <c r="EY11" i="40"/>
  <c r="EQ11" i="40"/>
  <c r="EI13" i="40"/>
  <c r="EI12" i="40"/>
  <c r="EI11" i="40"/>
  <c r="EI9" i="40"/>
  <c r="EA11" i="40"/>
  <c r="DS11" i="40"/>
  <c r="DK11" i="40"/>
  <c r="DC11" i="40"/>
  <c r="CU13" i="40"/>
  <c r="CU12" i="40"/>
  <c r="CU11" i="40"/>
  <c r="CU9" i="40"/>
  <c r="CM11" i="40"/>
  <c r="CE13" i="40"/>
  <c r="CE12" i="40"/>
  <c r="CE11" i="40"/>
  <c r="CE9" i="40"/>
  <c r="BW11" i="40"/>
  <c r="BO11" i="40"/>
  <c r="BG11" i="40"/>
  <c r="AY11" i="40"/>
  <c r="AQ11" i="40"/>
  <c r="AI11" i="40"/>
  <c r="AA11" i="40"/>
  <c r="S11" i="40"/>
  <c r="K13" i="40"/>
  <c r="K12" i="40"/>
  <c r="K11" i="40"/>
  <c r="K9" i="40"/>
  <c r="C11" i="40"/>
  <c r="MW12" i="40"/>
  <c r="MW11" i="40"/>
  <c r="MW9" i="40"/>
  <c r="MW13" i="40"/>
  <c r="KG11" i="40"/>
  <c r="HU11" i="40"/>
  <c r="CW12" i="40"/>
  <c r="CW11" i="40"/>
  <c r="CW9" i="40"/>
  <c r="CW13" i="40"/>
  <c r="AK11" i="40"/>
  <c r="OM14" i="40" a="1"/>
  <c r="OM14" i="40" s="1"/>
  <c r="OM10" i="40" a="1"/>
  <c r="OM10" i="40" s="1"/>
  <c r="PA10" i="40" a="1"/>
  <c r="PA10" i="40" s="1"/>
  <c r="PA14" i="40" a="1"/>
  <c r="PA14" i="40" s="1"/>
  <c r="OW10" i="40" a="1"/>
  <c r="OW10" i="40" s="1"/>
  <c r="OW14" i="40" a="1"/>
  <c r="OW14" i="40" s="1"/>
  <c r="MK12" i="40"/>
  <c r="MK11" i="40"/>
  <c r="MK9" i="40"/>
  <c r="MK13" i="40"/>
  <c r="LI9" i="40"/>
  <c r="LI13" i="40"/>
  <c r="LI11" i="40"/>
  <c r="KC11" i="40"/>
  <c r="IW11" i="40"/>
  <c r="HQ11" i="40"/>
  <c r="GK12" i="40"/>
  <c r="GK11" i="40"/>
  <c r="GK9" i="40"/>
  <c r="GK13" i="40"/>
  <c r="DQ12" i="40"/>
  <c r="DQ11" i="40"/>
  <c r="DQ9" i="40"/>
  <c r="DQ13" i="40"/>
  <c r="AG11" i="40"/>
  <c r="NI12" i="40"/>
  <c r="NI13" i="40"/>
  <c r="NI9" i="40"/>
  <c r="EM11" i="40"/>
  <c r="CA11" i="40"/>
  <c r="O11" i="40"/>
  <c r="LP11" i="40"/>
  <c r="HX11" i="40"/>
  <c r="GR11" i="40"/>
  <c r="FL11" i="40"/>
  <c r="EB11" i="40"/>
  <c r="CV13" i="40"/>
  <c r="CV12" i="40"/>
  <c r="CV9" i="40"/>
  <c r="CV11" i="40"/>
  <c r="BT11" i="40"/>
  <c r="AN11" i="40"/>
  <c r="D11" i="40"/>
  <c r="NA12" i="40"/>
  <c r="NA13" i="40"/>
  <c r="NA9" i="40"/>
  <c r="HW13" i="40"/>
  <c r="HW11" i="40"/>
  <c r="HW9" i="40"/>
  <c r="HW12" i="40"/>
  <c r="CY11" i="40"/>
  <c r="OT10" i="40" a="1"/>
  <c r="OT10" i="40" s="1"/>
  <c r="OT14" i="40" a="1"/>
  <c r="OT14" i="40" s="1"/>
  <c r="OT13" i="40"/>
  <c r="OT9" i="40"/>
  <c r="OT12" i="40"/>
  <c r="NH13" i="40"/>
  <c r="NH12" i="40"/>
  <c r="NH9" i="40"/>
  <c r="LR13" i="40"/>
  <c r="LR12" i="40"/>
  <c r="LR11" i="40"/>
  <c r="LR9" i="40"/>
  <c r="OU12" i="40"/>
  <c r="OU13" i="40"/>
  <c r="OU9" i="40"/>
  <c r="LO11" i="40"/>
  <c r="JC11" i="40"/>
  <c r="GQ11" i="40"/>
  <c r="EE11" i="40"/>
  <c r="BS11" i="40"/>
  <c r="G11" i="40"/>
  <c r="OP13" i="40"/>
  <c r="OP9" i="40"/>
  <c r="OP12" i="40"/>
  <c r="ND13" i="40"/>
  <c r="ND12" i="40"/>
  <c r="ND9" i="40"/>
  <c r="MT13" i="40"/>
  <c r="MT12" i="40"/>
  <c r="MT11" i="40"/>
  <c r="MT9" i="40"/>
  <c r="MH13" i="40"/>
  <c r="MH12" i="40"/>
  <c r="MH9" i="40"/>
  <c r="MH11" i="40"/>
  <c r="LB11" i="40"/>
  <c r="KP11" i="40"/>
  <c r="JV11" i="40"/>
  <c r="JJ11" i="40"/>
  <c r="IP11" i="40"/>
  <c r="IH11" i="40"/>
  <c r="HZ11" i="40"/>
  <c r="HR11" i="40"/>
  <c r="HJ13" i="40"/>
  <c r="HJ12" i="40"/>
  <c r="GT13" i="40"/>
  <c r="GT11" i="40"/>
  <c r="GT9" i="40"/>
  <c r="GT12" i="40"/>
  <c r="GL11" i="40"/>
  <c r="GD13" i="40"/>
  <c r="GD12" i="40"/>
  <c r="GD11" i="40"/>
  <c r="FV11" i="40"/>
  <c r="FN11" i="40"/>
  <c r="EX11" i="40"/>
  <c r="EP11" i="40"/>
  <c r="EH11" i="40"/>
  <c r="DZ13" i="40"/>
  <c r="DZ11" i="40"/>
  <c r="DZ12" i="40"/>
  <c r="DZ9" i="40"/>
  <c r="DR11" i="40"/>
  <c r="DJ11" i="40"/>
  <c r="DB11" i="40"/>
  <c r="CT13" i="40"/>
  <c r="CT11" i="40"/>
  <c r="CT12" i="40"/>
  <c r="CT9" i="40"/>
  <c r="CL11" i="40"/>
  <c r="CD11" i="40"/>
  <c r="BV13" i="40"/>
  <c r="BV11" i="40"/>
  <c r="BV9" i="40"/>
  <c r="BV12" i="40"/>
  <c r="BN11" i="40"/>
  <c r="BF11" i="40"/>
  <c r="AX11" i="40"/>
  <c r="AP11" i="40"/>
  <c r="AH11" i="40"/>
  <c r="Z11" i="40"/>
  <c r="R11" i="40"/>
  <c r="J11" i="40"/>
  <c r="CS12" i="40"/>
  <c r="CS11" i="40"/>
  <c r="CS9" i="40"/>
  <c r="CS13" i="40"/>
  <c r="OV10" i="40" a="1"/>
  <c r="OV10" i="40" s="1"/>
  <c r="OV14" i="40" a="1"/>
  <c r="OV14" i="40" s="1"/>
  <c r="MR13" i="40"/>
  <c r="MR11" i="40"/>
  <c r="MR9" i="40"/>
  <c r="MR12" i="40"/>
  <c r="KR11" i="40"/>
  <c r="JL11" i="40"/>
  <c r="FX11" i="40"/>
  <c r="ER13" i="40"/>
  <c r="ER9" i="40"/>
  <c r="ER11" i="40"/>
  <c r="ER12" i="40"/>
  <c r="DP11" i="40"/>
  <c r="CF11" i="40"/>
  <c r="AZ11" i="40"/>
  <c r="X11" i="40"/>
  <c r="LU12" i="40"/>
  <c r="LU13" i="40"/>
  <c r="LU9" i="40"/>
  <c r="KU11" i="40"/>
  <c r="JO11" i="40"/>
  <c r="II11" i="40"/>
  <c r="HC13" i="40"/>
  <c r="HC12" i="40"/>
  <c r="HC11" i="40"/>
  <c r="HC9" i="40"/>
  <c r="MG12" i="40"/>
  <c r="MG9" i="40"/>
  <c r="MG11" i="40"/>
  <c r="MG13" i="40"/>
  <c r="JQ11" i="40"/>
  <c r="HE12" i="40"/>
  <c r="HE13" i="40"/>
  <c r="ES11" i="40"/>
  <c r="CG11" i="40"/>
  <c r="U11" i="40"/>
  <c r="PC14" i="40" a="1"/>
  <c r="PC14" i="40" s="1"/>
  <c r="PC10" i="40" a="1"/>
  <c r="PC10" i="40" s="1"/>
  <c r="NK12" i="40"/>
  <c r="NK13" i="40"/>
  <c r="NK9" i="40"/>
  <c r="MA12" i="40"/>
  <c r="MA9" i="40"/>
  <c r="MA13" i="40"/>
  <c r="LA11" i="40"/>
  <c r="JU11" i="40"/>
  <c r="IO12" i="40"/>
  <c r="IO9" i="40"/>
  <c r="IO11" i="40"/>
  <c r="IO13" i="40"/>
  <c r="HI12" i="40"/>
  <c r="HI13" i="40"/>
  <c r="GC12" i="40"/>
  <c r="GC11" i="40"/>
  <c r="GC13" i="40"/>
  <c r="FM11" i="40"/>
  <c r="EG11" i="40"/>
  <c r="CK11" i="40"/>
  <c r="AW11" i="40"/>
  <c r="GI13" i="40"/>
  <c r="GI11" i="40"/>
  <c r="GI12" i="40"/>
  <c r="DW11" i="40"/>
  <c r="BK11" i="40"/>
  <c r="NN13" i="40"/>
  <c r="NN9" i="40"/>
  <c r="NN12" i="40"/>
  <c r="IF13" i="40"/>
  <c r="IF11" i="40"/>
  <c r="IF12" i="40"/>
  <c r="IF9" i="40"/>
  <c r="FT11" i="40"/>
  <c r="EN11" i="40"/>
  <c r="DD11" i="40"/>
  <c r="CB11" i="40"/>
  <c r="AV11" i="40"/>
  <c r="L11" i="40"/>
  <c r="HK13" i="40"/>
  <c r="HK12" i="40"/>
  <c r="NQ12" i="40"/>
  <c r="NQ13" i="40"/>
  <c r="NQ9" i="40"/>
  <c r="KY11" i="40"/>
  <c r="IM11" i="40"/>
  <c r="GA11" i="40"/>
  <c r="DO11" i="40"/>
  <c r="BC11" i="40"/>
  <c r="OY14" i="40" a="1"/>
  <c r="OY14" i="40" s="1"/>
  <c r="OY10" i="40" a="1"/>
  <c r="OY10" i="40" s="1"/>
  <c r="PB13" i="40"/>
  <c r="PB9" i="40"/>
  <c r="PB12" i="40"/>
  <c r="NP13" i="40"/>
  <c r="NP12" i="40"/>
  <c r="NP9" i="40"/>
  <c r="ML13" i="40"/>
  <c r="ML12" i="40"/>
  <c r="ML11" i="40"/>
  <c r="ML9" i="40"/>
  <c r="LX13" i="40"/>
  <c r="LX12" i="40"/>
  <c r="LX9" i="40"/>
  <c r="LN11" i="40"/>
  <c r="KT11" i="40"/>
  <c r="KH13" i="40"/>
  <c r="KH12" i="40"/>
  <c r="KH11" i="40"/>
  <c r="KH9" i="40"/>
  <c r="JN11" i="40"/>
  <c r="JB11" i="40"/>
  <c r="DI11" i="40"/>
  <c r="AO11" i="40"/>
  <c r="I11" i="40"/>
  <c r="OQ14" i="40" a="1"/>
  <c r="OQ14" i="40" s="1"/>
  <c r="OQ10" i="40" a="1"/>
  <c r="OQ10" i="40" s="1"/>
  <c r="LL11" i="40"/>
  <c r="LD11" i="40"/>
  <c r="JT11" i="40"/>
  <c r="IN11" i="40"/>
  <c r="IB11" i="40"/>
  <c r="HT11" i="40"/>
  <c r="HL13" i="40"/>
  <c r="HL11" i="40"/>
  <c r="HL9" i="40"/>
  <c r="HL12" i="40"/>
  <c r="HD13" i="40"/>
  <c r="HD12" i="40"/>
  <c r="GN11" i="40"/>
  <c r="GF13" i="40"/>
  <c r="GF12" i="40"/>
  <c r="GF11" i="40"/>
  <c r="EZ11" i="40"/>
  <c r="DX11" i="40"/>
  <c r="CR13" i="40"/>
  <c r="CR12" i="40"/>
  <c r="CR11" i="40"/>
  <c r="CR9" i="40"/>
  <c r="BH11" i="40"/>
  <c r="AB11" i="40"/>
  <c r="MU12" i="40"/>
  <c r="MU13" i="40"/>
  <c r="MU11" i="40"/>
  <c r="MU9" i="40"/>
  <c r="LC11" i="40"/>
  <c r="JW11" i="40"/>
  <c r="IQ11" i="40"/>
  <c r="OS12" i="40"/>
  <c r="OS13" i="40"/>
  <c r="OS9" i="40"/>
  <c r="LM11" i="40"/>
  <c r="JA11" i="40"/>
  <c r="GO11" i="40"/>
  <c r="EC11" i="40"/>
  <c r="BQ11" i="40"/>
  <c r="E11" i="40"/>
  <c r="OX10" i="40" a="1"/>
  <c r="OX10" i="40" s="1"/>
  <c r="OX14" i="40" a="1"/>
  <c r="OX14" i="40" s="1"/>
  <c r="OO12" i="40"/>
  <c r="OO13" i="40"/>
  <c r="OO9" i="40"/>
  <c r="NC12" i="40"/>
  <c r="NC9" i="40"/>
  <c r="NC13" i="40"/>
  <c r="KS11" i="40"/>
  <c r="JM11" i="40"/>
  <c r="IG11" i="40"/>
  <c r="FU11" i="40"/>
  <c r="BE11" i="40"/>
  <c r="PC12" i="40"/>
  <c r="PC9" i="40"/>
  <c r="PC13" i="40"/>
  <c r="FS13" i="40"/>
  <c r="FS11" i="40"/>
  <c r="FS9" i="40"/>
  <c r="FS12" i="40"/>
  <c r="DG13" i="40"/>
  <c r="DG11" i="40"/>
  <c r="DG9" i="40"/>
  <c r="DG12" i="40"/>
  <c r="AU13" i="40"/>
  <c r="AU11" i="40"/>
  <c r="AU9" i="40"/>
  <c r="AU12" i="40"/>
  <c r="OR13" i="40"/>
  <c r="OR12" i="40"/>
  <c r="OR9" i="40"/>
  <c r="LZ13" i="40"/>
  <c r="LZ12" i="40"/>
  <c r="LZ9" i="40"/>
  <c r="KZ13" i="40"/>
  <c r="KZ11" i="40"/>
  <c r="KZ12" i="40"/>
  <c r="KZ9" i="40"/>
  <c r="KV11" i="40"/>
  <c r="KN11" i="40"/>
  <c r="KF11" i="40"/>
  <c r="JX11" i="40"/>
  <c r="JP13" i="40"/>
  <c r="JP11" i="40"/>
  <c r="JP12" i="40"/>
  <c r="JP9" i="40"/>
  <c r="JH11" i="40"/>
  <c r="IZ11" i="40"/>
  <c r="IR11" i="40"/>
  <c r="IJ11" i="40"/>
  <c r="HH13" i="40"/>
  <c r="HH12" i="40"/>
  <c r="GB13" i="40"/>
  <c r="GB12" i="40"/>
  <c r="GB11" i="40"/>
  <c r="GB9" i="40"/>
  <c r="EV11" i="40"/>
  <c r="DL11" i="40"/>
  <c r="CJ11" i="40"/>
  <c r="BD13" i="40"/>
  <c r="BD12" i="40"/>
  <c r="BD11" i="40"/>
  <c r="BD9" i="40"/>
  <c r="T13" i="40"/>
  <c r="T9" i="40"/>
  <c r="T11" i="40"/>
  <c r="T12" i="40"/>
  <c r="OY12" i="40"/>
  <c r="OY9" i="40"/>
  <c r="OY13" i="40"/>
  <c r="I29" i="20"/>
  <c r="I12" i="20"/>
  <c r="Z9" i="20"/>
  <c r="JT11" i="38"/>
  <c r="IN11" i="38"/>
  <c r="HH12" i="38"/>
  <c r="HH13" i="38"/>
  <c r="GB12" i="38"/>
  <c r="GB11" i="38"/>
  <c r="GB13" i="38"/>
  <c r="GB9" i="38"/>
  <c r="EV11" i="38"/>
  <c r="DP11" i="38"/>
  <c r="CJ11" i="38"/>
  <c r="BD12" i="38"/>
  <c r="BD11" i="38"/>
  <c r="BD13" i="38"/>
  <c r="BD9" i="38"/>
  <c r="X11" i="38"/>
  <c r="OZ12" i="38"/>
  <c r="OZ13" i="38"/>
  <c r="OZ9" i="38"/>
  <c r="OR12" i="38"/>
  <c r="OR13" i="38"/>
  <c r="OR9" i="38"/>
  <c r="MN12" i="38"/>
  <c r="MN9" i="38"/>
  <c r="MN11" i="38"/>
  <c r="MN13" i="38"/>
  <c r="KF11" i="38"/>
  <c r="KM11" i="38"/>
  <c r="IT11" i="38"/>
  <c r="HN12" i="38"/>
  <c r="HN13" i="38"/>
  <c r="HN11" i="38"/>
  <c r="HN9" i="38"/>
  <c r="GH12" i="38"/>
  <c r="GH13" i="38"/>
  <c r="GH11" i="38"/>
  <c r="DV11" i="38"/>
  <c r="CP12" i="38"/>
  <c r="CP13" i="38"/>
  <c r="CP11" i="38"/>
  <c r="CP9" i="38"/>
  <c r="BJ11" i="38"/>
  <c r="AD11" i="38"/>
  <c r="PB12" i="38"/>
  <c r="PB9" i="38"/>
  <c r="PB13" i="38"/>
  <c r="OT14" i="38" a="1"/>
  <c r="OT14" i="38" s="1"/>
  <c r="OT10" i="38" a="1"/>
  <c r="OT10" i="38" s="1"/>
  <c r="NH12" i="38"/>
  <c r="NH13" i="38"/>
  <c r="NH9" i="38"/>
  <c r="LX12" i="38"/>
  <c r="LX13" i="38"/>
  <c r="LX9" i="38"/>
  <c r="KX11" i="38"/>
  <c r="JW11" i="38"/>
  <c r="IP11" i="38"/>
  <c r="HJ12" i="38"/>
  <c r="HJ13" i="38"/>
  <c r="GD12" i="38"/>
  <c r="GD13" i="38"/>
  <c r="GD11" i="38"/>
  <c r="EX11" i="38"/>
  <c r="DR11" i="38"/>
  <c r="CL11" i="38"/>
  <c r="BF11" i="38"/>
  <c r="Z11" i="38"/>
  <c r="KZ12" i="38"/>
  <c r="KZ13" i="38"/>
  <c r="KZ11" i="38"/>
  <c r="KZ9" i="38"/>
  <c r="JL11" i="38"/>
  <c r="EN11" i="38"/>
  <c r="DH12" i="38"/>
  <c r="DH11" i="38"/>
  <c r="DH13" i="38"/>
  <c r="DH9" i="38"/>
  <c r="AV11" i="38"/>
  <c r="OR14" i="38" a="1"/>
  <c r="OR14" i="38" s="1"/>
  <c r="OR10" i="38" a="1"/>
  <c r="OR10" i="38" s="1"/>
  <c r="LD11" i="38"/>
  <c r="NE13" i="38"/>
  <c r="NE9" i="38"/>
  <c r="NE12" i="38"/>
  <c r="JR11" i="38"/>
  <c r="IL11" i="38"/>
  <c r="HF12" i="38"/>
  <c r="HF13" i="38"/>
  <c r="FZ11" i="38"/>
  <c r="ET11" i="38"/>
  <c r="DN11" i="38"/>
  <c r="CH11" i="38"/>
  <c r="BB11" i="38"/>
  <c r="V11" i="38"/>
  <c r="OU14" i="38" a="1"/>
  <c r="OU14" i="38" s="1"/>
  <c r="OU10" i="38" a="1"/>
  <c r="OU10" i="38" s="1"/>
  <c r="OU13" i="38"/>
  <c r="OU12" i="38"/>
  <c r="OU9" i="38"/>
  <c r="NA13" i="38"/>
  <c r="NA12" i="38"/>
  <c r="NA9" i="38"/>
  <c r="KY11" i="38"/>
  <c r="JS11" i="38"/>
  <c r="JC11" i="38"/>
  <c r="IM11" i="38"/>
  <c r="HW13" i="38"/>
  <c r="HW9" i="38"/>
  <c r="HW12" i="38"/>
  <c r="HW11" i="38"/>
  <c r="HG13" i="38"/>
  <c r="HG12" i="38"/>
  <c r="GQ11" i="38"/>
  <c r="GA11" i="38"/>
  <c r="FK11" i="38"/>
  <c r="EU11" i="38"/>
  <c r="EE11" i="38"/>
  <c r="DO11" i="38"/>
  <c r="CY11" i="38"/>
  <c r="CI11" i="38"/>
  <c r="BS11" i="38"/>
  <c r="BC11" i="38"/>
  <c r="AM11" i="38"/>
  <c r="W11" i="38"/>
  <c r="O11" i="38"/>
  <c r="G11" i="38"/>
  <c r="OX14" i="38" a="1"/>
  <c r="OX14" i="38" s="1"/>
  <c r="OX10" i="38" a="1"/>
  <c r="OX10" i="38" s="1"/>
  <c r="NL12" i="38"/>
  <c r="NL13" i="38"/>
  <c r="NL9" i="38"/>
  <c r="LZ12" i="38"/>
  <c r="LZ13" i="38"/>
  <c r="LZ9" i="38"/>
  <c r="JN11" i="38"/>
  <c r="IH11" i="38"/>
  <c r="FV11" i="38"/>
  <c r="EP11" i="38"/>
  <c r="DJ11" i="38"/>
  <c r="CD11" i="38"/>
  <c r="AX11" i="38"/>
  <c r="R11" i="38"/>
  <c r="JD11" i="38"/>
  <c r="HX11" i="38"/>
  <c r="GR11" i="38"/>
  <c r="FL11" i="38"/>
  <c r="EF11" i="38"/>
  <c r="CZ11" i="38"/>
  <c r="BT11" i="38"/>
  <c r="AN11" i="38"/>
  <c r="H11" i="38"/>
  <c r="OV14" i="38" a="1"/>
  <c r="OV14" i="38" s="1"/>
  <c r="OV10" i="38" a="1"/>
  <c r="OV10" i="38" s="1"/>
  <c r="NF12" i="38"/>
  <c r="NF9" i="38"/>
  <c r="NF13" i="38"/>
  <c r="MV12" i="38"/>
  <c r="MV9" i="38"/>
  <c r="MV11" i="38"/>
  <c r="MV13" i="38"/>
  <c r="MF12" i="38"/>
  <c r="MF11" i="38"/>
  <c r="MF9" i="38"/>
  <c r="MF13" i="38"/>
  <c r="KV11" i="38"/>
  <c r="MR12" i="38"/>
  <c r="MR9" i="38"/>
  <c r="MR11" i="38"/>
  <c r="MR13" i="38"/>
  <c r="JJ11" i="38"/>
  <c r="ID11" i="38"/>
  <c r="FR11" i="38"/>
  <c r="EL11" i="38"/>
  <c r="DF12" i="38"/>
  <c r="DF13" i="38"/>
  <c r="DF11" i="38"/>
  <c r="DF9" i="38"/>
  <c r="BZ11" i="38"/>
  <c r="AT11" i="38"/>
  <c r="N11" i="38"/>
  <c r="OM14" i="38" a="1"/>
  <c r="OM14" i="38" s="1"/>
  <c r="OM10" i="38" a="1"/>
  <c r="OM10" i="38" s="1"/>
  <c r="PC13" i="38"/>
  <c r="PC9" i="38"/>
  <c r="PC12" i="38"/>
  <c r="OM13" i="38"/>
  <c r="OM9" i="38"/>
  <c r="OM12" i="38"/>
  <c r="LY13" i="38"/>
  <c r="LY9" i="38"/>
  <c r="LY12" i="38"/>
  <c r="LG11" i="38"/>
  <c r="KQ13" i="38"/>
  <c r="KQ11" i="38"/>
  <c r="KQ9" i="38"/>
  <c r="KQ12" i="38"/>
  <c r="KA11" i="38"/>
  <c r="PB14" i="38" a="1"/>
  <c r="PB14" i="38" s="1"/>
  <c r="PB10" i="38" a="1"/>
  <c r="PB10" i="38" s="1"/>
  <c r="OT12" i="38"/>
  <c r="OT9" i="38"/>
  <c r="OT13" i="38"/>
  <c r="OL14" i="38" a="1"/>
  <c r="OL14" i="38" s="1"/>
  <c r="OL10" i="38" a="1"/>
  <c r="OL10" i="38" s="1"/>
  <c r="NP12" i="38"/>
  <c r="NP13" i="38"/>
  <c r="NP9" i="38"/>
  <c r="MZ12" i="38"/>
  <c r="MZ13" i="38"/>
  <c r="MZ9" i="38"/>
  <c r="MP12" i="38"/>
  <c r="MP13" i="38"/>
  <c r="MP9" i="38"/>
  <c r="MP11" i="38"/>
  <c r="MH12" i="38"/>
  <c r="MH13" i="38"/>
  <c r="MH11" i="38"/>
  <c r="MH9" i="38"/>
  <c r="LN11" i="38"/>
  <c r="LB11" i="38"/>
  <c r="KT11" i="38"/>
  <c r="KL11" i="38"/>
  <c r="KD11" i="38"/>
  <c r="JV11" i="38"/>
  <c r="KR11" i="38"/>
  <c r="IX12" i="38"/>
  <c r="IX13" i="38"/>
  <c r="IX9" i="38"/>
  <c r="IX11" i="38"/>
  <c r="HR11" i="38"/>
  <c r="GL11" i="38"/>
  <c r="DZ12" i="38"/>
  <c r="DZ13" i="38"/>
  <c r="DZ9" i="38"/>
  <c r="DZ11" i="38"/>
  <c r="CT12" i="38"/>
  <c r="CT13" i="38"/>
  <c r="CT9" i="38"/>
  <c r="CT11" i="38"/>
  <c r="BN11" i="38"/>
  <c r="AH11" i="38"/>
  <c r="OY14" i="38" a="1"/>
  <c r="OY14" i="38" s="1"/>
  <c r="OY10" i="38" a="1"/>
  <c r="OY10" i="38" s="1"/>
  <c r="NN12" i="38"/>
  <c r="NN9" i="38"/>
  <c r="NN13" i="38"/>
  <c r="LL11" i="38"/>
  <c r="PC14" i="38" a="1"/>
  <c r="PC14" i="38" s="1"/>
  <c r="PC10" i="38" a="1"/>
  <c r="PC10" i="38" s="1"/>
  <c r="OL12" i="38"/>
  <c r="OL9" i="38"/>
  <c r="OL13" i="38"/>
  <c r="MT12" i="38"/>
  <c r="MT13" i="38"/>
  <c r="MT9" i="38"/>
  <c r="MT11" i="38"/>
  <c r="ML12" i="38"/>
  <c r="ML13" i="38"/>
  <c r="ML9" i="38"/>
  <c r="ML11" i="38"/>
  <c r="LF11" i="38"/>
  <c r="KP11" i="38"/>
  <c r="KH12" i="38"/>
  <c r="KH13" i="38"/>
  <c r="KH11" i="38"/>
  <c r="KH9" i="38"/>
  <c r="JZ11" i="38"/>
  <c r="NJ12" i="38"/>
  <c r="NJ9" i="38"/>
  <c r="NJ13" i="38"/>
  <c r="OQ14" i="38" a="1"/>
  <c r="OQ14" i="38" s="1"/>
  <c r="OQ10" i="38" a="1"/>
  <c r="OQ10" i="38" s="1"/>
  <c r="IF12" i="38"/>
  <c r="IF11" i="38"/>
  <c r="IF13" i="38"/>
  <c r="IF9" i="38"/>
  <c r="FT11" i="38"/>
  <c r="CB11" i="38"/>
  <c r="P11" i="38"/>
  <c r="JX11" i="38"/>
  <c r="OY13" i="38"/>
  <c r="OY12" i="38"/>
  <c r="OY9" i="38"/>
  <c r="NQ13" i="38"/>
  <c r="NQ12" i="38"/>
  <c r="NQ9" i="38"/>
  <c r="LO11" i="38"/>
  <c r="KI11" i="38"/>
  <c r="JK11" i="38"/>
  <c r="IU11" i="38"/>
  <c r="IE11" i="38"/>
  <c r="HO11" i="38"/>
  <c r="GI13" i="38"/>
  <c r="GI12" i="38"/>
  <c r="GI11" i="38"/>
  <c r="FS13" i="38"/>
  <c r="FS9" i="38"/>
  <c r="FS12" i="38"/>
  <c r="FS11" i="38"/>
  <c r="EM11" i="38"/>
  <c r="DW11" i="38"/>
  <c r="DG13" i="38"/>
  <c r="DG9" i="38"/>
  <c r="DG12" i="38"/>
  <c r="DG11" i="38"/>
  <c r="CQ13" i="38"/>
  <c r="CQ9" i="38"/>
  <c r="CQ12" i="38"/>
  <c r="CQ11" i="38"/>
  <c r="CA11" i="38"/>
  <c r="BK11" i="38"/>
  <c r="AU13" i="38"/>
  <c r="AU9" i="38"/>
  <c r="AU12" i="38"/>
  <c r="AU11" i="38"/>
  <c r="AE11" i="38"/>
  <c r="OP12" i="38"/>
  <c r="OP9" i="38"/>
  <c r="OP13" i="38"/>
  <c r="MB12" i="38"/>
  <c r="MB13" i="38"/>
  <c r="MB9" i="38"/>
  <c r="LJ11" i="38"/>
  <c r="LC11" i="38"/>
  <c r="JF11" i="38"/>
  <c r="HZ11" i="38"/>
  <c r="GT12" i="38"/>
  <c r="GT9" i="38"/>
  <c r="GT13" i="38"/>
  <c r="GT11" i="38"/>
  <c r="FN11" i="38"/>
  <c r="EH11" i="38"/>
  <c r="DB11" i="38"/>
  <c r="BV12" i="38"/>
  <c r="BV9" i="38"/>
  <c r="BV13" i="38"/>
  <c r="BV11" i="38"/>
  <c r="AP11" i="38"/>
  <c r="J11" i="38"/>
  <c r="MJ12" i="38"/>
  <c r="MJ9" i="38"/>
  <c r="MJ11" i="38"/>
  <c r="MJ13" i="38"/>
  <c r="IV11" i="38"/>
  <c r="HP11" i="38"/>
  <c r="GJ12" i="38"/>
  <c r="GJ11" i="38"/>
  <c r="GJ13" i="38"/>
  <c r="DX11" i="38"/>
  <c r="CR12" i="38"/>
  <c r="CR11" i="38"/>
  <c r="CR13" i="38"/>
  <c r="CR9" i="38"/>
  <c r="BL11" i="38"/>
  <c r="AF11" i="38"/>
  <c r="OZ14" i="38" a="1"/>
  <c r="OZ14" i="38" s="1"/>
  <c r="OZ10" i="38" a="1"/>
  <c r="OZ10" i="38" s="1"/>
  <c r="ON14" i="38" a="1"/>
  <c r="ON14" i="38" s="1"/>
  <c r="ON10" i="38" a="1"/>
  <c r="ON10" i="38" s="1"/>
  <c r="LV12" i="38"/>
  <c r="LV9" i="38"/>
  <c r="LV13" i="38"/>
  <c r="KN11" i="38"/>
  <c r="LU13" i="38"/>
  <c r="LU9" i="38"/>
  <c r="LU12" i="38"/>
  <c r="JB11" i="38"/>
  <c r="HV11" i="38"/>
  <c r="GP11" i="38"/>
  <c r="FJ12" i="38"/>
  <c r="FJ13" i="38"/>
  <c r="FJ11" i="38"/>
  <c r="FJ9" i="38"/>
  <c r="ED11" i="38"/>
  <c r="CX11" i="38"/>
  <c r="BR11" i="38"/>
  <c r="AL12" i="38"/>
  <c r="AL13" i="38"/>
  <c r="AL11" i="38"/>
  <c r="AL9" i="38"/>
  <c r="F11" i="38"/>
  <c r="NI13" i="38"/>
  <c r="NI12" i="38"/>
  <c r="NI9" i="38"/>
  <c r="JO11" i="38"/>
  <c r="JG13" i="38"/>
  <c r="JG11" i="38"/>
  <c r="JG9" i="38"/>
  <c r="JG12" i="38"/>
  <c r="IY11" i="38"/>
  <c r="IQ11" i="38"/>
  <c r="II11" i="38"/>
  <c r="IA11" i="38"/>
  <c r="HS11" i="38"/>
  <c r="HK13" i="38"/>
  <c r="HK12" i="38"/>
  <c r="HC13" i="38"/>
  <c r="HC11" i="38"/>
  <c r="HC9" i="38"/>
  <c r="HC12" i="38"/>
  <c r="GM11" i="38"/>
  <c r="GE13" i="38"/>
  <c r="GE11" i="38"/>
  <c r="GE12" i="38"/>
  <c r="FW11" i="38"/>
  <c r="FO11" i="38"/>
  <c r="EY11" i="38"/>
  <c r="EQ11" i="38"/>
  <c r="EI13" i="38"/>
  <c r="EI11" i="38"/>
  <c r="EI9" i="38"/>
  <c r="EI12" i="38"/>
  <c r="EA11" i="38"/>
  <c r="DS11" i="38"/>
  <c r="DK11" i="38"/>
  <c r="DC11" i="38"/>
  <c r="CU13" i="38"/>
  <c r="CU11" i="38"/>
  <c r="CU12" i="38"/>
  <c r="CU9" i="38"/>
  <c r="CM11" i="38"/>
  <c r="CE13" i="38"/>
  <c r="CE11" i="38"/>
  <c r="CE9" i="38"/>
  <c r="CE12" i="38"/>
  <c r="BW11" i="38"/>
  <c r="BO11" i="38"/>
  <c r="BG11" i="38"/>
  <c r="AY11" i="38"/>
  <c r="AQ11" i="38"/>
  <c r="AI11" i="38"/>
  <c r="AA11" i="38"/>
  <c r="S11" i="38"/>
  <c r="K13" i="38"/>
  <c r="K11" i="38"/>
  <c r="K9" i="38"/>
  <c r="K12" i="38"/>
  <c r="C11" i="38"/>
  <c r="OX12" i="38"/>
  <c r="OX9" i="38"/>
  <c r="OX13" i="38"/>
  <c r="OP14" i="38" a="1"/>
  <c r="OP14" i="38" s="1"/>
  <c r="OP10" i="38" a="1"/>
  <c r="OP10" i="38" s="1"/>
  <c r="ND12" i="38"/>
  <c r="ND13" i="38"/>
  <c r="ND9" i="38"/>
  <c r="LR12" i="38"/>
  <c r="LR9" i="38"/>
  <c r="LR13" i="38"/>
  <c r="LR11" i="38"/>
  <c r="AA9" i="20"/>
  <c r="N29" i="20"/>
  <c r="C12" i="20"/>
  <c r="I23" i="20"/>
  <c r="N23" i="20"/>
  <c r="OF15" i="27"/>
  <c r="E112" i="28"/>
  <c r="E113" i="28"/>
  <c r="C67" i="39" l="1"/>
  <c r="OF11" i="38" s="1"/>
  <c r="OH10" i="38"/>
  <c r="F29" i="39"/>
  <c r="OI10" i="38" s="1"/>
  <c r="OG11" i="38"/>
  <c r="C117" i="28"/>
  <c r="OX15" i="27" a="1"/>
  <c r="OX15" i="27" s="1"/>
  <c r="F28" i="39" l="1"/>
  <c r="OG10" i="38" s="1"/>
  <c r="OL15" i="27" l="1"/>
  <c r="C17" i="35"/>
  <c r="F8" i="28"/>
  <c r="F20" i="28" s="1"/>
  <c r="F9" i="28"/>
  <c r="F10" i="28"/>
  <c r="F22" i="28" s="1"/>
  <c r="F11" i="28"/>
  <c r="F23" i="28" s="1"/>
  <c r="F12" i="28"/>
  <c r="F13" i="28"/>
  <c r="F25" i="28" s="1"/>
  <c r="F14" i="28"/>
  <c r="F26" i="28" s="1"/>
  <c r="F15" i="28"/>
  <c r="F27" i="28" s="1"/>
  <c r="F7" i="28"/>
  <c r="E8" i="28"/>
  <c r="E20" i="28" s="1"/>
  <c r="E9" i="28"/>
  <c r="E10" i="28"/>
  <c r="E22" i="28" s="1"/>
  <c r="E11" i="28"/>
  <c r="E23" i="28" s="1"/>
  <c r="E12" i="28"/>
  <c r="E13" i="28"/>
  <c r="E25" i="28" s="1"/>
  <c r="E14" i="28"/>
  <c r="E26" i="28" s="1"/>
  <c r="E15" i="28"/>
  <c r="E27" i="28" s="1"/>
  <c r="E7" i="28"/>
  <c r="D47" i="28"/>
  <c r="E48" i="28"/>
  <c r="F49" i="28"/>
  <c r="G50" i="28"/>
  <c r="H51" i="28"/>
  <c r="I52" i="28"/>
  <c r="J53" i="28"/>
  <c r="K54" i="28"/>
  <c r="C46" i="28"/>
  <c r="K77" i="28"/>
  <c r="L77" i="28"/>
  <c r="F34" i="28" s="1"/>
  <c r="F47" i="28" s="1"/>
  <c r="L78" i="28"/>
  <c r="K78" i="28"/>
  <c r="F95" i="28"/>
  <c r="B95" i="28"/>
  <c r="F94" i="28"/>
  <c r="B94" i="28"/>
  <c r="F93" i="28"/>
  <c r="B93" i="28"/>
  <c r="F92" i="28"/>
  <c r="B92" i="28"/>
  <c r="F91" i="28"/>
  <c r="B91" i="28"/>
  <c r="F90" i="28"/>
  <c r="B90" i="28"/>
  <c r="F89" i="28"/>
  <c r="B89" i="28"/>
  <c r="F88" i="28"/>
  <c r="B88" i="28"/>
  <c r="F87" i="28"/>
  <c r="B87" i="28"/>
  <c r="F86" i="28"/>
  <c r="B86" i="28"/>
  <c r="F85" i="28"/>
  <c r="B85" i="28"/>
  <c r="F84" i="28"/>
  <c r="B84" i="28"/>
  <c r="F83" i="28"/>
  <c r="B83" i="28"/>
  <c r="F82" i="28"/>
  <c r="B82" i="28"/>
  <c r="P78" i="28"/>
  <c r="O78" i="28"/>
  <c r="N78" i="28"/>
  <c r="M78" i="28"/>
  <c r="I78" i="28"/>
  <c r="A78" i="28"/>
  <c r="P77" i="28"/>
  <c r="O77" i="28"/>
  <c r="N77" i="28"/>
  <c r="M77" i="28"/>
  <c r="I77" i="28"/>
  <c r="A77" i="28"/>
  <c r="P75" i="28"/>
  <c r="O75" i="28"/>
  <c r="N75" i="28"/>
  <c r="M75" i="28"/>
  <c r="L75" i="28"/>
  <c r="K75" i="28"/>
  <c r="C63" i="28" l="1" a="1"/>
  <c r="C63" i="28" s="1"/>
  <c r="C60" i="28" a="1"/>
  <c r="C60" i="28" s="1"/>
  <c r="C58" i="28" a="1"/>
  <c r="C58" i="28" s="1"/>
  <c r="F41" i="28"/>
  <c r="F54" i="28" s="1"/>
  <c r="H33" i="28"/>
  <c r="H46" i="28" s="1"/>
  <c r="H36" i="28"/>
  <c r="H49" i="28" s="1"/>
  <c r="C34" i="28"/>
  <c r="C47" i="28" s="1"/>
  <c r="G40" i="28"/>
  <c r="G53" i="28" s="1"/>
  <c r="K33" i="28"/>
  <c r="K46" i="28" s="1"/>
  <c r="H35" i="28"/>
  <c r="H48" i="28" s="1"/>
  <c r="D38" i="28"/>
  <c r="D51" i="28" s="1"/>
  <c r="E38" i="28"/>
  <c r="E51" i="28" s="1"/>
  <c r="J35" i="28"/>
  <c r="J48" i="28" s="1"/>
  <c r="D41" i="28"/>
  <c r="D54" i="28" s="1"/>
  <c r="F38" i="28"/>
  <c r="F51" i="28" s="1"/>
  <c r="J39" i="28"/>
  <c r="J52" i="28" s="1"/>
  <c r="C39" i="28"/>
  <c r="C52" i="28" s="1"/>
  <c r="J41" i="28"/>
  <c r="J54" i="28" s="1"/>
  <c r="F40" i="28"/>
  <c r="F53" i="28" s="1"/>
  <c r="E36" i="28"/>
  <c r="E49" i="28" s="1"/>
  <c r="K37" i="28"/>
  <c r="K50" i="28" s="1"/>
  <c r="J34" i="28"/>
  <c r="J47" i="28" s="1"/>
  <c r="G35" i="28"/>
  <c r="G48" i="28" s="1"/>
  <c r="C35" i="28"/>
  <c r="C48" i="28" s="1"/>
  <c r="I41" i="28"/>
  <c r="I54" i="28" s="1"/>
  <c r="G39" i="28"/>
  <c r="G52" i="28" s="1"/>
  <c r="G33" i="28"/>
  <c r="G46" i="28" s="1"/>
  <c r="K36" i="28"/>
  <c r="K49" i="28" s="1"/>
  <c r="I36" i="28"/>
  <c r="I49" i="28" s="1"/>
  <c r="E34" i="28"/>
  <c r="E47" i="28" s="1"/>
  <c r="C62" i="28"/>
  <c r="C38" i="28"/>
  <c r="C51" i="28" s="1"/>
  <c r="D37" i="28"/>
  <c r="D50" i="28" s="1"/>
  <c r="E41" i="28"/>
  <c r="E54" i="28" s="1"/>
  <c r="F39" i="28"/>
  <c r="F52" i="28" s="1"/>
  <c r="D33" i="28"/>
  <c r="D46" i="28" s="1"/>
  <c r="K40" i="28"/>
  <c r="K53" i="28" s="1"/>
  <c r="J38" i="28"/>
  <c r="J51" i="28" s="1"/>
  <c r="I35" i="28"/>
  <c r="I48" i="28" s="1"/>
  <c r="G34" i="28"/>
  <c r="G47" i="28" s="1"/>
  <c r="C41" i="28"/>
  <c r="C54" i="28" s="1"/>
  <c r="C37" i="28"/>
  <c r="C50" i="28" s="1"/>
  <c r="D40" i="28"/>
  <c r="D53" i="28" s="1"/>
  <c r="D35" i="28"/>
  <c r="D48" i="28" s="1"/>
  <c r="H41" i="28"/>
  <c r="H54" i="28" s="1"/>
  <c r="I40" i="28"/>
  <c r="I53" i="28" s="1"/>
  <c r="E40" i="28"/>
  <c r="E53" i="28" s="1"/>
  <c r="E39" i="28"/>
  <c r="E52" i="28" s="1"/>
  <c r="F37" i="28"/>
  <c r="F50" i="28" s="1"/>
  <c r="E33" i="28"/>
  <c r="E46" i="28" s="1"/>
  <c r="I33" i="28"/>
  <c r="I46" i="28" s="1"/>
  <c r="K39" i="28"/>
  <c r="K52" i="28" s="1"/>
  <c r="K35" i="28"/>
  <c r="K48" i="28" s="1"/>
  <c r="J37" i="28"/>
  <c r="J50" i="28" s="1"/>
  <c r="I38" i="28"/>
  <c r="I51" i="28" s="1"/>
  <c r="I34" i="28"/>
  <c r="I47" i="28" s="1"/>
  <c r="H34" i="28"/>
  <c r="H47" i="28" s="1"/>
  <c r="F35" i="28"/>
  <c r="F48" i="28" s="1"/>
  <c r="C40" i="28"/>
  <c r="C53" i="28" s="1"/>
  <c r="C36" i="28"/>
  <c r="C49" i="28" s="1"/>
  <c r="D39" i="28"/>
  <c r="D52" i="28" s="1"/>
  <c r="D36" i="28"/>
  <c r="D49" i="28" s="1"/>
  <c r="G41" i="28"/>
  <c r="G54" i="28" s="1"/>
  <c r="H40" i="28"/>
  <c r="H53" i="28" s="1"/>
  <c r="H39" i="28"/>
  <c r="H52" i="28" s="1"/>
  <c r="G38" i="28"/>
  <c r="G51" i="28" s="1"/>
  <c r="E37" i="28"/>
  <c r="E50" i="28" s="1"/>
  <c r="F33" i="28"/>
  <c r="F46" i="28" s="1"/>
  <c r="J33" i="28"/>
  <c r="J46" i="28" s="1"/>
  <c r="K38" i="28"/>
  <c r="K51" i="28" s="1"/>
  <c r="K34" i="28"/>
  <c r="K47" i="28" s="1"/>
  <c r="J36" i="28"/>
  <c r="J49" i="28" s="1"/>
  <c r="I37" i="28"/>
  <c r="I50" i="28" s="1"/>
  <c r="H37" i="28"/>
  <c r="H50" i="28" s="1"/>
  <c r="G36" i="28"/>
  <c r="G49" i="28" s="1"/>
  <c r="ON19" i="27"/>
  <c r="NA11" i="27" l="1"/>
  <c r="NB11" i="27"/>
  <c r="NC11" i="27"/>
  <c r="ND11" i="27"/>
  <c r="NE11" i="27"/>
  <c r="NF11" i="27"/>
  <c r="NG11" i="27"/>
  <c r="NH11" i="27"/>
  <c r="NI11" i="27"/>
  <c r="NJ11" i="27"/>
  <c r="NK11" i="27"/>
  <c r="NL11" i="27"/>
  <c r="NM11" i="27"/>
  <c r="NN11" i="27"/>
  <c r="NO11" i="27"/>
  <c r="NP11" i="27"/>
  <c r="NQ11" i="27"/>
  <c r="MZ11" i="27"/>
  <c r="LW11" i="27"/>
  <c r="LX11" i="27"/>
  <c r="LY11" i="27"/>
  <c r="LZ11" i="27"/>
  <c r="MA11" i="27"/>
  <c r="MB11" i="27"/>
  <c r="MC11" i="27"/>
  <c r="LV11" i="27"/>
  <c r="MG1" i="27"/>
  <c r="MG8" i="27" s="1"/>
  <c r="ON15" i="27"/>
  <c r="F13" i="35"/>
  <c r="F17" i="35" s="1"/>
  <c r="E14" i="35"/>
  <c r="E18" i="35" s="1"/>
  <c r="K47" i="34" l="1"/>
  <c r="H47" i="34"/>
  <c r="D12" i="35"/>
  <c r="D16" i="35" s="1"/>
  <c r="OM15" i="27"/>
  <c r="K20" i="34"/>
  <c r="LE9" i="38" l="1"/>
  <c r="LE9" i="40"/>
  <c r="LH9" i="38"/>
  <c r="LG9" i="40"/>
  <c r="LA9" i="38"/>
  <c r="LF9" i="40"/>
  <c r="LH9" i="40"/>
  <c r="LB9" i="40"/>
  <c r="LA9" i="40"/>
  <c r="LG9" i="38"/>
  <c r="LF9" i="38"/>
  <c r="LD9" i="38"/>
  <c r="LD9" i="40"/>
  <c r="LC9" i="40"/>
  <c r="LC9" i="38"/>
  <c r="LB9" i="38"/>
  <c r="H2" i="34"/>
  <c r="K2" i="34"/>
  <c r="LH12" i="38"/>
  <c r="LE12" i="38"/>
  <c r="LG12" i="40"/>
  <c r="LE12" i="40"/>
  <c r="LH13" i="38"/>
  <c r="LA13" i="38"/>
  <c r="LG13" i="40"/>
  <c r="LE13" i="40"/>
  <c r="LE13" i="38"/>
  <c r="LA12" i="38"/>
  <c r="LF13" i="40"/>
  <c r="LF12" i="40"/>
  <c r="LH13" i="40"/>
  <c r="LB13" i="40"/>
  <c r="LB12" i="40"/>
  <c r="LH12" i="40"/>
  <c r="LA12" i="40"/>
  <c r="LA13" i="40"/>
  <c r="LD12" i="40"/>
  <c r="LG12" i="38"/>
  <c r="LD12" i="38"/>
  <c r="LD13" i="40"/>
  <c r="LC12" i="40"/>
  <c r="LC13" i="40"/>
  <c r="LD13" i="38"/>
  <c r="LG13" i="38"/>
  <c r="LC13" i="38"/>
  <c r="LF12" i="38"/>
  <c r="LB12" i="38"/>
  <c r="LF13" i="38"/>
  <c r="LC12" i="38"/>
  <c r="LB13" i="38"/>
  <c r="BP13" i="38"/>
  <c r="BP12" i="38"/>
  <c r="BQ12" i="38"/>
  <c r="BU12" i="38"/>
  <c r="BQ13" i="38"/>
  <c r="BU13" i="38"/>
  <c r="BP12" i="40"/>
  <c r="BO12" i="40"/>
  <c r="BT13" i="40"/>
  <c r="BN13" i="40"/>
  <c r="BR13" i="38"/>
  <c r="BO12" i="38"/>
  <c r="BU13" i="40"/>
  <c r="BS13" i="40"/>
  <c r="BN12" i="38"/>
  <c r="BP13" i="40"/>
  <c r="BO13" i="40"/>
  <c r="BQ12" i="40"/>
  <c r="BN13" i="38"/>
  <c r="BR12" i="38"/>
  <c r="BR13" i="40"/>
  <c r="BT12" i="40"/>
  <c r="BS12" i="40"/>
  <c r="BS13" i="38"/>
  <c r="BT12" i="38"/>
  <c r="BR12" i="40"/>
  <c r="BN12" i="40"/>
  <c r="BQ13" i="40"/>
  <c r="BO13" i="38"/>
  <c r="BU12" i="40"/>
  <c r="BS12" i="38"/>
  <c r="BT13" i="38"/>
  <c r="D13" i="35"/>
  <c r="D17" i="35" s="1"/>
  <c r="D11" i="35"/>
  <c r="D15" i="35" s="1"/>
  <c r="F11" i="35"/>
  <c r="F15" i="35" s="1"/>
  <c r="C14" i="35"/>
  <c r="C18" i="35" s="1"/>
  <c r="KC13" i="38" l="1"/>
  <c r="KG12" i="38"/>
  <c r="KB12" i="38"/>
  <c r="KA12" i="40"/>
  <c r="KB13" i="38"/>
  <c r="KC12" i="38"/>
  <c r="KE12" i="38"/>
  <c r="KG13" i="38"/>
  <c r="KA13" i="40"/>
  <c r="KE13" i="38"/>
  <c r="JZ13" i="40"/>
  <c r="JZ12" i="40"/>
  <c r="KE12" i="40"/>
  <c r="KG12" i="40"/>
  <c r="KE13" i="40"/>
  <c r="KC12" i="40"/>
  <c r="KB13" i="40"/>
  <c r="KD13" i="40"/>
  <c r="KG13" i="40"/>
  <c r="KC13" i="40"/>
  <c r="KB12" i="40"/>
  <c r="KD12" i="40"/>
  <c r="KD12" i="38"/>
  <c r="KF13" i="38"/>
  <c r="KA12" i="38"/>
  <c r="KF13" i="40"/>
  <c r="KF12" i="40"/>
  <c r="KF12" i="38"/>
  <c r="KA13" i="38"/>
  <c r="JZ13" i="38"/>
  <c r="KD13" i="38"/>
  <c r="JZ12" i="38"/>
  <c r="KC9" i="38"/>
  <c r="KB9" i="38"/>
  <c r="KA9" i="40"/>
  <c r="KG9" i="38"/>
  <c r="JZ9" i="40"/>
  <c r="KE9" i="40"/>
  <c r="KG9" i="40"/>
  <c r="KC9" i="40"/>
  <c r="KE9" i="38"/>
  <c r="KD9" i="40"/>
  <c r="KF9" i="38"/>
  <c r="KB9" i="40"/>
  <c r="KA9" i="38"/>
  <c r="KD9" i="38"/>
  <c r="KF9" i="40"/>
  <c r="JZ9" i="38"/>
  <c r="N2" i="34"/>
  <c r="OG15" i="27"/>
  <c r="OH15" i="27"/>
  <c r="OI15" i="27"/>
  <c r="OG16" i="27"/>
  <c r="OH16" i="27"/>
  <c r="OI16" i="27"/>
  <c r="OG17" i="27"/>
  <c r="OH17" i="27"/>
  <c r="OI17" i="27"/>
  <c r="OG18" i="27"/>
  <c r="OH18" i="27"/>
  <c r="OI18" i="27"/>
  <c r="OG19" i="27"/>
  <c r="OH19" i="27"/>
  <c r="OI19" i="27"/>
  <c r="OF19" i="27"/>
  <c r="OF18" i="27"/>
  <c r="OF17" i="27"/>
  <c r="OF16" i="27"/>
  <c r="D20" i="28" l="1"/>
  <c r="D21" i="28"/>
  <c r="D22" i="28"/>
  <c r="D23" i="28"/>
  <c r="D24" i="28"/>
  <c r="D25" i="28"/>
  <c r="D26" i="28"/>
  <c r="D29" i="28" s="1"/>
  <c r="D27" i="28"/>
  <c r="D19" i="28"/>
  <c r="D8" i="28"/>
  <c r="D9" i="28"/>
  <c r="D10" i="28"/>
  <c r="D11" i="28"/>
  <c r="D12" i="28"/>
  <c r="D13" i="28"/>
  <c r="D14" i="28"/>
  <c r="D15" i="28"/>
  <c r="D7" i="28"/>
  <c r="D28" i="28" l="1"/>
  <c r="LS15" i="27" a="1"/>
  <c r="LS15" i="27" s="1"/>
  <c r="LT15" i="27" a="1"/>
  <c r="LT15" i="27" s="1"/>
  <c r="MD15" i="27" a="1"/>
  <c r="MD15" i="27" s="1"/>
  <c r="ME15" i="27" a="1"/>
  <c r="ME15" i="27" s="1"/>
  <c r="MX15" i="27" a="1"/>
  <c r="MX15" i="27" s="1"/>
  <c r="MY15" i="27" a="1"/>
  <c r="MY15" i="27" s="1"/>
  <c r="LS16" i="27" a="1"/>
  <c r="LS16" i="27" s="1"/>
  <c r="LT16" i="27" a="1"/>
  <c r="LT16" i="27" s="1"/>
  <c r="MD16" i="27" a="1"/>
  <c r="MD16" i="27" s="1"/>
  <c r="ME16" i="27" a="1"/>
  <c r="ME16" i="27" s="1"/>
  <c r="MX16" i="27" a="1"/>
  <c r="MX16" i="27" s="1"/>
  <c r="MY16" i="27" a="1"/>
  <c r="MY16" i="27" s="1"/>
  <c r="LS17" i="27" a="1"/>
  <c r="LS17" i="27" s="1"/>
  <c r="LT17" i="27" a="1"/>
  <c r="LT17" i="27" s="1"/>
  <c r="MD17" i="27" a="1"/>
  <c r="MD17" i="27" s="1"/>
  <c r="ME17" i="27" a="1"/>
  <c r="ME17" i="27" s="1"/>
  <c r="MX17" i="27" a="1"/>
  <c r="MX17" i="27" s="1"/>
  <c r="MY17" i="27" a="1"/>
  <c r="MY17" i="27" s="1"/>
  <c r="LS18" i="27" a="1"/>
  <c r="LS18" i="27" s="1"/>
  <c r="LT18" i="27" a="1"/>
  <c r="LT18" i="27" s="1"/>
  <c r="MD18" i="27" a="1"/>
  <c r="MD18" i="27" s="1"/>
  <c r="ME18" i="27" a="1"/>
  <c r="ME18" i="27" s="1"/>
  <c r="MX18" i="27" a="1"/>
  <c r="MX18" i="27" s="1"/>
  <c r="MY18" i="27" a="1"/>
  <c r="MY18" i="27" s="1"/>
  <c r="LS19" i="27" a="1"/>
  <c r="LS19" i="27" s="1"/>
  <c r="LT19" i="27" a="1"/>
  <c r="LT19" i="27" s="1"/>
  <c r="MD19" i="27" a="1"/>
  <c r="MD19" i="27" s="1"/>
  <c r="ME19" i="27" a="1"/>
  <c r="ME19" i="27" s="1"/>
  <c r="MX19" i="27" a="1"/>
  <c r="MX19" i="27" s="1"/>
  <c r="MY19" i="27" a="1"/>
  <c r="MY19" i="27" s="1"/>
  <c r="OO15" i="27"/>
  <c r="OP15" i="27"/>
  <c r="OQ15" i="27"/>
  <c r="OR15" i="27"/>
  <c r="OS15" i="27"/>
  <c r="OT15" i="27"/>
  <c r="OU15" i="27"/>
  <c r="OV15" i="27"/>
  <c r="OW15" i="27"/>
  <c r="OY15" i="27"/>
  <c r="OZ15" i="27"/>
  <c r="PA15" i="27"/>
  <c r="PB15" i="27"/>
  <c r="PC15" i="27"/>
  <c r="OM16" i="27"/>
  <c r="ON16" i="27"/>
  <c r="OO16" i="27"/>
  <c r="OP16" i="27"/>
  <c r="OQ16" i="27"/>
  <c r="OR16" i="27"/>
  <c r="OS16" i="27"/>
  <c r="OT16" i="27"/>
  <c r="OU16" i="27"/>
  <c r="OV16" i="27"/>
  <c r="OW16" i="27"/>
  <c r="OX16" i="27"/>
  <c r="OY16" i="27"/>
  <c r="OZ16" i="27"/>
  <c r="PA16" i="27"/>
  <c r="PB16" i="27"/>
  <c r="PC16" i="27"/>
  <c r="OM17" i="27"/>
  <c r="ON17" i="27"/>
  <c r="OO17" i="27"/>
  <c r="OP17" i="27"/>
  <c r="OQ17" i="27"/>
  <c r="OR17" i="27"/>
  <c r="OS17" i="27"/>
  <c r="OT17" i="27"/>
  <c r="OU17" i="27"/>
  <c r="OV17" i="27"/>
  <c r="OW17" i="27"/>
  <c r="OX17" i="27"/>
  <c r="OY17" i="27"/>
  <c r="OZ17" i="27"/>
  <c r="PA17" i="27"/>
  <c r="PB17" i="27"/>
  <c r="PC17" i="27"/>
  <c r="OM18" i="27"/>
  <c r="ON18" i="27"/>
  <c r="OO18" i="27"/>
  <c r="OP18" i="27"/>
  <c r="OQ18" i="27"/>
  <c r="OR18" i="27"/>
  <c r="OS18" i="27"/>
  <c r="OT18" i="27"/>
  <c r="OU18" i="27"/>
  <c r="OV18" i="27"/>
  <c r="OW18" i="27"/>
  <c r="OX18" i="27"/>
  <c r="OY18" i="27"/>
  <c r="OZ18" i="27"/>
  <c r="PA18" i="27"/>
  <c r="PB18" i="27"/>
  <c r="PC18" i="27"/>
  <c r="OM19" i="27"/>
  <c r="OO19" i="27"/>
  <c r="OP19" i="27"/>
  <c r="OQ19" i="27"/>
  <c r="OR19" i="27"/>
  <c r="OS19" i="27"/>
  <c r="OT19" i="27"/>
  <c r="OU19" i="27"/>
  <c r="OV19" i="27"/>
  <c r="OW19" i="27"/>
  <c r="OX19" i="27"/>
  <c r="OY19" i="27"/>
  <c r="OZ19" i="27"/>
  <c r="PA19" i="27"/>
  <c r="PB19" i="27"/>
  <c r="PC19" i="27"/>
  <c r="OL19" i="27"/>
  <c r="OL18" i="27"/>
  <c r="OL17" i="27"/>
  <c r="OL16" i="27"/>
  <c r="C1" i="27"/>
  <c r="C8" i="27" s="1"/>
  <c r="C11" i="27" s="1"/>
  <c r="OH1" i="27" l="1"/>
  <c r="OH8" i="27" s="1"/>
  <c r="OI1" i="27"/>
  <c r="OJ1" i="27"/>
  <c r="OJ8" i="27" s="1"/>
  <c r="OK1" i="27"/>
  <c r="OK8" i="27" s="1"/>
  <c r="OL1" i="27"/>
  <c r="OL8" i="27" s="1"/>
  <c r="OL12" i="27" s="1"/>
  <c r="OM1" i="27"/>
  <c r="ON1" i="27"/>
  <c r="ON8" i="27" s="1"/>
  <c r="OO1" i="27"/>
  <c r="OO8" i="27" s="1"/>
  <c r="OP1" i="27"/>
  <c r="OP8" i="27" s="1"/>
  <c r="OQ1" i="27"/>
  <c r="OR1" i="27"/>
  <c r="OR8" i="27" s="1"/>
  <c r="OS1" i="27"/>
  <c r="OT1" i="27"/>
  <c r="OT8" i="27" s="1"/>
  <c r="OU1" i="27"/>
  <c r="OV1" i="27"/>
  <c r="OV8" i="27" s="1"/>
  <c r="OW1" i="27"/>
  <c r="OW8" i="27" s="1"/>
  <c r="OX1" i="27"/>
  <c r="OX8" i="27" s="1"/>
  <c r="OY1" i="27"/>
  <c r="OZ1" i="27"/>
  <c r="OZ8" i="27" s="1"/>
  <c r="PA1" i="27"/>
  <c r="PA8" i="27" s="1"/>
  <c r="PB1" i="27"/>
  <c r="PB8" i="27" s="1"/>
  <c r="PC1" i="27"/>
  <c r="OK2" i="27"/>
  <c r="OI3" i="27"/>
  <c r="OM3" i="27"/>
  <c r="ON3" i="27"/>
  <c r="OQ3" i="27"/>
  <c r="OS3" i="27"/>
  <c r="OY3" i="27"/>
  <c r="PC3" i="27"/>
  <c r="OH5" i="27"/>
  <c r="OJ5" i="27"/>
  <c r="OL5" i="27"/>
  <c r="OR5" i="27"/>
  <c r="OT5" i="27"/>
  <c r="OV5" i="27"/>
  <c r="OX5" i="27"/>
  <c r="OZ5" i="27"/>
  <c r="PA9" i="27"/>
  <c r="C3" i="27"/>
  <c r="C2" i="27"/>
  <c r="M14" i="35"/>
  <c r="M18" i="35" s="1"/>
  <c r="N14" i="35"/>
  <c r="N18" i="35" s="1"/>
  <c r="N13" i="35"/>
  <c r="N17" i="35" s="1"/>
  <c r="M13" i="35"/>
  <c r="M17" i="35" s="1"/>
  <c r="H13" i="35"/>
  <c r="H17" i="35" s="1"/>
  <c r="H14" i="35"/>
  <c r="H18" i="35" s="1"/>
  <c r="K12" i="35"/>
  <c r="K16" i="35" s="1"/>
  <c r="I14" i="35"/>
  <c r="I18" i="35" s="1"/>
  <c r="G11" i="35"/>
  <c r="G15" i="35" s="1"/>
  <c r="E11" i="35"/>
  <c r="E15" i="35" s="1"/>
  <c r="OJ2" i="27" l="1"/>
  <c r="PB5" i="27"/>
  <c r="OP5" i="27"/>
  <c r="OV3" i="27"/>
  <c r="OR2" i="27"/>
  <c r="ON5" i="27"/>
  <c r="OR3" i="27"/>
  <c r="PC5" i="27"/>
  <c r="PC8" i="27"/>
  <c r="PC12" i="27" s="1"/>
  <c r="OU3" i="27"/>
  <c r="OU8" i="27"/>
  <c r="OM5" i="27"/>
  <c r="OM8" i="27"/>
  <c r="OS2" i="27"/>
  <c r="OS8" i="27"/>
  <c r="OS12" i="27" s="1"/>
  <c r="OY5" i="27"/>
  <c r="OY8" i="27"/>
  <c r="OY9" i="27" s="1"/>
  <c r="OQ5" i="27"/>
  <c r="OQ8" i="27"/>
  <c r="OQ9" i="27" s="1"/>
  <c r="OI2" i="27"/>
  <c r="OI8" i="27"/>
  <c r="OR14" i="27" a="1"/>
  <c r="OR14" i="27" s="1"/>
  <c r="OR10" i="27" a="1"/>
  <c r="OR10" i="27" s="1"/>
  <c r="Q12" i="35"/>
  <c r="Q16" i="35" s="1"/>
  <c r="K14" i="35"/>
  <c r="K18" i="35" s="1"/>
  <c r="P12" i="35"/>
  <c r="P16" i="35" s="1"/>
  <c r="G14" i="35"/>
  <c r="G18" i="35" s="1"/>
  <c r="J14" i="35"/>
  <c r="J18" i="35" s="1"/>
  <c r="K13" i="35"/>
  <c r="K17" i="35" s="1"/>
  <c r="L12" i="35"/>
  <c r="L16" i="35" s="1"/>
  <c r="J13" i="35"/>
  <c r="J17" i="35" s="1"/>
  <c r="I17" i="35"/>
  <c r="D14" i="35"/>
  <c r="D18" i="35" s="1"/>
  <c r="G13" i="35"/>
  <c r="PA13" i="27"/>
  <c r="PA3" i="27"/>
  <c r="OK3" i="27"/>
  <c r="OZ2" i="27"/>
  <c r="OO2" i="27"/>
  <c r="OY13" i="27"/>
  <c r="OQ13" i="27"/>
  <c r="OU5" i="27"/>
  <c r="OI5" i="27"/>
  <c r="OZ3" i="27"/>
  <c r="OO3" i="27"/>
  <c r="OJ3" i="27"/>
  <c r="OV2" i="27"/>
  <c r="ON2" i="27"/>
  <c r="PA5" i="27"/>
  <c r="OW5" i="27"/>
  <c r="OS5" i="27"/>
  <c r="OO5" i="27"/>
  <c r="OK5" i="27"/>
  <c r="OW3" i="27"/>
  <c r="PA2" i="27"/>
  <c r="OO12" i="27"/>
  <c r="PB2" i="27"/>
  <c r="OX2" i="27"/>
  <c r="OT2" i="27"/>
  <c r="OP2" i="27"/>
  <c r="OL2" i="27"/>
  <c r="OH2" i="27"/>
  <c r="PA12" i="27"/>
  <c r="PB3" i="27"/>
  <c r="OX3" i="27"/>
  <c r="OT3" i="27"/>
  <c r="OP3" i="27"/>
  <c r="OL3" i="27"/>
  <c r="OH3" i="27"/>
  <c r="OW2" i="27"/>
  <c r="PC2" i="27"/>
  <c r="OY2" i="27"/>
  <c r="OU2" i="27"/>
  <c r="OQ2" i="27"/>
  <c r="OM2" i="27"/>
  <c r="OY12" i="27"/>
  <c r="OU12" i="27"/>
  <c r="OQ12" i="27"/>
  <c r="OM12" i="27"/>
  <c r="PB12" i="27"/>
  <c r="OT12" i="27"/>
  <c r="F14" i="35"/>
  <c r="F18" i="35" s="1"/>
  <c r="N11" i="35"/>
  <c r="N15" i="35" s="1"/>
  <c r="M11" i="35"/>
  <c r="M15" i="35" s="1"/>
  <c r="L11" i="35"/>
  <c r="L15" i="35" s="1"/>
  <c r="K11" i="35"/>
  <c r="K15" i="35" s="1"/>
  <c r="J11" i="35"/>
  <c r="J15" i="35" s="1"/>
  <c r="I11" i="35"/>
  <c r="I15" i="35" s="1"/>
  <c r="H11" i="35"/>
  <c r="H15" i="35" s="1"/>
  <c r="OS9" i="27" l="1"/>
  <c r="Q13" i="35"/>
  <c r="Q17" i="35" s="1"/>
  <c r="OU14" i="27" a="1"/>
  <c r="OU14" i="27" s="1"/>
  <c r="OU10" i="27" a="1"/>
  <c r="OU10" i="27" s="1"/>
  <c r="PB14" i="27" a="1"/>
  <c r="PB14" i="27" s="1"/>
  <c r="PB10" i="27" a="1"/>
  <c r="PB10" i="27" s="1"/>
  <c r="OQ14" i="27" a="1"/>
  <c r="OQ14" i="27" s="1"/>
  <c r="OQ10" i="27" a="1"/>
  <c r="OQ10" i="27" s="1"/>
  <c r="OY14" i="27" a="1"/>
  <c r="OY14" i="27" s="1"/>
  <c r="OY10" i="27" a="1"/>
  <c r="OY10" i="27" s="1"/>
  <c r="ON14" i="27" a="1"/>
  <c r="ON14" i="27" s="1"/>
  <c r="ON10" i="27" a="1"/>
  <c r="ON10" i="27" s="1"/>
  <c r="Q14" i="35"/>
  <c r="Q18" i="35" s="1"/>
  <c r="OM14" i="27" a="1"/>
  <c r="OM14" i="27" s="1"/>
  <c r="OM10" i="27" a="1"/>
  <c r="OM10" i="27" s="1"/>
  <c r="PC10" i="27" a="1"/>
  <c r="PC10" i="27" s="1"/>
  <c r="PC14" i="27" a="1"/>
  <c r="PC14" i="27" s="1"/>
  <c r="PA14" i="27" a="1"/>
  <c r="PA14" i="27" s="1"/>
  <c r="PA10" i="27" a="1"/>
  <c r="PA10" i="27" s="1"/>
  <c r="OV14" i="27" a="1"/>
  <c r="OV14" i="27" s="1"/>
  <c r="OV10" i="27" a="1"/>
  <c r="OV10" i="27" s="1"/>
  <c r="OO14" i="27" a="1"/>
  <c r="OO14" i="27" s="1"/>
  <c r="OO10" i="27" a="1"/>
  <c r="OO10" i="27" s="1"/>
  <c r="OW14" i="27" a="1"/>
  <c r="OW14" i="27" s="1"/>
  <c r="OW10" i="27" a="1"/>
  <c r="OW10" i="27" s="1"/>
  <c r="OZ14" i="27" a="1"/>
  <c r="OZ14" i="27" s="1"/>
  <c r="OZ10" i="27" a="1"/>
  <c r="OZ10" i="27" s="1"/>
  <c r="OL14" i="27" a="1"/>
  <c r="OL14" i="27" s="1"/>
  <c r="OL10" i="27" a="1"/>
  <c r="OL10" i="27" s="1"/>
  <c r="OP14" i="27" a="1"/>
  <c r="OP14" i="27" s="1"/>
  <c r="OP10" i="27" a="1"/>
  <c r="OP10" i="27" s="1"/>
  <c r="OT10" i="27" a="1"/>
  <c r="OT10" i="27" s="1"/>
  <c r="OT14" i="27" a="1"/>
  <c r="OT14" i="27" s="1"/>
  <c r="OX14" i="27" a="1"/>
  <c r="OX14" i="27" s="1"/>
  <c r="OX10" i="27" a="1"/>
  <c r="OX10" i="27" s="1"/>
  <c r="OS14" i="27" a="1"/>
  <c r="OS14" i="27" s="1"/>
  <c r="OS10" i="27" a="1"/>
  <c r="OS10" i="27" s="1"/>
  <c r="R11" i="35"/>
  <c r="R15" i="35" s="1"/>
  <c r="T12" i="35"/>
  <c r="P14" i="35"/>
  <c r="P18" i="35" s="1"/>
  <c r="P13" i="35"/>
  <c r="P17" i="35" s="1"/>
  <c r="P11" i="35"/>
  <c r="P15" i="35" s="1"/>
  <c r="G17" i="35"/>
  <c r="Q11" i="35"/>
  <c r="Q15" i="35" s="1"/>
  <c r="L14" i="35"/>
  <c r="L18" i="35" s="1"/>
  <c r="R12" i="35"/>
  <c r="R16" i="35" s="1"/>
  <c r="L13" i="35"/>
  <c r="L17" i="35" s="1"/>
  <c r="OS13" i="27"/>
  <c r="O11" i="35"/>
  <c r="O15" i="35" s="1"/>
  <c r="PC9" i="27"/>
  <c r="PC13" i="27"/>
  <c r="OM9" i="27"/>
  <c r="OM13" i="27"/>
  <c r="OO9" i="27"/>
  <c r="OO13" i="27"/>
  <c r="OU9" i="27"/>
  <c r="OU13" i="27"/>
  <c r="OW9" i="27"/>
  <c r="OW12" i="27"/>
  <c r="OW13" i="27"/>
  <c r="OZ9" i="27"/>
  <c r="OZ12" i="27"/>
  <c r="OZ13" i="27"/>
  <c r="OR9" i="27"/>
  <c r="OR12" i="27"/>
  <c r="OR13" i="27"/>
  <c r="OP9" i="27"/>
  <c r="OP13" i="27"/>
  <c r="OP12" i="27"/>
  <c r="OV13" i="27"/>
  <c r="OV9" i="27"/>
  <c r="OV12" i="27"/>
  <c r="OL9" i="27"/>
  <c r="OL13" i="27"/>
  <c r="PB9" i="27"/>
  <c r="PB13" i="27"/>
  <c r="OX9" i="27"/>
  <c r="OX13" i="27"/>
  <c r="OX12" i="27"/>
  <c r="ON13" i="27"/>
  <c r="ON9" i="27"/>
  <c r="ON12" i="27"/>
  <c r="OT9" i="27"/>
  <c r="OT13" i="27"/>
  <c r="O13" i="35"/>
  <c r="O17" i="35" s="1"/>
  <c r="O14" i="35"/>
  <c r="O18" i="35" s="1"/>
  <c r="H73" i="34"/>
  <c r="H83" i="34"/>
  <c r="H82" i="34"/>
  <c r="H78" i="34"/>
  <c r="H77" i="34"/>
  <c r="K83" i="34"/>
  <c r="K82" i="34"/>
  <c r="K78" i="34"/>
  <c r="K77" i="34"/>
  <c r="K73" i="34"/>
  <c r="K72" i="34"/>
  <c r="H72" i="34"/>
  <c r="H61" i="34" s="1"/>
  <c r="K48" i="34"/>
  <c r="K39" i="34"/>
  <c r="K31" i="34"/>
  <c r="K11" i="34" s="1"/>
  <c r="K50" i="34"/>
  <c r="K49" i="34"/>
  <c r="K41" i="34"/>
  <c r="K40" i="34"/>
  <c r="K30" i="34"/>
  <c r="K29" i="34"/>
  <c r="H50" i="34"/>
  <c r="H49" i="34"/>
  <c r="H4" i="34" s="1"/>
  <c r="H48" i="34"/>
  <c r="J32" i="34"/>
  <c r="J31" i="34"/>
  <c r="J30" i="34"/>
  <c r="H41" i="34"/>
  <c r="H40" i="34"/>
  <c r="H39" i="34"/>
  <c r="H32" i="34"/>
  <c r="H31" i="34"/>
  <c r="H30" i="34"/>
  <c r="H14" i="34" s="1"/>
  <c r="H29" i="34"/>
  <c r="IE9" i="40" l="1"/>
  <c r="IC9" i="38"/>
  <c r="IC9" i="40"/>
  <c r="HY9" i="38"/>
  <c r="IB9" i="38"/>
  <c r="HX9" i="40"/>
  <c r="ID9" i="40"/>
  <c r="HZ9" i="40"/>
  <c r="IA9" i="40"/>
  <c r="HY9" i="40"/>
  <c r="HX9" i="38"/>
  <c r="IB9" i="40"/>
  <c r="ID9" i="38"/>
  <c r="IE9" i="38"/>
  <c r="HZ9" i="38"/>
  <c r="IA9" i="38"/>
  <c r="FQ9" i="40"/>
  <c r="FQ9" i="38"/>
  <c r="FM9" i="38"/>
  <c r="FP9" i="38"/>
  <c r="FL9" i="40"/>
  <c r="FK9" i="40"/>
  <c r="FR9" i="40"/>
  <c r="FO9" i="40"/>
  <c r="FN9" i="40"/>
  <c r="FP9" i="40"/>
  <c r="FM9" i="40"/>
  <c r="FK9" i="38"/>
  <c r="FL9" i="38"/>
  <c r="FR9" i="38"/>
  <c r="FN9" i="38"/>
  <c r="FO9" i="38"/>
  <c r="FY13" i="38"/>
  <c r="FY12" i="38"/>
  <c r="FX12" i="38"/>
  <c r="FU13" i="38"/>
  <c r="FX13" i="38"/>
  <c r="FU12" i="38"/>
  <c r="FY12" i="40"/>
  <c r="FX13" i="40"/>
  <c r="FY13" i="40"/>
  <c r="FW13" i="40"/>
  <c r="FZ13" i="40"/>
  <c r="FW12" i="40"/>
  <c r="FX12" i="40"/>
  <c r="FZ12" i="40"/>
  <c r="FV13" i="40"/>
  <c r="FV12" i="40"/>
  <c r="FZ13" i="38"/>
  <c r="FV12" i="38"/>
  <c r="FU12" i="40"/>
  <c r="FV13" i="38"/>
  <c r="GA13" i="38"/>
  <c r="FT13" i="38"/>
  <c r="GA13" i="40"/>
  <c r="FT13" i="40"/>
  <c r="FU13" i="40"/>
  <c r="GA12" i="38"/>
  <c r="FT12" i="40"/>
  <c r="GA12" i="40"/>
  <c r="FZ12" i="38"/>
  <c r="FW13" i="38"/>
  <c r="FW12" i="38"/>
  <c r="FT12" i="38"/>
  <c r="H12" i="34"/>
  <c r="HE9" i="38"/>
  <c r="HD9" i="38"/>
  <c r="HI9" i="38"/>
  <c r="HG9" i="40"/>
  <c r="HJ9" i="40"/>
  <c r="HE9" i="40"/>
  <c r="HI9" i="40"/>
  <c r="HH9" i="40"/>
  <c r="HF9" i="40"/>
  <c r="HH9" i="38"/>
  <c r="HG9" i="38"/>
  <c r="HD9" i="40"/>
  <c r="HF9" i="38"/>
  <c r="HK9" i="40"/>
  <c r="HJ9" i="38"/>
  <c r="HK9" i="38"/>
  <c r="K21" i="34"/>
  <c r="DD12" i="38"/>
  <c r="DE13" i="38"/>
  <c r="DE13" i="40"/>
  <c r="DD13" i="38"/>
  <c r="DE12" i="38"/>
  <c r="DA13" i="38"/>
  <c r="DE12" i="40"/>
  <c r="DA12" i="38"/>
  <c r="DC12" i="40"/>
  <c r="DA12" i="40"/>
  <c r="DB13" i="40"/>
  <c r="CY13" i="40"/>
  <c r="CZ13" i="40"/>
  <c r="CX13" i="40"/>
  <c r="CZ12" i="40"/>
  <c r="DA13" i="40"/>
  <c r="DB12" i="40"/>
  <c r="CX12" i="40"/>
  <c r="CY12" i="40"/>
  <c r="DC13" i="40"/>
  <c r="CY12" i="38"/>
  <c r="DD13" i="40"/>
  <c r="CZ12" i="38"/>
  <c r="DD12" i="40"/>
  <c r="CY13" i="38"/>
  <c r="CZ13" i="38"/>
  <c r="CX12" i="38"/>
  <c r="DC12" i="38"/>
  <c r="CX13" i="38"/>
  <c r="DB12" i="38"/>
  <c r="DB13" i="38"/>
  <c r="DC13" i="38"/>
  <c r="K3" i="34"/>
  <c r="LM13" i="38"/>
  <c r="LQ13" i="38"/>
  <c r="LK12" i="38"/>
  <c r="LK13" i="38"/>
  <c r="LP12" i="38"/>
  <c r="LM12" i="38"/>
  <c r="LP13" i="38"/>
  <c r="LQ12" i="38"/>
  <c r="LQ12" i="40"/>
  <c r="LP13" i="40"/>
  <c r="LP12" i="40"/>
  <c r="LQ13" i="40"/>
  <c r="LJ13" i="40"/>
  <c r="LK12" i="40"/>
  <c r="LJ12" i="40"/>
  <c r="LO12" i="40"/>
  <c r="LN12" i="40"/>
  <c r="LN12" i="38"/>
  <c r="LL13" i="40"/>
  <c r="LL12" i="40"/>
  <c r="LO13" i="40"/>
  <c r="LM12" i="40"/>
  <c r="LK13" i="40"/>
  <c r="LN13" i="40"/>
  <c r="LM13" i="40"/>
  <c r="LO13" i="38"/>
  <c r="LJ12" i="38"/>
  <c r="LN13" i="38"/>
  <c r="LO12" i="38"/>
  <c r="LL12" i="38"/>
  <c r="LJ13" i="38"/>
  <c r="LL13" i="38"/>
  <c r="EK9" i="38"/>
  <c r="EK9" i="40"/>
  <c r="EO9" i="38"/>
  <c r="EJ9" i="38"/>
  <c r="EP9" i="40"/>
  <c r="EJ9" i="40"/>
  <c r="EL9" i="40"/>
  <c r="EO9" i="40"/>
  <c r="EM9" i="40"/>
  <c r="EN9" i="38"/>
  <c r="EL9" i="38"/>
  <c r="EN9" i="40"/>
  <c r="EQ9" i="40"/>
  <c r="EP9" i="38"/>
  <c r="EM9" i="38"/>
  <c r="EQ9" i="38"/>
  <c r="H23" i="34"/>
  <c r="AZ9" i="38"/>
  <c r="AW9" i="38"/>
  <c r="BA9" i="38"/>
  <c r="BA9" i="40"/>
  <c r="AZ9" i="40"/>
  <c r="BB9" i="40"/>
  <c r="AY9" i="40"/>
  <c r="AW9" i="40"/>
  <c r="AV9" i="40"/>
  <c r="AV9" i="38"/>
  <c r="AX9" i="40"/>
  <c r="BB9" i="38"/>
  <c r="BC9" i="38"/>
  <c r="AX9" i="38"/>
  <c r="BC9" i="40"/>
  <c r="AY9" i="38"/>
  <c r="K14" i="34"/>
  <c r="FH12" i="38"/>
  <c r="FI13" i="38"/>
  <c r="FH13" i="38"/>
  <c r="FI12" i="38"/>
  <c r="FE13" i="38"/>
  <c r="FE12" i="38"/>
  <c r="FB13" i="40"/>
  <c r="FB12" i="40"/>
  <c r="FC12" i="40"/>
  <c r="FI12" i="40"/>
  <c r="FH13" i="40"/>
  <c r="FG13" i="40"/>
  <c r="FE12" i="40"/>
  <c r="FH12" i="40"/>
  <c r="FG12" i="40"/>
  <c r="FI13" i="40"/>
  <c r="FD13" i="40"/>
  <c r="FF13" i="40"/>
  <c r="FF12" i="40"/>
  <c r="FF12" i="38"/>
  <c r="FC13" i="40"/>
  <c r="FB12" i="38"/>
  <c r="FB13" i="38"/>
  <c r="FE13" i="40"/>
  <c r="FD12" i="40"/>
  <c r="FF13" i="38"/>
  <c r="FG13" i="38"/>
  <c r="FD12" i="38"/>
  <c r="FG12" i="38"/>
  <c r="FC12" i="38"/>
  <c r="FC13" i="38"/>
  <c r="FD13" i="38"/>
  <c r="K67" i="34"/>
  <c r="AJ12" i="38"/>
  <c r="AG13" i="38"/>
  <c r="AJ13" i="38"/>
  <c r="AG12" i="38"/>
  <c r="AK13" i="38"/>
  <c r="AK12" i="38"/>
  <c r="AJ13" i="40"/>
  <c r="AE12" i="40"/>
  <c r="AI13" i="40"/>
  <c r="AK12" i="40"/>
  <c r="AG13" i="40"/>
  <c r="AJ12" i="40"/>
  <c r="AI12" i="40"/>
  <c r="AH13" i="40"/>
  <c r="AK13" i="40"/>
  <c r="AF13" i="40"/>
  <c r="AH12" i="40"/>
  <c r="AD12" i="40"/>
  <c r="AE13" i="40"/>
  <c r="AD12" i="38"/>
  <c r="AD13" i="38"/>
  <c r="AF12" i="40"/>
  <c r="AD13" i="40"/>
  <c r="AG12" i="40"/>
  <c r="AI12" i="38"/>
  <c r="AF12" i="38"/>
  <c r="AH12" i="38"/>
  <c r="AE13" i="38"/>
  <c r="AF13" i="38"/>
  <c r="AE12" i="38"/>
  <c r="AH13" i="38"/>
  <c r="AI13" i="38"/>
  <c r="AS9" i="40"/>
  <c r="AO9" i="38"/>
  <c r="AR9" i="38"/>
  <c r="AS9" i="38"/>
  <c r="AT9" i="40"/>
  <c r="AQ9" i="40"/>
  <c r="AP9" i="40"/>
  <c r="AR9" i="40"/>
  <c r="AO9" i="40"/>
  <c r="AM9" i="40"/>
  <c r="AN9" i="40"/>
  <c r="AM9" i="38"/>
  <c r="AN9" i="38"/>
  <c r="AT9" i="38"/>
  <c r="AP9" i="38"/>
  <c r="AQ9" i="38"/>
  <c r="H56" i="34"/>
  <c r="KU9" i="38"/>
  <c r="KS9" i="38"/>
  <c r="KW9" i="38"/>
  <c r="KW9" i="40"/>
  <c r="KX9" i="40"/>
  <c r="KR9" i="40"/>
  <c r="KU9" i="40"/>
  <c r="KY9" i="38"/>
  <c r="KV9" i="38"/>
  <c r="KS9" i="40"/>
  <c r="KT9" i="38"/>
  <c r="KR9" i="38"/>
  <c r="KX9" i="38"/>
  <c r="KT9" i="40"/>
  <c r="KV9" i="40"/>
  <c r="KY9" i="40"/>
  <c r="CG13" i="38"/>
  <c r="CF13" i="38"/>
  <c r="CG12" i="38"/>
  <c r="CK13" i="38"/>
  <c r="CF12" i="38"/>
  <c r="CK12" i="38"/>
  <c r="CM12" i="40"/>
  <c r="CF12" i="40"/>
  <c r="CL13" i="40"/>
  <c r="CI13" i="40"/>
  <c r="CL12" i="40"/>
  <c r="CK13" i="40"/>
  <c r="CH13" i="40"/>
  <c r="CG12" i="40"/>
  <c r="CH12" i="40"/>
  <c r="CI12" i="40"/>
  <c r="CF13" i="40"/>
  <c r="CM13" i="40"/>
  <c r="CJ12" i="40"/>
  <c r="CL13" i="38"/>
  <c r="CJ12" i="38"/>
  <c r="CJ13" i="38"/>
  <c r="CH12" i="38"/>
  <c r="CI13" i="38"/>
  <c r="CK12" i="40"/>
  <c r="CH13" i="38"/>
  <c r="CG13" i="40"/>
  <c r="CI12" i="38"/>
  <c r="CL12" i="38"/>
  <c r="CJ13" i="40"/>
  <c r="CM12" i="38"/>
  <c r="CM13" i="38"/>
  <c r="FI11" i="38"/>
  <c r="FH11" i="38"/>
  <c r="FE11" i="38"/>
  <c r="FI11" i="40"/>
  <c r="FB11" i="40"/>
  <c r="FE11" i="40"/>
  <c r="FG11" i="40"/>
  <c r="FC11" i="40"/>
  <c r="FD11" i="40"/>
  <c r="FF11" i="40"/>
  <c r="FH11" i="40"/>
  <c r="FF11" i="38"/>
  <c r="FB11" i="38"/>
  <c r="FG11" i="38"/>
  <c r="FD11" i="38"/>
  <c r="FC11" i="38"/>
  <c r="K22" i="34"/>
  <c r="AO13" i="38"/>
  <c r="AS13" i="40"/>
  <c r="AO12" i="38"/>
  <c r="AR12" i="38"/>
  <c r="AS13" i="38"/>
  <c r="AS12" i="40"/>
  <c r="AR13" i="38"/>
  <c r="AS12" i="38"/>
  <c r="AP12" i="40"/>
  <c r="AR13" i="40"/>
  <c r="AN13" i="40"/>
  <c r="AM13" i="40"/>
  <c r="AR12" i="40"/>
  <c r="AN12" i="40"/>
  <c r="AQ13" i="40"/>
  <c r="AM12" i="40"/>
  <c r="AT12" i="40"/>
  <c r="AQ12" i="40"/>
  <c r="AT13" i="40"/>
  <c r="AO13" i="40"/>
  <c r="AP13" i="40"/>
  <c r="AN12" i="38"/>
  <c r="AT12" i="38"/>
  <c r="AM13" i="38"/>
  <c r="AN13" i="38"/>
  <c r="AT13" i="38"/>
  <c r="AO12" i="40"/>
  <c r="AM12" i="38"/>
  <c r="AQ13" i="38"/>
  <c r="AQ12" i="38"/>
  <c r="AP12" i="38"/>
  <c r="AP13" i="38"/>
  <c r="EB9" i="38"/>
  <c r="EC9" i="38"/>
  <c r="EG9" i="38"/>
  <c r="EF9" i="40"/>
  <c r="EB9" i="40"/>
  <c r="EE9" i="40"/>
  <c r="EH9" i="40"/>
  <c r="EE9" i="38"/>
  <c r="EG9" i="40"/>
  <c r="EC9" i="40"/>
  <c r="ED9" i="40"/>
  <c r="EF9" i="38"/>
  <c r="EA9" i="40"/>
  <c r="EH9" i="38"/>
  <c r="ED9" i="38"/>
  <c r="EA9" i="38"/>
  <c r="K56" i="34"/>
  <c r="KS13" i="38"/>
  <c r="KU12" i="38"/>
  <c r="KW13" i="38"/>
  <c r="KS12" i="38"/>
  <c r="KU13" i="38"/>
  <c r="KW12" i="38"/>
  <c r="KW12" i="40"/>
  <c r="KX13" i="40"/>
  <c r="KX12" i="40"/>
  <c r="KR13" i="40"/>
  <c r="KW13" i="40"/>
  <c r="KR12" i="40"/>
  <c r="KU12" i="40"/>
  <c r="KU13" i="40"/>
  <c r="KV12" i="38"/>
  <c r="KT12" i="38"/>
  <c r="KR12" i="38"/>
  <c r="KS12" i="40"/>
  <c r="KX12" i="38"/>
  <c r="KY12" i="38"/>
  <c r="KT13" i="40"/>
  <c r="KV13" i="40"/>
  <c r="KX13" i="38"/>
  <c r="KV13" i="38"/>
  <c r="KY12" i="40"/>
  <c r="KT12" i="40"/>
  <c r="KS13" i="40"/>
  <c r="KY13" i="40"/>
  <c r="KV12" i="40"/>
  <c r="KY13" i="38"/>
  <c r="KT13" i="38"/>
  <c r="KR13" i="38"/>
  <c r="H62" i="34"/>
  <c r="H13" i="34"/>
  <c r="ES9" i="38"/>
  <c r="EZ9" i="38"/>
  <c r="EW9" i="38"/>
  <c r="EU9" i="40"/>
  <c r="EY9" i="40"/>
  <c r="ES9" i="40"/>
  <c r="EX9" i="40"/>
  <c r="EW9" i="40"/>
  <c r="ET9" i="40"/>
  <c r="EV9" i="40"/>
  <c r="EV9" i="38"/>
  <c r="EU9" i="38"/>
  <c r="EZ9" i="40"/>
  <c r="ET9" i="38"/>
  <c r="EX9" i="38"/>
  <c r="EY9" i="38"/>
  <c r="GY11" i="40"/>
  <c r="GV11" i="38"/>
  <c r="GW11" i="38"/>
  <c r="GW11" i="40"/>
  <c r="HA11" i="38"/>
  <c r="GU11" i="40"/>
  <c r="GX11" i="40"/>
  <c r="GZ11" i="40"/>
  <c r="HB11" i="38"/>
  <c r="GX11" i="38"/>
  <c r="GZ11" i="38"/>
  <c r="GV11" i="40"/>
  <c r="HB11" i="40"/>
  <c r="HA11" i="40"/>
  <c r="GY11" i="38"/>
  <c r="GU11" i="38"/>
  <c r="K23" i="34"/>
  <c r="AZ12" i="38"/>
  <c r="AW13" i="38"/>
  <c r="AZ13" i="38"/>
  <c r="AW12" i="38"/>
  <c r="BA13" i="38"/>
  <c r="BA12" i="38"/>
  <c r="BA12" i="40"/>
  <c r="AY13" i="40"/>
  <c r="AZ13" i="40"/>
  <c r="BB13" i="40"/>
  <c r="AY12" i="40"/>
  <c r="BB12" i="40"/>
  <c r="BA13" i="40"/>
  <c r="AX13" i="40"/>
  <c r="AZ12" i="40"/>
  <c r="AW12" i="40"/>
  <c r="AX12" i="40"/>
  <c r="AV13" i="38"/>
  <c r="BB13" i="38"/>
  <c r="AW13" i="40"/>
  <c r="BC13" i="38"/>
  <c r="AX12" i="38"/>
  <c r="AX13" i="38"/>
  <c r="BC12" i="38"/>
  <c r="BC13" i="40"/>
  <c r="AV13" i="40"/>
  <c r="AV12" i="40"/>
  <c r="AV12" i="38"/>
  <c r="BC12" i="40"/>
  <c r="BB12" i="38"/>
  <c r="AY12" i="38"/>
  <c r="AY13" i="38"/>
  <c r="K57" i="34"/>
  <c r="IS13" i="38"/>
  <c r="IS13" i="40"/>
  <c r="IR12" i="38"/>
  <c r="IU12" i="40"/>
  <c r="IS12" i="38"/>
  <c r="IR13" i="38"/>
  <c r="IW13" i="38"/>
  <c r="IU13" i="40"/>
  <c r="IS12" i="40"/>
  <c r="IW12" i="38"/>
  <c r="IT13" i="40"/>
  <c r="IW13" i="40"/>
  <c r="IT12" i="40"/>
  <c r="IV12" i="40"/>
  <c r="IP13" i="40"/>
  <c r="IP12" i="40"/>
  <c r="IV13" i="40"/>
  <c r="IT13" i="38"/>
  <c r="IR12" i="40"/>
  <c r="IP12" i="38"/>
  <c r="IW12" i="40"/>
  <c r="IP13" i="38"/>
  <c r="IQ13" i="40"/>
  <c r="IQ12" i="40"/>
  <c r="IR13" i="40"/>
  <c r="IT12" i="38"/>
  <c r="IV13" i="38"/>
  <c r="IQ12" i="38"/>
  <c r="IV12" i="38"/>
  <c r="IU13" i="38"/>
  <c r="IQ13" i="38"/>
  <c r="IU12" i="38"/>
  <c r="K66" i="34"/>
  <c r="K61" i="34"/>
  <c r="GN12" i="38"/>
  <c r="GO13" i="38"/>
  <c r="GN13" i="38"/>
  <c r="GO12" i="38"/>
  <c r="GS13" i="38"/>
  <c r="GS12" i="38"/>
  <c r="GQ12" i="40"/>
  <c r="GS12" i="40"/>
  <c r="GR13" i="40"/>
  <c r="GR12" i="40"/>
  <c r="GM13" i="40"/>
  <c r="GP13" i="40"/>
  <c r="GS13" i="40"/>
  <c r="GM12" i="40"/>
  <c r="GP12" i="40"/>
  <c r="GQ13" i="40"/>
  <c r="GL13" i="40"/>
  <c r="GL12" i="40"/>
  <c r="GQ12" i="38"/>
  <c r="GR12" i="38"/>
  <c r="GR13" i="38"/>
  <c r="GO12" i="40"/>
  <c r="GN13" i="40"/>
  <c r="GN12" i="40"/>
  <c r="GO13" i="40"/>
  <c r="GQ13" i="38"/>
  <c r="GM13" i="38"/>
  <c r="GL13" i="38"/>
  <c r="GM12" i="38"/>
  <c r="GP12" i="38"/>
  <c r="GL12" i="38"/>
  <c r="GP13" i="38"/>
  <c r="FH9" i="38"/>
  <c r="FI9" i="38"/>
  <c r="FE9" i="38"/>
  <c r="FC9" i="40"/>
  <c r="FD9" i="40"/>
  <c r="FF9" i="40"/>
  <c r="FB9" i="40"/>
  <c r="FI9" i="40"/>
  <c r="FH9" i="40"/>
  <c r="FE9" i="40"/>
  <c r="FF9" i="38"/>
  <c r="FG9" i="40"/>
  <c r="FB9" i="38"/>
  <c r="FG9" i="38"/>
  <c r="FC9" i="38"/>
  <c r="FD9" i="38"/>
  <c r="HE11" i="38"/>
  <c r="HI11" i="38"/>
  <c r="HD11" i="38"/>
  <c r="HJ11" i="40"/>
  <c r="HG11" i="40"/>
  <c r="HE11" i="40"/>
  <c r="HF11" i="40"/>
  <c r="HK11" i="40"/>
  <c r="HH11" i="40"/>
  <c r="HI11" i="40"/>
  <c r="HJ11" i="38"/>
  <c r="HH11" i="38"/>
  <c r="HF11" i="38"/>
  <c r="HG11" i="38"/>
  <c r="HD11" i="40"/>
  <c r="HK11" i="38"/>
  <c r="K4" i="34"/>
  <c r="IZ12" i="38"/>
  <c r="JA13" i="38"/>
  <c r="IZ13" i="38"/>
  <c r="JA12" i="38"/>
  <c r="JE13" i="38"/>
  <c r="JE12" i="38"/>
  <c r="JE12" i="40"/>
  <c r="JD12" i="40"/>
  <c r="JC12" i="40"/>
  <c r="JC13" i="40"/>
  <c r="JE13" i="40"/>
  <c r="JF13" i="40"/>
  <c r="JF12" i="40"/>
  <c r="IY12" i="40"/>
  <c r="JD13" i="40"/>
  <c r="JB12" i="40"/>
  <c r="JA12" i="40"/>
  <c r="JC12" i="38"/>
  <c r="JD12" i="38"/>
  <c r="IY13" i="40"/>
  <c r="JA13" i="40"/>
  <c r="IZ13" i="40"/>
  <c r="JD13" i="38"/>
  <c r="IZ12" i="40"/>
  <c r="JB13" i="40"/>
  <c r="JC13" i="38"/>
  <c r="JF13" i="38"/>
  <c r="IY13" i="38"/>
  <c r="IY12" i="38"/>
  <c r="JF12" i="38"/>
  <c r="JB12" i="38"/>
  <c r="JB13" i="38"/>
  <c r="H22" i="34"/>
  <c r="H66" i="34"/>
  <c r="CG9" i="38"/>
  <c r="CK9" i="38"/>
  <c r="CF9" i="38"/>
  <c r="CM9" i="40"/>
  <c r="CI9" i="40"/>
  <c r="CL9" i="40"/>
  <c r="CF9" i="40"/>
  <c r="CH9" i="40"/>
  <c r="CJ9" i="40"/>
  <c r="CG9" i="40"/>
  <c r="CJ9" i="38"/>
  <c r="CI9" i="38"/>
  <c r="CK9" i="40"/>
  <c r="CH9" i="38"/>
  <c r="CL9" i="38"/>
  <c r="CM9" i="38"/>
  <c r="IZ9" i="38"/>
  <c r="JA9" i="38"/>
  <c r="JE9" i="38"/>
  <c r="JE9" i="40"/>
  <c r="JD9" i="40"/>
  <c r="JC9" i="40"/>
  <c r="JF9" i="40"/>
  <c r="IY9" i="40"/>
  <c r="JC9" i="38"/>
  <c r="JB9" i="40"/>
  <c r="JA9" i="40"/>
  <c r="JD9" i="38"/>
  <c r="IZ9" i="40"/>
  <c r="IY9" i="38"/>
  <c r="JF9" i="38"/>
  <c r="JB9" i="38"/>
  <c r="H21" i="34"/>
  <c r="DE9" i="40"/>
  <c r="DD9" i="38"/>
  <c r="DE9" i="38"/>
  <c r="DA9" i="38"/>
  <c r="DC9" i="40"/>
  <c r="DA9" i="40"/>
  <c r="DB9" i="40"/>
  <c r="CY9" i="40"/>
  <c r="CY9" i="38"/>
  <c r="CZ9" i="38"/>
  <c r="CX9" i="40"/>
  <c r="CZ9" i="40"/>
  <c r="DD9" i="40"/>
  <c r="DB9" i="38"/>
  <c r="CX9" i="38"/>
  <c r="DC9" i="38"/>
  <c r="K13" i="34"/>
  <c r="ES13" i="38"/>
  <c r="EZ12" i="38"/>
  <c r="ES12" i="38"/>
  <c r="EZ13" i="38"/>
  <c r="EW13" i="38"/>
  <c r="EW12" i="38"/>
  <c r="EW13" i="40"/>
  <c r="EY12" i="40"/>
  <c r="ES12" i="40"/>
  <c r="EU12" i="40"/>
  <c r="EX13" i="40"/>
  <c r="EX12" i="40"/>
  <c r="ES13" i="40"/>
  <c r="ET13" i="40"/>
  <c r="ET12" i="40"/>
  <c r="EW12" i="40"/>
  <c r="EY13" i="40"/>
  <c r="EU13" i="40"/>
  <c r="EV12" i="40"/>
  <c r="EX13" i="38"/>
  <c r="EV12" i="38"/>
  <c r="EV13" i="38"/>
  <c r="ET12" i="38"/>
  <c r="EU13" i="38"/>
  <c r="ET13" i="38"/>
  <c r="EZ13" i="40"/>
  <c r="EU12" i="38"/>
  <c r="EX12" i="38"/>
  <c r="EZ12" i="40"/>
  <c r="EV13" i="40"/>
  <c r="EY12" i="38"/>
  <c r="EY13" i="38"/>
  <c r="H11" i="34"/>
  <c r="GY9" i="40"/>
  <c r="GW9" i="38"/>
  <c r="GW9" i="40"/>
  <c r="HA9" i="38"/>
  <c r="GV9" i="38"/>
  <c r="HB9" i="40"/>
  <c r="GX9" i="40"/>
  <c r="GU9" i="40"/>
  <c r="HA9" i="40"/>
  <c r="GV9" i="40"/>
  <c r="GX9" i="38"/>
  <c r="GZ9" i="40"/>
  <c r="GZ9" i="38"/>
  <c r="HB9" i="38"/>
  <c r="GY9" i="38"/>
  <c r="GU9" i="38"/>
  <c r="H3" i="34"/>
  <c r="LP9" i="38"/>
  <c r="LK9" i="38"/>
  <c r="LM9" i="38"/>
  <c r="LQ9" i="38"/>
  <c r="LO9" i="40"/>
  <c r="LQ9" i="40"/>
  <c r="LP9" i="40"/>
  <c r="LK9" i="40"/>
  <c r="LJ9" i="40"/>
  <c r="LL9" i="38"/>
  <c r="LN9" i="40"/>
  <c r="LN9" i="38"/>
  <c r="LL9" i="40"/>
  <c r="LM9" i="40"/>
  <c r="LJ9" i="38"/>
  <c r="LO9" i="38"/>
  <c r="K5" i="34"/>
  <c r="JH13" i="38"/>
  <c r="JI13" i="38"/>
  <c r="JK13" i="40"/>
  <c r="JI12" i="40"/>
  <c r="JI12" i="38"/>
  <c r="JM13" i="38"/>
  <c r="JI13" i="40"/>
  <c r="JH12" i="38"/>
  <c r="JK12" i="40"/>
  <c r="JM12" i="38"/>
  <c r="JO12" i="40"/>
  <c r="JO13" i="40"/>
  <c r="JJ13" i="40"/>
  <c r="JL13" i="40"/>
  <c r="JM13" i="40"/>
  <c r="JL13" i="38"/>
  <c r="JJ12" i="38"/>
  <c r="JJ13" i="38"/>
  <c r="JL12" i="40"/>
  <c r="JH12" i="40"/>
  <c r="JN13" i="40"/>
  <c r="JN12" i="40"/>
  <c r="JN12" i="38"/>
  <c r="JJ12" i="40"/>
  <c r="JM12" i="40"/>
  <c r="JL12" i="38"/>
  <c r="JN13" i="38"/>
  <c r="JH13" i="40"/>
  <c r="JK13" i="38"/>
  <c r="JO13" i="38"/>
  <c r="JK12" i="38"/>
  <c r="JO12" i="38"/>
  <c r="GN9" i="38"/>
  <c r="GO9" i="38"/>
  <c r="GS9" i="38"/>
  <c r="GL9" i="40"/>
  <c r="GS9" i="40"/>
  <c r="GR9" i="40"/>
  <c r="GQ9" i="40"/>
  <c r="GQ9" i="38"/>
  <c r="GP9" i="40"/>
  <c r="GR9" i="38"/>
  <c r="GM9" i="40"/>
  <c r="GO9" i="40"/>
  <c r="GN9" i="40"/>
  <c r="GM9" i="38"/>
  <c r="GL9" i="38"/>
  <c r="GP9" i="38"/>
  <c r="H67" i="34"/>
  <c r="AJ9" i="38"/>
  <c r="AG9" i="38"/>
  <c r="AK9" i="38"/>
  <c r="AD9" i="40"/>
  <c r="AE9" i="40"/>
  <c r="AF9" i="40"/>
  <c r="AG9" i="40"/>
  <c r="AJ9" i="40"/>
  <c r="AK9" i="40"/>
  <c r="AI9" i="40"/>
  <c r="AH9" i="38"/>
  <c r="AH9" i="40"/>
  <c r="AD9" i="38"/>
  <c r="AI9" i="38"/>
  <c r="AE9" i="38"/>
  <c r="AF9" i="38"/>
  <c r="GV13" i="38"/>
  <c r="GW13" i="38"/>
  <c r="GY12" i="40"/>
  <c r="GW12" i="40"/>
  <c r="GW12" i="38"/>
  <c r="HA13" i="38"/>
  <c r="GW13" i="40"/>
  <c r="GV12" i="38"/>
  <c r="GY13" i="40"/>
  <c r="HA12" i="38"/>
  <c r="GX13" i="40"/>
  <c r="GU12" i="40"/>
  <c r="GX12" i="40"/>
  <c r="GZ12" i="40"/>
  <c r="HB13" i="40"/>
  <c r="GU13" i="40"/>
  <c r="HB12" i="40"/>
  <c r="GX12" i="38"/>
  <c r="GV13" i="40"/>
  <c r="HA13" i="40"/>
  <c r="GX13" i="38"/>
  <c r="GV12" i="40"/>
  <c r="GZ12" i="38"/>
  <c r="GZ13" i="40"/>
  <c r="GZ13" i="38"/>
  <c r="HB12" i="38"/>
  <c r="HA12" i="40"/>
  <c r="HB13" i="38"/>
  <c r="GY13" i="38"/>
  <c r="GU12" i="38"/>
  <c r="GY12" i="38"/>
  <c r="GU13" i="38"/>
  <c r="H5" i="34"/>
  <c r="JK9" i="40"/>
  <c r="JI9" i="38"/>
  <c r="JI9" i="40"/>
  <c r="JM9" i="38"/>
  <c r="JH9" i="38"/>
  <c r="JL9" i="40"/>
  <c r="JO9" i="40"/>
  <c r="JJ9" i="40"/>
  <c r="JH9" i="40"/>
  <c r="JL9" i="38"/>
  <c r="JJ9" i="38"/>
  <c r="JN9" i="40"/>
  <c r="JM9" i="40"/>
  <c r="JN9" i="38"/>
  <c r="JK9" i="38"/>
  <c r="JO9" i="38"/>
  <c r="K62" i="34"/>
  <c r="EJ13" i="38"/>
  <c r="EK13" i="38"/>
  <c r="EK12" i="40"/>
  <c r="EK12" i="38"/>
  <c r="EO13" i="38"/>
  <c r="EK13" i="40"/>
  <c r="EJ12" i="38"/>
  <c r="EO12" i="38"/>
  <c r="EL13" i="40"/>
  <c r="EO12" i="40"/>
  <c r="EJ12" i="40"/>
  <c r="EM12" i="40"/>
  <c r="EL12" i="40"/>
  <c r="EO13" i="40"/>
  <c r="EQ13" i="40"/>
  <c r="EQ12" i="40"/>
  <c r="EM13" i="40"/>
  <c r="EP13" i="40"/>
  <c r="EJ13" i="40"/>
  <c r="EP12" i="40"/>
  <c r="EN13" i="38"/>
  <c r="EL12" i="38"/>
  <c r="EN13" i="40"/>
  <c r="EL13" i="38"/>
  <c r="EN12" i="40"/>
  <c r="EP12" i="38"/>
  <c r="EN12" i="38"/>
  <c r="EP13" i="38"/>
  <c r="EM13" i="38"/>
  <c r="EQ13" i="38"/>
  <c r="EM12" i="38"/>
  <c r="EQ12" i="38"/>
  <c r="H57" i="34"/>
  <c r="IS9" i="40"/>
  <c r="IS9" i="38"/>
  <c r="IR9" i="38"/>
  <c r="IU9" i="40"/>
  <c r="IW9" i="38"/>
  <c r="IT9" i="40"/>
  <c r="IV9" i="40"/>
  <c r="IP9" i="40"/>
  <c r="IW9" i="40"/>
  <c r="IR9" i="40"/>
  <c r="IT9" i="38"/>
  <c r="IP9" i="38"/>
  <c r="IQ9" i="40"/>
  <c r="IV9" i="38"/>
  <c r="IU9" i="38"/>
  <c r="IQ9" i="38"/>
  <c r="T13" i="35"/>
  <c r="T17" i="35" s="1"/>
  <c r="T16" i="35"/>
  <c r="T14" i="35"/>
  <c r="T18" i="35" s="1"/>
  <c r="T11" i="35"/>
  <c r="T15" i="35" s="1"/>
  <c r="R14" i="35"/>
  <c r="R18" i="35" s="1"/>
  <c r="R13" i="35"/>
  <c r="S11" i="35"/>
  <c r="S15" i="35" s="1"/>
  <c r="C12" i="27"/>
  <c r="C13" i="27"/>
  <c r="H20" i="34"/>
  <c r="S13" i="35"/>
  <c r="S17" i="35" s="1"/>
  <c r="S14" i="35"/>
  <c r="S18" i="35" s="1"/>
  <c r="C43" i="29"/>
  <c r="C44" i="29"/>
  <c r="C45" i="29"/>
  <c r="C46" i="29"/>
  <c r="C47" i="29"/>
  <c r="C48" i="29"/>
  <c r="C49" i="29"/>
  <c r="C50" i="29"/>
  <c r="C42" i="29"/>
  <c r="C32" i="29"/>
  <c r="C33" i="29"/>
  <c r="C34" i="29"/>
  <c r="C35" i="29"/>
  <c r="C36" i="29"/>
  <c r="C37" i="29"/>
  <c r="C38" i="29"/>
  <c r="C39" i="29"/>
  <c r="C31" i="29"/>
  <c r="C21" i="29"/>
  <c r="C22" i="29"/>
  <c r="C23" i="29"/>
  <c r="C24" i="29"/>
  <c r="C25" i="29"/>
  <c r="C26" i="29"/>
  <c r="C27" i="29"/>
  <c r="C28" i="29"/>
  <c r="C20" i="29"/>
  <c r="C61" i="28" a="1"/>
  <c r="C61" i="28" s="1"/>
  <c r="D1" i="27"/>
  <c r="D8" i="27" s="1"/>
  <c r="E1" i="27"/>
  <c r="E8" i="27" s="1"/>
  <c r="F1" i="27"/>
  <c r="F8" i="27" s="1"/>
  <c r="G1" i="27"/>
  <c r="G8" i="27" s="1"/>
  <c r="H1" i="27"/>
  <c r="H8" i="27" s="1"/>
  <c r="I1" i="27"/>
  <c r="I8" i="27" s="1"/>
  <c r="I13" i="27" s="1"/>
  <c r="J1" i="27"/>
  <c r="J8" i="27" s="1"/>
  <c r="K1" i="27"/>
  <c r="K8" i="27" s="1"/>
  <c r="L1" i="27"/>
  <c r="L8" i="27" s="1"/>
  <c r="M1" i="27"/>
  <c r="M8" i="27" s="1"/>
  <c r="N1" i="27"/>
  <c r="N8" i="27" s="1"/>
  <c r="O1" i="27"/>
  <c r="O8" i="27" s="1"/>
  <c r="P1" i="27"/>
  <c r="P8" i="27" s="1"/>
  <c r="Q1" i="27"/>
  <c r="Q8" i="27" s="1"/>
  <c r="R1" i="27"/>
  <c r="R8" i="27" s="1"/>
  <c r="S1" i="27"/>
  <c r="S8" i="27" s="1"/>
  <c r="T1" i="27"/>
  <c r="T8" i="27" s="1"/>
  <c r="U1" i="27"/>
  <c r="U8" i="27" s="1"/>
  <c r="V1" i="27"/>
  <c r="V8" i="27" s="1"/>
  <c r="W1" i="27"/>
  <c r="W8" i="27" s="1"/>
  <c r="X1" i="27"/>
  <c r="X8" i="27" s="1"/>
  <c r="Y1" i="27"/>
  <c r="Y8" i="27" s="1"/>
  <c r="Z1" i="27"/>
  <c r="Z8" i="27" s="1"/>
  <c r="AA1" i="27"/>
  <c r="AA8" i="27" s="1"/>
  <c r="AB1" i="27"/>
  <c r="AB8" i="27" s="1"/>
  <c r="AC1" i="27"/>
  <c r="AC8" i="27" s="1"/>
  <c r="AD1" i="27"/>
  <c r="AD8" i="27" s="1"/>
  <c r="AE1" i="27"/>
  <c r="AE8" i="27" s="1"/>
  <c r="AF1" i="27"/>
  <c r="AF8" i="27" s="1"/>
  <c r="AG1" i="27"/>
  <c r="AG8" i="27" s="1"/>
  <c r="AH1" i="27"/>
  <c r="AH8" i="27" s="1"/>
  <c r="AI1" i="27"/>
  <c r="AI8" i="27" s="1"/>
  <c r="AJ1" i="27"/>
  <c r="AJ8" i="27" s="1"/>
  <c r="AK1" i="27"/>
  <c r="AK8" i="27" s="1"/>
  <c r="AL1" i="27"/>
  <c r="AL8" i="27" s="1"/>
  <c r="AM1" i="27"/>
  <c r="AM8" i="27" s="1"/>
  <c r="AN1" i="27"/>
  <c r="AN8" i="27" s="1"/>
  <c r="AO1" i="27"/>
  <c r="AO8" i="27" s="1"/>
  <c r="AP1" i="27"/>
  <c r="AP8" i="27" s="1"/>
  <c r="AQ1" i="27"/>
  <c r="AQ8" i="27" s="1"/>
  <c r="AR1" i="27"/>
  <c r="AR8" i="27" s="1"/>
  <c r="AS1" i="27"/>
  <c r="AS8" i="27" s="1"/>
  <c r="AT1" i="27"/>
  <c r="AT8" i="27" s="1"/>
  <c r="AU1" i="27"/>
  <c r="AU8" i="27" s="1"/>
  <c r="AV1" i="27"/>
  <c r="AV8" i="27" s="1"/>
  <c r="AW1" i="27"/>
  <c r="AW8" i="27" s="1"/>
  <c r="AX1" i="27"/>
  <c r="AX8" i="27" s="1"/>
  <c r="AY1" i="27"/>
  <c r="AY8" i="27" s="1"/>
  <c r="AZ1" i="27"/>
  <c r="AZ8" i="27" s="1"/>
  <c r="BA1" i="27"/>
  <c r="BA8" i="27" s="1"/>
  <c r="BB1" i="27"/>
  <c r="BB8" i="27" s="1"/>
  <c r="BC1" i="27"/>
  <c r="BC8" i="27" s="1"/>
  <c r="BD1" i="27"/>
  <c r="BD8" i="27" s="1"/>
  <c r="BE1" i="27"/>
  <c r="BE8" i="27" s="1"/>
  <c r="BF1" i="27"/>
  <c r="BF8" i="27" s="1"/>
  <c r="BG1" i="27"/>
  <c r="BG8" i="27" s="1"/>
  <c r="BH1" i="27"/>
  <c r="BH8" i="27" s="1"/>
  <c r="BI1" i="27"/>
  <c r="BI8" i="27" s="1"/>
  <c r="BJ1" i="27"/>
  <c r="BJ8" i="27" s="1"/>
  <c r="BK1" i="27"/>
  <c r="BK8" i="27" s="1"/>
  <c r="BL1" i="27"/>
  <c r="BL8" i="27" s="1"/>
  <c r="BM1" i="27"/>
  <c r="BM8" i="27" s="1"/>
  <c r="BN1" i="27"/>
  <c r="BN8" i="27" s="1"/>
  <c r="BO1" i="27"/>
  <c r="BO8" i="27" s="1"/>
  <c r="BP1" i="27"/>
  <c r="BP8" i="27" s="1"/>
  <c r="BQ1" i="27"/>
  <c r="BQ8" i="27" s="1"/>
  <c r="BR1" i="27"/>
  <c r="BR8" i="27" s="1"/>
  <c r="BS1" i="27"/>
  <c r="BS8" i="27" s="1"/>
  <c r="BT1" i="27"/>
  <c r="BT8" i="27" s="1"/>
  <c r="BU1" i="27"/>
  <c r="BU8" i="27" s="1"/>
  <c r="BV1" i="27"/>
  <c r="BV8" i="27" s="1"/>
  <c r="BW1" i="27"/>
  <c r="BW8" i="27" s="1"/>
  <c r="BX1" i="27"/>
  <c r="BX8" i="27" s="1"/>
  <c r="BY1" i="27"/>
  <c r="BY8" i="27" s="1"/>
  <c r="BZ1" i="27"/>
  <c r="BZ8" i="27" s="1"/>
  <c r="CA1" i="27"/>
  <c r="CA8" i="27" s="1"/>
  <c r="CB1" i="27"/>
  <c r="CB8" i="27" s="1"/>
  <c r="CC1" i="27"/>
  <c r="CC8" i="27" s="1"/>
  <c r="CD1" i="27"/>
  <c r="CD8" i="27" s="1"/>
  <c r="CE1" i="27"/>
  <c r="CE8" i="27" s="1"/>
  <c r="CF1" i="27"/>
  <c r="CF8" i="27" s="1"/>
  <c r="CG1" i="27"/>
  <c r="CG8" i="27" s="1"/>
  <c r="CH1" i="27"/>
  <c r="CH8" i="27" s="1"/>
  <c r="CI1" i="27"/>
  <c r="CI8" i="27" s="1"/>
  <c r="CJ1" i="27"/>
  <c r="CJ8" i="27" s="1"/>
  <c r="CK1" i="27"/>
  <c r="CK8" i="27" s="1"/>
  <c r="CL1" i="27"/>
  <c r="CL8" i="27" s="1"/>
  <c r="CM1" i="27"/>
  <c r="CM8" i="27" s="1"/>
  <c r="CN1" i="27"/>
  <c r="CN8" i="27" s="1"/>
  <c r="CO1" i="27"/>
  <c r="CO8" i="27" s="1"/>
  <c r="CP1" i="27"/>
  <c r="CP8" i="27" s="1"/>
  <c r="CQ1" i="27"/>
  <c r="CQ8" i="27" s="1"/>
  <c r="CR1" i="27"/>
  <c r="CR8" i="27" s="1"/>
  <c r="CS1" i="27"/>
  <c r="CS8" i="27" s="1"/>
  <c r="CT1" i="27"/>
  <c r="CT8" i="27" s="1"/>
  <c r="CU1" i="27"/>
  <c r="CU8" i="27" s="1"/>
  <c r="CU9" i="27" s="1"/>
  <c r="CV1" i="27"/>
  <c r="CV8" i="27" s="1"/>
  <c r="CW1" i="27"/>
  <c r="CW8" i="27" s="1"/>
  <c r="CW9" i="27" s="1"/>
  <c r="CX1" i="27"/>
  <c r="CX8" i="27" s="1"/>
  <c r="CY1" i="27"/>
  <c r="CY8" i="27" s="1"/>
  <c r="CZ1" i="27"/>
  <c r="CZ8" i="27" s="1"/>
  <c r="DA1" i="27"/>
  <c r="DA8" i="27" s="1"/>
  <c r="DB1" i="27"/>
  <c r="DB8" i="27" s="1"/>
  <c r="DC1" i="27"/>
  <c r="DC8" i="27" s="1"/>
  <c r="DD1" i="27"/>
  <c r="DD8" i="27" s="1"/>
  <c r="DE1" i="27"/>
  <c r="DE8" i="27" s="1"/>
  <c r="DF1" i="27"/>
  <c r="DF8" i="27" s="1"/>
  <c r="DG1" i="27"/>
  <c r="DG8" i="27" s="1"/>
  <c r="DH1" i="27"/>
  <c r="DH8" i="27" s="1"/>
  <c r="DI1" i="27"/>
  <c r="DI8" i="27" s="1"/>
  <c r="DJ1" i="27"/>
  <c r="DJ8" i="27" s="1"/>
  <c r="DK1" i="27"/>
  <c r="DK8" i="27" s="1"/>
  <c r="DL1" i="27"/>
  <c r="DL8" i="27" s="1"/>
  <c r="DM1" i="27"/>
  <c r="DM8" i="27" s="1"/>
  <c r="DN1" i="27"/>
  <c r="DN8" i="27" s="1"/>
  <c r="DO1" i="27"/>
  <c r="DO8" i="27" s="1"/>
  <c r="DP1" i="27"/>
  <c r="DP8" i="27" s="1"/>
  <c r="DQ1" i="27"/>
  <c r="DQ8" i="27" s="1"/>
  <c r="DR1" i="27"/>
  <c r="DR8" i="27" s="1"/>
  <c r="DS1" i="27"/>
  <c r="DS8" i="27" s="1"/>
  <c r="DT1" i="27"/>
  <c r="DU1" i="27"/>
  <c r="DV1" i="27"/>
  <c r="DV8" i="27" s="1"/>
  <c r="DW1" i="27"/>
  <c r="DW8" i="27" s="1"/>
  <c r="DX1" i="27"/>
  <c r="DX8" i="27" s="1"/>
  <c r="DY1" i="27"/>
  <c r="DY8" i="27" s="1"/>
  <c r="DZ1" i="27"/>
  <c r="DZ8" i="27" s="1"/>
  <c r="EA1" i="27"/>
  <c r="EA8" i="27" s="1"/>
  <c r="EB1" i="27"/>
  <c r="EB8" i="27" s="1"/>
  <c r="EC1" i="27"/>
  <c r="EC8" i="27" s="1"/>
  <c r="ED1" i="27"/>
  <c r="ED8" i="27" s="1"/>
  <c r="EE1" i="27"/>
  <c r="EE8" i="27" s="1"/>
  <c r="EF1" i="27"/>
  <c r="EF8" i="27" s="1"/>
  <c r="EG1" i="27"/>
  <c r="EG8" i="27" s="1"/>
  <c r="EH1" i="27"/>
  <c r="EH8" i="27" s="1"/>
  <c r="EI1" i="27"/>
  <c r="EI8" i="27" s="1"/>
  <c r="EJ1" i="27"/>
  <c r="EJ8" i="27" s="1"/>
  <c r="EK1" i="27"/>
  <c r="EK8" i="27" s="1"/>
  <c r="EL1" i="27"/>
  <c r="EL8" i="27" s="1"/>
  <c r="EM1" i="27"/>
  <c r="EM8" i="27" s="1"/>
  <c r="EN1" i="27"/>
  <c r="EN8" i="27" s="1"/>
  <c r="EO1" i="27"/>
  <c r="EO8" i="27" s="1"/>
  <c r="EP1" i="27"/>
  <c r="EP8" i="27" s="1"/>
  <c r="EQ1" i="27"/>
  <c r="EQ8" i="27" s="1"/>
  <c r="ER1" i="27"/>
  <c r="ER8" i="27" s="1"/>
  <c r="ES1" i="27"/>
  <c r="ES8" i="27" s="1"/>
  <c r="ET1" i="27"/>
  <c r="ET8" i="27" s="1"/>
  <c r="EU1" i="27"/>
  <c r="EU8" i="27" s="1"/>
  <c r="EV1" i="27"/>
  <c r="EV8" i="27" s="1"/>
  <c r="EW1" i="27"/>
  <c r="EW8" i="27" s="1"/>
  <c r="EX1" i="27"/>
  <c r="EX8" i="27" s="1"/>
  <c r="EY1" i="27"/>
  <c r="EZ1" i="27"/>
  <c r="FA1" i="27"/>
  <c r="FA8" i="27" s="1"/>
  <c r="FB1" i="27"/>
  <c r="FB8" i="27" s="1"/>
  <c r="FC1" i="27"/>
  <c r="FC8" i="27" s="1"/>
  <c r="FD1" i="27"/>
  <c r="FD8" i="27" s="1"/>
  <c r="FE1" i="27"/>
  <c r="FE8" i="27" s="1"/>
  <c r="FF1" i="27"/>
  <c r="FF8" i="27" s="1"/>
  <c r="FG1" i="27"/>
  <c r="FG8" i="27" s="1"/>
  <c r="FH1" i="27"/>
  <c r="FH8" i="27" s="1"/>
  <c r="FI1" i="27"/>
  <c r="FI8" i="27" s="1"/>
  <c r="FJ1" i="27"/>
  <c r="FJ8" i="27" s="1"/>
  <c r="FK1" i="27"/>
  <c r="FK8" i="27" s="1"/>
  <c r="FL1" i="27"/>
  <c r="FL8" i="27" s="1"/>
  <c r="FM1" i="27"/>
  <c r="FM8" i="27" s="1"/>
  <c r="FN1" i="27"/>
  <c r="FN8" i="27" s="1"/>
  <c r="FO1" i="27"/>
  <c r="FO8" i="27" s="1"/>
  <c r="FP1" i="27"/>
  <c r="FQ1" i="27"/>
  <c r="FQ8" i="27" s="1"/>
  <c r="FR1" i="27"/>
  <c r="FR8" i="27" s="1"/>
  <c r="FS1" i="27"/>
  <c r="FS8" i="27" s="1"/>
  <c r="FT1" i="27"/>
  <c r="FT8" i="27" s="1"/>
  <c r="FU1" i="27"/>
  <c r="FU8" i="27" s="1"/>
  <c r="FV1" i="27"/>
  <c r="FV8" i="27" s="1"/>
  <c r="FW1" i="27"/>
  <c r="FW8" i="27" s="1"/>
  <c r="FX1" i="27"/>
  <c r="FX8" i="27" s="1"/>
  <c r="FY1" i="27"/>
  <c r="FY8" i="27" s="1"/>
  <c r="FZ1" i="27"/>
  <c r="FZ8" i="27" s="1"/>
  <c r="GA1" i="27"/>
  <c r="GA8" i="27" s="1"/>
  <c r="GB1" i="27"/>
  <c r="GC1" i="27"/>
  <c r="GD1" i="27"/>
  <c r="GD8" i="27" s="1"/>
  <c r="GE1" i="27"/>
  <c r="GE8" i="27" s="1"/>
  <c r="GF1" i="27"/>
  <c r="GG1" i="27"/>
  <c r="GG8" i="27" s="1"/>
  <c r="GH1" i="27"/>
  <c r="GH8" i="27" s="1"/>
  <c r="GI1" i="27"/>
  <c r="GI8" i="27" s="1"/>
  <c r="GJ1" i="27"/>
  <c r="GJ8" i="27" s="1"/>
  <c r="GK1" i="27"/>
  <c r="GK8" i="27" s="1"/>
  <c r="GK12" i="27" s="1"/>
  <c r="GL1" i="27"/>
  <c r="GL8" i="27" s="1"/>
  <c r="GM1" i="27"/>
  <c r="GM8" i="27" s="1"/>
  <c r="GN1" i="27"/>
  <c r="GN8" i="27" s="1"/>
  <c r="GO1" i="27"/>
  <c r="GO8" i="27" s="1"/>
  <c r="GP1" i="27"/>
  <c r="GP8" i="27" s="1"/>
  <c r="GQ1" i="27"/>
  <c r="GQ8" i="27" s="1"/>
  <c r="GR1" i="27"/>
  <c r="GS1" i="27"/>
  <c r="GS8" i="27" s="1"/>
  <c r="GT1" i="27"/>
  <c r="GT8" i="27" s="1"/>
  <c r="GU1" i="27"/>
  <c r="GU8" i="27" s="1"/>
  <c r="GV1" i="27"/>
  <c r="GV8" i="27" s="1"/>
  <c r="GW1" i="27"/>
  <c r="GW8" i="27" s="1"/>
  <c r="GX1" i="27"/>
  <c r="GX8" i="27" s="1"/>
  <c r="GY1" i="27"/>
  <c r="GY8" i="27" s="1"/>
  <c r="GZ1" i="27"/>
  <c r="GZ8" i="27" s="1"/>
  <c r="HA1" i="27"/>
  <c r="HA8" i="27" s="1"/>
  <c r="HB1" i="27"/>
  <c r="HB8" i="27" s="1"/>
  <c r="HC1" i="27"/>
  <c r="HC8" i="27" s="1"/>
  <c r="HD1" i="27"/>
  <c r="HD8" i="27" s="1"/>
  <c r="HE1" i="27"/>
  <c r="HE8" i="27" s="1"/>
  <c r="HF1" i="27"/>
  <c r="HF8" i="27" s="1"/>
  <c r="HG1" i="27"/>
  <c r="HG8" i="27" s="1"/>
  <c r="HH1" i="27"/>
  <c r="HH8" i="27" s="1"/>
  <c r="HI1" i="27"/>
  <c r="HI8" i="27" s="1"/>
  <c r="HJ1" i="27"/>
  <c r="HJ8" i="27" s="1"/>
  <c r="HK1" i="27"/>
  <c r="HK8" i="27" s="1"/>
  <c r="HL1" i="27"/>
  <c r="HM1" i="27"/>
  <c r="HM8" i="27" s="1"/>
  <c r="HN1" i="27"/>
  <c r="HN8" i="27" s="1"/>
  <c r="HO1" i="27"/>
  <c r="HO8" i="27" s="1"/>
  <c r="HP1" i="27"/>
  <c r="HP8" i="27" s="1"/>
  <c r="HQ1" i="27"/>
  <c r="HQ8" i="27" s="1"/>
  <c r="HR1" i="27"/>
  <c r="HR8" i="27" s="1"/>
  <c r="HS1" i="27"/>
  <c r="HS8" i="27" s="1"/>
  <c r="HT1" i="27"/>
  <c r="HT8" i="27" s="1"/>
  <c r="HU1" i="27"/>
  <c r="HU8" i="27" s="1"/>
  <c r="HV1" i="27"/>
  <c r="HV8" i="27" s="1"/>
  <c r="HW1" i="27"/>
  <c r="HW8" i="27" s="1"/>
  <c r="HX1" i="27"/>
  <c r="HY1" i="27"/>
  <c r="HY8" i="27" s="1"/>
  <c r="HZ1" i="27"/>
  <c r="HZ8" i="27" s="1"/>
  <c r="IA1" i="27"/>
  <c r="IA8" i="27" s="1"/>
  <c r="IB1" i="27"/>
  <c r="IB8" i="27" s="1"/>
  <c r="IC1" i="27"/>
  <c r="IC8" i="27" s="1"/>
  <c r="ID1" i="27"/>
  <c r="ID8" i="27" s="1"/>
  <c r="IE1" i="27"/>
  <c r="IE8" i="27" s="1"/>
  <c r="IF1" i="27"/>
  <c r="IF8" i="27" s="1"/>
  <c r="IG1" i="27"/>
  <c r="IG8" i="27" s="1"/>
  <c r="IH1" i="27"/>
  <c r="IH8" i="27" s="1"/>
  <c r="II1" i="27"/>
  <c r="II8" i="27" s="1"/>
  <c r="IJ1" i="27"/>
  <c r="IJ8" i="27" s="1"/>
  <c r="IK1" i="27"/>
  <c r="IK8" i="27" s="1"/>
  <c r="IL1" i="27"/>
  <c r="IL8" i="27" s="1"/>
  <c r="IM1" i="27"/>
  <c r="IM8" i="27" s="1"/>
  <c r="IN1" i="27"/>
  <c r="IN8" i="27" s="1"/>
  <c r="IO1" i="27"/>
  <c r="IP1" i="27"/>
  <c r="IP8" i="27" s="1"/>
  <c r="IQ1" i="27"/>
  <c r="IQ8" i="27" s="1"/>
  <c r="IR1" i="27"/>
  <c r="IR8" i="27" s="1"/>
  <c r="IS1" i="27"/>
  <c r="IS8" i="27" s="1"/>
  <c r="IT1" i="27"/>
  <c r="IT8" i="27" s="1"/>
  <c r="IU1" i="27"/>
  <c r="IU8" i="27" s="1"/>
  <c r="IV1" i="27"/>
  <c r="IV8" i="27" s="1"/>
  <c r="IW1" i="27"/>
  <c r="IW8" i="27" s="1"/>
  <c r="IX1" i="27"/>
  <c r="IX8" i="27" s="1"/>
  <c r="IY1" i="27"/>
  <c r="IY8" i="27" s="1"/>
  <c r="IZ1" i="27"/>
  <c r="IZ8" i="27" s="1"/>
  <c r="JA1" i="27"/>
  <c r="JA8" i="27" s="1"/>
  <c r="JB1" i="27"/>
  <c r="JB8" i="27" s="1"/>
  <c r="JC1" i="27"/>
  <c r="JC8" i="27" s="1"/>
  <c r="JD1" i="27"/>
  <c r="JD8" i="27" s="1"/>
  <c r="JE1" i="27"/>
  <c r="JE8" i="27" s="1"/>
  <c r="JF1" i="27"/>
  <c r="JF8" i="27" s="1"/>
  <c r="JG1" i="27"/>
  <c r="JG8" i="27" s="1"/>
  <c r="JH1" i="27"/>
  <c r="JI1" i="27"/>
  <c r="JI8" i="27" s="1"/>
  <c r="JJ1" i="27"/>
  <c r="JJ8" i="27" s="1"/>
  <c r="JK1" i="27"/>
  <c r="JK8" i="27" s="1"/>
  <c r="JL1" i="27"/>
  <c r="JL8" i="27" s="1"/>
  <c r="JM1" i="27"/>
  <c r="JM8" i="27" s="1"/>
  <c r="JN1" i="27"/>
  <c r="JN8" i="27" s="1"/>
  <c r="JO1" i="27"/>
  <c r="JO8" i="27" s="1"/>
  <c r="JP1" i="27"/>
  <c r="JP8" i="27" s="1"/>
  <c r="JQ1" i="27"/>
  <c r="JQ8" i="27" s="1"/>
  <c r="JR1" i="27"/>
  <c r="JR8" i="27" s="1"/>
  <c r="JS1" i="27"/>
  <c r="JS8" i="27" s="1"/>
  <c r="JT1" i="27"/>
  <c r="JU1" i="27"/>
  <c r="JV1" i="27"/>
  <c r="JV8" i="27" s="1"/>
  <c r="JW1" i="27"/>
  <c r="JW8" i="27" s="1"/>
  <c r="JX1" i="27"/>
  <c r="JX8" i="27" s="1"/>
  <c r="JY1" i="27"/>
  <c r="JY8" i="27" s="1"/>
  <c r="JZ1" i="27"/>
  <c r="JZ8" i="27" s="1"/>
  <c r="KA1" i="27"/>
  <c r="KA8" i="27" s="1"/>
  <c r="KB1" i="27"/>
  <c r="KB8" i="27" s="1"/>
  <c r="KC1" i="27"/>
  <c r="KC8" i="27" s="1"/>
  <c r="KD1" i="27"/>
  <c r="KD8" i="27" s="1"/>
  <c r="KE1" i="27"/>
  <c r="KE8" i="27" s="1"/>
  <c r="KF1" i="27"/>
  <c r="KF8" i="27" s="1"/>
  <c r="KG1" i="27"/>
  <c r="KG8" i="27" s="1"/>
  <c r="KH1" i="27"/>
  <c r="KH8" i="27" s="1"/>
  <c r="KI1" i="27"/>
  <c r="KI8" i="27" s="1"/>
  <c r="KJ1" i="27"/>
  <c r="KJ8" i="27" s="1"/>
  <c r="KK1" i="27"/>
  <c r="KK8" i="27" s="1"/>
  <c r="KL1" i="27"/>
  <c r="KL8" i="27" s="1"/>
  <c r="KM1" i="27"/>
  <c r="KM8" i="27" s="1"/>
  <c r="KN1" i="27"/>
  <c r="KO1" i="27"/>
  <c r="KO8" i="27" s="1"/>
  <c r="KP1" i="27"/>
  <c r="KP8" i="27" s="1"/>
  <c r="KQ1" i="27"/>
  <c r="KQ8" i="27" s="1"/>
  <c r="KR1" i="27"/>
  <c r="KR8" i="27" s="1"/>
  <c r="KS1" i="27"/>
  <c r="KS8" i="27" s="1"/>
  <c r="KT1" i="27"/>
  <c r="KT8" i="27" s="1"/>
  <c r="KU1" i="27"/>
  <c r="KU8" i="27" s="1"/>
  <c r="KV1" i="27"/>
  <c r="KV8" i="27" s="1"/>
  <c r="KW1" i="27"/>
  <c r="KW8" i="27" s="1"/>
  <c r="KX1" i="27"/>
  <c r="KX8" i="27" s="1"/>
  <c r="KY1" i="27"/>
  <c r="KY8" i="27" s="1"/>
  <c r="KZ1" i="27"/>
  <c r="LA1" i="27"/>
  <c r="LB1" i="27"/>
  <c r="LB8" i="27" s="1"/>
  <c r="LC1" i="27"/>
  <c r="LC8" i="27" s="1"/>
  <c r="LD1" i="27"/>
  <c r="LE1" i="27"/>
  <c r="LE8" i="27" s="1"/>
  <c r="LF1" i="27"/>
  <c r="LF8" i="27" s="1"/>
  <c r="LG1" i="27"/>
  <c r="LG8" i="27" s="1"/>
  <c r="LH1" i="27"/>
  <c r="LH8" i="27" s="1"/>
  <c r="LI1" i="27"/>
  <c r="LI8" i="27" s="1"/>
  <c r="LJ1" i="27"/>
  <c r="LJ8" i="27" s="1"/>
  <c r="LK1" i="27"/>
  <c r="LK8" i="27" s="1"/>
  <c r="LL1" i="27"/>
  <c r="LL8" i="27" s="1"/>
  <c r="LM1" i="27"/>
  <c r="LM8" i="27" s="1"/>
  <c r="LN1" i="27"/>
  <c r="LN8" i="27" s="1"/>
  <c r="LO1" i="27"/>
  <c r="LO8" i="27" s="1"/>
  <c r="LP1" i="27"/>
  <c r="LQ1" i="27"/>
  <c r="LQ8" i="27" s="1"/>
  <c r="LR1" i="27"/>
  <c r="LR8" i="27" s="1"/>
  <c r="LU1" i="27"/>
  <c r="LU8" i="27" s="1"/>
  <c r="LV1" i="27"/>
  <c r="LV8" i="27" s="1"/>
  <c r="LW1" i="27"/>
  <c r="LW8" i="27" s="1"/>
  <c r="LX1" i="27"/>
  <c r="LX8" i="27" s="1"/>
  <c r="LY1" i="27"/>
  <c r="LY8" i="27" s="1"/>
  <c r="LZ1" i="27"/>
  <c r="LZ8" i="27" s="1"/>
  <c r="MA1" i="27"/>
  <c r="MA8" i="27" s="1"/>
  <c r="MB1" i="27"/>
  <c r="MB8" i="27" s="1"/>
  <c r="MC1" i="27"/>
  <c r="MC8" i="27" s="1"/>
  <c r="MF1" i="27"/>
  <c r="MF8" i="27" s="1"/>
  <c r="MG5" i="27"/>
  <c r="MH1" i="27"/>
  <c r="MH8" i="27" s="1"/>
  <c r="MI1" i="27"/>
  <c r="MI8" i="27" s="1"/>
  <c r="MJ1" i="27"/>
  <c r="MK1" i="27"/>
  <c r="MK8" i="27" s="1"/>
  <c r="ML1" i="27"/>
  <c r="ML8" i="27" s="1"/>
  <c r="MM1" i="27"/>
  <c r="MM8" i="27" s="1"/>
  <c r="MN1" i="27"/>
  <c r="MN8" i="27" s="1"/>
  <c r="MO1" i="27"/>
  <c r="MO8" i="27" s="1"/>
  <c r="MP1" i="27"/>
  <c r="MP8" i="27" s="1"/>
  <c r="MQ1" i="27"/>
  <c r="MQ8" i="27" s="1"/>
  <c r="MR1" i="27"/>
  <c r="MR8" i="27" s="1"/>
  <c r="MS1" i="27"/>
  <c r="MS8" i="27" s="1"/>
  <c r="MT1" i="27"/>
  <c r="MT8" i="27" s="1"/>
  <c r="MU1" i="27"/>
  <c r="MU8" i="27" s="1"/>
  <c r="MV1" i="27"/>
  <c r="MW1" i="27"/>
  <c r="MW8" i="27" s="1"/>
  <c r="MZ1" i="27"/>
  <c r="MZ8" i="27" s="1"/>
  <c r="NA1" i="27"/>
  <c r="NA8" i="27" s="1"/>
  <c r="NB1" i="27"/>
  <c r="NB8" i="27" s="1"/>
  <c r="NC1" i="27"/>
  <c r="NC8" i="27" s="1"/>
  <c r="ND1" i="27"/>
  <c r="ND8" i="27" s="1"/>
  <c r="NE1" i="27"/>
  <c r="NE8" i="27" s="1"/>
  <c r="NF1" i="27"/>
  <c r="NF8" i="27" s="1"/>
  <c r="NG1" i="27"/>
  <c r="NG8" i="27" s="1"/>
  <c r="NH1" i="27"/>
  <c r="NH8" i="27" s="1"/>
  <c r="NI1" i="27"/>
  <c r="NI8" i="27" s="1"/>
  <c r="NJ1" i="27"/>
  <c r="NJ8" i="27" s="1"/>
  <c r="NK1" i="27"/>
  <c r="NK8" i="27" s="1"/>
  <c r="NL1" i="27"/>
  <c r="NL8" i="27" s="1"/>
  <c r="NM1" i="27"/>
  <c r="NN1" i="27"/>
  <c r="NN8" i="27" s="1"/>
  <c r="NO1" i="27"/>
  <c r="NO8" i="27" s="1"/>
  <c r="NP1" i="27"/>
  <c r="NP8" i="27" s="1"/>
  <c r="NQ1" i="27"/>
  <c r="NQ8" i="27" s="1"/>
  <c r="NV1" i="27"/>
  <c r="NV3" i="27" s="1"/>
  <c r="NW1" i="27"/>
  <c r="NX1" i="27"/>
  <c r="NY1" i="27"/>
  <c r="OA1" i="27"/>
  <c r="OB1" i="27"/>
  <c r="OD1" i="27"/>
  <c r="OE1" i="27"/>
  <c r="OF1" i="27"/>
  <c r="OG1" i="27"/>
  <c r="OG8" i="27" s="1"/>
  <c r="DS5" i="27"/>
  <c r="FF5" i="27"/>
  <c r="FL5" i="27"/>
  <c r="FV5" i="27"/>
  <c r="GP5" i="27"/>
  <c r="GT5" i="27"/>
  <c r="HB5" i="27"/>
  <c r="HH5" i="27"/>
  <c r="HI5" i="27"/>
  <c r="HZ5" i="27"/>
  <c r="IL5" i="27"/>
  <c r="IR5" i="27"/>
  <c r="JD5" i="27"/>
  <c r="JF5" i="27"/>
  <c r="JV5" i="27"/>
  <c r="KH5" i="27"/>
  <c r="KT5" i="27"/>
  <c r="LB5" i="27"/>
  <c r="LJ5" i="27"/>
  <c r="LZ5" i="27"/>
  <c r="ML5" i="27"/>
  <c r="MT5" i="27"/>
  <c r="NB5" i="27"/>
  <c r="NF5" i="27"/>
  <c r="NL5" i="27"/>
  <c r="NN5" i="27"/>
  <c r="NP5" i="27"/>
  <c r="MP5" i="27" l="1"/>
  <c r="HJ5" i="27"/>
  <c r="GL5" i="27"/>
  <c r="KJ5" i="27"/>
  <c r="IN5" i="27"/>
  <c r="NJ5" i="27"/>
  <c r="FN5" i="27"/>
  <c r="LV5" i="27"/>
  <c r="KD5" i="27"/>
  <c r="IH5" i="27"/>
  <c r="LN5" i="27"/>
  <c r="JJ5" i="27"/>
  <c r="HN5" i="27"/>
  <c r="MI9" i="27" a="1"/>
  <c r="MI9" i="27" s="1"/>
  <c r="MI12" i="27"/>
  <c r="C9" i="27"/>
  <c r="D9" i="38"/>
  <c r="I9" i="38"/>
  <c r="E9" i="38"/>
  <c r="H9" i="40"/>
  <c r="D9" i="40"/>
  <c r="G9" i="40"/>
  <c r="J9" i="40"/>
  <c r="F9" i="40"/>
  <c r="C9" i="40"/>
  <c r="E9" i="40"/>
  <c r="G9" i="38"/>
  <c r="H9" i="38"/>
  <c r="I9" i="40"/>
  <c r="C9" i="38"/>
  <c r="F9" i="38"/>
  <c r="J9" i="38"/>
  <c r="IE13" i="40"/>
  <c r="IC13" i="38"/>
  <c r="IB13" i="38"/>
  <c r="IE12" i="40"/>
  <c r="IC12" i="40"/>
  <c r="IC12" i="38"/>
  <c r="HY13" i="38"/>
  <c r="IC13" i="40"/>
  <c r="IB12" i="38"/>
  <c r="HY12" i="38"/>
  <c r="ID13" i="40"/>
  <c r="HY13" i="40"/>
  <c r="ID12" i="40"/>
  <c r="HZ13" i="40"/>
  <c r="IA13" i="40"/>
  <c r="IA12" i="40"/>
  <c r="HZ12" i="40"/>
  <c r="HY12" i="40"/>
  <c r="HX13" i="40"/>
  <c r="HX12" i="40"/>
  <c r="IB13" i="40"/>
  <c r="IB12" i="40"/>
  <c r="ID12" i="38"/>
  <c r="HX12" i="38"/>
  <c r="ID13" i="38"/>
  <c r="HX13" i="38"/>
  <c r="IE13" i="38"/>
  <c r="IA12" i="38"/>
  <c r="IE12" i="38"/>
  <c r="HZ12" i="38"/>
  <c r="HZ13" i="38"/>
  <c r="IA13" i="38"/>
  <c r="L12" i="38"/>
  <c r="Q13" i="38"/>
  <c r="M12" i="40"/>
  <c r="L13" i="38"/>
  <c r="Q12" i="38"/>
  <c r="M13" i="38"/>
  <c r="M13" i="40"/>
  <c r="M12" i="38"/>
  <c r="P12" i="40"/>
  <c r="O12" i="40"/>
  <c r="S13" i="40"/>
  <c r="Q13" i="40"/>
  <c r="S12" i="40"/>
  <c r="R13" i="40"/>
  <c r="O13" i="40"/>
  <c r="R12" i="40"/>
  <c r="N12" i="40"/>
  <c r="Q12" i="40"/>
  <c r="P13" i="40"/>
  <c r="N12" i="38"/>
  <c r="L13" i="40"/>
  <c r="N13" i="38"/>
  <c r="N13" i="40"/>
  <c r="L12" i="40"/>
  <c r="P13" i="38"/>
  <c r="O13" i="38"/>
  <c r="R12" i="38"/>
  <c r="R13" i="38"/>
  <c r="O12" i="38"/>
  <c r="S12" i="38"/>
  <c r="P12" i="38"/>
  <c r="S13" i="38"/>
  <c r="BP9" i="38"/>
  <c r="BQ9" i="38"/>
  <c r="BU9" i="38"/>
  <c r="BT9" i="40"/>
  <c r="BR9" i="40"/>
  <c r="BO9" i="40"/>
  <c r="BP9" i="40"/>
  <c r="BS9" i="40"/>
  <c r="BT9" i="38"/>
  <c r="BQ9" i="40"/>
  <c r="BU9" i="40"/>
  <c r="BN9" i="40"/>
  <c r="BS9" i="38"/>
  <c r="BN9" i="38"/>
  <c r="BO9" i="38"/>
  <c r="BR9" i="38"/>
  <c r="KO9" i="40"/>
  <c r="KJ9" i="38"/>
  <c r="KO9" i="38"/>
  <c r="KK9" i="38"/>
  <c r="KM9" i="40"/>
  <c r="KI9" i="40"/>
  <c r="KL9" i="40"/>
  <c r="KP9" i="40"/>
  <c r="KN9" i="40"/>
  <c r="KJ9" i="40"/>
  <c r="KK9" i="40"/>
  <c r="KM9" i="38"/>
  <c r="KI9" i="38"/>
  <c r="KN9" i="38"/>
  <c r="KP9" i="38"/>
  <c r="KL9" i="38"/>
  <c r="BH12" i="38"/>
  <c r="BE13" i="38"/>
  <c r="BI13" i="40"/>
  <c r="BH13" i="38"/>
  <c r="BE12" i="38"/>
  <c r="BI13" i="38"/>
  <c r="BI12" i="40"/>
  <c r="BI12" i="38"/>
  <c r="BF12" i="40"/>
  <c r="BL13" i="40"/>
  <c r="BL12" i="40"/>
  <c r="BK12" i="40"/>
  <c r="BG13" i="40"/>
  <c r="BJ12" i="40"/>
  <c r="BF13" i="40"/>
  <c r="BJ13" i="38"/>
  <c r="BK13" i="40"/>
  <c r="BH13" i="40"/>
  <c r="BE13" i="40"/>
  <c r="BF12" i="38"/>
  <c r="BH12" i="40"/>
  <c r="BF13" i="38"/>
  <c r="BG12" i="40"/>
  <c r="BJ13" i="40"/>
  <c r="BE12" i="40"/>
  <c r="BJ12" i="38"/>
  <c r="BL13" i="38"/>
  <c r="BG13" i="38"/>
  <c r="BK12" i="38"/>
  <c r="BK13" i="38"/>
  <c r="BL12" i="38"/>
  <c r="BG12" i="38"/>
  <c r="D12" i="38"/>
  <c r="I13" i="38"/>
  <c r="D13" i="38"/>
  <c r="I12" i="38"/>
  <c r="E13" i="38"/>
  <c r="E12" i="38"/>
  <c r="D12" i="40"/>
  <c r="C13" i="40"/>
  <c r="F13" i="40"/>
  <c r="C12" i="40"/>
  <c r="G12" i="40"/>
  <c r="J12" i="40"/>
  <c r="F12" i="40"/>
  <c r="H13" i="40"/>
  <c r="D13" i="40"/>
  <c r="G13" i="40"/>
  <c r="H12" i="40"/>
  <c r="E13" i="40"/>
  <c r="G13" i="38"/>
  <c r="H13" i="38"/>
  <c r="J13" i="40"/>
  <c r="I12" i="40"/>
  <c r="G12" i="38"/>
  <c r="I13" i="40"/>
  <c r="E12" i="40"/>
  <c r="H12" i="38"/>
  <c r="J13" i="38"/>
  <c r="C12" i="38"/>
  <c r="J12" i="38"/>
  <c r="F12" i="38"/>
  <c r="F13" i="38"/>
  <c r="C13" i="38"/>
  <c r="FJ5" i="27"/>
  <c r="DU5" i="27"/>
  <c r="DU8" i="27"/>
  <c r="JH5" i="27"/>
  <c r="JH8" i="27"/>
  <c r="HL5" i="27"/>
  <c r="HL8" i="27"/>
  <c r="GF5" i="27"/>
  <c r="GF8" i="27"/>
  <c r="EZ5" i="27"/>
  <c r="EZ8" i="27"/>
  <c r="DT5" i="27"/>
  <c r="DT8" i="27"/>
  <c r="FY9" i="38"/>
  <c r="FX9" i="38"/>
  <c r="FU9" i="38"/>
  <c r="FV9" i="40"/>
  <c r="FY9" i="40"/>
  <c r="FX9" i="40"/>
  <c r="FT9" i="40"/>
  <c r="FZ9" i="40"/>
  <c r="FW9" i="40"/>
  <c r="FZ9" i="38"/>
  <c r="FV9" i="38"/>
  <c r="FU9" i="40"/>
  <c r="GA9" i="38"/>
  <c r="GA9" i="40"/>
  <c r="FW9" i="38"/>
  <c r="FT9" i="38"/>
  <c r="HT12" i="38"/>
  <c r="HU13" i="38"/>
  <c r="HT13" i="38"/>
  <c r="HU12" i="38"/>
  <c r="HO13" i="40"/>
  <c r="HQ13" i="38"/>
  <c r="HO12" i="40"/>
  <c r="HQ12" i="38"/>
  <c r="HU13" i="40"/>
  <c r="HS13" i="40"/>
  <c r="HS12" i="40"/>
  <c r="HQ12" i="40"/>
  <c r="HV13" i="40"/>
  <c r="HQ13" i="40"/>
  <c r="HV12" i="40"/>
  <c r="HP13" i="40"/>
  <c r="HU12" i="40"/>
  <c r="HR13" i="40"/>
  <c r="HP12" i="40"/>
  <c r="HR12" i="40"/>
  <c r="HR12" i="38"/>
  <c r="HT13" i="40"/>
  <c r="HT12" i="40"/>
  <c r="HV12" i="38"/>
  <c r="HO12" i="38"/>
  <c r="HV13" i="38"/>
  <c r="HS13" i="38"/>
  <c r="HP12" i="38"/>
  <c r="HR13" i="38"/>
  <c r="HS12" i="38"/>
  <c r="HO13" i="38"/>
  <c r="HP13" i="38"/>
  <c r="EB12" i="38"/>
  <c r="EC13" i="38"/>
  <c r="EB13" i="38"/>
  <c r="EC12" i="38"/>
  <c r="EG13" i="38"/>
  <c r="EG12" i="38"/>
  <c r="EF12" i="40"/>
  <c r="EB13" i="40"/>
  <c r="EE13" i="40"/>
  <c r="EH13" i="40"/>
  <c r="EB12" i="40"/>
  <c r="EA13" i="40"/>
  <c r="ED13" i="40"/>
  <c r="EA12" i="40"/>
  <c r="EE12" i="40"/>
  <c r="EH12" i="40"/>
  <c r="EG12" i="40"/>
  <c r="ED12" i="40"/>
  <c r="EF13" i="40"/>
  <c r="EC12" i="40"/>
  <c r="EE12" i="38"/>
  <c r="EF12" i="38"/>
  <c r="EG13" i="40"/>
  <c r="EC13" i="40"/>
  <c r="EF13" i="38"/>
  <c r="EE13" i="38"/>
  <c r="EH13" i="38"/>
  <c r="EA13" i="38"/>
  <c r="EH12" i="38"/>
  <c r="EA12" i="38"/>
  <c r="ED12" i="38"/>
  <c r="ED13" i="38"/>
  <c r="MH5" i="27"/>
  <c r="JZ5" i="27"/>
  <c r="JB5" i="27"/>
  <c r="ID5" i="27"/>
  <c r="GH5" i="27"/>
  <c r="MV5" i="27"/>
  <c r="MV8" i="27"/>
  <c r="KN5" i="27"/>
  <c r="KN8" i="27"/>
  <c r="FP5" i="27"/>
  <c r="FP8" i="27"/>
  <c r="MF5" i="27"/>
  <c r="KX5" i="27"/>
  <c r="JX5" i="27"/>
  <c r="IX5" i="27"/>
  <c r="IB5" i="27"/>
  <c r="HF5" i="27"/>
  <c r="GD5" i="27"/>
  <c r="EM5" i="27"/>
  <c r="NM5" i="27"/>
  <c r="NM8" i="27"/>
  <c r="EY5" i="27"/>
  <c r="EY8" i="27"/>
  <c r="DU13" i="38"/>
  <c r="DU13" i="40"/>
  <c r="DT12" i="38"/>
  <c r="DU12" i="38"/>
  <c r="DT13" i="38"/>
  <c r="DY13" i="38"/>
  <c r="DU12" i="40"/>
  <c r="DY12" i="38"/>
  <c r="DV13" i="40"/>
  <c r="DS12" i="40"/>
  <c r="DV12" i="40"/>
  <c r="DY13" i="40"/>
  <c r="DT13" i="40"/>
  <c r="DR13" i="40"/>
  <c r="DR12" i="40"/>
  <c r="DT12" i="40"/>
  <c r="DW13" i="40"/>
  <c r="DS13" i="40"/>
  <c r="DW12" i="40"/>
  <c r="DV13" i="38"/>
  <c r="DX13" i="40"/>
  <c r="DX12" i="40"/>
  <c r="DR12" i="38"/>
  <c r="DR13" i="38"/>
  <c r="DY12" i="40"/>
  <c r="DV12" i="38"/>
  <c r="DX13" i="38"/>
  <c r="DS12" i="38"/>
  <c r="DW13" i="38"/>
  <c r="DW12" i="38"/>
  <c r="DS13" i="38"/>
  <c r="DX12" i="38"/>
  <c r="Y13" i="38"/>
  <c r="Y12" i="38"/>
  <c r="AB12" i="38"/>
  <c r="U13" i="38"/>
  <c r="AB13" i="38"/>
  <c r="U12" i="38"/>
  <c r="Y12" i="40"/>
  <c r="Z12" i="40"/>
  <c r="U12" i="40"/>
  <c r="W12" i="40"/>
  <c r="V13" i="40"/>
  <c r="V12" i="40"/>
  <c r="Y13" i="40"/>
  <c r="U13" i="40"/>
  <c r="AA13" i="40"/>
  <c r="X13" i="40"/>
  <c r="Z13" i="38"/>
  <c r="X12" i="38"/>
  <c r="W13" i="38"/>
  <c r="W13" i="40"/>
  <c r="AA12" i="40"/>
  <c r="X13" i="38"/>
  <c r="V12" i="38"/>
  <c r="W12" i="38"/>
  <c r="X12" i="40"/>
  <c r="V13" i="38"/>
  <c r="AB13" i="40"/>
  <c r="Z12" i="38"/>
  <c r="Z13" i="40"/>
  <c r="AB12" i="40"/>
  <c r="AA13" i="38"/>
  <c r="AA12" i="38"/>
  <c r="Y9" i="38"/>
  <c r="AB9" i="38"/>
  <c r="U9" i="38"/>
  <c r="W9" i="40"/>
  <c r="AA9" i="40"/>
  <c r="X9" i="40"/>
  <c r="Y9" i="40"/>
  <c r="Z9" i="40"/>
  <c r="U9" i="40"/>
  <c r="V9" i="40"/>
  <c r="W9" i="38"/>
  <c r="X9" i="38"/>
  <c r="AB9" i="40"/>
  <c r="V9" i="38"/>
  <c r="Z9" i="38"/>
  <c r="AA9" i="38"/>
  <c r="FQ13" i="38"/>
  <c r="FQ13" i="40"/>
  <c r="FP13" i="38"/>
  <c r="FQ12" i="38"/>
  <c r="FM13" i="38"/>
  <c r="FQ12" i="40"/>
  <c r="FP12" i="38"/>
  <c r="FM12" i="38"/>
  <c r="FK13" i="40"/>
  <c r="FR13" i="40"/>
  <c r="FO12" i="40"/>
  <c r="FM12" i="40"/>
  <c r="FR12" i="40"/>
  <c r="FN13" i="40"/>
  <c r="FK12" i="40"/>
  <c r="FP13" i="40"/>
  <c r="FM13" i="40"/>
  <c r="FP12" i="40"/>
  <c r="FN12" i="40"/>
  <c r="FL13" i="40"/>
  <c r="FO13" i="40"/>
  <c r="FK12" i="38"/>
  <c r="FL12" i="40"/>
  <c r="FR12" i="38"/>
  <c r="FL12" i="38"/>
  <c r="FR13" i="38"/>
  <c r="FK13" i="38"/>
  <c r="FL13" i="38"/>
  <c r="FO12" i="38"/>
  <c r="FN12" i="38"/>
  <c r="FN13" i="38"/>
  <c r="FO13" i="38"/>
  <c r="JQ9" i="38"/>
  <c r="JU9" i="38"/>
  <c r="JS9" i="40"/>
  <c r="JR9" i="40"/>
  <c r="JQ9" i="40"/>
  <c r="JV9" i="40"/>
  <c r="JW9" i="38"/>
  <c r="JU9" i="40"/>
  <c r="JX9" i="40"/>
  <c r="JW9" i="40"/>
  <c r="JT9" i="40"/>
  <c r="JT9" i="38"/>
  <c r="JS9" i="38"/>
  <c r="JR9" i="38"/>
  <c r="JV9" i="38"/>
  <c r="JX9" i="38"/>
  <c r="FZ5" i="27"/>
  <c r="HT9" i="38"/>
  <c r="HU9" i="38"/>
  <c r="HO9" i="40"/>
  <c r="HQ9" i="38"/>
  <c r="HP9" i="40"/>
  <c r="HR9" i="40"/>
  <c r="HS9" i="40"/>
  <c r="HQ9" i="40"/>
  <c r="HV9" i="40"/>
  <c r="HU9" i="40"/>
  <c r="HT9" i="40"/>
  <c r="HR9" i="38"/>
  <c r="HV9" i="38"/>
  <c r="HS9" i="38"/>
  <c r="HO9" i="38"/>
  <c r="HP9" i="38"/>
  <c r="BY9" i="38"/>
  <c r="BY9" i="40"/>
  <c r="BX9" i="38"/>
  <c r="CC9" i="38"/>
  <c r="CD9" i="40"/>
  <c r="BX9" i="40"/>
  <c r="BZ9" i="40"/>
  <c r="BW9" i="40"/>
  <c r="CA9" i="40"/>
  <c r="CC9" i="40"/>
  <c r="BZ9" i="38"/>
  <c r="CB9" i="40"/>
  <c r="CD9" i="38"/>
  <c r="CA9" i="38"/>
  <c r="CB9" i="38"/>
  <c r="BW9" i="38"/>
  <c r="DU9" i="40"/>
  <c r="DU9" i="38"/>
  <c r="DT9" i="38"/>
  <c r="DY9" i="38"/>
  <c r="DY9" i="40"/>
  <c r="DV9" i="40"/>
  <c r="DT9" i="40"/>
  <c r="DS9" i="40"/>
  <c r="DR9" i="40"/>
  <c r="DV9" i="38"/>
  <c r="DR9" i="38"/>
  <c r="DX9" i="40"/>
  <c r="DW9" i="40"/>
  <c r="DX9" i="38"/>
  <c r="DW9" i="38"/>
  <c r="DS9" i="38"/>
  <c r="KO13" i="38"/>
  <c r="KO13" i="40"/>
  <c r="KO12" i="38"/>
  <c r="KK13" i="38"/>
  <c r="KJ12" i="38"/>
  <c r="KO12" i="40"/>
  <c r="KJ13" i="38"/>
  <c r="KK12" i="38"/>
  <c r="KK13" i="40"/>
  <c r="KJ13" i="40"/>
  <c r="KM12" i="40"/>
  <c r="KI12" i="40"/>
  <c r="KL13" i="40"/>
  <c r="KM13" i="40"/>
  <c r="KI13" i="40"/>
  <c r="KL12" i="40"/>
  <c r="KK12" i="40"/>
  <c r="KJ12" i="40"/>
  <c r="KP13" i="40"/>
  <c r="KN12" i="40"/>
  <c r="KP12" i="40"/>
  <c r="KM13" i="38"/>
  <c r="KM12" i="38"/>
  <c r="KN13" i="40"/>
  <c r="KP13" i="38"/>
  <c r="KN13" i="38"/>
  <c r="KL12" i="38"/>
  <c r="KI13" i="38"/>
  <c r="KL13" i="38"/>
  <c r="KN12" i="38"/>
  <c r="KP12" i="38"/>
  <c r="KI12" i="38"/>
  <c r="IK13" i="38"/>
  <c r="IK12" i="38"/>
  <c r="IJ12" i="38"/>
  <c r="IG13" i="38"/>
  <c r="IJ13" i="38"/>
  <c r="IG12" i="38"/>
  <c r="IL13" i="40"/>
  <c r="IK12" i="40"/>
  <c r="II13" i="40"/>
  <c r="IL12" i="40"/>
  <c r="IH13" i="40"/>
  <c r="II12" i="40"/>
  <c r="IK13" i="40"/>
  <c r="IH12" i="40"/>
  <c r="IM13" i="40"/>
  <c r="IL13" i="38"/>
  <c r="IH12" i="38"/>
  <c r="IG12" i="40"/>
  <c r="IH13" i="38"/>
  <c r="IM12" i="40"/>
  <c r="IJ13" i="40"/>
  <c r="IM13" i="38"/>
  <c r="IG13" i="40"/>
  <c r="IN13" i="40"/>
  <c r="IN12" i="38"/>
  <c r="IM12" i="38"/>
  <c r="IJ12" i="40"/>
  <c r="IN12" i="40"/>
  <c r="IN13" i="38"/>
  <c r="IL12" i="38"/>
  <c r="II13" i="38"/>
  <c r="II12" i="38"/>
  <c r="LF5" i="27"/>
  <c r="IT5" i="27"/>
  <c r="JU5" i="27"/>
  <c r="JU8" i="27"/>
  <c r="GC5" i="27"/>
  <c r="GC8" i="27"/>
  <c r="DM13" i="38"/>
  <c r="DM12" i="38"/>
  <c r="DL12" i="38"/>
  <c r="DI13" i="38"/>
  <c r="DL13" i="38"/>
  <c r="DI12" i="38"/>
  <c r="DP13" i="40"/>
  <c r="DP12" i="40"/>
  <c r="DK13" i="40"/>
  <c r="DN13" i="40"/>
  <c r="DM12" i="40"/>
  <c r="DK12" i="40"/>
  <c r="DN12" i="40"/>
  <c r="DJ13" i="40"/>
  <c r="DM13" i="40"/>
  <c r="DJ12" i="40"/>
  <c r="DO13" i="40"/>
  <c r="DN13" i="38"/>
  <c r="DJ12" i="38"/>
  <c r="DJ13" i="38"/>
  <c r="DO12" i="40"/>
  <c r="DI12" i="40"/>
  <c r="DL13" i="40"/>
  <c r="DO13" i="38"/>
  <c r="DP12" i="38"/>
  <c r="DO12" i="38"/>
  <c r="DI13" i="40"/>
  <c r="DL12" i="40"/>
  <c r="DP13" i="38"/>
  <c r="DN12" i="38"/>
  <c r="DK13" i="38"/>
  <c r="DK12" i="38"/>
  <c r="BI9" i="40"/>
  <c r="BH9" i="38"/>
  <c r="BE9" i="38"/>
  <c r="BI9" i="38"/>
  <c r="BJ9" i="40"/>
  <c r="BG9" i="40"/>
  <c r="BF9" i="40"/>
  <c r="BL9" i="40"/>
  <c r="BE9" i="40"/>
  <c r="BH9" i="40"/>
  <c r="BJ9" i="38"/>
  <c r="BK9" i="40"/>
  <c r="BF9" i="38"/>
  <c r="BL9" i="38"/>
  <c r="BK9" i="38"/>
  <c r="BG9" i="38"/>
  <c r="DM9" i="38"/>
  <c r="DL9" i="38"/>
  <c r="DI9" i="38"/>
  <c r="DJ9" i="40"/>
  <c r="DP9" i="40"/>
  <c r="DK9" i="40"/>
  <c r="DP9" i="38"/>
  <c r="DO9" i="40"/>
  <c r="DN9" i="38"/>
  <c r="DJ9" i="38"/>
  <c r="DL9" i="40"/>
  <c r="DO9" i="38"/>
  <c r="DM9" i="40"/>
  <c r="DI9" i="40"/>
  <c r="DN9" i="40"/>
  <c r="DK9" i="38"/>
  <c r="BY13" i="38"/>
  <c r="BY12" i="40"/>
  <c r="BY12" i="38"/>
  <c r="BX12" i="38"/>
  <c r="CC13" i="38"/>
  <c r="BY13" i="40"/>
  <c r="BX13" i="38"/>
  <c r="CC12" i="38"/>
  <c r="BZ13" i="40"/>
  <c r="BX12" i="40"/>
  <c r="BW12" i="40"/>
  <c r="BZ12" i="40"/>
  <c r="CA13" i="40"/>
  <c r="CC12" i="40"/>
  <c r="CA12" i="40"/>
  <c r="CD13" i="40"/>
  <c r="CC13" i="40"/>
  <c r="BX13" i="40"/>
  <c r="BW13" i="40"/>
  <c r="CD12" i="40"/>
  <c r="BZ12" i="38"/>
  <c r="CB13" i="40"/>
  <c r="BZ13" i="38"/>
  <c r="CB12" i="40"/>
  <c r="CD12" i="38"/>
  <c r="CD13" i="38"/>
  <c r="CA13" i="38"/>
  <c r="BW12" i="38"/>
  <c r="CB13" i="38"/>
  <c r="CA12" i="38"/>
  <c r="BW13" i="38"/>
  <c r="CB12" i="38"/>
  <c r="KP5" i="27"/>
  <c r="JR5" i="27"/>
  <c r="HV5" i="27"/>
  <c r="GX5" i="27"/>
  <c r="IO5" i="27"/>
  <c r="IO8" i="27"/>
  <c r="MZ5" i="27"/>
  <c r="LR5" i="27"/>
  <c r="KL5" i="27"/>
  <c r="JN5" i="27"/>
  <c r="IP5" i="27"/>
  <c r="HR5" i="27"/>
  <c r="GV5" i="27"/>
  <c r="FR5" i="27"/>
  <c r="OF5" i="27"/>
  <c r="OF8" i="27"/>
  <c r="MJ5" i="27"/>
  <c r="MJ8" i="27"/>
  <c r="LP5" i="27"/>
  <c r="LP8" i="27"/>
  <c r="KZ5" i="27"/>
  <c r="KZ8" i="27"/>
  <c r="JT5" i="27"/>
  <c r="JT8" i="27"/>
  <c r="HX5" i="27"/>
  <c r="HX8" i="27"/>
  <c r="GR5" i="27"/>
  <c r="GR8" i="27"/>
  <c r="GB5" i="27"/>
  <c r="GB8" i="27"/>
  <c r="IK9" i="38"/>
  <c r="IJ9" i="38"/>
  <c r="IG9" i="38"/>
  <c r="IH9" i="40"/>
  <c r="IN9" i="40"/>
  <c r="IN9" i="38"/>
  <c r="IL9" i="40"/>
  <c r="IK9" i="40"/>
  <c r="IM9" i="40"/>
  <c r="IL9" i="38"/>
  <c r="IG9" i="40"/>
  <c r="IH9" i="38"/>
  <c r="II9" i="40"/>
  <c r="IM9" i="38"/>
  <c r="IJ9" i="40"/>
  <c r="II9" i="38"/>
  <c r="L9" i="38"/>
  <c r="Q9" i="38"/>
  <c r="M9" i="40"/>
  <c r="M9" i="38"/>
  <c r="N9" i="40"/>
  <c r="Q9" i="40"/>
  <c r="P9" i="40"/>
  <c r="S9" i="40"/>
  <c r="O9" i="40"/>
  <c r="R9" i="40"/>
  <c r="L9" i="40"/>
  <c r="N9" i="38"/>
  <c r="O9" i="38"/>
  <c r="R9" i="38"/>
  <c r="S9" i="38"/>
  <c r="P9" i="38"/>
  <c r="JQ13" i="38"/>
  <c r="JQ12" i="38"/>
  <c r="JU13" i="38"/>
  <c r="JU12" i="38"/>
  <c r="JR13" i="40"/>
  <c r="JQ12" i="40"/>
  <c r="JU12" i="40"/>
  <c r="JR12" i="40"/>
  <c r="JV13" i="40"/>
  <c r="JV12" i="40"/>
  <c r="JQ13" i="40"/>
  <c r="JU13" i="40"/>
  <c r="JS13" i="40"/>
  <c r="JT13" i="40"/>
  <c r="JW12" i="40"/>
  <c r="JT12" i="38"/>
  <c r="JW12" i="38"/>
  <c r="JW13" i="40"/>
  <c r="JX12" i="40"/>
  <c r="JT12" i="40"/>
  <c r="JT13" i="38"/>
  <c r="JR12" i="38"/>
  <c r="JS13" i="38"/>
  <c r="JS12" i="40"/>
  <c r="JR13" i="38"/>
  <c r="JS12" i="38"/>
  <c r="JW13" i="38"/>
  <c r="JX13" i="40"/>
  <c r="JX13" i="38"/>
  <c r="JV12" i="38"/>
  <c r="JV13" i="38"/>
  <c r="JX12" i="38"/>
  <c r="GG9" i="40"/>
  <c r="GG9" i="38"/>
  <c r="GF9" i="38"/>
  <c r="GC9" i="38"/>
  <c r="GH9" i="40"/>
  <c r="GE9" i="40"/>
  <c r="GJ9" i="40"/>
  <c r="GD9" i="40"/>
  <c r="GF9" i="40"/>
  <c r="GH9" i="38"/>
  <c r="GD9" i="38"/>
  <c r="GI9" i="40"/>
  <c r="GC9" i="40"/>
  <c r="GJ9" i="38"/>
  <c r="GI9" i="38"/>
  <c r="GE9" i="38"/>
  <c r="LD5" i="27"/>
  <c r="LD8" i="27"/>
  <c r="LA5" i="27"/>
  <c r="LA8" i="27"/>
  <c r="D59" i="28"/>
  <c r="D63" i="28"/>
  <c r="C64" i="28"/>
  <c r="D61" i="28"/>
  <c r="C66" i="28"/>
  <c r="D62" i="28"/>
  <c r="D66" i="28"/>
  <c r="C59" i="28"/>
  <c r="C67" i="28" s="1" a="1"/>
  <c r="C67" i="28" s="1"/>
  <c r="D60" i="28"/>
  <c r="D64" i="28"/>
  <c r="D58" i="28"/>
  <c r="E29" i="28" a="1"/>
  <c r="F29" i="28"/>
  <c r="OI10" i="27" s="1"/>
  <c r="R17" i="35"/>
  <c r="OG3" i="27"/>
  <c r="OG2" i="27"/>
  <c r="OC3" i="27"/>
  <c r="NY3" i="27"/>
  <c r="NY2" i="27"/>
  <c r="NQ3" i="27"/>
  <c r="NQ2" i="27"/>
  <c r="NM2" i="27"/>
  <c r="NM3" i="27"/>
  <c r="NI3" i="27"/>
  <c r="NI2" i="27"/>
  <c r="NE3" i="27"/>
  <c r="NE2" i="27"/>
  <c r="NA3" i="27"/>
  <c r="NA2" i="27"/>
  <c r="MC3" i="27"/>
  <c r="MC2" i="27"/>
  <c r="LY3" i="27"/>
  <c r="LY2" i="27"/>
  <c r="LU3" i="27"/>
  <c r="LU2" i="27"/>
  <c r="LQ2" i="27"/>
  <c r="LQ3" i="27"/>
  <c r="LM3" i="27"/>
  <c r="LM2" i="27"/>
  <c r="LI3" i="27"/>
  <c r="LI2" i="27"/>
  <c r="LE3" i="27"/>
  <c r="LE2" i="27"/>
  <c r="LA2" i="27"/>
  <c r="LA3" i="27"/>
  <c r="KW3" i="27"/>
  <c r="KW2" i="27"/>
  <c r="KS2" i="27"/>
  <c r="KS3" i="27"/>
  <c r="KO3" i="27"/>
  <c r="KO2" i="27"/>
  <c r="KK2" i="27"/>
  <c r="KK3" i="27"/>
  <c r="KG3" i="27"/>
  <c r="KG2" i="27"/>
  <c r="KC3" i="27"/>
  <c r="KC2" i="27"/>
  <c r="JY3" i="27"/>
  <c r="JY2" i="27"/>
  <c r="JU2" i="27"/>
  <c r="JU3" i="27"/>
  <c r="JQ2" i="27"/>
  <c r="JQ3" i="27"/>
  <c r="JM2" i="27"/>
  <c r="JM3" i="27"/>
  <c r="JI2" i="27"/>
  <c r="JI3" i="27"/>
  <c r="JE2" i="27"/>
  <c r="JE3" i="27"/>
  <c r="JA2" i="27"/>
  <c r="JA3" i="27"/>
  <c r="IW2" i="27"/>
  <c r="IW3" i="27"/>
  <c r="IS2" i="27"/>
  <c r="IS3" i="27"/>
  <c r="IO2" i="27"/>
  <c r="IO3" i="27"/>
  <c r="IK2" i="27"/>
  <c r="IK3" i="27"/>
  <c r="IG2" i="27"/>
  <c r="IG3" i="27"/>
  <c r="IC2" i="27"/>
  <c r="IC3" i="27"/>
  <c r="HY2" i="27"/>
  <c r="HY3" i="27"/>
  <c r="HU2" i="27"/>
  <c r="HU3" i="27"/>
  <c r="HQ2" i="27"/>
  <c r="HQ3" i="27"/>
  <c r="HM3" i="27"/>
  <c r="HM2" i="27"/>
  <c r="HI3" i="27"/>
  <c r="HI2" i="27"/>
  <c r="HE3" i="27"/>
  <c r="HE2" i="27"/>
  <c r="HA2" i="27"/>
  <c r="HA3" i="27"/>
  <c r="GW3" i="27"/>
  <c r="GW2" i="27"/>
  <c r="GS3" i="27"/>
  <c r="GS2" i="27"/>
  <c r="GO3" i="27"/>
  <c r="GO2" i="27"/>
  <c r="GK2" i="27"/>
  <c r="GK3" i="27"/>
  <c r="GG3" i="27"/>
  <c r="GG2" i="27"/>
  <c r="GC3" i="27"/>
  <c r="GC2" i="27"/>
  <c r="FY3" i="27"/>
  <c r="FY2" i="27"/>
  <c r="FU2" i="27"/>
  <c r="FU3" i="27"/>
  <c r="FQ3" i="27"/>
  <c r="FQ2" i="27"/>
  <c r="FM3" i="27"/>
  <c r="FM2" i="27"/>
  <c r="FI3" i="27"/>
  <c r="FI2" i="27"/>
  <c r="FE2" i="27"/>
  <c r="FE3" i="27"/>
  <c r="FA3" i="27"/>
  <c r="FA2" i="27"/>
  <c r="EW3" i="27"/>
  <c r="EW2" i="27"/>
  <c r="ES3" i="27"/>
  <c r="ES2" i="27"/>
  <c r="EO2" i="27"/>
  <c r="EO3" i="27"/>
  <c r="EK3" i="27"/>
  <c r="EK2" i="27"/>
  <c r="EG3" i="27"/>
  <c r="EG2" i="27"/>
  <c r="EC3" i="27"/>
  <c r="EC2" i="27"/>
  <c r="DY2" i="27"/>
  <c r="DY3" i="27"/>
  <c r="DU3" i="27"/>
  <c r="DU2" i="27"/>
  <c r="DQ3" i="27"/>
  <c r="DQ2" i="27"/>
  <c r="DM3" i="27"/>
  <c r="DM2" i="27"/>
  <c r="DI2" i="27"/>
  <c r="DI3" i="27"/>
  <c r="DE3" i="27"/>
  <c r="DE2" i="27"/>
  <c r="DA3" i="27"/>
  <c r="DA2" i="27"/>
  <c r="CW3" i="27"/>
  <c r="CW2" i="27"/>
  <c r="CS2" i="27"/>
  <c r="CS3" i="27"/>
  <c r="CO3" i="27"/>
  <c r="CO2" i="27"/>
  <c r="CK3" i="27"/>
  <c r="CK2" i="27"/>
  <c r="CG3" i="27"/>
  <c r="CG2" i="27"/>
  <c r="CC2" i="27"/>
  <c r="CC3" i="27"/>
  <c r="BY3" i="27"/>
  <c r="BY2" i="27"/>
  <c r="BU3" i="27"/>
  <c r="BU2" i="27"/>
  <c r="BQ3" i="27"/>
  <c r="BQ2" i="27"/>
  <c r="BM2" i="27"/>
  <c r="BM3" i="27"/>
  <c r="BI2" i="27"/>
  <c r="BI3" i="27"/>
  <c r="BE2" i="27"/>
  <c r="BE3" i="27"/>
  <c r="BA2" i="27"/>
  <c r="BA3" i="27"/>
  <c r="AW2" i="27"/>
  <c r="AW3" i="27"/>
  <c r="AS2" i="27"/>
  <c r="AS3" i="27"/>
  <c r="AO2" i="27"/>
  <c r="AO3" i="27"/>
  <c r="AK2" i="27"/>
  <c r="AK3" i="27"/>
  <c r="AG2" i="27"/>
  <c r="AG3" i="27"/>
  <c r="AC2" i="27"/>
  <c r="AC3" i="27"/>
  <c r="Y2" i="27"/>
  <c r="Y3" i="27"/>
  <c r="U2" i="27"/>
  <c r="U3" i="27"/>
  <c r="Q2" i="27"/>
  <c r="Q3" i="27"/>
  <c r="M2" i="27"/>
  <c r="M3" i="27"/>
  <c r="I2" i="27"/>
  <c r="I3" i="27"/>
  <c r="E2" i="27"/>
  <c r="E3" i="27"/>
  <c r="LQ5" i="27"/>
  <c r="JE5" i="27"/>
  <c r="GS5" i="27"/>
  <c r="OF3" i="27"/>
  <c r="OF2" i="27"/>
  <c r="OB3" i="27"/>
  <c r="OB2" i="27"/>
  <c r="NX3" i="27"/>
  <c r="NX2" i="27"/>
  <c r="NP3" i="27"/>
  <c r="NP2" i="27"/>
  <c r="NL3" i="27"/>
  <c r="NL2" i="27"/>
  <c r="NH3" i="27"/>
  <c r="NH2" i="27"/>
  <c r="ND3" i="27"/>
  <c r="ND2" i="27"/>
  <c r="MZ3" i="27"/>
  <c r="MZ2" i="27"/>
  <c r="MB3" i="27"/>
  <c r="MB2" i="27"/>
  <c r="LX3" i="27"/>
  <c r="LX2" i="27"/>
  <c r="LP3" i="27"/>
  <c r="LP2" i="27"/>
  <c r="LL3" i="27"/>
  <c r="LL2" i="27"/>
  <c r="LH3" i="27"/>
  <c r="LH2" i="27"/>
  <c r="LD3" i="27"/>
  <c r="LD2" i="27"/>
  <c r="KZ3" i="27"/>
  <c r="KZ2" i="27"/>
  <c r="KV3" i="27"/>
  <c r="KV2" i="27"/>
  <c r="KR3" i="27"/>
  <c r="KR2" i="27"/>
  <c r="KN3" i="27"/>
  <c r="KN2" i="27"/>
  <c r="KJ3" i="27"/>
  <c r="KJ2" i="27"/>
  <c r="KF3" i="27"/>
  <c r="KF2" i="27"/>
  <c r="KB3" i="27"/>
  <c r="KB2" i="27"/>
  <c r="JX3" i="27"/>
  <c r="JX2" i="27"/>
  <c r="JT3" i="27"/>
  <c r="JT2" i="27"/>
  <c r="JP3" i="27"/>
  <c r="JP2" i="27"/>
  <c r="JL3" i="27"/>
  <c r="JL2" i="27"/>
  <c r="JH3" i="27"/>
  <c r="JH2" i="27"/>
  <c r="JD3" i="27"/>
  <c r="JD2" i="27"/>
  <c r="IZ3" i="27"/>
  <c r="IZ2" i="27"/>
  <c r="IV3" i="27"/>
  <c r="IV2" i="27"/>
  <c r="IR3" i="27"/>
  <c r="IR2" i="27"/>
  <c r="IN3" i="27"/>
  <c r="IN2" i="27"/>
  <c r="IJ3" i="27"/>
  <c r="IJ2" i="27"/>
  <c r="IF3" i="27"/>
  <c r="IF2" i="27"/>
  <c r="IB3" i="27"/>
  <c r="IB2" i="27"/>
  <c r="HX3" i="27"/>
  <c r="HX2" i="27"/>
  <c r="HT3" i="27"/>
  <c r="HT2" i="27"/>
  <c r="HP3" i="27"/>
  <c r="HP2" i="27"/>
  <c r="HL3" i="27"/>
  <c r="HL2" i="27"/>
  <c r="HH3" i="27"/>
  <c r="HH2" i="27"/>
  <c r="HD3" i="27"/>
  <c r="HD2" i="27"/>
  <c r="GZ3" i="27"/>
  <c r="GZ2" i="27"/>
  <c r="GV3" i="27"/>
  <c r="GV2" i="27"/>
  <c r="GR3" i="27"/>
  <c r="GR2" i="27"/>
  <c r="GN3" i="27"/>
  <c r="GN2" i="27"/>
  <c r="GJ3" i="27"/>
  <c r="GJ2" i="27"/>
  <c r="GF3" i="27"/>
  <c r="GF2" i="27"/>
  <c r="GB3" i="27"/>
  <c r="GB2" i="27"/>
  <c r="FX3" i="27"/>
  <c r="FX2" i="27"/>
  <c r="FT3" i="27"/>
  <c r="FT2" i="27"/>
  <c r="FP3" i="27"/>
  <c r="FP2" i="27"/>
  <c r="FL3" i="27"/>
  <c r="FL2" i="27"/>
  <c r="FH3" i="27"/>
  <c r="FH2" i="27"/>
  <c r="FD3" i="27"/>
  <c r="FD2" i="27"/>
  <c r="EZ3" i="27"/>
  <c r="EZ2" i="27"/>
  <c r="EV3" i="27"/>
  <c r="EV2" i="27"/>
  <c r="ER3" i="27"/>
  <c r="ER2" i="27"/>
  <c r="EN3" i="27"/>
  <c r="EN2" i="27"/>
  <c r="EJ3" i="27"/>
  <c r="EJ2" i="27"/>
  <c r="EF3" i="27"/>
  <c r="EF2" i="27"/>
  <c r="EB3" i="27"/>
  <c r="EB2" i="27"/>
  <c r="DX3" i="27"/>
  <c r="DX2" i="27"/>
  <c r="DT3" i="27"/>
  <c r="DT2" i="27"/>
  <c r="DP3" i="27"/>
  <c r="DP2" i="27"/>
  <c r="DL3" i="27"/>
  <c r="DL2" i="27"/>
  <c r="DH3" i="27"/>
  <c r="DH2" i="27"/>
  <c r="DD3" i="27"/>
  <c r="DD2" i="27"/>
  <c r="CZ3" i="27"/>
  <c r="CZ2" i="27"/>
  <c r="CV3" i="27"/>
  <c r="CV2" i="27"/>
  <c r="CR3" i="27"/>
  <c r="CR2" i="27"/>
  <c r="CN3" i="27"/>
  <c r="CN2" i="27"/>
  <c r="CJ3" i="27"/>
  <c r="CJ2" i="27"/>
  <c r="CF3" i="27"/>
  <c r="CF2" i="27"/>
  <c r="CB3" i="27"/>
  <c r="CB2" i="27"/>
  <c r="BX3" i="27"/>
  <c r="BX2" i="27"/>
  <c r="BT3" i="27"/>
  <c r="BT2" i="27"/>
  <c r="BP3" i="27"/>
  <c r="BP2" i="27"/>
  <c r="BL3" i="27"/>
  <c r="BL2" i="27"/>
  <c r="BH3" i="27"/>
  <c r="BH2" i="27"/>
  <c r="BD3" i="27"/>
  <c r="BD2" i="27"/>
  <c r="AZ3" i="27"/>
  <c r="AZ2" i="27"/>
  <c r="AV3" i="27"/>
  <c r="AV2" i="27"/>
  <c r="AR3" i="27"/>
  <c r="AR2" i="27"/>
  <c r="AN3" i="27"/>
  <c r="AN2" i="27"/>
  <c r="AJ3" i="27"/>
  <c r="AJ2" i="27"/>
  <c r="AF3" i="27"/>
  <c r="AF2" i="27"/>
  <c r="AB3" i="27"/>
  <c r="AB2" i="27"/>
  <c r="X3" i="27"/>
  <c r="X2" i="27"/>
  <c r="T3" i="27"/>
  <c r="T2" i="27"/>
  <c r="P3" i="27"/>
  <c r="P2" i="27"/>
  <c r="L3" i="27"/>
  <c r="L2" i="27"/>
  <c r="H3" i="27"/>
  <c r="H2" i="27"/>
  <c r="D3" i="27"/>
  <c r="D2" i="27"/>
  <c r="OE2" i="27"/>
  <c r="OE3" i="27"/>
  <c r="OA2" i="27"/>
  <c r="OA3" i="27"/>
  <c r="NW2" i="27"/>
  <c r="NW3" i="27"/>
  <c r="NO2" i="27"/>
  <c r="NO3" i="27"/>
  <c r="NK2" i="27"/>
  <c r="NK3" i="27"/>
  <c r="NG2" i="27"/>
  <c r="NG3" i="27"/>
  <c r="NC2" i="27"/>
  <c r="NC3" i="27"/>
  <c r="MA2" i="27"/>
  <c r="MA3" i="27"/>
  <c r="LW2" i="27"/>
  <c r="LW3" i="27"/>
  <c r="LO2" i="27"/>
  <c r="LO3" i="27"/>
  <c r="LK2" i="27"/>
  <c r="LK3" i="27"/>
  <c r="LG2" i="27"/>
  <c r="LG3" i="27"/>
  <c r="LC2" i="27"/>
  <c r="LC3" i="27"/>
  <c r="KY2" i="27"/>
  <c r="KY3" i="27"/>
  <c r="KU2" i="27"/>
  <c r="KU3" i="27"/>
  <c r="KQ2" i="27"/>
  <c r="KQ3" i="27"/>
  <c r="KM2" i="27"/>
  <c r="KM3" i="27"/>
  <c r="KI2" i="27"/>
  <c r="KI3" i="27"/>
  <c r="KE2" i="27"/>
  <c r="KE3" i="27"/>
  <c r="KA2" i="27"/>
  <c r="KA3" i="27"/>
  <c r="JW2" i="27"/>
  <c r="JW3" i="27"/>
  <c r="JS2" i="27"/>
  <c r="JS3" i="27"/>
  <c r="JO2" i="27"/>
  <c r="JO3" i="27"/>
  <c r="JK2" i="27"/>
  <c r="JK3" i="27"/>
  <c r="JG2" i="27"/>
  <c r="JG3" i="27"/>
  <c r="JC2" i="27"/>
  <c r="JC3" i="27"/>
  <c r="IY2" i="27"/>
  <c r="IY3" i="27"/>
  <c r="IU2" i="27"/>
  <c r="IU3" i="27"/>
  <c r="IQ2" i="27"/>
  <c r="IQ3" i="27"/>
  <c r="IM2" i="27"/>
  <c r="IM3" i="27"/>
  <c r="II2" i="27"/>
  <c r="II3" i="27"/>
  <c r="IE2" i="27"/>
  <c r="IE3" i="27"/>
  <c r="IA2" i="27"/>
  <c r="IA3" i="27"/>
  <c r="HW2" i="27"/>
  <c r="HW3" i="27"/>
  <c r="HS2" i="27"/>
  <c r="HS3" i="27"/>
  <c r="HO2" i="27"/>
  <c r="HO3" i="27"/>
  <c r="HK2" i="27"/>
  <c r="HK3" i="27"/>
  <c r="HG2" i="27"/>
  <c r="HG3" i="27"/>
  <c r="HC3" i="27"/>
  <c r="HC2" i="27"/>
  <c r="GY2" i="27"/>
  <c r="GY3" i="27"/>
  <c r="GU2" i="27"/>
  <c r="GU3" i="27"/>
  <c r="GQ2" i="27"/>
  <c r="GQ3" i="27"/>
  <c r="GM3" i="27"/>
  <c r="GM2" i="27"/>
  <c r="GI2" i="27"/>
  <c r="GI3" i="27"/>
  <c r="GE2" i="27"/>
  <c r="GE3" i="27"/>
  <c r="GA3" i="27"/>
  <c r="GA2" i="27"/>
  <c r="FW3" i="27"/>
  <c r="FW2" i="27"/>
  <c r="FS2" i="27"/>
  <c r="FS3" i="27"/>
  <c r="FO2" i="27"/>
  <c r="FO3" i="27"/>
  <c r="FK2" i="27"/>
  <c r="FK3" i="27"/>
  <c r="FG3" i="27"/>
  <c r="FG2" i="27"/>
  <c r="FC2" i="27"/>
  <c r="FC3" i="27"/>
  <c r="EY2" i="27"/>
  <c r="EY3" i="27"/>
  <c r="EU2" i="27"/>
  <c r="EU3" i="27"/>
  <c r="EQ3" i="27"/>
  <c r="EQ2" i="27"/>
  <c r="EM2" i="27"/>
  <c r="EM3" i="27"/>
  <c r="EI2" i="27"/>
  <c r="EI3" i="27"/>
  <c r="EE3" i="27"/>
  <c r="EE2" i="27"/>
  <c r="EA3" i="27"/>
  <c r="EA2" i="27"/>
  <c r="DW2" i="27"/>
  <c r="DW3" i="27"/>
  <c r="DS2" i="27"/>
  <c r="DS3" i="27"/>
  <c r="DO3" i="27"/>
  <c r="DO2" i="27"/>
  <c r="DK3" i="27"/>
  <c r="DK2" i="27"/>
  <c r="DG2" i="27"/>
  <c r="DG3" i="27"/>
  <c r="DC2" i="27"/>
  <c r="DC3" i="27"/>
  <c r="CY3" i="27"/>
  <c r="CY2" i="27"/>
  <c r="CU3" i="27"/>
  <c r="CU2" i="27"/>
  <c r="CQ2" i="27"/>
  <c r="CQ3" i="27"/>
  <c r="CM2" i="27"/>
  <c r="CM3" i="27"/>
  <c r="CI3" i="27"/>
  <c r="CI2" i="27"/>
  <c r="CE3" i="27"/>
  <c r="CE2" i="27"/>
  <c r="CA2" i="27"/>
  <c r="CA3" i="27"/>
  <c r="BW2" i="27"/>
  <c r="BW3" i="27"/>
  <c r="BS3" i="27"/>
  <c r="BS2" i="27"/>
  <c r="BO3" i="27"/>
  <c r="BO2" i="27"/>
  <c r="BK2" i="27"/>
  <c r="BK3" i="27"/>
  <c r="BG2" i="27"/>
  <c r="BG3" i="27"/>
  <c r="BC2" i="27"/>
  <c r="BC3" i="27"/>
  <c r="AY3" i="27"/>
  <c r="AY2" i="27"/>
  <c r="AU2" i="27"/>
  <c r="AU3" i="27"/>
  <c r="AQ2" i="27"/>
  <c r="AQ3" i="27"/>
  <c r="AM3" i="27"/>
  <c r="AM2" i="27"/>
  <c r="AI3" i="27"/>
  <c r="AI2" i="27"/>
  <c r="AE2" i="27"/>
  <c r="AE3" i="27"/>
  <c r="AA2" i="27"/>
  <c r="AA3" i="27"/>
  <c r="W2" i="27"/>
  <c r="W3" i="27"/>
  <c r="S2" i="27"/>
  <c r="S3" i="27"/>
  <c r="O2" i="27"/>
  <c r="O3" i="27"/>
  <c r="K2" i="27"/>
  <c r="K3" i="27"/>
  <c r="G2" i="27"/>
  <c r="G3" i="27"/>
  <c r="MW5" i="27"/>
  <c r="KK5" i="27"/>
  <c r="HY5" i="27"/>
  <c r="FM5" i="27"/>
  <c r="FA5" i="27"/>
  <c r="EE5" i="27"/>
  <c r="DG5" i="27"/>
  <c r="OD3" i="27"/>
  <c r="OD2" i="27"/>
  <c r="NZ3" i="27"/>
  <c r="NV2" i="27"/>
  <c r="NN3" i="27"/>
  <c r="NN2" i="27"/>
  <c r="NJ3" i="27"/>
  <c r="NJ2" i="27"/>
  <c r="NF3" i="27"/>
  <c r="NF2" i="27"/>
  <c r="NB3" i="27"/>
  <c r="NB2" i="27"/>
  <c r="LZ3" i="27"/>
  <c r="LZ2" i="27"/>
  <c r="LV3" i="27"/>
  <c r="LV2" i="27"/>
  <c r="LR3" i="27"/>
  <c r="LR2" i="27"/>
  <c r="LN3" i="27"/>
  <c r="LN2" i="27"/>
  <c r="LJ3" i="27"/>
  <c r="LJ2" i="27"/>
  <c r="LF3" i="27"/>
  <c r="LF2" i="27"/>
  <c r="LB3" i="27"/>
  <c r="LB2" i="27"/>
  <c r="KX3" i="27"/>
  <c r="KX2" i="27"/>
  <c r="KT3" i="27"/>
  <c r="KT2" i="27"/>
  <c r="KP3" i="27"/>
  <c r="KP2" i="27"/>
  <c r="KL3" i="27"/>
  <c r="KL2" i="27"/>
  <c r="KH3" i="27"/>
  <c r="KH2" i="27"/>
  <c r="KD3" i="27"/>
  <c r="KD2" i="27"/>
  <c r="JZ3" i="27"/>
  <c r="JZ2" i="27"/>
  <c r="JV3" i="27"/>
  <c r="JV2" i="27"/>
  <c r="JR3" i="27"/>
  <c r="JR2" i="27"/>
  <c r="JN3" i="27"/>
  <c r="JN2" i="27"/>
  <c r="JJ3" i="27"/>
  <c r="JJ2" i="27"/>
  <c r="JF3" i="27"/>
  <c r="JF2" i="27"/>
  <c r="JB3" i="27"/>
  <c r="JB2" i="27"/>
  <c r="IX3" i="27"/>
  <c r="IX2" i="27"/>
  <c r="IT3" i="27"/>
  <c r="IT2" i="27"/>
  <c r="IP3" i="27"/>
  <c r="IP2" i="27"/>
  <c r="IL3" i="27"/>
  <c r="IL2" i="27"/>
  <c r="IH3" i="27"/>
  <c r="IH2" i="27"/>
  <c r="ID3" i="27"/>
  <c r="ID2" i="27"/>
  <c r="HZ3" i="27"/>
  <c r="HZ2" i="27"/>
  <c r="HV3" i="27"/>
  <c r="HV2" i="27"/>
  <c r="HR3" i="27"/>
  <c r="HR2" i="27"/>
  <c r="HN3" i="27"/>
  <c r="HN2" i="27"/>
  <c r="HJ3" i="27"/>
  <c r="HJ2" i="27"/>
  <c r="HF3" i="27"/>
  <c r="HF2" i="27"/>
  <c r="HB3" i="27"/>
  <c r="HB2" i="27"/>
  <c r="GX3" i="27"/>
  <c r="GX2" i="27"/>
  <c r="GT3" i="27"/>
  <c r="GT2" i="27"/>
  <c r="GP3" i="27"/>
  <c r="GP2" i="27"/>
  <c r="GL3" i="27"/>
  <c r="GL2" i="27"/>
  <c r="GH3" i="27"/>
  <c r="GH2" i="27"/>
  <c r="GD3" i="27"/>
  <c r="GD2" i="27"/>
  <c r="FZ3" i="27"/>
  <c r="FZ2" i="27"/>
  <c r="FV3" i="27"/>
  <c r="FV2" i="27"/>
  <c r="FR3" i="27"/>
  <c r="FR2" i="27"/>
  <c r="FN3" i="27"/>
  <c r="FN2" i="27"/>
  <c r="FJ3" i="27"/>
  <c r="FJ2" i="27"/>
  <c r="FF3" i="27"/>
  <c r="FF2" i="27"/>
  <c r="FB3" i="27"/>
  <c r="FB2" i="27"/>
  <c r="EX3" i="27"/>
  <c r="EX2" i="27"/>
  <c r="ET3" i="27"/>
  <c r="ET2" i="27"/>
  <c r="EP3" i="27"/>
  <c r="EP2" i="27"/>
  <c r="EL3" i="27"/>
  <c r="EL2" i="27"/>
  <c r="EH3" i="27"/>
  <c r="EH2" i="27"/>
  <c r="ED3" i="27"/>
  <c r="ED2" i="27"/>
  <c r="DZ3" i="27"/>
  <c r="DZ2" i="27"/>
  <c r="DV3" i="27"/>
  <c r="DV2" i="27"/>
  <c r="DR3" i="27"/>
  <c r="DR2" i="27"/>
  <c r="DN3" i="27"/>
  <c r="DN2" i="27"/>
  <c r="DJ3" i="27"/>
  <c r="DJ2" i="27"/>
  <c r="DF3" i="27"/>
  <c r="DF2" i="27"/>
  <c r="DB3" i="27"/>
  <c r="DB2" i="27"/>
  <c r="CX3" i="27"/>
  <c r="CX2" i="27"/>
  <c r="CT3" i="27"/>
  <c r="CT2" i="27"/>
  <c r="CP3" i="27"/>
  <c r="CP2" i="27"/>
  <c r="CL3" i="27"/>
  <c r="CL2" i="27"/>
  <c r="CH3" i="27"/>
  <c r="CH2" i="27"/>
  <c r="CD3" i="27"/>
  <c r="CD2" i="27"/>
  <c r="BZ3" i="27"/>
  <c r="BZ2" i="27"/>
  <c r="BV3" i="27"/>
  <c r="BV2" i="27"/>
  <c r="BR3" i="27"/>
  <c r="BR2" i="27"/>
  <c r="BN3" i="27"/>
  <c r="BN2" i="27"/>
  <c r="BJ3" i="27"/>
  <c r="BJ2" i="27"/>
  <c r="BF3" i="27"/>
  <c r="BF2" i="27"/>
  <c r="BB3" i="27"/>
  <c r="BB2" i="27"/>
  <c r="AX3" i="27"/>
  <c r="AX2" i="27"/>
  <c r="AT3" i="27"/>
  <c r="AT2" i="27"/>
  <c r="AP3" i="27"/>
  <c r="AP2" i="27"/>
  <c r="AL3" i="27"/>
  <c r="AL2" i="27"/>
  <c r="AH3" i="27"/>
  <c r="AH2" i="27"/>
  <c r="AD3" i="27"/>
  <c r="AD2" i="27"/>
  <c r="Z3" i="27"/>
  <c r="Z2" i="27"/>
  <c r="V3" i="27"/>
  <c r="V2" i="27"/>
  <c r="R3" i="27"/>
  <c r="R2" i="27"/>
  <c r="N3" i="27"/>
  <c r="N2" i="27"/>
  <c r="J3" i="27"/>
  <c r="J2" i="27"/>
  <c r="F3" i="27"/>
  <c r="F2" i="27"/>
  <c r="NO5" i="27"/>
  <c r="NG5" i="27"/>
  <c r="NC5" i="27"/>
  <c r="MU5" i="27"/>
  <c r="MI5" i="27"/>
  <c r="MA5" i="27"/>
  <c r="LW5" i="27"/>
  <c r="LO5" i="27"/>
  <c r="LC5" i="27"/>
  <c r="KU5" i="27"/>
  <c r="KQ5" i="27"/>
  <c r="KI5" i="27"/>
  <c r="JW5" i="27"/>
  <c r="JO5" i="27"/>
  <c r="JK5" i="27"/>
  <c r="JC5" i="27"/>
  <c r="IQ5" i="27"/>
  <c r="II5" i="27"/>
  <c r="IE5" i="27"/>
  <c r="HW5" i="27"/>
  <c r="HK5" i="27"/>
  <c r="HC5" i="27"/>
  <c r="GY5" i="27"/>
  <c r="GQ5" i="27"/>
  <c r="GE5" i="27"/>
  <c r="FW5" i="27"/>
  <c r="FS5" i="27"/>
  <c r="FK5" i="27"/>
  <c r="NQ5" i="27"/>
  <c r="NE5" i="27"/>
  <c r="MS5" i="27"/>
  <c r="MK5" i="27"/>
  <c r="LY5" i="27"/>
  <c r="LM5" i="27"/>
  <c r="LE5" i="27"/>
  <c r="KS5" i="27"/>
  <c r="KG5" i="27"/>
  <c r="JY5" i="27"/>
  <c r="JM5" i="27"/>
  <c r="JA5" i="27"/>
  <c r="IS5" i="27"/>
  <c r="IG5" i="27"/>
  <c r="HU5" i="27"/>
  <c r="HM5" i="27"/>
  <c r="HA5" i="27"/>
  <c r="GO5" i="27"/>
  <c r="GG5" i="27"/>
  <c r="FU5" i="27"/>
  <c r="FI5" i="27"/>
  <c r="EK5" i="27"/>
  <c r="C5" i="27"/>
  <c r="OG5" i="27"/>
  <c r="NI5" i="27"/>
  <c r="NA5" i="27"/>
  <c r="MO5" i="27"/>
  <c r="MC5" i="27"/>
  <c r="LU5" i="27"/>
  <c r="LI5" i="27"/>
  <c r="KW5" i="27"/>
  <c r="KO5" i="27"/>
  <c r="KC5" i="27"/>
  <c r="JQ5" i="27"/>
  <c r="JI5" i="27"/>
  <c r="IW5" i="27"/>
  <c r="IK5" i="27"/>
  <c r="IC5" i="27"/>
  <c r="HQ5" i="27"/>
  <c r="HE5" i="27"/>
  <c r="GW5" i="27"/>
  <c r="GK5" i="27"/>
  <c r="FY5" i="27"/>
  <c r="FQ5" i="27"/>
  <c r="FE5" i="27"/>
  <c r="EO5" i="27"/>
  <c r="DY5" i="27"/>
  <c r="DI5" i="27"/>
  <c r="NH5" i="27"/>
  <c r="LH5" i="27"/>
  <c r="KV5" i="27"/>
  <c r="IJ5" i="27"/>
  <c r="FX5" i="27"/>
  <c r="EV5" i="27"/>
  <c r="EN5" i="27"/>
  <c r="DH5" i="27"/>
  <c r="IV5" i="27"/>
  <c r="HP5" i="27"/>
  <c r="GJ5" i="27"/>
  <c r="FD5" i="27"/>
  <c r="ER5" i="27"/>
  <c r="DX5" i="27"/>
  <c r="DL5" i="27"/>
  <c r="MM5" i="27"/>
  <c r="MR5" i="27"/>
  <c r="MB5" i="27"/>
  <c r="LL5" i="27"/>
  <c r="KF5" i="27"/>
  <c r="JP5" i="27"/>
  <c r="IZ5" i="27"/>
  <c r="HT5" i="27"/>
  <c r="HD5" i="27"/>
  <c r="GN5" i="27"/>
  <c r="FH5" i="27"/>
  <c r="EQ5" i="27"/>
  <c r="EF5" i="27"/>
  <c r="DK5" i="27"/>
  <c r="EJ5" i="27"/>
  <c r="EB5" i="27"/>
  <c r="DP5" i="27"/>
  <c r="ND5" i="27"/>
  <c r="MN5" i="27"/>
  <c r="LX5" i="27"/>
  <c r="KR5" i="27"/>
  <c r="KB5" i="27"/>
  <c r="JL5" i="27"/>
  <c r="IF5" i="27"/>
  <c r="GZ5" i="27"/>
  <c r="FT5" i="27"/>
  <c r="NK5" i="27"/>
  <c r="MQ5" i="27"/>
  <c r="LK5" i="27"/>
  <c r="LG5" i="27"/>
  <c r="KY5" i="27"/>
  <c r="KM5" i="27"/>
  <c r="KE5" i="27"/>
  <c r="KA5" i="27"/>
  <c r="JS5" i="27"/>
  <c r="JG5" i="27"/>
  <c r="IY5" i="27"/>
  <c r="IU5" i="27"/>
  <c r="IM5" i="27"/>
  <c r="IA5" i="27"/>
  <c r="HS5" i="27"/>
  <c r="HO5" i="27"/>
  <c r="HG5" i="27"/>
  <c r="GU5" i="27"/>
  <c r="GM5" i="27"/>
  <c r="GI5" i="27"/>
  <c r="GA5" i="27"/>
  <c r="FO5" i="27"/>
  <c r="FG5" i="27"/>
  <c r="FC5" i="27"/>
  <c r="EU5" i="27"/>
  <c r="EI5" i="27"/>
  <c r="EA5" i="27"/>
  <c r="DW5" i="27"/>
  <c r="DO5" i="27"/>
  <c r="EX5" i="27"/>
  <c r="EP5" i="27"/>
  <c r="EH5" i="27"/>
  <c r="DZ5" i="27"/>
  <c r="DR5" i="27"/>
  <c r="DJ5" i="27"/>
  <c r="EW5" i="27"/>
  <c r="EG5" i="27"/>
  <c r="DQ5" i="27"/>
  <c r="FB5" i="27"/>
  <c r="ET5" i="27"/>
  <c r="EL5" i="27"/>
  <c r="ED5" i="27"/>
  <c r="DV5" i="27"/>
  <c r="DN5" i="27"/>
  <c r="DF5" i="27"/>
  <c r="ES5" i="27"/>
  <c r="EC5" i="27"/>
  <c r="DM5" i="27"/>
  <c r="OF11" i="27" l="1"/>
  <c r="D67" i="28"/>
  <c r="OG11" i="27" s="1"/>
  <c r="E29" i="28"/>
  <c r="F28" i="28"/>
  <c r="OG10" i="27" s="1"/>
  <c r="NN9" i="27"/>
  <c r="NN12" i="27"/>
  <c r="NN13" i="27"/>
  <c r="W9" i="27"/>
  <c r="W12" i="27"/>
  <c r="W13" i="27"/>
  <c r="W11" i="27"/>
  <c r="AM9" i="27"/>
  <c r="AM12" i="27"/>
  <c r="AM13" i="27"/>
  <c r="AM11" i="27"/>
  <c r="BC9" i="27"/>
  <c r="BC12" i="27"/>
  <c r="BC13" i="27"/>
  <c r="BC11" i="27"/>
  <c r="BS9" i="27"/>
  <c r="BS12" i="27"/>
  <c r="BS13" i="27"/>
  <c r="BS11" i="27"/>
  <c r="CI9" i="27"/>
  <c r="CI12" i="27"/>
  <c r="CI13" i="27"/>
  <c r="CI11" i="27"/>
  <c r="CY9" i="27"/>
  <c r="CY12" i="27"/>
  <c r="CY13" i="27"/>
  <c r="CY11" i="27"/>
  <c r="DO9" i="27"/>
  <c r="DO12" i="27"/>
  <c r="DO13" i="27"/>
  <c r="DO11" i="27"/>
  <c r="EE9" i="27"/>
  <c r="EE12" i="27"/>
  <c r="EE13" i="27"/>
  <c r="EE11" i="27"/>
  <c r="EU9" i="27"/>
  <c r="EU12" i="27"/>
  <c r="EU13" i="27"/>
  <c r="EU11" i="27"/>
  <c r="T11" i="27"/>
  <c r="T13" i="27"/>
  <c r="T9" i="27"/>
  <c r="T12" i="27"/>
  <c r="AJ11" i="27"/>
  <c r="AJ13" i="27"/>
  <c r="AJ9" i="27"/>
  <c r="AJ12" i="27"/>
  <c r="AZ11" i="27"/>
  <c r="AZ13" i="27"/>
  <c r="AZ9" i="27"/>
  <c r="AZ12" i="27"/>
  <c r="BP11" i="27"/>
  <c r="BP13" i="27"/>
  <c r="BP9" i="27"/>
  <c r="BP12" i="27"/>
  <c r="CF11" i="27"/>
  <c r="CF13" i="27"/>
  <c r="CF9" i="27"/>
  <c r="CF12" i="27"/>
  <c r="CV11" i="27"/>
  <c r="CV13" i="27"/>
  <c r="CV9" i="27"/>
  <c r="CV12" i="27"/>
  <c r="DL11" i="27"/>
  <c r="DL13" i="27"/>
  <c r="DL9" i="27"/>
  <c r="DL12" i="27"/>
  <c r="EB11" i="27"/>
  <c r="EB13" i="27"/>
  <c r="EB9" i="27"/>
  <c r="EB12" i="27"/>
  <c r="ER11" i="27"/>
  <c r="ER13" i="27"/>
  <c r="ER9" i="27"/>
  <c r="ER12" i="27"/>
  <c r="FH11" i="27"/>
  <c r="FH13" i="27"/>
  <c r="FH9" i="27"/>
  <c r="FH12" i="27"/>
  <c r="GJ11" i="27"/>
  <c r="GJ13" i="27"/>
  <c r="GJ9" i="27"/>
  <c r="GJ12" i="27"/>
  <c r="GZ11" i="27"/>
  <c r="GZ13" i="27"/>
  <c r="GZ9" i="27"/>
  <c r="GZ12" i="27"/>
  <c r="HP11" i="27"/>
  <c r="HP13" i="27"/>
  <c r="HP9" i="27"/>
  <c r="HP12" i="27"/>
  <c r="IF11" i="27"/>
  <c r="IF13" i="27"/>
  <c r="IF9" i="27"/>
  <c r="IF12" i="27"/>
  <c r="IR11" i="27"/>
  <c r="IR13" i="27"/>
  <c r="IR9" i="27"/>
  <c r="IR12" i="27"/>
  <c r="JH11" i="27"/>
  <c r="JH13" i="27"/>
  <c r="JH9" i="27"/>
  <c r="JH12" i="27"/>
  <c r="JX11" i="27"/>
  <c r="JX13" i="27"/>
  <c r="JX9" i="27"/>
  <c r="JX12" i="27"/>
  <c r="KN11" i="27"/>
  <c r="KN13" i="27"/>
  <c r="KN9" i="27"/>
  <c r="KN12" i="27"/>
  <c r="KZ11" i="27"/>
  <c r="KZ13" i="27"/>
  <c r="KZ9" i="27"/>
  <c r="KZ12" i="27"/>
  <c r="LL11" i="27"/>
  <c r="LL13" i="27"/>
  <c r="LL9" i="27"/>
  <c r="LL12" i="27"/>
  <c r="MB13" i="27"/>
  <c r="MB9" i="27"/>
  <c r="MB12" i="27"/>
  <c r="MR11" i="27"/>
  <c r="MR13" i="27"/>
  <c r="MR9" i="27"/>
  <c r="MR12" i="27"/>
  <c r="E11" i="27"/>
  <c r="E9" i="27"/>
  <c r="E12" i="27"/>
  <c r="E13" i="27"/>
  <c r="I11" i="27"/>
  <c r="I9" i="27"/>
  <c r="I12" i="27"/>
  <c r="Y11" i="27"/>
  <c r="Y9" i="27"/>
  <c r="Y13" i="27"/>
  <c r="Y12" i="27"/>
  <c r="AO11" i="27"/>
  <c r="AO9" i="27"/>
  <c r="AO13" i="27"/>
  <c r="AO12" i="27"/>
  <c r="BE11" i="27"/>
  <c r="BE9" i="27"/>
  <c r="BE13" i="27"/>
  <c r="BE12" i="27"/>
  <c r="BU11" i="27"/>
  <c r="BU9" i="27"/>
  <c r="BU13" i="27"/>
  <c r="BU12" i="27"/>
  <c r="CK11" i="27"/>
  <c r="CK9" i="27"/>
  <c r="CK13" i="27"/>
  <c r="CK12" i="27"/>
  <c r="DA11" i="27"/>
  <c r="DA9" i="27"/>
  <c r="DA13" i="27"/>
  <c r="DA12" i="27"/>
  <c r="DQ11" i="27"/>
  <c r="DQ9" i="27"/>
  <c r="DQ13" i="27"/>
  <c r="DQ12" i="27"/>
  <c r="EG11" i="27"/>
  <c r="EG9" i="27"/>
  <c r="EG13" i="27"/>
  <c r="EG12" i="27"/>
  <c r="EW11" i="27"/>
  <c r="EW9" i="27"/>
  <c r="EW13" i="27"/>
  <c r="EW12" i="27"/>
  <c r="FM11" i="27"/>
  <c r="FM9" i="27"/>
  <c r="FM13" i="27"/>
  <c r="FM12" i="27"/>
  <c r="GC11" i="27"/>
  <c r="GC9" i="27"/>
  <c r="GC13" i="27"/>
  <c r="GC12" i="27"/>
  <c r="GS11" i="27"/>
  <c r="GS9" i="27"/>
  <c r="GS13" i="27"/>
  <c r="GS12" i="27"/>
  <c r="HI11" i="27"/>
  <c r="HI9" i="27"/>
  <c r="HI13" i="27"/>
  <c r="HI12" i="27"/>
  <c r="HY11" i="27"/>
  <c r="HY9" i="27"/>
  <c r="HY13" i="27"/>
  <c r="HY12" i="27"/>
  <c r="IO11" i="27"/>
  <c r="IO9" i="27"/>
  <c r="IO13" i="27"/>
  <c r="IO12" i="27"/>
  <c r="JE11" i="27"/>
  <c r="JE9" i="27"/>
  <c r="JE13" i="27"/>
  <c r="JE12" i="27"/>
  <c r="JU11" i="27"/>
  <c r="JU9" i="27"/>
  <c r="JU13" i="27"/>
  <c r="JU12" i="27"/>
  <c r="KK11" i="27"/>
  <c r="KK9" i="27"/>
  <c r="KK13" i="27"/>
  <c r="KK12" i="27"/>
  <c r="LA11" i="27"/>
  <c r="LA9" i="27"/>
  <c r="LA13" i="27"/>
  <c r="LA12" i="27"/>
  <c r="LQ11" i="27"/>
  <c r="LQ9" i="27"/>
  <c r="LQ13" i="27"/>
  <c r="LQ12" i="27"/>
  <c r="MG11" i="27"/>
  <c r="MG9" i="27"/>
  <c r="MG13" i="27"/>
  <c r="MG12" i="27"/>
  <c r="MW11" i="27"/>
  <c r="MW9" i="27"/>
  <c r="MW13" i="27"/>
  <c r="MW12" i="27"/>
  <c r="NM12" i="27"/>
  <c r="NM9" i="27"/>
  <c r="NM13" i="27"/>
  <c r="F9" i="27"/>
  <c r="F12" i="27"/>
  <c r="F11" i="27"/>
  <c r="F13" i="27"/>
  <c r="J9" i="27"/>
  <c r="J12" i="27"/>
  <c r="J11" i="27"/>
  <c r="J13" i="27"/>
  <c r="Z9" i="27"/>
  <c r="Z12" i="27"/>
  <c r="Z11" i="27"/>
  <c r="Z13" i="27"/>
  <c r="AP9" i="27"/>
  <c r="AP12" i="27"/>
  <c r="AP11" i="27"/>
  <c r="AP13" i="27"/>
  <c r="BF9" i="27"/>
  <c r="BF12" i="27"/>
  <c r="BF11" i="27"/>
  <c r="BF13" i="27"/>
  <c r="BV9" i="27"/>
  <c r="BV12" i="27"/>
  <c r="BV11" i="27"/>
  <c r="BV13" i="27"/>
  <c r="CL9" i="27"/>
  <c r="CL12" i="27"/>
  <c r="CL11" i="27"/>
  <c r="CL13" i="27"/>
  <c r="DB9" i="27"/>
  <c r="DB12" i="27"/>
  <c r="DB11" i="27"/>
  <c r="DB13" i="27"/>
  <c r="DR9" i="27"/>
  <c r="DR12" i="27"/>
  <c r="DR11" i="27"/>
  <c r="DR13" i="27"/>
  <c r="EH9" i="27"/>
  <c r="EH12" i="27"/>
  <c r="EH11" i="27"/>
  <c r="EH13" i="27"/>
  <c r="EX9" i="27"/>
  <c r="EX12" i="27"/>
  <c r="EX11" i="27"/>
  <c r="EX13" i="27"/>
  <c r="FN9" i="27"/>
  <c r="FN12" i="27"/>
  <c r="FN11" i="27"/>
  <c r="FN13" i="27"/>
  <c r="GD9" i="27"/>
  <c r="GD12" i="27"/>
  <c r="GD11" i="27"/>
  <c r="GD13" i="27"/>
  <c r="GT9" i="27"/>
  <c r="GT12" i="27"/>
  <c r="GT11" i="27"/>
  <c r="GT13" i="27"/>
  <c r="HJ9" i="27"/>
  <c r="HJ12" i="27"/>
  <c r="HJ11" i="27"/>
  <c r="HJ13" i="27"/>
  <c r="HZ9" i="27"/>
  <c r="HZ12" i="27"/>
  <c r="HZ11" i="27"/>
  <c r="HZ13" i="27"/>
  <c r="IP9" i="27"/>
  <c r="IP12" i="27"/>
  <c r="IP11" i="27"/>
  <c r="IP13" i="27"/>
  <c r="JF9" i="27"/>
  <c r="JF12" i="27"/>
  <c r="JF11" i="27"/>
  <c r="JF13" i="27"/>
  <c r="JV9" i="27"/>
  <c r="JV12" i="27"/>
  <c r="JV11" i="27"/>
  <c r="JV13" i="27"/>
  <c r="KL9" i="27"/>
  <c r="KL12" i="27"/>
  <c r="KL11" i="27"/>
  <c r="KL13" i="27"/>
  <c r="LB9" i="27"/>
  <c r="LB12" i="27"/>
  <c r="LB11" i="27"/>
  <c r="LB13" i="27"/>
  <c r="LR9" i="27"/>
  <c r="LR12" i="27"/>
  <c r="LR11" i="27"/>
  <c r="LR13" i="27"/>
  <c r="MH9" i="27"/>
  <c r="MH12" i="27"/>
  <c r="MH11" i="27"/>
  <c r="MH13" i="27"/>
  <c r="FX11" i="27"/>
  <c r="FX13" i="27"/>
  <c r="FX9" i="27"/>
  <c r="FX12" i="27"/>
  <c r="KV11" i="27"/>
  <c r="KV13" i="27"/>
  <c r="KV9" i="27"/>
  <c r="KV12" i="27"/>
  <c r="NH13" i="27"/>
  <c r="NH9" i="27"/>
  <c r="NH12" i="27"/>
  <c r="FS9" i="27"/>
  <c r="FS12" i="27"/>
  <c r="FS13" i="27"/>
  <c r="FS11" i="27"/>
  <c r="GE9" i="27"/>
  <c r="GE12" i="27"/>
  <c r="GE11" i="27"/>
  <c r="GE13" i="27"/>
  <c r="GY9" i="27"/>
  <c r="GY12" i="27"/>
  <c r="GY13" i="27"/>
  <c r="GY11" i="27"/>
  <c r="HK9" i="27"/>
  <c r="HK12" i="27"/>
  <c r="HK11" i="27"/>
  <c r="HK13" i="27"/>
  <c r="IE9" i="27"/>
  <c r="IE12" i="27"/>
  <c r="IE13" i="27"/>
  <c r="IE11" i="27"/>
  <c r="IQ9" i="27"/>
  <c r="IQ12" i="27"/>
  <c r="IQ11" i="27"/>
  <c r="IQ13" i="27"/>
  <c r="JK9" i="27"/>
  <c r="JK12" i="27"/>
  <c r="JK13" i="27"/>
  <c r="JK11" i="27"/>
  <c r="JW9" i="27"/>
  <c r="JW12" i="27"/>
  <c r="JW11" i="27"/>
  <c r="JW13" i="27"/>
  <c r="KQ9" i="27"/>
  <c r="KQ12" i="27"/>
  <c r="KQ13" i="27"/>
  <c r="KQ11" i="27"/>
  <c r="LC9" i="27"/>
  <c r="LC12" i="27"/>
  <c r="LC11" i="27"/>
  <c r="LC13" i="27"/>
  <c r="LW9" i="27"/>
  <c r="LW12" i="27"/>
  <c r="LW13" i="27"/>
  <c r="MI11" i="27"/>
  <c r="MI13" i="27"/>
  <c r="NC9" i="27"/>
  <c r="NC12" i="27"/>
  <c r="NC13" i="27"/>
  <c r="NO9" i="27"/>
  <c r="NO12" i="27"/>
  <c r="NO13" i="27"/>
  <c r="V9" i="27"/>
  <c r="V12" i="27"/>
  <c r="V11" i="27"/>
  <c r="V13" i="27"/>
  <c r="AL9" i="27"/>
  <c r="AL12" i="27"/>
  <c r="AL11" i="27"/>
  <c r="AL13" i="27"/>
  <c r="BB9" i="27"/>
  <c r="BB12" i="27"/>
  <c r="BB11" i="27"/>
  <c r="BB13" i="27"/>
  <c r="BR9" i="27"/>
  <c r="BR12" i="27"/>
  <c r="BR11" i="27"/>
  <c r="BR13" i="27"/>
  <c r="CH9" i="27"/>
  <c r="CH12" i="27"/>
  <c r="CH11" i="27"/>
  <c r="CH13" i="27"/>
  <c r="CX9" i="27"/>
  <c r="CX12" i="27"/>
  <c r="CX11" i="27"/>
  <c r="CX13" i="27"/>
  <c r="DN9" i="27"/>
  <c r="DN12" i="27"/>
  <c r="DN11" i="27"/>
  <c r="DN13" i="27"/>
  <c r="ED9" i="27"/>
  <c r="ED12" i="27"/>
  <c r="ED11" i="27"/>
  <c r="ED13" i="27"/>
  <c r="ET9" i="27"/>
  <c r="ET12" i="27"/>
  <c r="ET11" i="27"/>
  <c r="ET13" i="27"/>
  <c r="FJ9" i="27"/>
  <c r="FJ12" i="27"/>
  <c r="FJ11" i="27"/>
  <c r="FJ13" i="27"/>
  <c r="FZ9" i="27"/>
  <c r="FZ12" i="27"/>
  <c r="FZ11" i="27"/>
  <c r="FZ13" i="27"/>
  <c r="GP9" i="27"/>
  <c r="GP12" i="27"/>
  <c r="GP11" i="27"/>
  <c r="GP13" i="27"/>
  <c r="HF9" i="27"/>
  <c r="HF12" i="27"/>
  <c r="HF11" i="27"/>
  <c r="HF13" i="27"/>
  <c r="HV9" i="27"/>
  <c r="HV12" i="27"/>
  <c r="HV11" i="27"/>
  <c r="HV13" i="27"/>
  <c r="IL9" i="27"/>
  <c r="IL12" i="27"/>
  <c r="IL11" i="27"/>
  <c r="IL13" i="27"/>
  <c r="JB9" i="27"/>
  <c r="JB12" i="27"/>
  <c r="JB11" i="27"/>
  <c r="JB13" i="27"/>
  <c r="JR9" i="27"/>
  <c r="JR12" i="27"/>
  <c r="JR11" i="27"/>
  <c r="JR13" i="27"/>
  <c r="KH9" i="27"/>
  <c r="KH12" i="27"/>
  <c r="KH11" i="27"/>
  <c r="KH13" i="27"/>
  <c r="KX9" i="27"/>
  <c r="KX12" i="27"/>
  <c r="KX11" i="27"/>
  <c r="KX13" i="27"/>
  <c r="LN9" i="27"/>
  <c r="LN12" i="27"/>
  <c r="LN11" i="27"/>
  <c r="LN13" i="27"/>
  <c r="MT9" i="27"/>
  <c r="MT12" i="27"/>
  <c r="MT11" i="27"/>
  <c r="MT13" i="27"/>
  <c r="NJ9" i="27"/>
  <c r="NJ12" i="27"/>
  <c r="NJ13" i="27"/>
  <c r="S9" i="27"/>
  <c r="S12" i="27"/>
  <c r="S11" i="27"/>
  <c r="S13" i="27"/>
  <c r="AI9" i="27"/>
  <c r="AI12" i="27"/>
  <c r="AI11" i="27"/>
  <c r="AI13" i="27"/>
  <c r="AY9" i="27"/>
  <c r="AY12" i="27"/>
  <c r="AY11" i="27"/>
  <c r="AY13" i="27"/>
  <c r="BO9" i="27"/>
  <c r="BO12" i="27"/>
  <c r="BO11" i="27"/>
  <c r="BO13" i="27"/>
  <c r="CE9" i="27"/>
  <c r="CE12" i="27"/>
  <c r="CE11" i="27"/>
  <c r="CE13" i="27"/>
  <c r="CU12" i="27"/>
  <c r="CU11" i="27"/>
  <c r="CU13" i="27"/>
  <c r="DK9" i="27"/>
  <c r="DK12" i="27"/>
  <c r="DK11" i="27"/>
  <c r="DK13" i="27"/>
  <c r="EA9" i="27"/>
  <c r="EA12" i="27"/>
  <c r="EA11" i="27"/>
  <c r="EA13" i="27"/>
  <c r="EQ9" i="27"/>
  <c r="EQ12" i="27"/>
  <c r="EQ11" i="27"/>
  <c r="EQ13" i="27"/>
  <c r="FG9" i="27"/>
  <c r="FG12" i="27"/>
  <c r="FG11" i="27"/>
  <c r="FG13" i="27"/>
  <c r="GA9" i="27"/>
  <c r="GA12" i="27"/>
  <c r="GA13" i="27"/>
  <c r="GA11" i="27"/>
  <c r="GM9" i="27"/>
  <c r="GM12" i="27"/>
  <c r="GM11" i="27"/>
  <c r="GM13" i="27"/>
  <c r="HG9" i="27"/>
  <c r="HG12" i="27"/>
  <c r="HG13" i="27"/>
  <c r="HG11" i="27"/>
  <c r="HS9" i="27"/>
  <c r="HS12" i="27"/>
  <c r="HS11" i="27"/>
  <c r="HS13" i="27"/>
  <c r="IM9" i="27"/>
  <c r="IM12" i="27"/>
  <c r="IM13" i="27"/>
  <c r="IM11" i="27"/>
  <c r="IY9" i="27"/>
  <c r="IY12" i="27"/>
  <c r="IY11" i="27"/>
  <c r="IY13" i="27"/>
  <c r="JS9" i="27"/>
  <c r="JS12" i="27"/>
  <c r="JS13" i="27"/>
  <c r="JS11" i="27"/>
  <c r="KE9" i="27"/>
  <c r="KE12" i="27"/>
  <c r="KE11" i="27"/>
  <c r="KE13" i="27"/>
  <c r="KY9" i="27"/>
  <c r="KY12" i="27"/>
  <c r="KY13" i="27"/>
  <c r="KY11" i="27"/>
  <c r="LK9" i="27"/>
  <c r="LK12" i="27"/>
  <c r="LK11" i="27"/>
  <c r="LK13" i="27"/>
  <c r="MQ9" i="27"/>
  <c r="MQ12" i="27"/>
  <c r="MQ11" i="27"/>
  <c r="MQ13" i="27"/>
  <c r="NK9" i="27"/>
  <c r="NK13" i="27"/>
  <c r="NK12" i="27"/>
  <c r="P11" i="27"/>
  <c r="P13" i="27"/>
  <c r="P9" i="27"/>
  <c r="P12" i="27"/>
  <c r="AF11" i="27"/>
  <c r="AF13" i="27"/>
  <c r="AF9" i="27"/>
  <c r="AF12" i="27"/>
  <c r="AV11" i="27"/>
  <c r="AV13" i="27"/>
  <c r="AV9" i="27"/>
  <c r="AV12" i="27"/>
  <c r="BL11" i="27"/>
  <c r="BL13" i="27"/>
  <c r="BL9" i="27"/>
  <c r="BL12" i="27"/>
  <c r="CB11" i="27"/>
  <c r="CB13" i="27"/>
  <c r="CB9" i="27"/>
  <c r="CB12" i="27"/>
  <c r="CR11" i="27"/>
  <c r="CR13" i="27"/>
  <c r="CR9" i="27"/>
  <c r="CR12" i="27"/>
  <c r="DH11" i="27"/>
  <c r="DH13" i="27"/>
  <c r="DH9" i="27"/>
  <c r="DH12" i="27"/>
  <c r="DX11" i="27"/>
  <c r="DX13" i="27"/>
  <c r="DX9" i="27"/>
  <c r="DX12" i="27"/>
  <c r="EN11" i="27"/>
  <c r="EN13" i="27"/>
  <c r="EN9" i="27"/>
  <c r="EN12" i="27"/>
  <c r="FD11" i="27"/>
  <c r="FD13" i="27"/>
  <c r="FD9" i="27"/>
  <c r="FD12" i="27"/>
  <c r="FT11" i="27"/>
  <c r="FT13" i="27"/>
  <c r="FT9" i="27"/>
  <c r="FT12" i="27"/>
  <c r="GF11" i="27"/>
  <c r="GF13" i="27"/>
  <c r="GF9" i="27"/>
  <c r="GF12" i="27"/>
  <c r="GV11" i="27"/>
  <c r="GV13" i="27"/>
  <c r="GV9" i="27"/>
  <c r="GV12" i="27"/>
  <c r="HL11" i="27"/>
  <c r="HL13" i="27"/>
  <c r="HL9" i="27"/>
  <c r="HL12" i="27"/>
  <c r="IB11" i="27"/>
  <c r="IB13" i="27"/>
  <c r="IB9" i="27"/>
  <c r="IB12" i="27"/>
  <c r="IN11" i="27"/>
  <c r="IN13" i="27"/>
  <c r="IN9" i="27"/>
  <c r="IN12" i="27"/>
  <c r="JD11" i="27"/>
  <c r="JD13" i="27"/>
  <c r="JD9" i="27"/>
  <c r="JD12" i="27"/>
  <c r="JT11" i="27"/>
  <c r="JT13" i="27"/>
  <c r="JT9" i="27"/>
  <c r="JT12" i="27"/>
  <c r="KJ11" i="27"/>
  <c r="KJ13" i="27"/>
  <c r="KJ9" i="27"/>
  <c r="KJ12" i="27"/>
  <c r="LX13" i="27"/>
  <c r="LX9" i="27"/>
  <c r="LX12" i="27"/>
  <c r="MN11" i="27"/>
  <c r="MN13" i="27"/>
  <c r="MN9" i="27"/>
  <c r="MN12" i="27"/>
  <c r="ND13" i="27"/>
  <c r="ND9" i="27"/>
  <c r="ND12" i="27"/>
  <c r="NP13" i="27"/>
  <c r="NP9" i="27"/>
  <c r="NP12" i="27"/>
  <c r="U11" i="27"/>
  <c r="U9" i="27"/>
  <c r="U12" i="27"/>
  <c r="U13" i="27"/>
  <c r="AK11" i="27"/>
  <c r="AK9" i="27"/>
  <c r="AK12" i="27"/>
  <c r="AK13" i="27"/>
  <c r="BA11" i="27"/>
  <c r="BA9" i="27"/>
  <c r="BA12" i="27"/>
  <c r="BA13" i="27"/>
  <c r="BQ11" i="27"/>
  <c r="BQ9" i="27"/>
  <c r="BQ12" i="27"/>
  <c r="BQ13" i="27"/>
  <c r="CG11" i="27"/>
  <c r="CG9" i="27"/>
  <c r="CG12" i="27"/>
  <c r="CG13" i="27"/>
  <c r="CW11" i="27"/>
  <c r="CW12" i="27"/>
  <c r="CW13" i="27"/>
  <c r="DM11" i="27"/>
  <c r="DM9" i="27"/>
  <c r="DM12" i="27"/>
  <c r="DM13" i="27"/>
  <c r="EC11" i="27"/>
  <c r="EC9" i="27"/>
  <c r="EC12" i="27"/>
  <c r="EC13" i="27"/>
  <c r="ES11" i="27"/>
  <c r="ES9" i="27"/>
  <c r="ES12" i="27"/>
  <c r="ES13" i="27"/>
  <c r="FI11" i="27"/>
  <c r="FI9" i="27"/>
  <c r="FI12" i="27"/>
  <c r="FI13" i="27"/>
  <c r="FY11" i="27"/>
  <c r="FY9" i="27"/>
  <c r="FY12" i="27"/>
  <c r="FY13" i="27"/>
  <c r="GO11" i="27"/>
  <c r="GO9" i="27"/>
  <c r="GO12" i="27"/>
  <c r="GO13" i="27"/>
  <c r="HE11" i="27"/>
  <c r="HE9" i="27"/>
  <c r="HE12" i="27"/>
  <c r="HE13" i="27"/>
  <c r="HU11" i="27"/>
  <c r="HU9" i="27"/>
  <c r="HU12" i="27"/>
  <c r="HU13" i="27"/>
  <c r="IK11" i="27"/>
  <c r="IK9" i="27"/>
  <c r="IK12" i="27"/>
  <c r="IK13" i="27"/>
  <c r="JA11" i="27"/>
  <c r="JA9" i="27"/>
  <c r="JA12" i="27"/>
  <c r="JA13" i="27"/>
  <c r="JQ11" i="27"/>
  <c r="JQ9" i="27"/>
  <c r="JQ12" i="27"/>
  <c r="JQ13" i="27"/>
  <c r="KG11" i="27"/>
  <c r="KG9" i="27"/>
  <c r="KG12" i="27"/>
  <c r="KG13" i="27"/>
  <c r="KW11" i="27"/>
  <c r="KW9" i="27"/>
  <c r="KW12" i="27"/>
  <c r="KW13" i="27"/>
  <c r="LM11" i="27"/>
  <c r="LM9" i="27"/>
  <c r="LM12" i="27"/>
  <c r="LM13" i="27"/>
  <c r="MC9" i="27"/>
  <c r="MC12" i="27"/>
  <c r="MC13" i="27"/>
  <c r="MS11" i="27"/>
  <c r="MS9" i="27"/>
  <c r="MS12" i="27"/>
  <c r="MS13" i="27"/>
  <c r="NI9" i="27"/>
  <c r="NI12" i="27"/>
  <c r="NI13" i="27"/>
  <c r="R9" i="27"/>
  <c r="R12" i="27"/>
  <c r="R11" i="27"/>
  <c r="R13" i="27"/>
  <c r="AH9" i="27"/>
  <c r="AH12" i="27"/>
  <c r="AH11" i="27"/>
  <c r="AH13" i="27"/>
  <c r="AX9" i="27"/>
  <c r="AX12" i="27"/>
  <c r="AX11" i="27"/>
  <c r="AX13" i="27"/>
  <c r="BN9" i="27"/>
  <c r="BN12" i="27"/>
  <c r="BN11" i="27"/>
  <c r="BN13" i="27"/>
  <c r="CD9" i="27"/>
  <c r="CD12" i="27"/>
  <c r="CD11" i="27"/>
  <c r="CD13" i="27"/>
  <c r="CT9" i="27"/>
  <c r="CT12" i="27"/>
  <c r="CT11" i="27"/>
  <c r="CT13" i="27"/>
  <c r="DJ9" i="27"/>
  <c r="DJ12" i="27"/>
  <c r="DJ11" i="27"/>
  <c r="DJ13" i="27"/>
  <c r="DZ9" i="27"/>
  <c r="DZ12" i="27"/>
  <c r="DZ11" i="27"/>
  <c r="DZ13" i="27"/>
  <c r="EP9" i="27"/>
  <c r="EP12" i="27"/>
  <c r="EP11" i="27"/>
  <c r="EP13" i="27"/>
  <c r="FF9" i="27"/>
  <c r="FF12" i="27"/>
  <c r="FF11" i="27"/>
  <c r="FF13" i="27"/>
  <c r="FV9" i="27"/>
  <c r="FV12" i="27"/>
  <c r="FV11" i="27"/>
  <c r="FV13" i="27"/>
  <c r="GL9" i="27"/>
  <c r="GL12" i="27"/>
  <c r="GL11" i="27"/>
  <c r="GL13" i="27"/>
  <c r="HB9" i="27"/>
  <c r="HB12" i="27"/>
  <c r="HB11" i="27"/>
  <c r="HB13" i="27"/>
  <c r="HR9" i="27"/>
  <c r="HR12" i="27"/>
  <c r="HR11" i="27"/>
  <c r="HR13" i="27"/>
  <c r="IH9" i="27"/>
  <c r="IH12" i="27"/>
  <c r="IH11" i="27"/>
  <c r="IH13" i="27"/>
  <c r="IX9" i="27"/>
  <c r="IX12" i="27"/>
  <c r="IX11" i="27"/>
  <c r="IX13" i="27"/>
  <c r="JN9" i="27"/>
  <c r="JN12" i="27"/>
  <c r="JN11" i="27"/>
  <c r="JN13" i="27"/>
  <c r="KD9" i="27"/>
  <c r="KD12" i="27"/>
  <c r="KD11" i="27"/>
  <c r="KD13" i="27"/>
  <c r="KT9" i="27"/>
  <c r="KT12" i="27"/>
  <c r="KT11" i="27"/>
  <c r="KT13" i="27"/>
  <c r="LJ9" i="27"/>
  <c r="LJ12" i="27"/>
  <c r="LJ11" i="27"/>
  <c r="LJ13" i="27"/>
  <c r="LZ9" i="27"/>
  <c r="LZ12" i="27"/>
  <c r="LZ13" i="27"/>
  <c r="MP9" i="27"/>
  <c r="MP12" i="27"/>
  <c r="MP11" i="27"/>
  <c r="MP13" i="27"/>
  <c r="NF9" i="27"/>
  <c r="NF12" i="27"/>
  <c r="NF13" i="27"/>
  <c r="O9" i="27"/>
  <c r="O12" i="27"/>
  <c r="O13" i="27"/>
  <c r="O11" i="27"/>
  <c r="AE9" i="27"/>
  <c r="AE12" i="27"/>
  <c r="AE13" i="27"/>
  <c r="AE11" i="27"/>
  <c r="AU9" i="27"/>
  <c r="AU12" i="27"/>
  <c r="AU13" i="27"/>
  <c r="AU11" i="27"/>
  <c r="BK9" i="27"/>
  <c r="BK12" i="27"/>
  <c r="BK13" i="27"/>
  <c r="BK11" i="27"/>
  <c r="CA9" i="27"/>
  <c r="CA12" i="27"/>
  <c r="CA13" i="27"/>
  <c r="CA11" i="27"/>
  <c r="CQ9" i="27"/>
  <c r="CQ12" i="27"/>
  <c r="CQ13" i="27"/>
  <c r="CQ11" i="27"/>
  <c r="DG9" i="27"/>
  <c r="DG12" i="27"/>
  <c r="DG13" i="27"/>
  <c r="DG11" i="27"/>
  <c r="DW9" i="27"/>
  <c r="DW12" i="27"/>
  <c r="DW13" i="27"/>
  <c r="DW11" i="27"/>
  <c r="EM9" i="27"/>
  <c r="EM12" i="27"/>
  <c r="EM13" i="27"/>
  <c r="EM11" i="27"/>
  <c r="FC9" i="27"/>
  <c r="FC12" i="27"/>
  <c r="FC13" i="27"/>
  <c r="FC11" i="27"/>
  <c r="FO9" i="27"/>
  <c r="FO12" i="27"/>
  <c r="FO11" i="27"/>
  <c r="FO13" i="27"/>
  <c r="GI9" i="27"/>
  <c r="GI12" i="27"/>
  <c r="GI13" i="27"/>
  <c r="GI11" i="27"/>
  <c r="GU9" i="27"/>
  <c r="GU12" i="27"/>
  <c r="GU11" i="27"/>
  <c r="GU13" i="27"/>
  <c r="HO9" i="27"/>
  <c r="HO12" i="27"/>
  <c r="HO13" i="27"/>
  <c r="HO11" i="27"/>
  <c r="IA9" i="27"/>
  <c r="IA12" i="27"/>
  <c r="IA11" i="27"/>
  <c r="IA13" i="27"/>
  <c r="IU9" i="27"/>
  <c r="IU12" i="27"/>
  <c r="IU13" i="27"/>
  <c r="IU11" i="27"/>
  <c r="JG9" i="27"/>
  <c r="JG12" i="27"/>
  <c r="JG11" i="27"/>
  <c r="JG13" i="27"/>
  <c r="KA9" i="27"/>
  <c r="KA12" i="27"/>
  <c r="KA13" i="27"/>
  <c r="KA11" i="27"/>
  <c r="KM9" i="27"/>
  <c r="KM12" i="27"/>
  <c r="KM11" i="27"/>
  <c r="KM13" i="27"/>
  <c r="LG9" i="27"/>
  <c r="LG12" i="27"/>
  <c r="LG13" i="27"/>
  <c r="LG11" i="27"/>
  <c r="MM9" i="27"/>
  <c r="MM12" i="27"/>
  <c r="MM13" i="27"/>
  <c r="MM11" i="27"/>
  <c r="D11" i="27"/>
  <c r="D13" i="27"/>
  <c r="D9" i="27"/>
  <c r="D12" i="27"/>
  <c r="H11" i="27"/>
  <c r="H13" i="27"/>
  <c r="H9" i="27"/>
  <c r="H12" i="27"/>
  <c r="L11" i="27"/>
  <c r="L13" i="27"/>
  <c r="L9" i="27"/>
  <c r="L12" i="27"/>
  <c r="AB11" i="27"/>
  <c r="AB13" i="27"/>
  <c r="AB9" i="27"/>
  <c r="AB12" i="27"/>
  <c r="AR11" i="27"/>
  <c r="AR13" i="27"/>
  <c r="AR9" i="27"/>
  <c r="AR12" i="27"/>
  <c r="BH11" i="27"/>
  <c r="BH13" i="27"/>
  <c r="BH9" i="27"/>
  <c r="BH12" i="27"/>
  <c r="BX11" i="27"/>
  <c r="BX13" i="27"/>
  <c r="BX9" i="27"/>
  <c r="BX12" i="27"/>
  <c r="CN11" i="27"/>
  <c r="CN13" i="27"/>
  <c r="CN9" i="27"/>
  <c r="CN12" i="27"/>
  <c r="DD11" i="27"/>
  <c r="DD13" i="27"/>
  <c r="DD9" i="27"/>
  <c r="DD12" i="27"/>
  <c r="DT11" i="27"/>
  <c r="DT13" i="27"/>
  <c r="DT9" i="27"/>
  <c r="DT12" i="27"/>
  <c r="EJ11" i="27"/>
  <c r="EJ13" i="27"/>
  <c r="EJ9" i="27"/>
  <c r="EJ12" i="27"/>
  <c r="EZ11" i="27"/>
  <c r="EZ13" i="27"/>
  <c r="EZ9" i="27"/>
  <c r="EZ12" i="27"/>
  <c r="FP11" i="27"/>
  <c r="FP13" i="27"/>
  <c r="FP9" i="27"/>
  <c r="FP12" i="27"/>
  <c r="GB11" i="27"/>
  <c r="GB13" i="27"/>
  <c r="GB9" i="27"/>
  <c r="GB12" i="27"/>
  <c r="GR11" i="27"/>
  <c r="GR13" i="27"/>
  <c r="GR9" i="27"/>
  <c r="GR12" i="27"/>
  <c r="HH11" i="27"/>
  <c r="HH13" i="27"/>
  <c r="HH9" i="27"/>
  <c r="HH12" i="27"/>
  <c r="HX11" i="27"/>
  <c r="HX13" i="27"/>
  <c r="HX9" i="27"/>
  <c r="HX12" i="27"/>
  <c r="IZ11" i="27"/>
  <c r="IZ13" i="27"/>
  <c r="IZ9" i="27"/>
  <c r="IZ12" i="27"/>
  <c r="JP11" i="27"/>
  <c r="JP13" i="27"/>
  <c r="JP9" i="27"/>
  <c r="JP12" i="27"/>
  <c r="KF11" i="27"/>
  <c r="KF13" i="27"/>
  <c r="KF9" i="27"/>
  <c r="KF12" i="27"/>
  <c r="MJ11" i="27"/>
  <c r="MJ13" i="27"/>
  <c r="MJ9" i="27"/>
  <c r="MJ12" i="27"/>
  <c r="MZ13" i="27"/>
  <c r="MZ9" i="27"/>
  <c r="MZ12" i="27"/>
  <c r="NL13" i="27"/>
  <c r="NL9" i="27"/>
  <c r="NL12" i="27"/>
  <c r="Q11" i="27"/>
  <c r="Q12" i="27"/>
  <c r="Q13" i="27"/>
  <c r="Q9" i="27"/>
  <c r="AG11" i="27"/>
  <c r="AG12" i="27"/>
  <c r="AG13" i="27"/>
  <c r="AG9" i="27"/>
  <c r="AW11" i="27"/>
  <c r="AW12" i="27"/>
  <c r="AW13" i="27"/>
  <c r="AW9" i="27"/>
  <c r="BM11" i="27"/>
  <c r="BM12" i="27"/>
  <c r="BM13" i="27"/>
  <c r="BM9" i="27"/>
  <c r="CC11" i="27"/>
  <c r="CC12" i="27"/>
  <c r="CC13" i="27"/>
  <c r="CC9" i="27"/>
  <c r="CS11" i="27"/>
  <c r="CS12" i="27"/>
  <c r="CS13" i="27"/>
  <c r="CS9" i="27"/>
  <c r="DI11" i="27"/>
  <c r="DI12" i="27"/>
  <c r="DI13" i="27"/>
  <c r="DI9" i="27"/>
  <c r="DY11" i="27"/>
  <c r="DY12" i="27"/>
  <c r="DY13" i="27"/>
  <c r="DY9" i="27"/>
  <c r="EO11" i="27"/>
  <c r="EO12" i="27"/>
  <c r="EO13" i="27"/>
  <c r="EO9" i="27"/>
  <c r="FE11" i="27"/>
  <c r="FE12" i="27"/>
  <c r="FE13" i="27"/>
  <c r="FE9" i="27"/>
  <c r="FU11" i="27"/>
  <c r="FU12" i="27"/>
  <c r="FU13" i="27"/>
  <c r="FU9" i="27"/>
  <c r="GK11" i="27"/>
  <c r="GK13" i="27"/>
  <c r="GK9" i="27"/>
  <c r="HA11" i="27"/>
  <c r="HA12" i="27"/>
  <c r="HA13" i="27"/>
  <c r="HA9" i="27"/>
  <c r="HQ11" i="27"/>
  <c r="HQ12" i="27"/>
  <c r="HQ13" i="27"/>
  <c r="HQ9" i="27"/>
  <c r="IG11" i="27"/>
  <c r="IG12" i="27"/>
  <c r="IG13" i="27"/>
  <c r="IG9" i="27"/>
  <c r="IW11" i="27"/>
  <c r="IW12" i="27"/>
  <c r="IW13" i="27"/>
  <c r="IW9" i="27"/>
  <c r="JM11" i="27"/>
  <c r="JM12" i="27"/>
  <c r="JM13" i="27"/>
  <c r="JM9" i="27"/>
  <c r="KC11" i="27"/>
  <c r="KC12" i="27"/>
  <c r="KC13" i="27"/>
  <c r="KC9" i="27"/>
  <c r="KS11" i="27"/>
  <c r="KS12" i="27"/>
  <c r="KS13" i="27"/>
  <c r="KS9" i="27"/>
  <c r="LI11" i="27"/>
  <c r="LI12" i="27"/>
  <c r="LI13" i="27"/>
  <c r="LI9" i="27"/>
  <c r="LY12" i="27"/>
  <c r="LY13" i="27"/>
  <c r="LY9" i="27"/>
  <c r="MO11" i="27"/>
  <c r="MO12" i="27"/>
  <c r="MO13" i="27"/>
  <c r="MO9" i="27"/>
  <c r="NE12" i="27"/>
  <c r="NE13" i="27"/>
  <c r="NE9" i="27"/>
  <c r="IJ11" i="27"/>
  <c r="IJ13" i="27"/>
  <c r="IJ9" i="27"/>
  <c r="IJ12" i="27"/>
  <c r="LH11" i="27"/>
  <c r="LH13" i="27"/>
  <c r="LH9" i="27"/>
  <c r="LH12" i="27"/>
  <c r="FK9" i="27"/>
  <c r="FK12" i="27"/>
  <c r="FK13" i="27"/>
  <c r="FK11" i="27"/>
  <c r="FW9" i="27"/>
  <c r="FW12" i="27"/>
  <c r="FW11" i="27"/>
  <c r="FW13" i="27"/>
  <c r="GQ9" i="27"/>
  <c r="GQ12" i="27"/>
  <c r="GQ13" i="27"/>
  <c r="GQ11" i="27"/>
  <c r="HC9" i="27"/>
  <c r="HC12" i="27"/>
  <c r="HC11" i="27"/>
  <c r="HC13" i="27"/>
  <c r="HW9" i="27"/>
  <c r="HW12" i="27"/>
  <c r="HW13" i="27"/>
  <c r="HW11" i="27"/>
  <c r="II9" i="27"/>
  <c r="II12" i="27"/>
  <c r="II11" i="27"/>
  <c r="II13" i="27"/>
  <c r="JC9" i="27"/>
  <c r="JC12" i="27"/>
  <c r="JC13" i="27"/>
  <c r="JC11" i="27"/>
  <c r="JO9" i="27"/>
  <c r="JO12" i="27"/>
  <c r="JO11" i="27"/>
  <c r="JO13" i="27"/>
  <c r="KI9" i="27"/>
  <c r="KI12" i="27"/>
  <c r="KI13" i="27"/>
  <c r="KI11" i="27"/>
  <c r="KU9" i="27"/>
  <c r="KU12" i="27"/>
  <c r="KU11" i="27"/>
  <c r="KU13" i="27"/>
  <c r="LO9" i="27"/>
  <c r="LO12" i="27"/>
  <c r="LO13" i="27"/>
  <c r="LO11" i="27"/>
  <c r="MA9" i="27"/>
  <c r="MA12" i="27"/>
  <c r="MA13" i="27"/>
  <c r="MU9" i="27"/>
  <c r="MU12" i="27"/>
  <c r="MU13" i="27"/>
  <c r="MU11" i="27"/>
  <c r="NG9" i="27"/>
  <c r="NG12" i="27"/>
  <c r="NG13" i="27"/>
  <c r="N9" i="27"/>
  <c r="N12" i="27"/>
  <c r="N11" i="27"/>
  <c r="N13" i="27"/>
  <c r="AD9" i="27"/>
  <c r="AD12" i="27"/>
  <c r="AD11" i="27"/>
  <c r="AD13" i="27"/>
  <c r="AT9" i="27"/>
  <c r="AT12" i="27"/>
  <c r="AT11" i="27"/>
  <c r="AT13" i="27"/>
  <c r="BJ9" i="27"/>
  <c r="BJ12" i="27"/>
  <c r="BJ11" i="27"/>
  <c r="BJ13" i="27"/>
  <c r="BZ9" i="27"/>
  <c r="BZ12" i="27"/>
  <c r="BZ11" i="27"/>
  <c r="BZ13" i="27"/>
  <c r="CP9" i="27"/>
  <c r="CP12" i="27"/>
  <c r="CP11" i="27"/>
  <c r="CP13" i="27"/>
  <c r="DF9" i="27"/>
  <c r="DF12" i="27"/>
  <c r="DF11" i="27"/>
  <c r="DF13" i="27"/>
  <c r="DV9" i="27"/>
  <c r="DV12" i="27"/>
  <c r="DV11" i="27"/>
  <c r="DV13" i="27"/>
  <c r="EL9" i="27"/>
  <c r="EL12" i="27"/>
  <c r="EL11" i="27"/>
  <c r="EL13" i="27"/>
  <c r="FB9" i="27"/>
  <c r="FB12" i="27"/>
  <c r="FB11" i="27"/>
  <c r="FB13" i="27"/>
  <c r="FR9" i="27"/>
  <c r="FR12" i="27"/>
  <c r="FR11" i="27"/>
  <c r="FR13" i="27"/>
  <c r="GH9" i="27"/>
  <c r="GH12" i="27"/>
  <c r="GH11" i="27"/>
  <c r="GH13" i="27"/>
  <c r="GX9" i="27"/>
  <c r="GX12" i="27"/>
  <c r="GX11" i="27"/>
  <c r="GX13" i="27"/>
  <c r="HN9" i="27"/>
  <c r="HN12" i="27"/>
  <c r="HN11" i="27"/>
  <c r="HN13" i="27"/>
  <c r="ID9" i="27"/>
  <c r="ID12" i="27"/>
  <c r="ID11" i="27"/>
  <c r="ID13" i="27"/>
  <c r="IT9" i="27"/>
  <c r="IT12" i="27"/>
  <c r="IT11" i="27"/>
  <c r="IT13" i="27"/>
  <c r="JJ9" i="27"/>
  <c r="JJ12" i="27"/>
  <c r="JJ11" i="27"/>
  <c r="JJ13" i="27"/>
  <c r="JZ9" i="27"/>
  <c r="JZ12" i="27"/>
  <c r="JZ11" i="27"/>
  <c r="JZ13" i="27"/>
  <c r="KP9" i="27"/>
  <c r="KP12" i="27"/>
  <c r="KP11" i="27"/>
  <c r="KP13" i="27"/>
  <c r="LF9" i="27"/>
  <c r="LF12" i="27"/>
  <c r="LF11" i="27"/>
  <c r="LF13" i="27"/>
  <c r="LV9" i="27"/>
  <c r="LV12" i="27"/>
  <c r="LV13" i="27"/>
  <c r="ML9" i="27"/>
  <c r="ML12" i="27"/>
  <c r="ML11" i="27"/>
  <c r="ML13" i="27"/>
  <c r="NB9" i="27"/>
  <c r="NB12" i="27"/>
  <c r="NB13" i="27"/>
  <c r="G9" i="27"/>
  <c r="G12" i="27"/>
  <c r="G13" i="27"/>
  <c r="G11" i="27"/>
  <c r="K9" i="27"/>
  <c r="K12" i="27"/>
  <c r="K11" i="27"/>
  <c r="K13" i="27"/>
  <c r="AA9" i="27"/>
  <c r="AA12" i="27"/>
  <c r="AA11" i="27"/>
  <c r="AA13" i="27"/>
  <c r="AQ9" i="27"/>
  <c r="AQ12" i="27"/>
  <c r="AQ11" i="27"/>
  <c r="AQ13" i="27"/>
  <c r="BG9" i="27"/>
  <c r="BG12" i="27"/>
  <c r="BG11" i="27"/>
  <c r="BG13" i="27"/>
  <c r="BW9" i="27"/>
  <c r="BW12" i="27"/>
  <c r="BW11" i="27"/>
  <c r="BW13" i="27"/>
  <c r="CM9" i="27"/>
  <c r="CM12" i="27"/>
  <c r="CM11" i="27"/>
  <c r="CM13" i="27"/>
  <c r="DC9" i="27"/>
  <c r="DC12" i="27"/>
  <c r="DC11" i="27"/>
  <c r="DC13" i="27"/>
  <c r="DS9" i="27"/>
  <c r="DS12" i="27"/>
  <c r="DS11" i="27"/>
  <c r="DS13" i="27"/>
  <c r="EI9" i="27"/>
  <c r="EI12" i="27"/>
  <c r="EI11" i="27"/>
  <c r="EI13" i="27"/>
  <c r="EY9" i="27"/>
  <c r="EY12" i="27"/>
  <c r="EY11" i="27"/>
  <c r="EY13" i="27"/>
  <c r="X11" i="27"/>
  <c r="X13" i="27"/>
  <c r="X9" i="27"/>
  <c r="X12" i="27"/>
  <c r="AN11" i="27"/>
  <c r="AN13" i="27"/>
  <c r="AN9" i="27"/>
  <c r="AN12" i="27"/>
  <c r="BD11" i="27"/>
  <c r="BD13" i="27"/>
  <c r="BD9" i="27"/>
  <c r="BD12" i="27"/>
  <c r="BT11" i="27"/>
  <c r="BT13" i="27"/>
  <c r="BT9" i="27"/>
  <c r="BT12" i="27"/>
  <c r="CJ11" i="27"/>
  <c r="CJ13" i="27"/>
  <c r="CJ9" i="27"/>
  <c r="CJ12" i="27"/>
  <c r="CZ11" i="27"/>
  <c r="CZ13" i="27"/>
  <c r="CZ9" i="27"/>
  <c r="CZ12" i="27"/>
  <c r="DP11" i="27"/>
  <c r="DP13" i="27"/>
  <c r="DP9" i="27"/>
  <c r="DP12" i="27"/>
  <c r="EF11" i="27"/>
  <c r="EF13" i="27"/>
  <c r="EF9" i="27"/>
  <c r="EF12" i="27"/>
  <c r="EV11" i="27"/>
  <c r="EV13" i="27"/>
  <c r="EV9" i="27"/>
  <c r="EV12" i="27"/>
  <c r="FL11" i="27"/>
  <c r="FL13" i="27"/>
  <c r="FL9" i="27"/>
  <c r="FL12" i="27"/>
  <c r="GN11" i="27"/>
  <c r="GN13" i="27"/>
  <c r="GN9" i="27"/>
  <c r="GN12" i="27"/>
  <c r="HD11" i="27"/>
  <c r="HD13" i="27"/>
  <c r="HD9" i="27"/>
  <c r="HD12" i="27"/>
  <c r="HT11" i="27"/>
  <c r="HT13" i="27"/>
  <c r="HT9" i="27"/>
  <c r="HT12" i="27"/>
  <c r="IV11" i="27"/>
  <c r="IV13" i="27"/>
  <c r="IV9" i="27"/>
  <c r="IV12" i="27"/>
  <c r="JL11" i="27"/>
  <c r="JL13" i="27"/>
  <c r="JL9" i="27"/>
  <c r="JL12" i="27"/>
  <c r="KB11" i="27"/>
  <c r="KB13" i="27"/>
  <c r="KB9" i="27"/>
  <c r="KB12" i="27"/>
  <c r="KR11" i="27"/>
  <c r="KR13" i="27"/>
  <c r="KR9" i="27"/>
  <c r="KR12" i="27"/>
  <c r="LD11" i="27"/>
  <c r="LD13" i="27"/>
  <c r="LD9" i="27"/>
  <c r="LD12" i="27"/>
  <c r="LP11" i="27"/>
  <c r="LP13" i="27"/>
  <c r="LP9" i="27"/>
  <c r="LP12" i="27"/>
  <c r="MF11" i="27"/>
  <c r="MF13" i="27"/>
  <c r="MF9" i="27"/>
  <c r="MF12" i="27"/>
  <c r="MV11" i="27"/>
  <c r="MV13" i="27"/>
  <c r="MV9" i="27"/>
  <c r="MV12" i="27"/>
  <c r="M11" i="27"/>
  <c r="M9" i="27"/>
  <c r="M12" i="27"/>
  <c r="M13" i="27"/>
  <c r="AC11" i="27"/>
  <c r="AC9" i="27"/>
  <c r="AC12" i="27"/>
  <c r="AC13" i="27"/>
  <c r="AS11" i="27"/>
  <c r="AS9" i="27"/>
  <c r="AS12" i="27"/>
  <c r="AS13" i="27"/>
  <c r="BI11" i="27"/>
  <c r="BI9" i="27"/>
  <c r="BI12" i="27"/>
  <c r="BI13" i="27"/>
  <c r="BY11" i="27"/>
  <c r="BY9" i="27"/>
  <c r="BY12" i="27"/>
  <c r="BY13" i="27"/>
  <c r="CO11" i="27"/>
  <c r="CO9" i="27"/>
  <c r="CO12" i="27"/>
  <c r="CO13" i="27"/>
  <c r="DE11" i="27"/>
  <c r="DE9" i="27"/>
  <c r="DE12" i="27"/>
  <c r="DE13" i="27"/>
  <c r="DU11" i="27"/>
  <c r="DU9" i="27"/>
  <c r="DU12" i="27"/>
  <c r="DU13" i="27"/>
  <c r="EK11" i="27"/>
  <c r="EK9" i="27"/>
  <c r="EK12" i="27"/>
  <c r="EK13" i="27"/>
  <c r="FA11" i="27"/>
  <c r="FA9" i="27"/>
  <c r="FA12" i="27"/>
  <c r="FA13" i="27"/>
  <c r="FQ11" i="27"/>
  <c r="FQ9" i="27"/>
  <c r="FQ12" i="27"/>
  <c r="FQ13" i="27"/>
  <c r="GG11" i="27"/>
  <c r="GG9" i="27"/>
  <c r="GG12" i="27"/>
  <c r="GG13" i="27"/>
  <c r="GW11" i="27"/>
  <c r="GW9" i="27"/>
  <c r="GW12" i="27"/>
  <c r="GW13" i="27"/>
  <c r="HM11" i="27"/>
  <c r="HM9" i="27"/>
  <c r="HM12" i="27"/>
  <c r="HM13" i="27"/>
  <c r="IC11" i="27"/>
  <c r="IC9" i="27"/>
  <c r="IC12" i="27"/>
  <c r="IC13" i="27"/>
  <c r="IS11" i="27"/>
  <c r="IS9" i="27"/>
  <c r="IS12" i="27"/>
  <c r="IS13" i="27"/>
  <c r="JI11" i="27"/>
  <c r="JI9" i="27"/>
  <c r="JI12" i="27"/>
  <c r="JI13" i="27"/>
  <c r="JY11" i="27"/>
  <c r="JY9" i="27"/>
  <c r="JY12" i="27"/>
  <c r="JY13" i="27"/>
  <c r="KO11" i="27"/>
  <c r="KO9" i="27"/>
  <c r="KO12" i="27"/>
  <c r="KO13" i="27"/>
  <c r="LE11" i="27"/>
  <c r="LE9" i="27"/>
  <c r="LE12" i="27"/>
  <c r="LE13" i="27"/>
  <c r="LU9" i="27"/>
  <c r="LU12" i="27"/>
  <c r="LU13" i="27"/>
  <c r="MK11" i="27"/>
  <c r="MK9" i="27"/>
  <c r="MK12" i="27"/>
  <c r="MK13" i="27"/>
  <c r="NA9" i="27"/>
  <c r="NA12" i="27"/>
  <c r="NA13" i="27"/>
  <c r="NQ9" i="27"/>
  <c r="NQ12" i="27"/>
  <c r="NQ13" i="27"/>
  <c r="CZ5" i="27"/>
  <c r="OH10" i="27" l="1"/>
  <c r="E28" i="28"/>
  <c r="OF10" i="27" s="1"/>
  <c r="CY5" i="27"/>
  <c r="DB5" i="27"/>
  <c r="DC5" i="27"/>
  <c r="D5" i="27"/>
  <c r="E5" i="27"/>
  <c r="F5" i="27"/>
  <c r="G5" i="27"/>
  <c r="H5" i="27"/>
  <c r="I5" i="27"/>
  <c r="J5" i="27"/>
  <c r="K5" i="27"/>
  <c r="L5" i="27"/>
  <c r="M5" i="27"/>
  <c r="N5" i="27"/>
  <c r="O5" i="27"/>
  <c r="P5" i="27"/>
  <c r="Q5" i="27"/>
  <c r="R5" i="27"/>
  <c r="S5" i="27"/>
  <c r="T5" i="27"/>
  <c r="U5" i="27"/>
  <c r="V5" i="27"/>
  <c r="W5" i="27"/>
  <c r="X5" i="27"/>
  <c r="Y5" i="27"/>
  <c r="Z5" i="27"/>
  <c r="AA5" i="27"/>
  <c r="AB5" i="27"/>
  <c r="AC5" i="27"/>
  <c r="AD5" i="27"/>
  <c r="AE5" i="27"/>
  <c r="AF5" i="27"/>
  <c r="AG5" i="27"/>
  <c r="AH5" i="27"/>
  <c r="AI5" i="27"/>
  <c r="AJ5" i="27"/>
  <c r="AK5" i="27"/>
  <c r="AL5" i="27"/>
  <c r="AM5" i="27"/>
  <c r="AN5" i="27"/>
  <c r="AO5" i="27"/>
  <c r="AP5" i="27"/>
  <c r="AQ5" i="27"/>
  <c r="AR5" i="27"/>
  <c r="AS5" i="27"/>
  <c r="AT5" i="27"/>
  <c r="AU5" i="27"/>
  <c r="AV5" i="27"/>
  <c r="AW5" i="27"/>
  <c r="AX5" i="27"/>
  <c r="AY5" i="27"/>
  <c r="AZ5" i="27"/>
  <c r="BA5" i="27"/>
  <c r="BB5" i="27"/>
  <c r="BC5" i="27"/>
  <c r="BD5" i="27"/>
  <c r="BE5" i="27"/>
  <c r="BF5" i="27"/>
  <c r="BG5" i="27"/>
  <c r="BH5" i="27"/>
  <c r="BI5" i="27"/>
  <c r="BJ5" i="27"/>
  <c r="BK5" i="27"/>
  <c r="BL5" i="27"/>
  <c r="BM5" i="27"/>
  <c r="BN5" i="27"/>
  <c r="BO5" i="27"/>
  <c r="BP5" i="27"/>
  <c r="BQ5" i="27"/>
  <c r="BR5" i="27"/>
  <c r="BS5" i="27"/>
  <c r="BT5" i="27"/>
  <c r="BU5" i="27"/>
  <c r="BV5" i="27"/>
  <c r="BW5" i="27"/>
  <c r="BX5" i="27"/>
  <c r="BY5" i="27"/>
  <c r="BZ5" i="27"/>
  <c r="CA5" i="27"/>
  <c r="CB5" i="27"/>
  <c r="CC5" i="27"/>
  <c r="CD5" i="27"/>
  <c r="CE5" i="27"/>
  <c r="CF5" i="27"/>
  <c r="CG5" i="27"/>
  <c r="CH5" i="27"/>
  <c r="CI5" i="27"/>
  <c r="CJ5" i="27"/>
  <c r="CK5" i="27"/>
  <c r="CL5" i="27"/>
  <c r="CM5" i="27"/>
  <c r="CN5" i="27"/>
  <c r="CO5" i="27"/>
  <c r="CP5" i="27"/>
  <c r="CQ5" i="27"/>
  <c r="CR5" i="27"/>
  <c r="CS5" i="27"/>
  <c r="CT5" i="27"/>
  <c r="CU5" i="27"/>
  <c r="CV5" i="27"/>
  <c r="CW5" i="27"/>
  <c r="CX5" i="27"/>
  <c r="DE5" i="27" l="1"/>
  <c r="DA5" i="27"/>
  <c r="DD5" i="27"/>
  <c r="B14" i="29"/>
  <c r="PC11" i="27" s="1" a="1"/>
  <c r="PC11" i="27" s="1"/>
  <c r="F16" i="29"/>
  <c r="G16" i="29" s="1"/>
  <c r="F15" i="29"/>
  <c r="G15" i="29" s="1"/>
  <c r="B16" i="29"/>
  <c r="E16" i="29" s="1"/>
  <c r="B15" i="29"/>
  <c r="C14" i="29" l="1"/>
  <c r="E14" i="29"/>
  <c r="ON4" i="27" s="1" a="1"/>
  <c r="ON4" i="27" s="1"/>
  <c r="ON7" i="27" s="1" a="1"/>
  <c r="ON7" i="27" s="1"/>
  <c r="C16" i="29"/>
  <c r="OB4" i="40"/>
  <c r="OA4" i="40" a="1"/>
  <c r="OA4" i="40" s="1"/>
  <c r="OE4" i="40"/>
  <c r="NY4" i="40"/>
  <c r="OD4" i="40"/>
  <c r="NX4" i="40" a="1"/>
  <c r="NX4" i="40" s="1"/>
  <c r="NV4" i="40" a="1"/>
  <c r="NV4" i="40" s="1"/>
  <c r="OP11" i="40" a="1"/>
  <c r="OP11" i="40" s="1"/>
  <c r="PB11" i="40" a="1"/>
  <c r="PB11" i="40" s="1"/>
  <c r="OL11" i="40" a="1"/>
  <c r="OL11" i="40" s="1"/>
  <c r="OZ11" i="40" a="1"/>
  <c r="OZ11" i="40" s="1"/>
  <c r="OR11" i="40" a="1"/>
  <c r="OR11" i="40" s="1"/>
  <c r="OO11" i="40" a="1"/>
  <c r="OO11" i="40" s="1"/>
  <c r="OU11" i="40" a="1"/>
  <c r="OU11" i="40" s="1"/>
  <c r="OW11" i="40" a="1"/>
  <c r="OW11" i="40" s="1"/>
  <c r="OT11" i="40" a="1"/>
  <c r="OT11" i="40" s="1"/>
  <c r="PC11" i="40" a="1"/>
  <c r="PC11" i="40" s="1"/>
  <c r="OY11" i="40" a="1"/>
  <c r="OY11" i="40" s="1"/>
  <c r="PA11" i="40" a="1"/>
  <c r="PA11" i="40" s="1"/>
  <c r="OV11" i="40" a="1"/>
  <c r="OV11" i="40" s="1"/>
  <c r="OS11" i="40" a="1"/>
  <c r="OS11" i="40" s="1"/>
  <c r="ON11" i="40" a="1"/>
  <c r="ON11" i="40" s="1"/>
  <c r="OM11" i="40" a="1"/>
  <c r="OM11" i="40" s="1"/>
  <c r="OQ11" i="40" a="1"/>
  <c r="OQ11" i="40" s="1"/>
  <c r="OX11" i="40" a="1"/>
  <c r="OX11" i="40" s="1"/>
  <c r="PC11" i="38" a="1"/>
  <c r="PC11" i="38" s="1"/>
  <c r="PA11" i="38" a="1"/>
  <c r="PA11" i="38" s="1"/>
  <c r="OY11" i="38" a="1"/>
  <c r="OY11" i="38" s="1"/>
  <c r="OW11" i="38" a="1"/>
  <c r="OW11" i="38" s="1"/>
  <c r="OU11" i="38" a="1"/>
  <c r="OU11" i="38" s="1"/>
  <c r="OS11" i="38" a="1"/>
  <c r="OS11" i="38" s="1"/>
  <c r="OQ11" i="38" a="1"/>
  <c r="OQ11" i="38" s="1"/>
  <c r="OO11" i="38" a="1"/>
  <c r="OO11" i="38" s="1"/>
  <c r="OM11" i="38" a="1"/>
  <c r="OM11" i="38" s="1"/>
  <c r="OB4" i="38"/>
  <c r="NX4" i="38" a="1"/>
  <c r="NX4" i="38" s="1"/>
  <c r="OZ11" i="38" a="1"/>
  <c r="OZ11" i="38" s="1"/>
  <c r="OR11" i="38" a="1"/>
  <c r="OR11" i="38" s="1"/>
  <c r="OE4" i="38"/>
  <c r="OV11" i="38" a="1"/>
  <c r="OV11" i="38" s="1"/>
  <c r="ON11" i="38" a="1"/>
  <c r="ON11" i="38" s="1"/>
  <c r="NV4" i="38" a="1"/>
  <c r="NV4" i="38" s="1"/>
  <c r="OT11" i="38" a="1"/>
  <c r="OT11" i="38" s="1"/>
  <c r="NY4" i="38"/>
  <c r="OD4" i="38"/>
  <c r="C15" i="29"/>
  <c r="OX11" i="38" a="1"/>
  <c r="OX11" i="38" s="1"/>
  <c r="PB11" i="38" a="1"/>
  <c r="PB11" i="38" s="1"/>
  <c r="OP11" i="38" a="1"/>
  <c r="OP11" i="38" s="1"/>
  <c r="OA4" i="38" a="1"/>
  <c r="OA4" i="38" s="1"/>
  <c r="OL11" i="38" a="1"/>
  <c r="OL11" i="38" s="1"/>
  <c r="OB4" i="27"/>
  <c r="NY4" i="27"/>
  <c r="NV4" i="27" a="1"/>
  <c r="NV4" i="27" s="1"/>
  <c r="OP11" i="27" a="1"/>
  <c r="OP11" i="27" s="1"/>
  <c r="OS11" i="27" a="1"/>
  <c r="OS11" i="27" s="1"/>
  <c r="OW11" i="27" a="1"/>
  <c r="OW11" i="27" s="1"/>
  <c r="PA11" i="27" a="1"/>
  <c r="PA11" i="27" s="1"/>
  <c r="OT11" i="27" a="1"/>
  <c r="OT11" i="27" s="1"/>
  <c r="OX11" i="27" a="1"/>
  <c r="OX11" i="27" s="1"/>
  <c r="PB11" i="27" a="1"/>
  <c r="PB11" i="27" s="1"/>
  <c r="OQ11" i="27" a="1"/>
  <c r="OQ11" i="27" s="1"/>
  <c r="OU11" i="27" a="1"/>
  <c r="OU11" i="27" s="1"/>
  <c r="OY11" i="27" a="1"/>
  <c r="OY11" i="27" s="1"/>
  <c r="OO11" i="27" a="1"/>
  <c r="OO11" i="27" s="1"/>
  <c r="OR11" i="27" a="1"/>
  <c r="OR11" i="27" s="1"/>
  <c r="OV11" i="27" a="1"/>
  <c r="OV11" i="27" s="1"/>
  <c r="OZ11" i="27" a="1"/>
  <c r="OZ11" i="27" s="1"/>
  <c r="ON11" i="27" a="1"/>
  <c r="ON11" i="27" s="1"/>
  <c r="OL11" i="27" a="1"/>
  <c r="OL11" i="27" s="1"/>
  <c r="OM11" i="27" a="1"/>
  <c r="OM11" i="27" s="1"/>
  <c r="OD4" i="27"/>
  <c r="OD16" i="27" s="1" a="1"/>
  <c r="OD16" i="27" s="1"/>
  <c r="NX4" i="27" a="1"/>
  <c r="NX4" i="27" s="1"/>
  <c r="OA4" i="27" a="1"/>
  <c r="OA4" i="27" s="1"/>
  <c r="OE4" i="27"/>
  <c r="OD15" i="40" l="1" a="1"/>
  <c r="OD15" i="40" s="1"/>
  <c r="OD18" i="40" a="1"/>
  <c r="OD18" i="40" s="1"/>
  <c r="OD19" i="40" a="1"/>
  <c r="OD19" i="40" s="1"/>
  <c r="OD16" i="40" a="1"/>
  <c r="OD16" i="40" s="1"/>
  <c r="OD17" i="40" a="1"/>
  <c r="OD17" i="40" s="1"/>
  <c r="OE16" i="40" a="1"/>
  <c r="OE16" i="40" s="1"/>
  <c r="OE15" i="40" a="1"/>
  <c r="OE15" i="40" s="1"/>
  <c r="OE17" i="40" a="1"/>
  <c r="OE17" i="40" s="1"/>
  <c r="OE19" i="40" a="1"/>
  <c r="OE19" i="40" s="1"/>
  <c r="OE18" i="40" a="1"/>
  <c r="OE18" i="40" s="1"/>
  <c r="NO4" i="40"/>
  <c r="NO7" i="40" s="1"/>
  <c r="NK4" i="40"/>
  <c r="NK7" i="40" s="1"/>
  <c r="NG4" i="40"/>
  <c r="NG7" i="40" s="1"/>
  <c r="NC4" i="40"/>
  <c r="NC7" i="40" s="1"/>
  <c r="MC4" i="40"/>
  <c r="MC7" i="40" s="1"/>
  <c r="LY4" i="40"/>
  <c r="LY7" i="40" s="1"/>
  <c r="LU4" i="40"/>
  <c r="LU7" i="40" s="1"/>
  <c r="NW4" i="40"/>
  <c r="NN4" i="40"/>
  <c r="NN7" i="40" s="1"/>
  <c r="NJ4" i="40"/>
  <c r="NJ7" i="40" s="1" a="1"/>
  <c r="NJ7" i="40" s="1"/>
  <c r="NF4" i="40"/>
  <c r="NF7" i="40" s="1"/>
  <c r="NB4" i="40"/>
  <c r="NB7" i="40" s="1"/>
  <c r="MB4" i="40"/>
  <c r="MB7" i="40" s="1"/>
  <c r="LX4" i="40"/>
  <c r="LX7" i="40" s="1"/>
  <c r="NQ4" i="40"/>
  <c r="NQ7" i="40" s="1"/>
  <c r="NM4" i="40"/>
  <c r="NM7" i="40" s="1"/>
  <c r="NI4" i="40"/>
  <c r="NI7" i="40" s="1"/>
  <c r="NE4" i="40"/>
  <c r="NE7" i="40" s="1"/>
  <c r="NA4" i="40"/>
  <c r="NA7" i="40" s="1" a="1"/>
  <c r="NA7" i="40" s="1"/>
  <c r="MA4" i="40"/>
  <c r="MA7" i="40" s="1"/>
  <c r="LW4" i="40"/>
  <c r="LW7" i="40" s="1"/>
  <c r="ND4" i="40"/>
  <c r="ND7" i="40" s="1"/>
  <c r="NP4" i="40"/>
  <c r="NP7" i="40" s="1"/>
  <c r="MZ4" i="40"/>
  <c r="MZ7" i="40" s="1" a="1"/>
  <c r="MZ7" i="40" s="1"/>
  <c r="NL4" i="40"/>
  <c r="NL7" i="40" s="1"/>
  <c r="LZ4" i="40"/>
  <c r="LZ7" i="40" s="1"/>
  <c r="NH4" i="40"/>
  <c r="NH7" i="40" s="1"/>
  <c r="LV4" i="40"/>
  <c r="LV7" i="40" s="1"/>
  <c r="MO4" i="40"/>
  <c r="MO7" i="40" s="1"/>
  <c r="MK4" i="40"/>
  <c r="MK7" i="40" s="1"/>
  <c r="MW4" i="40"/>
  <c r="MW7" i="40" s="1"/>
  <c r="MQ4" i="40"/>
  <c r="MQ7" i="40" s="1"/>
  <c r="MN4" i="40"/>
  <c r="MN7" i="40" s="1"/>
  <c r="MP4" i="40"/>
  <c r="MP7" i="40" s="1"/>
  <c r="MG4" i="40"/>
  <c r="MG7" i="40" s="1"/>
  <c r="MI4" i="40"/>
  <c r="MI7" i="40" s="1"/>
  <c r="MV4" i="40"/>
  <c r="MV7" i="40" s="1"/>
  <c r="MS4" i="40"/>
  <c r="MS7" i="40" s="1"/>
  <c r="MF4" i="40"/>
  <c r="MF7" i="40" s="1"/>
  <c r="MF19" i="40" s="1" a="1"/>
  <c r="MF19" i="40" s="1"/>
  <c r="ML4" i="40"/>
  <c r="ML7" i="40" s="1"/>
  <c r="MT4" i="40"/>
  <c r="MT7" i="40" s="1"/>
  <c r="MR4" i="40"/>
  <c r="MR7" i="40" s="1"/>
  <c r="MH4" i="40"/>
  <c r="MH7" i="40" s="1"/>
  <c r="MJ4" i="40"/>
  <c r="MJ7" i="40" s="1"/>
  <c r="MM4" i="40"/>
  <c r="MM7" i="40" s="1"/>
  <c r="MU4" i="40"/>
  <c r="MU7" i="40" s="1"/>
  <c r="OE19" i="38" a="1"/>
  <c r="OE19" i="38" s="1"/>
  <c r="OE17" i="38" a="1"/>
  <c r="OE17" i="38" s="1"/>
  <c r="OE15" i="38" a="1"/>
  <c r="OE15" i="38" s="1"/>
  <c r="OE18" i="38" a="1"/>
  <c r="OE18" i="38" s="1"/>
  <c r="OE16" i="38" a="1"/>
  <c r="OE16" i="38" s="1"/>
  <c r="OD19" i="38" a="1"/>
  <c r="OD19" i="38" s="1"/>
  <c r="OD18" i="38" a="1"/>
  <c r="OD18" i="38" s="1"/>
  <c r="OD16" i="38" a="1"/>
  <c r="OD16" i="38" s="1"/>
  <c r="OD17" i="38" a="1"/>
  <c r="OD17" i="38" s="1"/>
  <c r="OD15" i="38" a="1"/>
  <c r="OD15" i="38" s="1"/>
  <c r="NP4" i="38"/>
  <c r="NP7" i="38" s="1"/>
  <c r="NL4" i="38"/>
  <c r="NL7" i="38" s="1"/>
  <c r="NH4" i="38"/>
  <c r="NH7" i="38" s="1"/>
  <c r="ND4" i="38"/>
  <c r="ND7" i="38" s="1"/>
  <c r="MZ4" i="38"/>
  <c r="MZ7" i="38" s="1" a="1"/>
  <c r="MZ7" i="38" s="1"/>
  <c r="MT4" i="38"/>
  <c r="MT7" i="38" s="1"/>
  <c r="NW4" i="38"/>
  <c r="NM4" i="38"/>
  <c r="NM7" i="38" s="1"/>
  <c r="NG4" i="38"/>
  <c r="NG7" i="38" s="1"/>
  <c r="NB4" i="38"/>
  <c r="NB7" i="38" s="1"/>
  <c r="MU4" i="38"/>
  <c r="MU7" i="38" s="1"/>
  <c r="MP4" i="38"/>
  <c r="MP7" i="38" s="1"/>
  <c r="ML4" i="38"/>
  <c r="ML7" i="38" s="1"/>
  <c r="MH4" i="38"/>
  <c r="MH7" i="38" s="1"/>
  <c r="MH15" i="38" s="1" a="1"/>
  <c r="MH15" i="38" s="1"/>
  <c r="MB4" i="38"/>
  <c r="MB7" i="38" s="1"/>
  <c r="LX4" i="38"/>
  <c r="LX7" i="38" s="1"/>
  <c r="NO4" i="38"/>
  <c r="NO7" i="38" s="1"/>
  <c r="NJ4" i="38"/>
  <c r="NJ7" i="38" s="1" a="1"/>
  <c r="NJ7" i="38" s="1"/>
  <c r="NE4" i="38"/>
  <c r="NE7" i="38" s="1"/>
  <c r="MW4" i="38"/>
  <c r="MW7" i="38" s="1"/>
  <c r="MR4" i="38"/>
  <c r="MR7" i="38" s="1"/>
  <c r="MN4" i="38"/>
  <c r="MN7" i="38" s="1"/>
  <c r="MJ4" i="38"/>
  <c r="MJ7" i="38" s="1"/>
  <c r="MF4" i="38"/>
  <c r="MF7" i="38" s="1"/>
  <c r="LZ4" i="38"/>
  <c r="LZ7" i="38" s="1"/>
  <c r="LV4" i="38"/>
  <c r="LV7" i="38" s="1"/>
  <c r="NQ4" i="38"/>
  <c r="NQ7" i="38" s="1"/>
  <c r="NF4" i="38"/>
  <c r="NF7" i="38" s="1"/>
  <c r="MS4" i="38"/>
  <c r="MS7" i="38" s="1"/>
  <c r="MK4" i="38"/>
  <c r="MK7" i="38" s="1"/>
  <c r="MA4" i="38"/>
  <c r="MA7" i="38" s="1"/>
  <c r="NN4" i="38"/>
  <c r="NN7" i="38" s="1"/>
  <c r="NC4" i="38"/>
  <c r="NC7" i="38" s="1"/>
  <c r="MQ4" i="38"/>
  <c r="MQ7" i="38" s="1"/>
  <c r="MI4" i="38"/>
  <c r="MI7" i="38" s="1"/>
  <c r="LY4" i="38"/>
  <c r="LY7" i="38" s="1"/>
  <c r="NK4" i="38"/>
  <c r="NK7" i="38" s="1"/>
  <c r="MO4" i="38"/>
  <c r="MO7" i="38" s="1"/>
  <c r="LW4" i="38"/>
  <c r="LW7" i="38" s="1"/>
  <c r="NI4" i="38"/>
  <c r="NI7" i="38" s="1"/>
  <c r="MM4" i="38"/>
  <c r="MM7" i="38" s="1"/>
  <c r="LU4" i="38"/>
  <c r="LU7" i="38" s="1"/>
  <c r="MG4" i="38"/>
  <c r="MG7" i="38" s="1"/>
  <c r="MC4" i="38"/>
  <c r="MC7" i="38" s="1"/>
  <c r="NA4" i="38"/>
  <c r="NA7" i="38" s="1" a="1"/>
  <c r="NA7" i="38" s="1"/>
  <c r="MV4" i="38"/>
  <c r="MV7" i="38" s="1"/>
  <c r="OU4" i="27" a="1"/>
  <c r="OU4" i="27" s="1"/>
  <c r="OU7" i="27" s="1" a="1"/>
  <c r="OU7" i="27" s="1"/>
  <c r="OX4" i="27"/>
  <c r="OX7" i="27" s="1"/>
  <c r="OM4" i="27"/>
  <c r="OM7" i="27" s="1"/>
  <c r="OP4" i="27"/>
  <c r="OP7" i="27" s="1"/>
  <c r="NX19" i="27" s="1" a="1"/>
  <c r="NX19" i="27" s="1"/>
  <c r="OO4" i="27"/>
  <c r="OO7" i="27" s="1"/>
  <c r="OQ4" i="27"/>
  <c r="OQ7" i="27" s="1"/>
  <c r="PC4" i="27"/>
  <c r="PC7" i="27" s="1"/>
  <c r="OR4" i="27"/>
  <c r="OR7" i="27" s="1"/>
  <c r="OT4" i="27"/>
  <c r="OT7" i="27" s="1"/>
  <c r="OL4" i="27"/>
  <c r="OL7" i="27" s="1"/>
  <c r="OV4" i="27"/>
  <c r="OV7" i="27" s="1"/>
  <c r="PB4" i="27"/>
  <c r="PB7" i="27" s="1"/>
  <c r="OW4" i="27"/>
  <c r="OW7" i="27" s="1"/>
  <c r="LI4" i="27"/>
  <c r="LI7" i="27" s="1"/>
  <c r="LH4" i="27"/>
  <c r="LH7" i="27" s="1"/>
  <c r="OZ4" i="27"/>
  <c r="OZ7" i="27" s="1"/>
  <c r="NX15" i="27" s="1" a="1"/>
  <c r="NX15" i="27" s="1"/>
  <c r="OY4" i="27"/>
  <c r="OY7" i="27" s="1"/>
  <c r="OS4" i="27"/>
  <c r="OS7" i="27" s="1"/>
  <c r="PA4" i="27"/>
  <c r="PA7" i="27" s="1"/>
  <c r="OD17" i="27" a="1"/>
  <c r="OD17" i="27" s="1"/>
  <c r="OD19" i="27" a="1"/>
  <c r="OD19" i="27" s="1"/>
  <c r="OD15" i="27" a="1"/>
  <c r="OD15" i="27" s="1"/>
  <c r="OD18" i="27" a="1"/>
  <c r="OD18" i="27" s="1"/>
  <c r="NK4" i="27"/>
  <c r="NK7" i="27" s="1"/>
  <c r="NK15" i="27" s="1" a="1"/>
  <c r="NK15" i="27" s="1"/>
  <c r="NO4" i="27"/>
  <c r="NO7" i="27" s="1"/>
  <c r="NL4" i="27"/>
  <c r="NL7" i="27" s="1"/>
  <c r="NP4" i="27"/>
  <c r="NP7" i="27" s="1"/>
  <c r="NM4" i="27"/>
  <c r="NM7" i="27" s="1"/>
  <c r="NM15" i="27" s="1" a="1"/>
  <c r="NM15" i="27" s="1"/>
  <c r="NN4" i="27"/>
  <c r="NN7" i="27" s="1"/>
  <c r="NQ4" i="27"/>
  <c r="NQ7" i="27" s="1"/>
  <c r="NQ18" i="27" s="1"/>
  <c r="NJ4" i="27"/>
  <c r="NJ7" i="27" s="1" a="1"/>
  <c r="NJ7" i="27" s="1"/>
  <c r="NI4" i="27"/>
  <c r="NI7" i="27" s="1"/>
  <c r="OE19" i="27" a="1"/>
  <c r="OE19" i="27" s="1"/>
  <c r="OE16" i="27" a="1"/>
  <c r="OE16" i="27" s="1"/>
  <c r="OE18" i="27" a="1"/>
  <c r="OE18" i="27" s="1"/>
  <c r="OE15" i="27" a="1"/>
  <c r="OE15" i="27" s="1"/>
  <c r="OE17" i="27" a="1"/>
  <c r="OE17" i="27" s="1"/>
  <c r="MF4" i="27"/>
  <c r="MF7" i="27" s="1"/>
  <c r="NW4" i="27"/>
  <c r="MM4" i="27"/>
  <c r="MM7" i="27" s="1"/>
  <c r="MM15" i="27" s="1" a="1"/>
  <c r="MM15" i="27" s="1"/>
  <c r="NA4" i="27"/>
  <c r="NA7" i="27" s="1" a="1"/>
  <c r="NA7" i="27" s="1"/>
  <c r="NB4" i="27"/>
  <c r="NB7" i="27" s="1"/>
  <c r="ND4" i="27"/>
  <c r="ND7" i="27" s="1"/>
  <c r="NH4" i="27"/>
  <c r="NH7" i="27" s="1"/>
  <c r="NE4" i="27"/>
  <c r="NE7" i="27" s="1"/>
  <c r="NF4" i="27"/>
  <c r="NF7" i="27" s="1"/>
  <c r="NC4" i="27"/>
  <c r="NC7" i="27" s="1"/>
  <c r="NG4" i="27"/>
  <c r="NG7" i="27" s="1"/>
  <c r="JL4" i="27"/>
  <c r="JL7" i="27" s="1"/>
  <c r="JS4" i="27"/>
  <c r="JS7" i="27" s="1"/>
  <c r="MR4" i="27"/>
  <c r="MR7" i="27" s="1"/>
  <c r="CU4" i="27"/>
  <c r="CU7" i="27" s="1"/>
  <c r="CU15" i="27" s="1" a="1"/>
  <c r="CU15" i="27" s="1"/>
  <c r="HL4" i="27"/>
  <c r="HL7" i="27" s="1"/>
  <c r="M4" i="27"/>
  <c r="M7" i="27" s="1"/>
  <c r="GD4" i="27"/>
  <c r="GD7" i="27" s="1"/>
  <c r="CQ4" i="27"/>
  <c r="CQ7" i="27" s="1"/>
  <c r="HS4" i="27"/>
  <c r="HS7" i="27" s="1"/>
  <c r="DF4" i="27"/>
  <c r="DF7" i="27" s="1"/>
  <c r="MT4" i="27"/>
  <c r="MT7" i="27" s="1"/>
  <c r="MO4" i="27"/>
  <c r="MO7" i="27" s="1"/>
  <c r="AR4" i="27"/>
  <c r="AR7" i="27" s="1"/>
  <c r="FA4" i="27"/>
  <c r="FA7" i="27" s="1"/>
  <c r="FT4" i="27"/>
  <c r="FT7" i="27" s="1"/>
  <c r="ML4" i="27"/>
  <c r="ML7" i="27" s="1"/>
  <c r="LV4" i="27"/>
  <c r="LV7" i="27" s="1"/>
  <c r="LV19" i="27" s="1" a="1"/>
  <c r="LV19" i="27" s="1"/>
  <c r="LZ4" i="27"/>
  <c r="LZ7" i="27" s="1"/>
  <c r="LU4" i="27"/>
  <c r="LU7" i="27" s="1"/>
  <c r="LU19" i="27" s="1" a="1"/>
  <c r="LU19" i="27" s="1"/>
  <c r="LW4" i="27"/>
  <c r="LW7" i="27" s="1"/>
  <c r="MA4" i="27"/>
  <c r="MA7" i="27" s="1"/>
  <c r="LX4" i="27"/>
  <c r="LX7" i="27" s="1"/>
  <c r="MB4" i="27"/>
  <c r="MB7" i="27" s="1"/>
  <c r="MZ4" i="27"/>
  <c r="MZ7" i="27" s="1" a="1"/>
  <c r="MZ7" i="27" s="1"/>
  <c r="LY4" i="27"/>
  <c r="LY7" i="27" s="1"/>
  <c r="MC4" i="27"/>
  <c r="MC7" i="27" s="1"/>
  <c r="GK4" i="27"/>
  <c r="GK7" i="27" s="1"/>
  <c r="GK15" i="27" s="1" a="1"/>
  <c r="GK15" i="27" s="1"/>
  <c r="JU4" i="27"/>
  <c r="JU7" i="27" s="1"/>
  <c r="CH4" i="27"/>
  <c r="CH7" i="27" s="1"/>
  <c r="IK4" i="27"/>
  <c r="IK7" i="27" s="1"/>
  <c r="LM4" i="27"/>
  <c r="LM7" i="27" s="1"/>
  <c r="AH4" i="27"/>
  <c r="AH7" i="27" s="1"/>
  <c r="HU4" i="27"/>
  <c r="HU7" i="27" s="1"/>
  <c r="IA4" i="27"/>
  <c r="IA7" i="27" s="1"/>
  <c r="W4" i="27"/>
  <c r="W7" i="27" s="1"/>
  <c r="HF4" i="27"/>
  <c r="HF7" i="27" s="1"/>
  <c r="OF4" i="27"/>
  <c r="OF7" i="27" s="1"/>
  <c r="IG4" i="27"/>
  <c r="IG7" i="27" s="1"/>
  <c r="KH4" i="27"/>
  <c r="KH7" i="27" s="1"/>
  <c r="LJ4" i="27"/>
  <c r="LJ7" i="27" s="1"/>
  <c r="JI4" i="27"/>
  <c r="JI7" i="27" s="1"/>
  <c r="FF4" i="27"/>
  <c r="FF7" i="27" s="1"/>
  <c r="LA4" i="27"/>
  <c r="LA7" i="27" s="1"/>
  <c r="FN4" i="27"/>
  <c r="FN7" i="27" s="1"/>
  <c r="AJ4" i="27"/>
  <c r="AJ7" i="27" s="1"/>
  <c r="EU4" i="27"/>
  <c r="EU7" i="27" s="1"/>
  <c r="DL4" i="27"/>
  <c r="DL7" i="27" s="1"/>
  <c r="JT4" i="27"/>
  <c r="JT7" i="27" s="1"/>
  <c r="GE4" i="27"/>
  <c r="GE7" i="27" s="1"/>
  <c r="CC4" i="27"/>
  <c r="CC7" i="27" s="1"/>
  <c r="OK4" i="27"/>
  <c r="OK7" i="27" s="1"/>
  <c r="K4" i="27"/>
  <c r="K7" i="27" s="1"/>
  <c r="KB4" i="27"/>
  <c r="KB7" i="27" s="1"/>
  <c r="CK4" i="27"/>
  <c r="CK7" i="27" s="1"/>
  <c r="KT4" i="27"/>
  <c r="KT7" i="27" s="1"/>
  <c r="GN4" i="27"/>
  <c r="GN7" i="27" s="1"/>
  <c r="GH4" i="27"/>
  <c r="GH7" i="27" s="1"/>
  <c r="CP4" i="27"/>
  <c r="CP7" i="27" s="1"/>
  <c r="N4" i="27"/>
  <c r="N7" i="27" s="1"/>
  <c r="IE4" i="27"/>
  <c r="IE7" i="27" s="1"/>
  <c r="FC4" i="27"/>
  <c r="FC7" i="27" s="1"/>
  <c r="CA4" i="27"/>
  <c r="CA7" i="27" s="1"/>
  <c r="BM4" i="27"/>
  <c r="BM7" i="27" s="1"/>
  <c r="LF4" i="27"/>
  <c r="LF7" i="27" s="1"/>
  <c r="KF4" i="27"/>
  <c r="KF7" i="27" s="1"/>
  <c r="DM4" i="27"/>
  <c r="DM7" i="27" s="1"/>
  <c r="DT4" i="27"/>
  <c r="DT7" i="27" s="1"/>
  <c r="EX4" i="27"/>
  <c r="EX7" i="27" s="1"/>
  <c r="JW4" i="27"/>
  <c r="JW7" i="27" s="1"/>
  <c r="EY4" i="27"/>
  <c r="EY7" i="27" s="1"/>
  <c r="AA4" i="27"/>
  <c r="AA7" i="27" s="1"/>
  <c r="HP4" i="27"/>
  <c r="HP7" i="27" s="1"/>
  <c r="KR4" i="27"/>
  <c r="KR7" i="27" s="1"/>
  <c r="BE4" i="27"/>
  <c r="BE7" i="27" s="1"/>
  <c r="EV4" i="27"/>
  <c r="EV7" i="27" s="1"/>
  <c r="LE4" i="27"/>
  <c r="LE7" i="27" s="1" a="1"/>
  <c r="LE7" i="27" s="1"/>
  <c r="GW4" i="27"/>
  <c r="GW7" i="27" s="1"/>
  <c r="BY4" i="27"/>
  <c r="BY7" i="27" s="1"/>
  <c r="KN4" i="27"/>
  <c r="KN7" i="27" s="1"/>
  <c r="FX4" i="27"/>
  <c r="FX7" i="27" s="1"/>
  <c r="AZ4" i="27"/>
  <c r="AZ7" i="27" s="1"/>
  <c r="IL4" i="27"/>
  <c r="IL7" i="27" s="1"/>
  <c r="FZ4" i="27"/>
  <c r="FZ7" i="27" s="1"/>
  <c r="DN4" i="27"/>
  <c r="DN7" i="27" s="1"/>
  <c r="BB4" i="27"/>
  <c r="BB7" i="27" s="1"/>
  <c r="KY4" i="27"/>
  <c r="KY7" i="27" s="1"/>
  <c r="IM4" i="27"/>
  <c r="IM7" i="27" s="1"/>
  <c r="GA4" i="27"/>
  <c r="GA7" i="27" s="1"/>
  <c r="DO4" i="27"/>
  <c r="DO7" i="27" s="1"/>
  <c r="BC4" i="27"/>
  <c r="BC7" i="27" s="1"/>
  <c r="BL4" i="27"/>
  <c r="BL7" i="27" s="1"/>
  <c r="IF4" i="27"/>
  <c r="IF7" i="27" s="1"/>
  <c r="IN4" i="27"/>
  <c r="IN7" i="27" s="1"/>
  <c r="IS4" i="27"/>
  <c r="IS7" i="27" s="1"/>
  <c r="AC4" i="27"/>
  <c r="AC7" i="27" s="1"/>
  <c r="FH4" i="27"/>
  <c r="FH7" i="27" s="1"/>
  <c r="GX4" i="27"/>
  <c r="GX7" i="27" s="1"/>
  <c r="DI4" i="27"/>
  <c r="DI7" i="27" s="1"/>
  <c r="BU4" i="27"/>
  <c r="BU7" i="27" s="1"/>
  <c r="JQ4" i="27"/>
  <c r="JQ7" i="27" s="1"/>
  <c r="U4" i="27"/>
  <c r="U7" i="27" s="1"/>
  <c r="EZ4" i="27"/>
  <c r="EZ7" i="27" s="1"/>
  <c r="JF4" i="27"/>
  <c r="JF7" i="27" s="1"/>
  <c r="EH4" i="27"/>
  <c r="EH7" i="27" s="1"/>
  <c r="Z4" i="27"/>
  <c r="Z7" i="27" s="1"/>
  <c r="GU4" i="27"/>
  <c r="GU7" i="27" s="1"/>
  <c r="BW4" i="27"/>
  <c r="BW7" i="27" s="1"/>
  <c r="DX4" i="27"/>
  <c r="DX7" i="27" s="1"/>
  <c r="KL4" i="27"/>
  <c r="KL7" i="27" s="1"/>
  <c r="EN4" i="27"/>
  <c r="EN7" i="27" s="1"/>
  <c r="FM4" i="27"/>
  <c r="FM7" i="27" s="1"/>
  <c r="JD4" i="27"/>
  <c r="JD7" i="27" s="1"/>
  <c r="KZ4" i="27"/>
  <c r="KZ7" i="27" s="1"/>
  <c r="GO4" i="27"/>
  <c r="GO7" i="27" s="1"/>
  <c r="BQ4" i="27"/>
  <c r="BQ7" i="27" s="1"/>
  <c r="JH4" i="27"/>
  <c r="JH7" i="27" s="1"/>
  <c r="EJ4" i="27"/>
  <c r="EJ7" i="27" s="1"/>
  <c r="JN4" i="27"/>
  <c r="JN7" i="27" s="1"/>
  <c r="HB4" i="27"/>
  <c r="HB7" i="27" s="1"/>
  <c r="EP4" i="27"/>
  <c r="EP7" i="27" s="1"/>
  <c r="CD4" i="27"/>
  <c r="CD7" i="27" s="1"/>
  <c r="R4" i="27"/>
  <c r="R7" i="27" s="1"/>
  <c r="JO4" i="27"/>
  <c r="JO7" i="27" s="1"/>
  <c r="HC4" i="27"/>
  <c r="HC7" i="27" s="1"/>
  <c r="EQ4" i="27"/>
  <c r="EQ7" i="27" s="1"/>
  <c r="CE4" i="27"/>
  <c r="CE7" i="27" s="1"/>
  <c r="S4" i="27"/>
  <c r="S7" i="27" s="1"/>
  <c r="OJ4" i="27"/>
  <c r="OJ7" i="27" s="1"/>
  <c r="OH4" i="27"/>
  <c r="OH7" i="27" s="1"/>
  <c r="JM4" i="27"/>
  <c r="JM7" i="27" s="1"/>
  <c r="Y4" i="27"/>
  <c r="Y7" i="27" s="1"/>
  <c r="GG4" i="27"/>
  <c r="GG7" i="27" s="1"/>
  <c r="BP4" i="27"/>
  <c r="BP7" i="27" s="1"/>
  <c r="FB4" i="27"/>
  <c r="FB7" i="27" s="1"/>
  <c r="BZ4" i="27"/>
  <c r="BZ7" i="27" s="1"/>
  <c r="KQ4" i="27"/>
  <c r="KQ7" i="27" s="1"/>
  <c r="HO4" i="27"/>
  <c r="HO7" i="27" s="1"/>
  <c r="EM4" i="27"/>
  <c r="EM7" i="27" s="1"/>
  <c r="AU4" i="27"/>
  <c r="AU7" i="27" s="1"/>
  <c r="OG4" i="27"/>
  <c r="OG7" i="27" s="1"/>
  <c r="CB4" i="27"/>
  <c r="CB7" i="27" s="1"/>
  <c r="AN4" i="27"/>
  <c r="AN7" i="27" s="1"/>
  <c r="BA4" i="27"/>
  <c r="BA7" i="27" s="1"/>
  <c r="JV4" i="27"/>
  <c r="JV7" i="27" s="1"/>
  <c r="CL4" i="27"/>
  <c r="CL7" i="27" s="1"/>
  <c r="IQ4" i="27"/>
  <c r="IQ7" i="27" s="1"/>
  <c r="DS4" i="27"/>
  <c r="DS7" i="27" s="1"/>
  <c r="GJ4" i="27"/>
  <c r="GJ7" i="27" s="1"/>
  <c r="KK4" i="27"/>
  <c r="KK7" i="27" s="1"/>
  <c r="IO4" i="27"/>
  <c r="IO7" i="27" s="1"/>
  <c r="LL4" i="27"/>
  <c r="LL7" i="27" s="1"/>
  <c r="CJ4" i="27"/>
  <c r="CJ7" i="27" s="1"/>
  <c r="KJ4" i="27"/>
  <c r="KJ7" i="27" s="1"/>
  <c r="FQ4" i="27"/>
  <c r="FQ7" i="27" s="1"/>
  <c r="AS4" i="27"/>
  <c r="AS7" i="27" s="1"/>
  <c r="JP4" i="27"/>
  <c r="JP7" i="27" s="1"/>
  <c r="ER4" i="27"/>
  <c r="ER7" i="27" s="1"/>
  <c r="T4" i="27"/>
  <c r="T7" i="27" s="1"/>
  <c r="HV4" i="27"/>
  <c r="HV7" i="27" s="1"/>
  <c r="FJ4" i="27"/>
  <c r="FJ7" i="27" s="1"/>
  <c r="CX4" i="27"/>
  <c r="CX7" i="27" s="1"/>
  <c r="AL4" i="27"/>
  <c r="AL7" i="27" s="1"/>
  <c r="KI4" i="27"/>
  <c r="KI7" i="27" s="1"/>
  <c r="HW4" i="27"/>
  <c r="HW7" i="27" s="1"/>
  <c r="FK4" i="27"/>
  <c r="FK7" i="27" s="1"/>
  <c r="CY4" i="27"/>
  <c r="CY7" i="27" s="1"/>
  <c r="AM4" i="27"/>
  <c r="AM7" i="27" s="1"/>
  <c r="LQ4" i="27"/>
  <c r="LQ7" i="27" s="1"/>
  <c r="DH4" i="27"/>
  <c r="DH7" i="27" s="1"/>
  <c r="DP4" i="27"/>
  <c r="DP7" i="27" s="1"/>
  <c r="HM4" i="27"/>
  <c r="HM7" i="27" s="1"/>
  <c r="KX4" i="27"/>
  <c r="KX7" i="27" s="1"/>
  <c r="CV4" i="27"/>
  <c r="CV7" i="27" s="1"/>
  <c r="FR4" i="27"/>
  <c r="FR7" i="27" s="1"/>
  <c r="HX4" i="27"/>
  <c r="HX7" i="27" s="1"/>
  <c r="HE4" i="27"/>
  <c r="HE7" i="27" s="1"/>
  <c r="LN4" i="27"/>
  <c r="LN7" i="27" s="1"/>
  <c r="CN4" i="27"/>
  <c r="CN7" i="27" s="1"/>
  <c r="HZ4" i="27"/>
  <c r="HZ7" i="27" s="1"/>
  <c r="DB4" i="27"/>
  <c r="DB7" i="27" s="1"/>
  <c r="KM4" i="27"/>
  <c r="KM7" i="27" s="1"/>
  <c r="FO4" i="27"/>
  <c r="FO7" i="27" s="1"/>
  <c r="AQ4" i="27"/>
  <c r="AQ7" i="27" s="1"/>
  <c r="LR4" i="27"/>
  <c r="LR7" i="27" s="1"/>
  <c r="FU4" i="27"/>
  <c r="FU7" i="27" s="1"/>
  <c r="P4" i="27"/>
  <c r="P7" i="27" s="1"/>
  <c r="DA4" i="27"/>
  <c r="DA7" i="27" s="1"/>
  <c r="GR4" i="27"/>
  <c r="GR7" i="27" s="1"/>
  <c r="KD4" i="27"/>
  <c r="KD7" i="27" s="1"/>
  <c r="FI4" i="27"/>
  <c r="FI7" i="27" s="1"/>
  <c r="AK4" i="27"/>
  <c r="AK7" i="27" s="1"/>
  <c r="IB4" i="27"/>
  <c r="IB7" i="27" s="1"/>
  <c r="DD4" i="27"/>
  <c r="DD7" i="27" s="1"/>
  <c r="IX4" i="27"/>
  <c r="IX7" i="27" s="1"/>
  <c r="GL4" i="27"/>
  <c r="GL7" i="27" s="1"/>
  <c r="DZ4" i="27"/>
  <c r="DZ7" i="27" s="1"/>
  <c r="BN4" i="27"/>
  <c r="BN7" i="27" s="1"/>
  <c r="LK4" i="27"/>
  <c r="LK7" i="27" s="1"/>
  <c r="IY4" i="27"/>
  <c r="IY7" i="27" s="1"/>
  <c r="GM4" i="27"/>
  <c r="GM7" i="27" s="1"/>
  <c r="EA4" i="27"/>
  <c r="EA7" i="27" s="1"/>
  <c r="BO4" i="27"/>
  <c r="BO7" i="27" s="1"/>
  <c r="OI4" i="27"/>
  <c r="OI7" i="27" s="1"/>
  <c r="Q4" i="27"/>
  <c r="Q7" i="27" s="1"/>
  <c r="KP4" i="27"/>
  <c r="KP7" i="27" s="1"/>
  <c r="CO4" i="27"/>
  <c r="CO7" i="27" s="1"/>
  <c r="IT4" i="27"/>
  <c r="IT7" i="27" s="1"/>
  <c r="EL4" i="27"/>
  <c r="EL7" i="27" s="1"/>
  <c r="AT4" i="27"/>
  <c r="AT7" i="27" s="1"/>
  <c r="KA4" i="27"/>
  <c r="KA7" i="27" s="1"/>
  <c r="GY4" i="27"/>
  <c r="GY7" i="27" s="1"/>
  <c r="DG4" i="27"/>
  <c r="DG7" i="27" s="1"/>
  <c r="II4" i="27"/>
  <c r="II7" i="27" s="1"/>
  <c r="FV4" i="27"/>
  <c r="FV7" i="27" s="1"/>
  <c r="BX4" i="27"/>
  <c r="BX7" i="27" s="1"/>
  <c r="LD4" i="27"/>
  <c r="LD7" i="27" s="1"/>
  <c r="AO4" i="27"/>
  <c r="AO7" i="27" s="1"/>
  <c r="IW4" i="27"/>
  <c r="IW7" i="27" s="1"/>
  <c r="GT4" i="27"/>
  <c r="GT7" i="27" s="1"/>
  <c r="CZ4" i="27"/>
  <c r="CZ7" i="27" s="1"/>
  <c r="HT4" i="27"/>
  <c r="HT7" i="27" s="1"/>
  <c r="JY4" i="27"/>
  <c r="JY7" i="27" s="1"/>
  <c r="BS4" i="27"/>
  <c r="BS7" i="27" s="1"/>
  <c r="LO4" i="27"/>
  <c r="LO7" i="27" s="1"/>
  <c r="JB4" i="27"/>
  <c r="JB7" i="27" s="1"/>
  <c r="HD4" i="27"/>
  <c r="HD7" i="27" s="1"/>
  <c r="DE4" i="27"/>
  <c r="DE7" i="27" s="1"/>
  <c r="FE4" i="27"/>
  <c r="FE7" i="27" s="1"/>
  <c r="HJ4" i="27"/>
  <c r="HJ7" i="27" s="1"/>
  <c r="JZ4" i="27"/>
  <c r="JZ7" i="27" s="1"/>
  <c r="ID4" i="27"/>
  <c r="ID7" i="27" s="1"/>
  <c r="AI4" i="27"/>
  <c r="AI7" i="27" s="1"/>
  <c r="KE4" i="27"/>
  <c r="KE7" i="27" s="1"/>
  <c r="CT4" i="27"/>
  <c r="CT7" i="27" s="1"/>
  <c r="FP4" i="27"/>
  <c r="FP7" i="27" s="1"/>
  <c r="BT4" i="27"/>
  <c r="BT7" i="27" s="1"/>
  <c r="FD4" i="27"/>
  <c r="FD7" i="27" s="1"/>
  <c r="AP4" i="27"/>
  <c r="AP7" i="27" s="1"/>
  <c r="AB4" i="27"/>
  <c r="AB7" i="27" s="1"/>
  <c r="CG4" i="27"/>
  <c r="CG7" i="27" s="1"/>
  <c r="GS4" i="27"/>
  <c r="GS7" i="27" s="1"/>
  <c r="IV4" i="27"/>
  <c r="IV7" i="27" s="1"/>
  <c r="IZ4" i="27"/>
  <c r="IZ7" i="27" s="1"/>
  <c r="LP4" i="27"/>
  <c r="LP7" i="27" s="1"/>
  <c r="CR4" i="27"/>
  <c r="CR7" i="27" s="1"/>
  <c r="CI4" i="27"/>
  <c r="CI7" i="27" s="1"/>
  <c r="HG4" i="27"/>
  <c r="HG7" i="27" s="1"/>
  <c r="V4" i="27"/>
  <c r="V7" i="27" s="1"/>
  <c r="ET4" i="27"/>
  <c r="ET7" i="27" s="1"/>
  <c r="JR4" i="27"/>
  <c r="JR7" i="27" s="1"/>
  <c r="IJ4" i="27"/>
  <c r="IJ7" i="27" s="1"/>
  <c r="EK4" i="27"/>
  <c r="EK7" i="27" s="1"/>
  <c r="X4" i="27"/>
  <c r="X7" i="27" s="1"/>
  <c r="GC4" i="27"/>
  <c r="GC7" i="27" s="1"/>
  <c r="BG4" i="27"/>
  <c r="BG7" i="27" s="1"/>
  <c r="LC4" i="27"/>
  <c r="LC7" i="27" s="1"/>
  <c r="GF4" i="27"/>
  <c r="GF7" i="27" s="1"/>
  <c r="EG4" i="27"/>
  <c r="EG7" i="27" s="1"/>
  <c r="O4" i="27"/>
  <c r="O7" i="27" s="1"/>
  <c r="JK4" i="27"/>
  <c r="JK7" i="27" s="1"/>
  <c r="KC4" i="27"/>
  <c r="KC7" i="27" s="1"/>
  <c r="DK4" i="27"/>
  <c r="DK7" i="27" s="1"/>
  <c r="AX4" i="27"/>
  <c r="AX7" i="27" s="1"/>
  <c r="JA4" i="27"/>
  <c r="JA7" i="27" s="1"/>
  <c r="AW4" i="27"/>
  <c r="AW7" i="27" s="1"/>
  <c r="JG4" i="27"/>
  <c r="JG7" i="27" s="1"/>
  <c r="JX4" i="27"/>
  <c r="JX7" i="27" s="1"/>
  <c r="HQ4" i="27"/>
  <c r="HQ7" i="27" s="1"/>
  <c r="EO4" i="27"/>
  <c r="EO7" i="27" s="1"/>
  <c r="GQ4" i="27"/>
  <c r="GQ7" i="27" s="1"/>
  <c r="ED4" i="27"/>
  <c r="ED7" i="27" s="1"/>
  <c r="DQ4" i="27"/>
  <c r="DQ7" i="27" s="1"/>
  <c r="HA4" i="27"/>
  <c r="HA7" i="27" s="1"/>
  <c r="HK4" i="27"/>
  <c r="HK7" i="27" s="1"/>
  <c r="KO4" i="27"/>
  <c r="KO7" i="27" s="1"/>
  <c r="FS4" i="27"/>
  <c r="FS7" i="27" s="1"/>
  <c r="KV4" i="27"/>
  <c r="KV7" i="27" s="1"/>
  <c r="FG4" i="27"/>
  <c r="FG7" i="27" s="1"/>
  <c r="HR4" i="27"/>
  <c r="HR7" i="27" s="1"/>
  <c r="CW4" i="27"/>
  <c r="CW7" i="27" s="1"/>
  <c r="HY4" i="27"/>
  <c r="HY7" i="27" s="1"/>
  <c r="DC4" i="27"/>
  <c r="DC7" i="27" s="1"/>
  <c r="AY4" i="27"/>
  <c r="AY7" i="27" s="1"/>
  <c r="FW4" i="27"/>
  <c r="FW7" i="27" s="1"/>
  <c r="KU4" i="27"/>
  <c r="KU7" i="27" s="1"/>
  <c r="DJ4" i="27"/>
  <c r="DJ7" i="27" s="1"/>
  <c r="IH4" i="27"/>
  <c r="IH7" i="27" s="1"/>
  <c r="GV4" i="27"/>
  <c r="GV7" i="27" s="1"/>
  <c r="EC4" i="27"/>
  <c r="EC7" i="27" s="1"/>
  <c r="EF4" i="27"/>
  <c r="EF7" i="27" s="1"/>
  <c r="KG4" i="27"/>
  <c r="KG7" i="27" s="1"/>
  <c r="CS4" i="27"/>
  <c r="CS7" i="27" s="1"/>
  <c r="EI4" i="27"/>
  <c r="EI7" i="27" s="1"/>
  <c r="BV4" i="27"/>
  <c r="BV7" i="27" s="1"/>
  <c r="BH4" i="27"/>
  <c r="BH7" i="27" s="1"/>
  <c r="ES4" i="27"/>
  <c r="ES7" i="27" s="1"/>
  <c r="GZ4" i="27"/>
  <c r="GZ7" i="27" s="1"/>
  <c r="JJ4" i="27"/>
  <c r="JJ7" i="27" s="1"/>
  <c r="BI4" i="27"/>
  <c r="BI7" i="27" s="1"/>
  <c r="EW4" i="27"/>
  <c r="EW7" i="27" s="1"/>
  <c r="DY4" i="27"/>
  <c r="DY7" i="27" s="1"/>
  <c r="EE4" i="27"/>
  <c r="EE7" i="27" s="1"/>
  <c r="JC4" i="27"/>
  <c r="JC7" i="27" s="1"/>
  <c r="BR4" i="27"/>
  <c r="BR7" i="27" s="1"/>
  <c r="GP4" i="27"/>
  <c r="GP7" i="27" s="1"/>
  <c r="CF4" i="27"/>
  <c r="CF7" i="27" s="1"/>
  <c r="IC4" i="27"/>
  <c r="IC7" i="27" s="1"/>
  <c r="HH4" i="27"/>
  <c r="HH7" i="27" s="1"/>
  <c r="AV4" i="27"/>
  <c r="AV7" i="27" s="1"/>
  <c r="CM4" i="27"/>
  <c r="CM7" i="27" s="1"/>
  <c r="BF4" i="27"/>
  <c r="BF7" i="27" s="1"/>
  <c r="KS4" i="27"/>
  <c r="KS7" i="27" s="1"/>
  <c r="JE4" i="27"/>
  <c r="JE7" i="27" s="1"/>
  <c r="AE4" i="27"/>
  <c r="AE7" i="27" s="1"/>
  <c r="AD4" i="27"/>
  <c r="AD7" i="27" s="1"/>
  <c r="BD4" i="27"/>
  <c r="BD7" i="27" s="1"/>
  <c r="DR4" i="27"/>
  <c r="DR7" i="27" s="1"/>
  <c r="IP4" i="27"/>
  <c r="IP7" i="27" s="1"/>
  <c r="IR4" i="27"/>
  <c r="IR7" i="27" s="1"/>
  <c r="FY4" i="27"/>
  <c r="FY7" i="27" s="1"/>
  <c r="FL4" i="27"/>
  <c r="FL7" i="27" s="1"/>
  <c r="LB4" i="27"/>
  <c r="LB7" i="27" s="1"/>
  <c r="AF4" i="27"/>
  <c r="AF7" i="27" s="1"/>
  <c r="KW4" i="27"/>
  <c r="KW7" i="27" s="1"/>
  <c r="BK4" i="27"/>
  <c r="BK7" i="27" s="1"/>
  <c r="DW4" i="27"/>
  <c r="DW7" i="27" s="1"/>
  <c r="GI4" i="27"/>
  <c r="GI7" i="27" s="1"/>
  <c r="IU4" i="27"/>
  <c r="IU7" i="27" s="1"/>
  <c r="LG4" i="27"/>
  <c r="LG7" i="27" s="1"/>
  <c r="BJ4" i="27"/>
  <c r="BJ7" i="27" s="1"/>
  <c r="DV4" i="27"/>
  <c r="DV7" i="27" s="1"/>
  <c r="HN4" i="27"/>
  <c r="HN7" i="27" s="1"/>
  <c r="EB4" i="27"/>
  <c r="EB7" i="27" s="1"/>
  <c r="DU4" i="27"/>
  <c r="DU7" i="27" s="1"/>
  <c r="GB4" i="27"/>
  <c r="GB7" i="27" s="1"/>
  <c r="HI4" i="27"/>
  <c r="HI7" i="27" s="1"/>
  <c r="AG4" i="27"/>
  <c r="AG7" i="27" s="1"/>
  <c r="C4" i="27"/>
  <c r="C7" i="27" s="1"/>
  <c r="MP4" i="27"/>
  <c r="MP7" i="27" s="1"/>
  <c r="MI4" i="27"/>
  <c r="MI7" i="27" s="1"/>
  <c r="MI15" i="27" s="1" a="1"/>
  <c r="MI15" i="27" s="1"/>
  <c r="G4" i="27"/>
  <c r="G7" i="27" s="1"/>
  <c r="J4" i="27"/>
  <c r="J7" i="27" s="1"/>
  <c r="MS4" i="27"/>
  <c r="MS7" i="27" s="1"/>
  <c r="MJ4" i="27"/>
  <c r="MJ7" i="27" s="1"/>
  <c r="H4" i="27"/>
  <c r="H7" i="27" s="1"/>
  <c r="D4" i="27"/>
  <c r="D7" i="27" s="1"/>
  <c r="I4" i="27"/>
  <c r="I7" i="27" s="1"/>
  <c r="L4" i="27"/>
  <c r="L7" i="27" s="1"/>
  <c r="MK4" i="27"/>
  <c r="MK7" i="27" s="1"/>
  <c r="MN4" i="27"/>
  <c r="MN7" i="27" s="1"/>
  <c r="MQ4" i="27"/>
  <c r="MQ7" i="27" s="1"/>
  <c r="E4" i="27"/>
  <c r="E7" i="27" s="1"/>
  <c r="F4" i="27"/>
  <c r="F7" i="27" s="1"/>
  <c r="MH4" i="27"/>
  <c r="MH7" i="27" s="1"/>
  <c r="MW4" i="27"/>
  <c r="MW7" i="27" s="1"/>
  <c r="MG4" i="27"/>
  <c r="MG7" i="27" s="1"/>
  <c r="MV4" i="27"/>
  <c r="MV7" i="27" s="1"/>
  <c r="MU4" i="27"/>
  <c r="MU7" i="27" s="1"/>
  <c r="J38" i="20"/>
  <c r="J37" i="20"/>
  <c r="E36" i="20"/>
  <c r="E38" i="20"/>
  <c r="E37" i="20"/>
  <c r="O36" i="20"/>
  <c r="O38" i="20"/>
  <c r="O37" i="20"/>
  <c r="NV15" i="27" l="1" a="1"/>
  <c r="NV15" i="27" s="1"/>
  <c r="NW18" i="40" a="1"/>
  <c r="NW18" i="40" s="1"/>
  <c r="NW19" i="40" a="1"/>
  <c r="NW19" i="40" s="1"/>
  <c r="NW18" i="38" a="1"/>
  <c r="NW18" i="38" s="1"/>
  <c r="NW19" i="38" a="1"/>
  <c r="NW19" i="38" s="1"/>
  <c r="NW19" i="27" a="1"/>
  <c r="NW19" i="27" s="1"/>
  <c r="NW18" i="27" a="1"/>
  <c r="NW18" i="27" s="1"/>
  <c r="NW15" i="27" a="1"/>
  <c r="NW15" i="27" s="1"/>
  <c r="OA17" i="27" a="1"/>
  <c r="OA17" i="27" s="1"/>
  <c r="OA16" i="27" a="1"/>
  <c r="OA16" i="27" s="1"/>
  <c r="OA18" i="27" a="1"/>
  <c r="OA18" i="27" s="1"/>
  <c r="OA19" i="27" a="1"/>
  <c r="OA19" i="27" s="1"/>
  <c r="OA15" i="27" a="1"/>
  <c r="OA15" i="27" s="1"/>
  <c r="MN19" i="27" a="1"/>
  <c r="MN19" i="27" s="1"/>
  <c r="MN15" i="27" a="1"/>
  <c r="MN15" i="27" s="1"/>
  <c r="NX17" i="27" a="1"/>
  <c r="NX17" i="27" s="1"/>
  <c r="NX18" i="27" a="1"/>
  <c r="NX18" i="27" s="1"/>
  <c r="NX16" i="27" a="1"/>
  <c r="NX16" i="27" s="1"/>
  <c r="NV19" i="40" a="1"/>
  <c r="NV19" i="40" s="1"/>
  <c r="NV15" i="40" a="1"/>
  <c r="NV15" i="40" s="1"/>
  <c r="NV17" i="40" a="1"/>
  <c r="NV17" i="40" s="1"/>
  <c r="NV16" i="40" a="1"/>
  <c r="NV16" i="40" s="1"/>
  <c r="NV18" i="40" a="1"/>
  <c r="NV18" i="40" s="1"/>
  <c r="MM17" i="40" a="1"/>
  <c r="MM17" i="40" s="1"/>
  <c r="MM18" i="40" a="1"/>
  <c r="MM18" i="40" s="1"/>
  <c r="MM16" i="40" a="1"/>
  <c r="MM16" i="40" s="1"/>
  <c r="MM19" i="40" a="1"/>
  <c r="MM19" i="40" s="1"/>
  <c r="MM15" i="40" a="1"/>
  <c r="MM15" i="40" s="1"/>
  <c r="MT15" i="40" a="1"/>
  <c r="MT15" i="40" s="1"/>
  <c r="MT19" i="40" a="1"/>
  <c r="MT19" i="40" s="1"/>
  <c r="MT16" i="40" a="1"/>
  <c r="MT16" i="40" s="1"/>
  <c r="MT18" i="40" a="1"/>
  <c r="MT18" i="40" s="1"/>
  <c r="MT17" i="40" a="1"/>
  <c r="MT17" i="40" s="1"/>
  <c r="MI18" i="40" a="1"/>
  <c r="MI18" i="40" s="1"/>
  <c r="MI15" i="40" a="1"/>
  <c r="MI15" i="40" s="1"/>
  <c r="MI19" i="40" a="1"/>
  <c r="MI19" i="40" s="1"/>
  <c r="MI17" i="40" a="1"/>
  <c r="MI17" i="40" s="1"/>
  <c r="MI16" i="40" a="1"/>
  <c r="MI16" i="40" s="1"/>
  <c r="MG15" i="40" a="1"/>
  <c r="MG15" i="40" s="1"/>
  <c r="MG19" i="40" a="1"/>
  <c r="MG19" i="40" s="1"/>
  <c r="MG16" i="40" a="1"/>
  <c r="MG16" i="40" s="1"/>
  <c r="MG18" i="40" a="1"/>
  <c r="MG18" i="40" s="1"/>
  <c r="MG17" i="40" a="1"/>
  <c r="MG17" i="40" s="1"/>
  <c r="MW17" i="40" a="1"/>
  <c r="MW17" i="40" s="1"/>
  <c r="MW15" i="40" a="1"/>
  <c r="MW15" i="40" s="1"/>
  <c r="MW19" i="40" a="1"/>
  <c r="MW19" i="40" s="1"/>
  <c r="MW18" i="40" a="1"/>
  <c r="MW18" i="40" s="1"/>
  <c r="MW16" i="40" a="1"/>
  <c r="MW16" i="40" s="1"/>
  <c r="NL17" i="40" a="1"/>
  <c r="NL17" i="40" s="1"/>
  <c r="NL15" i="40" a="1"/>
  <c r="NL15" i="40" s="1"/>
  <c r="NL16" i="40" a="1"/>
  <c r="NL16" i="40" s="1"/>
  <c r="NL19" i="40" a="1"/>
  <c r="NL19" i="40" s="1"/>
  <c r="NL18" i="40" a="1"/>
  <c r="NL18" i="40" s="1"/>
  <c r="LW17" i="40" a="1"/>
  <c r="LW17" i="40" s="1"/>
  <c r="LW15" i="40" a="1"/>
  <c r="LW15" i="40" s="1"/>
  <c r="LW19" i="40" a="1"/>
  <c r="LW19" i="40" s="1"/>
  <c r="LW18" i="40" a="1"/>
  <c r="LW18" i="40" s="1"/>
  <c r="LW16" i="40" a="1"/>
  <c r="LW16" i="40" s="1"/>
  <c r="NI16" i="40" a="1"/>
  <c r="NI16" i="40" s="1"/>
  <c r="NI17" i="40" a="1"/>
  <c r="NI17" i="40" s="1"/>
  <c r="NI15" i="40" a="1"/>
  <c r="NI15" i="40" s="1"/>
  <c r="NI19" i="40" a="1"/>
  <c r="NI19" i="40" s="1"/>
  <c r="NI18" i="40" a="1"/>
  <c r="NI18" i="40" s="1"/>
  <c r="MB15" i="40" a="1"/>
  <c r="MB15" i="40" s="1"/>
  <c r="MB19" i="40" a="1"/>
  <c r="MB19" i="40" s="1"/>
  <c r="MB17" i="40" a="1"/>
  <c r="MB17" i="40" s="1"/>
  <c r="MB16" i="40" a="1"/>
  <c r="MB16" i="40" s="1"/>
  <c r="MB18" i="40" a="1"/>
  <c r="MB18" i="40" s="1"/>
  <c r="NN19" i="40" a="1"/>
  <c r="NN19" i="40" s="1"/>
  <c r="NN18" i="40" a="1"/>
  <c r="NN18" i="40" s="1"/>
  <c r="NN17" i="40" a="1"/>
  <c r="NN17" i="40" s="1"/>
  <c r="NN16" i="40" a="1"/>
  <c r="NN16" i="40" s="1"/>
  <c r="NN15" i="40" a="1"/>
  <c r="NN15" i="40" s="1"/>
  <c r="MC19" i="40" a="1"/>
  <c r="MC19" i="40" s="1"/>
  <c r="MC18" i="40" a="1"/>
  <c r="MC18" i="40" s="1"/>
  <c r="MC17" i="40" a="1"/>
  <c r="MC17" i="40" s="1"/>
  <c r="MC16" i="40" a="1"/>
  <c r="MC16" i="40" s="1"/>
  <c r="MC15" i="40" a="1"/>
  <c r="MC15" i="40" s="1"/>
  <c r="NO18" i="40" a="1"/>
  <c r="NO18" i="40" s="1"/>
  <c r="NO19" i="40" a="1"/>
  <c r="NO19" i="40" s="1"/>
  <c r="NO16" i="40" a="1"/>
  <c r="NO16" i="40" s="1"/>
  <c r="NO15" i="40" a="1"/>
  <c r="NO15" i="40" s="1"/>
  <c r="NO17" i="40" a="1"/>
  <c r="NO17" i="40" s="1"/>
  <c r="MJ16" i="40" a="1"/>
  <c r="MJ16" i="40" s="1"/>
  <c r="MJ17" i="40" a="1"/>
  <c r="MJ17" i="40" s="1"/>
  <c r="MJ15" i="40" a="1"/>
  <c r="MJ15" i="40" s="1"/>
  <c r="MJ18" i="40" a="1"/>
  <c r="MJ18" i="40" s="1"/>
  <c r="MJ19" i="40" a="1"/>
  <c r="MJ19" i="40" s="1"/>
  <c r="ML15" i="40" a="1"/>
  <c r="ML15" i="40" s="1"/>
  <c r="ML19" i="40" a="1"/>
  <c r="ML19" i="40" s="1"/>
  <c r="ML16" i="40" a="1"/>
  <c r="ML16" i="40" s="1"/>
  <c r="ML18" i="40" a="1"/>
  <c r="ML18" i="40" s="1"/>
  <c r="ML17" i="40" a="1"/>
  <c r="ML17" i="40" s="1"/>
  <c r="MP19" i="40" a="1"/>
  <c r="MP19" i="40" s="1"/>
  <c r="MP15" i="40" a="1"/>
  <c r="MP15" i="40" s="1"/>
  <c r="MP18" i="40" a="1"/>
  <c r="MP18" i="40" s="1"/>
  <c r="MP17" i="40" a="1"/>
  <c r="MP17" i="40" s="1"/>
  <c r="MP16" i="40" a="1"/>
  <c r="MP16" i="40" s="1"/>
  <c r="MK18" i="40" a="1"/>
  <c r="MK18" i="40" s="1"/>
  <c r="MK17" i="40" a="1"/>
  <c r="MK17" i="40" s="1"/>
  <c r="MK19" i="40" a="1"/>
  <c r="MK19" i="40" s="1"/>
  <c r="MK15" i="40" a="1"/>
  <c r="MK15" i="40" s="1"/>
  <c r="MK16" i="40" a="1"/>
  <c r="MK16" i="40" s="1"/>
  <c r="MO19" i="40" a="1"/>
  <c r="MO19" i="40" s="1"/>
  <c r="MO16" i="40" a="1"/>
  <c r="MO16" i="40" s="1"/>
  <c r="MO18" i="40" a="1"/>
  <c r="MO18" i="40" s="1"/>
  <c r="MO15" i="40" a="1"/>
  <c r="MO15" i="40" s="1"/>
  <c r="MO17" i="40" a="1"/>
  <c r="MO17" i="40" s="1"/>
  <c r="LV19" i="40" a="1"/>
  <c r="LV19" i="40" s="1"/>
  <c r="LV16" i="40" a="1"/>
  <c r="LV16" i="40" s="1"/>
  <c r="LV15" i="40" a="1"/>
  <c r="LV15" i="40" s="1"/>
  <c r="LV17" i="40" a="1"/>
  <c r="LV17" i="40" s="1"/>
  <c r="LV18" i="40" a="1"/>
  <c r="LV18" i="40" s="1"/>
  <c r="MZ19" i="40" a="1"/>
  <c r="MZ19" i="40" s="1"/>
  <c r="MZ17" i="40" a="1"/>
  <c r="MZ17" i="40" s="1"/>
  <c r="MZ16" i="40" a="1"/>
  <c r="MZ16" i="40" s="1"/>
  <c r="MZ15" i="40" a="1"/>
  <c r="MZ15" i="40" s="1"/>
  <c r="MZ18" i="40" a="1"/>
  <c r="MZ18" i="40" s="1"/>
  <c r="MA19" i="40" a="1"/>
  <c r="MA19" i="40" s="1"/>
  <c r="MA17" i="40" a="1"/>
  <c r="MA17" i="40" s="1"/>
  <c r="MA18" i="40" a="1"/>
  <c r="MA18" i="40" s="1"/>
  <c r="MA15" i="40" a="1"/>
  <c r="MA15" i="40" s="1"/>
  <c r="MA16" i="40" a="1"/>
  <c r="MA16" i="40" s="1"/>
  <c r="NM17" i="40" a="1"/>
  <c r="NM17" i="40" s="1"/>
  <c r="NM16" i="40" a="1"/>
  <c r="NM16" i="40" s="1"/>
  <c r="NM15" i="40" a="1"/>
  <c r="NM15" i="40" s="1"/>
  <c r="NM19" i="40" a="1"/>
  <c r="NM19" i="40" s="1"/>
  <c r="NM18" i="40" a="1"/>
  <c r="NM18" i="40" s="1"/>
  <c r="NB19" i="40" a="1"/>
  <c r="NB19" i="40" s="1"/>
  <c r="NB18" i="40" a="1"/>
  <c r="NB18" i="40" s="1"/>
  <c r="NB15" i="40" a="1"/>
  <c r="NB15" i="40" s="1"/>
  <c r="NB17" i="40" a="1"/>
  <c r="NB17" i="40" s="1"/>
  <c r="NB16" i="40" a="1"/>
  <c r="NB16" i="40" s="1"/>
  <c r="NW17" i="40" a="1"/>
  <c r="NW17" i="40" s="1"/>
  <c r="NW15" i="40" a="1"/>
  <c r="NW15" i="40" s="1"/>
  <c r="NW16" i="40" a="1"/>
  <c r="NW16" i="40" s="1"/>
  <c r="NC19" i="40" a="1"/>
  <c r="NC19" i="40" s="1"/>
  <c r="NC18" i="40" a="1"/>
  <c r="NC18" i="40" s="1"/>
  <c r="NC17" i="40" a="1"/>
  <c r="NC17" i="40" s="1"/>
  <c r="NC16" i="40" a="1"/>
  <c r="NC16" i="40" s="1"/>
  <c r="NC15" i="40" a="1"/>
  <c r="NC15" i="40" s="1"/>
  <c r="MH17" i="40" a="1"/>
  <c r="MH17" i="40" s="1"/>
  <c r="MH16" i="40" a="1"/>
  <c r="MH16" i="40" s="1"/>
  <c r="MH18" i="40" a="1"/>
  <c r="MH18" i="40" s="1"/>
  <c r="MH15" i="40" a="1"/>
  <c r="MH15" i="40" s="1"/>
  <c r="MH19" i="40" a="1"/>
  <c r="MH19" i="40" s="1"/>
  <c r="MR17" i="40" a="1"/>
  <c r="MR17" i="40" s="1"/>
  <c r="MR16" i="40" a="1"/>
  <c r="MR16" i="40" s="1"/>
  <c r="MR18" i="40" a="1"/>
  <c r="MR18" i="40" s="1"/>
  <c r="MR15" i="40" a="1"/>
  <c r="MR15" i="40" s="1"/>
  <c r="MR19" i="40" a="1"/>
  <c r="MR19" i="40" s="1"/>
  <c r="MF16" i="40" a="1"/>
  <c r="MF16" i="40" s="1"/>
  <c r="MF15" i="40" a="1"/>
  <c r="MF15" i="40" s="1"/>
  <c r="MF18" i="40" a="1"/>
  <c r="MF18" i="40" s="1"/>
  <c r="MF17" i="40" a="1"/>
  <c r="MF17" i="40" s="1"/>
  <c r="MV15" i="40" a="1"/>
  <c r="MV15" i="40" s="1"/>
  <c r="MV18" i="40" a="1"/>
  <c r="MV18" i="40" s="1"/>
  <c r="MV17" i="40" a="1"/>
  <c r="MV17" i="40" s="1"/>
  <c r="MV19" i="40" a="1"/>
  <c r="MV19" i="40" s="1"/>
  <c r="MV16" i="40" a="1"/>
  <c r="MV16" i="40" s="1"/>
  <c r="MN19" i="40" a="1"/>
  <c r="MN19" i="40" s="1"/>
  <c r="MN15" i="40" a="1"/>
  <c r="MN15" i="40" s="1"/>
  <c r="MN16" i="40" a="1"/>
  <c r="MN16" i="40" s="1"/>
  <c r="MN18" i="40" a="1"/>
  <c r="MN18" i="40" s="1"/>
  <c r="MN17" i="40" a="1"/>
  <c r="MN17" i="40" s="1"/>
  <c r="NH18" i="40" a="1"/>
  <c r="NH18" i="40" s="1"/>
  <c r="NH19" i="40" a="1"/>
  <c r="NH19" i="40" s="1"/>
  <c r="NH17" i="40" a="1"/>
  <c r="NH17" i="40" s="1"/>
  <c r="NH16" i="40" a="1"/>
  <c r="NH16" i="40" s="1"/>
  <c r="NH15" i="40" a="1"/>
  <c r="NH15" i="40" s="1"/>
  <c r="NP17" i="40" a="1"/>
  <c r="NP17" i="40" s="1"/>
  <c r="NP18" i="40" a="1"/>
  <c r="NP18" i="40" s="1"/>
  <c r="NP19" i="40" a="1"/>
  <c r="NP19" i="40" s="1"/>
  <c r="NP16" i="40" a="1"/>
  <c r="NP16" i="40" s="1"/>
  <c r="NP15" i="40" a="1"/>
  <c r="NP15" i="40" s="1"/>
  <c r="NA16" i="40" a="1"/>
  <c r="NA16" i="40" s="1"/>
  <c r="NA17" i="40" a="1"/>
  <c r="NA17" i="40" s="1"/>
  <c r="NA15" i="40" a="1"/>
  <c r="NA15" i="40" s="1"/>
  <c r="NA19" i="40" a="1"/>
  <c r="NA19" i="40" s="1"/>
  <c r="NA18" i="40" a="1"/>
  <c r="NA18" i="40" s="1"/>
  <c r="NQ16" i="40" a="1"/>
  <c r="NQ16" i="40" s="1"/>
  <c r="NQ17" i="40" a="1"/>
  <c r="NQ17" i="40" s="1"/>
  <c r="NQ15" i="40" a="1"/>
  <c r="NQ15" i="40" s="1"/>
  <c r="NQ19" i="40" a="1"/>
  <c r="NQ19" i="40" s="1"/>
  <c r="NQ18" i="40" a="1"/>
  <c r="NQ18" i="40" s="1"/>
  <c r="NF19" i="40" a="1"/>
  <c r="NF19" i="40" s="1"/>
  <c r="NF18" i="40" a="1"/>
  <c r="NF18" i="40" s="1"/>
  <c r="NF17" i="40" a="1"/>
  <c r="NF17" i="40" s="1"/>
  <c r="NF16" i="40" a="1"/>
  <c r="NF16" i="40" s="1"/>
  <c r="NF15" i="40" a="1"/>
  <c r="NF15" i="40" s="1"/>
  <c r="LU15" i="40" a="1"/>
  <c r="LU15" i="40" s="1"/>
  <c r="LU18" i="40" a="1"/>
  <c r="LU18" i="40" s="1"/>
  <c r="LU16" i="40" a="1"/>
  <c r="LU16" i="40" s="1"/>
  <c r="LU17" i="40" a="1"/>
  <c r="LU17" i="40" s="1"/>
  <c r="LU19" i="40" a="1"/>
  <c r="LU19" i="40" s="1"/>
  <c r="NG19" i="40" a="1"/>
  <c r="NG19" i="40" s="1"/>
  <c r="NG18" i="40" a="1"/>
  <c r="NG18" i="40" s="1"/>
  <c r="NG16" i="40" a="1"/>
  <c r="NG16" i="40" s="1"/>
  <c r="NG15" i="40" a="1"/>
  <c r="NG15" i="40" s="1"/>
  <c r="NG17" i="40" a="1"/>
  <c r="NG17" i="40" s="1"/>
  <c r="MU15" i="40" a="1"/>
  <c r="MU15" i="40" s="1"/>
  <c r="MU17" i="40" a="1"/>
  <c r="MU17" i="40" s="1"/>
  <c r="MU18" i="40" a="1"/>
  <c r="MU18" i="40" s="1"/>
  <c r="MU19" i="40" a="1"/>
  <c r="MU19" i="40" s="1"/>
  <c r="MU16" i="40" a="1"/>
  <c r="MU16" i="40" s="1"/>
  <c r="MS18" i="40" a="1"/>
  <c r="MS18" i="40" s="1"/>
  <c r="MS17" i="40" a="1"/>
  <c r="MS17" i="40" s="1"/>
  <c r="MS16" i="40" a="1"/>
  <c r="MS16" i="40" s="1"/>
  <c r="MS19" i="40" a="1"/>
  <c r="MS19" i="40" s="1"/>
  <c r="MS15" i="40" a="1"/>
  <c r="MS15" i="40" s="1"/>
  <c r="MQ18" i="40" a="1"/>
  <c r="MQ18" i="40" s="1"/>
  <c r="MQ15" i="40" a="1"/>
  <c r="MQ15" i="40" s="1"/>
  <c r="MQ19" i="40" a="1"/>
  <c r="MQ19" i="40" s="1"/>
  <c r="MQ17" i="40" a="1"/>
  <c r="MQ17" i="40" s="1"/>
  <c r="MQ16" i="40" a="1"/>
  <c r="MQ16" i="40" s="1"/>
  <c r="LZ19" i="40" a="1"/>
  <c r="LZ19" i="40" s="1"/>
  <c r="LZ17" i="40" a="1"/>
  <c r="LZ17" i="40" s="1"/>
  <c r="LZ16" i="40" a="1"/>
  <c r="LZ16" i="40" s="1"/>
  <c r="LZ15" i="40" a="1"/>
  <c r="LZ15" i="40" s="1"/>
  <c r="LZ18" i="40" a="1"/>
  <c r="LZ18" i="40" s="1"/>
  <c r="ND19" i="40" a="1"/>
  <c r="ND19" i="40" s="1"/>
  <c r="ND18" i="40" a="1"/>
  <c r="ND18" i="40" s="1"/>
  <c r="ND17" i="40" a="1"/>
  <c r="ND17" i="40" s="1"/>
  <c r="ND16" i="40" a="1"/>
  <c r="ND16" i="40" s="1"/>
  <c r="ND15" i="40" a="1"/>
  <c r="ND15" i="40" s="1"/>
  <c r="NE16" i="40" a="1"/>
  <c r="NE16" i="40" s="1"/>
  <c r="NE17" i="40" a="1"/>
  <c r="NE17" i="40" s="1"/>
  <c r="NE15" i="40" a="1"/>
  <c r="NE15" i="40" s="1"/>
  <c r="NE18" i="40" a="1"/>
  <c r="NE18" i="40" s="1"/>
  <c r="NE19" i="40" a="1"/>
  <c r="NE19" i="40" s="1"/>
  <c r="LX16" i="40" a="1"/>
  <c r="LX16" i="40" s="1"/>
  <c r="LX15" i="40" a="1"/>
  <c r="LX15" i="40" s="1"/>
  <c r="LX19" i="40" a="1"/>
  <c r="LX19" i="40" s="1"/>
  <c r="LX18" i="40" a="1"/>
  <c r="LX18" i="40" s="1"/>
  <c r="LX17" i="40" a="1"/>
  <c r="LX17" i="40" s="1"/>
  <c r="NJ19" i="40" a="1"/>
  <c r="NJ19" i="40" s="1"/>
  <c r="NJ18" i="40" a="1"/>
  <c r="NJ18" i="40" s="1"/>
  <c r="NJ17" i="40" a="1"/>
  <c r="NJ17" i="40" s="1"/>
  <c r="NJ15" i="40" a="1"/>
  <c r="NJ15" i="40" s="1"/>
  <c r="NJ16" i="40" a="1"/>
  <c r="NJ16" i="40" s="1"/>
  <c r="LY15" i="40" a="1"/>
  <c r="LY15" i="40" s="1"/>
  <c r="LY17" i="40" a="1"/>
  <c r="LY17" i="40" s="1"/>
  <c r="LY18" i="40" a="1"/>
  <c r="LY18" i="40" s="1"/>
  <c r="LY19" i="40" a="1"/>
  <c r="LY19" i="40" s="1"/>
  <c r="LY16" i="40" a="1"/>
  <c r="LY16" i="40" s="1"/>
  <c r="NK18" i="40" a="1"/>
  <c r="NK18" i="40" s="1"/>
  <c r="NK19" i="40" a="1"/>
  <c r="NK19" i="40" s="1"/>
  <c r="NK17" i="40" a="1"/>
  <c r="NK17" i="40" s="1"/>
  <c r="NK16" i="40" a="1"/>
  <c r="NK16" i="40" s="1"/>
  <c r="NK15" i="40" a="1"/>
  <c r="NK15" i="40" s="1"/>
  <c r="OB15" i="27" a="1"/>
  <c r="OB15" i="27" s="1"/>
  <c r="KH15" i="27" a="1"/>
  <c r="KH15" i="27" s="1"/>
  <c r="LU19" i="38" a="1"/>
  <c r="LU19" i="38" s="1"/>
  <c r="LU15" i="38" a="1"/>
  <c r="LU15" i="38" s="1"/>
  <c r="LU17" i="38" a="1"/>
  <c r="LU17" i="38" s="1"/>
  <c r="LU16" i="38" a="1"/>
  <c r="LU16" i="38" s="1"/>
  <c r="LU18" i="38" a="1"/>
  <c r="LU18" i="38" s="1"/>
  <c r="NK19" i="38" a="1"/>
  <c r="NK19" i="38" s="1"/>
  <c r="NK15" i="38" a="1"/>
  <c r="NK15" i="38" s="1"/>
  <c r="NK17" i="38" a="1"/>
  <c r="NK17" i="38" s="1"/>
  <c r="NK18" i="38" a="1"/>
  <c r="NK18" i="38" s="1"/>
  <c r="NK16" i="38" a="1"/>
  <c r="NK16" i="38" s="1"/>
  <c r="LY19" i="38" a="1"/>
  <c r="LY19" i="38" s="1"/>
  <c r="LY17" i="38" a="1"/>
  <c r="LY17" i="38" s="1"/>
  <c r="LY15" i="38" a="1"/>
  <c r="LY15" i="38" s="1"/>
  <c r="LY18" i="38" a="1"/>
  <c r="LY18" i="38" s="1"/>
  <c r="LY16" i="38" a="1"/>
  <c r="LY16" i="38" s="1"/>
  <c r="NN19" i="38" a="1"/>
  <c r="NN19" i="38" s="1"/>
  <c r="NN17" i="38" a="1"/>
  <c r="NN17" i="38" s="1"/>
  <c r="NN16" i="38" a="1"/>
  <c r="NN16" i="38" s="1"/>
  <c r="NN18" i="38" a="1"/>
  <c r="NN18" i="38" s="1"/>
  <c r="NN15" i="38" a="1"/>
  <c r="NN15" i="38" s="1"/>
  <c r="MA19" i="38" a="1"/>
  <c r="MA19" i="38" s="1"/>
  <c r="MA18" i="38" a="1"/>
  <c r="MA18" i="38" s="1"/>
  <c r="MA15" i="38" a="1"/>
  <c r="MA15" i="38" s="1"/>
  <c r="MA16" i="38" a="1"/>
  <c r="MA16" i="38" s="1"/>
  <c r="MA17" i="38" a="1"/>
  <c r="MA17" i="38" s="1"/>
  <c r="NQ19" i="38" a="1"/>
  <c r="NQ19" i="38" s="1"/>
  <c r="NQ15" i="38" a="1"/>
  <c r="NQ15" i="38" s="1"/>
  <c r="NQ16" i="38" a="1"/>
  <c r="NQ16" i="38" s="1"/>
  <c r="NQ17" i="38" a="1"/>
  <c r="NQ17" i="38" s="1"/>
  <c r="NQ18" i="38" a="1"/>
  <c r="NQ18" i="38" s="1"/>
  <c r="LZ19" i="38" a="1"/>
  <c r="LZ19" i="38" s="1"/>
  <c r="LZ17" i="38" a="1"/>
  <c r="LZ17" i="38" s="1"/>
  <c r="LZ16" i="38" a="1"/>
  <c r="LZ16" i="38" s="1"/>
  <c r="LZ15" i="38" a="1"/>
  <c r="LZ15" i="38" s="1"/>
  <c r="LZ18" i="38" a="1"/>
  <c r="LZ18" i="38" s="1"/>
  <c r="MR19" i="38" a="1"/>
  <c r="MR19" i="38" s="1"/>
  <c r="MR18" i="38" a="1"/>
  <c r="MR18" i="38" s="1"/>
  <c r="MR15" i="38" a="1"/>
  <c r="MR15" i="38" s="1"/>
  <c r="MR17" i="38" a="1"/>
  <c r="MR17" i="38" s="1"/>
  <c r="MR16" i="38" a="1"/>
  <c r="MR16" i="38" s="1"/>
  <c r="NO19" i="38" a="1"/>
  <c r="NO19" i="38" s="1"/>
  <c r="NO18" i="38" a="1"/>
  <c r="NO18" i="38" s="1"/>
  <c r="NO15" i="38" a="1"/>
  <c r="NO15" i="38" s="1"/>
  <c r="NO17" i="38" a="1"/>
  <c r="NO17" i="38" s="1"/>
  <c r="NO16" i="38" a="1"/>
  <c r="NO16" i="38" s="1"/>
  <c r="ML19" i="38" a="1"/>
  <c r="ML19" i="38" s="1"/>
  <c r="ML17" i="38" a="1"/>
  <c r="ML17" i="38" s="1"/>
  <c r="ML18" i="38" a="1"/>
  <c r="ML18" i="38" s="1"/>
  <c r="ML16" i="38" a="1"/>
  <c r="ML16" i="38" s="1"/>
  <c r="ML15" i="38" a="1"/>
  <c r="ML15" i="38" s="1"/>
  <c r="NG19" i="38" a="1"/>
  <c r="NG19" i="38" s="1"/>
  <c r="NG18" i="38" a="1"/>
  <c r="NG18" i="38" s="1"/>
  <c r="NG15" i="38" a="1"/>
  <c r="NG15" i="38" s="1"/>
  <c r="NG17" i="38" a="1"/>
  <c r="NG17" i="38" s="1"/>
  <c r="NG16" i="38" a="1"/>
  <c r="NG16" i="38" s="1"/>
  <c r="MZ19" i="38" a="1"/>
  <c r="MZ19" i="38" s="1"/>
  <c r="MZ17" i="38" a="1"/>
  <c r="MZ17" i="38" s="1"/>
  <c r="MZ16" i="38" a="1"/>
  <c r="MZ16" i="38" s="1"/>
  <c r="MZ18" i="38" a="1"/>
  <c r="MZ18" i="38" s="1"/>
  <c r="MZ15" i="38" a="1"/>
  <c r="MZ15" i="38" s="1"/>
  <c r="NP19" i="38" a="1"/>
  <c r="NP19" i="38" s="1"/>
  <c r="NP18" i="38" a="1"/>
  <c r="NP18" i="38" s="1"/>
  <c r="NP17" i="38" a="1"/>
  <c r="NP17" i="38" s="1"/>
  <c r="NP16" i="38" a="1"/>
  <c r="NP16" i="38" s="1"/>
  <c r="NP15" i="38" a="1"/>
  <c r="NP15" i="38" s="1"/>
  <c r="NA19" i="38" a="1"/>
  <c r="NA19" i="38" s="1"/>
  <c r="NA18" i="38" a="1"/>
  <c r="NA18" i="38" s="1"/>
  <c r="NA15" i="38" a="1"/>
  <c r="NA15" i="38" s="1"/>
  <c r="NA16" i="38" a="1"/>
  <c r="NA16" i="38" s="1"/>
  <c r="NA17" i="38" a="1"/>
  <c r="NA17" i="38" s="1"/>
  <c r="MC19" i="38" a="1"/>
  <c r="MC19" i="38" s="1"/>
  <c r="MC18" i="38" a="1"/>
  <c r="MC18" i="38" s="1"/>
  <c r="MC15" i="38" a="1"/>
  <c r="MC15" i="38" s="1"/>
  <c r="MC16" i="38" a="1"/>
  <c r="MC16" i="38" s="1"/>
  <c r="MC17" i="38" a="1"/>
  <c r="MC17" i="38" s="1"/>
  <c r="MM19" i="38" a="1"/>
  <c r="MM19" i="38" s="1"/>
  <c r="MM15" i="38" a="1"/>
  <c r="MM15" i="38" s="1"/>
  <c r="MM18" i="38" a="1"/>
  <c r="MM18" i="38" s="1"/>
  <c r="MM16" i="38" a="1"/>
  <c r="MM16" i="38" s="1"/>
  <c r="MM17" i="38" a="1"/>
  <c r="MM17" i="38" s="1"/>
  <c r="MI19" i="38" a="1"/>
  <c r="MI19" i="38" s="1"/>
  <c r="MI18" i="38" a="1"/>
  <c r="MI18" i="38" s="1"/>
  <c r="MI15" i="38" a="1"/>
  <c r="MI15" i="38" s="1"/>
  <c r="MI16" i="38" a="1"/>
  <c r="MI16" i="38" s="1"/>
  <c r="MI17" i="38" a="1"/>
  <c r="MI17" i="38" s="1"/>
  <c r="MK19" i="38" a="1"/>
  <c r="MK19" i="38" s="1"/>
  <c r="MK15" i="38" a="1"/>
  <c r="MK15" i="38" s="1"/>
  <c r="MK18" i="38" a="1"/>
  <c r="MK18" i="38" s="1"/>
  <c r="MK16" i="38" a="1"/>
  <c r="MK16" i="38" s="1"/>
  <c r="MK17" i="38" a="1"/>
  <c r="MK17" i="38" s="1"/>
  <c r="LX19" i="38" a="1"/>
  <c r="LX19" i="38" s="1"/>
  <c r="LX18" i="38" a="1"/>
  <c r="LX18" i="38" s="1"/>
  <c r="LX17" i="38" a="1"/>
  <c r="LX17" i="38" s="1"/>
  <c r="LX16" i="38" a="1"/>
  <c r="LX16" i="38" s="1"/>
  <c r="LX15" i="38" a="1"/>
  <c r="LX15" i="38" s="1"/>
  <c r="MP19" i="38" a="1"/>
  <c r="MP19" i="38" s="1"/>
  <c r="MP16" i="38" a="1"/>
  <c r="MP16" i="38" s="1"/>
  <c r="MP17" i="38" a="1"/>
  <c r="MP17" i="38" s="1"/>
  <c r="MP15" i="38" a="1"/>
  <c r="MP15" i="38" s="1"/>
  <c r="MP18" i="38" a="1"/>
  <c r="MP18" i="38" s="1"/>
  <c r="NM19" i="38" a="1"/>
  <c r="NM19" i="38" s="1"/>
  <c r="NM17" i="38" a="1"/>
  <c r="NM17" i="38" s="1"/>
  <c r="NM15" i="38" a="1"/>
  <c r="NM15" i="38" s="1"/>
  <c r="NM16" i="38" a="1"/>
  <c r="NM16" i="38" s="1"/>
  <c r="NM18" i="38" a="1"/>
  <c r="NM18" i="38" s="1"/>
  <c r="ND18" i="38" a="1"/>
  <c r="ND18" i="38" s="1"/>
  <c r="ND19" i="38" a="1"/>
  <c r="ND19" i="38" s="1"/>
  <c r="ND16" i="38" a="1"/>
  <c r="ND16" i="38" s="1"/>
  <c r="ND17" i="38" a="1"/>
  <c r="ND17" i="38" s="1"/>
  <c r="ND15" i="38" a="1"/>
  <c r="ND15" i="38" s="1"/>
  <c r="MG19" i="38" a="1"/>
  <c r="MG19" i="38" s="1"/>
  <c r="MG18" i="38" a="1"/>
  <c r="MG18" i="38" s="1"/>
  <c r="MG17" i="38" a="1"/>
  <c r="MG17" i="38" s="1"/>
  <c r="MG15" i="38" a="1"/>
  <c r="MG15" i="38" s="1"/>
  <c r="MG16" i="38" a="1"/>
  <c r="MG16" i="38" s="1"/>
  <c r="NI19" i="38" a="1"/>
  <c r="NI19" i="38" s="1"/>
  <c r="NI15" i="38" a="1"/>
  <c r="NI15" i="38" s="1"/>
  <c r="NI18" i="38" a="1"/>
  <c r="NI18" i="38" s="1"/>
  <c r="NI17" i="38" a="1"/>
  <c r="NI17" i="38" s="1"/>
  <c r="NI16" i="38" a="1"/>
  <c r="NI16" i="38" s="1"/>
  <c r="LW19" i="38" a="1"/>
  <c r="LW19" i="38" s="1"/>
  <c r="LW15" i="38" a="1"/>
  <c r="LW15" i="38" s="1"/>
  <c r="LW18" i="38" a="1"/>
  <c r="LW18" i="38" s="1"/>
  <c r="LW17" i="38" a="1"/>
  <c r="LW17" i="38" s="1"/>
  <c r="LW16" i="38" a="1"/>
  <c r="LW16" i="38" s="1"/>
  <c r="MQ19" i="38" a="1"/>
  <c r="MQ19" i="38" s="1"/>
  <c r="MQ18" i="38" a="1"/>
  <c r="MQ18" i="38" s="1"/>
  <c r="MQ15" i="38" a="1"/>
  <c r="MQ15" i="38" s="1"/>
  <c r="MQ17" i="38" a="1"/>
  <c r="MQ17" i="38" s="1"/>
  <c r="MQ16" i="38" a="1"/>
  <c r="MQ16" i="38" s="1"/>
  <c r="MS19" i="38" a="1"/>
  <c r="MS19" i="38" s="1"/>
  <c r="MS15" i="38" a="1"/>
  <c r="MS15" i="38" s="1"/>
  <c r="MS17" i="38" a="1"/>
  <c r="MS17" i="38" s="1"/>
  <c r="MS16" i="38" a="1"/>
  <c r="MS16" i="38" s="1"/>
  <c r="MS18" i="38" a="1"/>
  <c r="MS18" i="38" s="1"/>
  <c r="MJ18" i="38" a="1"/>
  <c r="MJ18" i="38" s="1"/>
  <c r="MJ17" i="38" a="1"/>
  <c r="MJ17" i="38" s="1"/>
  <c r="MJ19" i="38" a="1"/>
  <c r="MJ19" i="38" s="1"/>
  <c r="MJ15" i="38" a="1"/>
  <c r="MJ15" i="38" s="1"/>
  <c r="MJ16" i="38" a="1"/>
  <c r="MJ16" i="38" s="1"/>
  <c r="NE19" i="38" a="1"/>
  <c r="NE19" i="38" s="1"/>
  <c r="NE18" i="38" a="1"/>
  <c r="NE18" i="38" s="1"/>
  <c r="NE17" i="38" a="1"/>
  <c r="NE17" i="38" s="1"/>
  <c r="NE15" i="38" a="1"/>
  <c r="NE15" i="38" s="1"/>
  <c r="NE16" i="38" a="1"/>
  <c r="NE16" i="38" s="1"/>
  <c r="MB19" i="38" a="1"/>
  <c r="MB19" i="38" s="1"/>
  <c r="MB17" i="38" a="1"/>
  <c r="MB17" i="38" s="1"/>
  <c r="MB18" i="38" a="1"/>
  <c r="MB18" i="38" s="1"/>
  <c r="MB16" i="38" a="1"/>
  <c r="MB16" i="38" s="1"/>
  <c r="MB15" i="38" a="1"/>
  <c r="MB15" i="38" s="1"/>
  <c r="MU19" i="38" a="1"/>
  <c r="MU19" i="38" s="1"/>
  <c r="MU18" i="38" a="1"/>
  <c r="MU18" i="38" s="1"/>
  <c r="MU15" i="38" a="1"/>
  <c r="MU15" i="38" s="1"/>
  <c r="MU17" i="38" a="1"/>
  <c r="MU17" i="38" s="1"/>
  <c r="MU16" i="38" a="1"/>
  <c r="MU16" i="38" s="1"/>
  <c r="NW15" i="38" a="1"/>
  <c r="NW15" i="38" s="1"/>
  <c r="NW17" i="38" a="1"/>
  <c r="NW17" i="38" s="1"/>
  <c r="NW16" i="38" a="1"/>
  <c r="NW16" i="38" s="1"/>
  <c r="NH18" i="38" a="1"/>
  <c r="NH18" i="38" s="1"/>
  <c r="NH17" i="38" a="1"/>
  <c r="NH17" i="38" s="1"/>
  <c r="NH19" i="38" a="1"/>
  <c r="NH19" i="38" s="1"/>
  <c r="NH16" i="38" a="1"/>
  <c r="NH16" i="38" s="1"/>
  <c r="NH15" i="38" a="1"/>
  <c r="NH15" i="38" s="1"/>
  <c r="NC19" i="38" a="1"/>
  <c r="NC19" i="38" s="1"/>
  <c r="NC15" i="38" a="1"/>
  <c r="NC15" i="38" s="1"/>
  <c r="NC18" i="38" a="1"/>
  <c r="NC18" i="38" s="1"/>
  <c r="NC17" i="38" a="1"/>
  <c r="NC17" i="38" s="1"/>
  <c r="NC16" i="38" a="1"/>
  <c r="NC16" i="38" s="1"/>
  <c r="NF19" i="38" a="1"/>
  <c r="NF19" i="38" s="1"/>
  <c r="NF18" i="38" a="1"/>
  <c r="NF18" i="38" s="1"/>
  <c r="NF16" i="38" a="1"/>
  <c r="NF16" i="38" s="1"/>
  <c r="NF15" i="38" a="1"/>
  <c r="NF15" i="38" s="1"/>
  <c r="NF17" i="38" a="1"/>
  <c r="NF17" i="38" s="1"/>
  <c r="LV19" i="38" a="1"/>
  <c r="LV19" i="38" s="1"/>
  <c r="LV18" i="38" a="1"/>
  <c r="LV18" i="38" s="1"/>
  <c r="LV17" i="38" a="1"/>
  <c r="LV17" i="38" s="1"/>
  <c r="LV15" i="38" a="1"/>
  <c r="LV15" i="38" s="1"/>
  <c r="LV16" i="38" a="1"/>
  <c r="LV16" i="38" s="1"/>
  <c r="NJ19" i="38" a="1"/>
  <c r="NJ19" i="38" s="1"/>
  <c r="NJ17" i="38" a="1"/>
  <c r="NJ17" i="38" s="1"/>
  <c r="NJ15" i="38" a="1"/>
  <c r="NJ15" i="38" s="1"/>
  <c r="NJ18" i="38" a="1"/>
  <c r="NJ18" i="38" s="1"/>
  <c r="NJ16" i="38" a="1"/>
  <c r="NJ16" i="38" s="1"/>
  <c r="NB19" i="38" a="1"/>
  <c r="NB19" i="38" s="1"/>
  <c r="NB17" i="38" a="1"/>
  <c r="NB17" i="38" s="1"/>
  <c r="NB18" i="38" a="1"/>
  <c r="NB18" i="38" s="1"/>
  <c r="NB15" i="38" a="1"/>
  <c r="NB15" i="38" s="1"/>
  <c r="NB16" i="38" a="1"/>
  <c r="NB16" i="38" s="1"/>
  <c r="MT17" i="38" a="1"/>
  <c r="MT17" i="38" s="1"/>
  <c r="MT19" i="38" a="1"/>
  <c r="MT19" i="38" s="1"/>
  <c r="MT18" i="38" a="1"/>
  <c r="MT18" i="38" s="1"/>
  <c r="MT16" i="38" a="1"/>
  <c r="MT16" i="38" s="1"/>
  <c r="MT15" i="38" a="1"/>
  <c r="MT15" i="38" s="1"/>
  <c r="NL18" i="38" a="1"/>
  <c r="NL18" i="38" s="1"/>
  <c r="NL17" i="38" a="1"/>
  <c r="NL17" i="38" s="1"/>
  <c r="NL19" i="38" a="1"/>
  <c r="NL19" i="38" s="1"/>
  <c r="NL16" i="38" a="1"/>
  <c r="NL16" i="38" s="1"/>
  <c r="NL15" i="38" a="1"/>
  <c r="NL15" i="38" s="1"/>
  <c r="MO19" i="27" a="1"/>
  <c r="MO19" i="27" s="1"/>
  <c r="NY18" i="27" a="1"/>
  <c r="NY18" i="27" s="1"/>
  <c r="OB18" i="27" a="1"/>
  <c r="OB18" i="27" s="1"/>
  <c r="NY17" i="27" a="1"/>
  <c r="NY17" i="27" s="1"/>
  <c r="NY15" i="27" a="1"/>
  <c r="NY15" i="27" s="1"/>
  <c r="NY19" i="27" a="1"/>
  <c r="NY19" i="27" s="1"/>
  <c r="NY16" i="27" a="1"/>
  <c r="NY16" i="27" s="1"/>
  <c r="OB17" i="27" a="1"/>
  <c r="OB17" i="27" s="1"/>
  <c r="OB16" i="27" a="1"/>
  <c r="OB16" i="27" s="1"/>
  <c r="OB19" i="27" a="1"/>
  <c r="OB19" i="27" s="1"/>
  <c r="NQ15" i="27" a="1"/>
  <c r="NQ15" i="27" s="1"/>
  <c r="NQ17" i="27" a="1"/>
  <c r="NQ17" i="27" s="1"/>
  <c r="NQ19" i="27" a="1"/>
  <c r="NQ19" i="27" s="1"/>
  <c r="NQ16" i="27" a="1"/>
  <c r="NQ16" i="27" s="1"/>
  <c r="NO15" i="27" a="1"/>
  <c r="NO15" i="27" s="1"/>
  <c r="NO17" i="27" a="1"/>
  <c r="NO17" i="27" s="1"/>
  <c r="NO19" i="27" a="1"/>
  <c r="NO19" i="27" s="1"/>
  <c r="NO16" i="27" a="1"/>
  <c r="NO16" i="27" s="1"/>
  <c r="NO18" i="27" a="1"/>
  <c r="NO18" i="27" s="1"/>
  <c r="NN16" i="27" a="1"/>
  <c r="NN16" i="27" s="1"/>
  <c r="NN18" i="27" a="1"/>
  <c r="NN18" i="27" s="1"/>
  <c r="NN17" i="27" a="1"/>
  <c r="NN17" i="27" s="1"/>
  <c r="NN15" i="27" a="1"/>
  <c r="NN15" i="27" s="1"/>
  <c r="NN19" i="27" a="1"/>
  <c r="NN19" i="27" s="1"/>
  <c r="NL16" i="27" a="1"/>
  <c r="NL16" i="27" s="1"/>
  <c r="NL18" i="27" a="1"/>
  <c r="NL18" i="27" s="1"/>
  <c r="NL15" i="27" a="1"/>
  <c r="NL15" i="27" s="1"/>
  <c r="NL19" i="27" a="1"/>
  <c r="NL19" i="27" s="1"/>
  <c r="NL17" i="27" a="1"/>
  <c r="NL17" i="27" s="1"/>
  <c r="ND16" i="27" a="1"/>
  <c r="ND16" i="27" s="1"/>
  <c r="ND18" i="27" a="1"/>
  <c r="ND18" i="27" s="1"/>
  <c r="ND19" i="27" a="1"/>
  <c r="ND19" i="27" s="1"/>
  <c r="ND15" i="27" a="1"/>
  <c r="ND15" i="27" s="1"/>
  <c r="ND17" i="27" a="1"/>
  <c r="ND17" i="27" s="1"/>
  <c r="LY15" i="27" a="1"/>
  <c r="LY15" i="27" s="1"/>
  <c r="LY16" i="27" a="1"/>
  <c r="LY16" i="27" s="1"/>
  <c r="LY17" i="27" a="1"/>
  <c r="LY17" i="27" s="1"/>
  <c r="LY18" i="27" a="1"/>
  <c r="LY18" i="27" s="1"/>
  <c r="LY19" i="27" a="1"/>
  <c r="LY19" i="27" s="1"/>
  <c r="MA16" i="27" a="1"/>
  <c r="MA16" i="27" s="1"/>
  <c r="MA15" i="27" a="1"/>
  <c r="MA15" i="27" s="1"/>
  <c r="MA19" i="27" a="1"/>
  <c r="MA19" i="27" s="1"/>
  <c r="MA18" i="27" a="1"/>
  <c r="MA18" i="27" s="1"/>
  <c r="MA17" i="27" a="1"/>
  <c r="MA17" i="27" s="1"/>
  <c r="LV15" i="27" a="1"/>
  <c r="LV15" i="27" s="1"/>
  <c r="LV16" i="27" a="1"/>
  <c r="LV16" i="27" s="1"/>
  <c r="LV17" i="27" a="1"/>
  <c r="LV17" i="27" s="1"/>
  <c r="LV18" i="27" a="1"/>
  <c r="LV18" i="27" s="1"/>
  <c r="NC15" i="27" a="1"/>
  <c r="NC15" i="27" s="1"/>
  <c r="NC17" i="27" a="1"/>
  <c r="NC17" i="27" s="1"/>
  <c r="NC19" i="27" a="1"/>
  <c r="NC19" i="27" s="1"/>
  <c r="NC16" i="27" a="1"/>
  <c r="NC16" i="27" s="1"/>
  <c r="NC18" i="27" a="1"/>
  <c r="NC18" i="27" s="1"/>
  <c r="NI15" i="27" a="1"/>
  <c r="NI15" i="27" s="1"/>
  <c r="NI17" i="27" a="1"/>
  <c r="NI17" i="27" s="1"/>
  <c r="NI19" i="27" a="1"/>
  <c r="NI19" i="27" s="1"/>
  <c r="NI18" i="27" a="1"/>
  <c r="NI18" i="27" s="1"/>
  <c r="NI16" i="27" a="1"/>
  <c r="NI16" i="27" s="1"/>
  <c r="NA15" i="27" a="1"/>
  <c r="NA15" i="27" s="1"/>
  <c r="NA17" i="27" a="1"/>
  <c r="NA17" i="27" s="1"/>
  <c r="NA19" i="27" a="1"/>
  <c r="NA19" i="27" s="1"/>
  <c r="NA18" i="27" a="1"/>
  <c r="NA18" i="27" s="1"/>
  <c r="NA16" i="27" a="1"/>
  <c r="NA16" i="27" s="1"/>
  <c r="MB15" i="27" a="1"/>
  <c r="MB15" i="27" s="1"/>
  <c r="MB16" i="27" a="1"/>
  <c r="MB16" i="27" s="1"/>
  <c r="MB17" i="27" a="1"/>
  <c r="MB17" i="27" s="1"/>
  <c r="MB18" i="27" a="1"/>
  <c r="MB18" i="27" s="1"/>
  <c r="MB19" i="27" a="1"/>
  <c r="MB19" i="27" s="1"/>
  <c r="LU17" i="27" a="1"/>
  <c r="LU17" i="27" s="1"/>
  <c r="LU18" i="27" a="1"/>
  <c r="LU18" i="27" s="1"/>
  <c r="LU16" i="27" a="1"/>
  <c r="LU16" i="27" s="1"/>
  <c r="NG15" i="27" a="1"/>
  <c r="NG15" i="27" s="1"/>
  <c r="NG17" i="27" a="1"/>
  <c r="NG17" i="27" s="1"/>
  <c r="NG19" i="27" a="1"/>
  <c r="NG19" i="27" s="1"/>
  <c r="NG16" i="27" a="1"/>
  <c r="NG16" i="27" s="1"/>
  <c r="NG18" i="27" a="1"/>
  <c r="NG18" i="27" s="1"/>
  <c r="NH16" i="27" a="1"/>
  <c r="NH16" i="27" s="1"/>
  <c r="NH18" i="27" a="1"/>
  <c r="NH18" i="27" s="1"/>
  <c r="NH15" i="27" a="1"/>
  <c r="NH15" i="27" s="1"/>
  <c r="NH19" i="27" a="1"/>
  <c r="NH19" i="27" s="1"/>
  <c r="NH17" i="27" a="1"/>
  <c r="NH17" i="27" s="1"/>
  <c r="MC15" i="27" a="1"/>
  <c r="MC15" i="27" s="1"/>
  <c r="MC16" i="27" a="1"/>
  <c r="MC16" i="27" s="1"/>
  <c r="MC17" i="27" a="1"/>
  <c r="MC17" i="27" s="1"/>
  <c r="MC18" i="27" a="1"/>
  <c r="MC18" i="27" s="1"/>
  <c r="MC19" i="27" a="1"/>
  <c r="MC19" i="27" s="1"/>
  <c r="LX15" i="27" a="1"/>
  <c r="LX15" i="27" s="1"/>
  <c r="LX19" i="27" a="1"/>
  <c r="LX19" i="27" s="1"/>
  <c r="LX18" i="27" a="1"/>
  <c r="LX18" i="27" s="1"/>
  <c r="LX17" i="27" a="1"/>
  <c r="LX17" i="27" s="1"/>
  <c r="LX16" i="27" a="1"/>
  <c r="LX16" i="27" s="1"/>
  <c r="LZ15" i="27" a="1"/>
  <c r="LZ15" i="27" s="1"/>
  <c r="LZ16" i="27" a="1"/>
  <c r="LZ16" i="27" s="1"/>
  <c r="LZ17" i="27" a="1"/>
  <c r="LZ17" i="27" s="1"/>
  <c r="LZ18" i="27" a="1"/>
  <c r="LZ18" i="27" s="1"/>
  <c r="LZ19" i="27" a="1"/>
  <c r="LZ19" i="27" s="1"/>
  <c r="NK17" i="27" a="1"/>
  <c r="NK17" i="27" s="1"/>
  <c r="NK19" i="27" a="1"/>
  <c r="NK19" i="27" s="1"/>
  <c r="NK16" i="27" a="1"/>
  <c r="NK16" i="27" s="1"/>
  <c r="NK18" i="27" a="1"/>
  <c r="NK18" i="27" s="1"/>
  <c r="NE15" i="27" a="1"/>
  <c r="NE15" i="27" s="1"/>
  <c r="NE17" i="27" a="1"/>
  <c r="NE17" i="27" s="1"/>
  <c r="NE19" i="27" a="1"/>
  <c r="NE19" i="27" s="1"/>
  <c r="NE18" i="27" a="1"/>
  <c r="NE18" i="27" s="1"/>
  <c r="NE16" i="27" a="1"/>
  <c r="NE16" i="27" s="1"/>
  <c r="NB16" i="27" a="1"/>
  <c r="NB16" i="27" s="1"/>
  <c r="NB18" i="27" a="1"/>
  <c r="NB18" i="27" s="1"/>
  <c r="NB15" i="27" a="1"/>
  <c r="NB15" i="27" s="1"/>
  <c r="NB17" i="27" a="1"/>
  <c r="NB17" i="27" s="1"/>
  <c r="NB19" i="27" a="1"/>
  <c r="NB19" i="27" s="1"/>
  <c r="MZ16" i="27" a="1"/>
  <c r="MZ16" i="27" s="1"/>
  <c r="MZ18" i="27" a="1"/>
  <c r="MZ18" i="27" s="1"/>
  <c r="MZ15" i="27" a="1"/>
  <c r="MZ15" i="27" s="1"/>
  <c r="MZ17" i="27" a="1"/>
  <c r="MZ17" i="27" s="1"/>
  <c r="MZ19" i="27" a="1"/>
  <c r="MZ19" i="27" s="1"/>
  <c r="LW15" i="27" a="1"/>
  <c r="LW15" i="27" s="1"/>
  <c r="LW16" i="27" a="1"/>
  <c r="LW16" i="27" s="1"/>
  <c r="LW17" i="27" a="1"/>
  <c r="LW17" i="27" s="1"/>
  <c r="LW18" i="27" a="1"/>
  <c r="LW18" i="27" s="1"/>
  <c r="LW19" i="27" a="1"/>
  <c r="LW19" i="27" s="1"/>
  <c r="NF16" i="27" a="1"/>
  <c r="NF16" i="27" s="1"/>
  <c r="NF18" i="27" a="1"/>
  <c r="NF18" i="27" s="1"/>
  <c r="NF17" i="27" a="1"/>
  <c r="NF17" i="27" s="1"/>
  <c r="NF15" i="27" a="1"/>
  <c r="NF15" i="27" s="1"/>
  <c r="NF19" i="27" a="1"/>
  <c r="NF19" i="27" s="1"/>
  <c r="NM17" i="27" a="1"/>
  <c r="NM17" i="27" s="1"/>
  <c r="NM19" i="27" a="1"/>
  <c r="NM19" i="27" s="1"/>
  <c r="NM18" i="27" a="1"/>
  <c r="NM18" i="27" s="1"/>
  <c r="NM16" i="27" a="1"/>
  <c r="NM16" i="27" s="1"/>
  <c r="NP16" i="27" a="1"/>
  <c r="NP16" i="27" s="1"/>
  <c r="NP18" i="27" a="1"/>
  <c r="NP18" i="27" s="1"/>
  <c r="NP15" i="27" a="1"/>
  <c r="NP15" i="27" s="1"/>
  <c r="NP19" i="27" a="1"/>
  <c r="NP19" i="27" s="1"/>
  <c r="NP17" i="27" a="1"/>
  <c r="NP17" i="27" s="1"/>
  <c r="NJ16" i="27" a="1"/>
  <c r="NJ16" i="27" s="1"/>
  <c r="NJ18" i="27" a="1"/>
  <c r="NJ18" i="27" s="1"/>
  <c r="NJ17" i="27" a="1"/>
  <c r="NJ17" i="27" s="1"/>
  <c r="NJ15" i="27" a="1"/>
  <c r="NJ15" i="27" s="1"/>
  <c r="NJ19" i="27" a="1"/>
  <c r="NJ19" i="27" s="1"/>
  <c r="MG18" i="27" a="1"/>
  <c r="MG18" i="27" s="1"/>
  <c r="MG17" i="27" a="1"/>
  <c r="MG17" i="27" s="1"/>
  <c r="MG15" i="27" a="1"/>
  <c r="MG15" i="27" s="1"/>
  <c r="MG19" i="27" a="1"/>
  <c r="MG19" i="27" s="1"/>
  <c r="MG16" i="27" a="1"/>
  <c r="MG16" i="27" s="1"/>
  <c r="D15" i="27" a="1"/>
  <c r="D15" i="27" s="1"/>
  <c r="D16" i="27" a="1"/>
  <c r="D16" i="27" s="1"/>
  <c r="D19" i="27" a="1"/>
  <c r="D19" i="27" s="1"/>
  <c r="D17" i="27" a="1"/>
  <c r="D17" i="27" s="1"/>
  <c r="D18" i="27" a="1"/>
  <c r="D18" i="27" s="1"/>
  <c r="AG15" i="27" a="1"/>
  <c r="AG15" i="27" s="1"/>
  <c r="AG16" i="27" a="1"/>
  <c r="AG16" i="27" s="1"/>
  <c r="AG17" i="27" a="1"/>
  <c r="AG17" i="27" s="1"/>
  <c r="AG19" i="27" a="1"/>
  <c r="AG19" i="27" s="1"/>
  <c r="AG18" i="27" a="1"/>
  <c r="AG18" i="27" s="1"/>
  <c r="EB15" i="27" a="1"/>
  <c r="EB15" i="27" s="1"/>
  <c r="EB17" i="27" a="1"/>
  <c r="EB17" i="27" s="1"/>
  <c r="EB16" i="27" a="1"/>
  <c r="EB16" i="27" s="1"/>
  <c r="EB19" i="27" a="1"/>
  <c r="EB19" i="27" s="1"/>
  <c r="EB18" i="27" a="1"/>
  <c r="EB18" i="27" s="1"/>
  <c r="FL15" i="27" a="1"/>
  <c r="FL15" i="27" s="1"/>
  <c r="FL17" i="27" a="1"/>
  <c r="FL17" i="27" s="1"/>
  <c r="FL18" i="27" a="1"/>
  <c r="FL18" i="27" s="1"/>
  <c r="FL19" i="27" a="1"/>
  <c r="FL19" i="27" s="1"/>
  <c r="FL16" i="27" a="1"/>
  <c r="FL16" i="27" s="1"/>
  <c r="JE15" i="27" a="1"/>
  <c r="JE15" i="27" s="1"/>
  <c r="JE16" i="27" a="1"/>
  <c r="JE16" i="27" s="1"/>
  <c r="JE17" i="27" a="1"/>
  <c r="JE17" i="27" s="1"/>
  <c r="JE18" i="27" a="1"/>
  <c r="JE18" i="27" s="1"/>
  <c r="JE19" i="27" a="1"/>
  <c r="JE19" i="27" s="1"/>
  <c r="EG16" i="27" a="1"/>
  <c r="EG16" i="27" s="1"/>
  <c r="EG15" i="27" a="1"/>
  <c r="EG15" i="27" s="1"/>
  <c r="EG19" i="27" a="1"/>
  <c r="EG19" i="27" s="1"/>
  <c r="EG17" i="27" a="1"/>
  <c r="EG17" i="27" s="1"/>
  <c r="EG18" i="27" a="1"/>
  <c r="EG18" i="27" s="1"/>
  <c r="IJ17" i="27" a="1"/>
  <c r="IJ17" i="27" s="1"/>
  <c r="IJ15" i="27" a="1"/>
  <c r="IJ15" i="27" s="1"/>
  <c r="IJ16" i="27" a="1"/>
  <c r="IJ16" i="27" s="1"/>
  <c r="IJ18" i="27" a="1"/>
  <c r="IJ18" i="27" s="1"/>
  <c r="IJ19" i="27" a="1"/>
  <c r="IJ19" i="27" s="1"/>
  <c r="IZ15" i="27" a="1"/>
  <c r="IZ15" i="27" s="1"/>
  <c r="IZ16" i="27" a="1"/>
  <c r="IZ16" i="27" s="1"/>
  <c r="IZ19" i="27" a="1"/>
  <c r="IZ19" i="27" s="1"/>
  <c r="IZ17" i="27" a="1"/>
  <c r="IZ17" i="27" s="1"/>
  <c r="IZ18" i="27" a="1"/>
  <c r="IZ18" i="27" s="1"/>
  <c r="AB15" i="27" a="1"/>
  <c r="AB15" i="27" s="1"/>
  <c r="AB16" i="27" a="1"/>
  <c r="AB16" i="27" s="1"/>
  <c r="AB19" i="27" a="1"/>
  <c r="AB19" i="27" s="1"/>
  <c r="AB17" i="27" a="1"/>
  <c r="AB17" i="27" s="1"/>
  <c r="AB18" i="27" a="1"/>
  <c r="AB18" i="27" s="1"/>
  <c r="ID15" i="27" a="1"/>
  <c r="ID15" i="27" s="1"/>
  <c r="ID16" i="27" a="1"/>
  <c r="ID16" i="27" s="1"/>
  <c r="ID17" i="27" a="1"/>
  <c r="ID17" i="27" s="1"/>
  <c r="ID18" i="27" a="1"/>
  <c r="ID18" i="27" s="1"/>
  <c r="ID19" i="27" a="1"/>
  <c r="ID19" i="27" s="1"/>
  <c r="BS15" i="27" a="1"/>
  <c r="BS15" i="27" s="1"/>
  <c r="BS16" i="27" a="1"/>
  <c r="BS16" i="27" s="1"/>
  <c r="BS17" i="27" a="1"/>
  <c r="BS17" i="27" s="1"/>
  <c r="BS18" i="27" a="1"/>
  <c r="BS18" i="27" s="1"/>
  <c r="BS19" i="27" a="1"/>
  <c r="BS19" i="27" s="1"/>
  <c r="BX15" i="27" a="1"/>
  <c r="BX15" i="27" s="1"/>
  <c r="BX16" i="27" a="1"/>
  <c r="BX16" i="27" s="1"/>
  <c r="BX19" i="27" a="1"/>
  <c r="BX19" i="27" s="1"/>
  <c r="BX17" i="27" a="1"/>
  <c r="BX17" i="27" s="1"/>
  <c r="BX18" i="27" a="1"/>
  <c r="BX18" i="27" s="1"/>
  <c r="IT15" i="27" a="1"/>
  <c r="IT15" i="27" s="1"/>
  <c r="IT17" i="27" a="1"/>
  <c r="IT17" i="27" s="1"/>
  <c r="IT16" i="27" a="1"/>
  <c r="IT16" i="27" s="1"/>
  <c r="IT18" i="27" a="1"/>
  <c r="IT18" i="27" s="1"/>
  <c r="IT19" i="27" a="1"/>
  <c r="IT19" i="27" s="1"/>
  <c r="GL15" i="27" a="1"/>
  <c r="GL15" i="27" s="1"/>
  <c r="GL16" i="27" a="1"/>
  <c r="GL16" i="27" s="1"/>
  <c r="GL18" i="27" a="1"/>
  <c r="GL18" i="27" s="1"/>
  <c r="GL19" i="27" a="1"/>
  <c r="GL19" i="27" s="1"/>
  <c r="GL17" i="27" a="1"/>
  <c r="GL17" i="27" s="1"/>
  <c r="DA15" i="27" a="1"/>
  <c r="DA15" i="27" s="1"/>
  <c r="DA16" i="27" a="1"/>
  <c r="DA16" i="27" s="1"/>
  <c r="DA19" i="27" a="1"/>
  <c r="DA19" i="27" s="1"/>
  <c r="DA18" i="27" a="1"/>
  <c r="DA18" i="27" s="1"/>
  <c r="DA17" i="27" a="1"/>
  <c r="DA17" i="27" s="1"/>
  <c r="HZ15" i="27" a="1"/>
  <c r="HZ15" i="27" s="1"/>
  <c r="HZ16" i="27" a="1"/>
  <c r="HZ16" i="27" s="1"/>
  <c r="HZ17" i="27" a="1"/>
  <c r="HZ17" i="27" s="1"/>
  <c r="HZ18" i="27" a="1"/>
  <c r="HZ18" i="27" s="1"/>
  <c r="HZ19" i="27" a="1"/>
  <c r="HZ19" i="27" s="1"/>
  <c r="HM15" i="27" a="1"/>
  <c r="HM15" i="27" s="1"/>
  <c r="HM16" i="27" a="1"/>
  <c r="HM16" i="27" s="1"/>
  <c r="HM17" i="27" a="1"/>
  <c r="HM17" i="27" s="1"/>
  <c r="HM19" i="27" a="1"/>
  <c r="HM19" i="27" s="1"/>
  <c r="HM18" i="27" a="1"/>
  <c r="HM18" i="27" s="1"/>
  <c r="AM15" i="27" a="1"/>
  <c r="AM15" i="27" s="1"/>
  <c r="AM16" i="27" a="1"/>
  <c r="AM16" i="27" s="1"/>
  <c r="AM17" i="27" a="1"/>
  <c r="AM17" i="27" s="1"/>
  <c r="AM19" i="27" a="1"/>
  <c r="AM19" i="27" s="1"/>
  <c r="AM18" i="27" a="1"/>
  <c r="AM18" i="27" s="1"/>
  <c r="HV15" i="27" a="1"/>
  <c r="HV15" i="27" s="1"/>
  <c r="HV17" i="27" a="1"/>
  <c r="HV17" i="27" s="1"/>
  <c r="HV16" i="27" a="1"/>
  <c r="HV16" i="27" s="1"/>
  <c r="HV18" i="27" a="1"/>
  <c r="HV18" i="27" s="1"/>
  <c r="HV19" i="27" a="1"/>
  <c r="HV19" i="27" s="1"/>
  <c r="AS15" i="27" a="1"/>
  <c r="AS15" i="27" s="1"/>
  <c r="AS16" i="27" a="1"/>
  <c r="AS16" i="27" s="1"/>
  <c r="AS17" i="27" a="1"/>
  <c r="AS17" i="27" s="1"/>
  <c r="AS18" i="27" a="1"/>
  <c r="AS18" i="27" s="1"/>
  <c r="AS19" i="27" a="1"/>
  <c r="AS19" i="27" s="1"/>
  <c r="DS15" i="27" a="1"/>
  <c r="DS15" i="27" s="1"/>
  <c r="DS16" i="27" a="1"/>
  <c r="DS16" i="27" s="1"/>
  <c r="DS17" i="27" a="1"/>
  <c r="DS17" i="27" s="1"/>
  <c r="DS18" i="27" a="1"/>
  <c r="DS18" i="27" s="1"/>
  <c r="DS19" i="27" a="1"/>
  <c r="DS19" i="27" s="1"/>
  <c r="BZ16" i="27" a="1"/>
  <c r="BZ16" i="27" s="1"/>
  <c r="BZ15" i="27" a="1"/>
  <c r="BZ15" i="27" s="1"/>
  <c r="BZ17" i="27" a="1"/>
  <c r="BZ17" i="27" s="1"/>
  <c r="BZ18" i="27" a="1"/>
  <c r="BZ18" i="27" s="1"/>
  <c r="BZ19" i="27" a="1"/>
  <c r="BZ19" i="27" s="1"/>
  <c r="S15" i="27" a="1"/>
  <c r="S15" i="27" s="1"/>
  <c r="S17" i="27" a="1"/>
  <c r="S17" i="27" s="1"/>
  <c r="S18" i="27" a="1"/>
  <c r="S18" i="27" s="1"/>
  <c r="S16" i="27" a="1"/>
  <c r="S16" i="27" s="1"/>
  <c r="S19" i="27" a="1"/>
  <c r="S19" i="27" s="1"/>
  <c r="JO15" i="27" a="1"/>
  <c r="JO15" i="27" s="1"/>
  <c r="JO18" i="27" a="1"/>
  <c r="JO18" i="27" s="1"/>
  <c r="JO17" i="27" a="1"/>
  <c r="JO17" i="27" s="1"/>
  <c r="JO16" i="27" a="1"/>
  <c r="JO16" i="27" s="1"/>
  <c r="JO19" i="27" a="1"/>
  <c r="JO19" i="27" s="1"/>
  <c r="BQ16" i="27" a="1"/>
  <c r="BQ16" i="27" s="1"/>
  <c r="BQ17" i="27" a="1"/>
  <c r="BQ17" i="27" s="1"/>
  <c r="BQ15" i="27" a="1"/>
  <c r="BQ15" i="27" s="1"/>
  <c r="BQ18" i="27" a="1"/>
  <c r="BQ18" i="27" s="1"/>
  <c r="BQ19" i="27" a="1"/>
  <c r="BQ19" i="27" s="1"/>
  <c r="BW15" i="27" a="1"/>
  <c r="BW15" i="27" s="1"/>
  <c r="BW17" i="27" a="1"/>
  <c r="BW17" i="27" s="1"/>
  <c r="BW18" i="27" a="1"/>
  <c r="BW18" i="27" s="1"/>
  <c r="BW16" i="27" a="1"/>
  <c r="BW16" i="27" s="1"/>
  <c r="BW19" i="27" a="1"/>
  <c r="BW19" i="27" s="1"/>
  <c r="BU15" i="27" a="1"/>
  <c r="BU15" i="27" s="1"/>
  <c r="BU16" i="27" a="1"/>
  <c r="BU16" i="27" s="1"/>
  <c r="BU17" i="27" a="1"/>
  <c r="BU17" i="27" s="1"/>
  <c r="BU19" i="27" a="1"/>
  <c r="BU19" i="27" s="1"/>
  <c r="BU18" i="27" a="1"/>
  <c r="BU18" i="27" s="1"/>
  <c r="IM16" i="27" a="1"/>
  <c r="IM16" i="27" s="1"/>
  <c r="IM17" i="27" a="1"/>
  <c r="IM17" i="27" s="1"/>
  <c r="IM18" i="27" a="1"/>
  <c r="IM18" i="27" s="1"/>
  <c r="IM19" i="27" a="1"/>
  <c r="IM19" i="27" s="1"/>
  <c r="IM15" i="27" a="1"/>
  <c r="IM15" i="27" s="1"/>
  <c r="FZ15" i="27" a="1"/>
  <c r="FZ15" i="27" s="1"/>
  <c r="FZ16" i="27" a="1"/>
  <c r="FZ16" i="27" s="1"/>
  <c r="FZ17" i="27" a="1"/>
  <c r="FZ17" i="27" s="1"/>
  <c r="FZ18" i="27" a="1"/>
  <c r="FZ18" i="27" s="1"/>
  <c r="FZ19" i="27" a="1"/>
  <c r="FZ19" i="27" s="1"/>
  <c r="EV15" i="27" a="1"/>
  <c r="EV15" i="27" s="1"/>
  <c r="EV16" i="27" a="1"/>
  <c r="EV16" i="27" s="1"/>
  <c r="EV17" i="27" a="1"/>
  <c r="EV17" i="27" s="1"/>
  <c r="EV18" i="27" a="1"/>
  <c r="EV18" i="27" s="1"/>
  <c r="EV19" i="27" a="1"/>
  <c r="EV19" i="27" s="1"/>
  <c r="DT15" i="27" a="1"/>
  <c r="DT15" i="27" s="1"/>
  <c r="DT16" i="27" a="1"/>
  <c r="DT16" i="27" s="1"/>
  <c r="DT17" i="27" a="1"/>
  <c r="DT17" i="27" s="1"/>
  <c r="DT19" i="27" a="1"/>
  <c r="DT19" i="27" s="1"/>
  <c r="DT18" i="27" a="1"/>
  <c r="DT18" i="27" s="1"/>
  <c r="N16" i="27" a="1"/>
  <c r="N16" i="27" s="1"/>
  <c r="N17" i="27" a="1"/>
  <c r="N17" i="27" s="1"/>
  <c r="N15" i="27" a="1"/>
  <c r="N15" i="27" s="1"/>
  <c r="N18" i="27" a="1"/>
  <c r="N18" i="27" s="1"/>
  <c r="N19" i="27" a="1"/>
  <c r="N19" i="27" s="1"/>
  <c r="DL15" i="27" a="1"/>
  <c r="DL15" i="27" s="1"/>
  <c r="DL16" i="27" a="1"/>
  <c r="DL16" i="27" s="1"/>
  <c r="DL17" i="27" a="1"/>
  <c r="DL17" i="27" s="1"/>
  <c r="DL19" i="27" a="1"/>
  <c r="DL19" i="27" s="1"/>
  <c r="DL18" i="27" a="1"/>
  <c r="DL18" i="27" s="1"/>
  <c r="KH16" i="27" a="1"/>
  <c r="KH16" i="27" s="1"/>
  <c r="KH17" i="27" a="1"/>
  <c r="KH17" i="27" s="1"/>
  <c r="KH19" i="27" a="1"/>
  <c r="KH19" i="27" s="1"/>
  <c r="KH18" i="27" a="1"/>
  <c r="KH18" i="27" s="1"/>
  <c r="W16" i="27" a="1"/>
  <c r="W16" i="27" s="1"/>
  <c r="W17" i="27" a="1"/>
  <c r="W17" i="27" s="1"/>
  <c r="W19" i="27" a="1"/>
  <c r="W19" i="27" s="1"/>
  <c r="W15" i="27" a="1"/>
  <c r="W15" i="27" s="1"/>
  <c r="W18" i="27" a="1"/>
  <c r="W18" i="27" s="1"/>
  <c r="GK17" i="27" a="1"/>
  <c r="GK17" i="27" s="1"/>
  <c r="GK19" i="27" a="1"/>
  <c r="GK19" i="27" s="1"/>
  <c r="GK16" i="27" a="1"/>
  <c r="GK16" i="27" s="1"/>
  <c r="GK18" i="27" a="1"/>
  <c r="GK18" i="27" s="1"/>
  <c r="MT17" i="27" a="1"/>
  <c r="MT17" i="27" s="1"/>
  <c r="MT18" i="27" a="1"/>
  <c r="MT18" i="27" s="1"/>
  <c r="MT16" i="27" a="1"/>
  <c r="MT16" i="27" s="1"/>
  <c r="MT19" i="27" a="1"/>
  <c r="MT19" i="27" s="1"/>
  <c r="MT15" i="27" a="1"/>
  <c r="MT15" i="27" s="1"/>
  <c r="HL15" i="27" a="1"/>
  <c r="HL15" i="27" s="1"/>
  <c r="HL16" i="27" a="1"/>
  <c r="HL16" i="27" s="1"/>
  <c r="HL17" i="27" a="1"/>
  <c r="HL17" i="27" s="1"/>
  <c r="HL18" i="27" a="1"/>
  <c r="HL18" i="27" s="1"/>
  <c r="HL19" i="27" a="1"/>
  <c r="HL19" i="27" s="1"/>
  <c r="E16" i="27" a="1"/>
  <c r="E16" i="27" s="1"/>
  <c r="E17" i="27" a="1"/>
  <c r="E17" i="27" s="1"/>
  <c r="E18" i="27" a="1"/>
  <c r="E18" i="27" s="1"/>
  <c r="E19" i="27" a="1"/>
  <c r="E19" i="27" s="1"/>
  <c r="E15" i="27" a="1"/>
  <c r="E15" i="27" s="1"/>
  <c r="H15" i="27" a="1"/>
  <c r="H15" i="27" s="1"/>
  <c r="H17" i="27" a="1"/>
  <c r="H17" i="27" s="1"/>
  <c r="H16" i="27" a="1"/>
  <c r="H16" i="27" s="1"/>
  <c r="H18" i="27" a="1"/>
  <c r="H18" i="27" s="1"/>
  <c r="H19" i="27" a="1"/>
  <c r="H19" i="27" s="1"/>
  <c r="IU15" i="27" a="1"/>
  <c r="IU15" i="27" s="1"/>
  <c r="IU16" i="27" a="1"/>
  <c r="IU16" i="27" s="1"/>
  <c r="IU17" i="27" a="1"/>
  <c r="IU17" i="27" s="1"/>
  <c r="IU19" i="27" a="1"/>
  <c r="IU19" i="27" s="1"/>
  <c r="IU18" i="27" a="1"/>
  <c r="IU18" i="27" s="1"/>
  <c r="FY15" i="27" a="1"/>
  <c r="FY15" i="27" s="1"/>
  <c r="FY16" i="27" a="1"/>
  <c r="FY16" i="27" s="1"/>
  <c r="FY18" i="27" a="1"/>
  <c r="FY18" i="27" s="1"/>
  <c r="FY19" i="27" a="1"/>
  <c r="FY19" i="27" s="1"/>
  <c r="FY17" i="27" a="1"/>
  <c r="FY17" i="27" s="1"/>
  <c r="BD15" i="27" a="1"/>
  <c r="BD15" i="27" s="1"/>
  <c r="BD16" i="27" a="1"/>
  <c r="BD16" i="27" s="1"/>
  <c r="BD17" i="27" a="1"/>
  <c r="BD17" i="27" s="1"/>
  <c r="BD18" i="27" a="1"/>
  <c r="BD18" i="27" s="1"/>
  <c r="BD19" i="27" a="1"/>
  <c r="BD19" i="27" s="1"/>
  <c r="HH15" i="27" a="1"/>
  <c r="HH15" i="27" s="1"/>
  <c r="HH16" i="27" a="1"/>
  <c r="HH16" i="27" s="1"/>
  <c r="HH17" i="27" a="1"/>
  <c r="HH17" i="27" s="1"/>
  <c r="HH18" i="27" a="1"/>
  <c r="HH18" i="27" s="1"/>
  <c r="HH19" i="27" a="1"/>
  <c r="HH19" i="27" s="1"/>
  <c r="DY15" i="27" a="1"/>
  <c r="DY15" i="27" s="1"/>
  <c r="DY16" i="27" a="1"/>
  <c r="DY16" i="27" s="1"/>
  <c r="DY17" i="27" a="1"/>
  <c r="DY17" i="27" s="1"/>
  <c r="DY19" i="27" a="1"/>
  <c r="DY19" i="27" s="1"/>
  <c r="DY18" i="27" a="1"/>
  <c r="DY18" i="27" s="1"/>
  <c r="EI15" i="27" a="1"/>
  <c r="EI15" i="27" s="1"/>
  <c r="EI17" i="27" a="1"/>
  <c r="EI17" i="27" s="1"/>
  <c r="EI18" i="27" a="1"/>
  <c r="EI18" i="27" s="1"/>
  <c r="EI16" i="27" a="1"/>
  <c r="EI16" i="27" s="1"/>
  <c r="EI19" i="27" a="1"/>
  <c r="EI19" i="27" s="1"/>
  <c r="KU16" i="27" a="1"/>
  <c r="KU16" i="27" s="1"/>
  <c r="KU18" i="27" a="1"/>
  <c r="KU18" i="27" s="1"/>
  <c r="KU17" i="27" a="1"/>
  <c r="KU17" i="27" s="1"/>
  <c r="KU15" i="27" a="1"/>
  <c r="KU15" i="27" s="1"/>
  <c r="KU19" i="27" a="1"/>
  <c r="KU19" i="27" s="1"/>
  <c r="KV15" i="27" a="1"/>
  <c r="KV15" i="27" s="1"/>
  <c r="KV16" i="27" a="1"/>
  <c r="KV16" i="27" s="1"/>
  <c r="KV19" i="27" a="1"/>
  <c r="KV19" i="27" s="1"/>
  <c r="KV17" i="27" a="1"/>
  <c r="KV17" i="27" s="1"/>
  <c r="KV18" i="27" a="1"/>
  <c r="KV18" i="27" s="1"/>
  <c r="EO15" i="27" a="1"/>
  <c r="EO15" i="27" s="1"/>
  <c r="EO16" i="27" a="1"/>
  <c r="EO16" i="27" s="1"/>
  <c r="EO19" i="27" a="1"/>
  <c r="EO19" i="27" s="1"/>
  <c r="EO17" i="27" a="1"/>
  <c r="EO17" i="27" s="1"/>
  <c r="EO18" i="27" a="1"/>
  <c r="EO18" i="27" s="1"/>
  <c r="KC15" i="27" a="1"/>
  <c r="KC15" i="27" s="1"/>
  <c r="KC17" i="27" a="1"/>
  <c r="KC17" i="27" s="1"/>
  <c r="KC16" i="27" a="1"/>
  <c r="KC16" i="27" s="1"/>
  <c r="KC18" i="27" a="1"/>
  <c r="KC18" i="27" s="1"/>
  <c r="KC19" i="27" a="1"/>
  <c r="KC19" i="27" s="1"/>
  <c r="GC15" i="27" a="1"/>
  <c r="GC15" i="27" s="1"/>
  <c r="GC17" i="27" a="1"/>
  <c r="GC17" i="27" s="1"/>
  <c r="GC16" i="27" a="1"/>
  <c r="GC16" i="27" s="1"/>
  <c r="GC19" i="27" a="1"/>
  <c r="GC19" i="27" s="1"/>
  <c r="GC18" i="27" a="1"/>
  <c r="GC18" i="27" s="1"/>
  <c r="CI16" i="27" a="1"/>
  <c r="CI16" i="27" s="1"/>
  <c r="CI19" i="27" a="1"/>
  <c r="CI19" i="27" s="1"/>
  <c r="CI15" i="27" a="1"/>
  <c r="CI15" i="27" s="1"/>
  <c r="CI17" i="27" a="1"/>
  <c r="CI17" i="27" s="1"/>
  <c r="CI18" i="27" a="1"/>
  <c r="CI18" i="27" s="1"/>
  <c r="AP15" i="27" a="1"/>
  <c r="AP15" i="27" s="1"/>
  <c r="AP16" i="27" a="1"/>
  <c r="AP16" i="27" s="1"/>
  <c r="AP18" i="27" a="1"/>
  <c r="AP18" i="27" s="1"/>
  <c r="AP17" i="27" a="1"/>
  <c r="AP17" i="27" s="1"/>
  <c r="AP19" i="27" a="1"/>
  <c r="AP19" i="27" s="1"/>
  <c r="CT16" i="27" a="1"/>
  <c r="CT16" i="27" s="1"/>
  <c r="CT15" i="27" a="1"/>
  <c r="CT15" i="27" s="1"/>
  <c r="CT17" i="27" a="1"/>
  <c r="CT17" i="27" s="1"/>
  <c r="CT19" i="27" a="1"/>
  <c r="CT19" i="27" s="1"/>
  <c r="CT18" i="27" a="1"/>
  <c r="CT18" i="27" s="1"/>
  <c r="HD15" i="27" a="1"/>
  <c r="HD15" i="27" s="1"/>
  <c r="HD16" i="27" a="1"/>
  <c r="HD16" i="27" s="1"/>
  <c r="HD17" i="27" a="1"/>
  <c r="HD17" i="27" s="1"/>
  <c r="HD18" i="27" a="1"/>
  <c r="HD18" i="27" s="1"/>
  <c r="HD19" i="27" a="1"/>
  <c r="HD19" i="27" s="1"/>
  <c r="IW15" i="27" a="1"/>
  <c r="IW15" i="27" s="1"/>
  <c r="IW16" i="27" a="1"/>
  <c r="IW16" i="27" s="1"/>
  <c r="IW17" i="27" a="1"/>
  <c r="IW17" i="27" s="1"/>
  <c r="IW18" i="27" a="1"/>
  <c r="IW18" i="27" s="1"/>
  <c r="IW19" i="27" a="1"/>
  <c r="IW19" i="27" s="1"/>
  <c r="KA16" i="27" a="1"/>
  <c r="KA16" i="27" s="1"/>
  <c r="KA15" i="27" a="1"/>
  <c r="KA15" i="27" s="1"/>
  <c r="KA17" i="27" a="1"/>
  <c r="KA17" i="27" s="1"/>
  <c r="KA19" i="27" a="1"/>
  <c r="KA19" i="27" s="1"/>
  <c r="KA18" i="27" a="1"/>
  <c r="KA18" i="27" s="1"/>
  <c r="BO15" i="27" a="1"/>
  <c r="BO15" i="27" s="1"/>
  <c r="BO16" i="27" a="1"/>
  <c r="BO16" i="27" s="1"/>
  <c r="BO18" i="27" a="1"/>
  <c r="BO18" i="27" s="1"/>
  <c r="BO17" i="27" a="1"/>
  <c r="BO17" i="27" s="1"/>
  <c r="BO19" i="27" a="1"/>
  <c r="BO19" i="27" s="1"/>
  <c r="IX15" i="27" a="1"/>
  <c r="IX15" i="27" s="1"/>
  <c r="IX17" i="27" a="1"/>
  <c r="IX17" i="27" s="1"/>
  <c r="IX19" i="27" a="1"/>
  <c r="IX19" i="27" s="1"/>
  <c r="IX18" i="27" a="1"/>
  <c r="IX18" i="27" s="1"/>
  <c r="IX16" i="27" a="1"/>
  <c r="IX16" i="27" s="1"/>
  <c r="FO17" i="27" a="1"/>
  <c r="FO17" i="27" s="1"/>
  <c r="FO15" i="27" a="1"/>
  <c r="FO15" i="27" s="1"/>
  <c r="FO16" i="27" a="1"/>
  <c r="FO16" i="27" s="1"/>
  <c r="FO18" i="27" a="1"/>
  <c r="FO18" i="27" s="1"/>
  <c r="FO19" i="27" a="1"/>
  <c r="FO19" i="27" s="1"/>
  <c r="FR15" i="27" a="1"/>
  <c r="FR15" i="27" s="1"/>
  <c r="FR16" i="27" a="1"/>
  <c r="FR16" i="27" s="1"/>
  <c r="FR17" i="27" a="1"/>
  <c r="FR17" i="27" s="1"/>
  <c r="FR18" i="27" a="1"/>
  <c r="FR18" i="27" s="1"/>
  <c r="FR19" i="27" a="1"/>
  <c r="FR19" i="27" s="1"/>
  <c r="CY15" i="27" a="1"/>
  <c r="CY15" i="27" s="1"/>
  <c r="CY16" i="27" a="1"/>
  <c r="CY16" i="27" s="1"/>
  <c r="CY17" i="27" a="1"/>
  <c r="CY17" i="27" s="1"/>
  <c r="CY18" i="27" a="1"/>
  <c r="CY18" i="27" s="1"/>
  <c r="CY19" i="27" a="1"/>
  <c r="CY19" i="27" s="1"/>
  <c r="FQ15" i="27" a="1"/>
  <c r="FQ15" i="27" s="1"/>
  <c r="FQ16" i="27" a="1"/>
  <c r="FQ16" i="27" s="1"/>
  <c r="FQ17" i="27" a="1"/>
  <c r="FQ17" i="27" s="1"/>
  <c r="FQ19" i="27" a="1"/>
  <c r="FQ19" i="27" s="1"/>
  <c r="FQ18" i="27" a="1"/>
  <c r="FQ18" i="27" s="1"/>
  <c r="IQ16" i="27" a="1"/>
  <c r="IQ16" i="27" s="1"/>
  <c r="IQ17" i="27" a="1"/>
  <c r="IQ17" i="27" s="1"/>
  <c r="IQ15" i="27" a="1"/>
  <c r="IQ15" i="27" s="1"/>
  <c r="IQ18" i="27" a="1"/>
  <c r="IQ18" i="27" s="1"/>
  <c r="IQ19" i="27" a="1"/>
  <c r="IQ19" i="27" s="1"/>
  <c r="AN15" i="27" a="1"/>
  <c r="AN15" i="27" s="1"/>
  <c r="AN18" i="27" a="1"/>
  <c r="AN18" i="27" s="1"/>
  <c r="AN16" i="27" a="1"/>
  <c r="AN16" i="27" s="1"/>
  <c r="AN17" i="27" a="1"/>
  <c r="AN17" i="27" s="1"/>
  <c r="AN19" i="27" a="1"/>
  <c r="AN19" i="27" s="1"/>
  <c r="FB15" i="27" a="1"/>
  <c r="FB15" i="27" s="1"/>
  <c r="FB17" i="27" a="1"/>
  <c r="FB17" i="27" s="1"/>
  <c r="FB16" i="27" a="1"/>
  <c r="FB16" i="27" s="1"/>
  <c r="FB18" i="27" a="1"/>
  <c r="FB18" i="27" s="1"/>
  <c r="FB19" i="27" a="1"/>
  <c r="FB19" i="27" s="1"/>
  <c r="CE15" i="27" a="1"/>
  <c r="CE15" i="27" s="1"/>
  <c r="CE16" i="27" a="1"/>
  <c r="CE16" i="27" s="1"/>
  <c r="CE17" i="27" a="1"/>
  <c r="CE17" i="27" s="1"/>
  <c r="CE19" i="27" a="1"/>
  <c r="CE19" i="27" s="1"/>
  <c r="CE18" i="27" a="1"/>
  <c r="CE18" i="27" s="1"/>
  <c r="JN16" i="27" a="1"/>
  <c r="JN16" i="27" s="1"/>
  <c r="JN17" i="27" a="1"/>
  <c r="JN17" i="27" s="1"/>
  <c r="JN15" i="27" a="1"/>
  <c r="JN15" i="27" s="1"/>
  <c r="JN19" i="27" a="1"/>
  <c r="JN19" i="27" s="1"/>
  <c r="JN18" i="27" a="1"/>
  <c r="JN18" i="27" s="1"/>
  <c r="EN16" i="27" a="1"/>
  <c r="EN16" i="27" s="1"/>
  <c r="EN17" i="27" a="1"/>
  <c r="EN17" i="27" s="1"/>
  <c r="EN18" i="27" a="1"/>
  <c r="EN18" i="27" s="1"/>
  <c r="EN15" i="27" a="1"/>
  <c r="EN15" i="27" s="1"/>
  <c r="EN19" i="27" a="1"/>
  <c r="EN19" i="27" s="1"/>
  <c r="EZ15" i="27" a="1"/>
  <c r="EZ15" i="27" s="1"/>
  <c r="EZ16" i="27" a="1"/>
  <c r="EZ16" i="27" s="1"/>
  <c r="EZ17" i="27" a="1"/>
  <c r="EZ17" i="27" s="1"/>
  <c r="EZ19" i="27" a="1"/>
  <c r="EZ19" i="27" s="1"/>
  <c r="EZ18" i="27" a="1"/>
  <c r="EZ18" i="27" s="1"/>
  <c r="IS15" i="27" a="1"/>
  <c r="IS15" i="27" s="1"/>
  <c r="IS16" i="27" a="1"/>
  <c r="IS16" i="27" s="1"/>
  <c r="IS19" i="27" a="1"/>
  <c r="IS19" i="27" s="1"/>
  <c r="IS17" i="27" a="1"/>
  <c r="IS17" i="27" s="1"/>
  <c r="IS18" i="27" a="1"/>
  <c r="IS18" i="27" s="1"/>
  <c r="BC15" i="27" a="1"/>
  <c r="BC15" i="27" s="1"/>
  <c r="BC16" i="27" a="1"/>
  <c r="BC16" i="27" s="1"/>
  <c r="BC17" i="27" a="1"/>
  <c r="BC17" i="27" s="1"/>
  <c r="BC18" i="27" a="1"/>
  <c r="BC18" i="27" s="1"/>
  <c r="BC19" i="27" a="1"/>
  <c r="BC19" i="27" s="1"/>
  <c r="IL15" i="27" a="1"/>
  <c r="IL15" i="27" s="1"/>
  <c r="IL16" i="27" a="1"/>
  <c r="IL16" i="27" s="1"/>
  <c r="IL17" i="27" a="1"/>
  <c r="IL17" i="27" s="1"/>
  <c r="IL19" i="27" a="1"/>
  <c r="IL19" i="27" s="1"/>
  <c r="IL18" i="27" a="1"/>
  <c r="IL18" i="27" s="1"/>
  <c r="BE15" i="27" a="1"/>
  <c r="BE15" i="27" s="1"/>
  <c r="BE17" i="27" a="1"/>
  <c r="BE17" i="27" s="1"/>
  <c r="BE19" i="27" a="1"/>
  <c r="BE19" i="27" s="1"/>
  <c r="BE18" i="27" a="1"/>
  <c r="BE18" i="27" s="1"/>
  <c r="BE16" i="27" a="1"/>
  <c r="BE16" i="27" s="1"/>
  <c r="DM15" i="27" a="1"/>
  <c r="DM15" i="27" s="1"/>
  <c r="DM18" i="27" a="1"/>
  <c r="DM18" i="27" s="1"/>
  <c r="DM19" i="27" a="1"/>
  <c r="DM19" i="27" s="1"/>
  <c r="DM16" i="27" a="1"/>
  <c r="DM16" i="27" s="1"/>
  <c r="DM17" i="27" a="1"/>
  <c r="DM17" i="27" s="1"/>
  <c r="CP15" i="27" a="1"/>
  <c r="CP15" i="27" s="1"/>
  <c r="CP17" i="27" a="1"/>
  <c r="CP17" i="27" s="1"/>
  <c r="CP16" i="27" a="1"/>
  <c r="CP16" i="27" s="1"/>
  <c r="CP18" i="27" a="1"/>
  <c r="CP18" i="27" s="1"/>
  <c r="CP19" i="27" a="1"/>
  <c r="CP19" i="27" s="1"/>
  <c r="CC17" i="27" a="1"/>
  <c r="CC17" i="27" s="1"/>
  <c r="CC15" i="27" a="1"/>
  <c r="CC15" i="27" s="1"/>
  <c r="CC16" i="27" a="1"/>
  <c r="CC16" i="27" s="1"/>
  <c r="CC19" i="27" a="1"/>
  <c r="CC19" i="27" s="1"/>
  <c r="CC18" i="27" a="1"/>
  <c r="CC18" i="27" s="1"/>
  <c r="FF15" i="27" a="1"/>
  <c r="FF15" i="27" s="1"/>
  <c r="FF16" i="27" a="1"/>
  <c r="FF16" i="27" s="1"/>
  <c r="FF17" i="27" a="1"/>
  <c r="FF17" i="27" s="1"/>
  <c r="FF18" i="27" a="1"/>
  <c r="FF18" i="27" s="1"/>
  <c r="FF19" i="27" a="1"/>
  <c r="FF19" i="27" s="1"/>
  <c r="IK15" i="27" a="1"/>
  <c r="IK15" i="27" s="1"/>
  <c r="IK16" i="27" a="1"/>
  <c r="IK16" i="27" s="1"/>
  <c r="IK18" i="27" a="1"/>
  <c r="IK18" i="27" s="1"/>
  <c r="IK19" i="27" a="1"/>
  <c r="IK19" i="27" s="1"/>
  <c r="IK17" i="27" a="1"/>
  <c r="IK17" i="27" s="1"/>
  <c r="DF16" i="27" a="1"/>
  <c r="DF16" i="27" s="1"/>
  <c r="DF17" i="27" a="1"/>
  <c r="DF17" i="27" s="1"/>
  <c r="DF18" i="27" a="1"/>
  <c r="DF18" i="27" s="1"/>
  <c r="DF19" i="27" a="1"/>
  <c r="DF19" i="27" s="1"/>
  <c r="DF15" i="27" a="1"/>
  <c r="DF15" i="27" s="1"/>
  <c r="JL16" i="27" a="1"/>
  <c r="JL16" i="27" s="1"/>
  <c r="JL15" i="27" a="1"/>
  <c r="JL15" i="27" s="1"/>
  <c r="JL18" i="27" a="1"/>
  <c r="JL18" i="27" s="1"/>
  <c r="JL17" i="27" a="1"/>
  <c r="JL17" i="27" s="1"/>
  <c r="JL19" i="27" a="1"/>
  <c r="JL19" i="27" s="1"/>
  <c r="NW17" i="27" a="1"/>
  <c r="NW17" i="27" s="1"/>
  <c r="NW16" i="27" a="1"/>
  <c r="NW16" i="27" s="1"/>
  <c r="L15" i="27" a="1"/>
  <c r="L15" i="27" s="1"/>
  <c r="L16" i="27" a="1"/>
  <c r="L16" i="27" s="1"/>
  <c r="L19" i="27" a="1"/>
  <c r="L19" i="27" s="1"/>
  <c r="L17" i="27" a="1"/>
  <c r="L17" i="27" s="1"/>
  <c r="L18" i="27" a="1"/>
  <c r="L18" i="27" s="1"/>
  <c r="J16" i="27" a="1"/>
  <c r="J16" i="27" s="1"/>
  <c r="J15" i="27" a="1"/>
  <c r="J15" i="27" s="1"/>
  <c r="J18" i="27" a="1"/>
  <c r="J18" i="27" s="1"/>
  <c r="J17" i="27" a="1"/>
  <c r="J17" i="27" s="1"/>
  <c r="J19" i="27" a="1"/>
  <c r="J19" i="27" s="1"/>
  <c r="MP19" i="27" a="1"/>
  <c r="MP19" i="27" s="1"/>
  <c r="MP17" i="27" a="1"/>
  <c r="MP17" i="27" s="1"/>
  <c r="MP18" i="27" a="1"/>
  <c r="MP18" i="27" s="1"/>
  <c r="MP15" i="27" a="1"/>
  <c r="MP15" i="27" s="1"/>
  <c r="MP16" i="27" a="1"/>
  <c r="MP16" i="27" s="1"/>
  <c r="GB15" i="27" a="1"/>
  <c r="GB15" i="27" s="1"/>
  <c r="GB17" i="27" a="1"/>
  <c r="GB17" i="27" s="1"/>
  <c r="GB18" i="27" a="1"/>
  <c r="GB18" i="27" s="1"/>
  <c r="GB16" i="27" a="1"/>
  <c r="GB16" i="27" s="1"/>
  <c r="GB19" i="27" a="1"/>
  <c r="GB19" i="27" s="1"/>
  <c r="DV15" i="27" a="1"/>
  <c r="DV15" i="27" s="1"/>
  <c r="DV17" i="27" a="1"/>
  <c r="DV17" i="27" s="1"/>
  <c r="DV18" i="27" a="1"/>
  <c r="DV18" i="27" s="1"/>
  <c r="DV19" i="27" a="1"/>
  <c r="DV19" i="27" s="1"/>
  <c r="DV16" i="27" a="1"/>
  <c r="DV16" i="27" s="1"/>
  <c r="GI15" i="27" a="1"/>
  <c r="GI15" i="27" s="1"/>
  <c r="GI16" i="27" a="1"/>
  <c r="GI16" i="27" s="1"/>
  <c r="GI17" i="27" a="1"/>
  <c r="GI17" i="27" s="1"/>
  <c r="GI18" i="27" a="1"/>
  <c r="GI18" i="27" s="1"/>
  <c r="GI19" i="27" a="1"/>
  <c r="GI19" i="27" s="1"/>
  <c r="AF15" i="27" a="1"/>
  <c r="AF15" i="27" s="1"/>
  <c r="AF16" i="27" a="1"/>
  <c r="AF16" i="27" s="1"/>
  <c r="AF18" i="27" a="1"/>
  <c r="AF18" i="27" s="1"/>
  <c r="AF17" i="27" a="1"/>
  <c r="AF17" i="27" s="1"/>
  <c r="AF19" i="27" a="1"/>
  <c r="AF19" i="27" s="1"/>
  <c r="IR15" i="27" a="1"/>
  <c r="IR15" i="27" s="1"/>
  <c r="IR17" i="27" a="1"/>
  <c r="IR17" i="27" s="1"/>
  <c r="IR18" i="27" a="1"/>
  <c r="IR18" i="27" s="1"/>
  <c r="IR16" i="27" a="1"/>
  <c r="IR16" i="27" s="1"/>
  <c r="IR19" i="27" a="1"/>
  <c r="IR19" i="27" s="1"/>
  <c r="AD15" i="27" a="1"/>
  <c r="AD15" i="27" s="1"/>
  <c r="AD16" i="27" a="1"/>
  <c r="AD16" i="27" s="1"/>
  <c r="AD17" i="27" a="1"/>
  <c r="AD17" i="27" s="1"/>
  <c r="AD18" i="27" a="1"/>
  <c r="AD18" i="27" s="1"/>
  <c r="AD19" i="27" a="1"/>
  <c r="AD19" i="27" s="1"/>
  <c r="BF15" i="27" a="1"/>
  <c r="BF15" i="27" s="1"/>
  <c r="BF16" i="27" a="1"/>
  <c r="BF16" i="27" s="1"/>
  <c r="BF18" i="27" a="1"/>
  <c r="BF18" i="27" s="1"/>
  <c r="BF17" i="27" a="1"/>
  <c r="BF17" i="27" s="1"/>
  <c r="BF19" i="27" a="1"/>
  <c r="BF19" i="27" s="1"/>
  <c r="IC16" i="27" a="1"/>
  <c r="IC16" i="27" s="1"/>
  <c r="IC15" i="27" a="1"/>
  <c r="IC15" i="27" s="1"/>
  <c r="IC17" i="27" a="1"/>
  <c r="IC17" i="27" s="1"/>
  <c r="IC19" i="27" a="1"/>
  <c r="IC19" i="27" s="1"/>
  <c r="IC18" i="27" a="1"/>
  <c r="IC18" i="27" s="1"/>
  <c r="BR15" i="27" a="1"/>
  <c r="BR15" i="27" s="1"/>
  <c r="BR16" i="27" a="1"/>
  <c r="BR16" i="27" s="1"/>
  <c r="BR17" i="27" a="1"/>
  <c r="BR17" i="27" s="1"/>
  <c r="BR18" i="27" a="1"/>
  <c r="BR18" i="27" s="1"/>
  <c r="BR19" i="27" a="1"/>
  <c r="BR19" i="27" s="1"/>
  <c r="EW15" i="27" a="1"/>
  <c r="EW15" i="27" s="1"/>
  <c r="EW16" i="27" a="1"/>
  <c r="EW16" i="27" s="1"/>
  <c r="EW17" i="27" a="1"/>
  <c r="EW17" i="27" s="1"/>
  <c r="EW19" i="27" a="1"/>
  <c r="EW19" i="27" s="1"/>
  <c r="EW18" i="27" a="1"/>
  <c r="EW18" i="27" s="1"/>
  <c r="ES15" i="27" a="1"/>
  <c r="ES15" i="27" s="1"/>
  <c r="ES16" i="27" a="1"/>
  <c r="ES16" i="27" s="1"/>
  <c r="ES17" i="27" a="1"/>
  <c r="ES17" i="27" s="1"/>
  <c r="ES18" i="27" a="1"/>
  <c r="ES18" i="27" s="1"/>
  <c r="ES19" i="27" a="1"/>
  <c r="ES19" i="27" s="1"/>
  <c r="CS15" i="27" a="1"/>
  <c r="CS15" i="27" s="1"/>
  <c r="CS16" i="27" a="1"/>
  <c r="CS16" i="27" s="1"/>
  <c r="CS17" i="27" a="1"/>
  <c r="CS17" i="27" s="1"/>
  <c r="CS19" i="27" a="1"/>
  <c r="CS19" i="27" s="1"/>
  <c r="CS18" i="27" a="1"/>
  <c r="CS18" i="27" s="1"/>
  <c r="GV15" i="27" a="1"/>
  <c r="GV15" i="27" s="1"/>
  <c r="GV17" i="27" a="1"/>
  <c r="GV17" i="27" s="1"/>
  <c r="GV18" i="27" a="1"/>
  <c r="GV18" i="27" s="1"/>
  <c r="GV16" i="27" a="1"/>
  <c r="GV16" i="27" s="1"/>
  <c r="GV19" i="27" a="1"/>
  <c r="GV19" i="27" s="1"/>
  <c r="FW15" i="27" a="1"/>
  <c r="FW15" i="27" s="1"/>
  <c r="FW16" i="27" a="1"/>
  <c r="FW16" i="27" s="1"/>
  <c r="FW18" i="27" a="1"/>
  <c r="FW18" i="27" s="1"/>
  <c r="FW17" i="27" a="1"/>
  <c r="FW17" i="27" s="1"/>
  <c r="FW19" i="27" a="1"/>
  <c r="FW19" i="27" s="1"/>
  <c r="CW15" i="27" a="1"/>
  <c r="CW15" i="27" s="1"/>
  <c r="CW16" i="27" a="1"/>
  <c r="CW16" i="27" s="1"/>
  <c r="CW17" i="27" a="1"/>
  <c r="CW17" i="27" s="1"/>
  <c r="CW18" i="27" a="1"/>
  <c r="CW18" i="27" s="1"/>
  <c r="CW19" i="27" a="1"/>
  <c r="CW19" i="27" s="1"/>
  <c r="FS15" i="27" a="1"/>
  <c r="FS15" i="27" s="1"/>
  <c r="FS16" i="27" a="1"/>
  <c r="FS16" i="27" s="1"/>
  <c r="FS17" i="27" a="1"/>
  <c r="FS17" i="27" s="1"/>
  <c r="FS19" i="27" a="1"/>
  <c r="FS19" i="27" s="1"/>
  <c r="FS18" i="27" a="1"/>
  <c r="FS18" i="27" s="1"/>
  <c r="DQ15" i="27" a="1"/>
  <c r="DQ15" i="27" s="1"/>
  <c r="DQ17" i="27" a="1"/>
  <c r="DQ17" i="27" s="1"/>
  <c r="DQ19" i="27" a="1"/>
  <c r="DQ19" i="27" s="1"/>
  <c r="DQ16" i="27" a="1"/>
  <c r="DQ16" i="27" s="1"/>
  <c r="DQ18" i="27" a="1"/>
  <c r="DQ18" i="27" s="1"/>
  <c r="HQ15" i="27" a="1"/>
  <c r="HQ15" i="27" s="1"/>
  <c r="HQ16" i="27" a="1"/>
  <c r="HQ16" i="27" s="1"/>
  <c r="HQ17" i="27" a="1"/>
  <c r="HQ17" i="27" s="1"/>
  <c r="HQ18" i="27" a="1"/>
  <c r="HQ18" i="27" s="1"/>
  <c r="HQ19" i="27" a="1"/>
  <c r="HQ19" i="27" s="1"/>
  <c r="JA15" i="27" a="1"/>
  <c r="JA15" i="27" s="1"/>
  <c r="JA17" i="27" a="1"/>
  <c r="JA17" i="27" s="1"/>
  <c r="JA18" i="27" a="1"/>
  <c r="JA18" i="27" s="1"/>
  <c r="JA16" i="27" a="1"/>
  <c r="JA16" i="27" s="1"/>
  <c r="JA19" i="27" a="1"/>
  <c r="JA19" i="27" s="1"/>
  <c r="JK15" i="27" a="1"/>
  <c r="JK15" i="27" s="1"/>
  <c r="JK16" i="27" a="1"/>
  <c r="JK16" i="27" s="1"/>
  <c r="JK17" i="27" a="1"/>
  <c r="JK17" i="27" s="1"/>
  <c r="JK18" i="27" a="1"/>
  <c r="JK18" i="27" s="1"/>
  <c r="JK19" i="27" a="1"/>
  <c r="JK19" i="27" s="1"/>
  <c r="LC15" i="27" a="1"/>
  <c r="LC15" i="27" s="1"/>
  <c r="LC18" i="27" a="1"/>
  <c r="LC18" i="27" s="1"/>
  <c r="LC19" i="27" a="1"/>
  <c r="LC19" i="27" s="1"/>
  <c r="LC16" i="27" a="1"/>
  <c r="LC16" i="27" s="1"/>
  <c r="LC17" i="27" a="1"/>
  <c r="LC17" i="27" s="1"/>
  <c r="X15" i="27" a="1"/>
  <c r="X15" i="27" s="1"/>
  <c r="X16" i="27" a="1"/>
  <c r="X16" i="27" s="1"/>
  <c r="X17" i="27" a="1"/>
  <c r="X17" i="27" s="1"/>
  <c r="X18" i="27" a="1"/>
  <c r="X18" i="27" s="1"/>
  <c r="X19" i="27" a="1"/>
  <c r="X19" i="27" s="1"/>
  <c r="ET15" i="27" a="1"/>
  <c r="ET15" i="27" s="1"/>
  <c r="ET16" i="27" a="1"/>
  <c r="ET16" i="27" s="1"/>
  <c r="ET17" i="27" a="1"/>
  <c r="ET17" i="27" s="1"/>
  <c r="ET18" i="27" a="1"/>
  <c r="ET18" i="27" s="1"/>
  <c r="ET19" i="27" a="1"/>
  <c r="ET19" i="27" s="1"/>
  <c r="CR15" i="27" a="1"/>
  <c r="CR15" i="27" s="1"/>
  <c r="CR16" i="27" a="1"/>
  <c r="CR16" i="27" s="1"/>
  <c r="CR18" i="27" a="1"/>
  <c r="CR18" i="27" s="1"/>
  <c r="CR19" i="27" a="1"/>
  <c r="CR19" i="27" s="1"/>
  <c r="CR17" i="27" a="1"/>
  <c r="CR17" i="27" s="1"/>
  <c r="GS15" i="27" a="1"/>
  <c r="GS15" i="27" s="1"/>
  <c r="GS19" i="27" a="1"/>
  <c r="GS19" i="27" s="1"/>
  <c r="GS18" i="27" a="1"/>
  <c r="GS18" i="27" s="1"/>
  <c r="GS17" i="27" a="1"/>
  <c r="GS17" i="27" s="1"/>
  <c r="GS16" i="27" a="1"/>
  <c r="GS16" i="27" s="1"/>
  <c r="FD15" i="27" a="1"/>
  <c r="FD15" i="27" s="1"/>
  <c r="FD16" i="27" a="1"/>
  <c r="FD16" i="27" s="1"/>
  <c r="FD18" i="27" a="1"/>
  <c r="FD18" i="27" s="1"/>
  <c r="FD19" i="27" a="1"/>
  <c r="FD19" i="27" s="1"/>
  <c r="FD17" i="27" a="1"/>
  <c r="FD17" i="27" s="1"/>
  <c r="KE16" i="27" a="1"/>
  <c r="KE16" i="27" s="1"/>
  <c r="KE18" i="27" a="1"/>
  <c r="KE18" i="27" s="1"/>
  <c r="KE17" i="27" a="1"/>
  <c r="KE17" i="27" s="1"/>
  <c r="KE15" i="27" a="1"/>
  <c r="KE15" i="27" s="1"/>
  <c r="KE19" i="27" a="1"/>
  <c r="KE19" i="27" s="1"/>
  <c r="HJ16" i="27" a="1"/>
  <c r="HJ16" i="27" s="1"/>
  <c r="HJ17" i="27" a="1"/>
  <c r="HJ17" i="27" s="1"/>
  <c r="HJ15" i="27" a="1"/>
  <c r="HJ15" i="27" s="1"/>
  <c r="HJ18" i="27" a="1"/>
  <c r="HJ18" i="27" s="1"/>
  <c r="HJ19" i="27" a="1"/>
  <c r="HJ19" i="27" s="1"/>
  <c r="JB15" i="27" a="1"/>
  <c r="JB15" i="27" s="1"/>
  <c r="JB16" i="27" a="1"/>
  <c r="JB16" i="27" s="1"/>
  <c r="JB17" i="27" a="1"/>
  <c r="JB17" i="27" s="1"/>
  <c r="JB18" i="27" a="1"/>
  <c r="JB18" i="27" s="1"/>
  <c r="JB19" i="27" a="1"/>
  <c r="JB19" i="27" s="1"/>
  <c r="HT15" i="27" a="1"/>
  <c r="HT15" i="27" s="1"/>
  <c r="HT17" i="27" a="1"/>
  <c r="HT17" i="27" s="1"/>
  <c r="HT16" i="27" a="1"/>
  <c r="HT16" i="27" s="1"/>
  <c r="HT18" i="27" a="1"/>
  <c r="HT18" i="27" s="1"/>
  <c r="HT19" i="27" a="1"/>
  <c r="HT19" i="27" s="1"/>
  <c r="AO15" i="27" a="1"/>
  <c r="AO15" i="27" s="1"/>
  <c r="AO16" i="27" a="1"/>
  <c r="AO16" i="27" s="1"/>
  <c r="AO17" i="27" a="1"/>
  <c r="AO17" i="27" s="1"/>
  <c r="AO19" i="27" a="1"/>
  <c r="AO19" i="27" s="1"/>
  <c r="AO18" i="27" a="1"/>
  <c r="AO18" i="27" s="1"/>
  <c r="II15" i="27" a="1"/>
  <c r="II15" i="27" s="1"/>
  <c r="II16" i="27" a="1"/>
  <c r="II16" i="27" s="1"/>
  <c r="II18" i="27" a="1"/>
  <c r="II18" i="27" s="1"/>
  <c r="II17" i="27" a="1"/>
  <c r="II17" i="27" s="1"/>
  <c r="II19" i="27" a="1"/>
  <c r="II19" i="27" s="1"/>
  <c r="AT15" i="27" a="1"/>
  <c r="AT15" i="27" s="1"/>
  <c r="AT16" i="27" a="1"/>
  <c r="AT16" i="27" s="1"/>
  <c r="AT17" i="27" a="1"/>
  <c r="AT17" i="27" s="1"/>
  <c r="AT18" i="27" a="1"/>
  <c r="AT18" i="27" s="1"/>
  <c r="AT19" i="27" a="1"/>
  <c r="AT19" i="27" s="1"/>
  <c r="KP15" i="27" a="1"/>
  <c r="KP15" i="27" s="1"/>
  <c r="KP16" i="27" a="1"/>
  <c r="KP16" i="27" s="1"/>
  <c r="KP18" i="27" a="1"/>
  <c r="KP18" i="27" s="1"/>
  <c r="KP17" i="27" a="1"/>
  <c r="KP17" i="27" s="1"/>
  <c r="KP19" i="27" a="1"/>
  <c r="KP19" i="27" s="1"/>
  <c r="EA15" i="27" a="1"/>
  <c r="EA15" i="27" s="1"/>
  <c r="EA16" i="27" a="1"/>
  <c r="EA16" i="27" s="1"/>
  <c r="EA17" i="27" a="1"/>
  <c r="EA17" i="27" s="1"/>
  <c r="EA18" i="27" a="1"/>
  <c r="EA18" i="27" s="1"/>
  <c r="EA19" i="27" a="1"/>
  <c r="EA19" i="27" s="1"/>
  <c r="BN15" i="27" a="1"/>
  <c r="BN15" i="27" s="1"/>
  <c r="BN17" i="27" a="1"/>
  <c r="BN17" i="27" s="1"/>
  <c r="BN18" i="27" a="1"/>
  <c r="BN18" i="27" s="1"/>
  <c r="BN16" i="27" a="1"/>
  <c r="BN16" i="27" s="1"/>
  <c r="BN19" i="27" a="1"/>
  <c r="BN19" i="27" s="1"/>
  <c r="DD15" i="27" a="1"/>
  <c r="DD15" i="27" s="1"/>
  <c r="DD19" i="27" a="1"/>
  <c r="DD19" i="27" s="1"/>
  <c r="DD18" i="27" a="1"/>
  <c r="DD18" i="27" s="1"/>
  <c r="DD16" i="27" a="1"/>
  <c r="DD16" i="27" s="1"/>
  <c r="DD17" i="27" a="1"/>
  <c r="DD17" i="27" s="1"/>
  <c r="KD15" i="27" a="1"/>
  <c r="KD15" i="27" s="1"/>
  <c r="KD16" i="27" a="1"/>
  <c r="KD16" i="27" s="1"/>
  <c r="KD17" i="27" a="1"/>
  <c r="KD17" i="27" s="1"/>
  <c r="KD18" i="27" a="1"/>
  <c r="KD18" i="27" s="1"/>
  <c r="KD19" i="27" a="1"/>
  <c r="KD19" i="27" s="1"/>
  <c r="FU19" i="27" a="1"/>
  <c r="FU19" i="27" s="1"/>
  <c r="FU15" i="27" a="1"/>
  <c r="FU15" i="27" s="1"/>
  <c r="FU16" i="27" a="1"/>
  <c r="FU16" i="27" s="1"/>
  <c r="FU17" i="27" a="1"/>
  <c r="FU17" i="27" s="1"/>
  <c r="FU18" i="27" a="1"/>
  <c r="FU18" i="27" s="1"/>
  <c r="KM16" i="27" a="1"/>
  <c r="KM16" i="27" s="1"/>
  <c r="KM18" i="27" a="1"/>
  <c r="KM18" i="27" s="1"/>
  <c r="KM15" i="27" a="1"/>
  <c r="KM15" i="27" s="1"/>
  <c r="KM19" i="27" a="1"/>
  <c r="KM19" i="27" s="1"/>
  <c r="KM17" i="27" a="1"/>
  <c r="KM17" i="27" s="1"/>
  <c r="LN15" i="27" a="1"/>
  <c r="LN15" i="27" s="1"/>
  <c r="LN17" i="27" a="1"/>
  <c r="LN17" i="27" s="1"/>
  <c r="LN16" i="27" a="1"/>
  <c r="LN16" i="27" s="1"/>
  <c r="LN19" i="27" a="1"/>
  <c r="LN19" i="27" s="1"/>
  <c r="LN18" i="27" a="1"/>
  <c r="LN18" i="27" s="1"/>
  <c r="CV15" i="27" a="1"/>
  <c r="CV15" i="27" s="1"/>
  <c r="CV17" i="27" a="1"/>
  <c r="CV17" i="27" s="1"/>
  <c r="CV19" i="27" a="1"/>
  <c r="CV19" i="27" s="1"/>
  <c r="CV16" i="27" a="1"/>
  <c r="CV16" i="27" s="1"/>
  <c r="CV18" i="27" a="1"/>
  <c r="CV18" i="27" s="1"/>
  <c r="DH16" i="27" a="1"/>
  <c r="DH16" i="27" s="1"/>
  <c r="DH15" i="27" a="1"/>
  <c r="DH15" i="27" s="1"/>
  <c r="DH17" i="27" a="1"/>
  <c r="DH17" i="27" s="1"/>
  <c r="DH18" i="27" a="1"/>
  <c r="DH18" i="27" s="1"/>
  <c r="DH19" i="27" a="1"/>
  <c r="DH19" i="27" s="1"/>
  <c r="FK15" i="27" a="1"/>
  <c r="FK15" i="27" s="1"/>
  <c r="FK16" i="27" a="1"/>
  <c r="FK16" i="27" s="1"/>
  <c r="FK17" i="27" a="1"/>
  <c r="FK17" i="27" s="1"/>
  <c r="FK18" i="27" a="1"/>
  <c r="FK18" i="27" s="1"/>
  <c r="FK19" i="27" a="1"/>
  <c r="FK19" i="27" s="1"/>
  <c r="CX15" i="27" a="1"/>
  <c r="CX15" i="27" s="1"/>
  <c r="CX16" i="27" a="1"/>
  <c r="CX16" i="27" s="1"/>
  <c r="CX17" i="27" a="1"/>
  <c r="CX17" i="27" s="1"/>
  <c r="CX19" i="27" a="1"/>
  <c r="CX19" i="27" s="1"/>
  <c r="CX18" i="27" a="1"/>
  <c r="CX18" i="27" s="1"/>
  <c r="ER16" i="27" a="1"/>
  <c r="ER16" i="27" s="1"/>
  <c r="ER17" i="27" a="1"/>
  <c r="ER17" i="27" s="1"/>
  <c r="ER15" i="27" a="1"/>
  <c r="ER15" i="27" s="1"/>
  <c r="ER19" i="27" a="1"/>
  <c r="ER19" i="27" s="1"/>
  <c r="ER18" i="27" a="1"/>
  <c r="ER18" i="27" s="1"/>
  <c r="KJ15" i="27" a="1"/>
  <c r="KJ15" i="27" s="1"/>
  <c r="KJ18" i="27" a="1"/>
  <c r="KJ18" i="27" s="1"/>
  <c r="KJ19" i="27" a="1"/>
  <c r="KJ19" i="27" s="1"/>
  <c r="KJ16" i="27" a="1"/>
  <c r="KJ16" i="27" s="1"/>
  <c r="KJ17" i="27" a="1"/>
  <c r="KJ17" i="27" s="1"/>
  <c r="KK16" i="27" a="1"/>
  <c r="KK16" i="27" s="1"/>
  <c r="KK15" i="27" a="1"/>
  <c r="KK15" i="27" s="1"/>
  <c r="KK17" i="27" a="1"/>
  <c r="KK17" i="27" s="1"/>
  <c r="KK18" i="27" a="1"/>
  <c r="KK18" i="27" s="1"/>
  <c r="KK19" i="27" a="1"/>
  <c r="KK19" i="27" s="1"/>
  <c r="CL16" i="27" a="1"/>
  <c r="CL16" i="27" s="1"/>
  <c r="CL15" i="27" a="1"/>
  <c r="CL15" i="27" s="1"/>
  <c r="CL17" i="27" a="1"/>
  <c r="CL17" i="27" s="1"/>
  <c r="CL18" i="27" a="1"/>
  <c r="CL18" i="27" s="1"/>
  <c r="CL19" i="27" a="1"/>
  <c r="CL19" i="27" s="1"/>
  <c r="CB15" i="27" a="1"/>
  <c r="CB15" i="27" s="1"/>
  <c r="CB16" i="27" a="1"/>
  <c r="CB16" i="27" s="1"/>
  <c r="CB17" i="27" a="1"/>
  <c r="CB17" i="27" s="1"/>
  <c r="CB18" i="27" a="1"/>
  <c r="CB18" i="27" s="1"/>
  <c r="CB19" i="27" a="1"/>
  <c r="CB19" i="27" s="1"/>
  <c r="HO15" i="27" a="1"/>
  <c r="HO15" i="27" s="1"/>
  <c r="HO16" i="27" a="1"/>
  <c r="HO16" i="27" s="1"/>
  <c r="HO17" i="27" a="1"/>
  <c r="HO17" i="27" s="1"/>
  <c r="HO19" i="27" a="1"/>
  <c r="HO19" i="27" s="1"/>
  <c r="HO18" i="27" a="1"/>
  <c r="HO18" i="27" s="1"/>
  <c r="BP15" i="27" a="1"/>
  <c r="BP15" i="27" s="1"/>
  <c r="BP16" i="27" a="1"/>
  <c r="BP16" i="27" s="1"/>
  <c r="BP19" i="27" a="1"/>
  <c r="BP19" i="27" s="1"/>
  <c r="BP17" i="27" a="1"/>
  <c r="BP17" i="27" s="1"/>
  <c r="BP18" i="27" a="1"/>
  <c r="BP18" i="27" s="1"/>
  <c r="EQ15" i="27" a="1"/>
  <c r="EQ15" i="27" s="1"/>
  <c r="EQ18" i="27" a="1"/>
  <c r="EQ18" i="27" s="1"/>
  <c r="EQ16" i="27" a="1"/>
  <c r="EQ16" i="27" s="1"/>
  <c r="EQ17" i="27" a="1"/>
  <c r="EQ17" i="27" s="1"/>
  <c r="EQ19" i="27" a="1"/>
  <c r="EQ19" i="27" s="1"/>
  <c r="CD15" i="27" a="1"/>
  <c r="CD15" i="27" s="1"/>
  <c r="CD16" i="27" a="1"/>
  <c r="CD16" i="27" s="1"/>
  <c r="CD17" i="27" a="1"/>
  <c r="CD17" i="27" s="1"/>
  <c r="CD18" i="27" a="1"/>
  <c r="CD18" i="27" s="1"/>
  <c r="CD19" i="27" a="1"/>
  <c r="CD19" i="27" s="1"/>
  <c r="EJ15" i="27" a="1"/>
  <c r="EJ15" i="27" s="1"/>
  <c r="EJ16" i="27" a="1"/>
  <c r="EJ16" i="27" s="1"/>
  <c r="EJ19" i="27" a="1"/>
  <c r="EJ19" i="27" s="1"/>
  <c r="EJ18" i="27" a="1"/>
  <c r="EJ18" i="27" s="1"/>
  <c r="EJ17" i="27" a="1"/>
  <c r="EJ17" i="27" s="1"/>
  <c r="KZ16" i="27" a="1"/>
  <c r="KZ16" i="27" s="1"/>
  <c r="KZ18" i="27" a="1"/>
  <c r="KZ18" i="27" s="1"/>
  <c r="KZ15" i="27" a="1"/>
  <c r="KZ15" i="27" s="1"/>
  <c r="KZ19" i="27" a="1"/>
  <c r="KZ19" i="27" s="1"/>
  <c r="KZ17" i="27" a="1"/>
  <c r="KZ17" i="27" s="1"/>
  <c r="KL15" i="27" a="1"/>
  <c r="KL15" i="27" s="1"/>
  <c r="KL17" i="27" a="1"/>
  <c r="KL17" i="27" s="1"/>
  <c r="KL16" i="27" a="1"/>
  <c r="KL16" i="27" s="1"/>
  <c r="KL18" i="27" a="1"/>
  <c r="KL18" i="27" s="1"/>
  <c r="KL19" i="27" a="1"/>
  <c r="KL19" i="27" s="1"/>
  <c r="Z15" i="27" a="1"/>
  <c r="Z15" i="27" s="1"/>
  <c r="Z16" i="27" a="1"/>
  <c r="Z16" i="27" s="1"/>
  <c r="Z18" i="27" a="1"/>
  <c r="Z18" i="27" s="1"/>
  <c r="Z19" i="27" a="1"/>
  <c r="Z19" i="27" s="1"/>
  <c r="Z17" i="27" a="1"/>
  <c r="Z17" i="27" s="1"/>
  <c r="U15" i="27" a="1"/>
  <c r="U15" i="27" s="1"/>
  <c r="U17" i="27" a="1"/>
  <c r="U17" i="27" s="1"/>
  <c r="U16" i="27" a="1"/>
  <c r="U16" i="27" s="1"/>
  <c r="U18" i="27" a="1"/>
  <c r="U18" i="27" s="1"/>
  <c r="U19" i="27" a="1"/>
  <c r="U19" i="27" s="1"/>
  <c r="GX15" i="27" a="1"/>
  <c r="GX15" i="27" s="1"/>
  <c r="GX17" i="27" a="1"/>
  <c r="GX17" i="27" s="1"/>
  <c r="GX16" i="27" a="1"/>
  <c r="GX16" i="27" s="1"/>
  <c r="GX18" i="27" a="1"/>
  <c r="GX18" i="27" s="1"/>
  <c r="GX19" i="27" a="1"/>
  <c r="GX19" i="27" s="1"/>
  <c r="IN15" i="27" a="1"/>
  <c r="IN15" i="27" s="1"/>
  <c r="IN17" i="27" a="1"/>
  <c r="IN17" i="27" s="1"/>
  <c r="IN16" i="27" a="1"/>
  <c r="IN16" i="27" s="1"/>
  <c r="IN18" i="27" a="1"/>
  <c r="IN18" i="27" s="1"/>
  <c r="IN19" i="27" a="1"/>
  <c r="IN19" i="27" s="1"/>
  <c r="DO16" i="27" a="1"/>
  <c r="DO16" i="27" s="1"/>
  <c r="DO15" i="27" a="1"/>
  <c r="DO15" i="27" s="1"/>
  <c r="DO17" i="27" a="1"/>
  <c r="DO17" i="27" s="1"/>
  <c r="DO18" i="27" a="1"/>
  <c r="DO18" i="27" s="1"/>
  <c r="DO19" i="27" a="1"/>
  <c r="DO19" i="27" s="1"/>
  <c r="BB15" i="27" a="1"/>
  <c r="BB15" i="27" s="1"/>
  <c r="BB16" i="27" a="1"/>
  <c r="BB16" i="27" s="1"/>
  <c r="BB18" i="27" a="1"/>
  <c r="BB18" i="27" s="1"/>
  <c r="BB17" i="27" a="1"/>
  <c r="BB17" i="27" s="1"/>
  <c r="BB19" i="27" a="1"/>
  <c r="BB19" i="27" s="1"/>
  <c r="AZ16" i="27" a="1"/>
  <c r="AZ16" i="27" s="1"/>
  <c r="AZ17" i="27" a="1"/>
  <c r="AZ17" i="27" s="1"/>
  <c r="AZ19" i="27" a="1"/>
  <c r="AZ19" i="27" s="1"/>
  <c r="AZ15" i="27" a="1"/>
  <c r="AZ15" i="27" s="1"/>
  <c r="AZ18" i="27" a="1"/>
  <c r="AZ18" i="27" s="1"/>
  <c r="GW16" i="27" a="1"/>
  <c r="GW16" i="27" s="1"/>
  <c r="GW17" i="27" a="1"/>
  <c r="GW17" i="27" s="1"/>
  <c r="GW15" i="27" a="1"/>
  <c r="GW15" i="27" s="1"/>
  <c r="GW19" i="27" a="1"/>
  <c r="GW19" i="27" s="1"/>
  <c r="GW18" i="27" a="1"/>
  <c r="GW18" i="27" s="1"/>
  <c r="KR15" i="27" a="1"/>
  <c r="KR15" i="27" s="1"/>
  <c r="KR18" i="27" a="1"/>
  <c r="KR18" i="27" s="1"/>
  <c r="KR17" i="27" a="1"/>
  <c r="KR17" i="27" s="1"/>
  <c r="KR19" i="27" a="1"/>
  <c r="KR19" i="27" s="1"/>
  <c r="KR16" i="27" a="1"/>
  <c r="KR16" i="27" s="1"/>
  <c r="JW16" i="27" a="1"/>
  <c r="JW16" i="27" s="1"/>
  <c r="JW15" i="27" a="1"/>
  <c r="JW15" i="27" s="1"/>
  <c r="JW18" i="27" a="1"/>
  <c r="JW18" i="27" s="1"/>
  <c r="JW19" i="27" a="1"/>
  <c r="JW19" i="27" s="1"/>
  <c r="JW17" i="27" a="1"/>
  <c r="JW17" i="27" s="1"/>
  <c r="KF15" i="27" a="1"/>
  <c r="KF15" i="27" s="1"/>
  <c r="KF16" i="27" a="1"/>
  <c r="KF16" i="27" s="1"/>
  <c r="KF17" i="27" a="1"/>
  <c r="KF17" i="27" s="1"/>
  <c r="KF18" i="27" a="1"/>
  <c r="KF18" i="27" s="1"/>
  <c r="KF19" i="27" a="1"/>
  <c r="KF19" i="27" s="1"/>
  <c r="FC15" i="27" a="1"/>
  <c r="FC15" i="27" s="1"/>
  <c r="FC16" i="27" a="1"/>
  <c r="FC16" i="27" s="1"/>
  <c r="FC17" i="27" a="1"/>
  <c r="FC17" i="27" s="1"/>
  <c r="FC19" i="27" a="1"/>
  <c r="FC19" i="27" s="1"/>
  <c r="FC18" i="27" a="1"/>
  <c r="FC18" i="27" s="1"/>
  <c r="GH15" i="27" a="1"/>
  <c r="GH15" i="27" s="1"/>
  <c r="GH17" i="27" a="1"/>
  <c r="GH17" i="27" s="1"/>
  <c r="GH18" i="27" a="1"/>
  <c r="GH18" i="27" s="1"/>
  <c r="GH19" i="27" a="1"/>
  <c r="GH19" i="27" s="1"/>
  <c r="GH16" i="27" a="1"/>
  <c r="GH16" i="27" s="1"/>
  <c r="KB15" i="27" a="1"/>
  <c r="KB15" i="27" s="1"/>
  <c r="KB16" i="27" a="1"/>
  <c r="KB16" i="27" s="1"/>
  <c r="KB18" i="27" a="1"/>
  <c r="KB18" i="27" s="1"/>
  <c r="KB17" i="27" a="1"/>
  <c r="KB17" i="27" s="1"/>
  <c r="KB19" i="27" a="1"/>
  <c r="KB19" i="27" s="1"/>
  <c r="GE16" i="27" a="1"/>
  <c r="GE16" i="27" s="1"/>
  <c r="GE17" i="27" a="1"/>
  <c r="GE17" i="27" s="1"/>
  <c r="GE18" i="27" a="1"/>
  <c r="GE18" i="27" s="1"/>
  <c r="GE15" i="27" a="1"/>
  <c r="GE15" i="27" s="1"/>
  <c r="GE19" i="27" a="1"/>
  <c r="GE19" i="27" s="1"/>
  <c r="AJ15" i="27" a="1"/>
  <c r="AJ15" i="27" s="1"/>
  <c r="AJ19" i="27" a="1"/>
  <c r="AJ19" i="27" s="1"/>
  <c r="AJ16" i="27" a="1"/>
  <c r="AJ16" i="27" s="1"/>
  <c r="AJ17" i="27" a="1"/>
  <c r="AJ17" i="27" s="1"/>
  <c r="AJ18" i="27" a="1"/>
  <c r="AJ18" i="27" s="1"/>
  <c r="JI16" i="27" a="1"/>
  <c r="JI16" i="27" s="1"/>
  <c r="JI17" i="27" a="1"/>
  <c r="JI17" i="27" s="1"/>
  <c r="JI15" i="27" a="1"/>
  <c r="JI15" i="27" s="1"/>
  <c r="JI19" i="27" a="1"/>
  <c r="JI19" i="27" s="1"/>
  <c r="JI18" i="27" a="1"/>
  <c r="JI18" i="27" s="1"/>
  <c r="HU15" i="27" a="1"/>
  <c r="HU15" i="27" s="1"/>
  <c r="HU16" i="27" a="1"/>
  <c r="HU16" i="27" s="1"/>
  <c r="HU17" i="27" a="1"/>
  <c r="HU17" i="27" s="1"/>
  <c r="HU18" i="27" a="1"/>
  <c r="HU18" i="27" s="1"/>
  <c r="HU19" i="27" a="1"/>
  <c r="HU19" i="27" s="1"/>
  <c r="CH15" i="27" a="1"/>
  <c r="CH15" i="27" s="1"/>
  <c r="CH16" i="27" a="1"/>
  <c r="CH16" i="27" s="1"/>
  <c r="CH17" i="27" a="1"/>
  <c r="CH17" i="27" s="1"/>
  <c r="CH18" i="27" a="1"/>
  <c r="CH18" i="27" s="1"/>
  <c r="CH19" i="27" a="1"/>
  <c r="CH19" i="27" s="1"/>
  <c r="AR15" i="27" a="1"/>
  <c r="AR15" i="27" s="1"/>
  <c r="AR19" i="27" a="1"/>
  <c r="AR19" i="27" s="1"/>
  <c r="AR18" i="27" a="1"/>
  <c r="AR18" i="27" s="1"/>
  <c r="AR16" i="27" a="1"/>
  <c r="AR16" i="27" s="1"/>
  <c r="AR17" i="27" a="1"/>
  <c r="AR17" i="27" s="1"/>
  <c r="HS15" i="27" a="1"/>
  <c r="HS15" i="27" s="1"/>
  <c r="HS17" i="27" a="1"/>
  <c r="HS17" i="27" s="1"/>
  <c r="HS18" i="27" a="1"/>
  <c r="HS18" i="27" s="1"/>
  <c r="HS16" i="27" a="1"/>
  <c r="HS16" i="27" s="1"/>
  <c r="HS19" i="27" a="1"/>
  <c r="HS19" i="27" s="1"/>
  <c r="GD16" i="27" a="1"/>
  <c r="GD16" i="27" s="1"/>
  <c r="GD15" i="27" a="1"/>
  <c r="GD15" i="27" s="1"/>
  <c r="GD17" i="27" a="1"/>
  <c r="GD17" i="27" s="1"/>
  <c r="GD18" i="27" a="1"/>
  <c r="GD18" i="27" s="1"/>
  <c r="GD19" i="27" a="1"/>
  <c r="GD19" i="27" s="1"/>
  <c r="F15" i="27" a="1"/>
  <c r="F15" i="27" s="1"/>
  <c r="F18" i="27" a="1"/>
  <c r="F18" i="27" s="1"/>
  <c r="F17" i="27" a="1"/>
  <c r="F17" i="27" s="1"/>
  <c r="F19" i="27" a="1"/>
  <c r="F19" i="27" s="1"/>
  <c r="F16" i="27" a="1"/>
  <c r="F16" i="27" s="1"/>
  <c r="MN16" i="27" a="1"/>
  <c r="MN16" i="27" s="1"/>
  <c r="MN18" i="27" a="1"/>
  <c r="MN18" i="27" s="1"/>
  <c r="MN17" i="27" a="1"/>
  <c r="MN17" i="27" s="1"/>
  <c r="MS19" i="27" a="1"/>
  <c r="MS19" i="27" s="1"/>
  <c r="MS17" i="27" a="1"/>
  <c r="MS17" i="27" s="1"/>
  <c r="MS15" i="27" a="1"/>
  <c r="MS15" i="27" s="1"/>
  <c r="MS16" i="27" a="1"/>
  <c r="MS16" i="27" s="1"/>
  <c r="MS18" i="27" a="1"/>
  <c r="MS18" i="27" s="1"/>
  <c r="MI16" i="27" a="1"/>
  <c r="MI16" i="27" s="1"/>
  <c r="MI19" i="27" a="1"/>
  <c r="MI19" i="27" s="1"/>
  <c r="MI17" i="27" a="1"/>
  <c r="MI17" i="27" s="1"/>
  <c r="MI18" i="27" a="1"/>
  <c r="MI18" i="27" s="1"/>
  <c r="LG15" i="27" a="1"/>
  <c r="LG15" i="27" s="1"/>
  <c r="LG16" i="27" a="1"/>
  <c r="LG16" i="27" s="1"/>
  <c r="LG17" i="27" a="1"/>
  <c r="LG17" i="27" s="1"/>
  <c r="LG18" i="27" a="1"/>
  <c r="LG18" i="27" s="1"/>
  <c r="LG19" i="27" a="1"/>
  <c r="LG19" i="27" s="1"/>
  <c r="BK15" i="27" a="1"/>
  <c r="BK15" i="27" s="1"/>
  <c r="BK16" i="27" a="1"/>
  <c r="BK16" i="27" s="1"/>
  <c r="BK17" i="27" a="1"/>
  <c r="BK17" i="27" s="1"/>
  <c r="BK18" i="27" a="1"/>
  <c r="BK18" i="27" s="1"/>
  <c r="BK19" i="27" a="1"/>
  <c r="BK19" i="27" s="1"/>
  <c r="DR15" i="27" a="1"/>
  <c r="DR15" i="27" s="1"/>
  <c r="DR16" i="27" a="1"/>
  <c r="DR16" i="27" s="1"/>
  <c r="DR17" i="27" a="1"/>
  <c r="DR17" i="27" s="1"/>
  <c r="DR18" i="27" a="1"/>
  <c r="DR18" i="27" s="1"/>
  <c r="DR19" i="27" a="1"/>
  <c r="DR19" i="27" s="1"/>
  <c r="AV15" i="27" a="1"/>
  <c r="AV15" i="27" s="1"/>
  <c r="AV16" i="27" a="1"/>
  <c r="AV16" i="27" s="1"/>
  <c r="AV18" i="27" a="1"/>
  <c r="AV18" i="27" s="1"/>
  <c r="AV19" i="27" a="1"/>
  <c r="AV19" i="27" s="1"/>
  <c r="AV17" i="27" a="1"/>
  <c r="AV17" i="27" s="1"/>
  <c r="CF15" i="27" a="1"/>
  <c r="CF15" i="27" s="1"/>
  <c r="CF16" i="27" a="1"/>
  <c r="CF16" i="27" s="1"/>
  <c r="CF17" i="27" a="1"/>
  <c r="CF17" i="27" s="1"/>
  <c r="CF19" i="27" a="1"/>
  <c r="CF19" i="27" s="1"/>
  <c r="CF18" i="27" a="1"/>
  <c r="CF18" i="27" s="1"/>
  <c r="EE16" i="27" a="1"/>
  <c r="EE16" i="27" s="1"/>
  <c r="EE15" i="27" a="1"/>
  <c r="EE15" i="27" s="1"/>
  <c r="EE17" i="27" a="1"/>
  <c r="EE17" i="27" s="1"/>
  <c r="EE18" i="27" a="1"/>
  <c r="EE18" i="27" s="1"/>
  <c r="EE19" i="27" a="1"/>
  <c r="EE19" i="27" s="1"/>
  <c r="JJ15" i="27" a="1"/>
  <c r="JJ15" i="27" s="1"/>
  <c r="JJ18" i="27" a="1"/>
  <c r="JJ18" i="27" s="1"/>
  <c r="JJ19" i="27" a="1"/>
  <c r="JJ19" i="27" s="1"/>
  <c r="JJ16" i="27" a="1"/>
  <c r="JJ16" i="27" s="1"/>
  <c r="JJ17" i="27" a="1"/>
  <c r="JJ17" i="27" s="1"/>
  <c r="BV15" i="27" a="1"/>
  <c r="BV15" i="27" s="1"/>
  <c r="BV16" i="27" a="1"/>
  <c r="BV16" i="27" s="1"/>
  <c r="BV18" i="27" a="1"/>
  <c r="BV18" i="27" s="1"/>
  <c r="BV19" i="27" a="1"/>
  <c r="BV19" i="27" s="1"/>
  <c r="BV17" i="27" a="1"/>
  <c r="BV17" i="27" s="1"/>
  <c r="EF15" i="27" a="1"/>
  <c r="EF15" i="27" s="1"/>
  <c r="EF17" i="27" a="1"/>
  <c r="EF17" i="27" s="1"/>
  <c r="EF16" i="27" a="1"/>
  <c r="EF16" i="27" s="1"/>
  <c r="EF18" i="27" a="1"/>
  <c r="EF18" i="27" s="1"/>
  <c r="EF19" i="27" a="1"/>
  <c r="EF19" i="27" s="1"/>
  <c r="DJ15" i="27" a="1"/>
  <c r="DJ15" i="27" s="1"/>
  <c r="DJ16" i="27" a="1"/>
  <c r="DJ16" i="27" s="1"/>
  <c r="DJ17" i="27" a="1"/>
  <c r="DJ17" i="27" s="1"/>
  <c r="DJ19" i="27" a="1"/>
  <c r="DJ19" i="27" s="1"/>
  <c r="DJ18" i="27" a="1"/>
  <c r="DJ18" i="27" s="1"/>
  <c r="DC15" i="27" a="1"/>
  <c r="DC15" i="27" s="1"/>
  <c r="DC17" i="27" a="1"/>
  <c r="DC17" i="27" s="1"/>
  <c r="DC16" i="27" a="1"/>
  <c r="DC16" i="27" s="1"/>
  <c r="DC18" i="27" a="1"/>
  <c r="DC18" i="27" s="1"/>
  <c r="DC19" i="27" a="1"/>
  <c r="DC19" i="27" s="1"/>
  <c r="FG15" i="27" a="1"/>
  <c r="FG15" i="27" s="1"/>
  <c r="FG16" i="27" a="1"/>
  <c r="FG16" i="27" s="1"/>
  <c r="FG17" i="27" a="1"/>
  <c r="FG17" i="27" s="1"/>
  <c r="FG18" i="27" a="1"/>
  <c r="FG18" i="27" s="1"/>
  <c r="FG19" i="27" a="1"/>
  <c r="FG19" i="27" s="1"/>
  <c r="HK15" i="27" a="1"/>
  <c r="HK15" i="27" s="1"/>
  <c r="HK17" i="27" a="1"/>
  <c r="HK17" i="27" s="1"/>
  <c r="HK18" i="27" a="1"/>
  <c r="HK18" i="27" s="1"/>
  <c r="HK16" i="27" a="1"/>
  <c r="HK16" i="27" s="1"/>
  <c r="HK19" i="27" a="1"/>
  <c r="HK19" i="27" s="1"/>
  <c r="GQ15" i="27" a="1"/>
  <c r="GQ15" i="27" s="1"/>
  <c r="GQ16" i="27" a="1"/>
  <c r="GQ16" i="27" s="1"/>
  <c r="GQ17" i="27" a="1"/>
  <c r="GQ17" i="27" s="1"/>
  <c r="GQ18" i="27" a="1"/>
  <c r="GQ18" i="27" s="1"/>
  <c r="GQ19" i="27" a="1"/>
  <c r="GQ19" i="27" s="1"/>
  <c r="JG15" i="27" a="1"/>
  <c r="JG15" i="27" s="1"/>
  <c r="JG18" i="27" a="1"/>
  <c r="JG18" i="27" s="1"/>
  <c r="JG16" i="27" a="1"/>
  <c r="JG16" i="27" s="1"/>
  <c r="JG17" i="27" a="1"/>
  <c r="JG17" i="27" s="1"/>
  <c r="JG19" i="27" a="1"/>
  <c r="JG19" i="27" s="1"/>
  <c r="DK15" i="27" a="1"/>
  <c r="DK15" i="27" s="1"/>
  <c r="DK16" i="27" a="1"/>
  <c r="DK16" i="27" s="1"/>
  <c r="DK18" i="27" a="1"/>
  <c r="DK18" i="27" s="1"/>
  <c r="DK17" i="27" a="1"/>
  <c r="DK17" i="27" s="1"/>
  <c r="DK19" i="27" a="1"/>
  <c r="DK19" i="27" s="1"/>
  <c r="LH16" i="27" a="1"/>
  <c r="LH16" i="27" s="1"/>
  <c r="LH18" i="27" a="1"/>
  <c r="LH18" i="27" s="1"/>
  <c r="LH17" i="27" a="1"/>
  <c r="LH17" i="27" s="1"/>
  <c r="LH15" i="27" a="1"/>
  <c r="LH15" i="27" s="1"/>
  <c r="LH19" i="27" a="1"/>
  <c r="LH19" i="27" s="1"/>
  <c r="HG16" i="27" a="1"/>
  <c r="HG16" i="27" s="1"/>
  <c r="HG15" i="27" a="1"/>
  <c r="HG15" i="27" s="1"/>
  <c r="HG18" i="27" a="1"/>
  <c r="HG18" i="27" s="1"/>
  <c r="HG19" i="27" a="1"/>
  <c r="HG19" i="27" s="1"/>
  <c r="HG17" i="27" a="1"/>
  <c r="HG17" i="27" s="1"/>
  <c r="FP15" i="27" a="1"/>
  <c r="FP15" i="27" s="1"/>
  <c r="FP19" i="27" a="1"/>
  <c r="FP19" i="27" s="1"/>
  <c r="FP16" i="27" a="1"/>
  <c r="FP16" i="27" s="1"/>
  <c r="FP18" i="27" a="1"/>
  <c r="FP18" i="27" s="1"/>
  <c r="FP17" i="27" a="1"/>
  <c r="FP17" i="27" s="1"/>
  <c r="DE15" i="27" a="1"/>
  <c r="DE15" i="27" s="1"/>
  <c r="DE16" i="27" a="1"/>
  <c r="DE16" i="27" s="1"/>
  <c r="DE17" i="27" a="1"/>
  <c r="DE17" i="27" s="1"/>
  <c r="DE18" i="27" a="1"/>
  <c r="DE18" i="27" s="1"/>
  <c r="DE19" i="27" a="1"/>
  <c r="DE19" i="27" s="1"/>
  <c r="GT15" i="27" a="1"/>
  <c r="GT15" i="27" s="1"/>
  <c r="GT16" i="27" a="1"/>
  <c r="GT16" i="27" s="1"/>
  <c r="GT18" i="27" a="1"/>
  <c r="GT18" i="27" s="1"/>
  <c r="GT17" i="27" a="1"/>
  <c r="GT17" i="27" s="1"/>
  <c r="GT19" i="27" a="1"/>
  <c r="GT19" i="27" s="1"/>
  <c r="GY15" i="27" a="1"/>
  <c r="GY15" i="27" s="1"/>
  <c r="GY16" i="27" a="1"/>
  <c r="GY16" i="27" s="1"/>
  <c r="GY18" i="27" a="1"/>
  <c r="GY18" i="27" s="1"/>
  <c r="GY17" i="27" a="1"/>
  <c r="GY17" i="27" s="1"/>
  <c r="GY19" i="27" a="1"/>
  <c r="GY19" i="27" s="1"/>
  <c r="IY15" i="27" a="1"/>
  <c r="IY15" i="27" s="1"/>
  <c r="IY16" i="27" a="1"/>
  <c r="IY16" i="27" s="1"/>
  <c r="IY18" i="27" a="1"/>
  <c r="IY18" i="27" s="1"/>
  <c r="IY17" i="27" a="1"/>
  <c r="IY17" i="27" s="1"/>
  <c r="IY19" i="27" a="1"/>
  <c r="IY19" i="27" s="1"/>
  <c r="AK15" i="27" a="1"/>
  <c r="AK15" i="27" s="1"/>
  <c r="AK16" i="27" a="1"/>
  <c r="AK16" i="27" s="1"/>
  <c r="AK17" i="27" a="1"/>
  <c r="AK17" i="27" s="1"/>
  <c r="AK18" i="27" a="1"/>
  <c r="AK18" i="27" s="1"/>
  <c r="AK19" i="27" a="1"/>
  <c r="AK19" i="27" s="1"/>
  <c r="AQ15" i="27" a="1"/>
  <c r="AQ15" i="27" s="1"/>
  <c r="AQ17" i="27" a="1"/>
  <c r="AQ17" i="27" s="1"/>
  <c r="AQ16" i="27" a="1"/>
  <c r="AQ16" i="27" s="1"/>
  <c r="AQ18" i="27" a="1"/>
  <c r="AQ18" i="27" s="1"/>
  <c r="AQ19" i="27" a="1"/>
  <c r="AQ19" i="27" s="1"/>
  <c r="HX15" i="27" a="1"/>
  <c r="HX15" i="27" s="1"/>
  <c r="HX17" i="27" a="1"/>
  <c r="HX17" i="27" s="1"/>
  <c r="HX18" i="27" a="1"/>
  <c r="HX18" i="27" s="1"/>
  <c r="HX16" i="27" a="1"/>
  <c r="HX16" i="27" s="1"/>
  <c r="HX19" i="27" a="1"/>
  <c r="HX19" i="27" s="1"/>
  <c r="KI15" i="27" a="1"/>
  <c r="KI15" i="27" s="1"/>
  <c r="KI16" i="27" a="1"/>
  <c r="KI16" i="27" s="1"/>
  <c r="KI17" i="27" a="1"/>
  <c r="KI17" i="27" s="1"/>
  <c r="KI18" i="27" a="1"/>
  <c r="KI18" i="27" s="1"/>
  <c r="KI19" i="27" a="1"/>
  <c r="KI19" i="27" s="1"/>
  <c r="LL15" i="27" a="1"/>
  <c r="LL15" i="27" s="1"/>
  <c r="LL16" i="27" a="1"/>
  <c r="LL16" i="27" s="1"/>
  <c r="LL19" i="27" a="1"/>
  <c r="LL19" i="27" s="1"/>
  <c r="LL17" i="27" a="1"/>
  <c r="LL17" i="27" s="1"/>
  <c r="LL18" i="27" a="1"/>
  <c r="LL18" i="27" s="1"/>
  <c r="BA15" i="27" a="1"/>
  <c r="BA15" i="27" s="1"/>
  <c r="BA17" i="27" a="1"/>
  <c r="BA17" i="27" s="1"/>
  <c r="BA16" i="27" a="1"/>
  <c r="BA16" i="27" s="1"/>
  <c r="BA18" i="27" a="1"/>
  <c r="BA18" i="27" s="1"/>
  <c r="BA19" i="27" a="1"/>
  <c r="BA19" i="27" s="1"/>
  <c r="AU16" i="27" a="1"/>
  <c r="AU16" i="27" s="1"/>
  <c r="AU17" i="27" a="1"/>
  <c r="AU17" i="27" s="1"/>
  <c r="AU15" i="27" a="1"/>
  <c r="AU15" i="27" s="1"/>
  <c r="AU18" i="27" a="1"/>
  <c r="AU18" i="27" s="1"/>
  <c r="AU19" i="27" a="1"/>
  <c r="AU19" i="27" s="1"/>
  <c r="Y15" i="27" a="1"/>
  <c r="Y15" i="27" s="1"/>
  <c r="Y17" i="27" a="1"/>
  <c r="Y17" i="27" s="1"/>
  <c r="Y16" i="27" a="1"/>
  <c r="Y16" i="27" s="1"/>
  <c r="Y19" i="27" a="1"/>
  <c r="Y19" i="27" s="1"/>
  <c r="Y18" i="27" a="1"/>
  <c r="Y18" i="27" s="1"/>
  <c r="HB15" i="27" a="1"/>
  <c r="HB15" i="27" s="1"/>
  <c r="HB17" i="27" a="1"/>
  <c r="HB17" i="27" s="1"/>
  <c r="HB16" i="27" a="1"/>
  <c r="HB16" i="27" s="1"/>
  <c r="HB19" i="27" a="1"/>
  <c r="HB19" i="27" s="1"/>
  <c r="HB18" i="27" a="1"/>
  <c r="HB18" i="27" s="1"/>
  <c r="FM15" i="27" a="1"/>
  <c r="FM15" i="27" s="1"/>
  <c r="FM16" i="27" a="1"/>
  <c r="FM16" i="27" s="1"/>
  <c r="FM19" i="27" a="1"/>
  <c r="FM19" i="27" s="1"/>
  <c r="FM18" i="27" a="1"/>
  <c r="FM18" i="27" s="1"/>
  <c r="FM17" i="27" a="1"/>
  <c r="FM17" i="27" s="1"/>
  <c r="JF15" i="27" a="1"/>
  <c r="JF15" i="27" s="1"/>
  <c r="JF16" i="27" a="1"/>
  <c r="JF16" i="27" s="1"/>
  <c r="JF17" i="27" a="1"/>
  <c r="JF17" i="27" s="1"/>
  <c r="JF18" i="27" a="1"/>
  <c r="JF18" i="27" s="1"/>
  <c r="JF19" i="27" a="1"/>
  <c r="JF19" i="27" s="1"/>
  <c r="AC15" i="27" a="1"/>
  <c r="AC15" i="27" s="1"/>
  <c r="AC16" i="27" a="1"/>
  <c r="AC16" i="27" s="1"/>
  <c r="AC17" i="27" a="1"/>
  <c r="AC17" i="27" s="1"/>
  <c r="AC18" i="27" a="1"/>
  <c r="AC18" i="27" s="1"/>
  <c r="AC19" i="27" a="1"/>
  <c r="AC19" i="27" s="1"/>
  <c r="BL16" i="27" a="1"/>
  <c r="BL16" i="27" s="1"/>
  <c r="BL18" i="27" a="1"/>
  <c r="BL18" i="27" s="1"/>
  <c r="BL17" i="27" a="1"/>
  <c r="BL17" i="27" s="1"/>
  <c r="BL19" i="27" a="1"/>
  <c r="BL19" i="27" s="1"/>
  <c r="BL15" i="27" a="1"/>
  <c r="BL15" i="27" s="1"/>
  <c r="KN15" i="27" a="1"/>
  <c r="KN15" i="27" s="1"/>
  <c r="KN17" i="27" a="1"/>
  <c r="KN17" i="27" s="1"/>
  <c r="KN18" i="27" a="1"/>
  <c r="KN18" i="27" s="1"/>
  <c r="KN16" i="27" a="1"/>
  <c r="KN16" i="27" s="1"/>
  <c r="KN19" i="27" a="1"/>
  <c r="KN19" i="27" s="1"/>
  <c r="AA16" i="27" a="1"/>
  <c r="AA16" i="27" s="1"/>
  <c r="AA15" i="27" a="1"/>
  <c r="AA15" i="27" s="1"/>
  <c r="AA17" i="27" a="1"/>
  <c r="AA17" i="27" s="1"/>
  <c r="AA18" i="27" a="1"/>
  <c r="AA18" i="27" s="1"/>
  <c r="AA19" i="27" a="1"/>
  <c r="AA19" i="27" s="1"/>
  <c r="BM15" i="27" a="1"/>
  <c r="BM15" i="27" s="1"/>
  <c r="BM16" i="27" a="1"/>
  <c r="BM16" i="27" s="1"/>
  <c r="BM17" i="27" a="1"/>
  <c r="BM17" i="27" s="1"/>
  <c r="BM19" i="27" a="1"/>
  <c r="BM19" i="27" s="1"/>
  <c r="BM18" i="27" a="1"/>
  <c r="BM18" i="27" s="1"/>
  <c r="KT15" i="27" a="1"/>
  <c r="KT15" i="27" s="1"/>
  <c r="KT17" i="27" a="1"/>
  <c r="KT17" i="27" s="1"/>
  <c r="KT16" i="27" a="1"/>
  <c r="KT16" i="27" s="1"/>
  <c r="KT18" i="27" a="1"/>
  <c r="KT18" i="27" s="1"/>
  <c r="KT19" i="27" a="1"/>
  <c r="KT19" i="27" s="1"/>
  <c r="LA15" i="27" a="1"/>
  <c r="LA15" i="27" s="1"/>
  <c r="LA17" i="27" a="1"/>
  <c r="LA17" i="27" s="1"/>
  <c r="LA16" i="27" a="1"/>
  <c r="LA16" i="27" s="1"/>
  <c r="LA18" i="27" a="1"/>
  <c r="LA18" i="27" s="1"/>
  <c r="LA19" i="27" a="1"/>
  <c r="LA19" i="27" s="1"/>
  <c r="LM16" i="27" a="1"/>
  <c r="LM16" i="27" s="1"/>
  <c r="LM17" i="27" a="1"/>
  <c r="LM17" i="27" s="1"/>
  <c r="LM18" i="27" a="1"/>
  <c r="LM18" i="27" s="1"/>
  <c r="LM19" i="27" a="1"/>
  <c r="LM19" i="27" s="1"/>
  <c r="LM15" i="27" a="1"/>
  <c r="LM15" i="27" s="1"/>
  <c r="FT15" i="27" a="1"/>
  <c r="FT15" i="27" s="1"/>
  <c r="FT16" i="27" a="1"/>
  <c r="FT16" i="27" s="1"/>
  <c r="FT17" i="27" a="1"/>
  <c r="FT17" i="27" s="1"/>
  <c r="FT18" i="27" a="1"/>
  <c r="FT18" i="27" s="1"/>
  <c r="FT19" i="27" a="1"/>
  <c r="FT19" i="27" s="1"/>
  <c r="JS15" i="27" a="1"/>
  <c r="JS15" i="27" s="1"/>
  <c r="JS16" i="27" a="1"/>
  <c r="JS16" i="27" s="1"/>
  <c r="JS17" i="27" a="1"/>
  <c r="JS17" i="27" s="1"/>
  <c r="JS18" i="27" a="1"/>
  <c r="JS18" i="27" s="1"/>
  <c r="JS19" i="27" a="1"/>
  <c r="JS19" i="27" s="1"/>
  <c r="MU18" i="27" a="1"/>
  <c r="MU18" i="27" s="1"/>
  <c r="MU19" i="27" a="1"/>
  <c r="MU19" i="27" s="1"/>
  <c r="MU16" i="27" a="1"/>
  <c r="MU16" i="27" s="1"/>
  <c r="MU15" i="27" a="1"/>
  <c r="MU15" i="27" s="1"/>
  <c r="MU17" i="27" a="1"/>
  <c r="MU17" i="27" s="1"/>
  <c r="MW17" i="27" a="1"/>
  <c r="MW17" i="27" s="1"/>
  <c r="MW18" i="27" a="1"/>
  <c r="MW18" i="27" s="1"/>
  <c r="MW15" i="27" a="1"/>
  <c r="MW15" i="27" s="1"/>
  <c r="MW16" i="27" a="1"/>
  <c r="MW16" i="27" s="1"/>
  <c r="MW19" i="27" a="1"/>
  <c r="MW19" i="27" s="1"/>
  <c r="MK19" i="27" a="1"/>
  <c r="MK19" i="27" s="1"/>
  <c r="MK17" i="27" a="1"/>
  <c r="MK17" i="27" s="1"/>
  <c r="MK15" i="27" a="1"/>
  <c r="MK15" i="27" s="1"/>
  <c r="MK18" i="27" a="1"/>
  <c r="MK18" i="27" s="1"/>
  <c r="MK16" i="27" a="1"/>
  <c r="MK16" i="27" s="1"/>
  <c r="HI15" i="27" a="1"/>
  <c r="HI15" i="27" s="1"/>
  <c r="HI16" i="27" a="1"/>
  <c r="HI16" i="27" s="1"/>
  <c r="HI17" i="27" a="1"/>
  <c r="HI17" i="27" s="1"/>
  <c r="HI18" i="27" a="1"/>
  <c r="HI18" i="27" s="1"/>
  <c r="HI19" i="27" a="1"/>
  <c r="HI19" i="27" s="1"/>
  <c r="HN17" i="27" a="1"/>
  <c r="HN17" i="27" s="1"/>
  <c r="HN15" i="27" a="1"/>
  <c r="HN15" i="27" s="1"/>
  <c r="HN16" i="27" a="1"/>
  <c r="HN16" i="27" s="1"/>
  <c r="HN18" i="27" a="1"/>
  <c r="HN18" i="27" s="1"/>
  <c r="HN19" i="27" a="1"/>
  <c r="HN19" i="27" s="1"/>
  <c r="KW15" i="27" a="1"/>
  <c r="KW15" i="27" s="1"/>
  <c r="KW16" i="27" a="1"/>
  <c r="KW16" i="27" s="1"/>
  <c r="KW17" i="27" a="1"/>
  <c r="KW17" i="27" s="1"/>
  <c r="KW18" i="27" a="1"/>
  <c r="KW18" i="27" s="1"/>
  <c r="KW19" i="27" a="1"/>
  <c r="KW19" i="27" s="1"/>
  <c r="KS15" i="27" a="1"/>
  <c r="KS15" i="27" s="1"/>
  <c r="KS17" i="27" a="1"/>
  <c r="KS17" i="27" s="1"/>
  <c r="KS16" i="27" a="1"/>
  <c r="KS16" i="27" s="1"/>
  <c r="KS18" i="27" a="1"/>
  <c r="KS18" i="27" s="1"/>
  <c r="KS19" i="27" a="1"/>
  <c r="KS19" i="27" s="1"/>
  <c r="GP15" i="27" a="1"/>
  <c r="GP15" i="27" s="1"/>
  <c r="GP16" i="27" a="1"/>
  <c r="GP16" i="27" s="1"/>
  <c r="GP17" i="27" a="1"/>
  <c r="GP17" i="27" s="1"/>
  <c r="GP19" i="27" a="1"/>
  <c r="GP19" i="27" s="1"/>
  <c r="GP18" i="27" a="1"/>
  <c r="GP18" i="27" s="1"/>
  <c r="GZ15" i="27" a="1"/>
  <c r="GZ15" i="27" s="1"/>
  <c r="GZ16" i="27" a="1"/>
  <c r="GZ16" i="27" s="1"/>
  <c r="GZ17" i="27" a="1"/>
  <c r="GZ17" i="27" s="1"/>
  <c r="GZ18" i="27" a="1"/>
  <c r="GZ18" i="27" s="1"/>
  <c r="GZ19" i="27" a="1"/>
  <c r="GZ19" i="27" s="1"/>
  <c r="EC15" i="27" a="1"/>
  <c r="EC15" i="27" s="1"/>
  <c r="EC16" i="27" a="1"/>
  <c r="EC16" i="27" s="1"/>
  <c r="EC17" i="27" a="1"/>
  <c r="EC17" i="27" s="1"/>
  <c r="EC18" i="27" a="1"/>
  <c r="EC18" i="27" s="1"/>
  <c r="EC19" i="27" a="1"/>
  <c r="EC19" i="27" s="1"/>
  <c r="HY15" i="27" a="1"/>
  <c r="HY15" i="27" s="1"/>
  <c r="HY16" i="27" a="1"/>
  <c r="HY16" i="27" s="1"/>
  <c r="HY18" i="27" a="1"/>
  <c r="HY18" i="27" s="1"/>
  <c r="HY17" i="27" a="1"/>
  <c r="HY17" i="27" s="1"/>
  <c r="HY19" i="27" a="1"/>
  <c r="HY19" i="27" s="1"/>
  <c r="HA15" i="27" a="1"/>
  <c r="HA15" i="27" s="1"/>
  <c r="HA16" i="27" a="1"/>
  <c r="HA16" i="27" s="1"/>
  <c r="HA17" i="27" a="1"/>
  <c r="HA17" i="27" s="1"/>
  <c r="HA19" i="27" a="1"/>
  <c r="HA19" i="27" s="1"/>
  <c r="HA18" i="27" a="1"/>
  <c r="HA18" i="27" s="1"/>
  <c r="AW15" i="27" a="1"/>
  <c r="AW15" i="27" s="1"/>
  <c r="AW17" i="27" a="1"/>
  <c r="AW17" i="27" s="1"/>
  <c r="AW19" i="27" a="1"/>
  <c r="AW19" i="27" s="1"/>
  <c r="AW16" i="27" a="1"/>
  <c r="AW16" i="27" s="1"/>
  <c r="AW18" i="27" a="1"/>
  <c r="AW18" i="27" s="1"/>
  <c r="GF15" i="27" a="1"/>
  <c r="GF15" i="27" s="1"/>
  <c r="GF16" i="27" a="1"/>
  <c r="GF16" i="27" s="1"/>
  <c r="GF17" i="27" a="1"/>
  <c r="GF17" i="27" s="1"/>
  <c r="GF19" i="27" a="1"/>
  <c r="GF19" i="27" s="1"/>
  <c r="GF18" i="27" a="1"/>
  <c r="GF18" i="27" s="1"/>
  <c r="JR15" i="27" a="1"/>
  <c r="JR15" i="27" s="1"/>
  <c r="JR16" i="27" a="1"/>
  <c r="JR16" i="27" s="1"/>
  <c r="JR17" i="27" a="1"/>
  <c r="JR17" i="27" s="1"/>
  <c r="JR18" i="27" a="1"/>
  <c r="JR18" i="27" s="1"/>
  <c r="JR19" i="27" a="1"/>
  <c r="JR19" i="27" s="1"/>
  <c r="IV16" i="27" a="1"/>
  <c r="IV16" i="27" s="1"/>
  <c r="IV18" i="27" a="1"/>
  <c r="IV18" i="27" s="1"/>
  <c r="IV15" i="27" a="1"/>
  <c r="IV15" i="27" s="1"/>
  <c r="IV17" i="27" a="1"/>
  <c r="IV17" i="27" s="1"/>
  <c r="IV19" i="27" a="1"/>
  <c r="IV19" i="27" s="1"/>
  <c r="JZ15" i="27" a="1"/>
  <c r="JZ15" i="27" s="1"/>
  <c r="JZ16" i="27" a="1"/>
  <c r="JZ16" i="27" s="1"/>
  <c r="JZ18" i="27" a="1"/>
  <c r="JZ18" i="27" s="1"/>
  <c r="JZ17" i="27" a="1"/>
  <c r="JZ17" i="27" s="1"/>
  <c r="JZ19" i="27" a="1"/>
  <c r="JZ19" i="27" s="1"/>
  <c r="JY15" i="27" a="1"/>
  <c r="JY15" i="27" s="1"/>
  <c r="JY17" i="27" a="1"/>
  <c r="JY17" i="27" s="1"/>
  <c r="JY16" i="27" a="1"/>
  <c r="JY16" i="27" s="1"/>
  <c r="JY19" i="27" a="1"/>
  <c r="JY19" i="27" s="1"/>
  <c r="JY18" i="27" a="1"/>
  <c r="JY18" i="27" s="1"/>
  <c r="FV15" i="27" a="1"/>
  <c r="FV15" i="27" s="1"/>
  <c r="FV16" i="27" a="1"/>
  <c r="FV16" i="27" s="1"/>
  <c r="FV17" i="27" a="1"/>
  <c r="FV17" i="27" s="1"/>
  <c r="FV19" i="27" a="1"/>
  <c r="FV19" i="27" s="1"/>
  <c r="FV18" i="27" a="1"/>
  <c r="FV18" i="27" s="1"/>
  <c r="CO16" i="27" a="1"/>
  <c r="CO16" i="27" s="1"/>
  <c r="CO15" i="27" a="1"/>
  <c r="CO15" i="27" s="1"/>
  <c r="CO17" i="27" a="1"/>
  <c r="CO17" i="27" s="1"/>
  <c r="CO18" i="27" a="1"/>
  <c r="CO18" i="27" s="1"/>
  <c r="CO19" i="27" a="1"/>
  <c r="CO19" i="27" s="1"/>
  <c r="LK15" i="27" a="1"/>
  <c r="LK15" i="27" s="1"/>
  <c r="LK18" i="27" a="1"/>
  <c r="LK18" i="27" s="1"/>
  <c r="LK16" i="27" a="1"/>
  <c r="LK16" i="27" s="1"/>
  <c r="LK17" i="27" a="1"/>
  <c r="LK17" i="27" s="1"/>
  <c r="LK19" i="27" a="1"/>
  <c r="LK19" i="27" s="1"/>
  <c r="FI15" i="27" a="1"/>
  <c r="FI15" i="27" s="1"/>
  <c r="FI16" i="27" a="1"/>
  <c r="FI16" i="27" s="1"/>
  <c r="FI17" i="27" a="1"/>
  <c r="FI17" i="27" s="1"/>
  <c r="FI18" i="27" a="1"/>
  <c r="FI18" i="27" s="1"/>
  <c r="FI19" i="27" a="1"/>
  <c r="FI19" i="27" s="1"/>
  <c r="P15" i="27" a="1"/>
  <c r="P15" i="27" s="1"/>
  <c r="P16" i="27" a="1"/>
  <c r="P16" i="27" s="1"/>
  <c r="P18" i="27" a="1"/>
  <c r="P18" i="27" s="1"/>
  <c r="P17" i="27" a="1"/>
  <c r="P17" i="27" s="1"/>
  <c r="P19" i="27" a="1"/>
  <c r="P19" i="27" s="1"/>
  <c r="CN15" i="27" a="1"/>
  <c r="CN15" i="27" s="1"/>
  <c r="CN16" i="27" a="1"/>
  <c r="CN16" i="27" s="1"/>
  <c r="CN17" i="27" a="1"/>
  <c r="CN17" i="27" s="1"/>
  <c r="CN19" i="27" a="1"/>
  <c r="CN19" i="27" s="1"/>
  <c r="CN18" i="27" a="1"/>
  <c r="CN18" i="27" s="1"/>
  <c r="DP16" i="27" a="1"/>
  <c r="DP16" i="27" s="1"/>
  <c r="DP17" i="27" a="1"/>
  <c r="DP17" i="27" s="1"/>
  <c r="DP18" i="27" a="1"/>
  <c r="DP18" i="27" s="1"/>
  <c r="DP15" i="27" a="1"/>
  <c r="DP15" i="27" s="1"/>
  <c r="DP19" i="27" a="1"/>
  <c r="DP19" i="27" s="1"/>
  <c r="AL15" i="27" a="1"/>
  <c r="AL15" i="27" s="1"/>
  <c r="AL16" i="27" a="1"/>
  <c r="AL16" i="27" s="1"/>
  <c r="AL18" i="27" a="1"/>
  <c r="AL18" i="27" s="1"/>
  <c r="AL17" i="27" a="1"/>
  <c r="AL17" i="27" s="1"/>
  <c r="AL19" i="27" a="1"/>
  <c r="AL19" i="27" s="1"/>
  <c r="T15" i="27" a="1"/>
  <c r="T15" i="27" s="1"/>
  <c r="T16" i="27" a="1"/>
  <c r="T16" i="27" s="1"/>
  <c r="T19" i="27" a="1"/>
  <c r="T19" i="27" s="1"/>
  <c r="T17" i="27" a="1"/>
  <c r="T17" i="27" s="1"/>
  <c r="T18" i="27" a="1"/>
  <c r="T18" i="27" s="1"/>
  <c r="IO15" i="27" a="1"/>
  <c r="IO15" i="27" s="1"/>
  <c r="IO17" i="27" a="1"/>
  <c r="IO17" i="27" s="1"/>
  <c r="IO16" i="27" a="1"/>
  <c r="IO16" i="27" s="1"/>
  <c r="IO18" i="27" a="1"/>
  <c r="IO18" i="27" s="1"/>
  <c r="IO19" i="27" a="1"/>
  <c r="IO19" i="27" s="1"/>
  <c r="EM15" i="27" a="1"/>
  <c r="EM15" i="27" s="1"/>
  <c r="EM18" i="27" a="1"/>
  <c r="EM18" i="27" s="1"/>
  <c r="EM16" i="27" a="1"/>
  <c r="EM16" i="27" s="1"/>
  <c r="EM17" i="27" a="1"/>
  <c r="EM17" i="27" s="1"/>
  <c r="EM19" i="27" a="1"/>
  <c r="EM19" i="27" s="1"/>
  <c r="JM15" i="27" a="1"/>
  <c r="JM15" i="27" s="1"/>
  <c r="JM17" i="27" a="1"/>
  <c r="JM17" i="27" s="1"/>
  <c r="JM16" i="27" a="1"/>
  <c r="JM16" i="27" s="1"/>
  <c r="JM19" i="27" a="1"/>
  <c r="JM19" i="27" s="1"/>
  <c r="JM18" i="27" a="1"/>
  <c r="JM18" i="27" s="1"/>
  <c r="R15" i="27" a="1"/>
  <c r="R15" i="27" s="1"/>
  <c r="R16" i="27" a="1"/>
  <c r="R16" i="27" s="1"/>
  <c r="R18" i="27" a="1"/>
  <c r="R18" i="27" s="1"/>
  <c r="R17" i="27" a="1"/>
  <c r="R17" i="27" s="1"/>
  <c r="R19" i="27" a="1"/>
  <c r="R19" i="27" s="1"/>
  <c r="GO15" i="27" a="1"/>
  <c r="GO15" i="27" s="1"/>
  <c r="GO17" i="27" a="1"/>
  <c r="GO17" i="27" s="1"/>
  <c r="GO16" i="27" a="1"/>
  <c r="GO16" i="27" s="1"/>
  <c r="GO18" i="27" a="1"/>
  <c r="GO18" i="27" s="1"/>
  <c r="GO19" i="27" a="1"/>
  <c r="GO19" i="27" s="1"/>
  <c r="GU15" i="27" a="1"/>
  <c r="GU15" i="27" s="1"/>
  <c r="GU17" i="27" a="1"/>
  <c r="GU17" i="27" s="1"/>
  <c r="GU16" i="27" a="1"/>
  <c r="GU16" i="27" s="1"/>
  <c r="GU18" i="27" a="1"/>
  <c r="GU18" i="27" s="1"/>
  <c r="GU19" i="27" a="1"/>
  <c r="GU19" i="27" s="1"/>
  <c r="DI15" i="27" a="1"/>
  <c r="DI15" i="27" s="1"/>
  <c r="DI19" i="27" a="1"/>
  <c r="DI19" i="27" s="1"/>
  <c r="DI16" i="27" a="1"/>
  <c r="DI16" i="27" s="1"/>
  <c r="DI17" i="27" a="1"/>
  <c r="DI17" i="27" s="1"/>
  <c r="DI18" i="27" a="1"/>
  <c r="DI18" i="27" s="1"/>
  <c r="KY15" i="27" a="1"/>
  <c r="KY15" i="27" s="1"/>
  <c r="KY17" i="27" a="1"/>
  <c r="KY17" i="27" s="1"/>
  <c r="KY16" i="27" a="1"/>
  <c r="KY16" i="27" s="1"/>
  <c r="KY18" i="27" a="1"/>
  <c r="KY18" i="27" s="1"/>
  <c r="KY19" i="27" a="1"/>
  <c r="KY19" i="27" s="1"/>
  <c r="BY15" i="27" a="1"/>
  <c r="BY15" i="27" s="1"/>
  <c r="BY16" i="27" a="1"/>
  <c r="BY16" i="27" s="1"/>
  <c r="BY17" i="27" a="1"/>
  <c r="BY17" i="27" s="1"/>
  <c r="BY18" i="27" a="1"/>
  <c r="BY18" i="27" s="1"/>
  <c r="BY19" i="27" a="1"/>
  <c r="BY19" i="27" s="1"/>
  <c r="EY15" i="27" a="1"/>
  <c r="EY15" i="27" s="1"/>
  <c r="EY16" i="27" a="1"/>
  <c r="EY16" i="27" s="1"/>
  <c r="EY17" i="27" a="1"/>
  <c r="EY17" i="27" s="1"/>
  <c r="EY18" i="27" a="1"/>
  <c r="EY18" i="27" s="1"/>
  <c r="EY19" i="27" a="1"/>
  <c r="EY19" i="27" s="1"/>
  <c r="CA15" i="27" a="1"/>
  <c r="CA15" i="27" s="1"/>
  <c r="CA17" i="27" a="1"/>
  <c r="CA17" i="27" s="1"/>
  <c r="CA16" i="27" a="1"/>
  <c r="CA16" i="27" s="1"/>
  <c r="CA19" i="27" a="1"/>
  <c r="CA19" i="27" s="1"/>
  <c r="CA18" i="27" a="1"/>
  <c r="CA18" i="27" s="1"/>
  <c r="CK15" i="27" a="1"/>
  <c r="CK15" i="27" s="1"/>
  <c r="CK16" i="27" a="1"/>
  <c r="CK16" i="27" s="1"/>
  <c r="CK17" i="27" a="1"/>
  <c r="CK17" i="27" s="1"/>
  <c r="CK19" i="27" a="1"/>
  <c r="CK19" i="27" s="1"/>
  <c r="CK18" i="27" a="1"/>
  <c r="CK18" i="27" s="1"/>
  <c r="EU15" i="27" a="1"/>
  <c r="EU15" i="27" s="1"/>
  <c r="EU16" i="27" a="1"/>
  <c r="EU16" i="27" s="1"/>
  <c r="EU18" i="27" a="1"/>
  <c r="EU18" i="27" s="1"/>
  <c r="EU17" i="27" a="1"/>
  <c r="EU17" i="27" s="1"/>
  <c r="EU19" i="27" a="1"/>
  <c r="EU19" i="27" s="1"/>
  <c r="IG15" i="27" a="1"/>
  <c r="IG15" i="27" s="1"/>
  <c r="IG16" i="27" a="1"/>
  <c r="IG16" i="27" s="1"/>
  <c r="IG19" i="27" a="1"/>
  <c r="IG19" i="27" s="1"/>
  <c r="IG17" i="27" a="1"/>
  <c r="IG17" i="27" s="1"/>
  <c r="IG18" i="27" a="1"/>
  <c r="IG18" i="27" s="1"/>
  <c r="IA15" i="27" a="1"/>
  <c r="IA15" i="27" s="1"/>
  <c r="IA17" i="27" a="1"/>
  <c r="IA17" i="27" s="1"/>
  <c r="IA16" i="27" a="1"/>
  <c r="IA16" i="27" s="1"/>
  <c r="IA18" i="27" a="1"/>
  <c r="IA18" i="27" s="1"/>
  <c r="IA19" i="27" a="1"/>
  <c r="IA19" i="27" s="1"/>
  <c r="FA16" i="27" a="1"/>
  <c r="FA16" i="27" s="1"/>
  <c r="FA15" i="27" a="1"/>
  <c r="FA15" i="27" s="1"/>
  <c r="FA17" i="27" a="1"/>
  <c r="FA17" i="27" s="1"/>
  <c r="FA18" i="27" a="1"/>
  <c r="FA18" i="27" s="1"/>
  <c r="FA19" i="27" a="1"/>
  <c r="FA19" i="27" s="1"/>
  <c r="CU16" i="27" a="1"/>
  <c r="CU16" i="27" s="1"/>
  <c r="CU17" i="27" a="1"/>
  <c r="CU17" i="27" s="1"/>
  <c r="CU18" i="27" a="1"/>
  <c r="CU18" i="27" s="1"/>
  <c r="CU19" i="27" a="1"/>
  <c r="CU19" i="27" s="1"/>
  <c r="MM18" i="27" a="1"/>
  <c r="MM18" i="27" s="1"/>
  <c r="MM19" i="27" a="1"/>
  <c r="MM19" i="27" s="1"/>
  <c r="MM16" i="27" a="1"/>
  <c r="MM16" i="27" s="1"/>
  <c r="MM17" i="27" a="1"/>
  <c r="MM17" i="27" s="1"/>
  <c r="MV16" i="27" a="1"/>
  <c r="MV16" i="27" s="1"/>
  <c r="MV17" i="27" a="1"/>
  <c r="MV17" i="27" s="1"/>
  <c r="MV19" i="27" a="1"/>
  <c r="MV19" i="27" s="1"/>
  <c r="MV18" i="27" a="1"/>
  <c r="MV18" i="27" s="1"/>
  <c r="MV15" i="27" a="1"/>
  <c r="MV15" i="27" s="1"/>
  <c r="MH19" i="27" a="1"/>
  <c r="MH19" i="27" s="1"/>
  <c r="MH17" i="27" a="1"/>
  <c r="MH17" i="27" s="1"/>
  <c r="MH16" i="27" a="1"/>
  <c r="MH16" i="27" s="1"/>
  <c r="MH18" i="27" a="1"/>
  <c r="MH18" i="27" s="1"/>
  <c r="MH15" i="27" a="1"/>
  <c r="MH15" i="27" s="1"/>
  <c r="NV19" i="27" a="1"/>
  <c r="NV19" i="27" s="1"/>
  <c r="NV17" i="27" a="1"/>
  <c r="NV17" i="27" s="1"/>
  <c r="NV16" i="27" a="1"/>
  <c r="NV16" i="27" s="1"/>
  <c r="NV18" i="27" a="1"/>
  <c r="NV18" i="27" s="1"/>
  <c r="MF19" i="27" a="1"/>
  <c r="MF19" i="27" s="1"/>
  <c r="MF16" i="27" a="1"/>
  <c r="MF16" i="27" s="1"/>
  <c r="MF15" i="27" a="1"/>
  <c r="MF15" i="27" s="1"/>
  <c r="MF18" i="27" a="1"/>
  <c r="MF18" i="27" s="1"/>
  <c r="MF17" i="27" a="1"/>
  <c r="MF17" i="27" s="1"/>
  <c r="MQ16" i="27" a="1"/>
  <c r="MQ16" i="27" s="1"/>
  <c r="MQ17" i="27" a="1"/>
  <c r="MQ17" i="27" s="1"/>
  <c r="MQ19" i="27" a="1"/>
  <c r="MQ19" i="27" s="1"/>
  <c r="MQ15" i="27" a="1"/>
  <c r="MQ15" i="27" s="1"/>
  <c r="MQ18" i="27" a="1"/>
  <c r="MQ18" i="27" s="1"/>
  <c r="I15" i="27" a="1"/>
  <c r="I15" i="27" s="1"/>
  <c r="I16" i="27" a="1"/>
  <c r="I16" i="27" s="1"/>
  <c r="I17" i="27" a="1"/>
  <c r="I17" i="27" s="1"/>
  <c r="I19" i="27" a="1"/>
  <c r="I19" i="27" s="1"/>
  <c r="I18" i="27" a="1"/>
  <c r="I18" i="27" s="1"/>
  <c r="MJ18" i="27" a="1"/>
  <c r="MJ18" i="27" s="1"/>
  <c r="MJ19" i="27" a="1"/>
  <c r="MJ19" i="27" s="1"/>
  <c r="MJ15" i="27" a="1"/>
  <c r="MJ15" i="27" s="1"/>
  <c r="MJ16" i="27" a="1"/>
  <c r="MJ16" i="27" s="1"/>
  <c r="MJ17" i="27" a="1"/>
  <c r="MJ17" i="27" s="1"/>
  <c r="G15" i="27" a="1"/>
  <c r="G15" i="27" s="1"/>
  <c r="G16" i="27" a="1"/>
  <c r="G16" i="27" s="1"/>
  <c r="G17" i="27" a="1"/>
  <c r="G17" i="27" s="1"/>
  <c r="G19" i="27" a="1"/>
  <c r="G19" i="27" s="1"/>
  <c r="G18" i="27" a="1"/>
  <c r="G18" i="27" s="1"/>
  <c r="C17" i="27" a="1"/>
  <c r="C17" i="27" s="1"/>
  <c r="C15" i="27" a="1"/>
  <c r="C15" i="27" s="1"/>
  <c r="C19" i="27" a="1"/>
  <c r="C19" i="27" s="1"/>
  <c r="C18" i="27" a="1"/>
  <c r="C18" i="27" s="1"/>
  <c r="C16" i="27" a="1"/>
  <c r="C16" i="27" s="1"/>
  <c r="DU15" i="27" a="1"/>
  <c r="DU15" i="27" s="1"/>
  <c r="DU16" i="27" a="1"/>
  <c r="DU16" i="27" s="1"/>
  <c r="DU17" i="27" a="1"/>
  <c r="DU17" i="27" s="1"/>
  <c r="DU18" i="27" a="1"/>
  <c r="DU18" i="27" s="1"/>
  <c r="DU19" i="27" a="1"/>
  <c r="DU19" i="27" s="1"/>
  <c r="BJ15" i="27" a="1"/>
  <c r="BJ15" i="27" s="1"/>
  <c r="BJ18" i="27" a="1"/>
  <c r="BJ18" i="27" s="1"/>
  <c r="BJ16" i="27" a="1"/>
  <c r="BJ16" i="27" s="1"/>
  <c r="BJ17" i="27" a="1"/>
  <c r="BJ17" i="27" s="1"/>
  <c r="BJ19" i="27" a="1"/>
  <c r="BJ19" i="27" s="1"/>
  <c r="DW16" i="27" a="1"/>
  <c r="DW16" i="27" s="1"/>
  <c r="DW15" i="27" a="1"/>
  <c r="DW15" i="27" s="1"/>
  <c r="DW17" i="27" a="1"/>
  <c r="DW17" i="27" s="1"/>
  <c r="DW19" i="27" a="1"/>
  <c r="DW19" i="27" s="1"/>
  <c r="DW18" i="27" a="1"/>
  <c r="DW18" i="27" s="1"/>
  <c r="LB15" i="27" a="1"/>
  <c r="LB15" i="27" s="1"/>
  <c r="LB16" i="27" a="1"/>
  <c r="LB16" i="27" s="1"/>
  <c r="LB17" i="27" a="1"/>
  <c r="LB17" i="27" s="1"/>
  <c r="LB18" i="27" a="1"/>
  <c r="LB18" i="27" s="1"/>
  <c r="LB19" i="27" a="1"/>
  <c r="LB19" i="27" s="1"/>
  <c r="IP16" i="27" a="1"/>
  <c r="IP16" i="27" s="1"/>
  <c r="IP15" i="27" a="1"/>
  <c r="IP15" i="27" s="1"/>
  <c r="IP17" i="27" a="1"/>
  <c r="IP17" i="27" s="1"/>
  <c r="IP18" i="27" a="1"/>
  <c r="IP18" i="27" s="1"/>
  <c r="IP19" i="27" a="1"/>
  <c r="IP19" i="27" s="1"/>
  <c r="AE16" i="27" a="1"/>
  <c r="AE16" i="27" s="1"/>
  <c r="AE15" i="27" a="1"/>
  <c r="AE15" i="27" s="1"/>
  <c r="AE18" i="27" a="1"/>
  <c r="AE18" i="27" s="1"/>
  <c r="AE17" i="27" a="1"/>
  <c r="AE17" i="27" s="1"/>
  <c r="AE19" i="27" a="1"/>
  <c r="AE19" i="27" s="1"/>
  <c r="CM15" i="27" a="1"/>
  <c r="CM15" i="27" s="1"/>
  <c r="CM16" i="27" a="1"/>
  <c r="CM16" i="27" s="1"/>
  <c r="CM17" i="27" a="1"/>
  <c r="CM17" i="27" s="1"/>
  <c r="CM18" i="27" a="1"/>
  <c r="CM18" i="27" s="1"/>
  <c r="CM19" i="27" a="1"/>
  <c r="CM19" i="27" s="1"/>
  <c r="LI15" i="27" a="1"/>
  <c r="LI15" i="27" s="1"/>
  <c r="LI17" i="27" a="1"/>
  <c r="LI17" i="27" s="1"/>
  <c r="LI18" i="27" a="1"/>
  <c r="LI18" i="27" s="1"/>
  <c r="LI16" i="27" a="1"/>
  <c r="LI16" i="27" s="1"/>
  <c r="LI19" i="27" a="1"/>
  <c r="LI19" i="27" s="1"/>
  <c r="JC16" i="27" a="1"/>
  <c r="JC16" i="27" s="1"/>
  <c r="JC17" i="27" a="1"/>
  <c r="JC17" i="27" s="1"/>
  <c r="JC18" i="27" a="1"/>
  <c r="JC18" i="27" s="1"/>
  <c r="JC15" i="27" a="1"/>
  <c r="JC15" i="27" s="1"/>
  <c r="JC19" i="27" a="1"/>
  <c r="JC19" i="27" s="1"/>
  <c r="BI16" i="27" a="1"/>
  <c r="BI16" i="27" s="1"/>
  <c r="BI15" i="27" a="1"/>
  <c r="BI15" i="27" s="1"/>
  <c r="BI17" i="27" a="1"/>
  <c r="BI17" i="27" s="1"/>
  <c r="BI19" i="27" a="1"/>
  <c r="BI19" i="27" s="1"/>
  <c r="BI18" i="27" a="1"/>
  <c r="BI18" i="27" s="1"/>
  <c r="BH15" i="27" a="1"/>
  <c r="BH15" i="27" s="1"/>
  <c r="BH16" i="27" a="1"/>
  <c r="BH16" i="27" s="1"/>
  <c r="BH17" i="27" a="1"/>
  <c r="BH17" i="27" s="1"/>
  <c r="BH19" i="27" a="1"/>
  <c r="BH19" i="27" s="1"/>
  <c r="BH18" i="27" a="1"/>
  <c r="BH18" i="27" s="1"/>
  <c r="KG15" i="27" a="1"/>
  <c r="KG15" i="27" s="1"/>
  <c r="KG17" i="27" a="1"/>
  <c r="KG17" i="27" s="1"/>
  <c r="KG16" i="27" a="1"/>
  <c r="KG16" i="27" s="1"/>
  <c r="KG18" i="27" a="1"/>
  <c r="KG18" i="27" s="1"/>
  <c r="KG19" i="27" a="1"/>
  <c r="KG19" i="27" s="1"/>
  <c r="IH15" i="27" a="1"/>
  <c r="IH15" i="27" s="1"/>
  <c r="IH16" i="27" a="1"/>
  <c r="IH16" i="27" s="1"/>
  <c r="IH17" i="27" a="1"/>
  <c r="IH17" i="27" s="1"/>
  <c r="IH18" i="27" a="1"/>
  <c r="IH18" i="27" s="1"/>
  <c r="IH19" i="27" a="1"/>
  <c r="IH19" i="27" s="1"/>
  <c r="AY15" i="27" a="1"/>
  <c r="AY15" i="27" s="1"/>
  <c r="AY18" i="27" a="1"/>
  <c r="AY18" i="27" s="1"/>
  <c r="AY16" i="27" a="1"/>
  <c r="AY16" i="27" s="1"/>
  <c r="AY17" i="27" a="1"/>
  <c r="AY17" i="27" s="1"/>
  <c r="AY19" i="27" a="1"/>
  <c r="AY19" i="27" s="1"/>
  <c r="HR15" i="27" a="1"/>
  <c r="HR15" i="27" s="1"/>
  <c r="HR16" i="27" a="1"/>
  <c r="HR16" i="27" s="1"/>
  <c r="HR17" i="27" a="1"/>
  <c r="HR17" i="27" s="1"/>
  <c r="HR19" i="27" a="1"/>
  <c r="HR19" i="27" s="1"/>
  <c r="HR18" i="27" a="1"/>
  <c r="HR18" i="27" s="1"/>
  <c r="KO16" i="27" a="1"/>
  <c r="KO16" i="27" s="1"/>
  <c r="KO17" i="27" a="1"/>
  <c r="KO17" i="27" s="1"/>
  <c r="KO15" i="27" a="1"/>
  <c r="KO15" i="27" s="1"/>
  <c r="KO19" i="27" a="1"/>
  <c r="KO19" i="27" s="1"/>
  <c r="KO18" i="27" a="1"/>
  <c r="KO18" i="27" s="1"/>
  <c r="ED15" i="27" a="1"/>
  <c r="ED15" i="27" s="1"/>
  <c r="ED18" i="27" a="1"/>
  <c r="ED18" i="27" s="1"/>
  <c r="ED16" i="27" a="1"/>
  <c r="ED16" i="27" s="1"/>
  <c r="ED17" i="27" a="1"/>
  <c r="ED17" i="27" s="1"/>
  <c r="ED19" i="27" a="1"/>
  <c r="ED19" i="27" s="1"/>
  <c r="JX15" i="27" a="1"/>
  <c r="JX15" i="27" s="1"/>
  <c r="JX16" i="27" a="1"/>
  <c r="JX16" i="27" s="1"/>
  <c r="JX17" i="27" a="1"/>
  <c r="JX17" i="27" s="1"/>
  <c r="JX18" i="27" a="1"/>
  <c r="JX18" i="27" s="1"/>
  <c r="JX19" i="27" a="1"/>
  <c r="JX19" i="27" s="1"/>
  <c r="AX15" i="27" a="1"/>
  <c r="AX15" i="27" s="1"/>
  <c r="AX16" i="27" a="1"/>
  <c r="AX16" i="27" s="1"/>
  <c r="AX17" i="27" a="1"/>
  <c r="AX17" i="27" s="1"/>
  <c r="AX18" i="27" a="1"/>
  <c r="AX18" i="27" s="1"/>
  <c r="AX19" i="27" a="1"/>
  <c r="AX19" i="27" s="1"/>
  <c r="O15" i="27" a="1"/>
  <c r="O15" i="27" s="1"/>
  <c r="O18" i="27" a="1"/>
  <c r="O18" i="27" s="1"/>
  <c r="O16" i="27" a="1"/>
  <c r="O16" i="27" s="1"/>
  <c r="O19" i="27" a="1"/>
  <c r="O19" i="27" s="1"/>
  <c r="O17" i="27" a="1"/>
  <c r="O17" i="27" s="1"/>
  <c r="BG16" i="27" a="1"/>
  <c r="BG16" i="27" s="1"/>
  <c r="BG15" i="27" a="1"/>
  <c r="BG15" i="27" s="1"/>
  <c r="BG17" i="27" a="1"/>
  <c r="BG17" i="27" s="1"/>
  <c r="BG18" i="27" a="1"/>
  <c r="BG18" i="27" s="1"/>
  <c r="BG19" i="27" a="1"/>
  <c r="BG19" i="27" s="1"/>
  <c r="EK15" i="27" a="1"/>
  <c r="EK15" i="27" s="1"/>
  <c r="EK16" i="27" a="1"/>
  <c r="EK16" i="27" s="1"/>
  <c r="EK17" i="27" a="1"/>
  <c r="EK17" i="27" s="1"/>
  <c r="EK19" i="27" a="1"/>
  <c r="EK19" i="27" s="1"/>
  <c r="EK18" i="27" a="1"/>
  <c r="EK18" i="27" s="1"/>
  <c r="V15" i="27" a="1"/>
  <c r="V15" i="27" s="1"/>
  <c r="V16" i="27" a="1"/>
  <c r="V16" i="27" s="1"/>
  <c r="V18" i="27" a="1"/>
  <c r="V18" i="27" s="1"/>
  <c r="V17" i="27" a="1"/>
  <c r="V17" i="27" s="1"/>
  <c r="V19" i="27" a="1"/>
  <c r="V19" i="27" s="1"/>
  <c r="LP15" i="27" a="1"/>
  <c r="LP15" i="27" s="1"/>
  <c r="LP16" i="27" a="1"/>
  <c r="LP16" i="27" s="1"/>
  <c r="LP18" i="27" a="1"/>
  <c r="LP18" i="27" s="1"/>
  <c r="LP19" i="27" a="1"/>
  <c r="LP19" i="27" s="1"/>
  <c r="LP17" i="27" a="1"/>
  <c r="LP17" i="27" s="1"/>
  <c r="CG15" i="27" a="1"/>
  <c r="CG15" i="27" s="1"/>
  <c r="CG17" i="27" a="1"/>
  <c r="CG17" i="27" s="1"/>
  <c r="CG16" i="27" a="1"/>
  <c r="CG16" i="27" s="1"/>
  <c r="CG19" i="27" a="1"/>
  <c r="CG19" i="27" s="1"/>
  <c r="CG18" i="27" a="1"/>
  <c r="CG18" i="27" s="1"/>
  <c r="BT15" i="27" a="1"/>
  <c r="BT15" i="27" s="1"/>
  <c r="BT16" i="27" a="1"/>
  <c r="BT16" i="27" s="1"/>
  <c r="BT18" i="27" a="1"/>
  <c r="BT18" i="27" s="1"/>
  <c r="BT17" i="27" a="1"/>
  <c r="BT17" i="27" s="1"/>
  <c r="BT19" i="27" a="1"/>
  <c r="BT19" i="27" s="1"/>
  <c r="AI15" i="27" a="1"/>
  <c r="AI15" i="27" s="1"/>
  <c r="AI16" i="27" a="1"/>
  <c r="AI16" i="27" s="1"/>
  <c r="AI17" i="27" a="1"/>
  <c r="AI17" i="27" s="1"/>
  <c r="AI18" i="27" a="1"/>
  <c r="AI18" i="27" s="1"/>
  <c r="AI19" i="27" a="1"/>
  <c r="AI19" i="27" s="1"/>
  <c r="FE16" i="27" a="1"/>
  <c r="FE16" i="27" s="1"/>
  <c r="FE15" i="27" a="1"/>
  <c r="FE15" i="27" s="1"/>
  <c r="FE17" i="27" a="1"/>
  <c r="FE17" i="27" s="1"/>
  <c r="FE19" i="27" a="1"/>
  <c r="FE19" i="27" s="1"/>
  <c r="FE18" i="27" a="1"/>
  <c r="FE18" i="27" s="1"/>
  <c r="LO15" i="27" a="1"/>
  <c r="LO15" i="27" s="1"/>
  <c r="LO17" i="27" a="1"/>
  <c r="LO17" i="27" s="1"/>
  <c r="LO16" i="27" a="1"/>
  <c r="LO16" i="27" s="1"/>
  <c r="LO18" i="27" a="1"/>
  <c r="LO18" i="27" s="1"/>
  <c r="LO19" i="27" a="1"/>
  <c r="LO19" i="27" s="1"/>
  <c r="CZ15" i="27" a="1"/>
  <c r="CZ15" i="27" s="1"/>
  <c r="CZ17" i="27" a="1"/>
  <c r="CZ17" i="27" s="1"/>
  <c r="CZ18" i="27" a="1"/>
  <c r="CZ18" i="27" s="1"/>
  <c r="CZ16" i="27" a="1"/>
  <c r="CZ16" i="27" s="1"/>
  <c r="CZ19" i="27" a="1"/>
  <c r="CZ19" i="27" s="1"/>
  <c r="LD16" i="27" a="1"/>
  <c r="LD16" i="27" s="1"/>
  <c r="LD17" i="27" a="1"/>
  <c r="LD17" i="27" s="1"/>
  <c r="LD18" i="27" a="1"/>
  <c r="LD18" i="27" s="1"/>
  <c r="LD19" i="27" a="1"/>
  <c r="LD19" i="27" s="1"/>
  <c r="LD15" i="27" a="1"/>
  <c r="LD15" i="27" s="1"/>
  <c r="DG15" i="27" a="1"/>
  <c r="DG15" i="27" s="1"/>
  <c r="DG16" i="27" a="1"/>
  <c r="DG16" i="27" s="1"/>
  <c r="DG17" i="27" a="1"/>
  <c r="DG17" i="27" s="1"/>
  <c r="DG18" i="27" a="1"/>
  <c r="DG18" i="27" s="1"/>
  <c r="DG19" i="27" a="1"/>
  <c r="DG19" i="27" s="1"/>
  <c r="EL15" i="27" a="1"/>
  <c r="EL15" i="27" s="1"/>
  <c r="EL16" i="27" a="1"/>
  <c r="EL16" i="27" s="1"/>
  <c r="EL17" i="27" a="1"/>
  <c r="EL17" i="27" s="1"/>
  <c r="EL18" i="27" a="1"/>
  <c r="EL18" i="27" s="1"/>
  <c r="EL19" i="27" a="1"/>
  <c r="EL19" i="27" s="1"/>
  <c r="Q15" i="27" a="1"/>
  <c r="Q15" i="27" s="1"/>
  <c r="Q17" i="27" a="1"/>
  <c r="Q17" i="27" s="1"/>
  <c r="Q16" i="27" a="1"/>
  <c r="Q16" i="27" s="1"/>
  <c r="Q19" i="27" a="1"/>
  <c r="Q19" i="27" s="1"/>
  <c r="Q18" i="27" a="1"/>
  <c r="Q18" i="27" s="1"/>
  <c r="GM15" i="27" a="1"/>
  <c r="GM15" i="27" s="1"/>
  <c r="GM16" i="27" a="1"/>
  <c r="GM16" i="27" s="1"/>
  <c r="GM17" i="27" a="1"/>
  <c r="GM17" i="27" s="1"/>
  <c r="GM18" i="27" a="1"/>
  <c r="GM18" i="27" s="1"/>
  <c r="GM19" i="27" a="1"/>
  <c r="GM19" i="27" s="1"/>
  <c r="DZ15" i="27" a="1"/>
  <c r="DZ15" i="27" s="1"/>
  <c r="DZ16" i="27" a="1"/>
  <c r="DZ16" i="27" s="1"/>
  <c r="DZ19" i="27" a="1"/>
  <c r="DZ19" i="27" s="1"/>
  <c r="DZ18" i="27" a="1"/>
  <c r="DZ18" i="27" s="1"/>
  <c r="DZ17" i="27" a="1"/>
  <c r="DZ17" i="27" s="1"/>
  <c r="IB15" i="27" a="1"/>
  <c r="IB15" i="27" s="1"/>
  <c r="IB16" i="27" a="1"/>
  <c r="IB16" i="27" s="1"/>
  <c r="IB18" i="27" a="1"/>
  <c r="IB18" i="27" s="1"/>
  <c r="IB17" i="27" a="1"/>
  <c r="IB17" i="27" s="1"/>
  <c r="IB19" i="27" a="1"/>
  <c r="IB19" i="27" s="1"/>
  <c r="GR17" i="27" a="1"/>
  <c r="GR17" i="27" s="1"/>
  <c r="GR16" i="27" a="1"/>
  <c r="GR16" i="27" s="1"/>
  <c r="GR15" i="27" a="1"/>
  <c r="GR15" i="27" s="1"/>
  <c r="GR18" i="27" a="1"/>
  <c r="GR18" i="27" s="1"/>
  <c r="GR19" i="27" a="1"/>
  <c r="GR19" i="27" s="1"/>
  <c r="LR15" i="27" a="1"/>
  <c r="LR15" i="27" s="1"/>
  <c r="LR16" i="27" a="1"/>
  <c r="LR16" i="27" s="1"/>
  <c r="LR17" i="27" a="1"/>
  <c r="LR17" i="27" s="1"/>
  <c r="LR18" i="27" a="1"/>
  <c r="LR18" i="27" s="1"/>
  <c r="LR19" i="27" a="1"/>
  <c r="LR19" i="27" s="1"/>
  <c r="DB15" i="27" a="1"/>
  <c r="DB15" i="27" s="1"/>
  <c r="DB16" i="27" a="1"/>
  <c r="DB16" i="27" s="1"/>
  <c r="DB17" i="27" a="1"/>
  <c r="DB17" i="27" s="1"/>
  <c r="DB18" i="27" a="1"/>
  <c r="DB18" i="27" s="1"/>
  <c r="DB19" i="27" a="1"/>
  <c r="DB19" i="27" s="1"/>
  <c r="HE17" i="27" a="1"/>
  <c r="HE17" i="27" s="1"/>
  <c r="HE18" i="27" a="1"/>
  <c r="HE18" i="27" s="1"/>
  <c r="HE19" i="27" a="1"/>
  <c r="HE19" i="27" s="1"/>
  <c r="HE15" i="27" a="1"/>
  <c r="HE15" i="27" s="1"/>
  <c r="HE16" i="27" a="1"/>
  <c r="HE16" i="27" s="1"/>
  <c r="KX15" i="27" a="1"/>
  <c r="KX15" i="27" s="1"/>
  <c r="KX17" i="27" a="1"/>
  <c r="KX17" i="27" s="1"/>
  <c r="KX19" i="27" a="1"/>
  <c r="KX19" i="27" s="1"/>
  <c r="KX18" i="27" a="1"/>
  <c r="KX18" i="27" s="1"/>
  <c r="KX16" i="27" a="1"/>
  <c r="KX16" i="27" s="1"/>
  <c r="LQ17" i="27" a="1"/>
  <c r="LQ17" i="27" s="1"/>
  <c r="LQ15" i="27" a="1"/>
  <c r="LQ15" i="27" s="1"/>
  <c r="LQ16" i="27" a="1"/>
  <c r="LQ16" i="27" s="1"/>
  <c r="LQ18" i="27" a="1"/>
  <c r="LQ18" i="27" s="1"/>
  <c r="LQ19" i="27" a="1"/>
  <c r="LQ19" i="27" s="1"/>
  <c r="HW15" i="27" a="1"/>
  <c r="HW15" i="27" s="1"/>
  <c r="HW16" i="27" a="1"/>
  <c r="HW16" i="27" s="1"/>
  <c r="HW17" i="27" a="1"/>
  <c r="HW17" i="27" s="1"/>
  <c r="HW18" i="27" a="1"/>
  <c r="HW18" i="27" s="1"/>
  <c r="HW19" i="27" a="1"/>
  <c r="HW19" i="27" s="1"/>
  <c r="FJ16" i="27" a="1"/>
  <c r="FJ16" i="27" s="1"/>
  <c r="FJ15" i="27" a="1"/>
  <c r="FJ15" i="27" s="1"/>
  <c r="FJ17" i="27" a="1"/>
  <c r="FJ17" i="27" s="1"/>
  <c r="FJ18" i="27" a="1"/>
  <c r="FJ18" i="27" s="1"/>
  <c r="FJ19" i="27" a="1"/>
  <c r="FJ19" i="27" s="1"/>
  <c r="JP16" i="27" a="1"/>
  <c r="JP16" i="27" s="1"/>
  <c r="JP15" i="27" a="1"/>
  <c r="JP15" i="27" s="1"/>
  <c r="JP17" i="27" a="1"/>
  <c r="JP17" i="27" s="1"/>
  <c r="JP18" i="27" a="1"/>
  <c r="JP18" i="27" s="1"/>
  <c r="JP19" i="27" a="1"/>
  <c r="JP19" i="27" s="1"/>
  <c r="CJ15" i="27" a="1"/>
  <c r="CJ15" i="27" s="1"/>
  <c r="CJ16" i="27" a="1"/>
  <c r="CJ16" i="27" s="1"/>
  <c r="CJ17" i="27" a="1"/>
  <c r="CJ17" i="27" s="1"/>
  <c r="CJ18" i="27" a="1"/>
  <c r="CJ18" i="27" s="1"/>
  <c r="CJ19" i="27" a="1"/>
  <c r="CJ19" i="27" s="1"/>
  <c r="GJ16" i="27" a="1"/>
  <c r="GJ16" i="27" s="1"/>
  <c r="GJ15" i="27" a="1"/>
  <c r="GJ15" i="27" s="1"/>
  <c r="GJ18" i="27" a="1"/>
  <c r="GJ18" i="27" s="1"/>
  <c r="GJ17" i="27" a="1"/>
  <c r="GJ17" i="27" s="1"/>
  <c r="GJ19" i="27" a="1"/>
  <c r="GJ19" i="27" s="1"/>
  <c r="JV17" i="27" a="1"/>
  <c r="JV17" i="27" s="1"/>
  <c r="JV18" i="27" a="1"/>
  <c r="JV18" i="27" s="1"/>
  <c r="JV16" i="27" a="1"/>
  <c r="JV16" i="27" s="1"/>
  <c r="JV19" i="27" a="1"/>
  <c r="JV19" i="27" s="1"/>
  <c r="JV15" i="27" a="1"/>
  <c r="JV15" i="27" s="1"/>
  <c r="KQ16" i="27" a="1"/>
  <c r="KQ16" i="27" s="1"/>
  <c r="KQ17" i="27" a="1"/>
  <c r="KQ17" i="27" s="1"/>
  <c r="KQ15" i="27" a="1"/>
  <c r="KQ15" i="27" s="1"/>
  <c r="KQ18" i="27" a="1"/>
  <c r="KQ18" i="27" s="1"/>
  <c r="KQ19" i="27" a="1"/>
  <c r="KQ19" i="27" s="1"/>
  <c r="GG15" i="27" a="1"/>
  <c r="GG15" i="27" s="1"/>
  <c r="GG16" i="27" a="1"/>
  <c r="GG16" i="27" s="1"/>
  <c r="GG17" i="27" a="1"/>
  <c r="GG17" i="27" s="1"/>
  <c r="GG19" i="27" a="1"/>
  <c r="GG19" i="27" s="1"/>
  <c r="GG18" i="27" a="1"/>
  <c r="GG18" i="27" s="1"/>
  <c r="HC15" i="27" a="1"/>
  <c r="HC15" i="27" s="1"/>
  <c r="HC16" i="27" a="1"/>
  <c r="HC16" i="27" s="1"/>
  <c r="HC18" i="27" a="1"/>
  <c r="HC18" i="27" s="1"/>
  <c r="HC17" i="27" a="1"/>
  <c r="HC17" i="27" s="1"/>
  <c r="HC19" i="27" a="1"/>
  <c r="HC19" i="27" s="1"/>
  <c r="EP15" i="27" a="1"/>
  <c r="EP15" i="27" s="1"/>
  <c r="EP16" i="27" a="1"/>
  <c r="EP16" i="27" s="1"/>
  <c r="EP17" i="27" a="1"/>
  <c r="EP17" i="27" s="1"/>
  <c r="EP19" i="27" a="1"/>
  <c r="EP19" i="27" s="1"/>
  <c r="EP18" i="27" a="1"/>
  <c r="EP18" i="27" s="1"/>
  <c r="JH15" i="27" a="1"/>
  <c r="JH15" i="27" s="1"/>
  <c r="JH16" i="27" a="1"/>
  <c r="JH16" i="27" s="1"/>
  <c r="JH17" i="27" a="1"/>
  <c r="JH17" i="27" s="1"/>
  <c r="JH18" i="27" a="1"/>
  <c r="JH18" i="27" s="1"/>
  <c r="JH19" i="27" a="1"/>
  <c r="JH19" i="27" s="1"/>
  <c r="JD15" i="27" a="1"/>
  <c r="JD15" i="27" s="1"/>
  <c r="JD18" i="27" a="1"/>
  <c r="JD18" i="27" s="1"/>
  <c r="JD19" i="27" a="1"/>
  <c r="JD19" i="27" s="1"/>
  <c r="JD16" i="27" a="1"/>
  <c r="JD16" i="27" s="1"/>
  <c r="JD17" i="27" a="1"/>
  <c r="JD17" i="27" s="1"/>
  <c r="DX15" i="27" a="1"/>
  <c r="DX15" i="27" s="1"/>
  <c r="DX16" i="27" a="1"/>
  <c r="DX16" i="27" s="1"/>
  <c r="DX18" i="27" a="1"/>
  <c r="DX18" i="27" s="1"/>
  <c r="DX17" i="27" a="1"/>
  <c r="DX17" i="27" s="1"/>
  <c r="DX19" i="27" a="1"/>
  <c r="DX19" i="27" s="1"/>
  <c r="EH15" i="27" a="1"/>
  <c r="EH15" i="27" s="1"/>
  <c r="EH16" i="27" a="1"/>
  <c r="EH16" i="27" s="1"/>
  <c r="EH18" i="27" a="1"/>
  <c r="EH18" i="27" s="1"/>
  <c r="EH17" i="27" a="1"/>
  <c r="EH17" i="27" s="1"/>
  <c r="EH19" i="27" a="1"/>
  <c r="EH19" i="27" s="1"/>
  <c r="JQ15" i="27" a="1"/>
  <c r="JQ15" i="27" s="1"/>
  <c r="JQ16" i="27" a="1"/>
  <c r="JQ16" i="27" s="1"/>
  <c r="JQ17" i="27" a="1"/>
  <c r="JQ17" i="27" s="1"/>
  <c r="JQ18" i="27" a="1"/>
  <c r="JQ18" i="27" s="1"/>
  <c r="JQ19" i="27" a="1"/>
  <c r="JQ19" i="27" s="1"/>
  <c r="FH15" i="27" a="1"/>
  <c r="FH15" i="27" s="1"/>
  <c r="FH17" i="27" a="1"/>
  <c r="FH17" i="27" s="1"/>
  <c r="FH19" i="27" a="1"/>
  <c r="FH19" i="27" s="1"/>
  <c r="FH16" i="27" a="1"/>
  <c r="FH16" i="27" s="1"/>
  <c r="FH18" i="27" a="1"/>
  <c r="FH18" i="27" s="1"/>
  <c r="IF15" i="27" a="1"/>
  <c r="IF15" i="27" s="1"/>
  <c r="IF16" i="27" a="1"/>
  <c r="IF16" i="27" s="1"/>
  <c r="IF17" i="27" a="1"/>
  <c r="IF17" i="27" s="1"/>
  <c r="IF18" i="27" a="1"/>
  <c r="IF18" i="27" s="1"/>
  <c r="IF19" i="27" a="1"/>
  <c r="IF19" i="27" s="1"/>
  <c r="GA15" i="27" a="1"/>
  <c r="GA15" i="27" s="1"/>
  <c r="GA16" i="27" a="1"/>
  <c r="GA16" i="27" s="1"/>
  <c r="GA18" i="27" a="1"/>
  <c r="GA18" i="27" s="1"/>
  <c r="GA17" i="27" a="1"/>
  <c r="GA17" i="27" s="1"/>
  <c r="GA19" i="27" a="1"/>
  <c r="GA19" i="27" s="1"/>
  <c r="DN15" i="27" a="1"/>
  <c r="DN15" i="27" s="1"/>
  <c r="DN16" i="27" a="1"/>
  <c r="DN16" i="27" s="1"/>
  <c r="DN17" i="27" a="1"/>
  <c r="DN17" i="27" s="1"/>
  <c r="DN19" i="27" a="1"/>
  <c r="DN19" i="27" s="1"/>
  <c r="DN18" i="27" a="1"/>
  <c r="DN18" i="27" s="1"/>
  <c r="FX15" i="27" a="1"/>
  <c r="FX15" i="27" s="1"/>
  <c r="FX16" i="27" a="1"/>
  <c r="FX16" i="27" s="1"/>
  <c r="FX17" i="27" a="1"/>
  <c r="FX17" i="27" s="1"/>
  <c r="FX19" i="27" a="1"/>
  <c r="FX19" i="27" s="1"/>
  <c r="FX18" i="27" a="1"/>
  <c r="FX18" i="27" s="1"/>
  <c r="LE15" i="27" a="1"/>
  <c r="LE15" i="27" s="1"/>
  <c r="LE17" i="27" a="1"/>
  <c r="LE17" i="27" s="1"/>
  <c r="LE16" i="27" a="1"/>
  <c r="LE16" i="27" s="1"/>
  <c r="LE19" i="27" a="1"/>
  <c r="LE19" i="27" s="1"/>
  <c r="LE18" i="27" a="1"/>
  <c r="LE18" i="27" s="1"/>
  <c r="HP16" i="27" a="1"/>
  <c r="HP16" i="27" s="1"/>
  <c r="HP15" i="27" a="1"/>
  <c r="HP15" i="27" s="1"/>
  <c r="HP18" i="27" a="1"/>
  <c r="HP18" i="27" s="1"/>
  <c r="HP19" i="27" a="1"/>
  <c r="HP19" i="27" s="1"/>
  <c r="HP17" i="27" a="1"/>
  <c r="HP17" i="27" s="1"/>
  <c r="EX16" i="27" a="1"/>
  <c r="EX16" i="27" s="1"/>
  <c r="EX17" i="27" a="1"/>
  <c r="EX17" i="27" s="1"/>
  <c r="EX18" i="27" a="1"/>
  <c r="EX18" i="27" s="1"/>
  <c r="EX15" i="27" a="1"/>
  <c r="EX15" i="27" s="1"/>
  <c r="EX19" i="27" a="1"/>
  <c r="EX19" i="27" s="1"/>
  <c r="LF15" i="27" a="1"/>
  <c r="LF15" i="27" s="1"/>
  <c r="LF16" i="27" a="1"/>
  <c r="LF16" i="27" s="1"/>
  <c r="LF18" i="27" a="1"/>
  <c r="LF18" i="27" s="1"/>
  <c r="LF19" i="27" a="1"/>
  <c r="LF19" i="27" s="1"/>
  <c r="LF17" i="27" a="1"/>
  <c r="LF17" i="27" s="1"/>
  <c r="IE15" i="27" a="1"/>
  <c r="IE15" i="27" s="1"/>
  <c r="IE17" i="27" a="1"/>
  <c r="IE17" i="27" s="1"/>
  <c r="IE16" i="27" a="1"/>
  <c r="IE16" i="27" s="1"/>
  <c r="IE18" i="27" a="1"/>
  <c r="IE18" i="27" s="1"/>
  <c r="IE19" i="27" a="1"/>
  <c r="IE19" i="27" s="1"/>
  <c r="GN17" i="27" a="1"/>
  <c r="GN17" i="27" s="1"/>
  <c r="GN19" i="27" a="1"/>
  <c r="GN19" i="27" s="1"/>
  <c r="GN16" i="27" a="1"/>
  <c r="GN16" i="27" s="1"/>
  <c r="GN15" i="27" a="1"/>
  <c r="GN15" i="27" s="1"/>
  <c r="GN18" i="27" a="1"/>
  <c r="GN18" i="27" s="1"/>
  <c r="K15" i="27" a="1"/>
  <c r="K15" i="27" s="1"/>
  <c r="K17" i="27" a="1"/>
  <c r="K17" i="27" s="1"/>
  <c r="K18" i="27" a="1"/>
  <c r="K18" i="27" s="1"/>
  <c r="K16" i="27" a="1"/>
  <c r="K16" i="27" s="1"/>
  <c r="K19" i="27" a="1"/>
  <c r="K19" i="27" s="1"/>
  <c r="JT15" i="27" a="1"/>
  <c r="JT15" i="27" s="1"/>
  <c r="JT16" i="27" a="1"/>
  <c r="JT16" i="27" s="1"/>
  <c r="JT18" i="27" a="1"/>
  <c r="JT18" i="27" s="1"/>
  <c r="JT19" i="27" a="1"/>
  <c r="JT19" i="27" s="1"/>
  <c r="JT17" i="27" a="1"/>
  <c r="JT17" i="27" s="1"/>
  <c r="FN15" i="27" a="1"/>
  <c r="FN15" i="27" s="1"/>
  <c r="FN16" i="27" a="1"/>
  <c r="FN16" i="27" s="1"/>
  <c r="FN17" i="27" a="1"/>
  <c r="FN17" i="27" s="1"/>
  <c r="FN18" i="27" a="1"/>
  <c r="FN18" i="27" s="1"/>
  <c r="FN19" i="27" a="1"/>
  <c r="FN19" i="27" s="1"/>
  <c r="LJ15" i="27" a="1"/>
  <c r="LJ15" i="27" s="1"/>
  <c r="LJ16" i="27" a="1"/>
  <c r="LJ16" i="27" s="1"/>
  <c r="LJ17" i="27" a="1"/>
  <c r="LJ17" i="27" s="1"/>
  <c r="LJ18" i="27" a="1"/>
  <c r="LJ18" i="27" s="1"/>
  <c r="LJ19" i="27" a="1"/>
  <c r="LJ19" i="27" s="1"/>
  <c r="HF15" i="27" a="1"/>
  <c r="HF15" i="27" s="1"/>
  <c r="HF17" i="27" a="1"/>
  <c r="HF17" i="27" s="1"/>
  <c r="HF16" i="27" a="1"/>
  <c r="HF16" i="27" s="1"/>
  <c r="HF18" i="27" a="1"/>
  <c r="HF18" i="27" s="1"/>
  <c r="HF19" i="27" a="1"/>
  <c r="HF19" i="27" s="1"/>
  <c r="AH15" i="27" a="1"/>
  <c r="AH15" i="27" s="1"/>
  <c r="AH16" i="27" a="1"/>
  <c r="AH16" i="27" s="1"/>
  <c r="AH18" i="27" a="1"/>
  <c r="AH18" i="27" s="1"/>
  <c r="AH17" i="27" a="1"/>
  <c r="AH17" i="27" s="1"/>
  <c r="AH19" i="27" a="1"/>
  <c r="AH19" i="27" s="1"/>
  <c r="JU15" i="27" a="1"/>
  <c r="JU15" i="27" s="1"/>
  <c r="JU16" i="27" a="1"/>
  <c r="JU16" i="27" s="1"/>
  <c r="JU17" i="27" a="1"/>
  <c r="JU17" i="27" s="1"/>
  <c r="JU18" i="27" a="1"/>
  <c r="JU18" i="27" s="1"/>
  <c r="JU19" i="27" a="1"/>
  <c r="JU19" i="27" s="1"/>
  <c r="ML17" i="27" a="1"/>
  <c r="ML17" i="27" s="1"/>
  <c r="ML18" i="27" a="1"/>
  <c r="ML18" i="27" s="1"/>
  <c r="ML15" i="27" a="1"/>
  <c r="ML15" i="27" s="1"/>
  <c r="ML16" i="27" a="1"/>
  <c r="ML16" i="27" s="1"/>
  <c r="ML19" i="27" a="1"/>
  <c r="ML19" i="27" s="1"/>
  <c r="MO18" i="27" a="1"/>
  <c r="MO18" i="27" s="1"/>
  <c r="MO17" i="27" a="1"/>
  <c r="MO17" i="27" s="1"/>
  <c r="MO15" i="27" a="1"/>
  <c r="MO15" i="27" s="1"/>
  <c r="MO16" i="27" a="1"/>
  <c r="MO16" i="27" s="1"/>
  <c r="CQ15" i="27" a="1"/>
  <c r="CQ15" i="27" s="1"/>
  <c r="CQ16" i="27" a="1"/>
  <c r="CQ16" i="27" s="1"/>
  <c r="CQ17" i="27" a="1"/>
  <c r="CQ17" i="27" s="1"/>
  <c r="CQ18" i="27" a="1"/>
  <c r="CQ18" i="27" s="1"/>
  <c r="CQ19" i="27" a="1"/>
  <c r="CQ19" i="27" s="1"/>
  <c r="M15" i="27" a="1"/>
  <c r="M15" i="27" s="1"/>
  <c r="M16" i="27" a="1"/>
  <c r="M16" i="27" s="1"/>
  <c r="M17" i="27" a="1"/>
  <c r="M17" i="27" s="1"/>
  <c r="M18" i="27" a="1"/>
  <c r="M18" i="27" s="1"/>
  <c r="M19" i="27" a="1"/>
  <c r="M19" i="27" s="1"/>
  <c r="MR18" i="27" a="1"/>
  <c r="MR18" i="27" s="1"/>
  <c r="MR19" i="27" a="1"/>
  <c r="MR19" i="27" s="1"/>
  <c r="MR15" i="27" a="1"/>
  <c r="MR15" i="27" s="1"/>
  <c r="MR17" i="27" a="1"/>
  <c r="MR17" i="27" s="1"/>
  <c r="MR16" i="27" a="1"/>
  <c r="MR16" i="27" s="1"/>
  <c r="LU15" i="27" a="1"/>
  <c r="LU15" i="27" s="1"/>
  <c r="OK17" i="27"/>
  <c r="OK15" i="27"/>
  <c r="OK16" i="27"/>
  <c r="OK18" i="27"/>
  <c r="OK19" i="27"/>
  <c r="OJ17" i="27"/>
  <c r="OJ16" i="27"/>
  <c r="OJ18" i="27"/>
  <c r="OJ19" i="27"/>
  <c r="OJ15" i="27"/>
  <c r="D15" i="29"/>
  <c r="E15" i="29" s="1"/>
  <c r="B16" i="27" l="1" a="1"/>
  <c r="B18" i="27" a="1"/>
  <c r="B19" i="27" a="1"/>
  <c r="B17" i="27" a="1"/>
  <c r="B15" i="27" a="1"/>
  <c r="OZ4" i="40"/>
  <c r="OZ7" i="40" s="1"/>
  <c r="OM4" i="40"/>
  <c r="OM7" i="40" s="1"/>
  <c r="PC4" i="40"/>
  <c r="PC7" i="40" s="1"/>
  <c r="OY4" i="40"/>
  <c r="OY7" i="40" s="1"/>
  <c r="OV4" i="40"/>
  <c r="OV7" i="40" s="1"/>
  <c r="NY15" i="40" a="1"/>
  <c r="NY15" i="40" s="1"/>
  <c r="E4" i="40"/>
  <c r="E7" i="40" s="1"/>
  <c r="BA4" i="40"/>
  <c r="BA7" i="40" s="1"/>
  <c r="BS4" i="40"/>
  <c r="BS7" i="40" s="1"/>
  <c r="GQ4" i="40"/>
  <c r="GQ7" i="40" s="1"/>
  <c r="DL4" i="40"/>
  <c r="DL7" i="40" s="1"/>
  <c r="IJ4" i="40"/>
  <c r="IJ7" i="40" s="1"/>
  <c r="JP4" i="40"/>
  <c r="JP7" i="40" s="1"/>
  <c r="KV4" i="40"/>
  <c r="KV7" i="40" s="1"/>
  <c r="FU4" i="40"/>
  <c r="FU7" i="40" s="1"/>
  <c r="HU4" i="40"/>
  <c r="HU7" i="40" s="1"/>
  <c r="KG4" i="40"/>
  <c r="KG7" i="40" s="1"/>
  <c r="C4" i="40"/>
  <c r="C7" i="40" s="1"/>
  <c r="AI4" i="40"/>
  <c r="AI7" i="40" s="1"/>
  <c r="BO4" i="40"/>
  <c r="BO7" i="40" s="1"/>
  <c r="CU4" i="40"/>
  <c r="CU7" i="40" s="1"/>
  <c r="EA4" i="40"/>
  <c r="EA7" i="40" s="1"/>
  <c r="FG4" i="40"/>
  <c r="FG7" i="40" s="1"/>
  <c r="GM4" i="40"/>
  <c r="GM7" i="40" s="1"/>
  <c r="EC4" i="40"/>
  <c r="EC7" i="40" s="1"/>
  <c r="BK4" i="40"/>
  <c r="BK7" i="40" s="1"/>
  <c r="GI4" i="40"/>
  <c r="GI7" i="40" s="1"/>
  <c r="CB4" i="40"/>
  <c r="CB7" i="40" s="1"/>
  <c r="GZ4" i="40"/>
  <c r="GZ7" i="40" s="1"/>
  <c r="EG4" i="40"/>
  <c r="EG7" i="40" s="1"/>
  <c r="HQ4" i="40"/>
  <c r="HQ7" i="40" s="1"/>
  <c r="KC4" i="40"/>
  <c r="KC7" i="40" s="1"/>
  <c r="JC4" i="40"/>
  <c r="JC7" i="40" s="1"/>
  <c r="LO4" i="40"/>
  <c r="LO7" i="40" s="1"/>
  <c r="BX4" i="40"/>
  <c r="BX7" i="40" s="1"/>
  <c r="JD4" i="40"/>
  <c r="JD7" i="40" s="1"/>
  <c r="CC4" i="40"/>
  <c r="CC7" i="40" s="1"/>
  <c r="KD4" i="40"/>
  <c r="KD7" i="40" s="1"/>
  <c r="AC4" i="40"/>
  <c r="AC7" i="40" s="1"/>
  <c r="CI4" i="40"/>
  <c r="CI7" i="40" s="1"/>
  <c r="GJ4" i="40"/>
  <c r="GJ7" i="40" s="1"/>
  <c r="GS4" i="40"/>
  <c r="GS7" i="40" s="1"/>
  <c r="JE4" i="40"/>
  <c r="JE7" i="40" s="1"/>
  <c r="LQ4" i="40"/>
  <c r="LQ7" i="40" s="1"/>
  <c r="JS4" i="40"/>
  <c r="JS7" i="40" s="1"/>
  <c r="IV4" i="40"/>
  <c r="IV7" i="40" s="1"/>
  <c r="FE4" i="40"/>
  <c r="FE7" i="40" s="1"/>
  <c r="AH4" i="40"/>
  <c r="AH7" i="40" s="1"/>
  <c r="BN4" i="40"/>
  <c r="BN7" i="40" s="1"/>
  <c r="CT4" i="40"/>
  <c r="CT7" i="40" s="1"/>
  <c r="DZ4" i="40"/>
  <c r="DZ7" i="40" s="1"/>
  <c r="FF4" i="40"/>
  <c r="FF7" i="40" s="1"/>
  <c r="GL4" i="40"/>
  <c r="GL7" i="40" s="1"/>
  <c r="HR4" i="40"/>
  <c r="HR7" i="40" s="1"/>
  <c r="JZ4" i="40"/>
  <c r="JZ7" i="40" s="1"/>
  <c r="AK4" i="40"/>
  <c r="AK7" i="40" s="1"/>
  <c r="O4" i="40"/>
  <c r="O7" i="40" s="1"/>
  <c r="AN4" i="40"/>
  <c r="AN7" i="40" s="1"/>
  <c r="JG4" i="40"/>
  <c r="JG7" i="40" s="1"/>
  <c r="FH4" i="40"/>
  <c r="FH7" i="40" s="1"/>
  <c r="HD4" i="40"/>
  <c r="HD7" i="40" s="1"/>
  <c r="IN4" i="40"/>
  <c r="IN7" i="40" s="1"/>
  <c r="DY4" i="40"/>
  <c r="DY7" i="40" s="1"/>
  <c r="OH4" i="40"/>
  <c r="OH7" i="40" s="1"/>
  <c r="BC4" i="40"/>
  <c r="BC7" i="40" s="1"/>
  <c r="CN4" i="40"/>
  <c r="CN7" i="40" s="1"/>
  <c r="EW4" i="40"/>
  <c r="EW7" i="40" s="1"/>
  <c r="II4" i="40"/>
  <c r="II7" i="40" s="1"/>
  <c r="H4" i="40"/>
  <c r="H7" i="40" s="1"/>
  <c r="EZ4" i="40"/>
  <c r="EZ7" i="40" s="1"/>
  <c r="AO4" i="40"/>
  <c r="AO7" i="40" s="1"/>
  <c r="V4" i="40"/>
  <c r="V7" i="40" s="1"/>
  <c r="BB4" i="40"/>
  <c r="BB7" i="40" s="1"/>
  <c r="CH4" i="40"/>
  <c r="CH7" i="40" s="1"/>
  <c r="DN4" i="40"/>
  <c r="DN7" i="40" s="1"/>
  <c r="ET4" i="40"/>
  <c r="ET7" i="40" s="1"/>
  <c r="FZ4" i="40"/>
  <c r="FZ7" i="40" s="1"/>
  <c r="HF4" i="40"/>
  <c r="HF7" i="40" s="1"/>
  <c r="IL4" i="40"/>
  <c r="IL7" i="40" s="1"/>
  <c r="JV4" i="40"/>
  <c r="JV7" i="40" s="1"/>
  <c r="FS4" i="40"/>
  <c r="FS7" i="40" s="1"/>
  <c r="LH4" i="40"/>
  <c r="LH7" i="40" s="1"/>
  <c r="IE4" i="40"/>
  <c r="IE7" i="40" s="1"/>
  <c r="KQ4" i="40"/>
  <c r="KQ7" i="40" s="1"/>
  <c r="OL4" i="40"/>
  <c r="OL7" i="40" s="1"/>
  <c r="OP4" i="40"/>
  <c r="OP7" i="40" s="1"/>
  <c r="PA4" i="40"/>
  <c r="PA7" i="40" s="1"/>
  <c r="OO4" i="40"/>
  <c r="OO7" i="40" s="1"/>
  <c r="OA18" i="40" s="1" a="1"/>
  <c r="OA18" i="40" s="1"/>
  <c r="NY17" i="40" a="1"/>
  <c r="NY17" i="40" s="1"/>
  <c r="DM4" i="40"/>
  <c r="DM7" i="40" s="1"/>
  <c r="G4" i="40"/>
  <c r="G7" i="40" s="1"/>
  <c r="EE4" i="40"/>
  <c r="EE7" i="40" s="1"/>
  <c r="BD4" i="40"/>
  <c r="BD7" i="40" s="1"/>
  <c r="GB4" i="40"/>
  <c r="GB7" i="40" s="1"/>
  <c r="IZ4" i="40"/>
  <c r="IZ7" i="40" s="1"/>
  <c r="KF4" i="40"/>
  <c r="KF7" i="40" s="1"/>
  <c r="OJ4" i="40"/>
  <c r="GO4" i="40"/>
  <c r="GO7" i="40" s="1"/>
  <c r="JA4" i="40"/>
  <c r="JA7" i="40" s="1"/>
  <c r="LM4" i="40"/>
  <c r="LM7" i="40" s="1"/>
  <c r="S4" i="40"/>
  <c r="S7" i="40" s="1"/>
  <c r="AY4" i="40"/>
  <c r="AY7" i="40" s="1"/>
  <c r="CE4" i="40"/>
  <c r="CE7" i="40" s="1"/>
  <c r="DK4" i="40"/>
  <c r="DK7" i="40" s="1"/>
  <c r="EQ4" i="40"/>
  <c r="EQ7" i="40" s="1"/>
  <c r="FW4" i="40"/>
  <c r="FW7" i="40" s="1"/>
  <c r="U4" i="40"/>
  <c r="U7" i="40" s="1"/>
  <c r="ES4" i="40"/>
  <c r="ES7" i="40" s="1"/>
  <c r="DW4" i="40"/>
  <c r="DW7" i="40" s="1"/>
  <c r="L4" i="40"/>
  <c r="L7" i="40" s="1"/>
  <c r="EN4" i="40"/>
  <c r="EN7" i="40" s="1"/>
  <c r="AW4" i="40"/>
  <c r="AW7" i="40" s="1"/>
  <c r="GK4" i="40"/>
  <c r="GK7" i="40" s="1"/>
  <c r="IW4" i="40"/>
  <c r="IW7" i="40" s="1"/>
  <c r="LI4" i="40"/>
  <c r="LI7" i="40" s="1"/>
  <c r="HW4" i="40"/>
  <c r="HW7" i="40" s="1"/>
  <c r="KI4" i="40"/>
  <c r="KI7" i="40" s="1"/>
  <c r="P4" i="40"/>
  <c r="P7" i="40" s="1"/>
  <c r="EJ4" i="40"/>
  <c r="EJ7" i="40" s="1"/>
  <c r="IX4" i="40"/>
  <c r="IX7" i="40" s="1"/>
  <c r="LJ4" i="40"/>
  <c r="LJ7" i="40" s="1"/>
  <c r="CO4" i="40"/>
  <c r="CO7" i="40" s="1"/>
  <c r="BL4" i="40"/>
  <c r="BL7" i="40" s="1"/>
  <c r="AG4" i="40"/>
  <c r="AG7" i="40" s="1"/>
  <c r="HY4" i="40"/>
  <c r="HY7" i="40" s="1"/>
  <c r="KK4" i="40"/>
  <c r="KK7" i="40" s="1"/>
  <c r="HG4" i="40"/>
  <c r="HG7" i="40" s="1"/>
  <c r="CR4" i="40"/>
  <c r="CR7" i="40" s="1"/>
  <c r="KR4" i="40"/>
  <c r="KR7" i="40" s="1"/>
  <c r="R4" i="40"/>
  <c r="R7" i="40" s="1"/>
  <c r="AX4" i="40"/>
  <c r="AX7" i="40" s="1"/>
  <c r="CD4" i="40"/>
  <c r="CD7" i="40" s="1"/>
  <c r="DJ4" i="40"/>
  <c r="DJ7" i="40" s="1"/>
  <c r="EP4" i="40"/>
  <c r="EP7" i="40" s="1"/>
  <c r="FV4" i="40"/>
  <c r="FV7" i="40" s="1"/>
  <c r="HB4" i="40"/>
  <c r="HB7" i="40" s="1"/>
  <c r="IH4" i="40"/>
  <c r="IH7" i="40" s="1"/>
  <c r="KT4" i="40"/>
  <c r="KT7" i="40" s="1"/>
  <c r="FA4" i="40"/>
  <c r="FA7" i="40" s="1"/>
  <c r="EM4" i="40"/>
  <c r="EM7" i="40" s="1"/>
  <c r="FL4" i="40"/>
  <c r="FL7" i="40" s="1"/>
  <c r="IQ4" i="40"/>
  <c r="IQ7" i="40" s="1"/>
  <c r="LC4" i="40"/>
  <c r="LC7" i="40" s="1"/>
  <c r="BH4" i="40"/>
  <c r="BH7" i="40" s="1"/>
  <c r="GN4" i="40"/>
  <c r="GN7" i="40" s="1"/>
  <c r="HT4" i="40"/>
  <c r="HT7" i="40" s="1"/>
  <c r="KP4" i="40"/>
  <c r="KP7" i="40" s="1"/>
  <c r="M4" i="40"/>
  <c r="M7" i="40" s="1"/>
  <c r="GA4" i="40"/>
  <c r="GA7" i="40" s="1"/>
  <c r="HP4" i="40"/>
  <c r="HP7" i="40" s="1"/>
  <c r="OG4" i="40"/>
  <c r="OG7" i="40" s="1"/>
  <c r="KU4" i="40"/>
  <c r="KU7" i="40" s="1"/>
  <c r="AZ4" i="40"/>
  <c r="AZ7" i="40" s="1"/>
  <c r="F4" i="40"/>
  <c r="F7" i="40" s="1"/>
  <c r="AL4" i="40"/>
  <c r="AL7" i="40" s="1"/>
  <c r="BR4" i="40"/>
  <c r="BR7" i="40" s="1"/>
  <c r="CX4" i="40"/>
  <c r="CX7" i="40" s="1"/>
  <c r="ED4" i="40"/>
  <c r="ED7" i="40" s="1"/>
  <c r="FJ4" i="40"/>
  <c r="FJ7" i="40" s="1"/>
  <c r="GP4" i="40"/>
  <c r="GP7" i="40" s="1"/>
  <c r="HV4" i="40"/>
  <c r="HV7" i="40" s="1"/>
  <c r="JB4" i="40"/>
  <c r="JB7" i="40" s="1"/>
  <c r="LN4" i="40"/>
  <c r="LN7" i="40" s="1"/>
  <c r="AU4" i="40"/>
  <c r="AU7" i="40" s="1"/>
  <c r="BT4" i="40"/>
  <c r="BT7" i="40" s="1"/>
  <c r="HO4" i="40"/>
  <c r="HO7" i="40" s="1"/>
  <c r="KA4" i="40"/>
  <c r="KA7" i="40" s="1"/>
  <c r="OU4" i="40" a="1"/>
  <c r="OU4" i="40" s="1"/>
  <c r="OU7" i="40" s="1" a="1"/>
  <c r="OU7" i="40" s="1"/>
  <c r="OW4" i="40"/>
  <c r="OW7" i="40" s="1"/>
  <c r="PB4" i="40"/>
  <c r="PB7" i="40" s="1"/>
  <c r="NY18" i="40" a="1"/>
  <c r="NY18" i="40" s="1"/>
  <c r="DU4" i="40"/>
  <c r="DU7" i="40" s="1"/>
  <c r="T4" i="40"/>
  <c r="T7" i="40" s="1"/>
  <c r="IR4" i="40"/>
  <c r="IR7" i="40" s="1"/>
  <c r="KZ4" i="40"/>
  <c r="KZ7" i="40" s="1"/>
  <c r="IO4" i="40"/>
  <c r="IO7" i="40" s="1"/>
  <c r="K4" i="40"/>
  <c r="K7" i="40" s="1"/>
  <c r="BW4" i="40"/>
  <c r="BW7" i="40" s="1"/>
  <c r="EI4" i="40"/>
  <c r="EI7" i="40" s="1"/>
  <c r="GU4" i="40"/>
  <c r="GU7" i="40" s="1"/>
  <c r="CQ4" i="40"/>
  <c r="CQ7" i="40" s="1"/>
  <c r="DD4" i="40"/>
  <c r="DD7" i="40" s="1"/>
  <c r="FM4" i="40"/>
  <c r="FM7" i="40" s="1"/>
  <c r="KO4" i="40"/>
  <c r="KO7" i="40" s="1"/>
  <c r="IY4" i="40"/>
  <c r="IY7" i="40" s="1"/>
  <c r="AR4" i="40"/>
  <c r="AR7" i="40" s="1"/>
  <c r="KX4" i="40"/>
  <c r="KX7" i="40" s="1"/>
  <c r="EU4" i="40"/>
  <c r="EU7" i="40" s="1"/>
  <c r="HA4" i="40"/>
  <c r="HA7" i="40" s="1"/>
  <c r="HC4" i="40"/>
  <c r="HC7" i="40" s="1"/>
  <c r="JT4" i="40"/>
  <c r="JT7" i="40" s="1"/>
  <c r="AP4" i="40"/>
  <c r="AP7" i="40" s="1"/>
  <c r="DB4" i="40"/>
  <c r="DB7" i="40" s="1"/>
  <c r="FN4" i="40"/>
  <c r="FN7" i="40" s="1"/>
  <c r="HZ4" i="40"/>
  <c r="HZ7" i="40" s="1"/>
  <c r="AS4" i="40"/>
  <c r="AS7" i="40" s="1"/>
  <c r="CV4" i="40"/>
  <c r="CV7" i="40" s="1"/>
  <c r="IU4" i="40"/>
  <c r="IU7" i="40" s="1"/>
  <c r="AJ4" i="40"/>
  <c r="AJ7" i="40" s="1"/>
  <c r="HL4" i="40"/>
  <c r="HL7" i="40" s="1"/>
  <c r="I4" i="40"/>
  <c r="I7" i="40" s="1"/>
  <c r="FI4" i="40"/>
  <c r="FI7" i="40" s="1"/>
  <c r="LP4" i="40"/>
  <c r="LP7" i="40" s="1"/>
  <c r="KY4" i="40"/>
  <c r="KY7" i="40" s="1"/>
  <c r="AD4" i="40"/>
  <c r="AD7" i="40" s="1"/>
  <c r="CP4" i="40"/>
  <c r="CP7" i="40" s="1"/>
  <c r="FB4" i="40"/>
  <c r="FB7" i="40" s="1"/>
  <c r="HN4" i="40"/>
  <c r="HN7" i="40" s="1"/>
  <c r="LF4" i="40"/>
  <c r="LF7" i="40" s="1"/>
  <c r="DG4" i="40"/>
  <c r="DG7" i="40" s="1"/>
  <c r="IA4" i="40"/>
  <c r="IA7" i="40" s="1"/>
  <c r="IS4" i="40"/>
  <c r="IS7" i="40" s="1"/>
  <c r="DX4" i="40"/>
  <c r="DX7" i="40" s="1"/>
  <c r="KB4" i="40"/>
  <c r="KB7" i="40" s="1"/>
  <c r="JQ4" i="40"/>
  <c r="JQ7" i="40" s="1"/>
  <c r="JJ4" i="40"/>
  <c r="JJ7" i="40" s="1"/>
  <c r="OX4" i="40"/>
  <c r="OX7" i="40" s="1"/>
  <c r="OT4" i="40"/>
  <c r="OT7" i="40" s="1"/>
  <c r="NY16" i="40" a="1"/>
  <c r="NY16" i="40" s="1"/>
  <c r="AM4" i="40"/>
  <c r="AM7" i="40" s="1"/>
  <c r="CJ4" i="40"/>
  <c r="CJ7" i="40" s="1"/>
  <c r="JH4" i="40"/>
  <c r="JH7" i="40" s="1"/>
  <c r="BE4" i="40"/>
  <c r="BE7" i="40" s="1"/>
  <c r="JU4" i="40"/>
  <c r="JU7" i="40" s="1"/>
  <c r="AA4" i="40"/>
  <c r="AA7" i="40" s="1"/>
  <c r="CM4" i="40"/>
  <c r="CM7" i="40" s="1"/>
  <c r="EY4" i="40"/>
  <c r="EY7" i="40" s="1"/>
  <c r="BY4" i="40"/>
  <c r="BY7" i="40" s="1"/>
  <c r="FC4" i="40"/>
  <c r="FC7" i="40" s="1"/>
  <c r="FT4" i="40"/>
  <c r="FT7" i="40" s="1"/>
  <c r="GW4" i="40"/>
  <c r="GW7" i="40" s="1"/>
  <c r="KE4" i="40"/>
  <c r="KE7" i="40" s="1"/>
  <c r="DH4" i="40"/>
  <c r="DH7" i="40" s="1"/>
  <c r="Y4" i="40"/>
  <c r="Y7" i="40" s="1"/>
  <c r="DT4" i="40"/>
  <c r="DT7" i="40" s="1"/>
  <c r="IG4" i="40"/>
  <c r="IG7" i="40" s="1"/>
  <c r="JO4" i="40"/>
  <c r="JO7" i="40" s="1"/>
  <c r="DI4" i="40"/>
  <c r="DI7" i="40" s="1"/>
  <c r="BF4" i="40"/>
  <c r="BF7" i="40" s="1"/>
  <c r="DR4" i="40"/>
  <c r="DR7" i="40" s="1"/>
  <c r="GD4" i="40"/>
  <c r="GD7" i="40" s="1"/>
  <c r="IP4" i="40"/>
  <c r="IP7" i="40" s="1"/>
  <c r="DE4" i="40"/>
  <c r="DE7" i="40" s="1"/>
  <c r="HX4" i="40"/>
  <c r="HX7" i="40" s="1"/>
  <c r="JK4" i="40"/>
  <c r="JK7" i="40" s="1"/>
  <c r="CF4" i="40"/>
  <c r="CF7" i="40" s="1"/>
  <c r="IB4" i="40"/>
  <c r="IB7" i="40" s="1"/>
  <c r="JF4" i="40"/>
  <c r="JF7" i="40" s="1"/>
  <c r="DO4" i="40"/>
  <c r="DO7" i="40" s="1"/>
  <c r="ON4" i="40" a="1"/>
  <c r="ON4" i="40" s="1"/>
  <c r="ON7" i="40" s="1" a="1"/>
  <c r="ON7" i="40" s="1"/>
  <c r="OR4" i="40"/>
  <c r="OR7" i="40" s="1"/>
  <c r="BI4" i="40"/>
  <c r="BI7" i="40" s="1"/>
  <c r="CY4" i="40"/>
  <c r="CY7" i="40" s="1"/>
  <c r="EV4" i="40"/>
  <c r="EV7" i="40" s="1"/>
  <c r="JX4" i="40"/>
  <c r="JX7" i="40" s="1"/>
  <c r="GC4" i="40"/>
  <c r="GC7" i="40" s="1"/>
  <c r="LA4" i="40"/>
  <c r="LA7" i="40" s="1"/>
  <c r="AQ4" i="40"/>
  <c r="AQ7" i="40" s="1"/>
  <c r="DC4" i="40"/>
  <c r="DC7" i="40" s="1"/>
  <c r="FO4" i="40"/>
  <c r="FO7" i="40" s="1"/>
  <c r="BQ4" i="40"/>
  <c r="BQ7" i="40" s="1"/>
  <c r="OI4" i="40"/>
  <c r="OI7" i="40" s="1"/>
  <c r="IF4" i="40"/>
  <c r="IF7" i="40" s="1"/>
  <c r="IC4" i="40"/>
  <c r="IC7" i="40" s="1"/>
  <c r="LK4" i="40"/>
  <c r="LK7" i="40" s="1"/>
  <c r="FP4" i="40"/>
  <c r="FP7" i="40" s="1"/>
  <c r="EO4" i="40"/>
  <c r="EO7" i="40" s="1"/>
  <c r="EK4" i="40"/>
  <c r="EK7" i="40" s="1"/>
  <c r="Q4" i="40"/>
  <c r="Q7" i="40" s="1"/>
  <c r="JM4" i="40"/>
  <c r="JM7" i="40" s="1"/>
  <c r="BP4" i="40"/>
  <c r="BP7" i="40" s="1"/>
  <c r="J4" i="40"/>
  <c r="J7" i="40" s="1"/>
  <c r="BV4" i="40"/>
  <c r="BV7" i="40" s="1"/>
  <c r="EH4" i="40"/>
  <c r="EH7" i="40" s="1"/>
  <c r="GT4" i="40"/>
  <c r="GT7" i="40" s="1"/>
  <c r="KH4" i="40"/>
  <c r="KH7" i="40" s="1"/>
  <c r="CA4" i="40"/>
  <c r="CA7" i="40" s="1"/>
  <c r="LG4" i="40"/>
  <c r="LG7" i="40" s="1"/>
  <c r="GF4" i="40"/>
  <c r="GF7" i="40" s="1"/>
  <c r="JL4" i="40"/>
  <c r="JL7" i="40" s="1"/>
  <c r="LR4" i="40"/>
  <c r="LR7" i="40" s="1"/>
  <c r="AF4" i="40"/>
  <c r="AF7" i="40" s="1"/>
  <c r="OK4" i="40"/>
  <c r="EF4" i="40"/>
  <c r="EF7" i="40" s="1"/>
  <c r="CS4" i="40"/>
  <c r="CS7" i="40" s="1"/>
  <c r="BJ4" i="40"/>
  <c r="BJ7" i="40" s="1"/>
  <c r="DV4" i="40"/>
  <c r="DV7" i="40" s="1"/>
  <c r="GH4" i="40"/>
  <c r="GH7" i="40" s="1"/>
  <c r="IT4" i="40"/>
  <c r="IT7" i="40" s="1"/>
  <c r="EB4" i="40"/>
  <c r="EB7" i="40" s="1"/>
  <c r="KM4" i="40"/>
  <c r="KM7" i="40" s="1"/>
  <c r="GG4" i="40"/>
  <c r="GG7" i="40" s="1"/>
  <c r="LE4" i="40"/>
  <c r="LE7" i="40" s="1" a="1"/>
  <c r="LE7" i="40" s="1"/>
  <c r="LL4" i="40"/>
  <c r="LL7" i="40" s="1"/>
  <c r="DQ4" i="40"/>
  <c r="DQ7" i="40" s="1"/>
  <c r="HE4" i="40"/>
  <c r="HE7" i="40" s="1"/>
  <c r="OQ4" i="40"/>
  <c r="OQ7" i="40" s="1"/>
  <c r="OS4" i="40"/>
  <c r="OS7" i="40" s="1"/>
  <c r="NY19" i="40" a="1"/>
  <c r="NY19" i="40" s="1"/>
  <c r="FQ4" i="40"/>
  <c r="FQ7" i="40" s="1"/>
  <c r="FK4" i="40"/>
  <c r="FK7" i="40" s="1"/>
  <c r="HH4" i="40"/>
  <c r="HH7" i="40" s="1"/>
  <c r="KN4" i="40"/>
  <c r="KN7" i="40" s="1"/>
  <c r="HI4" i="40"/>
  <c r="HI7" i="40" s="1"/>
  <c r="BG4" i="40"/>
  <c r="BG7" i="40" s="1"/>
  <c r="DS4" i="40"/>
  <c r="DS7" i="40" s="1"/>
  <c r="GE4" i="40"/>
  <c r="GE7" i="40" s="1"/>
  <c r="AE4" i="40"/>
  <c r="AE7" i="40" s="1"/>
  <c r="AV4" i="40"/>
  <c r="AV7" i="40" s="1"/>
  <c r="CK4" i="40"/>
  <c r="CK7" i="40" s="1"/>
  <c r="JI4" i="40"/>
  <c r="JI7" i="40" s="1"/>
  <c r="HS4" i="40"/>
  <c r="HS7" i="40" s="1"/>
  <c r="KJ4" i="40"/>
  <c r="KJ7" i="40" s="1"/>
  <c r="JR4" i="40"/>
  <c r="JR7" i="40" s="1"/>
  <c r="W4" i="40"/>
  <c r="W7" i="40" s="1"/>
  <c r="BU4" i="40"/>
  <c r="BU7" i="40" s="1"/>
  <c r="KS4" i="40"/>
  <c r="KS7" i="40" s="1"/>
  <c r="DP4" i="40"/>
  <c r="DP7" i="40" s="1"/>
  <c r="Z4" i="40"/>
  <c r="Z7" i="40" s="1"/>
  <c r="CL4" i="40"/>
  <c r="CL7" i="40" s="1"/>
  <c r="EX4" i="40"/>
  <c r="EX7" i="40" s="1"/>
  <c r="HJ4" i="40"/>
  <c r="HJ7" i="40" s="1"/>
  <c r="LB4" i="40"/>
  <c r="LB7" i="40" s="1"/>
  <c r="HK4" i="40"/>
  <c r="HK7" i="40" s="1"/>
  <c r="GY4" i="40"/>
  <c r="GY7" i="40" s="1"/>
  <c r="GV4" i="40"/>
  <c r="GV7" i="40" s="1"/>
  <c r="CG4" i="40"/>
  <c r="CG7" i="40" s="1"/>
  <c r="FD4" i="40"/>
  <c r="FD7" i="40" s="1"/>
  <c r="IM4" i="40"/>
  <c r="IM7" i="40" s="1"/>
  <c r="FX4" i="40"/>
  <c r="FX7" i="40" s="1"/>
  <c r="N4" i="40"/>
  <c r="N7" i="40" s="1"/>
  <c r="BZ4" i="40"/>
  <c r="BZ7" i="40" s="1"/>
  <c r="EL4" i="40"/>
  <c r="EL7" i="40" s="1"/>
  <c r="GX4" i="40"/>
  <c r="GX7" i="40" s="1"/>
  <c r="JN4" i="40"/>
  <c r="JN7" i="40" s="1"/>
  <c r="CW4" i="40"/>
  <c r="CW7" i="40" s="1"/>
  <c r="DA4" i="40"/>
  <c r="DA7" i="40" s="1"/>
  <c r="AB4" i="40"/>
  <c r="AB7" i="40" s="1"/>
  <c r="DF4" i="40"/>
  <c r="DF7" i="40" s="1"/>
  <c r="X4" i="40"/>
  <c r="X7" i="40" s="1"/>
  <c r="OF4" i="40"/>
  <c r="OF7" i="40" s="1"/>
  <c r="ID4" i="40"/>
  <c r="ID7" i="40" s="1"/>
  <c r="JW4" i="40"/>
  <c r="JW7" i="40" s="1"/>
  <c r="IK4" i="40"/>
  <c r="IK7" i="40" s="1"/>
  <c r="BM4" i="40"/>
  <c r="BM7" i="40" s="1"/>
  <c r="AT4" i="40"/>
  <c r="AT7" i="40" s="1"/>
  <c r="ER4" i="40"/>
  <c r="ER7" i="40" s="1"/>
  <c r="KW4" i="40"/>
  <c r="KW7" i="40" s="1"/>
  <c r="HM4" i="40"/>
  <c r="HM7" i="40" s="1"/>
  <c r="KL4" i="40"/>
  <c r="KL7" i="40" s="1"/>
  <c r="GR4" i="40"/>
  <c r="GR7" i="40" s="1"/>
  <c r="JY4" i="40"/>
  <c r="JY7" i="40" s="1"/>
  <c r="FR4" i="40"/>
  <c r="FR7" i="40" s="1"/>
  <c r="D4" i="40"/>
  <c r="D7" i="40" s="1"/>
  <c r="FY4" i="40"/>
  <c r="FY7" i="40" s="1"/>
  <c r="LD4" i="40"/>
  <c r="LD7" i="40" s="1"/>
  <c r="CZ4" i="40"/>
  <c r="CZ7" i="40" s="1"/>
  <c r="D37" i="20"/>
  <c r="PA4" i="38"/>
  <c r="PA7" i="38" s="1"/>
  <c r="OW4" i="38"/>
  <c r="OW7" i="38" s="1"/>
  <c r="OT4" i="38"/>
  <c r="OT7" i="38" s="1"/>
  <c r="OP4" i="38"/>
  <c r="OP7" i="38" s="1"/>
  <c r="OM4" i="38"/>
  <c r="OM7" i="38" s="1"/>
  <c r="OY4" i="38"/>
  <c r="OY7" i="38" s="1"/>
  <c r="OO4" i="38"/>
  <c r="OO7" i="38" s="1"/>
  <c r="PB4" i="38"/>
  <c r="PB7" i="38" s="1"/>
  <c r="OV4" i="38"/>
  <c r="OV7" i="38" s="1"/>
  <c r="OR4" i="38"/>
  <c r="OR7" i="38" s="1"/>
  <c r="PC4" i="38"/>
  <c r="PC7" i="38" s="1"/>
  <c r="OS4" i="38"/>
  <c r="OS7" i="38" s="1"/>
  <c r="OZ4" i="38"/>
  <c r="OZ7" i="38" s="1"/>
  <c r="OQ4" i="38"/>
  <c r="OQ7" i="38" s="1"/>
  <c r="OX4" i="38"/>
  <c r="OX7" i="38" s="1"/>
  <c r="OU4" i="38" a="1"/>
  <c r="OU4" i="38" s="1"/>
  <c r="OU7" i="38" s="1" a="1"/>
  <c r="OU7" i="38" s="1"/>
  <c r="ON4" i="38" a="1"/>
  <c r="ON4" i="38" s="1"/>
  <c r="ON7" i="38" s="1" a="1"/>
  <c r="ON7" i="38" s="1"/>
  <c r="OL4" i="38"/>
  <c r="OL7" i="38" s="1"/>
  <c r="NY18" i="38" a="1"/>
  <c r="NY18" i="38" s="1"/>
  <c r="NY15" i="38" a="1"/>
  <c r="NY15" i="38" s="1"/>
  <c r="NX19" i="38" a="1"/>
  <c r="NX19" i="38" s="1"/>
  <c r="NX15" i="38" a="1"/>
  <c r="NX15" i="38" s="1"/>
  <c r="LP4" i="38"/>
  <c r="LP7" i="38" s="1"/>
  <c r="KZ4" i="38"/>
  <c r="KZ7" i="38" s="1"/>
  <c r="KJ4" i="38"/>
  <c r="KJ7" i="38" s="1"/>
  <c r="JT4" i="38"/>
  <c r="JT7" i="38" s="1"/>
  <c r="JD4" i="38"/>
  <c r="JD7" i="38" s="1"/>
  <c r="IN4" i="38"/>
  <c r="IN7" i="38" s="1"/>
  <c r="HX4" i="38"/>
  <c r="HX7" i="38" s="1"/>
  <c r="OH4" i="38"/>
  <c r="OH7" i="38" s="1"/>
  <c r="KY4" i="38"/>
  <c r="KY7" i="38" s="1"/>
  <c r="KD4" i="38"/>
  <c r="KD7" i="38" s="1"/>
  <c r="JI4" i="38"/>
  <c r="JI7" i="38" s="1"/>
  <c r="IM4" i="38"/>
  <c r="IM7" i="38" s="1"/>
  <c r="HR4" i="38"/>
  <c r="HR7" i="38" s="1"/>
  <c r="GZ4" i="38"/>
  <c r="GZ7" i="38" s="1"/>
  <c r="GJ4" i="38"/>
  <c r="GJ7" i="38" s="1"/>
  <c r="FT4" i="38"/>
  <c r="FT7" i="38" s="1"/>
  <c r="FD4" i="38"/>
  <c r="FD7" i="38" s="1"/>
  <c r="EN4" i="38"/>
  <c r="EN7" i="38" s="1"/>
  <c r="DX4" i="38"/>
  <c r="DX7" i="38" s="1"/>
  <c r="DH4" i="38"/>
  <c r="DH7" i="38" s="1"/>
  <c r="LR4" i="38"/>
  <c r="LR7" i="38" s="1"/>
  <c r="KW4" i="38"/>
  <c r="KW7" i="38" s="1"/>
  <c r="KA4" i="38"/>
  <c r="KA7" i="38" s="1"/>
  <c r="JF4" i="38"/>
  <c r="JF7" i="38" s="1"/>
  <c r="IK4" i="38"/>
  <c r="IK7" i="38" s="1"/>
  <c r="HO4" i="38"/>
  <c r="HO7" i="38" s="1"/>
  <c r="GX4" i="38"/>
  <c r="GX7" i="38" s="1"/>
  <c r="GH4" i="38"/>
  <c r="GH7" i="38" s="1"/>
  <c r="FR4" i="38"/>
  <c r="FR7" i="38" s="1"/>
  <c r="FB4" i="38"/>
  <c r="FB7" i="38" s="1"/>
  <c r="EL4" i="38"/>
  <c r="EL7" i="38" s="1"/>
  <c r="DV4" i="38"/>
  <c r="DV7" i="38" s="1"/>
  <c r="DF4" i="38"/>
  <c r="DF7" i="38" s="1"/>
  <c r="CP4" i="38"/>
  <c r="CP7" i="38" s="1"/>
  <c r="BZ4" i="38"/>
  <c r="BZ7" i="38" s="1"/>
  <c r="BJ4" i="38"/>
  <c r="BJ7" i="38" s="1"/>
  <c r="AT4" i="38"/>
  <c r="AT7" i="38" s="1"/>
  <c r="AD4" i="38"/>
  <c r="AD7" i="38" s="1"/>
  <c r="N4" i="38"/>
  <c r="N7" i="38" s="1"/>
  <c r="KM4" i="38"/>
  <c r="KM7" i="38" s="1"/>
  <c r="IW4" i="38"/>
  <c r="IW7" i="38" s="1"/>
  <c r="HG4" i="38"/>
  <c r="HG7" i="38" s="1"/>
  <c r="GA4" i="38"/>
  <c r="GA7" i="38" s="1"/>
  <c r="EU4" i="38"/>
  <c r="EU7" i="38" s="1"/>
  <c r="DO4" i="38"/>
  <c r="DO7" i="38" s="1"/>
  <c r="CN4" i="38"/>
  <c r="CN7" i="38" s="1"/>
  <c r="BS4" i="38"/>
  <c r="BS7" i="38" s="1"/>
  <c r="AW4" i="38"/>
  <c r="AW7" i="38" s="1"/>
  <c r="AB4" i="38"/>
  <c r="AB7" i="38" s="1"/>
  <c r="G4" i="38"/>
  <c r="G7" i="38" s="1"/>
  <c r="LC4" i="38"/>
  <c r="LC7" i="38" s="1"/>
  <c r="JM4" i="38"/>
  <c r="JM7" i="38" s="1"/>
  <c r="HV4" i="38"/>
  <c r="HV7" i="38" s="1"/>
  <c r="GM4" i="38"/>
  <c r="GM7" i="38" s="1"/>
  <c r="FG4" i="38"/>
  <c r="FG7" i="38" s="1"/>
  <c r="EA4" i="38"/>
  <c r="EA7" i="38" s="1"/>
  <c r="CV4" i="38"/>
  <c r="CV7" i="38" s="1"/>
  <c r="CA4" i="38"/>
  <c r="CA7" i="38" s="1"/>
  <c r="BE4" i="38"/>
  <c r="BE7" i="38" s="1"/>
  <c r="AJ4" i="38"/>
  <c r="AJ7" i="38" s="1"/>
  <c r="O4" i="38"/>
  <c r="O7" i="38" s="1"/>
  <c r="IT4" i="38"/>
  <c r="IT7" i="38" s="1"/>
  <c r="FY4" i="38"/>
  <c r="FY7" i="38" s="1"/>
  <c r="DM4" i="38"/>
  <c r="DM7" i="38" s="1"/>
  <c r="BQ4" i="38"/>
  <c r="BQ7" i="38" s="1"/>
  <c r="AA4" i="38"/>
  <c r="AA7" i="38" s="1"/>
  <c r="OI4" i="38"/>
  <c r="OI7" i="38" s="1"/>
  <c r="IO4" i="38"/>
  <c r="IO7" i="38" s="1"/>
  <c r="FU4" i="38"/>
  <c r="FU7" i="38" s="1"/>
  <c r="DI4" i="38"/>
  <c r="DI7" i="38" s="1"/>
  <c r="BO4" i="38"/>
  <c r="BO7" i="38" s="1"/>
  <c r="X4" i="38"/>
  <c r="X7" i="38" s="1"/>
  <c r="LQ4" i="38"/>
  <c r="LQ7" i="38" s="1"/>
  <c r="FQ4" i="38"/>
  <c r="FQ7" i="38" s="1"/>
  <c r="BL4" i="38"/>
  <c r="BL7" i="38" s="1"/>
  <c r="ID4" i="38"/>
  <c r="ID7" i="38" s="1"/>
  <c r="DA4" i="38"/>
  <c r="DA7" i="38" s="1"/>
  <c r="S4" i="38"/>
  <c r="S7" i="38" s="1"/>
  <c r="JE4" i="38"/>
  <c r="JE7" i="38" s="1"/>
  <c r="AF4" i="38"/>
  <c r="AF7" i="38" s="1"/>
  <c r="BT4" i="38"/>
  <c r="BT7" i="38" s="1"/>
  <c r="CO4" i="38"/>
  <c r="CO7" i="38" s="1"/>
  <c r="DQ4" i="38"/>
  <c r="DQ7" i="38" s="1"/>
  <c r="KP4" i="38"/>
  <c r="KP7" i="38" s="1"/>
  <c r="NY16" i="38" a="1"/>
  <c r="NY16" i="38" s="1"/>
  <c r="OB16" i="38" a="1"/>
  <c r="OB16" i="38" s="1"/>
  <c r="NX18" i="38" a="1"/>
  <c r="NX18" i="38" s="1"/>
  <c r="LL4" i="38"/>
  <c r="LL7" i="38" s="1"/>
  <c r="KV4" i="38"/>
  <c r="KV7" i="38" s="1"/>
  <c r="KF4" i="38"/>
  <c r="KF7" i="38" s="1"/>
  <c r="JP4" i="38"/>
  <c r="JP7" i="38" s="1"/>
  <c r="IZ4" i="38"/>
  <c r="IZ7" i="38" s="1"/>
  <c r="IJ4" i="38"/>
  <c r="IJ7" i="38" s="1"/>
  <c r="HT4" i="38"/>
  <c r="HT7" i="38" s="1"/>
  <c r="LO4" i="38"/>
  <c r="LO7" i="38" s="1"/>
  <c r="KT4" i="38"/>
  <c r="KT7" i="38" s="1"/>
  <c r="JY4" i="38"/>
  <c r="JY7" i="38" s="1"/>
  <c r="JC4" i="38"/>
  <c r="JC7" i="38" s="1"/>
  <c r="IH4" i="38"/>
  <c r="IH7" i="38" s="1"/>
  <c r="HM4" i="38"/>
  <c r="HM7" i="38" s="1"/>
  <c r="GV4" i="38"/>
  <c r="GV7" i="38" s="1"/>
  <c r="GF4" i="38"/>
  <c r="GF7" i="38" s="1"/>
  <c r="FP4" i="38"/>
  <c r="FP7" i="38" s="1"/>
  <c r="EZ4" i="38"/>
  <c r="EZ7" i="38" s="1"/>
  <c r="EJ4" i="38"/>
  <c r="EJ7" i="38" s="1"/>
  <c r="DT4" i="38"/>
  <c r="DT7" i="38" s="1"/>
  <c r="DD4" i="38"/>
  <c r="DD7" i="38" s="1"/>
  <c r="LM4" i="38"/>
  <c r="LM7" i="38" s="1"/>
  <c r="KQ4" i="38"/>
  <c r="KQ7" i="38" s="1"/>
  <c r="JV4" i="38"/>
  <c r="JV7" i="38" s="1"/>
  <c r="JA4" i="38"/>
  <c r="JA7" i="38" s="1"/>
  <c r="IE4" i="38"/>
  <c r="IE7" i="38" s="1"/>
  <c r="HJ4" i="38"/>
  <c r="HJ7" i="38" s="1"/>
  <c r="GT4" i="38"/>
  <c r="GT7" i="38" s="1"/>
  <c r="GD4" i="38"/>
  <c r="GD7" i="38" s="1"/>
  <c r="FN4" i="38"/>
  <c r="FN7" i="38" s="1"/>
  <c r="EX4" i="38"/>
  <c r="EX7" i="38" s="1"/>
  <c r="EH4" i="38"/>
  <c r="EH7" i="38" s="1"/>
  <c r="DR4" i="38"/>
  <c r="DR7" i="38" s="1"/>
  <c r="DB4" i="38"/>
  <c r="DB7" i="38" s="1"/>
  <c r="CL4" i="38"/>
  <c r="CL7" i="38" s="1"/>
  <c r="BV4" i="38"/>
  <c r="BV7" i="38" s="1"/>
  <c r="BF4" i="38"/>
  <c r="BF7" i="38" s="1"/>
  <c r="AP4" i="38"/>
  <c r="AP7" i="38" s="1"/>
  <c r="Z4" i="38"/>
  <c r="Z7" i="38" s="1"/>
  <c r="J4" i="38"/>
  <c r="J7" i="38" s="1"/>
  <c r="OF4" i="38"/>
  <c r="OF7" i="38" s="1"/>
  <c r="KC4" i="38"/>
  <c r="KC7" i="38" s="1"/>
  <c r="IL4" i="38"/>
  <c r="IL7" i="38" s="1"/>
  <c r="GY4" i="38"/>
  <c r="GY7" i="38" s="1"/>
  <c r="FS4" i="38"/>
  <c r="FS7" i="38" s="1"/>
  <c r="EM4" i="38"/>
  <c r="EM7" i="38" s="1"/>
  <c r="DG4" i="38"/>
  <c r="DG7" i="38" s="1"/>
  <c r="CI4" i="38"/>
  <c r="CI7" i="38" s="1"/>
  <c r="BM4" i="38"/>
  <c r="BM7" i="38" s="1"/>
  <c r="AR4" i="38"/>
  <c r="AR7" i="38" s="1"/>
  <c r="W4" i="38"/>
  <c r="W7" i="38" s="1"/>
  <c r="KS4" i="38"/>
  <c r="KS7" i="38" s="1"/>
  <c r="JB4" i="38"/>
  <c r="JB7" i="38" s="1"/>
  <c r="HK4" i="38"/>
  <c r="HK7" i="38" s="1"/>
  <c r="GE4" i="38"/>
  <c r="GE7" i="38" s="1"/>
  <c r="EY4" i="38"/>
  <c r="EY7" i="38" s="1"/>
  <c r="DS4" i="38"/>
  <c r="DS7" i="38" s="1"/>
  <c r="CQ4" i="38"/>
  <c r="CQ7" i="38" s="1"/>
  <c r="BU4" i="38"/>
  <c r="BU7" i="38" s="1"/>
  <c r="AZ4" i="38"/>
  <c r="AZ7" i="38" s="1"/>
  <c r="AE4" i="38"/>
  <c r="AE7" i="38" s="1"/>
  <c r="I4" i="38"/>
  <c r="I7" i="38" s="1"/>
  <c r="LF4" i="38"/>
  <c r="LF7" i="38" s="1"/>
  <c r="HY4" i="38"/>
  <c r="HY7" i="38" s="1"/>
  <c r="FI4" i="38"/>
  <c r="FI7" i="38" s="1"/>
  <c r="CW4" i="38"/>
  <c r="CW7" i="38" s="1"/>
  <c r="BG4" i="38"/>
  <c r="BG7" i="38" s="1"/>
  <c r="P4" i="38"/>
  <c r="P7" i="38" s="1"/>
  <c r="LA4" i="38"/>
  <c r="LA7" i="38" s="1"/>
  <c r="HS4" i="38"/>
  <c r="HS7" i="38" s="1"/>
  <c r="FE4" i="38"/>
  <c r="FE7" i="38" s="1"/>
  <c r="CU4" i="38"/>
  <c r="CU7" i="38" s="1"/>
  <c r="BD4" i="38"/>
  <c r="BD7" i="38" s="1"/>
  <c r="M4" i="38"/>
  <c r="M7" i="38" s="1"/>
  <c r="JZ4" i="38"/>
  <c r="JZ7" i="38" s="1"/>
  <c r="EK4" i="38"/>
  <c r="EK7" i="38" s="1"/>
  <c r="AQ4" i="38"/>
  <c r="AQ7" i="38" s="1"/>
  <c r="GS4" i="38"/>
  <c r="GS7" i="38" s="1"/>
  <c r="CE4" i="38"/>
  <c r="CE7" i="38" s="1"/>
  <c r="GG4" i="38"/>
  <c r="GG7" i="38" s="1"/>
  <c r="K4" i="38"/>
  <c r="K7" i="38" s="1"/>
  <c r="H4" i="38"/>
  <c r="H7" i="38" s="1"/>
  <c r="AY4" i="38"/>
  <c r="AY7" i="38" s="1"/>
  <c r="BA4" i="38"/>
  <c r="BA7" i="38" s="1"/>
  <c r="AC4" i="38"/>
  <c r="AC7" i="38" s="1"/>
  <c r="NY19" i="38" a="1"/>
  <c r="NY19" i="38" s="1"/>
  <c r="OB17" i="38" a="1"/>
  <c r="OB17" i="38" s="1"/>
  <c r="NX17" i="38" a="1"/>
  <c r="NX17" i="38" s="1"/>
  <c r="OK4" i="38"/>
  <c r="OK7" i="38" s="1"/>
  <c r="LH4" i="38"/>
  <c r="LH7" i="38" s="1"/>
  <c r="KR4" i="38"/>
  <c r="KR7" i="38" s="1"/>
  <c r="KB4" i="38"/>
  <c r="KB7" i="38" s="1"/>
  <c r="JL4" i="38"/>
  <c r="JL7" i="38" s="1"/>
  <c r="IV4" i="38"/>
  <c r="IV7" i="38" s="1"/>
  <c r="IF4" i="38"/>
  <c r="IF7" i="38" s="1"/>
  <c r="HP4" i="38"/>
  <c r="HP7" i="38" s="1"/>
  <c r="LJ4" i="38"/>
  <c r="LJ7" i="38" s="1"/>
  <c r="KO4" i="38"/>
  <c r="KO7" i="38" s="1"/>
  <c r="JS4" i="38"/>
  <c r="JS7" i="38" s="1"/>
  <c r="IX4" i="38"/>
  <c r="IX7" i="38" s="1"/>
  <c r="IC4" i="38"/>
  <c r="IC7" i="38" s="1"/>
  <c r="HH4" i="38"/>
  <c r="HH7" i="38" s="1"/>
  <c r="GR4" i="38"/>
  <c r="GR7" i="38" s="1"/>
  <c r="GB4" i="38"/>
  <c r="GB7" i="38" s="1"/>
  <c r="FL4" i="38"/>
  <c r="FL7" i="38" s="1"/>
  <c r="EV4" i="38"/>
  <c r="EV7" i="38" s="1"/>
  <c r="EF4" i="38"/>
  <c r="EF7" i="38" s="1"/>
  <c r="DP4" i="38"/>
  <c r="DP7" i="38" s="1"/>
  <c r="CZ4" i="38"/>
  <c r="CZ7" i="38" s="1"/>
  <c r="LG4" i="38"/>
  <c r="LG7" i="38" s="1"/>
  <c r="KL4" i="38"/>
  <c r="KL7" i="38" s="1"/>
  <c r="JQ4" i="38"/>
  <c r="JQ7" i="38" s="1"/>
  <c r="IU4" i="38"/>
  <c r="IU7" i="38" s="1"/>
  <c r="HZ4" i="38"/>
  <c r="HZ7" i="38" s="1"/>
  <c r="HF4" i="38"/>
  <c r="HF7" i="38" s="1"/>
  <c r="GP4" i="38"/>
  <c r="GP7" i="38" s="1"/>
  <c r="FZ4" i="38"/>
  <c r="FZ7" i="38" s="1"/>
  <c r="FJ4" i="38"/>
  <c r="FJ7" i="38" s="1"/>
  <c r="ET4" i="38"/>
  <c r="ET7" i="38" s="1"/>
  <c r="ED4" i="38"/>
  <c r="ED7" i="38" s="1"/>
  <c r="DN4" i="38"/>
  <c r="DN7" i="38" s="1"/>
  <c r="CX4" i="38"/>
  <c r="CX7" i="38" s="1"/>
  <c r="CH4" i="38"/>
  <c r="CH7" i="38" s="1"/>
  <c r="BR4" i="38"/>
  <c r="BR7" i="38" s="1"/>
  <c r="BB4" i="38"/>
  <c r="BB7" i="38" s="1"/>
  <c r="AL4" i="38"/>
  <c r="AL7" i="38" s="1"/>
  <c r="V4" i="38"/>
  <c r="V7" i="38" s="1"/>
  <c r="F4" i="38"/>
  <c r="F7" i="38" s="1"/>
  <c r="LI4" i="38"/>
  <c r="LI7" i="38" s="1"/>
  <c r="JR4" i="38"/>
  <c r="JR7" i="38" s="1"/>
  <c r="IA4" i="38"/>
  <c r="IA7" i="38" s="1"/>
  <c r="GQ4" i="38"/>
  <c r="GQ7" i="38" s="1"/>
  <c r="FK4" i="38"/>
  <c r="FK7" i="38" s="1"/>
  <c r="EE4" i="38"/>
  <c r="EE7" i="38" s="1"/>
  <c r="CY4" i="38"/>
  <c r="CY7" i="38" s="1"/>
  <c r="CC4" i="38"/>
  <c r="CC7" i="38" s="1"/>
  <c r="BH4" i="38"/>
  <c r="BH7" i="38" s="1"/>
  <c r="AM4" i="38"/>
  <c r="AM7" i="38" s="1"/>
  <c r="Q4" i="38"/>
  <c r="Q7" i="38" s="1"/>
  <c r="KH4" i="38"/>
  <c r="KH7" i="38" s="1"/>
  <c r="IQ4" i="38"/>
  <c r="IQ7" i="38" s="1"/>
  <c r="HC4" i="38"/>
  <c r="HC7" i="38" s="1"/>
  <c r="FW4" i="38"/>
  <c r="FW7" i="38" s="1"/>
  <c r="EQ4" i="38"/>
  <c r="EQ7" i="38" s="1"/>
  <c r="DK4" i="38"/>
  <c r="DK7" i="38" s="1"/>
  <c r="CK4" i="38"/>
  <c r="CK7" i="38" s="1"/>
  <c r="BP4" i="38"/>
  <c r="BP7" i="38" s="1"/>
  <c r="AU4" i="38"/>
  <c r="AU7" i="38" s="1"/>
  <c r="Y4" i="38"/>
  <c r="Y7" i="38" s="1"/>
  <c r="D4" i="38"/>
  <c r="D7" i="38" s="1"/>
  <c r="KK4" i="38"/>
  <c r="KK7" i="38" s="1"/>
  <c r="HE4" i="38"/>
  <c r="HE7" i="38" s="1"/>
  <c r="ES4" i="38"/>
  <c r="ES7" i="38" s="1"/>
  <c r="CM4" i="38"/>
  <c r="CM7" i="38" s="1"/>
  <c r="AV4" i="38"/>
  <c r="AV7" i="38" s="1"/>
  <c r="E4" i="38"/>
  <c r="E7" i="38" s="1"/>
  <c r="KE4" i="38"/>
  <c r="KE7" i="38" s="1"/>
  <c r="HA4" i="38"/>
  <c r="HA7" i="38" s="1"/>
  <c r="EO4" i="38"/>
  <c r="EO7" i="38" s="1"/>
  <c r="CJ4" i="38"/>
  <c r="CJ7" i="38" s="1"/>
  <c r="AS4" i="38"/>
  <c r="AS7" i="38" s="1"/>
  <c r="C4" i="38"/>
  <c r="C7" i="38" s="1"/>
  <c r="II4" i="38"/>
  <c r="II7" i="38" s="1"/>
  <c r="DE4" i="38"/>
  <c r="DE7" i="38" s="1"/>
  <c r="U4" i="38"/>
  <c r="U7" i="38" s="1"/>
  <c r="LK4" i="38"/>
  <c r="LK7" i="38" s="1"/>
  <c r="FM4" i="38"/>
  <c r="FM7" i="38" s="1"/>
  <c r="BI4" i="38"/>
  <c r="BI7" i="38" s="1"/>
  <c r="DU4" i="38"/>
  <c r="DU7" i="38" s="1"/>
  <c r="HN4" i="38"/>
  <c r="HN7" i="38" s="1"/>
  <c r="KU4" i="38"/>
  <c r="KU7" i="38" s="1"/>
  <c r="CR4" i="38"/>
  <c r="CR7" i="38" s="1"/>
  <c r="NY17" i="38" a="1"/>
  <c r="NY17" i="38" s="1"/>
  <c r="NX16" i="38" a="1"/>
  <c r="NX16" i="38" s="1"/>
  <c r="OG4" i="38"/>
  <c r="OG7" i="38" s="1"/>
  <c r="LD4" i="38"/>
  <c r="LD7" i="38" s="1"/>
  <c r="KN4" i="38"/>
  <c r="KN7" i="38" s="1"/>
  <c r="JX4" i="38"/>
  <c r="JX7" i="38" s="1"/>
  <c r="JH4" i="38"/>
  <c r="JH7" i="38" s="1"/>
  <c r="IR4" i="38"/>
  <c r="IR7" i="38" s="1"/>
  <c r="IB4" i="38"/>
  <c r="IB7" i="38" s="1"/>
  <c r="HL4" i="38"/>
  <c r="HL7" i="38" s="1"/>
  <c r="LE4" i="38"/>
  <c r="LE7" i="38" s="1" a="1"/>
  <c r="LE7" i="38" s="1"/>
  <c r="KI4" i="38"/>
  <c r="KI7" i="38" s="1"/>
  <c r="JN4" i="38"/>
  <c r="JN7" i="38" s="1"/>
  <c r="IS4" i="38"/>
  <c r="IS7" i="38" s="1"/>
  <c r="HW4" i="38"/>
  <c r="HW7" i="38" s="1"/>
  <c r="HD4" i="38"/>
  <c r="HD7" i="38" s="1"/>
  <c r="GN4" i="38"/>
  <c r="GN7" i="38" s="1"/>
  <c r="FX4" i="38"/>
  <c r="FX7" i="38" s="1"/>
  <c r="FH4" i="38"/>
  <c r="FH7" i="38" s="1"/>
  <c r="ER4" i="38"/>
  <c r="ER7" i="38" s="1"/>
  <c r="EB4" i="38"/>
  <c r="EB7" i="38" s="1"/>
  <c r="DL4" i="38"/>
  <c r="DL7" i="38" s="1"/>
  <c r="OJ4" i="38"/>
  <c r="OJ7" i="38" s="1"/>
  <c r="LB4" i="38"/>
  <c r="LB7" i="38" s="1"/>
  <c r="KG4" i="38"/>
  <c r="KG7" i="38" s="1"/>
  <c r="JK4" i="38"/>
  <c r="JK7" i="38" s="1"/>
  <c r="IP4" i="38"/>
  <c r="IP7" i="38" s="1"/>
  <c r="HU4" i="38"/>
  <c r="HU7" i="38" s="1"/>
  <c r="HB4" i="38"/>
  <c r="HB7" i="38" s="1"/>
  <c r="GL4" i="38"/>
  <c r="GL7" i="38" s="1"/>
  <c r="FV4" i="38"/>
  <c r="FV7" i="38" s="1"/>
  <c r="FF4" i="38"/>
  <c r="FF7" i="38" s="1"/>
  <c r="EP4" i="38"/>
  <c r="EP7" i="38" s="1"/>
  <c r="DZ4" i="38"/>
  <c r="DZ7" i="38" s="1"/>
  <c r="DJ4" i="38"/>
  <c r="DJ7" i="38" s="1"/>
  <c r="CT4" i="38"/>
  <c r="CT7" i="38" s="1"/>
  <c r="CD4" i="38"/>
  <c r="CD7" i="38" s="1"/>
  <c r="BN4" i="38"/>
  <c r="BN7" i="38" s="1"/>
  <c r="AX4" i="38"/>
  <c r="AX7" i="38" s="1"/>
  <c r="AH4" i="38"/>
  <c r="AH7" i="38" s="1"/>
  <c r="R4" i="38"/>
  <c r="R7" i="38" s="1"/>
  <c r="KX4" i="38"/>
  <c r="KX7" i="38" s="1"/>
  <c r="JG4" i="38"/>
  <c r="JG7" i="38" s="1"/>
  <c r="HQ4" i="38"/>
  <c r="HQ7" i="38" s="1"/>
  <c r="GI4" i="38"/>
  <c r="GI7" i="38" s="1"/>
  <c r="FC4" i="38"/>
  <c r="FC7" i="38" s="1"/>
  <c r="DW4" i="38"/>
  <c r="DW7" i="38" s="1"/>
  <c r="CS4" i="38"/>
  <c r="CS7" i="38" s="1"/>
  <c r="BX4" i="38"/>
  <c r="BX7" i="38" s="1"/>
  <c r="BC4" i="38"/>
  <c r="BC7" i="38" s="1"/>
  <c r="AG4" i="38"/>
  <c r="AG7" i="38" s="1"/>
  <c r="L4" i="38"/>
  <c r="L7" i="38" s="1"/>
  <c r="LN4" i="38"/>
  <c r="LN7" i="38" s="1"/>
  <c r="JW4" i="38"/>
  <c r="JW7" i="38" s="1"/>
  <c r="IG4" i="38"/>
  <c r="IG7" i="38" s="1"/>
  <c r="GU4" i="38"/>
  <c r="GU7" i="38" s="1"/>
  <c r="FO4" i="38"/>
  <c r="FO7" i="38" s="1"/>
  <c r="EI4" i="38"/>
  <c r="EI7" i="38" s="1"/>
  <c r="DC4" i="38"/>
  <c r="DC7" i="38" s="1"/>
  <c r="CF4" i="38"/>
  <c r="CF7" i="38" s="1"/>
  <c r="BK4" i="38"/>
  <c r="BK7" i="38" s="1"/>
  <c r="AO4" i="38"/>
  <c r="AO7" i="38" s="1"/>
  <c r="T4" i="38"/>
  <c r="T7" i="38" s="1"/>
  <c r="JO4" i="38"/>
  <c r="JO7" i="38" s="1"/>
  <c r="GO4" i="38"/>
  <c r="GO7" i="38" s="1"/>
  <c r="EC4" i="38"/>
  <c r="EC7" i="38" s="1"/>
  <c r="CB4" i="38"/>
  <c r="CB7" i="38" s="1"/>
  <c r="AK4" i="38"/>
  <c r="AK7" i="38" s="1"/>
  <c r="JJ4" i="38"/>
  <c r="JJ7" i="38" s="1"/>
  <c r="GK4" i="38"/>
  <c r="GK7" i="38" s="1"/>
  <c r="DY4" i="38"/>
  <c r="DY7" i="38" s="1"/>
  <c r="BY4" i="38"/>
  <c r="BY7" i="38" s="1"/>
  <c r="AI4" i="38"/>
  <c r="AI7" i="38" s="1"/>
  <c r="GW4" i="38"/>
  <c r="GW7" i="38" s="1"/>
  <c r="CG4" i="38"/>
  <c r="CG7" i="38" s="1"/>
  <c r="JU4" i="38"/>
  <c r="JU7" i="38" s="1"/>
  <c r="EG4" i="38"/>
  <c r="EG7" i="38" s="1"/>
  <c r="AN4" i="38"/>
  <c r="AN7" i="38" s="1"/>
  <c r="BW4" i="38"/>
  <c r="BW7" i="38" s="1"/>
  <c r="EW4" i="38"/>
  <c r="EW7" i="38" s="1"/>
  <c r="GC4" i="38"/>
  <c r="GC7" i="38" s="1"/>
  <c r="IY4" i="38"/>
  <c r="IY7" i="38" s="1"/>
  <c r="FA4" i="38"/>
  <c r="FA7" i="38" s="1"/>
  <c r="HI4" i="38"/>
  <c r="HI7" i="38" s="1"/>
  <c r="B15" i="27"/>
  <c r="B18" i="27"/>
  <c r="B19" i="27"/>
  <c r="B16" i="27"/>
  <c r="B17" i="27"/>
  <c r="OB15" i="38" l="1" a="1"/>
  <c r="OB15" i="38" s="1"/>
  <c r="OB18" i="38" a="1"/>
  <c r="OB18" i="38" s="1"/>
  <c r="OB19" i="38" a="1"/>
  <c r="OB19" i="38" s="1"/>
  <c r="OA17" i="38" a="1"/>
  <c r="OA17" i="38" s="1"/>
  <c r="OA18" i="38" a="1"/>
  <c r="OA18" i="38" s="1"/>
  <c r="LI15" i="40" a="1"/>
  <c r="LI15" i="40" s="1"/>
  <c r="OA19" i="38" a="1"/>
  <c r="OA19" i="38" s="1"/>
  <c r="OB17" i="40" a="1"/>
  <c r="OB17" i="40" s="1"/>
  <c r="OB16" i="40" a="1"/>
  <c r="OB16" i="40" s="1"/>
  <c r="OB18" i="40" a="1"/>
  <c r="OB18" i="40" s="1"/>
  <c r="OB19" i="40" a="1"/>
  <c r="OB19" i="40" s="1"/>
  <c r="OB15" i="40" a="1"/>
  <c r="OB15" i="40" s="1"/>
  <c r="OA16" i="38" a="1"/>
  <c r="OA16" i="38" s="1"/>
  <c r="MW15" i="38" a="1"/>
  <c r="MW15" i="38" s="1"/>
  <c r="MW18" i="38" a="1"/>
  <c r="MW18" i="38" s="1"/>
  <c r="MW19" i="38" a="1"/>
  <c r="MW19" i="38" s="1"/>
  <c r="MW16" i="38" a="1"/>
  <c r="MW16" i="38" s="1"/>
  <c r="MW17" i="38" a="1"/>
  <c r="MW17" i="38" s="1"/>
  <c r="NX15" i="40" a="1"/>
  <c r="NX15" i="40" s="1"/>
  <c r="NX19" i="40" a="1"/>
  <c r="NX19" i="40" s="1"/>
  <c r="NX17" i="40" a="1"/>
  <c r="NX17" i="40" s="1"/>
  <c r="NX16" i="40" a="1"/>
  <c r="NX16" i="40" s="1"/>
  <c r="D38" i="20"/>
  <c r="D36" i="20" s="1"/>
  <c r="NX18" i="40" a="1"/>
  <c r="NX18" i="40" s="1"/>
  <c r="OA19" i="40" a="1"/>
  <c r="OA19" i="40" s="1"/>
  <c r="OA17" i="40" a="1"/>
  <c r="OA17" i="40" s="1"/>
  <c r="OA16" i="40" a="1"/>
  <c r="OA16" i="40" s="1"/>
  <c r="BM15" i="40" a="1"/>
  <c r="BM15" i="40" s="1"/>
  <c r="BM16" i="40" a="1"/>
  <c r="BM16" i="40" s="1"/>
  <c r="BM19" i="40" a="1"/>
  <c r="BM19" i="40" s="1"/>
  <c r="BM17" i="40" a="1"/>
  <c r="BM17" i="40" s="1"/>
  <c r="BM18" i="40" a="1"/>
  <c r="BM18" i="40" s="1"/>
  <c r="EL16" i="40" a="1"/>
  <c r="EL16" i="40" s="1"/>
  <c r="EL15" i="40" a="1"/>
  <c r="EL15" i="40" s="1"/>
  <c r="EL18" i="40" a="1"/>
  <c r="EL18" i="40" s="1"/>
  <c r="EL17" i="40" a="1"/>
  <c r="EL17" i="40" s="1"/>
  <c r="EL19" i="40" a="1"/>
  <c r="EL19" i="40" s="1"/>
  <c r="IM16" i="40" a="1"/>
  <c r="IM16" i="40" s="1"/>
  <c r="IM18" i="40" a="1"/>
  <c r="IM18" i="40" s="1"/>
  <c r="IM17" i="40" a="1"/>
  <c r="IM17" i="40" s="1"/>
  <c r="IM19" i="40" a="1"/>
  <c r="IM19" i="40" s="1"/>
  <c r="IM15" i="40" a="1"/>
  <c r="IM15" i="40" s="1"/>
  <c r="GY15" i="40" a="1"/>
  <c r="GY15" i="40" s="1"/>
  <c r="GY17" i="40" a="1"/>
  <c r="GY17" i="40" s="1"/>
  <c r="GY18" i="40" a="1"/>
  <c r="GY18" i="40" s="1"/>
  <c r="GY19" i="40" a="1"/>
  <c r="GY19" i="40" s="1"/>
  <c r="GY16" i="40" a="1"/>
  <c r="GY16" i="40" s="1"/>
  <c r="EX16" i="40" a="1"/>
  <c r="EX16" i="40" s="1"/>
  <c r="EX19" i="40" a="1"/>
  <c r="EX19" i="40" s="1"/>
  <c r="EX17" i="40" a="1"/>
  <c r="EX17" i="40" s="1"/>
  <c r="EX18" i="40" a="1"/>
  <c r="EX18" i="40" s="1"/>
  <c r="EX15" i="40" a="1"/>
  <c r="EX15" i="40" s="1"/>
  <c r="KS18" i="40" a="1"/>
  <c r="KS18" i="40" s="1"/>
  <c r="KS16" i="40" a="1"/>
  <c r="KS16" i="40" s="1"/>
  <c r="KS19" i="40" a="1"/>
  <c r="KS19" i="40" s="1"/>
  <c r="KS17" i="40" a="1"/>
  <c r="KS17" i="40" s="1"/>
  <c r="KS15" i="40" a="1"/>
  <c r="KS15" i="40" s="1"/>
  <c r="KJ18" i="40" a="1"/>
  <c r="KJ18" i="40" s="1"/>
  <c r="KJ19" i="40" a="1"/>
  <c r="KJ19" i="40" s="1"/>
  <c r="KJ17" i="40" a="1"/>
  <c r="KJ17" i="40" s="1"/>
  <c r="KJ15" i="40" a="1"/>
  <c r="KJ15" i="40" s="1"/>
  <c r="KJ16" i="40" a="1"/>
  <c r="KJ16" i="40" s="1"/>
  <c r="AV18" i="40" a="1"/>
  <c r="AV18" i="40" s="1"/>
  <c r="AV19" i="40" a="1"/>
  <c r="AV19" i="40" s="1"/>
  <c r="AV17" i="40" a="1"/>
  <c r="AV17" i="40" s="1"/>
  <c r="AV15" i="40" a="1"/>
  <c r="AV15" i="40" s="1"/>
  <c r="AV16" i="40" a="1"/>
  <c r="AV16" i="40" s="1"/>
  <c r="BG15" i="40" a="1"/>
  <c r="BG15" i="40" s="1"/>
  <c r="BG17" i="40" a="1"/>
  <c r="BG17" i="40" s="1"/>
  <c r="BG19" i="40" a="1"/>
  <c r="BG19" i="40" s="1"/>
  <c r="BG18" i="40" a="1"/>
  <c r="BG18" i="40" s="1"/>
  <c r="BG16" i="40" a="1"/>
  <c r="BG16" i="40" s="1"/>
  <c r="FK16" i="40" a="1"/>
  <c r="FK16" i="40" s="1"/>
  <c r="FK17" i="40" a="1"/>
  <c r="FK17" i="40" s="1"/>
  <c r="FK15" i="40" a="1"/>
  <c r="FK15" i="40" s="1"/>
  <c r="FK19" i="40" a="1"/>
  <c r="FK19" i="40" s="1"/>
  <c r="FK18" i="40" a="1"/>
  <c r="FK18" i="40" s="1"/>
  <c r="LL16" i="40" a="1"/>
  <c r="LL16" i="40" s="1"/>
  <c r="LL15" i="40" a="1"/>
  <c r="LL15" i="40" s="1"/>
  <c r="LL19" i="40" a="1"/>
  <c r="LL19" i="40" s="1"/>
  <c r="LL17" i="40" a="1"/>
  <c r="LL17" i="40" s="1"/>
  <c r="LL18" i="40" a="1"/>
  <c r="LL18" i="40" s="1"/>
  <c r="EB16" i="40" a="1"/>
  <c r="EB16" i="40" s="1"/>
  <c r="EB18" i="40" a="1"/>
  <c r="EB18" i="40" s="1"/>
  <c r="EB17" i="40" a="1"/>
  <c r="EB17" i="40" s="1"/>
  <c r="EB19" i="40" a="1"/>
  <c r="EB19" i="40" s="1"/>
  <c r="EB15" i="40" a="1"/>
  <c r="EB15" i="40" s="1"/>
  <c r="BJ15" i="40" a="1"/>
  <c r="BJ15" i="40" s="1"/>
  <c r="BJ17" i="40" a="1"/>
  <c r="BJ17" i="40" s="1"/>
  <c r="BJ19" i="40" a="1"/>
  <c r="BJ19" i="40" s="1"/>
  <c r="BJ16" i="40" a="1"/>
  <c r="BJ16" i="40" s="1"/>
  <c r="BJ18" i="40" a="1"/>
  <c r="BJ18" i="40" s="1"/>
  <c r="AF16" i="40" a="1"/>
  <c r="AF16" i="40" s="1"/>
  <c r="AF19" i="40" a="1"/>
  <c r="AF19" i="40" s="1"/>
  <c r="AF15" i="40" a="1"/>
  <c r="AF15" i="40" s="1"/>
  <c r="AF17" i="40" a="1"/>
  <c r="AF17" i="40" s="1"/>
  <c r="AF18" i="40" a="1"/>
  <c r="AF18" i="40" s="1"/>
  <c r="LG19" i="40" a="1"/>
  <c r="LG19" i="40" s="1"/>
  <c r="LG15" i="40" a="1"/>
  <c r="LG15" i="40" s="1"/>
  <c r="LG16" i="40" a="1"/>
  <c r="LG16" i="40" s="1"/>
  <c r="LG18" i="40" a="1"/>
  <c r="LG18" i="40" s="1"/>
  <c r="LG17" i="40" a="1"/>
  <c r="LG17" i="40" s="1"/>
  <c r="EH16" i="40" a="1"/>
  <c r="EH16" i="40" s="1"/>
  <c r="EH19" i="40" a="1"/>
  <c r="EH19" i="40" s="1"/>
  <c r="EH17" i="40" a="1"/>
  <c r="EH17" i="40" s="1"/>
  <c r="EH18" i="40" a="1"/>
  <c r="EH18" i="40" s="1"/>
  <c r="EH15" i="40" a="1"/>
  <c r="EH15" i="40" s="1"/>
  <c r="JM16" i="40" a="1"/>
  <c r="JM16" i="40" s="1"/>
  <c r="JM15" i="40" a="1"/>
  <c r="JM15" i="40" s="1"/>
  <c r="JM18" i="40" a="1"/>
  <c r="JM18" i="40" s="1"/>
  <c r="JM17" i="40" a="1"/>
  <c r="JM17" i="40" s="1"/>
  <c r="JM19" i="40" a="1"/>
  <c r="JM19" i="40" s="1"/>
  <c r="FP19" i="40" a="1"/>
  <c r="FP19" i="40" s="1"/>
  <c r="FP17" i="40" a="1"/>
  <c r="FP17" i="40" s="1"/>
  <c r="FP18" i="40" a="1"/>
  <c r="FP18" i="40" s="1"/>
  <c r="FP16" i="40" a="1"/>
  <c r="FP16" i="40" s="1"/>
  <c r="FP15" i="40" a="1"/>
  <c r="FP15" i="40" s="1"/>
  <c r="AQ15" i="40" a="1"/>
  <c r="AQ15" i="40" s="1"/>
  <c r="AQ16" i="40" a="1"/>
  <c r="AQ16" i="40" s="1"/>
  <c r="AQ18" i="40" a="1"/>
  <c r="AQ18" i="40" s="1"/>
  <c r="AQ17" i="40" a="1"/>
  <c r="AQ17" i="40" s="1"/>
  <c r="AQ19" i="40" a="1"/>
  <c r="AQ19" i="40" s="1"/>
  <c r="EV15" i="40" a="1"/>
  <c r="EV15" i="40" s="1"/>
  <c r="EV17" i="40" a="1"/>
  <c r="EV17" i="40" s="1"/>
  <c r="EV16" i="40" a="1"/>
  <c r="EV16" i="40" s="1"/>
  <c r="EV19" i="40" a="1"/>
  <c r="EV19" i="40" s="1"/>
  <c r="EV18" i="40" a="1"/>
  <c r="EV18" i="40" s="1"/>
  <c r="OA15" i="40" a="1"/>
  <c r="OA15" i="40" s="1"/>
  <c r="CF18" i="40" a="1"/>
  <c r="CF18" i="40" s="1"/>
  <c r="CF19" i="40" a="1"/>
  <c r="CF19" i="40" s="1"/>
  <c r="CF16" i="40" a="1"/>
  <c r="CF16" i="40" s="1"/>
  <c r="CF15" i="40" a="1"/>
  <c r="CF15" i="40" s="1"/>
  <c r="CF17" i="40" a="1"/>
  <c r="CF17" i="40" s="1"/>
  <c r="IP19" i="40" a="1"/>
  <c r="IP19" i="40" s="1"/>
  <c r="IP16" i="40" a="1"/>
  <c r="IP16" i="40" s="1"/>
  <c r="IP15" i="40" a="1"/>
  <c r="IP15" i="40" s="1"/>
  <c r="IP18" i="40" a="1"/>
  <c r="IP18" i="40" s="1"/>
  <c r="IP17" i="40" a="1"/>
  <c r="IP17" i="40" s="1"/>
  <c r="DI16" i="40" a="1"/>
  <c r="DI16" i="40" s="1"/>
  <c r="DI15" i="40" a="1"/>
  <c r="DI15" i="40" s="1"/>
  <c r="DI19" i="40" a="1"/>
  <c r="DI19" i="40" s="1"/>
  <c r="DI17" i="40" a="1"/>
  <c r="DI17" i="40" s="1"/>
  <c r="DI18" i="40" a="1"/>
  <c r="DI18" i="40" s="1"/>
  <c r="Y19" i="40" a="1"/>
  <c r="Y19" i="40" s="1"/>
  <c r="Y15" i="40" a="1"/>
  <c r="Y15" i="40" s="1"/>
  <c r="Y17" i="40" a="1"/>
  <c r="Y17" i="40" s="1"/>
  <c r="Y18" i="40" a="1"/>
  <c r="Y18" i="40" s="1"/>
  <c r="Y16" i="40" a="1"/>
  <c r="Y16" i="40" s="1"/>
  <c r="FT16" i="40" a="1"/>
  <c r="FT16" i="40" s="1"/>
  <c r="FT15" i="40" a="1"/>
  <c r="FT15" i="40" s="1"/>
  <c r="FT18" i="40" a="1"/>
  <c r="FT18" i="40" s="1"/>
  <c r="FT17" i="40" a="1"/>
  <c r="FT17" i="40" s="1"/>
  <c r="FT19" i="40" a="1"/>
  <c r="FT19" i="40" s="1"/>
  <c r="CM18" i="40" a="1"/>
  <c r="CM18" i="40" s="1"/>
  <c r="CM19" i="40" a="1"/>
  <c r="CM19" i="40" s="1"/>
  <c r="CM15" i="40" a="1"/>
  <c r="CM15" i="40" s="1"/>
  <c r="CM16" i="40" a="1"/>
  <c r="CM16" i="40" s="1"/>
  <c r="CM17" i="40" a="1"/>
  <c r="CM17" i="40" s="1"/>
  <c r="JH19" i="40" a="1"/>
  <c r="JH19" i="40" s="1"/>
  <c r="JH17" i="40" a="1"/>
  <c r="JH17" i="40" s="1"/>
  <c r="JH16" i="40" a="1"/>
  <c r="JH16" i="40" s="1"/>
  <c r="JH18" i="40" a="1"/>
  <c r="JH18" i="40" s="1"/>
  <c r="JH15" i="40" a="1"/>
  <c r="JH15" i="40" s="1"/>
  <c r="JJ16" i="40" a="1"/>
  <c r="JJ16" i="40" s="1"/>
  <c r="JJ15" i="40" a="1"/>
  <c r="JJ15" i="40" s="1"/>
  <c r="JJ18" i="40" a="1"/>
  <c r="JJ18" i="40" s="1"/>
  <c r="JJ19" i="40" a="1"/>
  <c r="JJ19" i="40" s="1"/>
  <c r="JJ17" i="40" a="1"/>
  <c r="JJ17" i="40" s="1"/>
  <c r="IS15" i="40" a="1"/>
  <c r="IS15" i="40" s="1"/>
  <c r="IS19" i="40" a="1"/>
  <c r="IS19" i="40" s="1"/>
  <c r="IS16" i="40" a="1"/>
  <c r="IS16" i="40" s="1"/>
  <c r="IS17" i="40" a="1"/>
  <c r="IS17" i="40" s="1"/>
  <c r="IS18" i="40" a="1"/>
  <c r="IS18" i="40" s="1"/>
  <c r="HN17" i="40" a="1"/>
  <c r="HN17" i="40" s="1"/>
  <c r="HN16" i="40" a="1"/>
  <c r="HN16" i="40" s="1"/>
  <c r="HN19" i="40" a="1"/>
  <c r="HN19" i="40" s="1"/>
  <c r="HN15" i="40" a="1"/>
  <c r="HN15" i="40" s="1"/>
  <c r="HN18" i="40" a="1"/>
  <c r="HN18" i="40" s="1"/>
  <c r="KY19" i="40" a="1"/>
  <c r="KY19" i="40" s="1"/>
  <c r="KY16" i="40" a="1"/>
  <c r="KY16" i="40" s="1"/>
  <c r="KY18" i="40" a="1"/>
  <c r="KY18" i="40" s="1"/>
  <c r="KY17" i="40" a="1"/>
  <c r="KY17" i="40" s="1"/>
  <c r="KY15" i="40" a="1"/>
  <c r="KY15" i="40" s="1"/>
  <c r="HL15" i="40" a="1"/>
  <c r="HL15" i="40" s="1"/>
  <c r="HL16" i="40" a="1"/>
  <c r="HL16" i="40" s="1"/>
  <c r="HL17" i="40" a="1"/>
  <c r="HL17" i="40" s="1"/>
  <c r="HL19" i="40" a="1"/>
  <c r="HL19" i="40" s="1"/>
  <c r="HL18" i="40" a="1"/>
  <c r="HL18" i="40" s="1"/>
  <c r="AS15" i="40" a="1"/>
  <c r="AS15" i="40" s="1"/>
  <c r="AS16" i="40" a="1"/>
  <c r="AS16" i="40" s="1"/>
  <c r="AS18" i="40" a="1"/>
  <c r="AS18" i="40" s="1"/>
  <c r="AS19" i="40" a="1"/>
  <c r="AS19" i="40" s="1"/>
  <c r="AS17" i="40" a="1"/>
  <c r="AS17" i="40" s="1"/>
  <c r="AP15" i="40" a="1"/>
  <c r="AP15" i="40" s="1"/>
  <c r="AP18" i="40" a="1"/>
  <c r="AP18" i="40" s="1"/>
  <c r="AP17" i="40" a="1"/>
  <c r="AP17" i="40" s="1"/>
  <c r="AP19" i="40" a="1"/>
  <c r="AP19" i="40" s="1"/>
  <c r="AP16" i="40" a="1"/>
  <c r="AP16" i="40" s="1"/>
  <c r="EU17" i="40" a="1"/>
  <c r="EU17" i="40" s="1"/>
  <c r="EU15" i="40" a="1"/>
  <c r="EU15" i="40" s="1"/>
  <c r="EU16" i="40" a="1"/>
  <c r="EU16" i="40" s="1"/>
  <c r="EU19" i="40" a="1"/>
  <c r="EU19" i="40" s="1"/>
  <c r="EU18" i="40" a="1"/>
  <c r="EU18" i="40" s="1"/>
  <c r="KO16" i="40" a="1"/>
  <c r="KO16" i="40" s="1"/>
  <c r="KO15" i="40" a="1"/>
  <c r="KO15" i="40" s="1"/>
  <c r="KO17" i="40" a="1"/>
  <c r="KO17" i="40" s="1"/>
  <c r="KO19" i="40" a="1"/>
  <c r="KO19" i="40" s="1"/>
  <c r="KO18" i="40" a="1"/>
  <c r="KO18" i="40" s="1"/>
  <c r="GU15" i="40" a="1"/>
  <c r="GU15" i="40" s="1"/>
  <c r="GU16" i="40" a="1"/>
  <c r="GU16" i="40" s="1"/>
  <c r="GU18" i="40" a="1"/>
  <c r="GU18" i="40" s="1"/>
  <c r="GU19" i="40" a="1"/>
  <c r="GU19" i="40" s="1"/>
  <c r="GU17" i="40" a="1"/>
  <c r="GU17" i="40" s="1"/>
  <c r="IO18" i="40" a="1"/>
  <c r="IO18" i="40" s="1"/>
  <c r="IO15" i="40" a="1"/>
  <c r="IO15" i="40" s="1"/>
  <c r="IO17" i="40" a="1"/>
  <c r="IO17" i="40" s="1"/>
  <c r="IO19" i="40" a="1"/>
  <c r="IO19" i="40" s="1"/>
  <c r="IO16" i="40" a="1"/>
  <c r="IO16" i="40" s="1"/>
  <c r="DU17" i="40" a="1"/>
  <c r="DU17" i="40" s="1"/>
  <c r="DU16" i="40" a="1"/>
  <c r="DU16" i="40" s="1"/>
  <c r="DU19" i="40" a="1"/>
  <c r="DU19" i="40" s="1"/>
  <c r="DU15" i="40" a="1"/>
  <c r="DU15" i="40" s="1"/>
  <c r="DU18" i="40" a="1"/>
  <c r="DU18" i="40" s="1"/>
  <c r="BT17" i="40" a="1"/>
  <c r="BT17" i="40" s="1"/>
  <c r="BT16" i="40" a="1"/>
  <c r="BT16" i="40" s="1"/>
  <c r="BT18" i="40" a="1"/>
  <c r="BT18" i="40" s="1"/>
  <c r="BT15" i="40" a="1"/>
  <c r="BT15" i="40" s="1"/>
  <c r="BT19" i="40" a="1"/>
  <c r="BT19" i="40" s="1"/>
  <c r="HV19" i="40" a="1"/>
  <c r="HV19" i="40" s="1"/>
  <c r="HV17" i="40" a="1"/>
  <c r="HV17" i="40" s="1"/>
  <c r="HV16" i="40" a="1"/>
  <c r="HV16" i="40" s="1"/>
  <c r="HV15" i="40" a="1"/>
  <c r="HV15" i="40" s="1"/>
  <c r="HV18" i="40" a="1"/>
  <c r="HV18" i="40" s="1"/>
  <c r="CX18" i="40" a="1"/>
  <c r="CX18" i="40" s="1"/>
  <c r="CX19" i="40" a="1"/>
  <c r="CX19" i="40" s="1"/>
  <c r="CX17" i="40" a="1"/>
  <c r="CX17" i="40" s="1"/>
  <c r="CX16" i="40" a="1"/>
  <c r="CX16" i="40" s="1"/>
  <c r="CX15" i="40" a="1"/>
  <c r="CX15" i="40" s="1"/>
  <c r="AZ17" i="40" a="1"/>
  <c r="AZ17" i="40" s="1"/>
  <c r="AZ19" i="40" a="1"/>
  <c r="AZ19" i="40" s="1"/>
  <c r="AZ18" i="40" a="1"/>
  <c r="AZ18" i="40" s="1"/>
  <c r="AZ15" i="40" a="1"/>
  <c r="AZ15" i="40" s="1"/>
  <c r="AZ16" i="40" a="1"/>
  <c r="AZ16" i="40" s="1"/>
  <c r="GA19" i="40" a="1"/>
  <c r="GA19" i="40" s="1"/>
  <c r="GA16" i="40" a="1"/>
  <c r="GA16" i="40" s="1"/>
  <c r="GA18" i="40" a="1"/>
  <c r="GA18" i="40" s="1"/>
  <c r="GA17" i="40" a="1"/>
  <c r="GA17" i="40" s="1"/>
  <c r="GA15" i="40" a="1"/>
  <c r="GA15" i="40" s="1"/>
  <c r="GN18" i="40" a="1"/>
  <c r="GN18" i="40" s="1"/>
  <c r="GN15" i="40" a="1"/>
  <c r="GN15" i="40" s="1"/>
  <c r="GN16" i="40" a="1"/>
  <c r="GN16" i="40" s="1"/>
  <c r="GN19" i="40" a="1"/>
  <c r="GN19" i="40" s="1"/>
  <c r="GN17" i="40" a="1"/>
  <c r="GN17" i="40" s="1"/>
  <c r="FL15" i="40" a="1"/>
  <c r="FL15" i="40" s="1"/>
  <c r="FL18" i="40" a="1"/>
  <c r="FL18" i="40" s="1"/>
  <c r="FL17" i="40" a="1"/>
  <c r="FL17" i="40" s="1"/>
  <c r="FL19" i="40" a="1"/>
  <c r="FL19" i="40" s="1"/>
  <c r="FL16" i="40" a="1"/>
  <c r="FL16" i="40" s="1"/>
  <c r="IH15" i="40" a="1"/>
  <c r="IH15" i="40" s="1"/>
  <c r="IH16" i="40" a="1"/>
  <c r="IH16" i="40" s="1"/>
  <c r="IH18" i="40" a="1"/>
  <c r="IH18" i="40" s="1"/>
  <c r="IH19" i="40" a="1"/>
  <c r="IH19" i="40" s="1"/>
  <c r="IH17" i="40" a="1"/>
  <c r="IH17" i="40" s="1"/>
  <c r="DJ18" i="40" a="1"/>
  <c r="DJ18" i="40" s="1"/>
  <c r="DJ16" i="40" a="1"/>
  <c r="DJ16" i="40" s="1"/>
  <c r="DJ15" i="40" a="1"/>
  <c r="DJ15" i="40" s="1"/>
  <c r="DJ17" i="40" a="1"/>
  <c r="DJ17" i="40" s="1"/>
  <c r="DJ19" i="40" a="1"/>
  <c r="DJ19" i="40" s="1"/>
  <c r="KR16" i="40" a="1"/>
  <c r="KR16" i="40" s="1"/>
  <c r="KR17" i="40" a="1"/>
  <c r="KR17" i="40" s="1"/>
  <c r="KR19" i="40" a="1"/>
  <c r="KR19" i="40" s="1"/>
  <c r="KR18" i="40" a="1"/>
  <c r="KR18" i="40" s="1"/>
  <c r="KR15" i="40" a="1"/>
  <c r="KR15" i="40" s="1"/>
  <c r="HY15" i="40" a="1"/>
  <c r="HY15" i="40" s="1"/>
  <c r="HY17" i="40" a="1"/>
  <c r="HY17" i="40" s="1"/>
  <c r="HY16" i="40" a="1"/>
  <c r="HY16" i="40" s="1"/>
  <c r="HY19" i="40" a="1"/>
  <c r="HY19" i="40" s="1"/>
  <c r="HY18" i="40" a="1"/>
  <c r="HY18" i="40" s="1"/>
  <c r="LJ15" i="40" a="1"/>
  <c r="LJ15" i="40" s="1"/>
  <c r="LJ17" i="40" a="1"/>
  <c r="LJ17" i="40" s="1"/>
  <c r="LJ16" i="40" a="1"/>
  <c r="LJ16" i="40" s="1"/>
  <c r="LJ19" i="40" a="1"/>
  <c r="LJ19" i="40" s="1"/>
  <c r="LJ18" i="40" a="1"/>
  <c r="LJ18" i="40" s="1"/>
  <c r="KI15" i="40" a="1"/>
  <c r="KI15" i="40" s="1"/>
  <c r="KI16" i="40" a="1"/>
  <c r="KI16" i="40" s="1"/>
  <c r="KI18" i="40" a="1"/>
  <c r="KI18" i="40" s="1"/>
  <c r="KI19" i="40" a="1"/>
  <c r="KI19" i="40" s="1"/>
  <c r="KI17" i="40" a="1"/>
  <c r="KI17" i="40" s="1"/>
  <c r="GK15" i="40" a="1"/>
  <c r="GK15" i="40" s="1"/>
  <c r="GK16" i="40" a="1"/>
  <c r="GK16" i="40" s="1"/>
  <c r="GK19" i="40" a="1"/>
  <c r="GK19" i="40" s="1"/>
  <c r="GK17" i="40" a="1"/>
  <c r="GK17" i="40" s="1"/>
  <c r="GK18" i="40" a="1"/>
  <c r="GK18" i="40" s="1"/>
  <c r="DW17" i="40" a="1"/>
  <c r="DW17" i="40" s="1"/>
  <c r="DW15" i="40" a="1"/>
  <c r="DW15" i="40" s="1"/>
  <c r="DW18" i="40" a="1"/>
  <c r="DW18" i="40" s="1"/>
  <c r="DW16" i="40" a="1"/>
  <c r="DW16" i="40" s="1"/>
  <c r="DW19" i="40" a="1"/>
  <c r="DW19" i="40" s="1"/>
  <c r="EQ19" i="40" a="1"/>
  <c r="EQ19" i="40" s="1"/>
  <c r="EQ17" i="40" a="1"/>
  <c r="EQ17" i="40" s="1"/>
  <c r="EQ16" i="40" a="1"/>
  <c r="EQ16" i="40" s="1"/>
  <c r="EQ15" i="40" a="1"/>
  <c r="EQ15" i="40" s="1"/>
  <c r="EQ18" i="40" a="1"/>
  <c r="EQ18" i="40" s="1"/>
  <c r="S19" i="40" a="1"/>
  <c r="S19" i="40" s="1"/>
  <c r="S17" i="40" a="1"/>
  <c r="S17" i="40" s="1"/>
  <c r="S15" i="40" a="1"/>
  <c r="S15" i="40" s="1"/>
  <c r="S18" i="40" a="1"/>
  <c r="S18" i="40" s="1"/>
  <c r="S16" i="40" a="1"/>
  <c r="S16" i="40" s="1"/>
  <c r="OJ7" i="40"/>
  <c r="OJ17" i="40"/>
  <c r="OJ15" i="40"/>
  <c r="OJ19" i="40"/>
  <c r="OJ18" i="40"/>
  <c r="OJ16" i="40"/>
  <c r="BD16" i="40" a="1"/>
  <c r="BD16" i="40" s="1"/>
  <c r="BD15" i="40" a="1"/>
  <c r="BD15" i="40" s="1"/>
  <c r="BD18" i="40" a="1"/>
  <c r="BD18" i="40" s="1"/>
  <c r="BD17" i="40" a="1"/>
  <c r="BD17" i="40" s="1"/>
  <c r="BD19" i="40" a="1"/>
  <c r="BD19" i="40" s="1"/>
  <c r="IE19" i="40" a="1"/>
  <c r="IE19" i="40" s="1"/>
  <c r="IE16" i="40" a="1"/>
  <c r="IE16" i="40" s="1"/>
  <c r="IE18" i="40" a="1"/>
  <c r="IE18" i="40" s="1"/>
  <c r="IE17" i="40" a="1"/>
  <c r="IE17" i="40" s="1"/>
  <c r="IE15" i="40" a="1"/>
  <c r="IE15" i="40" s="1"/>
  <c r="IL16" i="40" a="1"/>
  <c r="IL16" i="40" s="1"/>
  <c r="IL18" i="40" a="1"/>
  <c r="IL18" i="40" s="1"/>
  <c r="IL19" i="40" a="1"/>
  <c r="IL19" i="40" s="1"/>
  <c r="IL17" i="40" a="1"/>
  <c r="IL17" i="40" s="1"/>
  <c r="IL15" i="40" a="1"/>
  <c r="IL15" i="40" s="1"/>
  <c r="DN16" i="40" a="1"/>
  <c r="DN16" i="40" s="1"/>
  <c r="DN17" i="40" a="1"/>
  <c r="DN17" i="40" s="1"/>
  <c r="DN19" i="40" a="1"/>
  <c r="DN19" i="40" s="1"/>
  <c r="DN18" i="40" a="1"/>
  <c r="DN18" i="40" s="1"/>
  <c r="DN15" i="40" a="1"/>
  <c r="DN15" i="40" s="1"/>
  <c r="AO19" i="40" a="1"/>
  <c r="AO19" i="40" s="1"/>
  <c r="AO18" i="40" a="1"/>
  <c r="AO18" i="40" s="1"/>
  <c r="AO16" i="40" a="1"/>
  <c r="AO16" i="40" s="1"/>
  <c r="AO15" i="40" a="1"/>
  <c r="AO15" i="40" s="1"/>
  <c r="AO17" i="40" a="1"/>
  <c r="AO17" i="40" s="1"/>
  <c r="EW19" i="40" a="1"/>
  <c r="EW19" i="40" s="1"/>
  <c r="EW18" i="40" a="1"/>
  <c r="EW18" i="40" s="1"/>
  <c r="EW16" i="40" a="1"/>
  <c r="EW16" i="40" s="1"/>
  <c r="EW17" i="40" a="1"/>
  <c r="EW17" i="40" s="1"/>
  <c r="EW15" i="40" a="1"/>
  <c r="EW15" i="40" s="1"/>
  <c r="DY15" i="40" a="1"/>
  <c r="DY15" i="40" s="1"/>
  <c r="DY18" i="40" a="1"/>
  <c r="DY18" i="40" s="1"/>
  <c r="DY16" i="40" a="1"/>
  <c r="DY16" i="40" s="1"/>
  <c r="DY19" i="40" a="1"/>
  <c r="DY19" i="40" s="1"/>
  <c r="DY17" i="40" a="1"/>
  <c r="DY17" i="40" s="1"/>
  <c r="JG17" i="40" a="1"/>
  <c r="JG17" i="40" s="1"/>
  <c r="JG16" i="40" a="1"/>
  <c r="JG16" i="40" s="1"/>
  <c r="JG18" i="40" a="1"/>
  <c r="JG18" i="40" s="1"/>
  <c r="JG19" i="40" a="1"/>
  <c r="JG19" i="40" s="1"/>
  <c r="JG15" i="40" a="1"/>
  <c r="JG15" i="40" s="1"/>
  <c r="JZ18" i="40" a="1"/>
  <c r="JZ18" i="40" s="1"/>
  <c r="JZ19" i="40" a="1"/>
  <c r="JZ19" i="40" s="1"/>
  <c r="JZ17" i="40" a="1"/>
  <c r="JZ17" i="40" s="1"/>
  <c r="JZ15" i="40" a="1"/>
  <c r="JZ15" i="40" s="1"/>
  <c r="JZ16" i="40" a="1"/>
  <c r="JZ16" i="40" s="1"/>
  <c r="DZ15" i="40" a="1"/>
  <c r="DZ15" i="40" s="1"/>
  <c r="DZ16" i="40" a="1"/>
  <c r="DZ16" i="40" s="1"/>
  <c r="DZ18" i="40" a="1"/>
  <c r="DZ18" i="40" s="1"/>
  <c r="DZ19" i="40" a="1"/>
  <c r="DZ19" i="40" s="1"/>
  <c r="DZ17" i="40" a="1"/>
  <c r="DZ17" i="40" s="1"/>
  <c r="FE16" i="40" a="1"/>
  <c r="FE16" i="40" s="1"/>
  <c r="FE15" i="40" a="1"/>
  <c r="FE15" i="40" s="1"/>
  <c r="FE17" i="40" a="1"/>
  <c r="FE17" i="40" s="1"/>
  <c r="FE19" i="40" a="1"/>
  <c r="FE19" i="40" s="1"/>
  <c r="FE18" i="40" a="1"/>
  <c r="FE18" i="40" s="1"/>
  <c r="JE19" i="40" a="1"/>
  <c r="JE19" i="40" s="1"/>
  <c r="JE18" i="40" a="1"/>
  <c r="JE18" i="40" s="1"/>
  <c r="JE16" i="40" a="1"/>
  <c r="JE16" i="40" s="1"/>
  <c r="JE17" i="40" a="1"/>
  <c r="JE17" i="40" s="1"/>
  <c r="JE15" i="40" a="1"/>
  <c r="JE15" i="40" s="1"/>
  <c r="AC16" i="40" a="1"/>
  <c r="AC16" i="40" s="1"/>
  <c r="AC15" i="40" a="1"/>
  <c r="AC15" i="40" s="1"/>
  <c r="AC18" i="40" a="1"/>
  <c r="AC18" i="40" s="1"/>
  <c r="AC19" i="40" a="1"/>
  <c r="AC19" i="40" s="1"/>
  <c r="AC17" i="40" a="1"/>
  <c r="AC17" i="40" s="1"/>
  <c r="BX17" i="40" a="1"/>
  <c r="BX17" i="40" s="1"/>
  <c r="BX16" i="40" a="1"/>
  <c r="BX16" i="40" s="1"/>
  <c r="BX18" i="40" a="1"/>
  <c r="BX18" i="40" s="1"/>
  <c r="BX15" i="40" a="1"/>
  <c r="BX15" i="40" s="1"/>
  <c r="BX19" i="40" a="1"/>
  <c r="BX19" i="40" s="1"/>
  <c r="HQ15" i="40" a="1"/>
  <c r="HQ15" i="40" s="1"/>
  <c r="HQ19" i="40" a="1"/>
  <c r="HQ19" i="40" s="1"/>
  <c r="HQ18" i="40" a="1"/>
  <c r="HQ18" i="40" s="1"/>
  <c r="HQ17" i="40" a="1"/>
  <c r="HQ17" i="40" s="1"/>
  <c r="HQ16" i="40" a="1"/>
  <c r="HQ16" i="40" s="1"/>
  <c r="GI16" i="40" a="1"/>
  <c r="GI16" i="40" s="1"/>
  <c r="GI18" i="40" a="1"/>
  <c r="GI18" i="40" s="1"/>
  <c r="GI15" i="40" a="1"/>
  <c r="GI15" i="40" s="1"/>
  <c r="GI17" i="40" a="1"/>
  <c r="GI17" i="40" s="1"/>
  <c r="GI19" i="40" a="1"/>
  <c r="GI19" i="40" s="1"/>
  <c r="FG15" i="40" a="1"/>
  <c r="FG15" i="40" s="1"/>
  <c r="FG16" i="40" a="1"/>
  <c r="FG16" i="40" s="1"/>
  <c r="FG19" i="40" a="1"/>
  <c r="FG19" i="40" s="1"/>
  <c r="FG17" i="40" a="1"/>
  <c r="FG17" i="40" s="1"/>
  <c r="FG18" i="40" a="1"/>
  <c r="FG18" i="40" s="1"/>
  <c r="AI15" i="40" a="1"/>
  <c r="AI15" i="40" s="1"/>
  <c r="AI17" i="40" a="1"/>
  <c r="AI17" i="40" s="1"/>
  <c r="AI16" i="40" a="1"/>
  <c r="AI16" i="40" s="1"/>
  <c r="AI18" i="40" a="1"/>
  <c r="AI18" i="40" s="1"/>
  <c r="AI19" i="40" a="1"/>
  <c r="AI19" i="40" s="1"/>
  <c r="FU18" i="40" a="1"/>
  <c r="FU18" i="40" s="1"/>
  <c r="FU15" i="40" a="1"/>
  <c r="FU15" i="40" s="1"/>
  <c r="FU17" i="40" a="1"/>
  <c r="FU17" i="40" s="1"/>
  <c r="FU19" i="40" a="1"/>
  <c r="FU19" i="40" s="1"/>
  <c r="FU16" i="40" a="1"/>
  <c r="FU16" i="40" s="1"/>
  <c r="DL15" i="40" a="1"/>
  <c r="DL15" i="40" s="1"/>
  <c r="DL17" i="40" a="1"/>
  <c r="DL17" i="40" s="1"/>
  <c r="DL19" i="40" a="1"/>
  <c r="DL19" i="40" s="1"/>
  <c r="DL16" i="40" a="1"/>
  <c r="DL16" i="40" s="1"/>
  <c r="DL18" i="40" a="1"/>
  <c r="DL18" i="40" s="1"/>
  <c r="E18" i="40" a="1"/>
  <c r="E18" i="40" s="1"/>
  <c r="E17" i="40" a="1"/>
  <c r="E17" i="40" s="1"/>
  <c r="E15" i="40" a="1"/>
  <c r="E15" i="40" s="1"/>
  <c r="E16" i="40" a="1"/>
  <c r="E16" i="40" s="1"/>
  <c r="E19" i="40" a="1"/>
  <c r="E19" i="40" s="1"/>
  <c r="LD18" i="40" a="1"/>
  <c r="LD18" i="40" s="1"/>
  <c r="LD16" i="40" a="1"/>
  <c r="LD16" i="40" s="1"/>
  <c r="LD15" i="40" a="1"/>
  <c r="LD15" i="40" s="1"/>
  <c r="LD19" i="40" a="1"/>
  <c r="LD19" i="40" s="1"/>
  <c r="LD17" i="40" a="1"/>
  <c r="LD17" i="40" s="1"/>
  <c r="JY18" i="40" a="1"/>
  <c r="JY18" i="40" s="1"/>
  <c r="JY15" i="40" a="1"/>
  <c r="JY15" i="40" s="1"/>
  <c r="JY19" i="40" a="1"/>
  <c r="JY19" i="40" s="1"/>
  <c r="JY17" i="40" a="1"/>
  <c r="JY17" i="40" s="1"/>
  <c r="JY16" i="40" a="1"/>
  <c r="JY16" i="40" s="1"/>
  <c r="KW18" i="40" a="1"/>
  <c r="KW18" i="40" s="1"/>
  <c r="KW15" i="40" a="1"/>
  <c r="KW15" i="40" s="1"/>
  <c r="KW17" i="40" a="1"/>
  <c r="KW17" i="40" s="1"/>
  <c r="KW19" i="40" a="1"/>
  <c r="KW19" i="40" s="1"/>
  <c r="KW16" i="40" a="1"/>
  <c r="KW16" i="40" s="1"/>
  <c r="IK16" i="40" a="1"/>
  <c r="IK16" i="40" s="1"/>
  <c r="IK18" i="40" a="1"/>
  <c r="IK18" i="40" s="1"/>
  <c r="IK19" i="40" a="1"/>
  <c r="IK19" i="40" s="1"/>
  <c r="IK15" i="40" a="1"/>
  <c r="IK15" i="40" s="1"/>
  <c r="IK17" i="40" a="1"/>
  <c r="IK17" i="40" s="1"/>
  <c r="X16" i="40" a="1"/>
  <c r="X16" i="40" s="1"/>
  <c r="X18" i="40" a="1"/>
  <c r="X18" i="40" s="1"/>
  <c r="X15" i="40" a="1"/>
  <c r="X15" i="40" s="1"/>
  <c r="X17" i="40" a="1"/>
  <c r="X17" i="40" s="1"/>
  <c r="X19" i="40" a="1"/>
  <c r="X19" i="40" s="1"/>
  <c r="CW19" i="40" a="1"/>
  <c r="CW19" i="40" s="1"/>
  <c r="CW17" i="40" a="1"/>
  <c r="CW17" i="40" s="1"/>
  <c r="CW18" i="40" a="1"/>
  <c r="CW18" i="40" s="1"/>
  <c r="CW16" i="40" a="1"/>
  <c r="CW16" i="40" s="1"/>
  <c r="CW15" i="40" a="1"/>
  <c r="CW15" i="40" s="1"/>
  <c r="BZ17" i="40" a="1"/>
  <c r="BZ17" i="40" s="1"/>
  <c r="BZ16" i="40" a="1"/>
  <c r="BZ16" i="40" s="1"/>
  <c r="BZ19" i="40" a="1"/>
  <c r="BZ19" i="40" s="1"/>
  <c r="BZ15" i="40" a="1"/>
  <c r="BZ15" i="40" s="1"/>
  <c r="BZ18" i="40" a="1"/>
  <c r="BZ18" i="40" s="1"/>
  <c r="FD18" i="40" a="1"/>
  <c r="FD18" i="40" s="1"/>
  <c r="FD17" i="40" a="1"/>
  <c r="FD17" i="40" s="1"/>
  <c r="FD16" i="40" a="1"/>
  <c r="FD16" i="40" s="1"/>
  <c r="FD19" i="40" a="1"/>
  <c r="FD19" i="40" s="1"/>
  <c r="FD15" i="40" a="1"/>
  <c r="FD15" i="40" s="1"/>
  <c r="HK18" i="40" a="1"/>
  <c r="HK18" i="40" s="1"/>
  <c r="HK19" i="40" a="1"/>
  <c r="HK19" i="40" s="1"/>
  <c r="HK15" i="40" a="1"/>
  <c r="HK15" i="40" s="1"/>
  <c r="HK16" i="40" a="1"/>
  <c r="HK16" i="40" s="1"/>
  <c r="HK17" i="40" a="1"/>
  <c r="HK17" i="40" s="1"/>
  <c r="CL16" i="40" a="1"/>
  <c r="CL16" i="40" s="1"/>
  <c r="CL17" i="40" a="1"/>
  <c r="CL17" i="40" s="1"/>
  <c r="CL19" i="40" a="1"/>
  <c r="CL19" i="40" s="1"/>
  <c r="CL15" i="40" a="1"/>
  <c r="CL15" i="40" s="1"/>
  <c r="CL18" i="40" a="1"/>
  <c r="CL18" i="40" s="1"/>
  <c r="BU16" i="40" a="1"/>
  <c r="BU16" i="40" s="1"/>
  <c r="BU15" i="40" a="1"/>
  <c r="BU15" i="40" s="1"/>
  <c r="BU18" i="40" a="1"/>
  <c r="BU18" i="40" s="1"/>
  <c r="BU17" i="40" a="1"/>
  <c r="BU17" i="40" s="1"/>
  <c r="BU19" i="40" a="1"/>
  <c r="BU19" i="40" s="1"/>
  <c r="HS15" i="40" a="1"/>
  <c r="HS15" i="40" s="1"/>
  <c r="HS16" i="40" a="1"/>
  <c r="HS16" i="40" s="1"/>
  <c r="HS18" i="40" a="1"/>
  <c r="HS18" i="40" s="1"/>
  <c r="HS19" i="40" a="1"/>
  <c r="HS19" i="40" s="1"/>
  <c r="HS17" i="40" a="1"/>
  <c r="HS17" i="40" s="1"/>
  <c r="AE18" i="40" a="1"/>
  <c r="AE18" i="40" s="1"/>
  <c r="AE16" i="40" a="1"/>
  <c r="AE16" i="40" s="1"/>
  <c r="AE15" i="40" a="1"/>
  <c r="AE15" i="40" s="1"/>
  <c r="AE19" i="40" a="1"/>
  <c r="AE19" i="40" s="1"/>
  <c r="AE17" i="40" a="1"/>
  <c r="AE17" i="40" s="1"/>
  <c r="HI17" i="40" a="1"/>
  <c r="HI17" i="40" s="1"/>
  <c r="HI19" i="40" a="1"/>
  <c r="HI19" i="40" s="1"/>
  <c r="HI18" i="40" a="1"/>
  <c r="HI18" i="40" s="1"/>
  <c r="HI15" i="40" a="1"/>
  <c r="HI15" i="40" s="1"/>
  <c r="HI16" i="40" a="1"/>
  <c r="HI16" i="40" s="1"/>
  <c r="FQ18" i="40" a="1"/>
  <c r="FQ18" i="40" s="1"/>
  <c r="FQ17" i="40" a="1"/>
  <c r="FQ17" i="40" s="1"/>
  <c r="FQ19" i="40" a="1"/>
  <c r="FQ19" i="40" s="1"/>
  <c r="FQ16" i="40" a="1"/>
  <c r="FQ16" i="40" s="1"/>
  <c r="FQ15" i="40" a="1"/>
  <c r="FQ15" i="40" s="1"/>
  <c r="LE18" i="40" a="1"/>
  <c r="LE18" i="40" s="1"/>
  <c r="LE15" i="40" a="1"/>
  <c r="LE15" i="40" s="1"/>
  <c r="LE16" i="40" a="1"/>
  <c r="LE16" i="40" s="1"/>
  <c r="LE19" i="40" a="1"/>
  <c r="LE19" i="40" s="1"/>
  <c r="LE17" i="40" a="1"/>
  <c r="LE17" i="40" s="1"/>
  <c r="IT17" i="40" a="1"/>
  <c r="IT17" i="40" s="1"/>
  <c r="IT18" i="40" a="1"/>
  <c r="IT18" i="40" s="1"/>
  <c r="IT15" i="40" a="1"/>
  <c r="IT15" i="40" s="1"/>
  <c r="IT16" i="40" a="1"/>
  <c r="IT16" i="40" s="1"/>
  <c r="IT19" i="40" a="1"/>
  <c r="IT19" i="40" s="1"/>
  <c r="CS17" i="40" a="1"/>
  <c r="CS17" i="40" s="1"/>
  <c r="CS19" i="40" a="1"/>
  <c r="CS19" i="40" s="1"/>
  <c r="CS18" i="40" a="1"/>
  <c r="CS18" i="40" s="1"/>
  <c r="CS15" i="40" a="1"/>
  <c r="CS15" i="40" s="1"/>
  <c r="CS16" i="40" a="1"/>
  <c r="CS16" i="40" s="1"/>
  <c r="LR16" i="40" a="1"/>
  <c r="LR16" i="40" s="1"/>
  <c r="LR15" i="40" a="1"/>
  <c r="LR15" i="40" s="1"/>
  <c r="LR18" i="40" a="1"/>
  <c r="LR18" i="40" s="1"/>
  <c r="LR17" i="40" a="1"/>
  <c r="LR17" i="40" s="1"/>
  <c r="LR19" i="40" a="1"/>
  <c r="LR19" i="40" s="1"/>
  <c r="CA19" i="40" a="1"/>
  <c r="CA19" i="40" s="1"/>
  <c r="CA16" i="40" a="1"/>
  <c r="CA16" i="40" s="1"/>
  <c r="CA18" i="40" a="1"/>
  <c r="CA18" i="40" s="1"/>
  <c r="CA15" i="40" a="1"/>
  <c r="CA15" i="40" s="1"/>
  <c r="CA17" i="40" a="1"/>
  <c r="CA17" i="40" s="1"/>
  <c r="BV19" i="40" a="1"/>
  <c r="BV19" i="40" s="1"/>
  <c r="BV17" i="40" a="1"/>
  <c r="BV17" i="40" s="1"/>
  <c r="BV16" i="40" a="1"/>
  <c r="BV16" i="40" s="1"/>
  <c r="BV15" i="40" a="1"/>
  <c r="BV15" i="40" s="1"/>
  <c r="BV18" i="40" a="1"/>
  <c r="BV18" i="40" s="1"/>
  <c r="Q17" i="40" a="1"/>
  <c r="Q17" i="40" s="1"/>
  <c r="Q16" i="40" a="1"/>
  <c r="Q16" i="40" s="1"/>
  <c r="Q19" i="40" a="1"/>
  <c r="Q19" i="40" s="1"/>
  <c r="Q15" i="40" a="1"/>
  <c r="Q15" i="40" s="1"/>
  <c r="Q18" i="40" a="1"/>
  <c r="Q18" i="40" s="1"/>
  <c r="LK19" i="40" a="1"/>
  <c r="LK19" i="40" s="1"/>
  <c r="LK18" i="40" a="1"/>
  <c r="LK18" i="40" s="1"/>
  <c r="LK15" i="40" a="1"/>
  <c r="LK15" i="40" s="1"/>
  <c r="LK17" i="40" a="1"/>
  <c r="LK17" i="40" s="1"/>
  <c r="LK16" i="40" a="1"/>
  <c r="LK16" i="40" s="1"/>
  <c r="BQ16" i="40" a="1"/>
  <c r="BQ16" i="40" s="1"/>
  <c r="BQ18" i="40" a="1"/>
  <c r="BQ18" i="40" s="1"/>
  <c r="BQ19" i="40" a="1"/>
  <c r="BQ19" i="40" s="1"/>
  <c r="BQ15" i="40" a="1"/>
  <c r="BQ15" i="40" s="1"/>
  <c r="BQ17" i="40" a="1"/>
  <c r="BQ17" i="40" s="1"/>
  <c r="LA17" i="40" a="1"/>
  <c r="LA17" i="40" s="1"/>
  <c r="LA19" i="40" a="1"/>
  <c r="LA19" i="40" s="1"/>
  <c r="LA18" i="40" a="1"/>
  <c r="LA18" i="40" s="1"/>
  <c r="LA15" i="40" a="1"/>
  <c r="LA15" i="40" s="1"/>
  <c r="LA16" i="40" a="1"/>
  <c r="LA16" i="40" s="1"/>
  <c r="CY18" i="40" a="1"/>
  <c r="CY18" i="40" s="1"/>
  <c r="CY19" i="40" a="1"/>
  <c r="CY19" i="40" s="1"/>
  <c r="CY15" i="40" a="1"/>
  <c r="CY15" i="40" s="1"/>
  <c r="CY17" i="40" a="1"/>
  <c r="CY17" i="40" s="1"/>
  <c r="CY16" i="40" a="1"/>
  <c r="CY16" i="40" s="1"/>
  <c r="DO15" i="40" a="1"/>
  <c r="DO15" i="40" s="1"/>
  <c r="DO16" i="40" a="1"/>
  <c r="DO16" i="40" s="1"/>
  <c r="DO17" i="40" a="1"/>
  <c r="DO17" i="40" s="1"/>
  <c r="DO18" i="40" a="1"/>
  <c r="DO18" i="40" s="1"/>
  <c r="DO19" i="40" a="1"/>
  <c r="DO19" i="40" s="1"/>
  <c r="JK18" i="40" a="1"/>
  <c r="JK18" i="40" s="1"/>
  <c r="JK16" i="40" a="1"/>
  <c r="JK16" i="40" s="1"/>
  <c r="JK17" i="40" a="1"/>
  <c r="JK17" i="40" s="1"/>
  <c r="JK19" i="40" a="1"/>
  <c r="JK19" i="40" s="1"/>
  <c r="JK15" i="40" a="1"/>
  <c r="JK15" i="40" s="1"/>
  <c r="GD15" i="40" a="1"/>
  <c r="GD15" i="40" s="1"/>
  <c r="GD18" i="40" a="1"/>
  <c r="GD18" i="40" s="1"/>
  <c r="GD17" i="40" a="1"/>
  <c r="GD17" i="40" s="1"/>
  <c r="GD16" i="40" a="1"/>
  <c r="GD16" i="40" s="1"/>
  <c r="GD19" i="40" a="1"/>
  <c r="GD19" i="40" s="1"/>
  <c r="JO19" i="40" a="1"/>
  <c r="JO19" i="40" s="1"/>
  <c r="JO16" i="40" a="1"/>
  <c r="JO16" i="40" s="1"/>
  <c r="JO15" i="40" a="1"/>
  <c r="JO15" i="40" s="1"/>
  <c r="JO18" i="40" a="1"/>
  <c r="JO18" i="40" s="1"/>
  <c r="JO17" i="40" a="1"/>
  <c r="JO17" i="40" s="1"/>
  <c r="DH15" i="40" a="1"/>
  <c r="DH15" i="40" s="1"/>
  <c r="DH17" i="40" a="1"/>
  <c r="DH17" i="40" s="1"/>
  <c r="DH16" i="40" a="1"/>
  <c r="DH16" i="40" s="1"/>
  <c r="DH18" i="40" a="1"/>
  <c r="DH18" i="40" s="1"/>
  <c r="DH19" i="40" a="1"/>
  <c r="DH19" i="40" s="1"/>
  <c r="FC17" i="40" a="1"/>
  <c r="FC17" i="40" s="1"/>
  <c r="FC15" i="40" a="1"/>
  <c r="FC15" i="40" s="1"/>
  <c r="FC18" i="40" a="1"/>
  <c r="FC18" i="40" s="1"/>
  <c r="FC16" i="40" a="1"/>
  <c r="FC16" i="40" s="1"/>
  <c r="FC19" i="40" a="1"/>
  <c r="FC19" i="40" s="1"/>
  <c r="AA18" i="40" a="1"/>
  <c r="AA18" i="40" s="1"/>
  <c r="AA19" i="40" a="1"/>
  <c r="AA19" i="40" s="1"/>
  <c r="AA17" i="40" a="1"/>
  <c r="AA17" i="40" s="1"/>
  <c r="AA15" i="40" a="1"/>
  <c r="AA15" i="40" s="1"/>
  <c r="AA16" i="40" a="1"/>
  <c r="AA16" i="40" s="1"/>
  <c r="CJ16" i="40" a="1"/>
  <c r="CJ16" i="40" s="1"/>
  <c r="CJ19" i="40" a="1"/>
  <c r="CJ19" i="40" s="1"/>
  <c r="CJ15" i="40" a="1"/>
  <c r="CJ15" i="40" s="1"/>
  <c r="CJ17" i="40" a="1"/>
  <c r="CJ17" i="40" s="1"/>
  <c r="CJ18" i="40" a="1"/>
  <c r="CJ18" i="40" s="1"/>
  <c r="JQ16" i="40" a="1"/>
  <c r="JQ16" i="40" s="1"/>
  <c r="JQ17" i="40" a="1"/>
  <c r="JQ17" i="40" s="1"/>
  <c r="JQ18" i="40" a="1"/>
  <c r="JQ18" i="40" s="1"/>
  <c r="JQ19" i="40" a="1"/>
  <c r="JQ19" i="40" s="1"/>
  <c r="JQ15" i="40" a="1"/>
  <c r="JQ15" i="40" s="1"/>
  <c r="IA19" i="40" a="1"/>
  <c r="IA19" i="40" s="1"/>
  <c r="IA18" i="40" a="1"/>
  <c r="IA18" i="40" s="1"/>
  <c r="IA15" i="40" a="1"/>
  <c r="IA15" i="40" s="1"/>
  <c r="IA16" i="40" a="1"/>
  <c r="IA16" i="40" s="1"/>
  <c r="IA17" i="40" a="1"/>
  <c r="IA17" i="40" s="1"/>
  <c r="FB16" i="40" a="1"/>
  <c r="FB16" i="40" s="1"/>
  <c r="FB17" i="40" a="1"/>
  <c r="FB17" i="40" s="1"/>
  <c r="FB18" i="40" a="1"/>
  <c r="FB18" i="40" s="1"/>
  <c r="FB19" i="40" a="1"/>
  <c r="FB19" i="40" s="1"/>
  <c r="FB15" i="40" a="1"/>
  <c r="FB15" i="40" s="1"/>
  <c r="LP17" i="40" a="1"/>
  <c r="LP17" i="40" s="1"/>
  <c r="LP18" i="40" a="1"/>
  <c r="LP18" i="40" s="1"/>
  <c r="LP19" i="40" a="1"/>
  <c r="LP19" i="40" s="1"/>
  <c r="LP16" i="40" a="1"/>
  <c r="LP16" i="40" s="1"/>
  <c r="LP15" i="40" a="1"/>
  <c r="LP15" i="40" s="1"/>
  <c r="AJ16" i="40" a="1"/>
  <c r="AJ16" i="40" s="1"/>
  <c r="AJ17" i="40" a="1"/>
  <c r="AJ17" i="40" s="1"/>
  <c r="AJ19" i="40" a="1"/>
  <c r="AJ19" i="40" s="1"/>
  <c r="AJ15" i="40" a="1"/>
  <c r="AJ15" i="40" s="1"/>
  <c r="AJ18" i="40" a="1"/>
  <c r="AJ18" i="40" s="1"/>
  <c r="HZ18" i="40" a="1"/>
  <c r="HZ18" i="40" s="1"/>
  <c r="HZ15" i="40" a="1"/>
  <c r="HZ15" i="40" s="1"/>
  <c r="HZ17" i="40" a="1"/>
  <c r="HZ17" i="40" s="1"/>
  <c r="HZ16" i="40" a="1"/>
  <c r="HZ16" i="40" s="1"/>
  <c r="HZ19" i="40" a="1"/>
  <c r="HZ19" i="40" s="1"/>
  <c r="JT19" i="40" a="1"/>
  <c r="JT19" i="40" s="1"/>
  <c r="JT18" i="40" a="1"/>
  <c r="JT18" i="40" s="1"/>
  <c r="JT15" i="40" a="1"/>
  <c r="JT15" i="40" s="1"/>
  <c r="JT16" i="40" a="1"/>
  <c r="JT16" i="40" s="1"/>
  <c r="JT17" i="40" a="1"/>
  <c r="JT17" i="40" s="1"/>
  <c r="KX16" i="40" a="1"/>
  <c r="KX16" i="40" s="1"/>
  <c r="KX18" i="40" a="1"/>
  <c r="KX18" i="40" s="1"/>
  <c r="KX19" i="40" a="1"/>
  <c r="KX19" i="40" s="1"/>
  <c r="KX15" i="40" a="1"/>
  <c r="KX15" i="40" s="1"/>
  <c r="KX17" i="40" a="1"/>
  <c r="KX17" i="40" s="1"/>
  <c r="FM15" i="40" a="1"/>
  <c r="FM15" i="40" s="1"/>
  <c r="FM18" i="40" a="1"/>
  <c r="FM18" i="40" s="1"/>
  <c r="FM16" i="40" a="1"/>
  <c r="FM16" i="40" s="1"/>
  <c r="FM19" i="40" a="1"/>
  <c r="FM19" i="40" s="1"/>
  <c r="FM17" i="40" a="1"/>
  <c r="FM17" i="40" s="1"/>
  <c r="EI16" i="40" a="1"/>
  <c r="EI16" i="40" s="1"/>
  <c r="EI15" i="40" a="1"/>
  <c r="EI15" i="40" s="1"/>
  <c r="EI18" i="40" a="1"/>
  <c r="EI18" i="40" s="1"/>
  <c r="EI19" i="40" a="1"/>
  <c r="EI19" i="40" s="1"/>
  <c r="EI17" i="40" a="1"/>
  <c r="EI17" i="40" s="1"/>
  <c r="KZ19" i="40" a="1"/>
  <c r="KZ19" i="40" s="1"/>
  <c r="KZ16" i="40" a="1"/>
  <c r="KZ16" i="40" s="1"/>
  <c r="KZ17" i="40" a="1"/>
  <c r="KZ17" i="40" s="1"/>
  <c r="KZ15" i="40" a="1"/>
  <c r="KZ15" i="40" s="1"/>
  <c r="KZ18" i="40" a="1"/>
  <c r="KZ18" i="40" s="1"/>
  <c r="AU16" i="40" a="1"/>
  <c r="AU16" i="40" s="1"/>
  <c r="AU18" i="40" a="1"/>
  <c r="AU18" i="40" s="1"/>
  <c r="AU15" i="40" a="1"/>
  <c r="AU15" i="40" s="1"/>
  <c r="AU19" i="40" a="1"/>
  <c r="AU19" i="40" s="1"/>
  <c r="AU17" i="40" a="1"/>
  <c r="AU17" i="40" s="1"/>
  <c r="GP16" i="40" a="1"/>
  <c r="GP16" i="40" s="1"/>
  <c r="GP18" i="40" a="1"/>
  <c r="GP18" i="40" s="1"/>
  <c r="GP15" i="40" a="1"/>
  <c r="GP15" i="40" s="1"/>
  <c r="GP19" i="40" a="1"/>
  <c r="GP19" i="40" s="1"/>
  <c r="GP17" i="40" a="1"/>
  <c r="GP17" i="40" s="1"/>
  <c r="BR15" i="40" a="1"/>
  <c r="BR15" i="40" s="1"/>
  <c r="BR19" i="40" a="1"/>
  <c r="BR19" i="40" s="1"/>
  <c r="BR17" i="40" a="1"/>
  <c r="BR17" i="40" s="1"/>
  <c r="BR16" i="40" a="1"/>
  <c r="BR16" i="40" s="1"/>
  <c r="BR18" i="40" a="1"/>
  <c r="BR18" i="40" s="1"/>
  <c r="KU17" i="40" a="1"/>
  <c r="KU17" i="40" s="1"/>
  <c r="KU15" i="40" a="1"/>
  <c r="KU15" i="40" s="1"/>
  <c r="KU16" i="40" a="1"/>
  <c r="KU16" i="40" s="1"/>
  <c r="KU18" i="40" a="1"/>
  <c r="KU18" i="40" s="1"/>
  <c r="KU19" i="40" a="1"/>
  <c r="KU19" i="40" s="1"/>
  <c r="M19" i="40" a="1"/>
  <c r="M19" i="40" s="1"/>
  <c r="M17" i="40" a="1"/>
  <c r="M17" i="40" s="1"/>
  <c r="M15" i="40" a="1"/>
  <c r="M15" i="40" s="1"/>
  <c r="M18" i="40" a="1"/>
  <c r="M18" i="40" s="1"/>
  <c r="M16" i="40" a="1"/>
  <c r="M16" i="40" s="1"/>
  <c r="BH19" i="40" a="1"/>
  <c r="BH19" i="40" s="1"/>
  <c r="BH17" i="40" a="1"/>
  <c r="BH17" i="40" s="1"/>
  <c r="BH16" i="40" a="1"/>
  <c r="BH16" i="40" s="1"/>
  <c r="BH15" i="40" a="1"/>
  <c r="BH15" i="40" s="1"/>
  <c r="BH18" i="40" a="1"/>
  <c r="BH18" i="40" s="1"/>
  <c r="EM16" i="40" a="1"/>
  <c r="EM16" i="40" s="1"/>
  <c r="EM18" i="40" a="1"/>
  <c r="EM18" i="40" s="1"/>
  <c r="EM17" i="40" a="1"/>
  <c r="EM17" i="40" s="1"/>
  <c r="EM15" i="40" a="1"/>
  <c r="EM15" i="40" s="1"/>
  <c r="EM19" i="40" a="1"/>
  <c r="EM19" i="40" s="1"/>
  <c r="HB15" i="40" a="1"/>
  <c r="HB15" i="40" s="1"/>
  <c r="HB18" i="40" a="1"/>
  <c r="HB18" i="40" s="1"/>
  <c r="HB19" i="40" a="1"/>
  <c r="HB19" i="40" s="1"/>
  <c r="HB17" i="40" a="1"/>
  <c r="HB17" i="40" s="1"/>
  <c r="HB16" i="40" a="1"/>
  <c r="HB16" i="40" s="1"/>
  <c r="CD16" i="40" a="1"/>
  <c r="CD16" i="40" s="1"/>
  <c r="CD17" i="40" a="1"/>
  <c r="CD17" i="40" s="1"/>
  <c r="CD18" i="40" a="1"/>
  <c r="CD18" i="40" s="1"/>
  <c r="CD19" i="40" a="1"/>
  <c r="CD19" i="40" s="1"/>
  <c r="CD15" i="40" a="1"/>
  <c r="CD15" i="40" s="1"/>
  <c r="CR16" i="40" a="1"/>
  <c r="CR16" i="40" s="1"/>
  <c r="CR15" i="40" a="1"/>
  <c r="CR15" i="40" s="1"/>
  <c r="CR17" i="40" a="1"/>
  <c r="CR17" i="40" s="1"/>
  <c r="CR19" i="40" a="1"/>
  <c r="CR19" i="40" s="1"/>
  <c r="CR18" i="40" a="1"/>
  <c r="CR18" i="40" s="1"/>
  <c r="AG19" i="40" a="1"/>
  <c r="AG19" i="40" s="1"/>
  <c r="AG15" i="40" a="1"/>
  <c r="AG15" i="40" s="1"/>
  <c r="AG17" i="40" a="1"/>
  <c r="AG17" i="40" s="1"/>
  <c r="AG16" i="40" a="1"/>
  <c r="AG16" i="40" s="1"/>
  <c r="AG18" i="40" a="1"/>
  <c r="AG18" i="40" s="1"/>
  <c r="IX17" i="40" a="1"/>
  <c r="IX17" i="40" s="1"/>
  <c r="IX19" i="40" a="1"/>
  <c r="IX19" i="40" s="1"/>
  <c r="IX16" i="40" a="1"/>
  <c r="IX16" i="40" s="1"/>
  <c r="IX15" i="40" a="1"/>
  <c r="IX15" i="40" s="1"/>
  <c r="IX18" i="40" a="1"/>
  <c r="IX18" i="40" s="1"/>
  <c r="HW19" i="40" a="1"/>
  <c r="HW19" i="40" s="1"/>
  <c r="HW17" i="40" a="1"/>
  <c r="HW17" i="40" s="1"/>
  <c r="HW15" i="40" a="1"/>
  <c r="HW15" i="40" s="1"/>
  <c r="HW16" i="40" a="1"/>
  <c r="HW16" i="40" s="1"/>
  <c r="HW18" i="40" a="1"/>
  <c r="HW18" i="40" s="1"/>
  <c r="AW18" i="40" a="1"/>
  <c r="AW18" i="40" s="1"/>
  <c r="AW19" i="40" a="1"/>
  <c r="AW19" i="40" s="1"/>
  <c r="AW15" i="40" a="1"/>
  <c r="AW15" i="40" s="1"/>
  <c r="AW16" i="40" a="1"/>
  <c r="AW16" i="40" s="1"/>
  <c r="AW17" i="40" a="1"/>
  <c r="AW17" i="40" s="1"/>
  <c r="ES19" i="40" a="1"/>
  <c r="ES19" i="40" s="1"/>
  <c r="ES17" i="40" a="1"/>
  <c r="ES17" i="40" s="1"/>
  <c r="ES18" i="40" a="1"/>
  <c r="ES18" i="40" s="1"/>
  <c r="ES16" i="40" a="1"/>
  <c r="ES16" i="40" s="1"/>
  <c r="ES15" i="40" a="1"/>
  <c r="ES15" i="40" s="1"/>
  <c r="DK19" i="40" a="1"/>
  <c r="DK19" i="40" s="1"/>
  <c r="DK16" i="40" a="1"/>
  <c r="DK16" i="40" s="1"/>
  <c r="DK15" i="40" a="1"/>
  <c r="DK15" i="40" s="1"/>
  <c r="DK17" i="40" a="1"/>
  <c r="DK17" i="40" s="1"/>
  <c r="DK18" i="40" a="1"/>
  <c r="DK18" i="40" s="1"/>
  <c r="LM16" i="40" a="1"/>
  <c r="LM16" i="40" s="1"/>
  <c r="LM15" i="40" a="1"/>
  <c r="LM15" i="40" s="1"/>
  <c r="LM19" i="40" a="1"/>
  <c r="LM19" i="40" s="1"/>
  <c r="LM18" i="40" a="1"/>
  <c r="LM18" i="40" s="1"/>
  <c r="LM17" i="40" a="1"/>
  <c r="LM17" i="40" s="1"/>
  <c r="KF18" i="40" a="1"/>
  <c r="KF18" i="40" s="1"/>
  <c r="KF19" i="40" a="1"/>
  <c r="KF19" i="40" s="1"/>
  <c r="KF17" i="40" a="1"/>
  <c r="KF17" i="40" s="1"/>
  <c r="KF15" i="40" a="1"/>
  <c r="KF15" i="40" s="1"/>
  <c r="KF16" i="40" a="1"/>
  <c r="KF16" i="40" s="1"/>
  <c r="EE18" i="40" a="1"/>
  <c r="EE18" i="40" s="1"/>
  <c r="EE17" i="40" a="1"/>
  <c r="EE17" i="40" s="1"/>
  <c r="EE19" i="40" a="1"/>
  <c r="EE19" i="40" s="1"/>
  <c r="EE16" i="40" a="1"/>
  <c r="EE16" i="40" s="1"/>
  <c r="EE15" i="40" a="1"/>
  <c r="EE15" i="40" s="1"/>
  <c r="LH15" i="40" a="1"/>
  <c r="LH15" i="40" s="1"/>
  <c r="LH16" i="40" a="1"/>
  <c r="LH16" i="40" s="1"/>
  <c r="LH19" i="40" a="1"/>
  <c r="LH19" i="40" s="1"/>
  <c r="LH18" i="40" a="1"/>
  <c r="LH18" i="40" s="1"/>
  <c r="LH17" i="40" a="1"/>
  <c r="LH17" i="40" s="1"/>
  <c r="HF16" i="40" a="1"/>
  <c r="HF16" i="40" s="1"/>
  <c r="HF17" i="40" a="1"/>
  <c r="HF17" i="40" s="1"/>
  <c r="HF19" i="40" a="1"/>
  <c r="HF19" i="40" s="1"/>
  <c r="HF18" i="40" a="1"/>
  <c r="HF18" i="40" s="1"/>
  <c r="HF15" i="40" a="1"/>
  <c r="HF15" i="40" s="1"/>
  <c r="CH15" i="40" a="1"/>
  <c r="CH15" i="40" s="1"/>
  <c r="CH18" i="40" a="1"/>
  <c r="CH18" i="40" s="1"/>
  <c r="CH19" i="40" a="1"/>
  <c r="CH19" i="40" s="1"/>
  <c r="CH17" i="40" a="1"/>
  <c r="CH17" i="40" s="1"/>
  <c r="CH16" i="40" a="1"/>
  <c r="CH16" i="40" s="1"/>
  <c r="EZ19" i="40" a="1"/>
  <c r="EZ19" i="40" s="1"/>
  <c r="EZ17" i="40" a="1"/>
  <c r="EZ17" i="40" s="1"/>
  <c r="EZ15" i="40" a="1"/>
  <c r="EZ15" i="40" s="1"/>
  <c r="EZ16" i="40" a="1"/>
  <c r="EZ16" i="40" s="1"/>
  <c r="EZ18" i="40" a="1"/>
  <c r="EZ18" i="40" s="1"/>
  <c r="CN18" i="40" a="1"/>
  <c r="CN18" i="40" s="1"/>
  <c r="CN19" i="40" a="1"/>
  <c r="CN19" i="40" s="1"/>
  <c r="CN16" i="40" a="1"/>
  <c r="CN16" i="40" s="1"/>
  <c r="CN17" i="40" a="1"/>
  <c r="CN17" i="40" s="1"/>
  <c r="CN15" i="40" a="1"/>
  <c r="CN15" i="40" s="1"/>
  <c r="IN18" i="40" a="1"/>
  <c r="IN18" i="40" s="1"/>
  <c r="IN17" i="40" a="1"/>
  <c r="IN17" i="40" s="1"/>
  <c r="IN19" i="40" a="1"/>
  <c r="IN19" i="40" s="1"/>
  <c r="IN16" i="40" a="1"/>
  <c r="IN16" i="40" s="1"/>
  <c r="IN15" i="40" a="1"/>
  <c r="IN15" i="40" s="1"/>
  <c r="AN19" i="40" a="1"/>
  <c r="AN19" i="40" s="1"/>
  <c r="AN18" i="40" a="1"/>
  <c r="AN18" i="40" s="1"/>
  <c r="AN17" i="40" a="1"/>
  <c r="AN17" i="40" s="1"/>
  <c r="AN16" i="40" a="1"/>
  <c r="AN16" i="40" s="1"/>
  <c r="AN15" i="40" a="1"/>
  <c r="AN15" i="40" s="1"/>
  <c r="HR19" i="40" a="1"/>
  <c r="HR19" i="40" s="1"/>
  <c r="HR18" i="40" a="1"/>
  <c r="HR18" i="40" s="1"/>
  <c r="HR17" i="40" a="1"/>
  <c r="HR17" i="40" s="1"/>
  <c r="HR16" i="40" a="1"/>
  <c r="HR16" i="40" s="1"/>
  <c r="HR15" i="40" a="1"/>
  <c r="HR15" i="40" s="1"/>
  <c r="CT19" i="40" a="1"/>
  <c r="CT19" i="40" s="1"/>
  <c r="CT17" i="40" a="1"/>
  <c r="CT17" i="40" s="1"/>
  <c r="CT16" i="40" a="1"/>
  <c r="CT16" i="40" s="1"/>
  <c r="CT18" i="40" a="1"/>
  <c r="CT18" i="40" s="1"/>
  <c r="CT15" i="40" a="1"/>
  <c r="CT15" i="40" s="1"/>
  <c r="IV19" i="40" a="1"/>
  <c r="IV19" i="40" s="1"/>
  <c r="IV16" i="40" a="1"/>
  <c r="IV16" i="40" s="1"/>
  <c r="IV18" i="40" a="1"/>
  <c r="IV18" i="40" s="1"/>
  <c r="IV17" i="40" a="1"/>
  <c r="IV17" i="40" s="1"/>
  <c r="IV15" i="40" a="1"/>
  <c r="IV15" i="40" s="1"/>
  <c r="GS18" i="40" a="1"/>
  <c r="GS18" i="40" s="1"/>
  <c r="GS16" i="40" a="1"/>
  <c r="GS16" i="40" s="1"/>
  <c r="GS17" i="40" a="1"/>
  <c r="GS17" i="40" s="1"/>
  <c r="GS19" i="40" a="1"/>
  <c r="GS19" i="40" s="1"/>
  <c r="GS15" i="40" a="1"/>
  <c r="GS15" i="40" s="1"/>
  <c r="KD18" i="40" a="1"/>
  <c r="KD18" i="40" s="1"/>
  <c r="KD19" i="40" a="1"/>
  <c r="KD19" i="40" s="1"/>
  <c r="KD15" i="40" a="1"/>
  <c r="KD15" i="40" s="1"/>
  <c r="KD17" i="40" a="1"/>
  <c r="KD17" i="40" s="1"/>
  <c r="KD16" i="40" a="1"/>
  <c r="KD16" i="40" s="1"/>
  <c r="LO16" i="40" a="1"/>
  <c r="LO16" i="40" s="1"/>
  <c r="LO17" i="40" a="1"/>
  <c r="LO17" i="40" s="1"/>
  <c r="LO19" i="40" a="1"/>
  <c r="LO19" i="40" s="1"/>
  <c r="LO15" i="40" a="1"/>
  <c r="LO15" i="40" s="1"/>
  <c r="LO18" i="40" a="1"/>
  <c r="LO18" i="40" s="1"/>
  <c r="EG18" i="40" a="1"/>
  <c r="EG18" i="40" s="1"/>
  <c r="EG16" i="40" a="1"/>
  <c r="EG16" i="40" s="1"/>
  <c r="EG17" i="40" a="1"/>
  <c r="EG17" i="40" s="1"/>
  <c r="EG19" i="40" a="1"/>
  <c r="EG19" i="40" s="1"/>
  <c r="EG15" i="40" a="1"/>
  <c r="EG15" i="40" s="1"/>
  <c r="BK17" i="40" a="1"/>
  <c r="BK17" i="40" s="1"/>
  <c r="BK18" i="40" a="1"/>
  <c r="BK18" i="40" s="1"/>
  <c r="BK15" i="40" a="1"/>
  <c r="BK15" i="40" s="1"/>
  <c r="BK19" i="40" a="1"/>
  <c r="BK19" i="40" s="1"/>
  <c r="BK16" i="40" a="1"/>
  <c r="BK16" i="40" s="1"/>
  <c r="EA19" i="40" a="1"/>
  <c r="EA19" i="40" s="1"/>
  <c r="EA17" i="40" a="1"/>
  <c r="EA17" i="40" s="1"/>
  <c r="EA18" i="40" a="1"/>
  <c r="EA18" i="40" s="1"/>
  <c r="EA16" i="40" a="1"/>
  <c r="EA16" i="40" s="1"/>
  <c r="EA15" i="40" a="1"/>
  <c r="EA15" i="40" s="1"/>
  <c r="C18" i="40" a="1"/>
  <c r="C18" i="40" s="1"/>
  <c r="C17" i="40" a="1"/>
  <c r="C17" i="40" s="1"/>
  <c r="C19" i="40" a="1"/>
  <c r="C19" i="40" s="1"/>
  <c r="C16" i="40" a="1"/>
  <c r="C16" i="40" s="1"/>
  <c r="C15" i="40" a="1"/>
  <c r="C15" i="40" s="1"/>
  <c r="KV17" i="40" a="1"/>
  <c r="KV17" i="40" s="1"/>
  <c r="KV18" i="40" a="1"/>
  <c r="KV18" i="40" s="1"/>
  <c r="KV19" i="40" a="1"/>
  <c r="KV19" i="40" s="1"/>
  <c r="KV16" i="40" a="1"/>
  <c r="KV16" i="40" s="1"/>
  <c r="KV15" i="40" a="1"/>
  <c r="KV15" i="40" s="1"/>
  <c r="GQ19" i="40" a="1"/>
  <c r="GQ19" i="40" s="1"/>
  <c r="GQ17" i="40" a="1"/>
  <c r="GQ17" i="40" s="1"/>
  <c r="GQ18" i="40" a="1"/>
  <c r="GQ18" i="40" s="1"/>
  <c r="GQ16" i="40" a="1"/>
  <c r="GQ16" i="40" s="1"/>
  <c r="GQ15" i="40" a="1"/>
  <c r="GQ15" i="40" s="1"/>
  <c r="CZ18" i="40" a="1"/>
  <c r="CZ18" i="40" s="1"/>
  <c r="CZ19" i="40" a="1"/>
  <c r="CZ19" i="40" s="1"/>
  <c r="CZ17" i="40" a="1"/>
  <c r="CZ17" i="40" s="1"/>
  <c r="CZ15" i="40" a="1"/>
  <c r="CZ15" i="40" s="1"/>
  <c r="CZ16" i="40" a="1"/>
  <c r="CZ16" i="40" s="1"/>
  <c r="FR17" i="40" a="1"/>
  <c r="FR17" i="40" s="1"/>
  <c r="FR19" i="40" a="1"/>
  <c r="FR19" i="40" s="1"/>
  <c r="FR16" i="40" a="1"/>
  <c r="FR16" i="40" s="1"/>
  <c r="FR18" i="40" a="1"/>
  <c r="FR18" i="40" s="1"/>
  <c r="FR15" i="40" a="1"/>
  <c r="FR15" i="40" s="1"/>
  <c r="HM15" i="40" a="1"/>
  <c r="HM15" i="40" s="1"/>
  <c r="HM16" i="40" a="1"/>
  <c r="HM16" i="40" s="1"/>
  <c r="HM19" i="40" a="1"/>
  <c r="HM19" i="40" s="1"/>
  <c r="HM17" i="40" a="1"/>
  <c r="HM17" i="40" s="1"/>
  <c r="HM18" i="40" a="1"/>
  <c r="HM18" i="40" s="1"/>
  <c r="DA19" i="40" a="1"/>
  <c r="DA19" i="40" s="1"/>
  <c r="DA15" i="40" a="1"/>
  <c r="DA15" i="40" s="1"/>
  <c r="DA17" i="40" a="1"/>
  <c r="DA17" i="40" s="1"/>
  <c r="DA18" i="40" a="1"/>
  <c r="DA18" i="40" s="1"/>
  <c r="DA16" i="40" a="1"/>
  <c r="DA16" i="40" s="1"/>
  <c r="FY15" i="40" a="1"/>
  <c r="FY15" i="40" s="1"/>
  <c r="FY18" i="40" a="1"/>
  <c r="FY18" i="40" s="1"/>
  <c r="FY17" i="40" a="1"/>
  <c r="FY17" i="40" s="1"/>
  <c r="FY19" i="40" a="1"/>
  <c r="FY19" i="40" s="1"/>
  <c r="FY16" i="40" a="1"/>
  <c r="FY16" i="40" s="1"/>
  <c r="GR18" i="40" a="1"/>
  <c r="GR18" i="40" s="1"/>
  <c r="GR19" i="40" a="1"/>
  <c r="GR19" i="40" s="1"/>
  <c r="GR17" i="40" a="1"/>
  <c r="GR17" i="40" s="1"/>
  <c r="GR15" i="40" a="1"/>
  <c r="GR15" i="40" s="1"/>
  <c r="GR16" i="40" a="1"/>
  <c r="GR16" i="40" s="1"/>
  <c r="ER18" i="40" a="1"/>
  <c r="ER18" i="40" s="1"/>
  <c r="ER17" i="40" a="1"/>
  <c r="ER17" i="40" s="1"/>
  <c r="ER15" i="40" a="1"/>
  <c r="ER15" i="40" s="1"/>
  <c r="ER16" i="40" a="1"/>
  <c r="ER16" i="40" s="1"/>
  <c r="ER19" i="40" a="1"/>
  <c r="ER19" i="40" s="1"/>
  <c r="JW17" i="40" a="1"/>
  <c r="JW17" i="40" s="1"/>
  <c r="JW15" i="40" a="1"/>
  <c r="JW15" i="40" s="1"/>
  <c r="JW19" i="40" a="1"/>
  <c r="JW19" i="40" s="1"/>
  <c r="JW18" i="40" a="1"/>
  <c r="JW18" i="40" s="1"/>
  <c r="JW16" i="40" a="1"/>
  <c r="JW16" i="40" s="1"/>
  <c r="DF19" i="40" a="1"/>
  <c r="DF19" i="40" s="1"/>
  <c r="DF16" i="40" a="1"/>
  <c r="DF16" i="40" s="1"/>
  <c r="DF18" i="40" a="1"/>
  <c r="DF18" i="40" s="1"/>
  <c r="DF15" i="40" a="1"/>
  <c r="DF15" i="40" s="1"/>
  <c r="DF17" i="40" a="1"/>
  <c r="DF17" i="40" s="1"/>
  <c r="JN15" i="40" a="1"/>
  <c r="JN15" i="40" s="1"/>
  <c r="JN16" i="40" a="1"/>
  <c r="JN16" i="40" s="1"/>
  <c r="JN17" i="40" a="1"/>
  <c r="JN17" i="40" s="1"/>
  <c r="JN19" i="40" a="1"/>
  <c r="JN19" i="40" s="1"/>
  <c r="JN18" i="40" a="1"/>
  <c r="JN18" i="40" s="1"/>
  <c r="N16" i="40" a="1"/>
  <c r="N16" i="40" s="1"/>
  <c r="N15" i="40" a="1"/>
  <c r="N15" i="40" s="1"/>
  <c r="N18" i="40" a="1"/>
  <c r="N18" i="40" s="1"/>
  <c r="N19" i="40" a="1"/>
  <c r="N19" i="40" s="1"/>
  <c r="N17" i="40" a="1"/>
  <c r="N17" i="40" s="1"/>
  <c r="CG15" i="40" a="1"/>
  <c r="CG15" i="40" s="1"/>
  <c r="CG17" i="40" a="1"/>
  <c r="CG17" i="40" s="1"/>
  <c r="CG18" i="40" a="1"/>
  <c r="CG18" i="40" s="1"/>
  <c r="CG19" i="40" a="1"/>
  <c r="CG19" i="40" s="1"/>
  <c r="CG16" i="40" a="1"/>
  <c r="CG16" i="40" s="1"/>
  <c r="LB17" i="40" a="1"/>
  <c r="LB17" i="40" s="1"/>
  <c r="LB18" i="40" a="1"/>
  <c r="LB18" i="40" s="1"/>
  <c r="LB16" i="40" a="1"/>
  <c r="LB16" i="40" s="1"/>
  <c r="LB15" i="40" a="1"/>
  <c r="LB15" i="40" s="1"/>
  <c r="LB19" i="40" a="1"/>
  <c r="LB19" i="40" s="1"/>
  <c r="Z17" i="40" a="1"/>
  <c r="Z17" i="40" s="1"/>
  <c r="Z15" i="40" a="1"/>
  <c r="Z15" i="40" s="1"/>
  <c r="Z19" i="40" a="1"/>
  <c r="Z19" i="40" s="1"/>
  <c r="Z18" i="40" a="1"/>
  <c r="Z18" i="40" s="1"/>
  <c r="Z16" i="40" a="1"/>
  <c r="Z16" i="40" s="1"/>
  <c r="W19" i="40" a="1"/>
  <c r="W19" i="40" s="1"/>
  <c r="W16" i="40" a="1"/>
  <c r="W16" i="40" s="1"/>
  <c r="W18" i="40" a="1"/>
  <c r="W18" i="40" s="1"/>
  <c r="W15" i="40" a="1"/>
  <c r="W15" i="40" s="1"/>
  <c r="W17" i="40" a="1"/>
  <c r="W17" i="40" s="1"/>
  <c r="JI16" i="40" a="1"/>
  <c r="JI16" i="40" s="1"/>
  <c r="JI19" i="40" a="1"/>
  <c r="JI19" i="40" s="1"/>
  <c r="JI15" i="40" a="1"/>
  <c r="JI15" i="40" s="1"/>
  <c r="JI17" i="40" a="1"/>
  <c r="JI17" i="40" s="1"/>
  <c r="JI18" i="40" a="1"/>
  <c r="JI18" i="40" s="1"/>
  <c r="GE17" i="40" a="1"/>
  <c r="GE17" i="40" s="1"/>
  <c r="GE15" i="40" a="1"/>
  <c r="GE15" i="40" s="1"/>
  <c r="GE18" i="40" a="1"/>
  <c r="GE18" i="40" s="1"/>
  <c r="GE19" i="40" a="1"/>
  <c r="GE19" i="40" s="1"/>
  <c r="GE16" i="40" a="1"/>
  <c r="GE16" i="40" s="1"/>
  <c r="KN18" i="40" a="1"/>
  <c r="KN18" i="40" s="1"/>
  <c r="KN15" i="40" a="1"/>
  <c r="KN15" i="40" s="1"/>
  <c r="KN19" i="40" a="1"/>
  <c r="KN19" i="40" s="1"/>
  <c r="KN17" i="40" a="1"/>
  <c r="KN17" i="40" s="1"/>
  <c r="KN16" i="40" a="1"/>
  <c r="KN16" i="40" s="1"/>
  <c r="HE19" i="40" a="1"/>
  <c r="HE19" i="40" s="1"/>
  <c r="HE16" i="40" a="1"/>
  <c r="HE16" i="40" s="1"/>
  <c r="HE18" i="40" a="1"/>
  <c r="HE18" i="40" s="1"/>
  <c r="HE15" i="40" a="1"/>
  <c r="HE15" i="40" s="1"/>
  <c r="HE17" i="40" a="1"/>
  <c r="HE17" i="40" s="1"/>
  <c r="GG16" i="40" a="1"/>
  <c r="GG16" i="40" s="1"/>
  <c r="GG18" i="40" a="1"/>
  <c r="GG18" i="40" s="1"/>
  <c r="GG17" i="40" a="1"/>
  <c r="GG17" i="40" s="1"/>
  <c r="GG15" i="40" a="1"/>
  <c r="GG15" i="40" s="1"/>
  <c r="GG19" i="40" a="1"/>
  <c r="GG19" i="40" s="1"/>
  <c r="GH15" i="40" a="1"/>
  <c r="GH15" i="40" s="1"/>
  <c r="GH18" i="40" a="1"/>
  <c r="GH18" i="40" s="1"/>
  <c r="GH19" i="40" a="1"/>
  <c r="GH19" i="40" s="1"/>
  <c r="GH16" i="40" a="1"/>
  <c r="GH16" i="40" s="1"/>
  <c r="GH17" i="40" a="1"/>
  <c r="GH17" i="40" s="1"/>
  <c r="EF18" i="40" a="1"/>
  <c r="EF18" i="40" s="1"/>
  <c r="EF19" i="40" a="1"/>
  <c r="EF19" i="40" s="1"/>
  <c r="EF15" i="40" a="1"/>
  <c r="EF15" i="40" s="1"/>
  <c r="EF16" i="40" a="1"/>
  <c r="EF16" i="40" s="1"/>
  <c r="EF17" i="40" a="1"/>
  <c r="EF17" i="40" s="1"/>
  <c r="JL17" i="40" a="1"/>
  <c r="JL17" i="40" s="1"/>
  <c r="JL15" i="40" a="1"/>
  <c r="JL15" i="40" s="1"/>
  <c r="JL18" i="40" a="1"/>
  <c r="JL18" i="40" s="1"/>
  <c r="JL19" i="40" a="1"/>
  <c r="JL19" i="40" s="1"/>
  <c r="JL16" i="40" a="1"/>
  <c r="JL16" i="40" s="1"/>
  <c r="KH19" i="40" a="1"/>
  <c r="KH19" i="40" s="1"/>
  <c r="KH18" i="40" a="1"/>
  <c r="KH18" i="40" s="1"/>
  <c r="KH15" i="40" a="1"/>
  <c r="KH15" i="40" s="1"/>
  <c r="KH17" i="40" a="1"/>
  <c r="KH17" i="40" s="1"/>
  <c r="KH16" i="40" a="1"/>
  <c r="KH16" i="40" s="1"/>
  <c r="J16" i="40" a="1"/>
  <c r="J16" i="40" s="1"/>
  <c r="J19" i="40" a="1"/>
  <c r="J19" i="40" s="1"/>
  <c r="J17" i="40" a="1"/>
  <c r="J17" i="40" s="1"/>
  <c r="J15" i="40" a="1"/>
  <c r="J15" i="40" s="1"/>
  <c r="J18" i="40" a="1"/>
  <c r="J18" i="40" s="1"/>
  <c r="EK18" i="40" a="1"/>
  <c r="EK18" i="40" s="1"/>
  <c r="EK17" i="40" a="1"/>
  <c r="EK17" i="40" s="1"/>
  <c r="EK19" i="40" a="1"/>
  <c r="EK19" i="40" s="1"/>
  <c r="EK15" i="40" a="1"/>
  <c r="EK15" i="40" s="1"/>
  <c r="EK16" i="40" a="1"/>
  <c r="EK16" i="40" s="1"/>
  <c r="IC19" i="40" a="1"/>
  <c r="IC19" i="40" s="1"/>
  <c r="IC15" i="40" a="1"/>
  <c r="IC15" i="40" s="1"/>
  <c r="IC18" i="40" a="1"/>
  <c r="IC18" i="40" s="1"/>
  <c r="IC16" i="40" a="1"/>
  <c r="IC16" i="40" s="1"/>
  <c r="IC17" i="40" a="1"/>
  <c r="IC17" i="40" s="1"/>
  <c r="FO15" i="40" a="1"/>
  <c r="FO15" i="40" s="1"/>
  <c r="FO18" i="40" a="1"/>
  <c r="FO18" i="40" s="1"/>
  <c r="FO19" i="40" a="1"/>
  <c r="FO19" i="40" s="1"/>
  <c r="FO17" i="40" a="1"/>
  <c r="FO17" i="40" s="1"/>
  <c r="FO16" i="40" a="1"/>
  <c r="FO16" i="40" s="1"/>
  <c r="GC17" i="40" a="1"/>
  <c r="GC17" i="40" s="1"/>
  <c r="GC18" i="40" a="1"/>
  <c r="GC18" i="40" s="1"/>
  <c r="GC19" i="40" a="1"/>
  <c r="GC19" i="40" s="1"/>
  <c r="GC16" i="40" a="1"/>
  <c r="GC16" i="40" s="1"/>
  <c r="GC15" i="40" a="1"/>
  <c r="GC15" i="40" s="1"/>
  <c r="BI17" i="40" a="1"/>
  <c r="BI17" i="40" s="1"/>
  <c r="BI19" i="40" a="1"/>
  <c r="BI19" i="40" s="1"/>
  <c r="BI15" i="40" a="1"/>
  <c r="BI15" i="40" s="1"/>
  <c r="BI18" i="40" a="1"/>
  <c r="BI18" i="40" s="1"/>
  <c r="BI16" i="40" a="1"/>
  <c r="BI16" i="40" s="1"/>
  <c r="JF16" i="40" a="1"/>
  <c r="JF16" i="40" s="1"/>
  <c r="JF17" i="40" a="1"/>
  <c r="JF17" i="40" s="1"/>
  <c r="JF15" i="40" a="1"/>
  <c r="JF15" i="40" s="1"/>
  <c r="JF19" i="40" a="1"/>
  <c r="JF19" i="40" s="1"/>
  <c r="JF18" i="40" a="1"/>
  <c r="JF18" i="40" s="1"/>
  <c r="HX19" i="40" a="1"/>
  <c r="HX19" i="40" s="1"/>
  <c r="HX16" i="40" a="1"/>
  <c r="HX16" i="40" s="1"/>
  <c r="HX18" i="40" a="1"/>
  <c r="HX18" i="40" s="1"/>
  <c r="HX15" i="40" a="1"/>
  <c r="HX15" i="40" s="1"/>
  <c r="HX17" i="40" a="1"/>
  <c r="HX17" i="40" s="1"/>
  <c r="DR19" i="40" a="1"/>
  <c r="DR19" i="40" s="1"/>
  <c r="DR15" i="40" a="1"/>
  <c r="DR15" i="40" s="1"/>
  <c r="DR17" i="40" a="1"/>
  <c r="DR17" i="40" s="1"/>
  <c r="DR18" i="40" a="1"/>
  <c r="DR18" i="40" s="1"/>
  <c r="DR16" i="40" a="1"/>
  <c r="DR16" i="40" s="1"/>
  <c r="IG16" i="40" a="1"/>
  <c r="IG16" i="40" s="1"/>
  <c r="IG18" i="40" a="1"/>
  <c r="IG18" i="40" s="1"/>
  <c r="IG17" i="40" a="1"/>
  <c r="IG17" i="40" s="1"/>
  <c r="IG19" i="40" a="1"/>
  <c r="IG19" i="40" s="1"/>
  <c r="IG15" i="40" a="1"/>
  <c r="IG15" i="40" s="1"/>
  <c r="KE18" i="40" a="1"/>
  <c r="KE18" i="40" s="1"/>
  <c r="KE17" i="40" a="1"/>
  <c r="KE17" i="40" s="1"/>
  <c r="KE15" i="40" a="1"/>
  <c r="KE15" i="40" s="1"/>
  <c r="KE16" i="40" a="1"/>
  <c r="KE16" i="40" s="1"/>
  <c r="KE19" i="40" a="1"/>
  <c r="KE19" i="40" s="1"/>
  <c r="BY15" i="40" a="1"/>
  <c r="BY15" i="40" s="1"/>
  <c r="BY16" i="40" a="1"/>
  <c r="BY16" i="40" s="1"/>
  <c r="BY17" i="40" a="1"/>
  <c r="BY17" i="40" s="1"/>
  <c r="BY19" i="40" a="1"/>
  <c r="BY19" i="40" s="1"/>
  <c r="BY18" i="40" a="1"/>
  <c r="BY18" i="40" s="1"/>
  <c r="JU17" i="40" a="1"/>
  <c r="JU17" i="40" s="1"/>
  <c r="JU16" i="40" a="1"/>
  <c r="JU16" i="40" s="1"/>
  <c r="JU19" i="40" a="1"/>
  <c r="JU19" i="40" s="1"/>
  <c r="JU18" i="40" a="1"/>
  <c r="JU18" i="40" s="1"/>
  <c r="JU15" i="40" a="1"/>
  <c r="JU15" i="40" s="1"/>
  <c r="AM17" i="40" a="1"/>
  <c r="AM17" i="40" s="1"/>
  <c r="AM19" i="40" a="1"/>
  <c r="AM19" i="40" s="1"/>
  <c r="AM16" i="40" a="1"/>
  <c r="AM16" i="40" s="1"/>
  <c r="AM15" i="40" a="1"/>
  <c r="AM15" i="40" s="1"/>
  <c r="AM18" i="40" a="1"/>
  <c r="AM18" i="40" s="1"/>
  <c r="KB19" i="40" a="1"/>
  <c r="KB19" i="40" s="1"/>
  <c r="KB16" i="40" a="1"/>
  <c r="KB16" i="40" s="1"/>
  <c r="KB18" i="40" a="1"/>
  <c r="KB18" i="40" s="1"/>
  <c r="KB15" i="40" a="1"/>
  <c r="KB15" i="40" s="1"/>
  <c r="KB17" i="40" a="1"/>
  <c r="KB17" i="40" s="1"/>
  <c r="DG16" i="40" a="1"/>
  <c r="DG16" i="40" s="1"/>
  <c r="DG17" i="40" a="1"/>
  <c r="DG17" i="40" s="1"/>
  <c r="DG19" i="40" a="1"/>
  <c r="DG19" i="40" s="1"/>
  <c r="DG15" i="40" a="1"/>
  <c r="DG15" i="40" s="1"/>
  <c r="DG18" i="40" a="1"/>
  <c r="DG18" i="40" s="1"/>
  <c r="CP18" i="40" a="1"/>
  <c r="CP18" i="40" s="1"/>
  <c r="CP16" i="40" a="1"/>
  <c r="CP16" i="40" s="1"/>
  <c r="CP17" i="40" a="1"/>
  <c r="CP17" i="40" s="1"/>
  <c r="CP19" i="40" a="1"/>
  <c r="CP19" i="40" s="1"/>
  <c r="CP15" i="40" a="1"/>
  <c r="CP15" i="40" s="1"/>
  <c r="FI17" i="40" a="1"/>
  <c r="FI17" i="40" s="1"/>
  <c r="FI15" i="40" a="1"/>
  <c r="FI15" i="40" s="1"/>
  <c r="FI18" i="40" a="1"/>
  <c r="FI18" i="40" s="1"/>
  <c r="FI16" i="40" a="1"/>
  <c r="FI16" i="40" s="1"/>
  <c r="FI19" i="40" a="1"/>
  <c r="FI19" i="40" s="1"/>
  <c r="IU16" i="40" a="1"/>
  <c r="IU16" i="40" s="1"/>
  <c r="IU17" i="40" a="1"/>
  <c r="IU17" i="40" s="1"/>
  <c r="IU15" i="40" a="1"/>
  <c r="IU15" i="40" s="1"/>
  <c r="IU19" i="40" a="1"/>
  <c r="IU19" i="40" s="1"/>
  <c r="IU18" i="40" a="1"/>
  <c r="IU18" i="40" s="1"/>
  <c r="FN16" i="40" a="1"/>
  <c r="FN16" i="40" s="1"/>
  <c r="FN18" i="40" a="1"/>
  <c r="FN18" i="40" s="1"/>
  <c r="FN19" i="40" a="1"/>
  <c r="FN19" i="40" s="1"/>
  <c r="FN17" i="40" a="1"/>
  <c r="FN17" i="40" s="1"/>
  <c r="FN15" i="40" a="1"/>
  <c r="FN15" i="40" s="1"/>
  <c r="HC18" i="40" a="1"/>
  <c r="HC18" i="40" s="1"/>
  <c r="HC19" i="40" a="1"/>
  <c r="HC19" i="40" s="1"/>
  <c r="HC17" i="40" a="1"/>
  <c r="HC17" i="40" s="1"/>
  <c r="HC15" i="40" a="1"/>
  <c r="HC15" i="40" s="1"/>
  <c r="HC16" i="40" a="1"/>
  <c r="HC16" i="40" s="1"/>
  <c r="AR17" i="40" a="1"/>
  <c r="AR17" i="40" s="1"/>
  <c r="AR18" i="40" a="1"/>
  <c r="AR18" i="40" s="1"/>
  <c r="AR15" i="40" a="1"/>
  <c r="AR15" i="40" s="1"/>
  <c r="AR16" i="40" a="1"/>
  <c r="AR16" i="40" s="1"/>
  <c r="AR19" i="40" a="1"/>
  <c r="AR19" i="40" s="1"/>
  <c r="DD17" i="40" a="1"/>
  <c r="DD17" i="40" s="1"/>
  <c r="DD16" i="40" a="1"/>
  <c r="DD16" i="40" s="1"/>
  <c r="DD19" i="40" a="1"/>
  <c r="DD19" i="40" s="1"/>
  <c r="DD15" i="40" a="1"/>
  <c r="DD15" i="40" s="1"/>
  <c r="DD18" i="40" a="1"/>
  <c r="DD18" i="40" s="1"/>
  <c r="BW19" i="40" a="1"/>
  <c r="BW19" i="40" s="1"/>
  <c r="BW17" i="40" a="1"/>
  <c r="BW17" i="40" s="1"/>
  <c r="BW15" i="40" a="1"/>
  <c r="BW15" i="40" s="1"/>
  <c r="BW16" i="40" a="1"/>
  <c r="BW16" i="40" s="1"/>
  <c r="BW18" i="40" a="1"/>
  <c r="BW18" i="40" s="1"/>
  <c r="IR17" i="40" a="1"/>
  <c r="IR17" i="40" s="1"/>
  <c r="IR19" i="40" a="1"/>
  <c r="IR19" i="40" s="1"/>
  <c r="IR18" i="40" a="1"/>
  <c r="IR18" i="40" s="1"/>
  <c r="IR16" i="40" a="1"/>
  <c r="IR16" i="40" s="1"/>
  <c r="IR15" i="40" a="1"/>
  <c r="IR15" i="40" s="1"/>
  <c r="KA16" i="40" a="1"/>
  <c r="KA16" i="40" s="1"/>
  <c r="KA17" i="40" a="1"/>
  <c r="KA17" i="40" s="1"/>
  <c r="KA15" i="40" a="1"/>
  <c r="KA15" i="40" s="1"/>
  <c r="KA18" i="40" a="1"/>
  <c r="KA18" i="40" s="1"/>
  <c r="KA19" i="40" a="1"/>
  <c r="KA19" i="40" s="1"/>
  <c r="LN17" i="40" a="1"/>
  <c r="LN17" i="40" s="1"/>
  <c r="LN19" i="40" a="1"/>
  <c r="LN19" i="40" s="1"/>
  <c r="LN16" i="40" a="1"/>
  <c r="LN16" i="40" s="1"/>
  <c r="LN15" i="40" a="1"/>
  <c r="LN15" i="40" s="1"/>
  <c r="LN18" i="40" a="1"/>
  <c r="LN18" i="40" s="1"/>
  <c r="FJ18" i="40" a="1"/>
  <c r="FJ18" i="40" s="1"/>
  <c r="FJ19" i="40" a="1"/>
  <c r="FJ19" i="40" s="1"/>
  <c r="FJ17" i="40" a="1"/>
  <c r="FJ17" i="40" s="1"/>
  <c r="FJ16" i="40" a="1"/>
  <c r="FJ16" i="40" s="1"/>
  <c r="FJ15" i="40" a="1"/>
  <c r="FJ15" i="40" s="1"/>
  <c r="AL19" i="40" a="1"/>
  <c r="AL19" i="40" s="1"/>
  <c r="AL15" i="40" a="1"/>
  <c r="AL15" i="40" s="1"/>
  <c r="AL18" i="40" a="1"/>
  <c r="AL18" i="40" s="1"/>
  <c r="AL16" i="40" a="1"/>
  <c r="AL16" i="40" s="1"/>
  <c r="AL17" i="40" a="1"/>
  <c r="AL17" i="40" s="1"/>
  <c r="KP17" i="40" a="1"/>
  <c r="KP17" i="40" s="1"/>
  <c r="KP16" i="40" a="1"/>
  <c r="KP16" i="40" s="1"/>
  <c r="KP18" i="40" a="1"/>
  <c r="KP18" i="40" s="1"/>
  <c r="KP19" i="40" a="1"/>
  <c r="KP19" i="40" s="1"/>
  <c r="KP15" i="40" a="1"/>
  <c r="KP15" i="40" s="1"/>
  <c r="LC15" i="40" a="1"/>
  <c r="LC15" i="40" s="1"/>
  <c r="LC17" i="40" a="1"/>
  <c r="LC17" i="40" s="1"/>
  <c r="LC19" i="40" a="1"/>
  <c r="LC19" i="40" s="1"/>
  <c r="LC16" i="40" a="1"/>
  <c r="LC16" i="40" s="1"/>
  <c r="LC18" i="40" a="1"/>
  <c r="LC18" i="40" s="1"/>
  <c r="FA18" i="40" a="1"/>
  <c r="FA18" i="40" s="1"/>
  <c r="FA16" i="40" a="1"/>
  <c r="FA16" i="40" s="1"/>
  <c r="FA15" i="40" a="1"/>
  <c r="FA15" i="40" s="1"/>
  <c r="FA19" i="40" a="1"/>
  <c r="FA19" i="40" s="1"/>
  <c r="FA17" i="40" a="1"/>
  <c r="FA17" i="40" s="1"/>
  <c r="FV15" i="40" a="1"/>
  <c r="FV15" i="40" s="1"/>
  <c r="FV17" i="40" a="1"/>
  <c r="FV17" i="40" s="1"/>
  <c r="FV16" i="40" a="1"/>
  <c r="FV16" i="40" s="1"/>
  <c r="FV18" i="40" a="1"/>
  <c r="FV18" i="40" s="1"/>
  <c r="FV19" i="40" a="1"/>
  <c r="FV19" i="40" s="1"/>
  <c r="AX15" i="40" a="1"/>
  <c r="AX15" i="40" s="1"/>
  <c r="AX18" i="40" a="1"/>
  <c r="AX18" i="40" s="1"/>
  <c r="AX16" i="40" a="1"/>
  <c r="AX16" i="40" s="1"/>
  <c r="AX19" i="40" a="1"/>
  <c r="AX19" i="40" s="1"/>
  <c r="AX17" i="40" a="1"/>
  <c r="AX17" i="40" s="1"/>
  <c r="HG18" i="40" a="1"/>
  <c r="HG18" i="40" s="1"/>
  <c r="HG19" i="40" a="1"/>
  <c r="HG19" i="40" s="1"/>
  <c r="HG16" i="40" a="1"/>
  <c r="HG16" i="40" s="1"/>
  <c r="HG15" i="40" a="1"/>
  <c r="HG15" i="40" s="1"/>
  <c r="HG17" i="40" a="1"/>
  <c r="HG17" i="40" s="1"/>
  <c r="BL15" i="40" a="1"/>
  <c r="BL15" i="40" s="1"/>
  <c r="BL17" i="40" a="1"/>
  <c r="BL17" i="40" s="1"/>
  <c r="BL16" i="40" a="1"/>
  <c r="BL16" i="40" s="1"/>
  <c r="BL18" i="40" a="1"/>
  <c r="BL18" i="40" s="1"/>
  <c r="BL19" i="40" a="1"/>
  <c r="BL19" i="40" s="1"/>
  <c r="EJ17" i="40" a="1"/>
  <c r="EJ17" i="40" s="1"/>
  <c r="EJ15" i="40" a="1"/>
  <c r="EJ15" i="40" s="1"/>
  <c r="EJ16" i="40" a="1"/>
  <c r="EJ16" i="40" s="1"/>
  <c r="EJ19" i="40" a="1"/>
  <c r="EJ19" i="40" s="1"/>
  <c r="EJ18" i="40" a="1"/>
  <c r="EJ18" i="40" s="1"/>
  <c r="LI16" i="40" a="1"/>
  <c r="LI16" i="40" s="1"/>
  <c r="LI19" i="40" a="1"/>
  <c r="LI19" i="40" s="1"/>
  <c r="LI18" i="40" a="1"/>
  <c r="LI18" i="40" s="1"/>
  <c r="LI17" i="40" a="1"/>
  <c r="LI17" i="40" s="1"/>
  <c r="EN19" i="40" a="1"/>
  <c r="EN19" i="40" s="1"/>
  <c r="EN18" i="40" a="1"/>
  <c r="EN18" i="40" s="1"/>
  <c r="EN16" i="40" a="1"/>
  <c r="EN16" i="40" s="1"/>
  <c r="EN17" i="40" a="1"/>
  <c r="EN17" i="40" s="1"/>
  <c r="EN15" i="40" a="1"/>
  <c r="EN15" i="40" s="1"/>
  <c r="U16" i="40" a="1"/>
  <c r="U16" i="40" s="1"/>
  <c r="U18" i="40" a="1"/>
  <c r="U18" i="40" s="1"/>
  <c r="U19" i="40" a="1"/>
  <c r="U19" i="40" s="1"/>
  <c r="U15" i="40" a="1"/>
  <c r="U15" i="40" s="1"/>
  <c r="U17" i="40" a="1"/>
  <c r="U17" i="40" s="1"/>
  <c r="CE17" i="40" a="1"/>
  <c r="CE17" i="40" s="1"/>
  <c r="CE18" i="40" a="1"/>
  <c r="CE18" i="40" s="1"/>
  <c r="CE19" i="40" a="1"/>
  <c r="CE19" i="40" s="1"/>
  <c r="CE16" i="40" a="1"/>
  <c r="CE16" i="40" s="1"/>
  <c r="CE15" i="40" a="1"/>
  <c r="CE15" i="40" s="1"/>
  <c r="JA18" i="40" a="1"/>
  <c r="JA18" i="40" s="1"/>
  <c r="JA19" i="40" a="1"/>
  <c r="JA19" i="40" s="1"/>
  <c r="JA16" i="40" a="1"/>
  <c r="JA16" i="40" s="1"/>
  <c r="JA15" i="40" a="1"/>
  <c r="JA15" i="40" s="1"/>
  <c r="JA17" i="40" a="1"/>
  <c r="JA17" i="40" s="1"/>
  <c r="IZ15" i="40" a="1"/>
  <c r="IZ15" i="40" s="1"/>
  <c r="IZ17" i="40" a="1"/>
  <c r="IZ17" i="40" s="1"/>
  <c r="IZ16" i="40" a="1"/>
  <c r="IZ16" i="40" s="1"/>
  <c r="IZ19" i="40" a="1"/>
  <c r="IZ19" i="40" s="1"/>
  <c r="IZ18" i="40" a="1"/>
  <c r="IZ18" i="40" s="1"/>
  <c r="G16" i="40" a="1"/>
  <c r="G16" i="40" s="1"/>
  <c r="G15" i="40" a="1"/>
  <c r="G15" i="40" s="1"/>
  <c r="G17" i="40" a="1"/>
  <c r="G17" i="40" s="1"/>
  <c r="G19" i="40" a="1"/>
  <c r="G19" i="40" s="1"/>
  <c r="G18" i="40" a="1"/>
  <c r="G18" i="40" s="1"/>
  <c r="FS15" i="40" a="1"/>
  <c r="FS15" i="40" s="1"/>
  <c r="FS16" i="40" a="1"/>
  <c r="FS16" i="40" s="1"/>
  <c r="FS17" i="40" a="1"/>
  <c r="FS17" i="40" s="1"/>
  <c r="FS19" i="40" a="1"/>
  <c r="FS19" i="40" s="1"/>
  <c r="FS18" i="40" a="1"/>
  <c r="FS18" i="40" s="1"/>
  <c r="FZ18" i="40" a="1"/>
  <c r="FZ18" i="40" s="1"/>
  <c r="FZ16" i="40" a="1"/>
  <c r="FZ16" i="40" s="1"/>
  <c r="FZ17" i="40" a="1"/>
  <c r="FZ17" i="40" s="1"/>
  <c r="FZ15" i="40" a="1"/>
  <c r="FZ15" i="40" s="1"/>
  <c r="FZ19" i="40" a="1"/>
  <c r="FZ19" i="40" s="1"/>
  <c r="BB17" i="40" a="1"/>
  <c r="BB17" i="40" s="1"/>
  <c r="BB15" i="40" a="1"/>
  <c r="BB15" i="40" s="1"/>
  <c r="BB16" i="40" a="1"/>
  <c r="BB16" i="40" s="1"/>
  <c r="BB18" i="40" a="1"/>
  <c r="BB18" i="40" s="1"/>
  <c r="BB19" i="40" a="1"/>
  <c r="BB19" i="40" s="1"/>
  <c r="H16" i="40" a="1"/>
  <c r="H16" i="40" s="1"/>
  <c r="H17" i="40" a="1"/>
  <c r="H17" i="40" s="1"/>
  <c r="H18" i="40" a="1"/>
  <c r="H18" i="40" s="1"/>
  <c r="H15" i="40" a="1"/>
  <c r="H15" i="40" s="1"/>
  <c r="H19" i="40" a="1"/>
  <c r="H19" i="40" s="1"/>
  <c r="BC17" i="40" a="1"/>
  <c r="BC17" i="40" s="1"/>
  <c r="BC16" i="40" a="1"/>
  <c r="BC16" i="40" s="1"/>
  <c r="BC15" i="40" a="1"/>
  <c r="BC15" i="40" s="1"/>
  <c r="BC18" i="40" a="1"/>
  <c r="BC18" i="40" s="1"/>
  <c r="BC19" i="40" a="1"/>
  <c r="BC19" i="40" s="1"/>
  <c r="HD15" i="40" a="1"/>
  <c r="HD15" i="40" s="1"/>
  <c r="HD17" i="40" a="1"/>
  <c r="HD17" i="40" s="1"/>
  <c r="HD18" i="40" a="1"/>
  <c r="HD18" i="40" s="1"/>
  <c r="HD16" i="40" a="1"/>
  <c r="HD16" i="40" s="1"/>
  <c r="HD19" i="40" a="1"/>
  <c r="HD19" i="40" s="1"/>
  <c r="O17" i="40" a="1"/>
  <c r="O17" i="40" s="1"/>
  <c r="O15" i="40" a="1"/>
  <c r="O15" i="40" s="1"/>
  <c r="O19" i="40" a="1"/>
  <c r="O19" i="40" s="1"/>
  <c r="O18" i="40" a="1"/>
  <c r="O18" i="40" s="1"/>
  <c r="O16" i="40" a="1"/>
  <c r="O16" i="40" s="1"/>
  <c r="GL16" i="40" a="1"/>
  <c r="GL16" i="40" s="1"/>
  <c r="GL18" i="40" a="1"/>
  <c r="GL18" i="40" s="1"/>
  <c r="GL15" i="40" a="1"/>
  <c r="GL15" i="40" s="1"/>
  <c r="GL17" i="40" a="1"/>
  <c r="GL17" i="40" s="1"/>
  <c r="GL19" i="40" a="1"/>
  <c r="GL19" i="40" s="1"/>
  <c r="BN16" i="40" a="1"/>
  <c r="BN16" i="40" s="1"/>
  <c r="BN18" i="40" a="1"/>
  <c r="BN18" i="40" s="1"/>
  <c r="BN15" i="40" a="1"/>
  <c r="BN15" i="40" s="1"/>
  <c r="BN17" i="40" a="1"/>
  <c r="BN17" i="40" s="1"/>
  <c r="BN19" i="40" a="1"/>
  <c r="BN19" i="40" s="1"/>
  <c r="JS19" i="40" a="1"/>
  <c r="JS19" i="40" s="1"/>
  <c r="JS16" i="40" a="1"/>
  <c r="JS16" i="40" s="1"/>
  <c r="JS18" i="40" a="1"/>
  <c r="JS18" i="40" s="1"/>
  <c r="JS17" i="40" a="1"/>
  <c r="JS17" i="40" s="1"/>
  <c r="JS15" i="40" a="1"/>
  <c r="JS15" i="40" s="1"/>
  <c r="GJ15" i="40" a="1"/>
  <c r="GJ15" i="40" s="1"/>
  <c r="GJ16" i="40" a="1"/>
  <c r="GJ16" i="40" s="1"/>
  <c r="GJ17" i="40" a="1"/>
  <c r="GJ17" i="40" s="1"/>
  <c r="GJ18" i="40" a="1"/>
  <c r="GJ18" i="40" s="1"/>
  <c r="GJ19" i="40" a="1"/>
  <c r="GJ19" i="40" s="1"/>
  <c r="CC18" i="40" a="1"/>
  <c r="CC18" i="40" s="1"/>
  <c r="CC16" i="40" a="1"/>
  <c r="CC16" i="40" s="1"/>
  <c r="CC19" i="40" a="1"/>
  <c r="CC19" i="40" s="1"/>
  <c r="CC15" i="40" a="1"/>
  <c r="CC15" i="40" s="1"/>
  <c r="CC17" i="40" a="1"/>
  <c r="CC17" i="40" s="1"/>
  <c r="JC19" i="40" a="1"/>
  <c r="JC19" i="40" s="1"/>
  <c r="JC17" i="40" a="1"/>
  <c r="JC17" i="40" s="1"/>
  <c r="JC18" i="40" a="1"/>
  <c r="JC18" i="40" s="1"/>
  <c r="JC16" i="40" a="1"/>
  <c r="JC16" i="40" s="1"/>
  <c r="JC15" i="40" a="1"/>
  <c r="JC15" i="40" s="1"/>
  <c r="GZ19" i="40" a="1"/>
  <c r="GZ19" i="40" s="1"/>
  <c r="GZ16" i="40" a="1"/>
  <c r="GZ16" i="40" s="1"/>
  <c r="GZ17" i="40" a="1"/>
  <c r="GZ17" i="40" s="1"/>
  <c r="GZ18" i="40" a="1"/>
  <c r="GZ18" i="40" s="1"/>
  <c r="GZ15" i="40" a="1"/>
  <c r="GZ15" i="40" s="1"/>
  <c r="EC16" i="40" a="1"/>
  <c r="EC16" i="40" s="1"/>
  <c r="EC18" i="40" a="1"/>
  <c r="EC18" i="40" s="1"/>
  <c r="EC17" i="40" a="1"/>
  <c r="EC17" i="40" s="1"/>
  <c r="EC19" i="40" a="1"/>
  <c r="EC19" i="40" s="1"/>
  <c r="EC15" i="40" a="1"/>
  <c r="EC15" i="40" s="1"/>
  <c r="CU16" i="40" a="1"/>
  <c r="CU16" i="40" s="1"/>
  <c r="CU15" i="40" a="1"/>
  <c r="CU15" i="40" s="1"/>
  <c r="CU18" i="40" a="1"/>
  <c r="CU18" i="40" s="1"/>
  <c r="CU19" i="40" a="1"/>
  <c r="CU19" i="40" s="1"/>
  <c r="CU17" i="40" a="1"/>
  <c r="CU17" i="40" s="1"/>
  <c r="KG18" i="40" a="1"/>
  <c r="KG18" i="40" s="1"/>
  <c r="KG17" i="40" a="1"/>
  <c r="KG17" i="40" s="1"/>
  <c r="KG15" i="40" a="1"/>
  <c r="KG15" i="40" s="1"/>
  <c r="KG16" i="40" a="1"/>
  <c r="KG16" i="40" s="1"/>
  <c r="KG19" i="40" a="1"/>
  <c r="KG19" i="40" s="1"/>
  <c r="JP15" i="40" a="1"/>
  <c r="JP15" i="40" s="1"/>
  <c r="JP18" i="40" a="1"/>
  <c r="JP18" i="40" s="1"/>
  <c r="JP17" i="40" a="1"/>
  <c r="JP17" i="40" s="1"/>
  <c r="JP16" i="40" a="1"/>
  <c r="JP16" i="40" s="1"/>
  <c r="JP19" i="40" a="1"/>
  <c r="JP19" i="40" s="1"/>
  <c r="BS17" i="40" a="1"/>
  <c r="BS17" i="40" s="1"/>
  <c r="BS15" i="40" a="1"/>
  <c r="BS15" i="40" s="1"/>
  <c r="BS18" i="40" a="1"/>
  <c r="BS18" i="40" s="1"/>
  <c r="BS19" i="40" a="1"/>
  <c r="BS19" i="40" s="1"/>
  <c r="BS16" i="40" a="1"/>
  <c r="BS16" i="40" s="1"/>
  <c r="D18" i="40" a="1"/>
  <c r="D18" i="40" s="1"/>
  <c r="D15" i="40" a="1"/>
  <c r="D15" i="40" s="1"/>
  <c r="D16" i="40" a="1"/>
  <c r="D16" i="40" s="1"/>
  <c r="D19" i="40" a="1"/>
  <c r="D19" i="40" s="1"/>
  <c r="D17" i="40" a="1"/>
  <c r="D17" i="40" s="1"/>
  <c r="KL17" i="40" a="1"/>
  <c r="KL17" i="40" s="1"/>
  <c r="KL15" i="40" a="1"/>
  <c r="KL15" i="40" s="1"/>
  <c r="KL19" i="40" a="1"/>
  <c r="KL19" i="40" s="1"/>
  <c r="KL18" i="40" a="1"/>
  <c r="KL18" i="40" s="1"/>
  <c r="KL16" i="40" a="1"/>
  <c r="KL16" i="40" s="1"/>
  <c r="AT18" i="40" a="1"/>
  <c r="AT18" i="40" s="1"/>
  <c r="AT19" i="40" a="1"/>
  <c r="AT19" i="40" s="1"/>
  <c r="AT16" i="40" a="1"/>
  <c r="AT16" i="40" s="1"/>
  <c r="AT17" i="40" a="1"/>
  <c r="AT17" i="40" s="1"/>
  <c r="AT15" i="40" a="1"/>
  <c r="AT15" i="40" s="1"/>
  <c r="ID19" i="40" a="1"/>
  <c r="ID19" i="40" s="1"/>
  <c r="ID16" i="40" a="1"/>
  <c r="ID16" i="40" s="1"/>
  <c r="ID17" i="40" a="1"/>
  <c r="ID17" i="40" s="1"/>
  <c r="ID15" i="40" a="1"/>
  <c r="ID15" i="40" s="1"/>
  <c r="ID18" i="40" a="1"/>
  <c r="ID18" i="40" s="1"/>
  <c r="AB17" i="40" a="1"/>
  <c r="AB17" i="40" s="1"/>
  <c r="AB16" i="40" a="1"/>
  <c r="AB16" i="40" s="1"/>
  <c r="AB18" i="40" a="1"/>
  <c r="AB18" i="40" s="1"/>
  <c r="AB15" i="40" a="1"/>
  <c r="AB15" i="40" s="1"/>
  <c r="AB19" i="40" a="1"/>
  <c r="AB19" i="40" s="1"/>
  <c r="GX18" i="40" a="1"/>
  <c r="GX18" i="40" s="1"/>
  <c r="GX16" i="40" a="1"/>
  <c r="GX16" i="40" s="1"/>
  <c r="GX15" i="40" a="1"/>
  <c r="GX15" i="40" s="1"/>
  <c r="GX19" i="40" a="1"/>
  <c r="GX19" i="40" s="1"/>
  <c r="GX17" i="40" a="1"/>
  <c r="GX17" i="40" s="1"/>
  <c r="FX17" i="40" a="1"/>
  <c r="FX17" i="40" s="1"/>
  <c r="FX19" i="40" a="1"/>
  <c r="FX19" i="40" s="1"/>
  <c r="FX15" i="40" a="1"/>
  <c r="FX15" i="40" s="1"/>
  <c r="FX18" i="40" a="1"/>
  <c r="FX18" i="40" s="1"/>
  <c r="FX16" i="40" a="1"/>
  <c r="FX16" i="40" s="1"/>
  <c r="GV16" i="40" a="1"/>
  <c r="GV16" i="40" s="1"/>
  <c r="GV17" i="40" a="1"/>
  <c r="GV17" i="40" s="1"/>
  <c r="GV15" i="40" a="1"/>
  <c r="GV15" i="40" s="1"/>
  <c r="GV18" i="40" a="1"/>
  <c r="GV18" i="40" s="1"/>
  <c r="GV19" i="40" a="1"/>
  <c r="GV19" i="40" s="1"/>
  <c r="HJ19" i="40" a="1"/>
  <c r="HJ19" i="40" s="1"/>
  <c r="HJ16" i="40" a="1"/>
  <c r="HJ16" i="40" s="1"/>
  <c r="HJ15" i="40" a="1"/>
  <c r="HJ15" i="40" s="1"/>
  <c r="HJ17" i="40" a="1"/>
  <c r="HJ17" i="40" s="1"/>
  <c r="HJ18" i="40" a="1"/>
  <c r="HJ18" i="40" s="1"/>
  <c r="DP15" i="40" a="1"/>
  <c r="DP15" i="40" s="1"/>
  <c r="DP18" i="40" a="1"/>
  <c r="DP18" i="40" s="1"/>
  <c r="DP17" i="40" a="1"/>
  <c r="DP17" i="40" s="1"/>
  <c r="DP19" i="40" a="1"/>
  <c r="DP19" i="40" s="1"/>
  <c r="DP16" i="40" a="1"/>
  <c r="DP16" i="40" s="1"/>
  <c r="JR15" i="40" a="1"/>
  <c r="JR15" i="40" s="1"/>
  <c r="JR17" i="40" a="1"/>
  <c r="JR17" i="40" s="1"/>
  <c r="JR19" i="40" a="1"/>
  <c r="JR19" i="40" s="1"/>
  <c r="JR18" i="40" a="1"/>
  <c r="JR18" i="40" s="1"/>
  <c r="JR16" i="40" a="1"/>
  <c r="JR16" i="40" s="1"/>
  <c r="CK17" i="40" a="1"/>
  <c r="CK17" i="40" s="1"/>
  <c r="CK15" i="40" a="1"/>
  <c r="CK15" i="40" s="1"/>
  <c r="CK16" i="40" a="1"/>
  <c r="CK16" i="40" s="1"/>
  <c r="CK18" i="40" a="1"/>
  <c r="CK18" i="40" s="1"/>
  <c r="CK19" i="40" a="1"/>
  <c r="CK19" i="40" s="1"/>
  <c r="DS17" i="40" a="1"/>
  <c r="DS17" i="40" s="1"/>
  <c r="DS16" i="40" a="1"/>
  <c r="DS16" i="40" s="1"/>
  <c r="DS15" i="40" a="1"/>
  <c r="DS15" i="40" s="1"/>
  <c r="DS19" i="40" a="1"/>
  <c r="DS19" i="40" s="1"/>
  <c r="DS18" i="40" a="1"/>
  <c r="DS18" i="40" s="1"/>
  <c r="HH19" i="40" a="1"/>
  <c r="HH19" i="40" s="1"/>
  <c r="HH18" i="40" a="1"/>
  <c r="HH18" i="40" s="1"/>
  <c r="HH15" i="40" a="1"/>
  <c r="HH15" i="40" s="1"/>
  <c r="HH16" i="40" a="1"/>
  <c r="HH16" i="40" s="1"/>
  <c r="HH17" i="40" a="1"/>
  <c r="HH17" i="40" s="1"/>
  <c r="DQ19" i="40" a="1"/>
  <c r="DQ19" i="40" s="1"/>
  <c r="DQ17" i="40" a="1"/>
  <c r="DQ17" i="40" s="1"/>
  <c r="DQ15" i="40" a="1"/>
  <c r="DQ15" i="40" s="1"/>
  <c r="DQ18" i="40" a="1"/>
  <c r="DQ18" i="40" s="1"/>
  <c r="DQ16" i="40" a="1"/>
  <c r="DQ16" i="40" s="1"/>
  <c r="KM17" i="40" a="1"/>
  <c r="KM17" i="40" s="1"/>
  <c r="KM15" i="40" a="1"/>
  <c r="KM15" i="40" s="1"/>
  <c r="KM16" i="40" a="1"/>
  <c r="KM16" i="40" s="1"/>
  <c r="KM19" i="40" a="1"/>
  <c r="KM19" i="40" s="1"/>
  <c r="KM18" i="40" a="1"/>
  <c r="KM18" i="40" s="1"/>
  <c r="DV17" i="40" a="1"/>
  <c r="DV17" i="40" s="1"/>
  <c r="DV18" i="40" a="1"/>
  <c r="DV18" i="40" s="1"/>
  <c r="DV15" i="40" a="1"/>
  <c r="DV15" i="40" s="1"/>
  <c r="DV19" i="40" a="1"/>
  <c r="DV19" i="40" s="1"/>
  <c r="DV16" i="40" a="1"/>
  <c r="DV16" i="40" s="1"/>
  <c r="OK7" i="40"/>
  <c r="OK17" i="40"/>
  <c r="OK18" i="40"/>
  <c r="OK16" i="40"/>
  <c r="OK19" i="40"/>
  <c r="OK15" i="40"/>
  <c r="GF19" i="40" a="1"/>
  <c r="GF19" i="40" s="1"/>
  <c r="GF18" i="40" a="1"/>
  <c r="GF18" i="40" s="1"/>
  <c r="GF15" i="40" a="1"/>
  <c r="GF15" i="40" s="1"/>
  <c r="GF17" i="40" a="1"/>
  <c r="GF17" i="40" s="1"/>
  <c r="GF16" i="40" a="1"/>
  <c r="GF16" i="40" s="1"/>
  <c r="GT19" i="40" a="1"/>
  <c r="GT19" i="40" s="1"/>
  <c r="GT16" i="40" a="1"/>
  <c r="GT16" i="40" s="1"/>
  <c r="GT17" i="40" a="1"/>
  <c r="GT17" i="40" s="1"/>
  <c r="GT15" i="40" a="1"/>
  <c r="GT15" i="40" s="1"/>
  <c r="GT18" i="40" a="1"/>
  <c r="GT18" i="40" s="1"/>
  <c r="BP15" i="40" a="1"/>
  <c r="BP15" i="40" s="1"/>
  <c r="BP18" i="40" a="1"/>
  <c r="BP18" i="40" s="1"/>
  <c r="BP17" i="40" a="1"/>
  <c r="BP17" i="40" s="1"/>
  <c r="BP19" i="40" a="1"/>
  <c r="BP19" i="40" s="1"/>
  <c r="BP16" i="40" a="1"/>
  <c r="BP16" i="40" s="1"/>
  <c r="EO18" i="40" a="1"/>
  <c r="EO18" i="40" s="1"/>
  <c r="EO19" i="40" a="1"/>
  <c r="EO19" i="40" s="1"/>
  <c r="EO16" i="40" a="1"/>
  <c r="EO16" i="40" s="1"/>
  <c r="EO15" i="40" a="1"/>
  <c r="EO15" i="40" s="1"/>
  <c r="EO17" i="40" a="1"/>
  <c r="EO17" i="40" s="1"/>
  <c r="IF18" i="40" a="1"/>
  <c r="IF18" i="40" s="1"/>
  <c r="IF17" i="40" a="1"/>
  <c r="IF17" i="40" s="1"/>
  <c r="IF15" i="40" a="1"/>
  <c r="IF15" i="40" s="1"/>
  <c r="IF16" i="40" a="1"/>
  <c r="IF16" i="40" s="1"/>
  <c r="IF19" i="40" a="1"/>
  <c r="IF19" i="40" s="1"/>
  <c r="DC18" i="40" a="1"/>
  <c r="DC18" i="40" s="1"/>
  <c r="DC19" i="40" a="1"/>
  <c r="DC19" i="40" s="1"/>
  <c r="DC17" i="40" a="1"/>
  <c r="DC17" i="40" s="1"/>
  <c r="DC16" i="40" a="1"/>
  <c r="DC16" i="40" s="1"/>
  <c r="DC15" i="40" a="1"/>
  <c r="DC15" i="40" s="1"/>
  <c r="JX16" i="40" a="1"/>
  <c r="JX16" i="40" s="1"/>
  <c r="JX17" i="40" a="1"/>
  <c r="JX17" i="40" s="1"/>
  <c r="JX15" i="40" a="1"/>
  <c r="JX15" i="40" s="1"/>
  <c r="JX19" i="40" a="1"/>
  <c r="JX19" i="40" s="1"/>
  <c r="JX18" i="40" a="1"/>
  <c r="JX18" i="40" s="1"/>
  <c r="IB18" i="40" a="1"/>
  <c r="IB18" i="40" s="1"/>
  <c r="IB19" i="40" a="1"/>
  <c r="IB19" i="40" s="1"/>
  <c r="IB16" i="40" a="1"/>
  <c r="IB16" i="40" s="1"/>
  <c r="IB17" i="40" a="1"/>
  <c r="IB17" i="40" s="1"/>
  <c r="IB15" i="40" a="1"/>
  <c r="IB15" i="40" s="1"/>
  <c r="DE19" i="40" a="1"/>
  <c r="DE19" i="40" s="1"/>
  <c r="DE15" i="40" a="1"/>
  <c r="DE15" i="40" s="1"/>
  <c r="DE17" i="40" a="1"/>
  <c r="DE17" i="40" s="1"/>
  <c r="DE18" i="40" a="1"/>
  <c r="DE18" i="40" s="1"/>
  <c r="DE16" i="40" a="1"/>
  <c r="DE16" i="40" s="1"/>
  <c r="BF15" i="40" a="1"/>
  <c r="BF15" i="40" s="1"/>
  <c r="BF19" i="40" a="1"/>
  <c r="BF19" i="40" s="1"/>
  <c r="BF16" i="40" a="1"/>
  <c r="BF16" i="40" s="1"/>
  <c r="BF17" i="40" a="1"/>
  <c r="BF17" i="40" s="1"/>
  <c r="BF18" i="40" a="1"/>
  <c r="BF18" i="40" s="1"/>
  <c r="DT16" i="40" a="1"/>
  <c r="DT16" i="40" s="1"/>
  <c r="DT19" i="40" a="1"/>
  <c r="DT19" i="40" s="1"/>
  <c r="DT15" i="40" a="1"/>
  <c r="DT15" i="40" s="1"/>
  <c r="DT18" i="40" a="1"/>
  <c r="DT18" i="40" s="1"/>
  <c r="DT17" i="40" a="1"/>
  <c r="DT17" i="40" s="1"/>
  <c r="GW15" i="40" a="1"/>
  <c r="GW15" i="40" s="1"/>
  <c r="GW18" i="40" a="1"/>
  <c r="GW18" i="40" s="1"/>
  <c r="GW16" i="40" a="1"/>
  <c r="GW16" i="40" s="1"/>
  <c r="GW17" i="40" a="1"/>
  <c r="GW17" i="40" s="1"/>
  <c r="GW19" i="40" a="1"/>
  <c r="GW19" i="40" s="1"/>
  <c r="EY19" i="40" a="1"/>
  <c r="EY19" i="40" s="1"/>
  <c r="EY18" i="40" a="1"/>
  <c r="EY18" i="40" s="1"/>
  <c r="EY16" i="40" a="1"/>
  <c r="EY16" i="40" s="1"/>
  <c r="EY15" i="40" a="1"/>
  <c r="EY15" i="40" s="1"/>
  <c r="EY17" i="40" a="1"/>
  <c r="EY17" i="40" s="1"/>
  <c r="BE16" i="40" a="1"/>
  <c r="BE16" i="40" s="1"/>
  <c r="BE18" i="40" a="1"/>
  <c r="BE18" i="40" s="1"/>
  <c r="BE19" i="40" a="1"/>
  <c r="BE19" i="40" s="1"/>
  <c r="BE17" i="40" a="1"/>
  <c r="BE17" i="40" s="1"/>
  <c r="BE15" i="40" a="1"/>
  <c r="BE15" i="40" s="1"/>
  <c r="DX17" i="40" a="1"/>
  <c r="DX17" i="40" s="1"/>
  <c r="DX18" i="40" a="1"/>
  <c r="DX18" i="40" s="1"/>
  <c r="DX19" i="40" a="1"/>
  <c r="DX19" i="40" s="1"/>
  <c r="DX16" i="40" a="1"/>
  <c r="DX16" i="40" s="1"/>
  <c r="DX15" i="40" a="1"/>
  <c r="DX15" i="40" s="1"/>
  <c r="LF16" i="40" a="1"/>
  <c r="LF16" i="40" s="1"/>
  <c r="LF18" i="40" a="1"/>
  <c r="LF18" i="40" s="1"/>
  <c r="LF15" i="40" a="1"/>
  <c r="LF15" i="40" s="1"/>
  <c r="LF17" i="40" a="1"/>
  <c r="LF17" i="40" s="1"/>
  <c r="LF19" i="40" a="1"/>
  <c r="LF19" i="40" s="1"/>
  <c r="AD16" i="40" a="1"/>
  <c r="AD16" i="40" s="1"/>
  <c r="AD18" i="40" a="1"/>
  <c r="AD18" i="40" s="1"/>
  <c r="AD15" i="40" a="1"/>
  <c r="AD15" i="40" s="1"/>
  <c r="AD17" i="40" a="1"/>
  <c r="AD17" i="40" s="1"/>
  <c r="AD19" i="40" a="1"/>
  <c r="AD19" i="40" s="1"/>
  <c r="I16" i="40" a="1"/>
  <c r="I16" i="40" s="1"/>
  <c r="I18" i="40" a="1"/>
  <c r="I18" i="40" s="1"/>
  <c r="I17" i="40" a="1"/>
  <c r="I17" i="40" s="1"/>
  <c r="I19" i="40" a="1"/>
  <c r="I19" i="40" s="1"/>
  <c r="I15" i="40" a="1"/>
  <c r="I15" i="40" s="1"/>
  <c r="CV16" i="40" a="1"/>
  <c r="CV16" i="40" s="1"/>
  <c r="CV19" i="40" a="1"/>
  <c r="CV19" i="40" s="1"/>
  <c r="CV18" i="40" a="1"/>
  <c r="CV18" i="40" s="1"/>
  <c r="CV17" i="40" a="1"/>
  <c r="CV17" i="40" s="1"/>
  <c r="CV15" i="40" a="1"/>
  <c r="CV15" i="40" s="1"/>
  <c r="DB18" i="40" a="1"/>
  <c r="DB18" i="40" s="1"/>
  <c r="DB17" i="40" a="1"/>
  <c r="DB17" i="40" s="1"/>
  <c r="DB19" i="40" a="1"/>
  <c r="DB19" i="40" s="1"/>
  <c r="DB16" i="40" a="1"/>
  <c r="DB16" i="40" s="1"/>
  <c r="DB15" i="40" a="1"/>
  <c r="DB15" i="40" s="1"/>
  <c r="HA19" i="40" a="1"/>
  <c r="HA19" i="40" s="1"/>
  <c r="HA17" i="40" a="1"/>
  <c r="HA17" i="40" s="1"/>
  <c r="HA15" i="40" a="1"/>
  <c r="HA15" i="40" s="1"/>
  <c r="HA16" i="40" a="1"/>
  <c r="HA16" i="40" s="1"/>
  <c r="HA18" i="40" a="1"/>
  <c r="HA18" i="40" s="1"/>
  <c r="IY17" i="40" a="1"/>
  <c r="IY17" i="40" s="1"/>
  <c r="IY18" i="40" a="1"/>
  <c r="IY18" i="40" s="1"/>
  <c r="IY15" i="40" a="1"/>
  <c r="IY15" i="40" s="1"/>
  <c r="IY19" i="40" a="1"/>
  <c r="IY19" i="40" s="1"/>
  <c r="IY16" i="40" a="1"/>
  <c r="IY16" i="40" s="1"/>
  <c r="CQ19" i="40" a="1"/>
  <c r="CQ19" i="40" s="1"/>
  <c r="CQ18" i="40" a="1"/>
  <c r="CQ18" i="40" s="1"/>
  <c r="CQ15" i="40" a="1"/>
  <c r="CQ15" i="40" s="1"/>
  <c r="CQ17" i="40" a="1"/>
  <c r="CQ17" i="40" s="1"/>
  <c r="CQ16" i="40" a="1"/>
  <c r="CQ16" i="40" s="1"/>
  <c r="K17" i="40" a="1"/>
  <c r="K17" i="40" s="1"/>
  <c r="K19" i="40" a="1"/>
  <c r="K19" i="40" s="1"/>
  <c r="K18" i="40" a="1"/>
  <c r="K18" i="40" s="1"/>
  <c r="K15" i="40" a="1"/>
  <c r="K15" i="40" s="1"/>
  <c r="K16" i="40" a="1"/>
  <c r="K16" i="40" s="1"/>
  <c r="T19" i="40" a="1"/>
  <c r="T19" i="40" s="1"/>
  <c r="T16" i="40" a="1"/>
  <c r="T16" i="40" s="1"/>
  <c r="T17" i="40" a="1"/>
  <c r="T17" i="40" s="1"/>
  <c r="T18" i="40" a="1"/>
  <c r="T18" i="40" s="1"/>
  <c r="T15" i="40" a="1"/>
  <c r="T15" i="40" s="1"/>
  <c r="HO15" i="40" a="1"/>
  <c r="HO15" i="40" s="1"/>
  <c r="HO18" i="40" a="1"/>
  <c r="HO18" i="40" s="1"/>
  <c r="HO19" i="40" a="1"/>
  <c r="HO19" i="40" s="1"/>
  <c r="HO17" i="40" a="1"/>
  <c r="HO17" i="40" s="1"/>
  <c r="HO16" i="40" a="1"/>
  <c r="HO16" i="40" s="1"/>
  <c r="JB15" i="40" a="1"/>
  <c r="JB15" i="40" s="1"/>
  <c r="JB16" i="40" a="1"/>
  <c r="JB16" i="40" s="1"/>
  <c r="JB17" i="40" a="1"/>
  <c r="JB17" i="40" s="1"/>
  <c r="JB18" i="40" a="1"/>
  <c r="JB18" i="40" s="1"/>
  <c r="JB19" i="40" a="1"/>
  <c r="JB19" i="40" s="1"/>
  <c r="ED15" i="40" a="1"/>
  <c r="ED15" i="40" s="1"/>
  <c r="ED16" i="40" a="1"/>
  <c r="ED16" i="40" s="1"/>
  <c r="ED17" i="40" a="1"/>
  <c r="ED17" i="40" s="1"/>
  <c r="ED18" i="40" a="1"/>
  <c r="ED18" i="40" s="1"/>
  <c r="ED19" i="40" a="1"/>
  <c r="ED19" i="40" s="1"/>
  <c r="F16" i="40" a="1"/>
  <c r="F16" i="40" s="1"/>
  <c r="F17" i="40" a="1"/>
  <c r="F17" i="40" s="1"/>
  <c r="F15" i="40" a="1"/>
  <c r="F15" i="40" s="1"/>
  <c r="F19" i="40" a="1"/>
  <c r="F19" i="40" s="1"/>
  <c r="F18" i="40" a="1"/>
  <c r="F18" i="40" s="1"/>
  <c r="HP19" i="40" a="1"/>
  <c r="HP19" i="40" s="1"/>
  <c r="HP17" i="40" a="1"/>
  <c r="HP17" i="40" s="1"/>
  <c r="HP18" i="40" a="1"/>
  <c r="HP18" i="40" s="1"/>
  <c r="HP15" i="40" a="1"/>
  <c r="HP15" i="40" s="1"/>
  <c r="HP16" i="40" a="1"/>
  <c r="HP16" i="40" s="1"/>
  <c r="HT17" i="40" a="1"/>
  <c r="HT17" i="40" s="1"/>
  <c r="HT15" i="40" a="1"/>
  <c r="HT15" i="40" s="1"/>
  <c r="HT16" i="40" a="1"/>
  <c r="HT16" i="40" s="1"/>
  <c r="HT19" i="40" a="1"/>
  <c r="HT19" i="40" s="1"/>
  <c r="HT18" i="40" a="1"/>
  <c r="HT18" i="40" s="1"/>
  <c r="IQ19" i="40" a="1"/>
  <c r="IQ19" i="40" s="1"/>
  <c r="IQ18" i="40" a="1"/>
  <c r="IQ18" i="40" s="1"/>
  <c r="IQ16" i="40" a="1"/>
  <c r="IQ16" i="40" s="1"/>
  <c r="IQ15" i="40" a="1"/>
  <c r="IQ15" i="40" s="1"/>
  <c r="IQ17" i="40" a="1"/>
  <c r="IQ17" i="40" s="1"/>
  <c r="KT17" i="40" a="1"/>
  <c r="KT17" i="40" s="1"/>
  <c r="KT15" i="40" a="1"/>
  <c r="KT15" i="40" s="1"/>
  <c r="KT16" i="40" a="1"/>
  <c r="KT16" i="40" s="1"/>
  <c r="KT19" i="40" a="1"/>
  <c r="KT19" i="40" s="1"/>
  <c r="KT18" i="40" a="1"/>
  <c r="KT18" i="40" s="1"/>
  <c r="EP18" i="40" a="1"/>
  <c r="EP18" i="40" s="1"/>
  <c r="EP16" i="40" a="1"/>
  <c r="EP16" i="40" s="1"/>
  <c r="EP17" i="40" a="1"/>
  <c r="EP17" i="40" s="1"/>
  <c r="EP15" i="40" a="1"/>
  <c r="EP15" i="40" s="1"/>
  <c r="EP19" i="40" a="1"/>
  <c r="EP19" i="40" s="1"/>
  <c r="R17" i="40" a="1"/>
  <c r="R17" i="40" s="1"/>
  <c r="R16" i="40" a="1"/>
  <c r="R16" i="40" s="1"/>
  <c r="R18" i="40" a="1"/>
  <c r="R18" i="40" s="1"/>
  <c r="R19" i="40" a="1"/>
  <c r="R19" i="40" s="1"/>
  <c r="R15" i="40" a="1"/>
  <c r="R15" i="40" s="1"/>
  <c r="KK19" i="40" a="1"/>
  <c r="KK19" i="40" s="1"/>
  <c r="KK18" i="40" a="1"/>
  <c r="KK18" i="40" s="1"/>
  <c r="KK16" i="40" a="1"/>
  <c r="KK16" i="40" s="1"/>
  <c r="KK17" i="40" a="1"/>
  <c r="KK17" i="40" s="1"/>
  <c r="KK15" i="40" a="1"/>
  <c r="KK15" i="40" s="1"/>
  <c r="CO15" i="40" a="1"/>
  <c r="CO15" i="40" s="1"/>
  <c r="CO19" i="40" a="1"/>
  <c r="CO19" i="40" s="1"/>
  <c r="CO18" i="40" a="1"/>
  <c r="CO18" i="40" s="1"/>
  <c r="CO16" i="40" a="1"/>
  <c r="CO16" i="40" s="1"/>
  <c r="CO17" i="40" a="1"/>
  <c r="CO17" i="40" s="1"/>
  <c r="P19" i="40" a="1"/>
  <c r="P19" i="40" s="1"/>
  <c r="P17" i="40" a="1"/>
  <c r="P17" i="40" s="1"/>
  <c r="P18" i="40" a="1"/>
  <c r="P18" i="40" s="1"/>
  <c r="P15" i="40" a="1"/>
  <c r="P15" i="40" s="1"/>
  <c r="P16" i="40" a="1"/>
  <c r="P16" i="40" s="1"/>
  <c r="IW19" i="40" a="1"/>
  <c r="IW19" i="40" s="1"/>
  <c r="IW15" i="40" a="1"/>
  <c r="IW15" i="40" s="1"/>
  <c r="IW18" i="40" a="1"/>
  <c r="IW18" i="40" s="1"/>
  <c r="IW17" i="40" a="1"/>
  <c r="IW17" i="40" s="1"/>
  <c r="IW16" i="40" a="1"/>
  <c r="IW16" i="40" s="1"/>
  <c r="L15" i="40" a="1"/>
  <c r="L15" i="40" s="1"/>
  <c r="L16" i="40" a="1"/>
  <c r="L16" i="40" s="1"/>
  <c r="L17" i="40" a="1"/>
  <c r="L17" i="40" s="1"/>
  <c r="L19" i="40" a="1"/>
  <c r="L19" i="40" s="1"/>
  <c r="L18" i="40" a="1"/>
  <c r="L18" i="40" s="1"/>
  <c r="FW16" i="40" a="1"/>
  <c r="FW16" i="40" s="1"/>
  <c r="FW15" i="40" a="1"/>
  <c r="FW15" i="40" s="1"/>
  <c r="FW19" i="40" a="1"/>
  <c r="FW19" i="40" s="1"/>
  <c r="FW18" i="40" a="1"/>
  <c r="FW18" i="40" s="1"/>
  <c r="FW17" i="40" a="1"/>
  <c r="FW17" i="40" s="1"/>
  <c r="AY16" i="40" a="1"/>
  <c r="AY16" i="40" s="1"/>
  <c r="AY15" i="40" a="1"/>
  <c r="AY15" i="40" s="1"/>
  <c r="AY19" i="40" a="1"/>
  <c r="AY19" i="40" s="1"/>
  <c r="AY17" i="40" a="1"/>
  <c r="AY17" i="40" s="1"/>
  <c r="AY18" i="40" a="1"/>
  <c r="AY18" i="40" s="1"/>
  <c r="GO15" i="40" a="1"/>
  <c r="GO15" i="40" s="1"/>
  <c r="GO16" i="40" a="1"/>
  <c r="GO16" i="40" s="1"/>
  <c r="GO18" i="40" a="1"/>
  <c r="GO18" i="40" s="1"/>
  <c r="GO17" i="40" a="1"/>
  <c r="GO17" i="40" s="1"/>
  <c r="GO19" i="40" a="1"/>
  <c r="GO19" i="40" s="1"/>
  <c r="GB19" i="40" a="1"/>
  <c r="GB19" i="40" s="1"/>
  <c r="GB16" i="40" a="1"/>
  <c r="GB16" i="40" s="1"/>
  <c r="GB18" i="40" a="1"/>
  <c r="GB18" i="40" s="1"/>
  <c r="GB15" i="40" a="1"/>
  <c r="GB15" i="40" s="1"/>
  <c r="GB17" i="40" a="1"/>
  <c r="GB17" i="40" s="1"/>
  <c r="DM15" i="40" a="1"/>
  <c r="DM15" i="40" s="1"/>
  <c r="DM16" i="40" a="1"/>
  <c r="DM16" i="40" s="1"/>
  <c r="DM18" i="40" a="1"/>
  <c r="DM18" i="40" s="1"/>
  <c r="DM17" i="40" a="1"/>
  <c r="DM17" i="40" s="1"/>
  <c r="DM19" i="40" a="1"/>
  <c r="DM19" i="40" s="1"/>
  <c r="KQ15" i="40" a="1"/>
  <c r="KQ15" i="40" s="1"/>
  <c r="KQ17" i="40" a="1"/>
  <c r="KQ17" i="40" s="1"/>
  <c r="KQ16" i="40" a="1"/>
  <c r="KQ16" i="40" s="1"/>
  <c r="KQ19" i="40" a="1"/>
  <c r="KQ19" i="40" s="1"/>
  <c r="KQ18" i="40" a="1"/>
  <c r="KQ18" i="40" s="1"/>
  <c r="JV19" i="40" a="1"/>
  <c r="JV19" i="40" s="1"/>
  <c r="JV18" i="40" a="1"/>
  <c r="JV18" i="40" s="1"/>
  <c r="JV17" i="40" a="1"/>
  <c r="JV17" i="40" s="1"/>
  <c r="JV16" i="40" a="1"/>
  <c r="JV16" i="40" s="1"/>
  <c r="JV15" i="40" a="1"/>
  <c r="JV15" i="40" s="1"/>
  <c r="ET17" i="40" a="1"/>
  <c r="ET17" i="40" s="1"/>
  <c r="ET19" i="40" a="1"/>
  <c r="ET19" i="40" s="1"/>
  <c r="ET15" i="40" a="1"/>
  <c r="ET15" i="40" s="1"/>
  <c r="ET16" i="40" a="1"/>
  <c r="ET16" i="40" s="1"/>
  <c r="ET18" i="40" a="1"/>
  <c r="ET18" i="40" s="1"/>
  <c r="V18" i="40" a="1"/>
  <c r="V18" i="40" s="1"/>
  <c r="V19" i="40" a="1"/>
  <c r="V19" i="40" s="1"/>
  <c r="V15" i="40" a="1"/>
  <c r="V15" i="40" s="1"/>
  <c r="V16" i="40" a="1"/>
  <c r="V16" i="40" s="1"/>
  <c r="V17" i="40" a="1"/>
  <c r="V17" i="40" s="1"/>
  <c r="II18" i="40" a="1"/>
  <c r="II18" i="40" s="1"/>
  <c r="II19" i="40" a="1"/>
  <c r="II19" i="40" s="1"/>
  <c r="II17" i="40" a="1"/>
  <c r="II17" i="40" s="1"/>
  <c r="II15" i="40" a="1"/>
  <c r="II15" i="40" s="1"/>
  <c r="II16" i="40" a="1"/>
  <c r="II16" i="40" s="1"/>
  <c r="FH16" i="40" a="1"/>
  <c r="FH16" i="40" s="1"/>
  <c r="FH19" i="40" a="1"/>
  <c r="FH19" i="40" s="1"/>
  <c r="FH17" i="40" a="1"/>
  <c r="FH17" i="40" s="1"/>
  <c r="FH15" i="40" a="1"/>
  <c r="FH15" i="40" s="1"/>
  <c r="FH18" i="40" a="1"/>
  <c r="FH18" i="40" s="1"/>
  <c r="AK15" i="40" a="1"/>
  <c r="AK15" i="40" s="1"/>
  <c r="AK16" i="40" a="1"/>
  <c r="AK16" i="40" s="1"/>
  <c r="AK17" i="40" a="1"/>
  <c r="AK17" i="40" s="1"/>
  <c r="AK18" i="40" a="1"/>
  <c r="AK18" i="40" s="1"/>
  <c r="AK19" i="40" a="1"/>
  <c r="AK19" i="40" s="1"/>
  <c r="FF18" i="40" a="1"/>
  <c r="FF18" i="40" s="1"/>
  <c r="FF19" i="40" a="1"/>
  <c r="FF19" i="40" s="1"/>
  <c r="FF15" i="40" a="1"/>
  <c r="FF15" i="40" s="1"/>
  <c r="FF17" i="40" a="1"/>
  <c r="FF17" i="40" s="1"/>
  <c r="FF16" i="40" a="1"/>
  <c r="FF16" i="40" s="1"/>
  <c r="AH17" i="40" a="1"/>
  <c r="AH17" i="40" s="1"/>
  <c r="AH19" i="40" a="1"/>
  <c r="AH19" i="40" s="1"/>
  <c r="AH15" i="40" a="1"/>
  <c r="AH15" i="40" s="1"/>
  <c r="AH16" i="40" a="1"/>
  <c r="AH16" i="40" s="1"/>
  <c r="AH18" i="40" a="1"/>
  <c r="AH18" i="40" s="1"/>
  <c r="LQ16" i="40" a="1"/>
  <c r="LQ16" i="40" s="1"/>
  <c r="LQ17" i="40" a="1"/>
  <c r="LQ17" i="40" s="1"/>
  <c r="LQ15" i="40" a="1"/>
  <c r="LQ15" i="40" s="1"/>
  <c r="LQ18" i="40" a="1"/>
  <c r="LQ18" i="40" s="1"/>
  <c r="LQ19" i="40" a="1"/>
  <c r="LQ19" i="40" s="1"/>
  <c r="CI18" i="40" a="1"/>
  <c r="CI18" i="40" s="1"/>
  <c r="CI16" i="40" a="1"/>
  <c r="CI16" i="40" s="1"/>
  <c r="CI15" i="40" a="1"/>
  <c r="CI15" i="40" s="1"/>
  <c r="CI17" i="40" a="1"/>
  <c r="CI17" i="40" s="1"/>
  <c r="CI19" i="40" a="1"/>
  <c r="CI19" i="40" s="1"/>
  <c r="JD18" i="40" a="1"/>
  <c r="JD18" i="40" s="1"/>
  <c r="JD17" i="40" a="1"/>
  <c r="JD17" i="40" s="1"/>
  <c r="JD19" i="40" a="1"/>
  <c r="JD19" i="40" s="1"/>
  <c r="JD15" i="40" a="1"/>
  <c r="JD15" i="40" s="1"/>
  <c r="JD16" i="40" a="1"/>
  <c r="JD16" i="40" s="1"/>
  <c r="KC18" i="40" a="1"/>
  <c r="KC18" i="40" s="1"/>
  <c r="KC17" i="40" a="1"/>
  <c r="KC17" i="40" s="1"/>
  <c r="KC16" i="40" a="1"/>
  <c r="KC16" i="40" s="1"/>
  <c r="KC15" i="40" a="1"/>
  <c r="KC15" i="40" s="1"/>
  <c r="KC19" i="40" a="1"/>
  <c r="KC19" i="40" s="1"/>
  <c r="CB15" i="40" a="1"/>
  <c r="CB15" i="40" s="1"/>
  <c r="CB18" i="40" a="1"/>
  <c r="CB18" i="40" s="1"/>
  <c r="CB17" i="40" a="1"/>
  <c r="CB17" i="40" s="1"/>
  <c r="CB16" i="40" a="1"/>
  <c r="CB16" i="40" s="1"/>
  <c r="CB19" i="40" a="1"/>
  <c r="CB19" i="40" s="1"/>
  <c r="GM18" i="40" a="1"/>
  <c r="GM18" i="40" s="1"/>
  <c r="GM19" i="40" a="1"/>
  <c r="GM19" i="40" s="1"/>
  <c r="GM17" i="40" a="1"/>
  <c r="GM17" i="40" s="1"/>
  <c r="GM15" i="40" a="1"/>
  <c r="GM15" i="40" s="1"/>
  <c r="GM16" i="40" a="1"/>
  <c r="GM16" i="40" s="1"/>
  <c r="BO19" i="40" a="1"/>
  <c r="BO19" i="40" s="1"/>
  <c r="BO18" i="40" a="1"/>
  <c r="BO18" i="40" s="1"/>
  <c r="BO17" i="40" a="1"/>
  <c r="BO17" i="40" s="1"/>
  <c r="BO15" i="40" a="1"/>
  <c r="BO15" i="40" s="1"/>
  <c r="BO16" i="40" a="1"/>
  <c r="BO16" i="40" s="1"/>
  <c r="HU19" i="40" a="1"/>
  <c r="HU19" i="40" s="1"/>
  <c r="HU17" i="40" a="1"/>
  <c r="HU17" i="40" s="1"/>
  <c r="HU18" i="40" a="1"/>
  <c r="HU18" i="40" s="1"/>
  <c r="HU16" i="40" a="1"/>
  <c r="HU16" i="40" s="1"/>
  <c r="HU15" i="40" a="1"/>
  <c r="HU15" i="40" s="1"/>
  <c r="IJ19" i="40" a="1"/>
  <c r="IJ19" i="40" s="1"/>
  <c r="IJ17" i="40" a="1"/>
  <c r="IJ17" i="40" s="1"/>
  <c r="IJ15" i="40" a="1"/>
  <c r="IJ15" i="40" s="1"/>
  <c r="IJ16" i="40" a="1"/>
  <c r="IJ16" i="40" s="1"/>
  <c r="IJ18" i="40" a="1"/>
  <c r="IJ18" i="40" s="1"/>
  <c r="BA19" i="40" a="1"/>
  <c r="BA19" i="40" s="1"/>
  <c r="BA17" i="40" a="1"/>
  <c r="BA17" i="40" s="1"/>
  <c r="BA18" i="40" a="1"/>
  <c r="BA18" i="40" s="1"/>
  <c r="BA16" i="40" a="1"/>
  <c r="BA16" i="40" s="1"/>
  <c r="BA15" i="40" a="1"/>
  <c r="BA15" i="40" s="1"/>
  <c r="OA15" i="38" a="1"/>
  <c r="OA15" i="38" s="1"/>
  <c r="MH17" i="38" a="1"/>
  <c r="MH17" i="38" s="1"/>
  <c r="MH19" i="38" a="1"/>
  <c r="MH19" i="38" s="1"/>
  <c r="MH18" i="38" a="1"/>
  <c r="MH18" i="38" s="1"/>
  <c r="MH16" i="38" a="1"/>
  <c r="MH16" i="38" s="1"/>
  <c r="MO15" i="38" a="1"/>
  <c r="MO15" i="38" s="1"/>
  <c r="MO18" i="38" a="1"/>
  <c r="MO18" i="38" s="1"/>
  <c r="MO19" i="38" a="1"/>
  <c r="MO19" i="38" s="1"/>
  <c r="MO16" i="38" a="1"/>
  <c r="MO16" i="38" s="1"/>
  <c r="MO17" i="38" a="1"/>
  <c r="MO17" i="38" s="1"/>
  <c r="MF19" i="38" a="1"/>
  <c r="MF19" i="38" s="1"/>
  <c r="MF15" i="38" a="1"/>
  <c r="MF15" i="38" s="1"/>
  <c r="MF18" i="38" a="1"/>
  <c r="MF18" i="38" s="1"/>
  <c r="MF17" i="38" a="1"/>
  <c r="MF17" i="38" s="1"/>
  <c r="MF16" i="38" a="1"/>
  <c r="MF16" i="38" s="1"/>
  <c r="MN19" i="38" a="1"/>
  <c r="MN19" i="38" s="1"/>
  <c r="MN16" i="38" a="1"/>
  <c r="MN16" i="38" s="1"/>
  <c r="MN18" i="38" a="1"/>
  <c r="MN18" i="38" s="1"/>
  <c r="MN17" i="38" a="1"/>
  <c r="MN17" i="38" s="1"/>
  <c r="MN15" i="38" a="1"/>
  <c r="MN15" i="38" s="1"/>
  <c r="IY18" i="38" a="1"/>
  <c r="IY18" i="38" s="1"/>
  <c r="IY15" i="38" a="1"/>
  <c r="IY15" i="38" s="1"/>
  <c r="IY19" i="38" a="1"/>
  <c r="IY19" i="38" s="1"/>
  <c r="IY16" i="38" a="1"/>
  <c r="IY16" i="38" s="1"/>
  <c r="IY17" i="38" a="1"/>
  <c r="IY17" i="38" s="1"/>
  <c r="GW15" i="38" a="1"/>
  <c r="GW15" i="38" s="1"/>
  <c r="GW16" i="38" a="1"/>
  <c r="GW16" i="38" s="1"/>
  <c r="GW18" i="38" a="1"/>
  <c r="GW18" i="38" s="1"/>
  <c r="GW19" i="38" a="1"/>
  <c r="GW19" i="38" s="1"/>
  <c r="GW17" i="38" a="1"/>
  <c r="GW17" i="38" s="1"/>
  <c r="HI19" i="38" a="1"/>
  <c r="HI19" i="38" s="1"/>
  <c r="HI15" i="38" a="1"/>
  <c r="HI15" i="38" s="1"/>
  <c r="HI17" i="38" a="1"/>
  <c r="HI17" i="38" s="1"/>
  <c r="HI16" i="38" a="1"/>
  <c r="HI16" i="38" s="1"/>
  <c r="HI18" i="38" a="1"/>
  <c r="HI18" i="38" s="1"/>
  <c r="EW19" i="38" a="1"/>
  <c r="EW19" i="38" s="1"/>
  <c r="EW15" i="38" a="1"/>
  <c r="EW15" i="38" s="1"/>
  <c r="EW17" i="38" a="1"/>
  <c r="EW17" i="38" s="1"/>
  <c r="EW18" i="38" a="1"/>
  <c r="EW18" i="38" s="1"/>
  <c r="EW16" i="38" a="1"/>
  <c r="EW16" i="38" s="1"/>
  <c r="JU19" i="38" a="1"/>
  <c r="JU19" i="38" s="1"/>
  <c r="JU17" i="38" a="1"/>
  <c r="JU17" i="38" s="1"/>
  <c r="JU15" i="38" a="1"/>
  <c r="JU15" i="38" s="1"/>
  <c r="JU18" i="38" a="1"/>
  <c r="JU18" i="38" s="1"/>
  <c r="JU16" i="38" a="1"/>
  <c r="JU16" i="38" s="1"/>
  <c r="BY18" i="38" a="1"/>
  <c r="BY18" i="38" s="1"/>
  <c r="BY15" i="38" a="1"/>
  <c r="BY15" i="38" s="1"/>
  <c r="BY19" i="38" a="1"/>
  <c r="BY19" i="38" s="1"/>
  <c r="BY17" i="38" a="1"/>
  <c r="BY17" i="38" s="1"/>
  <c r="BY16" i="38" a="1"/>
  <c r="BY16" i="38" s="1"/>
  <c r="AK19" i="38" a="1"/>
  <c r="AK19" i="38" s="1"/>
  <c r="AK18" i="38" a="1"/>
  <c r="AK18" i="38" s="1"/>
  <c r="AK17" i="38" a="1"/>
  <c r="AK17" i="38" s="1"/>
  <c r="AK15" i="38" a="1"/>
  <c r="AK15" i="38" s="1"/>
  <c r="AK16" i="38" a="1"/>
  <c r="AK16" i="38" s="1"/>
  <c r="JO18" i="38" a="1"/>
  <c r="JO18" i="38" s="1"/>
  <c r="JO19" i="38" a="1"/>
  <c r="JO19" i="38" s="1"/>
  <c r="JO15" i="38" a="1"/>
  <c r="JO15" i="38" s="1"/>
  <c r="JO16" i="38" a="1"/>
  <c r="JO16" i="38" s="1"/>
  <c r="JO17" i="38" a="1"/>
  <c r="JO17" i="38" s="1"/>
  <c r="CF19" i="38" a="1"/>
  <c r="CF19" i="38" s="1"/>
  <c r="CF16" i="38" a="1"/>
  <c r="CF16" i="38" s="1"/>
  <c r="CF17" i="38" a="1"/>
  <c r="CF17" i="38" s="1"/>
  <c r="CF15" i="38" a="1"/>
  <c r="CF15" i="38" s="1"/>
  <c r="CF18" i="38" a="1"/>
  <c r="CF18" i="38" s="1"/>
  <c r="GU19" i="38" a="1"/>
  <c r="GU19" i="38" s="1"/>
  <c r="GU18" i="38" a="1"/>
  <c r="GU18" i="38" s="1"/>
  <c r="GU15" i="38" a="1"/>
  <c r="GU15" i="38" s="1"/>
  <c r="GU17" i="38" a="1"/>
  <c r="GU17" i="38" s="1"/>
  <c r="GU16" i="38" a="1"/>
  <c r="GU16" i="38" s="1"/>
  <c r="L18" i="38" a="1"/>
  <c r="L18" i="38" s="1"/>
  <c r="L19" i="38" a="1"/>
  <c r="L19" i="38" s="1"/>
  <c r="L17" i="38" a="1"/>
  <c r="L17" i="38" s="1"/>
  <c r="L16" i="38" a="1"/>
  <c r="L16" i="38" s="1"/>
  <c r="L15" i="38" a="1"/>
  <c r="L15" i="38" s="1"/>
  <c r="CS19" i="38" a="1"/>
  <c r="CS19" i="38" s="1"/>
  <c r="CS18" i="38" a="1"/>
  <c r="CS18" i="38" s="1"/>
  <c r="CS15" i="38" a="1"/>
  <c r="CS15" i="38" s="1"/>
  <c r="CS16" i="38" a="1"/>
  <c r="CS16" i="38" s="1"/>
  <c r="CS17" i="38" a="1"/>
  <c r="CS17" i="38" s="1"/>
  <c r="HQ19" i="38" a="1"/>
  <c r="HQ19" i="38" s="1"/>
  <c r="HQ18" i="38" a="1"/>
  <c r="HQ18" i="38" s="1"/>
  <c r="HQ17" i="38" a="1"/>
  <c r="HQ17" i="38" s="1"/>
  <c r="HQ15" i="38" a="1"/>
  <c r="HQ15" i="38" s="1"/>
  <c r="HQ16" i="38" a="1"/>
  <c r="HQ16" i="38" s="1"/>
  <c r="AH18" i="38" a="1"/>
  <c r="AH18" i="38" s="1"/>
  <c r="AH17" i="38" a="1"/>
  <c r="AH17" i="38" s="1"/>
  <c r="AH15" i="38" a="1"/>
  <c r="AH15" i="38" s="1"/>
  <c r="AH16" i="38" a="1"/>
  <c r="AH16" i="38" s="1"/>
  <c r="AH19" i="38" a="1"/>
  <c r="AH19" i="38" s="1"/>
  <c r="CT19" i="38" a="1"/>
  <c r="CT19" i="38" s="1"/>
  <c r="CT17" i="38" a="1"/>
  <c r="CT17" i="38" s="1"/>
  <c r="CT18" i="38" a="1"/>
  <c r="CT18" i="38" s="1"/>
  <c r="CT15" i="38" a="1"/>
  <c r="CT15" i="38" s="1"/>
  <c r="CT16" i="38" a="1"/>
  <c r="CT16" i="38" s="1"/>
  <c r="FF19" i="38" a="1"/>
  <c r="FF19" i="38" s="1"/>
  <c r="FF18" i="38" a="1"/>
  <c r="FF18" i="38" s="1"/>
  <c r="FF17" i="38" a="1"/>
  <c r="FF17" i="38" s="1"/>
  <c r="FF15" i="38" a="1"/>
  <c r="FF15" i="38" s="1"/>
  <c r="FF16" i="38" a="1"/>
  <c r="FF16" i="38" s="1"/>
  <c r="HU15" i="38" a="1"/>
  <c r="HU15" i="38" s="1"/>
  <c r="HU16" i="38" a="1"/>
  <c r="HU16" i="38" s="1"/>
  <c r="HU17" i="38" a="1"/>
  <c r="HU17" i="38" s="1"/>
  <c r="HU18" i="38" a="1"/>
  <c r="HU18" i="38" s="1"/>
  <c r="HU19" i="38" a="1"/>
  <c r="HU19" i="38" s="1"/>
  <c r="LB19" i="38" a="1"/>
  <c r="LB19" i="38" s="1"/>
  <c r="LB16" i="38" a="1"/>
  <c r="LB16" i="38" s="1"/>
  <c r="LB17" i="38" a="1"/>
  <c r="LB17" i="38" s="1"/>
  <c r="LB18" i="38" a="1"/>
  <c r="LB18" i="38" s="1"/>
  <c r="LB15" i="38" a="1"/>
  <c r="LB15" i="38" s="1"/>
  <c r="ER19" i="38" a="1"/>
  <c r="ER19" i="38" s="1"/>
  <c r="ER18" i="38" a="1"/>
  <c r="ER18" i="38" s="1"/>
  <c r="ER16" i="38" a="1"/>
  <c r="ER16" i="38" s="1"/>
  <c r="ER15" i="38" a="1"/>
  <c r="ER15" i="38" s="1"/>
  <c r="ER17" i="38" a="1"/>
  <c r="ER17" i="38" s="1"/>
  <c r="HD19" i="38" a="1"/>
  <c r="HD19" i="38" s="1"/>
  <c r="HD16" i="38" a="1"/>
  <c r="HD16" i="38" s="1"/>
  <c r="HD15" i="38" a="1"/>
  <c r="HD15" i="38" s="1"/>
  <c r="HD17" i="38" a="1"/>
  <c r="HD17" i="38" s="1"/>
  <c r="HD18" i="38" a="1"/>
  <c r="HD18" i="38" s="1"/>
  <c r="KI19" i="38" a="1"/>
  <c r="KI19" i="38" s="1"/>
  <c r="KI15" i="38" a="1"/>
  <c r="KI15" i="38" s="1"/>
  <c r="KI17" i="38" a="1"/>
  <c r="KI17" i="38" s="1"/>
  <c r="KI18" i="38" a="1"/>
  <c r="KI18" i="38" s="1"/>
  <c r="KI16" i="38" a="1"/>
  <c r="KI16" i="38" s="1"/>
  <c r="IR19" i="38" a="1"/>
  <c r="IR19" i="38" s="1"/>
  <c r="IR18" i="38" a="1"/>
  <c r="IR18" i="38" s="1"/>
  <c r="IR17" i="38" a="1"/>
  <c r="IR17" i="38" s="1"/>
  <c r="IR15" i="38" a="1"/>
  <c r="IR15" i="38" s="1"/>
  <c r="IR16" i="38" a="1"/>
  <c r="IR16" i="38" s="1"/>
  <c r="LD19" i="38" a="1"/>
  <c r="LD19" i="38" s="1"/>
  <c r="LD15" i="38" a="1"/>
  <c r="LD15" i="38" s="1"/>
  <c r="LD18" i="38" a="1"/>
  <c r="LD18" i="38" s="1"/>
  <c r="LD16" i="38" a="1"/>
  <c r="LD16" i="38" s="1"/>
  <c r="LD17" i="38" a="1"/>
  <c r="LD17" i="38" s="1"/>
  <c r="HN17" i="38" a="1"/>
  <c r="HN17" i="38" s="1"/>
  <c r="HN18" i="38" a="1"/>
  <c r="HN18" i="38" s="1"/>
  <c r="HN15" i="38" a="1"/>
  <c r="HN15" i="38" s="1"/>
  <c r="HN19" i="38" a="1"/>
  <c r="HN19" i="38" s="1"/>
  <c r="HN16" i="38" a="1"/>
  <c r="HN16" i="38" s="1"/>
  <c r="LK19" i="38" a="1"/>
  <c r="LK19" i="38" s="1"/>
  <c r="LK18" i="38" a="1"/>
  <c r="LK18" i="38" s="1"/>
  <c r="LK15" i="38" a="1"/>
  <c r="LK15" i="38" s="1"/>
  <c r="LK16" i="38" a="1"/>
  <c r="LK16" i="38" s="1"/>
  <c r="LK17" i="38" a="1"/>
  <c r="LK17" i="38" s="1"/>
  <c r="C19" i="38" a="1"/>
  <c r="C19" i="38" s="1"/>
  <c r="C17" i="38" a="1"/>
  <c r="C17" i="38" s="1"/>
  <c r="C16" i="38" a="1"/>
  <c r="C16" i="38" s="1"/>
  <c r="C15" i="38" a="1"/>
  <c r="C15" i="38" s="1"/>
  <c r="C18" i="38" a="1"/>
  <c r="C18" i="38" s="1"/>
  <c r="HA19" i="38" a="1"/>
  <c r="HA19" i="38" s="1"/>
  <c r="HA15" i="38" a="1"/>
  <c r="HA15" i="38" s="1"/>
  <c r="HA18" i="38" a="1"/>
  <c r="HA18" i="38" s="1"/>
  <c r="HA16" i="38" a="1"/>
  <c r="HA16" i="38" s="1"/>
  <c r="HA17" i="38" a="1"/>
  <c r="HA17" i="38" s="1"/>
  <c r="CM18" i="38" a="1"/>
  <c r="CM18" i="38" s="1"/>
  <c r="CM17" i="38" a="1"/>
  <c r="CM17" i="38" s="1"/>
  <c r="CM16" i="38" a="1"/>
  <c r="CM16" i="38" s="1"/>
  <c r="CM15" i="38" a="1"/>
  <c r="CM15" i="38" s="1"/>
  <c r="CM19" i="38" a="1"/>
  <c r="CM19" i="38" s="1"/>
  <c r="D18" i="38" a="1"/>
  <c r="D18" i="38" s="1"/>
  <c r="D19" i="38" a="1"/>
  <c r="D19" i="38" s="1"/>
  <c r="D16" i="38" a="1"/>
  <c r="D16" i="38" s="1"/>
  <c r="D15" i="38" a="1"/>
  <c r="D15" i="38" s="1"/>
  <c r="D17" i="38" a="1"/>
  <c r="D17" i="38" s="1"/>
  <c r="CK19" i="38" a="1"/>
  <c r="CK19" i="38" s="1"/>
  <c r="CK17" i="38" a="1"/>
  <c r="CK17" i="38" s="1"/>
  <c r="CK15" i="38" a="1"/>
  <c r="CK15" i="38" s="1"/>
  <c r="CK18" i="38" a="1"/>
  <c r="CK18" i="38" s="1"/>
  <c r="CK16" i="38" a="1"/>
  <c r="CK16" i="38" s="1"/>
  <c r="HC18" i="38" a="1"/>
  <c r="HC18" i="38" s="1"/>
  <c r="HC19" i="38" a="1"/>
  <c r="HC19" i="38" s="1"/>
  <c r="HC15" i="38" a="1"/>
  <c r="HC15" i="38" s="1"/>
  <c r="HC17" i="38" a="1"/>
  <c r="HC17" i="38" s="1"/>
  <c r="HC16" i="38" a="1"/>
  <c r="HC16" i="38" s="1"/>
  <c r="AM19" i="38" a="1"/>
  <c r="AM19" i="38" s="1"/>
  <c r="AM18" i="38" a="1"/>
  <c r="AM18" i="38" s="1"/>
  <c r="AM17" i="38" a="1"/>
  <c r="AM17" i="38" s="1"/>
  <c r="AM16" i="38" a="1"/>
  <c r="AM16" i="38" s="1"/>
  <c r="AM15" i="38" a="1"/>
  <c r="AM15" i="38" s="1"/>
  <c r="EE19" i="38" a="1"/>
  <c r="EE19" i="38" s="1"/>
  <c r="EE18" i="38" a="1"/>
  <c r="EE18" i="38" s="1"/>
  <c r="EE17" i="38" a="1"/>
  <c r="EE17" i="38" s="1"/>
  <c r="EE16" i="38" a="1"/>
  <c r="EE16" i="38" s="1"/>
  <c r="EE15" i="38" a="1"/>
  <c r="EE15" i="38" s="1"/>
  <c r="JR19" i="38" a="1"/>
  <c r="JR19" i="38" s="1"/>
  <c r="JR18" i="38" a="1"/>
  <c r="JR18" i="38" s="1"/>
  <c r="JR17" i="38" a="1"/>
  <c r="JR17" i="38" s="1"/>
  <c r="JR16" i="38" a="1"/>
  <c r="JR16" i="38" s="1"/>
  <c r="JR15" i="38" a="1"/>
  <c r="JR15" i="38" s="1"/>
  <c r="AL19" i="38" a="1"/>
  <c r="AL19" i="38" s="1"/>
  <c r="AL18" i="38" a="1"/>
  <c r="AL18" i="38" s="1"/>
  <c r="AL15" i="38" a="1"/>
  <c r="AL15" i="38" s="1"/>
  <c r="AL17" i="38" a="1"/>
  <c r="AL17" i="38" s="1"/>
  <c r="AL16" i="38" a="1"/>
  <c r="AL16" i="38" s="1"/>
  <c r="CX19" i="38" a="1"/>
  <c r="CX19" i="38" s="1"/>
  <c r="CX18" i="38" a="1"/>
  <c r="CX18" i="38" s="1"/>
  <c r="CX15" i="38" a="1"/>
  <c r="CX15" i="38" s="1"/>
  <c r="CX17" i="38" a="1"/>
  <c r="CX17" i="38" s="1"/>
  <c r="CX16" i="38" a="1"/>
  <c r="CX16" i="38" s="1"/>
  <c r="FJ19" i="38" a="1"/>
  <c r="FJ19" i="38" s="1"/>
  <c r="FJ18" i="38" a="1"/>
  <c r="FJ18" i="38" s="1"/>
  <c r="FJ17" i="38" a="1"/>
  <c r="FJ17" i="38" s="1"/>
  <c r="FJ16" i="38" a="1"/>
  <c r="FJ16" i="38" s="1"/>
  <c r="FJ15" i="38" a="1"/>
  <c r="FJ15" i="38" s="1"/>
  <c r="HZ19" i="38" a="1"/>
  <c r="HZ19" i="38" s="1"/>
  <c r="HZ18" i="38" a="1"/>
  <c r="HZ18" i="38" s="1"/>
  <c r="HZ16" i="38" a="1"/>
  <c r="HZ16" i="38" s="1"/>
  <c r="HZ17" i="38" a="1"/>
  <c r="HZ17" i="38" s="1"/>
  <c r="HZ15" i="38" a="1"/>
  <c r="HZ15" i="38" s="1"/>
  <c r="LG19" i="38" a="1"/>
  <c r="LG19" i="38" s="1"/>
  <c r="LG15" i="38" a="1"/>
  <c r="LG15" i="38" s="1"/>
  <c r="LG17" i="38" a="1"/>
  <c r="LG17" i="38" s="1"/>
  <c r="LG18" i="38" a="1"/>
  <c r="LG18" i="38" s="1"/>
  <c r="LG16" i="38" a="1"/>
  <c r="LG16" i="38" s="1"/>
  <c r="EV18" i="38" a="1"/>
  <c r="EV18" i="38" s="1"/>
  <c r="EV17" i="38" a="1"/>
  <c r="EV17" i="38" s="1"/>
  <c r="EV16" i="38" a="1"/>
  <c r="EV16" i="38" s="1"/>
  <c r="EV19" i="38" a="1"/>
  <c r="EV19" i="38" s="1"/>
  <c r="EV15" i="38" a="1"/>
  <c r="EV15" i="38" s="1"/>
  <c r="HH18" i="38" a="1"/>
  <c r="HH18" i="38" s="1"/>
  <c r="HH19" i="38" a="1"/>
  <c r="HH19" i="38" s="1"/>
  <c r="HH17" i="38" a="1"/>
  <c r="HH17" i="38" s="1"/>
  <c r="HH16" i="38" a="1"/>
  <c r="HH16" i="38" s="1"/>
  <c r="HH15" i="38" a="1"/>
  <c r="HH15" i="38" s="1"/>
  <c r="KO19" i="38" a="1"/>
  <c r="KO19" i="38" s="1"/>
  <c r="KO15" i="38" a="1"/>
  <c r="KO15" i="38" s="1"/>
  <c r="KO18" i="38" a="1"/>
  <c r="KO18" i="38" s="1"/>
  <c r="KO17" i="38" a="1"/>
  <c r="KO17" i="38" s="1"/>
  <c r="KO16" i="38" a="1"/>
  <c r="KO16" i="38" s="1"/>
  <c r="IV18" i="38" a="1"/>
  <c r="IV18" i="38" s="1"/>
  <c r="IV19" i="38" a="1"/>
  <c r="IV19" i="38" s="1"/>
  <c r="IV17" i="38" a="1"/>
  <c r="IV17" i="38" s="1"/>
  <c r="IV15" i="38" a="1"/>
  <c r="IV15" i="38" s="1"/>
  <c r="IV16" i="38" a="1"/>
  <c r="IV16" i="38" s="1"/>
  <c r="LH19" i="38" a="1"/>
  <c r="LH19" i="38" s="1"/>
  <c r="LH18" i="38" a="1"/>
  <c r="LH18" i="38" s="1"/>
  <c r="LH17" i="38" a="1"/>
  <c r="LH17" i="38" s="1"/>
  <c r="LH15" i="38" a="1"/>
  <c r="LH15" i="38" s="1"/>
  <c r="LH16" i="38" a="1"/>
  <c r="LH16" i="38" s="1"/>
  <c r="BA19" i="38" a="1"/>
  <c r="BA19" i="38" s="1"/>
  <c r="BA17" i="38" a="1"/>
  <c r="BA17" i="38" s="1"/>
  <c r="BA15" i="38" a="1"/>
  <c r="BA15" i="38" s="1"/>
  <c r="BA18" i="38" a="1"/>
  <c r="BA18" i="38" s="1"/>
  <c r="BA16" i="38" a="1"/>
  <c r="BA16" i="38" s="1"/>
  <c r="GG19" i="38" a="1"/>
  <c r="GG19" i="38" s="1"/>
  <c r="GG18" i="38" a="1"/>
  <c r="GG18" i="38" s="1"/>
  <c r="GG15" i="38" a="1"/>
  <c r="GG15" i="38" s="1"/>
  <c r="GG16" i="38" a="1"/>
  <c r="GG16" i="38" s="1"/>
  <c r="GG17" i="38" a="1"/>
  <c r="GG17" i="38" s="1"/>
  <c r="EK15" i="38" a="1"/>
  <c r="EK15" i="38" s="1"/>
  <c r="EK19" i="38" a="1"/>
  <c r="EK19" i="38" s="1"/>
  <c r="EK17" i="38" a="1"/>
  <c r="EK17" i="38" s="1"/>
  <c r="EK16" i="38" a="1"/>
  <c r="EK16" i="38" s="1"/>
  <c r="EK18" i="38" a="1"/>
  <c r="EK18" i="38" s="1"/>
  <c r="CU18" i="38" a="1"/>
  <c r="CU18" i="38" s="1"/>
  <c r="CU19" i="38" a="1"/>
  <c r="CU19" i="38" s="1"/>
  <c r="CU17" i="38" a="1"/>
  <c r="CU17" i="38" s="1"/>
  <c r="CU16" i="38" a="1"/>
  <c r="CU16" i="38" s="1"/>
  <c r="CU15" i="38" a="1"/>
  <c r="CU15" i="38" s="1"/>
  <c r="P18" i="38" a="1"/>
  <c r="P18" i="38" s="1"/>
  <c r="P19" i="38" a="1"/>
  <c r="P19" i="38" s="1"/>
  <c r="P17" i="38" a="1"/>
  <c r="P17" i="38" s="1"/>
  <c r="P16" i="38" a="1"/>
  <c r="P16" i="38" s="1"/>
  <c r="P15" i="38" a="1"/>
  <c r="P15" i="38" s="1"/>
  <c r="HY19" i="38" a="1"/>
  <c r="HY19" i="38" s="1"/>
  <c r="HY17" i="38" a="1"/>
  <c r="HY17" i="38" s="1"/>
  <c r="HY15" i="38" a="1"/>
  <c r="HY15" i="38" s="1"/>
  <c r="HY18" i="38" a="1"/>
  <c r="HY18" i="38" s="1"/>
  <c r="HY16" i="38" a="1"/>
  <c r="HY16" i="38" s="1"/>
  <c r="AZ18" i="38" a="1"/>
  <c r="AZ18" i="38" s="1"/>
  <c r="AZ19" i="38" a="1"/>
  <c r="AZ19" i="38" s="1"/>
  <c r="AZ16" i="38" a="1"/>
  <c r="AZ16" i="38" s="1"/>
  <c r="AZ17" i="38" a="1"/>
  <c r="AZ17" i="38" s="1"/>
  <c r="AZ15" i="38" a="1"/>
  <c r="AZ15" i="38" s="1"/>
  <c r="EY18" i="38" a="1"/>
  <c r="EY18" i="38" s="1"/>
  <c r="EY15" i="38" a="1"/>
  <c r="EY15" i="38" s="1"/>
  <c r="EY17" i="38" a="1"/>
  <c r="EY17" i="38" s="1"/>
  <c r="EY16" i="38" a="1"/>
  <c r="EY16" i="38" s="1"/>
  <c r="EY19" i="38" a="1"/>
  <c r="EY19" i="38" s="1"/>
  <c r="KS19" i="38" a="1"/>
  <c r="KS19" i="38" s="1"/>
  <c r="KS17" i="38" a="1"/>
  <c r="KS17" i="38" s="1"/>
  <c r="KS15" i="38" a="1"/>
  <c r="KS15" i="38" s="1"/>
  <c r="KS16" i="38" a="1"/>
  <c r="KS16" i="38" s="1"/>
  <c r="KS18" i="38" a="1"/>
  <c r="KS18" i="38" s="1"/>
  <c r="CI18" i="38" a="1"/>
  <c r="CI18" i="38" s="1"/>
  <c r="CI17" i="38" a="1"/>
  <c r="CI17" i="38" s="1"/>
  <c r="CI16" i="38" a="1"/>
  <c r="CI16" i="38" s="1"/>
  <c r="CI15" i="38" a="1"/>
  <c r="CI15" i="38" s="1"/>
  <c r="CI19" i="38" a="1"/>
  <c r="CI19" i="38" s="1"/>
  <c r="GY19" i="38" a="1"/>
  <c r="GY19" i="38" s="1"/>
  <c r="GY18" i="38" a="1"/>
  <c r="GY18" i="38" s="1"/>
  <c r="GY15" i="38" a="1"/>
  <c r="GY15" i="38" s="1"/>
  <c r="GY16" i="38" a="1"/>
  <c r="GY16" i="38" s="1"/>
  <c r="GY17" i="38" a="1"/>
  <c r="GY17" i="38" s="1"/>
  <c r="J19" i="38" a="1"/>
  <c r="J19" i="38" s="1"/>
  <c r="J17" i="38" a="1"/>
  <c r="J17" i="38" s="1"/>
  <c r="J18" i="38" a="1"/>
  <c r="J18" i="38" s="1"/>
  <c r="J15" i="38" a="1"/>
  <c r="J15" i="38" s="1"/>
  <c r="J16" i="38" a="1"/>
  <c r="J16" i="38" s="1"/>
  <c r="BV19" i="38" a="1"/>
  <c r="BV19" i="38" s="1"/>
  <c r="BV17" i="38" a="1"/>
  <c r="BV17" i="38" s="1"/>
  <c r="BV15" i="38" a="1"/>
  <c r="BV15" i="38" s="1"/>
  <c r="BV18" i="38" a="1"/>
  <c r="BV18" i="38" s="1"/>
  <c r="BV16" i="38" a="1"/>
  <c r="BV16" i="38" s="1"/>
  <c r="EH19" i="38" a="1"/>
  <c r="EH19" i="38" s="1"/>
  <c r="EH18" i="38" a="1"/>
  <c r="EH18" i="38" s="1"/>
  <c r="EH17" i="38" a="1"/>
  <c r="EH17" i="38" s="1"/>
  <c r="EH15" i="38" a="1"/>
  <c r="EH15" i="38" s="1"/>
  <c r="EH16" i="38" a="1"/>
  <c r="EH16" i="38" s="1"/>
  <c r="GT19" i="38" a="1"/>
  <c r="GT19" i="38" s="1"/>
  <c r="GT16" i="38" a="1"/>
  <c r="GT16" i="38" s="1"/>
  <c r="GT17" i="38" a="1"/>
  <c r="GT17" i="38" s="1"/>
  <c r="GT18" i="38" a="1"/>
  <c r="GT18" i="38" s="1"/>
  <c r="GT15" i="38" a="1"/>
  <c r="GT15" i="38" s="1"/>
  <c r="JV19" i="38" a="1"/>
  <c r="JV19" i="38" s="1"/>
  <c r="JV18" i="38" a="1"/>
  <c r="JV18" i="38" s="1"/>
  <c r="JV16" i="38" a="1"/>
  <c r="JV16" i="38" s="1"/>
  <c r="JV17" i="38" a="1"/>
  <c r="JV17" i="38" s="1"/>
  <c r="JV15" i="38" a="1"/>
  <c r="JV15" i="38" s="1"/>
  <c r="DT19" i="38" a="1"/>
  <c r="DT19" i="38" s="1"/>
  <c r="DT17" i="38" a="1"/>
  <c r="DT17" i="38" s="1"/>
  <c r="DT18" i="38" a="1"/>
  <c r="DT18" i="38" s="1"/>
  <c r="DT16" i="38" a="1"/>
  <c r="DT16" i="38" s="1"/>
  <c r="DT15" i="38" a="1"/>
  <c r="DT15" i="38" s="1"/>
  <c r="GF19" i="38" a="1"/>
  <c r="GF19" i="38" s="1"/>
  <c r="GF17" i="38" a="1"/>
  <c r="GF17" i="38" s="1"/>
  <c r="GF15" i="38" a="1"/>
  <c r="GF15" i="38" s="1"/>
  <c r="GF16" i="38" a="1"/>
  <c r="GF16" i="38" s="1"/>
  <c r="GF18" i="38" a="1"/>
  <c r="GF18" i="38" s="1"/>
  <c r="JC19" i="38" a="1"/>
  <c r="JC19" i="38" s="1"/>
  <c r="JC15" i="38" a="1"/>
  <c r="JC15" i="38" s="1"/>
  <c r="JC18" i="38" a="1"/>
  <c r="JC18" i="38" s="1"/>
  <c r="JC16" i="38" a="1"/>
  <c r="JC16" i="38" s="1"/>
  <c r="JC17" i="38" a="1"/>
  <c r="JC17" i="38" s="1"/>
  <c r="HT19" i="38" a="1"/>
  <c r="HT19" i="38" s="1"/>
  <c r="HT18" i="38" a="1"/>
  <c r="HT18" i="38" s="1"/>
  <c r="HT17" i="38" a="1"/>
  <c r="HT17" i="38" s="1"/>
  <c r="HT16" i="38" a="1"/>
  <c r="HT16" i="38" s="1"/>
  <c r="HT15" i="38" a="1"/>
  <c r="HT15" i="38" s="1"/>
  <c r="KF19" i="38" a="1"/>
  <c r="KF19" i="38" s="1"/>
  <c r="KF18" i="38" a="1"/>
  <c r="KF18" i="38" s="1"/>
  <c r="KF17" i="38" a="1"/>
  <c r="KF17" i="38" s="1"/>
  <c r="KF16" i="38" a="1"/>
  <c r="KF16" i="38" s="1"/>
  <c r="KF15" i="38" a="1"/>
  <c r="KF15" i="38" s="1"/>
  <c r="KP19" i="38" a="1"/>
  <c r="KP19" i="38" s="1"/>
  <c r="KP17" i="38" a="1"/>
  <c r="KP17" i="38" s="1"/>
  <c r="KP16" i="38" a="1"/>
  <c r="KP16" i="38" s="1"/>
  <c r="KP15" i="38" a="1"/>
  <c r="KP15" i="38" s="1"/>
  <c r="KP18" i="38" a="1"/>
  <c r="KP18" i="38" s="1"/>
  <c r="AF18" i="38" a="1"/>
  <c r="AF18" i="38" s="1"/>
  <c r="AF17" i="38" a="1"/>
  <c r="AF17" i="38" s="1"/>
  <c r="AF16" i="38" a="1"/>
  <c r="AF16" i="38" s="1"/>
  <c r="AF19" i="38" a="1"/>
  <c r="AF19" i="38" s="1"/>
  <c r="AF15" i="38" a="1"/>
  <c r="AF15" i="38" s="1"/>
  <c r="ID17" i="38" a="1"/>
  <c r="ID17" i="38" s="1"/>
  <c r="ID18" i="38" a="1"/>
  <c r="ID18" i="38" s="1"/>
  <c r="ID16" i="38" a="1"/>
  <c r="ID16" i="38" s="1"/>
  <c r="ID15" i="38" a="1"/>
  <c r="ID15" i="38" s="1"/>
  <c r="ID19" i="38" a="1"/>
  <c r="ID19" i="38" s="1"/>
  <c r="X19" i="38" a="1"/>
  <c r="X19" i="38" s="1"/>
  <c r="X17" i="38" a="1"/>
  <c r="X17" i="38" s="1"/>
  <c r="X16" i="38" a="1"/>
  <c r="X16" i="38" s="1"/>
  <c r="X18" i="38" a="1"/>
  <c r="X18" i="38" s="1"/>
  <c r="X15" i="38" a="1"/>
  <c r="X15" i="38" s="1"/>
  <c r="IO19" i="38" a="1"/>
  <c r="IO19" i="38" s="1"/>
  <c r="IO17" i="38" a="1"/>
  <c r="IO17" i="38" s="1"/>
  <c r="IO15" i="38" a="1"/>
  <c r="IO15" i="38" s="1"/>
  <c r="IO18" i="38" a="1"/>
  <c r="IO18" i="38" s="1"/>
  <c r="IO16" i="38" a="1"/>
  <c r="IO16" i="38" s="1"/>
  <c r="DM19" i="38" a="1"/>
  <c r="DM19" i="38" s="1"/>
  <c r="DM17" i="38" a="1"/>
  <c r="DM17" i="38" s="1"/>
  <c r="DM15" i="38" a="1"/>
  <c r="DM15" i="38" s="1"/>
  <c r="DM18" i="38" a="1"/>
  <c r="DM18" i="38" s="1"/>
  <c r="DM16" i="38" a="1"/>
  <c r="DM16" i="38" s="1"/>
  <c r="AJ18" i="38" a="1"/>
  <c r="AJ18" i="38" s="1"/>
  <c r="AJ19" i="38" a="1"/>
  <c r="AJ19" i="38" s="1"/>
  <c r="AJ16" i="38" a="1"/>
  <c r="AJ16" i="38" s="1"/>
  <c r="AJ15" i="38" a="1"/>
  <c r="AJ15" i="38" s="1"/>
  <c r="AJ17" i="38" a="1"/>
  <c r="AJ17" i="38" s="1"/>
  <c r="EA18" i="38" a="1"/>
  <c r="EA18" i="38" s="1"/>
  <c r="EA19" i="38" a="1"/>
  <c r="EA19" i="38" s="1"/>
  <c r="EA17" i="38" a="1"/>
  <c r="EA17" i="38" s="1"/>
  <c r="EA16" i="38" a="1"/>
  <c r="EA16" i="38" s="1"/>
  <c r="EA15" i="38" a="1"/>
  <c r="EA15" i="38" s="1"/>
  <c r="JM19" i="38" a="1"/>
  <c r="JM19" i="38" s="1"/>
  <c r="JM17" i="38" a="1"/>
  <c r="JM17" i="38" s="1"/>
  <c r="JM15" i="38" a="1"/>
  <c r="JM15" i="38" s="1"/>
  <c r="JM18" i="38" a="1"/>
  <c r="JM18" i="38" s="1"/>
  <c r="JM16" i="38" a="1"/>
  <c r="JM16" i="38" s="1"/>
  <c r="AW19" i="38" a="1"/>
  <c r="AW19" i="38" s="1"/>
  <c r="AW15" i="38" a="1"/>
  <c r="AW15" i="38" s="1"/>
  <c r="AW17" i="38" a="1"/>
  <c r="AW17" i="38" s="1"/>
  <c r="AW16" i="38" a="1"/>
  <c r="AW16" i="38" s="1"/>
  <c r="AW18" i="38" a="1"/>
  <c r="AW18" i="38" s="1"/>
  <c r="EU15" i="38" a="1"/>
  <c r="EU15" i="38" s="1"/>
  <c r="EU19" i="38" a="1"/>
  <c r="EU19" i="38" s="1"/>
  <c r="EU17" i="38" a="1"/>
  <c r="EU17" i="38" s="1"/>
  <c r="EU16" i="38" a="1"/>
  <c r="EU16" i="38" s="1"/>
  <c r="EU18" i="38" a="1"/>
  <c r="EU18" i="38" s="1"/>
  <c r="KM19" i="38" a="1"/>
  <c r="KM19" i="38" s="1"/>
  <c r="KM18" i="38" a="1"/>
  <c r="KM18" i="38" s="1"/>
  <c r="KM15" i="38" a="1"/>
  <c r="KM15" i="38" s="1"/>
  <c r="KM17" i="38" a="1"/>
  <c r="KM17" i="38" s="1"/>
  <c r="KM16" i="38" a="1"/>
  <c r="KM16" i="38" s="1"/>
  <c r="BJ19" i="38" a="1"/>
  <c r="BJ19" i="38" s="1"/>
  <c r="BJ18" i="38" a="1"/>
  <c r="BJ18" i="38" s="1"/>
  <c r="BJ17" i="38" a="1"/>
  <c r="BJ17" i="38" s="1"/>
  <c r="BJ16" i="38" a="1"/>
  <c r="BJ16" i="38" s="1"/>
  <c r="BJ15" i="38" a="1"/>
  <c r="BJ15" i="38" s="1"/>
  <c r="DV19" i="38" a="1"/>
  <c r="DV19" i="38" s="1"/>
  <c r="DV18" i="38" a="1"/>
  <c r="DV18" i="38" s="1"/>
  <c r="DV17" i="38" a="1"/>
  <c r="DV17" i="38" s="1"/>
  <c r="DV16" i="38" a="1"/>
  <c r="DV16" i="38" s="1"/>
  <c r="DV15" i="38" a="1"/>
  <c r="DV15" i="38" s="1"/>
  <c r="GH18" i="38" a="1"/>
  <c r="GH18" i="38" s="1"/>
  <c r="GH17" i="38" a="1"/>
  <c r="GH17" i="38" s="1"/>
  <c r="GH19" i="38" a="1"/>
  <c r="GH19" i="38" s="1"/>
  <c r="GH15" i="38" a="1"/>
  <c r="GH15" i="38" s="1"/>
  <c r="GH16" i="38" a="1"/>
  <c r="GH16" i="38" s="1"/>
  <c r="JF19" i="38" a="1"/>
  <c r="JF19" i="38" s="1"/>
  <c r="JF16" i="38" a="1"/>
  <c r="JF16" i="38" s="1"/>
  <c r="JF17" i="38" a="1"/>
  <c r="JF17" i="38" s="1"/>
  <c r="JF18" i="38" a="1"/>
  <c r="JF18" i="38" s="1"/>
  <c r="JF15" i="38" a="1"/>
  <c r="JF15" i="38" s="1"/>
  <c r="DH18" i="38" a="1"/>
  <c r="DH18" i="38" s="1"/>
  <c r="DH17" i="38" a="1"/>
  <c r="DH17" i="38" s="1"/>
  <c r="DH19" i="38" a="1"/>
  <c r="DH19" i="38" s="1"/>
  <c r="DH16" i="38" a="1"/>
  <c r="DH16" i="38" s="1"/>
  <c r="DH15" i="38" a="1"/>
  <c r="DH15" i="38" s="1"/>
  <c r="FT18" i="38" a="1"/>
  <c r="FT18" i="38" s="1"/>
  <c r="FT19" i="38" a="1"/>
  <c r="FT19" i="38" s="1"/>
  <c r="FT17" i="38" a="1"/>
  <c r="FT17" i="38" s="1"/>
  <c r="FT16" i="38" a="1"/>
  <c r="FT16" i="38" s="1"/>
  <c r="FT15" i="38" a="1"/>
  <c r="FT15" i="38" s="1"/>
  <c r="IM19" i="38" a="1"/>
  <c r="IM19" i="38" s="1"/>
  <c r="IM15" i="38" a="1"/>
  <c r="IM15" i="38" s="1"/>
  <c r="IM18" i="38" a="1"/>
  <c r="IM18" i="38" s="1"/>
  <c r="IM17" i="38" a="1"/>
  <c r="IM17" i="38" s="1"/>
  <c r="IM16" i="38" a="1"/>
  <c r="IM16" i="38" s="1"/>
  <c r="JT18" i="38" a="1"/>
  <c r="JT18" i="38" s="1"/>
  <c r="JT19" i="38" a="1"/>
  <c r="JT19" i="38" s="1"/>
  <c r="JT17" i="38" a="1"/>
  <c r="JT17" i="38" s="1"/>
  <c r="JT16" i="38" a="1"/>
  <c r="JT16" i="38" s="1"/>
  <c r="JT15" i="38" a="1"/>
  <c r="JT15" i="38" s="1"/>
  <c r="FA19" i="38" a="1"/>
  <c r="FA19" i="38" s="1"/>
  <c r="FA18" i="38" a="1"/>
  <c r="FA18" i="38" s="1"/>
  <c r="FA15" i="38" a="1"/>
  <c r="FA15" i="38" s="1"/>
  <c r="FA16" i="38" a="1"/>
  <c r="FA16" i="38" s="1"/>
  <c r="FA17" i="38" a="1"/>
  <c r="FA17" i="38" s="1"/>
  <c r="BW18" i="38" a="1"/>
  <c r="BW18" i="38" s="1"/>
  <c r="BW17" i="38" a="1"/>
  <c r="BW17" i="38" s="1"/>
  <c r="BW19" i="38" a="1"/>
  <c r="BW19" i="38" s="1"/>
  <c r="BW16" i="38" a="1"/>
  <c r="BW16" i="38" s="1"/>
  <c r="BW15" i="38" a="1"/>
  <c r="BW15" i="38" s="1"/>
  <c r="CG19" i="38" a="1"/>
  <c r="CG19" i="38" s="1"/>
  <c r="CG18" i="38" a="1"/>
  <c r="CG18" i="38" s="1"/>
  <c r="CG17" i="38" a="1"/>
  <c r="CG17" i="38" s="1"/>
  <c r="CG15" i="38" a="1"/>
  <c r="CG15" i="38" s="1"/>
  <c r="CG16" i="38" a="1"/>
  <c r="CG16" i="38" s="1"/>
  <c r="DY19" i="38" a="1"/>
  <c r="DY19" i="38" s="1"/>
  <c r="DY18" i="38" a="1"/>
  <c r="DY18" i="38" s="1"/>
  <c r="DY15" i="38" a="1"/>
  <c r="DY15" i="38" s="1"/>
  <c r="DY16" i="38" a="1"/>
  <c r="DY16" i="38" s="1"/>
  <c r="DY17" i="38" a="1"/>
  <c r="DY17" i="38" s="1"/>
  <c r="CB18" i="38" a="1"/>
  <c r="CB18" i="38" s="1"/>
  <c r="CB19" i="38" a="1"/>
  <c r="CB19" i="38" s="1"/>
  <c r="CB17" i="38" a="1"/>
  <c r="CB17" i="38" s="1"/>
  <c r="CB16" i="38" a="1"/>
  <c r="CB16" i="38" s="1"/>
  <c r="CB15" i="38" a="1"/>
  <c r="CB15" i="38" s="1"/>
  <c r="T18" i="38" a="1"/>
  <c r="T18" i="38" s="1"/>
  <c r="T16" i="38" a="1"/>
  <c r="T16" i="38" s="1"/>
  <c r="T19" i="38" a="1"/>
  <c r="T19" i="38" s="1"/>
  <c r="T17" i="38" a="1"/>
  <c r="T17" i="38" s="1"/>
  <c r="T15" i="38" a="1"/>
  <c r="T15" i="38" s="1"/>
  <c r="DC18" i="38" a="1"/>
  <c r="DC18" i="38" s="1"/>
  <c r="DC19" i="38" a="1"/>
  <c r="DC19" i="38" s="1"/>
  <c r="DC17" i="38" a="1"/>
  <c r="DC17" i="38" s="1"/>
  <c r="DC16" i="38" a="1"/>
  <c r="DC16" i="38" s="1"/>
  <c r="DC15" i="38" a="1"/>
  <c r="DC15" i="38" s="1"/>
  <c r="IG19" i="38" a="1"/>
  <c r="IG19" i="38" s="1"/>
  <c r="IG17" i="38" a="1"/>
  <c r="IG17" i="38" s="1"/>
  <c r="IG15" i="38" a="1"/>
  <c r="IG15" i="38" s="1"/>
  <c r="IG16" i="38" a="1"/>
  <c r="IG16" i="38" s="1"/>
  <c r="IG18" i="38" a="1"/>
  <c r="IG18" i="38" s="1"/>
  <c r="AG19" i="38" a="1"/>
  <c r="AG19" i="38" s="1"/>
  <c r="AG18" i="38" a="1"/>
  <c r="AG18" i="38" s="1"/>
  <c r="AG15" i="38" a="1"/>
  <c r="AG15" i="38" s="1"/>
  <c r="AG16" i="38" a="1"/>
  <c r="AG16" i="38" s="1"/>
  <c r="AG17" i="38" a="1"/>
  <c r="AG17" i="38" s="1"/>
  <c r="DW16" i="38" a="1"/>
  <c r="DW16" i="38" s="1"/>
  <c r="DW15" i="38" a="1"/>
  <c r="DW15" i="38" s="1"/>
  <c r="DW18" i="38" a="1"/>
  <c r="DW18" i="38" s="1"/>
  <c r="DW17" i="38" a="1"/>
  <c r="DW17" i="38" s="1"/>
  <c r="DW19" i="38" a="1"/>
  <c r="DW19" i="38" s="1"/>
  <c r="JG19" i="38" a="1"/>
  <c r="JG19" i="38" s="1"/>
  <c r="JG18" i="38" a="1"/>
  <c r="JG18" i="38" s="1"/>
  <c r="JG15" i="38" a="1"/>
  <c r="JG15" i="38" s="1"/>
  <c r="JG17" i="38" a="1"/>
  <c r="JG17" i="38" s="1"/>
  <c r="JG16" i="38" a="1"/>
  <c r="JG16" i="38" s="1"/>
  <c r="AX19" i="38" a="1"/>
  <c r="AX19" i="38" s="1"/>
  <c r="AX18" i="38" a="1"/>
  <c r="AX18" i="38" s="1"/>
  <c r="AX15" i="38" a="1"/>
  <c r="AX15" i="38" s="1"/>
  <c r="AX16" i="38" a="1"/>
  <c r="AX16" i="38" s="1"/>
  <c r="AX17" i="38" a="1"/>
  <c r="AX17" i="38" s="1"/>
  <c r="DJ18" i="38" a="1"/>
  <c r="DJ18" i="38" s="1"/>
  <c r="DJ19" i="38" a="1"/>
  <c r="DJ19" i="38" s="1"/>
  <c r="DJ15" i="38" a="1"/>
  <c r="DJ15" i="38" s="1"/>
  <c r="DJ16" i="38" a="1"/>
  <c r="DJ16" i="38" s="1"/>
  <c r="DJ17" i="38" a="1"/>
  <c r="DJ17" i="38" s="1"/>
  <c r="FV19" i="38" a="1"/>
  <c r="FV19" i="38" s="1"/>
  <c r="FV18" i="38" a="1"/>
  <c r="FV18" i="38" s="1"/>
  <c r="FV15" i="38" a="1"/>
  <c r="FV15" i="38" s="1"/>
  <c r="FV16" i="38" a="1"/>
  <c r="FV16" i="38" s="1"/>
  <c r="FV17" i="38" a="1"/>
  <c r="FV17" i="38" s="1"/>
  <c r="IP19" i="38" a="1"/>
  <c r="IP19" i="38" s="1"/>
  <c r="IP16" i="38" a="1"/>
  <c r="IP16" i="38" s="1"/>
  <c r="IP17" i="38" a="1"/>
  <c r="IP17" i="38" s="1"/>
  <c r="IP18" i="38" a="1"/>
  <c r="IP18" i="38" s="1"/>
  <c r="IP15" i="38" a="1"/>
  <c r="IP15" i="38" s="1"/>
  <c r="OJ19" i="38"/>
  <c r="OJ18" i="38"/>
  <c r="OJ16" i="38"/>
  <c r="OJ17" i="38"/>
  <c r="OJ15" i="38"/>
  <c r="FH19" i="38" a="1"/>
  <c r="FH19" i="38" s="1"/>
  <c r="FH18" i="38" a="1"/>
  <c r="FH18" i="38" s="1"/>
  <c r="FH16" i="38" a="1"/>
  <c r="FH16" i="38" s="1"/>
  <c r="FH15" i="38" a="1"/>
  <c r="FH15" i="38" s="1"/>
  <c r="FH17" i="38" a="1"/>
  <c r="FH17" i="38" s="1"/>
  <c r="HW19" i="38" a="1"/>
  <c r="HW19" i="38" s="1"/>
  <c r="HW15" i="38" a="1"/>
  <c r="HW15" i="38" s="1"/>
  <c r="HW17" i="38" a="1"/>
  <c r="HW17" i="38" s="1"/>
  <c r="HW18" i="38" a="1"/>
  <c r="HW18" i="38" s="1"/>
  <c r="HW16" i="38" a="1"/>
  <c r="HW16" i="38" s="1"/>
  <c r="LE19" i="38" a="1"/>
  <c r="LE19" i="38" s="1"/>
  <c r="LE18" i="38" a="1"/>
  <c r="LE18" i="38" s="1"/>
  <c r="LE15" i="38" a="1"/>
  <c r="LE15" i="38" s="1"/>
  <c r="LE17" i="38" a="1"/>
  <c r="LE17" i="38" s="1"/>
  <c r="LE16" i="38" a="1"/>
  <c r="LE16" i="38" s="1"/>
  <c r="JH19" i="38" a="1"/>
  <c r="JH19" i="38" s="1"/>
  <c r="JH18" i="38" a="1"/>
  <c r="JH18" i="38" s="1"/>
  <c r="JH15" i="38" a="1"/>
  <c r="JH15" i="38" s="1"/>
  <c r="JH16" i="38" a="1"/>
  <c r="JH16" i="38" s="1"/>
  <c r="JH17" i="38" a="1"/>
  <c r="JH17" i="38" s="1"/>
  <c r="DU19" i="38" a="1"/>
  <c r="DU19" i="38" s="1"/>
  <c r="DU18" i="38" a="1"/>
  <c r="DU18" i="38" s="1"/>
  <c r="DU15" i="38" a="1"/>
  <c r="DU15" i="38" s="1"/>
  <c r="DU17" i="38" a="1"/>
  <c r="DU17" i="38" s="1"/>
  <c r="DU16" i="38" a="1"/>
  <c r="DU16" i="38" s="1"/>
  <c r="U19" i="38" a="1"/>
  <c r="U19" i="38" s="1"/>
  <c r="U17" i="38" a="1"/>
  <c r="U17" i="38" s="1"/>
  <c r="U15" i="38" a="1"/>
  <c r="U15" i="38" s="1"/>
  <c r="U18" i="38" a="1"/>
  <c r="U18" i="38" s="1"/>
  <c r="U16" i="38" a="1"/>
  <c r="U16" i="38" s="1"/>
  <c r="AS18" i="38" a="1"/>
  <c r="AS18" i="38" s="1"/>
  <c r="AS19" i="38" a="1"/>
  <c r="AS19" i="38" s="1"/>
  <c r="AS15" i="38" a="1"/>
  <c r="AS15" i="38" s="1"/>
  <c r="AS17" i="38" a="1"/>
  <c r="AS17" i="38" s="1"/>
  <c r="AS16" i="38" a="1"/>
  <c r="AS16" i="38" s="1"/>
  <c r="KE19" i="38" a="1"/>
  <c r="KE19" i="38" s="1"/>
  <c r="KE18" i="38" a="1"/>
  <c r="KE18" i="38" s="1"/>
  <c r="KE15" i="38" a="1"/>
  <c r="KE15" i="38" s="1"/>
  <c r="KE16" i="38" a="1"/>
  <c r="KE16" i="38" s="1"/>
  <c r="KE17" i="38" a="1"/>
  <c r="KE17" i="38" s="1"/>
  <c r="ES19" i="38" a="1"/>
  <c r="ES19" i="38" s="1"/>
  <c r="ES15" i="38" a="1"/>
  <c r="ES15" i="38" s="1"/>
  <c r="ES18" i="38" a="1"/>
  <c r="ES18" i="38" s="1"/>
  <c r="ES17" i="38" a="1"/>
  <c r="ES17" i="38" s="1"/>
  <c r="ES16" i="38" a="1"/>
  <c r="ES16" i="38" s="1"/>
  <c r="Y19" i="38" a="1"/>
  <c r="Y19" i="38" s="1"/>
  <c r="Y18" i="38" a="1"/>
  <c r="Y18" i="38" s="1"/>
  <c r="Y17" i="38" a="1"/>
  <c r="Y17" i="38" s="1"/>
  <c r="Y16" i="38" a="1"/>
  <c r="Y16" i="38" s="1"/>
  <c r="Y15" i="38" a="1"/>
  <c r="Y15" i="38" s="1"/>
  <c r="DK18" i="38" a="1"/>
  <c r="DK18" i="38" s="1"/>
  <c r="DK17" i="38" a="1"/>
  <c r="DK17" i="38" s="1"/>
  <c r="DK16" i="38" a="1"/>
  <c r="DK16" i="38" s="1"/>
  <c r="DK15" i="38" a="1"/>
  <c r="DK15" i="38" s="1"/>
  <c r="DK19" i="38" a="1"/>
  <c r="DK19" i="38" s="1"/>
  <c r="IQ19" i="38" a="1"/>
  <c r="IQ19" i="38" s="1"/>
  <c r="IQ18" i="38" a="1"/>
  <c r="IQ18" i="38" s="1"/>
  <c r="IQ15" i="38" a="1"/>
  <c r="IQ15" i="38" s="1"/>
  <c r="IQ17" i="38" a="1"/>
  <c r="IQ17" i="38" s="1"/>
  <c r="IQ16" i="38" a="1"/>
  <c r="IQ16" i="38" s="1"/>
  <c r="BH19" i="38" a="1"/>
  <c r="BH19" i="38" s="1"/>
  <c r="BH17" i="38" a="1"/>
  <c r="BH17" i="38" s="1"/>
  <c r="BH16" i="38" a="1"/>
  <c r="BH16" i="38" s="1"/>
  <c r="BH18" i="38" a="1"/>
  <c r="BH18" i="38" s="1"/>
  <c r="BH15" i="38" a="1"/>
  <c r="BH15" i="38" s="1"/>
  <c r="FK15" i="38" a="1"/>
  <c r="FK15" i="38" s="1"/>
  <c r="FK18" i="38" a="1"/>
  <c r="FK18" i="38" s="1"/>
  <c r="FK17" i="38" a="1"/>
  <c r="FK17" i="38" s="1"/>
  <c r="FK19" i="38" a="1"/>
  <c r="FK19" i="38" s="1"/>
  <c r="FK16" i="38" a="1"/>
  <c r="FK16" i="38" s="1"/>
  <c r="LI19" i="38" a="1"/>
  <c r="LI19" i="38" s="1"/>
  <c r="LI18" i="38" a="1"/>
  <c r="LI18" i="38" s="1"/>
  <c r="LI17" i="38" a="1"/>
  <c r="LI17" i="38" s="1"/>
  <c r="LI15" i="38" a="1"/>
  <c r="LI15" i="38" s="1"/>
  <c r="LI16" i="38" a="1"/>
  <c r="LI16" i="38" s="1"/>
  <c r="BB19" i="38" a="1"/>
  <c r="BB19" i="38" s="1"/>
  <c r="BB18" i="38" a="1"/>
  <c r="BB18" i="38" s="1"/>
  <c r="BB15" i="38" a="1"/>
  <c r="BB15" i="38" s="1"/>
  <c r="BB16" i="38" a="1"/>
  <c r="BB16" i="38" s="1"/>
  <c r="BB17" i="38" a="1"/>
  <c r="BB17" i="38" s="1"/>
  <c r="DN19" i="38" a="1"/>
  <c r="DN19" i="38" s="1"/>
  <c r="DN18" i="38" a="1"/>
  <c r="DN18" i="38" s="1"/>
  <c r="DN15" i="38" a="1"/>
  <c r="DN15" i="38" s="1"/>
  <c r="DN16" i="38" a="1"/>
  <c r="DN16" i="38" s="1"/>
  <c r="DN17" i="38" a="1"/>
  <c r="DN17" i="38" s="1"/>
  <c r="FZ19" i="38" a="1"/>
  <c r="FZ19" i="38" s="1"/>
  <c r="FZ18" i="38" a="1"/>
  <c r="FZ18" i="38" s="1"/>
  <c r="FZ16" i="38" a="1"/>
  <c r="FZ16" i="38" s="1"/>
  <c r="FZ17" i="38" a="1"/>
  <c r="FZ17" i="38" s="1"/>
  <c r="FZ15" i="38" a="1"/>
  <c r="FZ15" i="38" s="1"/>
  <c r="IU19" i="38" a="1"/>
  <c r="IU19" i="38" s="1"/>
  <c r="IU15" i="38" a="1"/>
  <c r="IU15" i="38" s="1"/>
  <c r="IU16" i="38" a="1"/>
  <c r="IU16" i="38" s="1"/>
  <c r="IU17" i="38" a="1"/>
  <c r="IU17" i="38" s="1"/>
  <c r="IU18" i="38" a="1"/>
  <c r="IU18" i="38" s="1"/>
  <c r="CZ18" i="38" a="1"/>
  <c r="CZ18" i="38" s="1"/>
  <c r="CZ19" i="38" a="1"/>
  <c r="CZ19" i="38" s="1"/>
  <c r="CZ17" i="38" a="1"/>
  <c r="CZ17" i="38" s="1"/>
  <c r="CZ16" i="38" a="1"/>
  <c r="CZ16" i="38" s="1"/>
  <c r="CZ15" i="38" a="1"/>
  <c r="CZ15" i="38" s="1"/>
  <c r="FL19" i="38" a="1"/>
  <c r="FL19" i="38" s="1"/>
  <c r="FL18" i="38" a="1"/>
  <c r="FL18" i="38" s="1"/>
  <c r="FL17" i="38" a="1"/>
  <c r="FL17" i="38" s="1"/>
  <c r="FL16" i="38" a="1"/>
  <c r="FL16" i="38" s="1"/>
  <c r="FL15" i="38" a="1"/>
  <c r="FL15" i="38" s="1"/>
  <c r="IC15" i="38" a="1"/>
  <c r="IC15" i="38" s="1"/>
  <c r="IC19" i="38" a="1"/>
  <c r="IC19" i="38" s="1"/>
  <c r="IC18" i="38" a="1"/>
  <c r="IC18" i="38" s="1"/>
  <c r="IC16" i="38" a="1"/>
  <c r="IC16" i="38" s="1"/>
  <c r="IC17" i="38" a="1"/>
  <c r="IC17" i="38" s="1"/>
  <c r="LJ19" i="38" a="1"/>
  <c r="LJ19" i="38" s="1"/>
  <c r="LJ17" i="38" a="1"/>
  <c r="LJ17" i="38" s="1"/>
  <c r="LJ18" i="38" a="1"/>
  <c r="LJ18" i="38" s="1"/>
  <c r="LJ16" i="38" a="1"/>
  <c r="LJ16" i="38" s="1"/>
  <c r="LJ15" i="38" a="1"/>
  <c r="LJ15" i="38" s="1"/>
  <c r="JL18" i="38" a="1"/>
  <c r="JL18" i="38" s="1"/>
  <c r="JL15" i="38" a="1"/>
  <c r="JL15" i="38" s="1"/>
  <c r="JL19" i="38" a="1"/>
  <c r="JL19" i="38" s="1"/>
  <c r="JL17" i="38" a="1"/>
  <c r="JL17" i="38" s="1"/>
  <c r="JL16" i="38" a="1"/>
  <c r="JL16" i="38" s="1"/>
  <c r="OK18" i="38"/>
  <c r="OK17" i="38"/>
  <c r="OK16" i="38"/>
  <c r="OK19" i="38"/>
  <c r="OK15" i="38"/>
  <c r="AY17" i="38" a="1"/>
  <c r="AY17" i="38" s="1"/>
  <c r="AY16" i="38" a="1"/>
  <c r="AY16" i="38" s="1"/>
  <c r="AY19" i="38" a="1"/>
  <c r="AY19" i="38" s="1"/>
  <c r="AY18" i="38" a="1"/>
  <c r="AY18" i="38" s="1"/>
  <c r="AY15" i="38" a="1"/>
  <c r="AY15" i="38" s="1"/>
  <c r="CE18" i="38" a="1"/>
  <c r="CE18" i="38" s="1"/>
  <c r="CE19" i="38" a="1"/>
  <c r="CE19" i="38" s="1"/>
  <c r="CE17" i="38" a="1"/>
  <c r="CE17" i="38" s="1"/>
  <c r="CE16" i="38" a="1"/>
  <c r="CE16" i="38" s="1"/>
  <c r="CE15" i="38" a="1"/>
  <c r="CE15" i="38" s="1"/>
  <c r="JZ17" i="38" a="1"/>
  <c r="JZ17" i="38" s="1"/>
  <c r="JZ19" i="38" a="1"/>
  <c r="JZ19" i="38" s="1"/>
  <c r="JZ18" i="38" a="1"/>
  <c r="JZ18" i="38" s="1"/>
  <c r="JZ15" i="38" a="1"/>
  <c r="JZ15" i="38" s="1"/>
  <c r="JZ16" i="38" a="1"/>
  <c r="JZ16" i="38" s="1"/>
  <c r="FE19" i="38" a="1"/>
  <c r="FE19" i="38" s="1"/>
  <c r="FE18" i="38" a="1"/>
  <c r="FE18" i="38" s="1"/>
  <c r="FE15" i="38" a="1"/>
  <c r="FE15" i="38" s="1"/>
  <c r="FE16" i="38" a="1"/>
  <c r="FE16" i="38" s="1"/>
  <c r="FE17" i="38" a="1"/>
  <c r="FE17" i="38" s="1"/>
  <c r="BG18" i="38" a="1"/>
  <c r="BG18" i="38" s="1"/>
  <c r="BG19" i="38" a="1"/>
  <c r="BG19" i="38" s="1"/>
  <c r="BG17" i="38" a="1"/>
  <c r="BG17" i="38" s="1"/>
  <c r="BG16" i="38" a="1"/>
  <c r="BG16" i="38" s="1"/>
  <c r="BG15" i="38" a="1"/>
  <c r="BG15" i="38" s="1"/>
  <c r="LF17" i="38" a="1"/>
  <c r="LF17" i="38" s="1"/>
  <c r="LF18" i="38" a="1"/>
  <c r="LF18" i="38" s="1"/>
  <c r="LF19" i="38" a="1"/>
  <c r="LF19" i="38" s="1"/>
  <c r="LF15" i="38" a="1"/>
  <c r="LF15" i="38" s="1"/>
  <c r="LF16" i="38" a="1"/>
  <c r="LF16" i="38" s="1"/>
  <c r="BU19" i="38" a="1"/>
  <c r="BU19" i="38" s="1"/>
  <c r="BU18" i="38" a="1"/>
  <c r="BU18" i="38" s="1"/>
  <c r="BU17" i="38" a="1"/>
  <c r="BU17" i="38" s="1"/>
  <c r="BU15" i="38" a="1"/>
  <c r="BU15" i="38" s="1"/>
  <c r="BU16" i="38" a="1"/>
  <c r="BU16" i="38" s="1"/>
  <c r="GE18" i="38" a="1"/>
  <c r="GE18" i="38" s="1"/>
  <c r="GE19" i="38" a="1"/>
  <c r="GE19" i="38" s="1"/>
  <c r="GE15" i="38" a="1"/>
  <c r="GE15" i="38" s="1"/>
  <c r="GE17" i="38" a="1"/>
  <c r="GE17" i="38" s="1"/>
  <c r="GE16" i="38" a="1"/>
  <c r="GE16" i="38" s="1"/>
  <c r="W18" i="38" a="1"/>
  <c r="W18" i="38" s="1"/>
  <c r="W19" i="38" a="1"/>
  <c r="W19" i="38" s="1"/>
  <c r="W17" i="38" a="1"/>
  <c r="W17" i="38" s="1"/>
  <c r="W16" i="38" a="1"/>
  <c r="W16" i="38" s="1"/>
  <c r="W15" i="38" a="1"/>
  <c r="W15" i="38" s="1"/>
  <c r="DG18" i="38" a="1"/>
  <c r="DG18" i="38" s="1"/>
  <c r="DG16" i="38" a="1"/>
  <c r="DG16" i="38" s="1"/>
  <c r="DG15" i="38" a="1"/>
  <c r="DG15" i="38" s="1"/>
  <c r="DG19" i="38" a="1"/>
  <c r="DG19" i="38" s="1"/>
  <c r="DG17" i="38" a="1"/>
  <c r="DG17" i="38" s="1"/>
  <c r="IL19" i="38" a="1"/>
  <c r="IL19" i="38" s="1"/>
  <c r="IL18" i="38" a="1"/>
  <c r="IL18" i="38" s="1"/>
  <c r="IL17" i="38" a="1"/>
  <c r="IL17" i="38" s="1"/>
  <c r="IL16" i="38" a="1"/>
  <c r="IL16" i="38" s="1"/>
  <c r="IL15" i="38" a="1"/>
  <c r="IL15" i="38" s="1"/>
  <c r="Z19" i="38" a="1"/>
  <c r="Z19" i="38" s="1"/>
  <c r="Z18" i="38" a="1"/>
  <c r="Z18" i="38" s="1"/>
  <c r="Z17" i="38" a="1"/>
  <c r="Z17" i="38" s="1"/>
  <c r="Z15" i="38" a="1"/>
  <c r="Z15" i="38" s="1"/>
  <c r="Z16" i="38" a="1"/>
  <c r="Z16" i="38" s="1"/>
  <c r="CL19" i="38" a="1"/>
  <c r="CL19" i="38" s="1"/>
  <c r="CL18" i="38" a="1"/>
  <c r="CL18" i="38" s="1"/>
  <c r="CL17" i="38" a="1"/>
  <c r="CL17" i="38" s="1"/>
  <c r="CL15" i="38" a="1"/>
  <c r="CL15" i="38" s="1"/>
  <c r="CL16" i="38" a="1"/>
  <c r="CL16" i="38" s="1"/>
  <c r="EX19" i="38" a="1"/>
  <c r="EX19" i="38" s="1"/>
  <c r="EX18" i="38" a="1"/>
  <c r="EX18" i="38" s="1"/>
  <c r="EX17" i="38" a="1"/>
  <c r="EX17" i="38" s="1"/>
  <c r="EX16" i="38" a="1"/>
  <c r="EX16" i="38" s="1"/>
  <c r="EX15" i="38" a="1"/>
  <c r="EX15" i="38" s="1"/>
  <c r="HJ19" i="38" a="1"/>
  <c r="HJ19" i="38" s="1"/>
  <c r="HJ18" i="38" a="1"/>
  <c r="HJ18" i="38" s="1"/>
  <c r="HJ16" i="38" a="1"/>
  <c r="HJ16" i="38" s="1"/>
  <c r="HJ17" i="38" a="1"/>
  <c r="HJ17" i="38" s="1"/>
  <c r="HJ15" i="38" a="1"/>
  <c r="HJ15" i="38" s="1"/>
  <c r="KQ19" i="38" a="1"/>
  <c r="KQ19" i="38" s="1"/>
  <c r="KQ18" i="38" a="1"/>
  <c r="KQ18" i="38" s="1"/>
  <c r="KQ15" i="38" a="1"/>
  <c r="KQ15" i="38" s="1"/>
  <c r="KQ17" i="38" a="1"/>
  <c r="KQ17" i="38" s="1"/>
  <c r="KQ16" i="38" a="1"/>
  <c r="KQ16" i="38" s="1"/>
  <c r="EJ19" i="38" a="1"/>
  <c r="EJ19" i="38" s="1"/>
  <c r="EJ18" i="38" a="1"/>
  <c r="EJ18" i="38" s="1"/>
  <c r="EJ17" i="38" a="1"/>
  <c r="EJ17" i="38" s="1"/>
  <c r="EJ16" i="38" a="1"/>
  <c r="EJ16" i="38" s="1"/>
  <c r="EJ15" i="38" a="1"/>
  <c r="EJ15" i="38" s="1"/>
  <c r="GV19" i="38" a="1"/>
  <c r="GV19" i="38" s="1"/>
  <c r="GV18" i="38" a="1"/>
  <c r="GV18" i="38" s="1"/>
  <c r="GV17" i="38" a="1"/>
  <c r="GV17" i="38" s="1"/>
  <c r="GV15" i="38" a="1"/>
  <c r="GV15" i="38" s="1"/>
  <c r="GV16" i="38" a="1"/>
  <c r="GV16" i="38" s="1"/>
  <c r="JY19" i="38" a="1"/>
  <c r="JY19" i="38" s="1"/>
  <c r="JY18" i="38" a="1"/>
  <c r="JY18" i="38" s="1"/>
  <c r="JY15" i="38" a="1"/>
  <c r="JY15" i="38" s="1"/>
  <c r="JY17" i="38" a="1"/>
  <c r="JY17" i="38" s="1"/>
  <c r="JY16" i="38" a="1"/>
  <c r="JY16" i="38" s="1"/>
  <c r="IJ19" i="38" a="1"/>
  <c r="IJ19" i="38" s="1"/>
  <c r="IJ18" i="38" a="1"/>
  <c r="IJ18" i="38" s="1"/>
  <c r="IJ16" i="38" a="1"/>
  <c r="IJ16" i="38" s="1"/>
  <c r="IJ15" i="38" a="1"/>
  <c r="IJ15" i="38" s="1"/>
  <c r="IJ17" i="38" a="1"/>
  <c r="IJ17" i="38" s="1"/>
  <c r="KV19" i="38" a="1"/>
  <c r="KV19" i="38" s="1"/>
  <c r="KV17" i="38" a="1"/>
  <c r="KV17" i="38" s="1"/>
  <c r="KV18" i="38" a="1"/>
  <c r="KV18" i="38" s="1"/>
  <c r="KV16" i="38" a="1"/>
  <c r="KV16" i="38" s="1"/>
  <c r="KV15" i="38" a="1"/>
  <c r="KV15" i="38" s="1"/>
  <c r="DQ19" i="38" a="1"/>
  <c r="DQ19" i="38" s="1"/>
  <c r="DQ18" i="38" a="1"/>
  <c r="DQ18" i="38" s="1"/>
  <c r="DQ17" i="38" a="1"/>
  <c r="DQ17" i="38" s="1"/>
  <c r="DQ15" i="38" a="1"/>
  <c r="DQ15" i="38" s="1"/>
  <c r="DQ16" i="38" a="1"/>
  <c r="DQ16" i="38" s="1"/>
  <c r="JE19" i="38" a="1"/>
  <c r="JE19" i="38" s="1"/>
  <c r="JE17" i="38" a="1"/>
  <c r="JE17" i="38" s="1"/>
  <c r="JE15" i="38" a="1"/>
  <c r="JE15" i="38" s="1"/>
  <c r="JE18" i="38" a="1"/>
  <c r="JE18" i="38" s="1"/>
  <c r="JE16" i="38" a="1"/>
  <c r="JE16" i="38" s="1"/>
  <c r="BL18" i="38" a="1"/>
  <c r="BL18" i="38" s="1"/>
  <c r="BL19" i="38" a="1"/>
  <c r="BL19" i="38" s="1"/>
  <c r="BL17" i="38" a="1"/>
  <c r="BL17" i="38" s="1"/>
  <c r="BL16" i="38" a="1"/>
  <c r="BL16" i="38" s="1"/>
  <c r="BL15" i="38" a="1"/>
  <c r="BL15" i="38" s="1"/>
  <c r="BO18" i="38" a="1"/>
  <c r="BO18" i="38" s="1"/>
  <c r="BO19" i="38" a="1"/>
  <c r="BO19" i="38" s="1"/>
  <c r="BO17" i="38" a="1"/>
  <c r="BO17" i="38" s="1"/>
  <c r="BO16" i="38" a="1"/>
  <c r="BO16" i="38" s="1"/>
  <c r="BO15" i="38" a="1"/>
  <c r="BO15" i="38" s="1"/>
  <c r="FY15" i="38" a="1"/>
  <c r="FY15" i="38" s="1"/>
  <c r="FY19" i="38" a="1"/>
  <c r="FY19" i="38" s="1"/>
  <c r="FY17" i="38" a="1"/>
  <c r="FY17" i="38" s="1"/>
  <c r="FY18" i="38" a="1"/>
  <c r="FY18" i="38" s="1"/>
  <c r="FY16" i="38" a="1"/>
  <c r="FY16" i="38" s="1"/>
  <c r="BE19" i="38" a="1"/>
  <c r="BE19" i="38" s="1"/>
  <c r="BE18" i="38" a="1"/>
  <c r="BE18" i="38" s="1"/>
  <c r="BE17" i="38" a="1"/>
  <c r="BE17" i="38" s="1"/>
  <c r="BE15" i="38" a="1"/>
  <c r="BE15" i="38" s="1"/>
  <c r="BE16" i="38" a="1"/>
  <c r="BE16" i="38" s="1"/>
  <c r="FG18" i="38" a="1"/>
  <c r="FG18" i="38" s="1"/>
  <c r="FG19" i="38" a="1"/>
  <c r="FG19" i="38" s="1"/>
  <c r="FG15" i="38" a="1"/>
  <c r="FG15" i="38" s="1"/>
  <c r="FG17" i="38" a="1"/>
  <c r="FG17" i="38" s="1"/>
  <c r="FG16" i="38" a="1"/>
  <c r="FG16" i="38" s="1"/>
  <c r="LC19" i="38" a="1"/>
  <c r="LC19" i="38" s="1"/>
  <c r="LC18" i="38" a="1"/>
  <c r="LC18" i="38" s="1"/>
  <c r="LC15" i="38" a="1"/>
  <c r="LC15" i="38" s="1"/>
  <c r="LC17" i="38" a="1"/>
  <c r="LC17" i="38" s="1"/>
  <c r="LC16" i="38" a="1"/>
  <c r="LC16" i="38" s="1"/>
  <c r="BS19" i="38" a="1"/>
  <c r="BS19" i="38" s="1"/>
  <c r="BS18" i="38" a="1"/>
  <c r="BS18" i="38" s="1"/>
  <c r="BS17" i="38" a="1"/>
  <c r="BS17" i="38" s="1"/>
  <c r="BS16" i="38" a="1"/>
  <c r="BS16" i="38" s="1"/>
  <c r="BS15" i="38" a="1"/>
  <c r="BS15" i="38" s="1"/>
  <c r="GA19" i="38" a="1"/>
  <c r="GA19" i="38" s="1"/>
  <c r="GA15" i="38" a="1"/>
  <c r="GA15" i="38" s="1"/>
  <c r="GA18" i="38" a="1"/>
  <c r="GA18" i="38" s="1"/>
  <c r="GA17" i="38" a="1"/>
  <c r="GA17" i="38" s="1"/>
  <c r="GA16" i="38" a="1"/>
  <c r="GA16" i="38" s="1"/>
  <c r="N19" i="38" a="1"/>
  <c r="N19" i="38" s="1"/>
  <c r="N18" i="38" a="1"/>
  <c r="N18" i="38" s="1"/>
  <c r="N17" i="38" a="1"/>
  <c r="N17" i="38" s="1"/>
  <c r="N16" i="38" a="1"/>
  <c r="N16" i="38" s="1"/>
  <c r="N15" i="38" a="1"/>
  <c r="N15" i="38" s="1"/>
  <c r="BZ19" i="38" a="1"/>
  <c r="BZ19" i="38" s="1"/>
  <c r="BZ18" i="38" a="1"/>
  <c r="BZ18" i="38" s="1"/>
  <c r="BZ17" i="38" a="1"/>
  <c r="BZ17" i="38" s="1"/>
  <c r="BZ16" i="38" a="1"/>
  <c r="BZ16" i="38" s="1"/>
  <c r="BZ15" i="38" a="1"/>
  <c r="BZ15" i="38" s="1"/>
  <c r="EL18" i="38" a="1"/>
  <c r="EL18" i="38" s="1"/>
  <c r="EL17" i="38" a="1"/>
  <c r="EL17" i="38" s="1"/>
  <c r="EL19" i="38" a="1"/>
  <c r="EL19" i="38" s="1"/>
  <c r="EL16" i="38" a="1"/>
  <c r="EL16" i="38" s="1"/>
  <c r="EL15" i="38" a="1"/>
  <c r="EL15" i="38" s="1"/>
  <c r="GX19" i="38" a="1"/>
  <c r="GX19" i="38" s="1"/>
  <c r="GX18" i="38" a="1"/>
  <c r="GX18" i="38" s="1"/>
  <c r="GX17" i="38" a="1"/>
  <c r="GX17" i="38" s="1"/>
  <c r="GX16" i="38" a="1"/>
  <c r="GX16" i="38" s="1"/>
  <c r="GX15" i="38" a="1"/>
  <c r="GX15" i="38" s="1"/>
  <c r="KA19" i="38" a="1"/>
  <c r="KA19" i="38" s="1"/>
  <c r="KA15" i="38" a="1"/>
  <c r="KA15" i="38" s="1"/>
  <c r="KA18" i="38" a="1"/>
  <c r="KA18" i="38" s="1"/>
  <c r="KA16" i="38" a="1"/>
  <c r="KA16" i="38" s="1"/>
  <c r="KA17" i="38" a="1"/>
  <c r="KA17" i="38" s="1"/>
  <c r="DX18" i="38" a="1"/>
  <c r="DX18" i="38" s="1"/>
  <c r="DX19" i="38" a="1"/>
  <c r="DX19" i="38" s="1"/>
  <c r="DX17" i="38" a="1"/>
  <c r="DX17" i="38" s="1"/>
  <c r="DX16" i="38" a="1"/>
  <c r="DX16" i="38" s="1"/>
  <c r="DX15" i="38" a="1"/>
  <c r="DX15" i="38" s="1"/>
  <c r="GJ18" i="38" a="1"/>
  <c r="GJ18" i="38" s="1"/>
  <c r="GJ19" i="38" a="1"/>
  <c r="GJ19" i="38" s="1"/>
  <c r="GJ17" i="38" a="1"/>
  <c r="GJ17" i="38" s="1"/>
  <c r="GJ16" i="38" a="1"/>
  <c r="GJ16" i="38" s="1"/>
  <c r="GJ15" i="38" a="1"/>
  <c r="GJ15" i="38" s="1"/>
  <c r="JI19" i="38" a="1"/>
  <c r="JI19" i="38" s="1"/>
  <c r="JI15" i="38" a="1"/>
  <c r="JI15" i="38" s="1"/>
  <c r="JI16" i="38" a="1"/>
  <c r="JI16" i="38" s="1"/>
  <c r="JI17" i="38" a="1"/>
  <c r="JI17" i="38" s="1"/>
  <c r="JI18" i="38" a="1"/>
  <c r="JI18" i="38" s="1"/>
  <c r="HX18" i="38" a="1"/>
  <c r="HX18" i="38" s="1"/>
  <c r="HX19" i="38" a="1"/>
  <c r="HX19" i="38" s="1"/>
  <c r="HX16" i="38" a="1"/>
  <c r="HX16" i="38" s="1"/>
  <c r="HX17" i="38" a="1"/>
  <c r="HX17" i="38" s="1"/>
  <c r="HX15" i="38" a="1"/>
  <c r="HX15" i="38" s="1"/>
  <c r="KJ19" i="38" a="1"/>
  <c r="KJ19" i="38" s="1"/>
  <c r="KJ18" i="38" a="1"/>
  <c r="KJ18" i="38" s="1"/>
  <c r="KJ15" i="38" a="1"/>
  <c r="KJ15" i="38" s="1"/>
  <c r="KJ16" i="38" a="1"/>
  <c r="KJ16" i="38" s="1"/>
  <c r="KJ17" i="38" a="1"/>
  <c r="KJ17" i="38" s="1"/>
  <c r="AN19" i="38" a="1"/>
  <c r="AN19" i="38" s="1"/>
  <c r="AN17" i="38" a="1"/>
  <c r="AN17" i="38" s="1"/>
  <c r="AN18" i="38" a="1"/>
  <c r="AN18" i="38" s="1"/>
  <c r="AN16" i="38" a="1"/>
  <c r="AN16" i="38" s="1"/>
  <c r="AN15" i="38" a="1"/>
  <c r="AN15" i="38" s="1"/>
  <c r="GK19" i="38" a="1"/>
  <c r="GK19" i="38" s="1"/>
  <c r="GK18" i="38" a="1"/>
  <c r="GK18" i="38" s="1"/>
  <c r="GK15" i="38" a="1"/>
  <c r="GK15" i="38" s="1"/>
  <c r="GK16" i="38" a="1"/>
  <c r="GK16" i="38" s="1"/>
  <c r="GK17" i="38" a="1"/>
  <c r="GK17" i="38" s="1"/>
  <c r="EC18" i="38" a="1"/>
  <c r="EC18" i="38" s="1"/>
  <c r="EC17" i="38" a="1"/>
  <c r="EC17" i="38" s="1"/>
  <c r="EC15" i="38" a="1"/>
  <c r="EC15" i="38" s="1"/>
  <c r="EC19" i="38" a="1"/>
  <c r="EC19" i="38" s="1"/>
  <c r="EC16" i="38" a="1"/>
  <c r="EC16" i="38" s="1"/>
  <c r="AO19" i="38" a="1"/>
  <c r="AO19" i="38" s="1"/>
  <c r="AO18" i="38" a="1"/>
  <c r="AO18" i="38" s="1"/>
  <c r="AO17" i="38" a="1"/>
  <c r="AO17" i="38" s="1"/>
  <c r="AO15" i="38" a="1"/>
  <c r="AO15" i="38" s="1"/>
  <c r="AO16" i="38" a="1"/>
  <c r="AO16" i="38" s="1"/>
  <c r="EI19" i="38" a="1"/>
  <c r="EI19" i="38" s="1"/>
  <c r="EI18" i="38" a="1"/>
  <c r="EI18" i="38" s="1"/>
  <c r="EI15" i="38" a="1"/>
  <c r="EI15" i="38" s="1"/>
  <c r="EI17" i="38" a="1"/>
  <c r="EI17" i="38" s="1"/>
  <c r="EI16" i="38" a="1"/>
  <c r="EI16" i="38" s="1"/>
  <c r="JW19" i="38" a="1"/>
  <c r="JW19" i="38" s="1"/>
  <c r="JW18" i="38" a="1"/>
  <c r="JW18" i="38" s="1"/>
  <c r="JW15" i="38" a="1"/>
  <c r="JW15" i="38" s="1"/>
  <c r="JW17" i="38" a="1"/>
  <c r="JW17" i="38" s="1"/>
  <c r="JW16" i="38" a="1"/>
  <c r="JW16" i="38" s="1"/>
  <c r="BC18" i="38" a="1"/>
  <c r="BC18" i="38" s="1"/>
  <c r="BC19" i="38" a="1"/>
  <c r="BC19" i="38" s="1"/>
  <c r="BC17" i="38" a="1"/>
  <c r="BC17" i="38" s="1"/>
  <c r="BC16" i="38" a="1"/>
  <c r="BC16" i="38" s="1"/>
  <c r="BC15" i="38" a="1"/>
  <c r="BC15" i="38" s="1"/>
  <c r="FC19" i="38" a="1"/>
  <c r="FC19" i="38" s="1"/>
  <c r="FC15" i="38" a="1"/>
  <c r="FC15" i="38" s="1"/>
  <c r="FC18" i="38" a="1"/>
  <c r="FC18" i="38" s="1"/>
  <c r="FC16" i="38" a="1"/>
  <c r="FC16" i="38" s="1"/>
  <c r="FC17" i="38" a="1"/>
  <c r="FC17" i="38" s="1"/>
  <c r="KX19" i="38" a="1"/>
  <c r="KX19" i="38" s="1"/>
  <c r="KX18" i="38" a="1"/>
  <c r="KX18" i="38" s="1"/>
  <c r="KX17" i="38" a="1"/>
  <c r="KX17" i="38" s="1"/>
  <c r="KX16" i="38" a="1"/>
  <c r="KX16" i="38" s="1"/>
  <c r="KX15" i="38" a="1"/>
  <c r="KX15" i="38" s="1"/>
  <c r="BN19" i="38" a="1"/>
  <c r="BN19" i="38" s="1"/>
  <c r="BN18" i="38" a="1"/>
  <c r="BN18" i="38" s="1"/>
  <c r="BN17" i="38" a="1"/>
  <c r="BN17" i="38" s="1"/>
  <c r="BN15" i="38" a="1"/>
  <c r="BN15" i="38" s="1"/>
  <c r="BN16" i="38" a="1"/>
  <c r="BN16" i="38" s="1"/>
  <c r="DZ18" i="38" a="1"/>
  <c r="DZ18" i="38" s="1"/>
  <c r="DZ19" i="38" a="1"/>
  <c r="DZ19" i="38" s="1"/>
  <c r="DZ17" i="38" a="1"/>
  <c r="DZ17" i="38" s="1"/>
  <c r="DZ15" i="38" a="1"/>
  <c r="DZ15" i="38" s="1"/>
  <c r="DZ16" i="38" a="1"/>
  <c r="DZ16" i="38" s="1"/>
  <c r="GL18" i="38" a="1"/>
  <c r="GL18" i="38" s="1"/>
  <c r="GL16" i="38" a="1"/>
  <c r="GL16" i="38" s="1"/>
  <c r="GL19" i="38" a="1"/>
  <c r="GL19" i="38" s="1"/>
  <c r="GL15" i="38" a="1"/>
  <c r="GL15" i="38" s="1"/>
  <c r="GL17" i="38" a="1"/>
  <c r="GL17" i="38" s="1"/>
  <c r="JK19" i="38" a="1"/>
  <c r="JK19" i="38" s="1"/>
  <c r="JK18" i="38" a="1"/>
  <c r="JK18" i="38" s="1"/>
  <c r="JK15" i="38" a="1"/>
  <c r="JK15" i="38" s="1"/>
  <c r="JK17" i="38" a="1"/>
  <c r="JK17" i="38" s="1"/>
  <c r="JK16" i="38" a="1"/>
  <c r="JK16" i="38" s="1"/>
  <c r="DL18" i="38" a="1"/>
  <c r="DL18" i="38" s="1"/>
  <c r="DL19" i="38" a="1"/>
  <c r="DL19" i="38" s="1"/>
  <c r="DL16" i="38" a="1"/>
  <c r="DL16" i="38" s="1"/>
  <c r="DL17" i="38" a="1"/>
  <c r="DL17" i="38" s="1"/>
  <c r="DL15" i="38" a="1"/>
  <c r="DL15" i="38" s="1"/>
  <c r="FX19" i="38" a="1"/>
  <c r="FX19" i="38" s="1"/>
  <c r="FX18" i="38" a="1"/>
  <c r="FX18" i="38" s="1"/>
  <c r="FX16" i="38" a="1"/>
  <c r="FX16" i="38" s="1"/>
  <c r="FX15" i="38" a="1"/>
  <c r="FX15" i="38" s="1"/>
  <c r="FX17" i="38" a="1"/>
  <c r="FX17" i="38" s="1"/>
  <c r="IS18" i="38" a="1"/>
  <c r="IS18" i="38" s="1"/>
  <c r="IS15" i="38" a="1"/>
  <c r="IS15" i="38" s="1"/>
  <c r="IS17" i="38" a="1"/>
  <c r="IS17" i="38" s="1"/>
  <c r="IS16" i="38" a="1"/>
  <c r="IS16" i="38" s="1"/>
  <c r="IS19" i="38" a="1"/>
  <c r="IS19" i="38" s="1"/>
  <c r="HL19" i="38" a="1"/>
  <c r="HL19" i="38" s="1"/>
  <c r="HL18" i="38" a="1"/>
  <c r="HL18" i="38" s="1"/>
  <c r="HL17" i="38" a="1"/>
  <c r="HL17" i="38" s="1"/>
  <c r="HL15" i="38" a="1"/>
  <c r="HL15" i="38" s="1"/>
  <c r="HL16" i="38" a="1"/>
  <c r="HL16" i="38" s="1"/>
  <c r="JX19" i="38" a="1"/>
  <c r="JX19" i="38" s="1"/>
  <c r="JX18" i="38" a="1"/>
  <c r="JX18" i="38" s="1"/>
  <c r="JX15" i="38" a="1"/>
  <c r="JX15" i="38" s="1"/>
  <c r="JX17" i="38" a="1"/>
  <c r="JX17" i="38" s="1"/>
  <c r="JX16" i="38" a="1"/>
  <c r="JX16" i="38" s="1"/>
  <c r="CR18" i="38" a="1"/>
  <c r="CR18" i="38" s="1"/>
  <c r="CR17" i="38" a="1"/>
  <c r="CR17" i="38" s="1"/>
  <c r="CR16" i="38" a="1"/>
  <c r="CR16" i="38" s="1"/>
  <c r="CR19" i="38" a="1"/>
  <c r="CR19" i="38" s="1"/>
  <c r="CR15" i="38" a="1"/>
  <c r="CR15" i="38" s="1"/>
  <c r="BI18" i="38" a="1"/>
  <c r="BI18" i="38" s="1"/>
  <c r="BI19" i="38" a="1"/>
  <c r="BI19" i="38" s="1"/>
  <c r="BI15" i="38" a="1"/>
  <c r="BI15" i="38" s="1"/>
  <c r="BI17" i="38" a="1"/>
  <c r="BI17" i="38" s="1"/>
  <c r="BI16" i="38" a="1"/>
  <c r="BI16" i="38" s="1"/>
  <c r="DE19" i="38" a="1"/>
  <c r="DE19" i="38" s="1"/>
  <c r="DE18" i="38" a="1"/>
  <c r="DE18" i="38" s="1"/>
  <c r="DE15" i="38" a="1"/>
  <c r="DE15" i="38" s="1"/>
  <c r="DE17" i="38" a="1"/>
  <c r="DE17" i="38" s="1"/>
  <c r="DE16" i="38" a="1"/>
  <c r="DE16" i="38" s="1"/>
  <c r="CJ18" i="38" a="1"/>
  <c r="CJ18" i="38" s="1"/>
  <c r="CJ19" i="38" a="1"/>
  <c r="CJ19" i="38" s="1"/>
  <c r="CJ17" i="38" a="1"/>
  <c r="CJ17" i="38" s="1"/>
  <c r="CJ16" i="38" a="1"/>
  <c r="CJ16" i="38" s="1"/>
  <c r="CJ15" i="38" a="1"/>
  <c r="CJ15" i="38" s="1"/>
  <c r="E19" i="38" a="1"/>
  <c r="E19" i="38" s="1"/>
  <c r="E18" i="38" a="1"/>
  <c r="E18" i="38" s="1"/>
  <c r="E17" i="38" a="1"/>
  <c r="E17" i="38" s="1"/>
  <c r="E15" i="38" a="1"/>
  <c r="E15" i="38" s="1"/>
  <c r="E16" i="38" a="1"/>
  <c r="E16" i="38" s="1"/>
  <c r="HE15" i="38" a="1"/>
  <c r="HE15" i="38" s="1"/>
  <c r="HE19" i="38" a="1"/>
  <c r="HE19" i="38" s="1"/>
  <c r="HE18" i="38" a="1"/>
  <c r="HE18" i="38" s="1"/>
  <c r="HE16" i="38" a="1"/>
  <c r="HE16" i="38" s="1"/>
  <c r="HE17" i="38" a="1"/>
  <c r="HE17" i="38" s="1"/>
  <c r="AU18" i="38" a="1"/>
  <c r="AU18" i="38" s="1"/>
  <c r="AU19" i="38" a="1"/>
  <c r="AU19" i="38" s="1"/>
  <c r="AU16" i="38" a="1"/>
  <c r="AU16" i="38" s="1"/>
  <c r="AU15" i="38" a="1"/>
  <c r="AU15" i="38" s="1"/>
  <c r="AU17" i="38" a="1"/>
  <c r="AU17" i="38" s="1"/>
  <c r="EQ18" i="38" a="1"/>
  <c r="EQ18" i="38" s="1"/>
  <c r="EQ15" i="38" a="1"/>
  <c r="EQ15" i="38" s="1"/>
  <c r="EQ19" i="38" a="1"/>
  <c r="EQ19" i="38" s="1"/>
  <c r="EQ17" i="38" a="1"/>
  <c r="EQ17" i="38" s="1"/>
  <c r="EQ16" i="38" a="1"/>
  <c r="EQ16" i="38" s="1"/>
  <c r="KH17" i="38" a="1"/>
  <c r="KH17" i="38" s="1"/>
  <c r="KH18" i="38" a="1"/>
  <c r="KH18" i="38" s="1"/>
  <c r="KH16" i="38" a="1"/>
  <c r="KH16" i="38" s="1"/>
  <c r="KH19" i="38" a="1"/>
  <c r="KH19" i="38" s="1"/>
  <c r="KH15" i="38" a="1"/>
  <c r="KH15" i="38" s="1"/>
  <c r="CC19" i="38" a="1"/>
  <c r="CC19" i="38" s="1"/>
  <c r="CC18" i="38" a="1"/>
  <c r="CC18" i="38" s="1"/>
  <c r="CC15" i="38" a="1"/>
  <c r="CC15" i="38" s="1"/>
  <c r="CC17" i="38" a="1"/>
  <c r="CC17" i="38" s="1"/>
  <c r="CC16" i="38" a="1"/>
  <c r="CC16" i="38" s="1"/>
  <c r="GQ15" i="38" a="1"/>
  <c r="GQ15" i="38" s="1"/>
  <c r="GQ18" i="38" a="1"/>
  <c r="GQ18" i="38" s="1"/>
  <c r="GQ19" i="38" a="1"/>
  <c r="GQ19" i="38" s="1"/>
  <c r="GQ17" i="38" a="1"/>
  <c r="GQ17" i="38" s="1"/>
  <c r="GQ16" i="38" a="1"/>
  <c r="GQ16" i="38" s="1"/>
  <c r="F19" i="38" a="1"/>
  <c r="F19" i="38" s="1"/>
  <c r="F17" i="38" a="1"/>
  <c r="F17" i="38" s="1"/>
  <c r="F16" i="38" a="1"/>
  <c r="F16" i="38" s="1"/>
  <c r="F15" i="38" a="1"/>
  <c r="F15" i="38" s="1"/>
  <c r="F18" i="38" a="1"/>
  <c r="F18" i="38" s="1"/>
  <c r="BR19" i="38" a="1"/>
  <c r="BR19" i="38" s="1"/>
  <c r="BR18" i="38" a="1"/>
  <c r="BR18" i="38" s="1"/>
  <c r="BR17" i="38" a="1"/>
  <c r="BR17" i="38" s="1"/>
  <c r="BR15" i="38" a="1"/>
  <c r="BR15" i="38" s="1"/>
  <c r="BR16" i="38" a="1"/>
  <c r="BR16" i="38" s="1"/>
  <c r="ED19" i="38" a="1"/>
  <c r="ED19" i="38" s="1"/>
  <c r="ED18" i="38" a="1"/>
  <c r="ED18" i="38" s="1"/>
  <c r="ED17" i="38" a="1"/>
  <c r="ED17" i="38" s="1"/>
  <c r="ED15" i="38" a="1"/>
  <c r="ED15" i="38" s="1"/>
  <c r="ED16" i="38" a="1"/>
  <c r="ED16" i="38" s="1"/>
  <c r="GP19" i="38" a="1"/>
  <c r="GP19" i="38" s="1"/>
  <c r="GP16" i="38" a="1"/>
  <c r="GP16" i="38" s="1"/>
  <c r="GP17" i="38" a="1"/>
  <c r="GP17" i="38" s="1"/>
  <c r="GP15" i="38" a="1"/>
  <c r="GP15" i="38" s="1"/>
  <c r="GP18" i="38" a="1"/>
  <c r="GP18" i="38" s="1"/>
  <c r="JQ15" i="38" a="1"/>
  <c r="JQ15" i="38" s="1"/>
  <c r="JQ18" i="38" a="1"/>
  <c r="JQ18" i="38" s="1"/>
  <c r="JQ16" i="38" a="1"/>
  <c r="JQ16" i="38" s="1"/>
  <c r="JQ19" i="38" a="1"/>
  <c r="JQ19" i="38" s="1"/>
  <c r="JQ17" i="38" a="1"/>
  <c r="JQ17" i="38" s="1"/>
  <c r="DP18" i="38" a="1"/>
  <c r="DP18" i="38" s="1"/>
  <c r="DP17" i="38" a="1"/>
  <c r="DP17" i="38" s="1"/>
  <c r="DP16" i="38" a="1"/>
  <c r="DP16" i="38" s="1"/>
  <c r="DP15" i="38" a="1"/>
  <c r="DP15" i="38" s="1"/>
  <c r="DP19" i="38" a="1"/>
  <c r="DP19" i="38" s="1"/>
  <c r="GB18" i="38" a="1"/>
  <c r="GB18" i="38" s="1"/>
  <c r="GB17" i="38" a="1"/>
  <c r="GB17" i="38" s="1"/>
  <c r="GB16" i="38" a="1"/>
  <c r="GB16" i="38" s="1"/>
  <c r="GB19" i="38" a="1"/>
  <c r="GB19" i="38" s="1"/>
  <c r="GB15" i="38" a="1"/>
  <c r="GB15" i="38" s="1"/>
  <c r="IX19" i="38" a="1"/>
  <c r="IX19" i="38" s="1"/>
  <c r="IX18" i="38" a="1"/>
  <c r="IX18" i="38" s="1"/>
  <c r="IX16" i="38" a="1"/>
  <c r="IX16" i="38" s="1"/>
  <c r="IX15" i="38" a="1"/>
  <c r="IX15" i="38" s="1"/>
  <c r="IX17" i="38" a="1"/>
  <c r="IX17" i="38" s="1"/>
  <c r="HP18" i="38" a="1"/>
  <c r="HP18" i="38" s="1"/>
  <c r="HP17" i="38" a="1"/>
  <c r="HP17" i="38" s="1"/>
  <c r="HP19" i="38" a="1"/>
  <c r="HP19" i="38" s="1"/>
  <c r="HP16" i="38" a="1"/>
  <c r="HP16" i="38" s="1"/>
  <c r="HP15" i="38" a="1"/>
  <c r="HP15" i="38" s="1"/>
  <c r="KB19" i="38" a="1"/>
  <c r="KB19" i="38" s="1"/>
  <c r="KB18" i="38" a="1"/>
  <c r="KB18" i="38" s="1"/>
  <c r="KB17" i="38" a="1"/>
  <c r="KB17" i="38" s="1"/>
  <c r="KB15" i="38" a="1"/>
  <c r="KB15" i="38" s="1"/>
  <c r="KB16" i="38" a="1"/>
  <c r="KB16" i="38" s="1"/>
  <c r="H17" i="38" a="1"/>
  <c r="H17" i="38" s="1"/>
  <c r="H19" i="38" a="1"/>
  <c r="H19" i="38" s="1"/>
  <c r="H16" i="38" a="1"/>
  <c r="H16" i="38" s="1"/>
  <c r="H18" i="38" a="1"/>
  <c r="H18" i="38" s="1"/>
  <c r="H15" i="38" a="1"/>
  <c r="H15" i="38" s="1"/>
  <c r="GS19" i="38" a="1"/>
  <c r="GS19" i="38" s="1"/>
  <c r="GS15" i="38" a="1"/>
  <c r="GS15" i="38" s="1"/>
  <c r="GS18" i="38" a="1"/>
  <c r="GS18" i="38" s="1"/>
  <c r="GS17" i="38" a="1"/>
  <c r="GS17" i="38" s="1"/>
  <c r="GS16" i="38" a="1"/>
  <c r="GS16" i="38" s="1"/>
  <c r="M18" i="38" a="1"/>
  <c r="M18" i="38" s="1"/>
  <c r="M19" i="38" a="1"/>
  <c r="M19" i="38" s="1"/>
  <c r="M17" i="38" a="1"/>
  <c r="M17" i="38" s="1"/>
  <c r="M15" i="38" a="1"/>
  <c r="M15" i="38" s="1"/>
  <c r="M16" i="38" a="1"/>
  <c r="M16" i="38" s="1"/>
  <c r="HS18" i="38" a="1"/>
  <c r="HS18" i="38" s="1"/>
  <c r="HS15" i="38" a="1"/>
  <c r="HS15" i="38" s="1"/>
  <c r="HS19" i="38" a="1"/>
  <c r="HS19" i="38" s="1"/>
  <c r="HS16" i="38" a="1"/>
  <c r="HS16" i="38" s="1"/>
  <c r="HS17" i="38" a="1"/>
  <c r="HS17" i="38" s="1"/>
  <c r="CW18" i="38" a="1"/>
  <c r="CW18" i="38" s="1"/>
  <c r="CW17" i="38" a="1"/>
  <c r="CW17" i="38" s="1"/>
  <c r="CW15" i="38" a="1"/>
  <c r="CW15" i="38" s="1"/>
  <c r="CW19" i="38" a="1"/>
  <c r="CW19" i="38" s="1"/>
  <c r="CW16" i="38" a="1"/>
  <c r="CW16" i="38" s="1"/>
  <c r="I19" i="38" a="1"/>
  <c r="I19" i="38" s="1"/>
  <c r="I18" i="38" a="1"/>
  <c r="I18" i="38" s="1"/>
  <c r="I17" i="38" a="1"/>
  <c r="I17" i="38" s="1"/>
  <c r="I16" i="38" a="1"/>
  <c r="I16" i="38" s="1"/>
  <c r="I15" i="38" a="1"/>
  <c r="I15" i="38" s="1"/>
  <c r="CQ19" i="38" a="1"/>
  <c r="CQ19" i="38" s="1"/>
  <c r="CQ18" i="38" a="1"/>
  <c r="CQ18" i="38" s="1"/>
  <c r="CQ16" i="38" a="1"/>
  <c r="CQ16" i="38" s="1"/>
  <c r="CQ15" i="38" a="1"/>
  <c r="CQ15" i="38" s="1"/>
  <c r="CQ17" i="38" a="1"/>
  <c r="CQ17" i="38" s="1"/>
  <c r="HK18" i="38" a="1"/>
  <c r="HK18" i="38" s="1"/>
  <c r="HK15" i="38" a="1"/>
  <c r="HK15" i="38" s="1"/>
  <c r="HK19" i="38" a="1"/>
  <c r="HK19" i="38" s="1"/>
  <c r="HK17" i="38" a="1"/>
  <c r="HK17" i="38" s="1"/>
  <c r="HK16" i="38" a="1"/>
  <c r="HK16" i="38" s="1"/>
  <c r="AR18" i="38" a="1"/>
  <c r="AR18" i="38" s="1"/>
  <c r="AR17" i="38" a="1"/>
  <c r="AR17" i="38" s="1"/>
  <c r="AR16" i="38" a="1"/>
  <c r="AR16" i="38" s="1"/>
  <c r="AR15" i="38" a="1"/>
  <c r="AR15" i="38" s="1"/>
  <c r="AR19" i="38" a="1"/>
  <c r="AR19" i="38" s="1"/>
  <c r="EM19" i="38" a="1"/>
  <c r="EM19" i="38" s="1"/>
  <c r="EM18" i="38" a="1"/>
  <c r="EM18" i="38" s="1"/>
  <c r="EM15" i="38" a="1"/>
  <c r="EM15" i="38" s="1"/>
  <c r="EM16" i="38" a="1"/>
  <c r="EM16" i="38" s="1"/>
  <c r="EM17" i="38" a="1"/>
  <c r="EM17" i="38" s="1"/>
  <c r="KC19" i="38" a="1"/>
  <c r="KC19" i="38" s="1"/>
  <c r="KC18" i="38" a="1"/>
  <c r="KC18" i="38" s="1"/>
  <c r="KC17" i="38" a="1"/>
  <c r="KC17" i="38" s="1"/>
  <c r="KC15" i="38" a="1"/>
  <c r="KC15" i="38" s="1"/>
  <c r="KC16" i="38" a="1"/>
  <c r="KC16" i="38" s="1"/>
  <c r="AP19" i="38" a="1"/>
  <c r="AP19" i="38" s="1"/>
  <c r="AP17" i="38" a="1"/>
  <c r="AP17" i="38" s="1"/>
  <c r="AP15" i="38" a="1"/>
  <c r="AP15" i="38" s="1"/>
  <c r="AP18" i="38" a="1"/>
  <c r="AP18" i="38" s="1"/>
  <c r="AP16" i="38" a="1"/>
  <c r="AP16" i="38" s="1"/>
  <c r="DB19" i="38" a="1"/>
  <c r="DB19" i="38" s="1"/>
  <c r="DB18" i="38" a="1"/>
  <c r="DB18" i="38" s="1"/>
  <c r="DB17" i="38" a="1"/>
  <c r="DB17" i="38" s="1"/>
  <c r="DB15" i="38" a="1"/>
  <c r="DB15" i="38" s="1"/>
  <c r="DB16" i="38" a="1"/>
  <c r="DB16" i="38" s="1"/>
  <c r="FN19" i="38" a="1"/>
  <c r="FN19" i="38" s="1"/>
  <c r="FN18" i="38" a="1"/>
  <c r="FN18" i="38" s="1"/>
  <c r="FN17" i="38" a="1"/>
  <c r="FN17" i="38" s="1"/>
  <c r="FN15" i="38" a="1"/>
  <c r="FN15" i="38" s="1"/>
  <c r="FN16" i="38" a="1"/>
  <c r="FN16" i="38" s="1"/>
  <c r="IE19" i="38" a="1"/>
  <c r="IE19" i="38" s="1"/>
  <c r="IE18" i="38" a="1"/>
  <c r="IE18" i="38" s="1"/>
  <c r="IE15" i="38" a="1"/>
  <c r="IE15" i="38" s="1"/>
  <c r="IE17" i="38" a="1"/>
  <c r="IE17" i="38" s="1"/>
  <c r="IE16" i="38" a="1"/>
  <c r="IE16" i="38" s="1"/>
  <c r="LM19" i="38" a="1"/>
  <c r="LM19" i="38" s="1"/>
  <c r="LM15" i="38" a="1"/>
  <c r="LM15" i="38" s="1"/>
  <c r="LM18" i="38" a="1"/>
  <c r="LM18" i="38" s="1"/>
  <c r="LM16" i="38" a="1"/>
  <c r="LM16" i="38" s="1"/>
  <c r="LM17" i="38" a="1"/>
  <c r="LM17" i="38" s="1"/>
  <c r="EZ19" i="38" a="1"/>
  <c r="EZ19" i="38" s="1"/>
  <c r="EZ18" i="38" a="1"/>
  <c r="EZ18" i="38" s="1"/>
  <c r="EZ17" i="38" a="1"/>
  <c r="EZ17" i="38" s="1"/>
  <c r="EZ16" i="38" a="1"/>
  <c r="EZ16" i="38" s="1"/>
  <c r="EZ15" i="38" a="1"/>
  <c r="EZ15" i="38" s="1"/>
  <c r="HM19" i="38" a="1"/>
  <c r="HM19" i="38" s="1"/>
  <c r="HM18" i="38" a="1"/>
  <c r="HM18" i="38" s="1"/>
  <c r="HM15" i="38" a="1"/>
  <c r="HM15" i="38" s="1"/>
  <c r="HM16" i="38" a="1"/>
  <c r="HM16" i="38" s="1"/>
  <c r="HM17" i="38" a="1"/>
  <c r="HM17" i="38" s="1"/>
  <c r="KT19" i="38" a="1"/>
  <c r="KT19" i="38" s="1"/>
  <c r="KT18" i="38" a="1"/>
  <c r="KT18" i="38" s="1"/>
  <c r="KT17" i="38" a="1"/>
  <c r="KT17" i="38" s="1"/>
  <c r="KT16" i="38" a="1"/>
  <c r="KT16" i="38" s="1"/>
  <c r="KT15" i="38" a="1"/>
  <c r="KT15" i="38" s="1"/>
  <c r="IZ19" i="38" a="1"/>
  <c r="IZ19" i="38" s="1"/>
  <c r="IZ18" i="38" a="1"/>
  <c r="IZ18" i="38" s="1"/>
  <c r="IZ17" i="38" a="1"/>
  <c r="IZ17" i="38" s="1"/>
  <c r="IZ16" i="38" a="1"/>
  <c r="IZ16" i="38" s="1"/>
  <c r="IZ15" i="38" a="1"/>
  <c r="IZ15" i="38" s="1"/>
  <c r="LL19" i="38" a="1"/>
  <c r="LL19" i="38" s="1"/>
  <c r="LL18" i="38" a="1"/>
  <c r="LL18" i="38" s="1"/>
  <c r="LL17" i="38" a="1"/>
  <c r="LL17" i="38" s="1"/>
  <c r="LL16" i="38" a="1"/>
  <c r="LL16" i="38" s="1"/>
  <c r="LL15" i="38" a="1"/>
  <c r="LL15" i="38" s="1"/>
  <c r="CO18" i="38" a="1"/>
  <c r="CO18" i="38" s="1"/>
  <c r="CO19" i="38" a="1"/>
  <c r="CO19" i="38" s="1"/>
  <c r="CO15" i="38" a="1"/>
  <c r="CO15" i="38" s="1"/>
  <c r="CO16" i="38" a="1"/>
  <c r="CO16" i="38" s="1"/>
  <c r="CO17" i="38" a="1"/>
  <c r="CO17" i="38" s="1"/>
  <c r="S19" i="38" a="1"/>
  <c r="S19" i="38" s="1"/>
  <c r="S17" i="38" a="1"/>
  <c r="S17" i="38" s="1"/>
  <c r="S18" i="38" a="1"/>
  <c r="S18" i="38" s="1"/>
  <c r="S16" i="38" a="1"/>
  <c r="S16" i="38" s="1"/>
  <c r="S15" i="38" a="1"/>
  <c r="S15" i="38" s="1"/>
  <c r="FQ19" i="38" a="1"/>
  <c r="FQ19" i="38" s="1"/>
  <c r="FQ15" i="38" a="1"/>
  <c r="FQ15" i="38" s="1"/>
  <c r="FQ18" i="38" a="1"/>
  <c r="FQ18" i="38" s="1"/>
  <c r="FQ17" i="38" a="1"/>
  <c r="FQ17" i="38" s="1"/>
  <c r="FQ16" i="38" a="1"/>
  <c r="FQ16" i="38" s="1"/>
  <c r="DI19" i="38" a="1"/>
  <c r="DI19" i="38" s="1"/>
  <c r="DI15" i="38" a="1"/>
  <c r="DI15" i="38" s="1"/>
  <c r="DI17" i="38" a="1"/>
  <c r="DI17" i="38" s="1"/>
  <c r="DI16" i="38" a="1"/>
  <c r="DI16" i="38" s="1"/>
  <c r="DI18" i="38" a="1"/>
  <c r="DI18" i="38" s="1"/>
  <c r="AA18" i="38" a="1"/>
  <c r="AA18" i="38" s="1"/>
  <c r="AA17" i="38" a="1"/>
  <c r="AA17" i="38" s="1"/>
  <c r="AA19" i="38" a="1"/>
  <c r="AA19" i="38" s="1"/>
  <c r="AA16" i="38" a="1"/>
  <c r="AA16" i="38" s="1"/>
  <c r="AA15" i="38" a="1"/>
  <c r="AA15" i="38" s="1"/>
  <c r="IT19" i="38" a="1"/>
  <c r="IT19" i="38" s="1"/>
  <c r="IT17" i="38" a="1"/>
  <c r="IT17" i="38" s="1"/>
  <c r="IT18" i="38" a="1"/>
  <c r="IT18" i="38" s="1"/>
  <c r="IT15" i="38" a="1"/>
  <c r="IT15" i="38" s="1"/>
  <c r="IT16" i="38" a="1"/>
  <c r="IT16" i="38" s="1"/>
  <c r="CA18" i="38" a="1"/>
  <c r="CA18" i="38" s="1"/>
  <c r="CA19" i="38" a="1"/>
  <c r="CA19" i="38" s="1"/>
  <c r="CA16" i="38" a="1"/>
  <c r="CA16" i="38" s="1"/>
  <c r="CA15" i="38" a="1"/>
  <c r="CA15" i="38" s="1"/>
  <c r="CA17" i="38" a="1"/>
  <c r="CA17" i="38" s="1"/>
  <c r="GM18" i="38" a="1"/>
  <c r="GM18" i="38" s="1"/>
  <c r="GM15" i="38" a="1"/>
  <c r="GM15" i="38" s="1"/>
  <c r="GM17" i="38" a="1"/>
  <c r="GM17" i="38" s="1"/>
  <c r="GM16" i="38" a="1"/>
  <c r="GM16" i="38" s="1"/>
  <c r="GM19" i="38" a="1"/>
  <c r="GM19" i="38" s="1"/>
  <c r="G19" i="38" a="1"/>
  <c r="G19" i="38" s="1"/>
  <c r="G18" i="38" a="1"/>
  <c r="G18" i="38" s="1"/>
  <c r="G17" i="38" a="1"/>
  <c r="G17" i="38" s="1"/>
  <c r="G16" i="38" a="1"/>
  <c r="G16" i="38" s="1"/>
  <c r="G15" i="38" a="1"/>
  <c r="G15" i="38" s="1"/>
  <c r="CN19" i="38" a="1"/>
  <c r="CN19" i="38" s="1"/>
  <c r="CN18" i="38" a="1"/>
  <c r="CN18" i="38" s="1"/>
  <c r="CN17" i="38" a="1"/>
  <c r="CN17" i="38" s="1"/>
  <c r="CN16" i="38" a="1"/>
  <c r="CN16" i="38" s="1"/>
  <c r="CN15" i="38" a="1"/>
  <c r="CN15" i="38" s="1"/>
  <c r="HG15" i="38" a="1"/>
  <c r="HG15" i="38" s="1"/>
  <c r="HG18" i="38" a="1"/>
  <c r="HG18" i="38" s="1"/>
  <c r="HG17" i="38" a="1"/>
  <c r="HG17" i="38" s="1"/>
  <c r="HG19" i="38" a="1"/>
  <c r="HG19" i="38" s="1"/>
  <c r="HG16" i="38" a="1"/>
  <c r="HG16" i="38" s="1"/>
  <c r="AD19" i="38" a="1"/>
  <c r="AD19" i="38" s="1"/>
  <c r="AD18" i="38" a="1"/>
  <c r="AD18" i="38" s="1"/>
  <c r="AD17" i="38" a="1"/>
  <c r="AD17" i="38" s="1"/>
  <c r="AD16" i="38" a="1"/>
  <c r="AD16" i="38" s="1"/>
  <c r="AD15" i="38" a="1"/>
  <c r="AD15" i="38" s="1"/>
  <c r="CP19" i="38" a="1"/>
  <c r="CP19" i="38" s="1"/>
  <c r="CP17" i="38" a="1"/>
  <c r="CP17" i="38" s="1"/>
  <c r="CP16" i="38" a="1"/>
  <c r="CP16" i="38" s="1"/>
  <c r="CP15" i="38" a="1"/>
  <c r="CP15" i="38" s="1"/>
  <c r="CP18" i="38" a="1"/>
  <c r="CP18" i="38" s="1"/>
  <c r="FB18" i="38" a="1"/>
  <c r="FB18" i="38" s="1"/>
  <c r="FB17" i="38" a="1"/>
  <c r="FB17" i="38" s="1"/>
  <c r="FB16" i="38" a="1"/>
  <c r="FB16" i="38" s="1"/>
  <c r="FB15" i="38" a="1"/>
  <c r="FB15" i="38" s="1"/>
  <c r="FB19" i="38" a="1"/>
  <c r="FB19" i="38" s="1"/>
  <c r="HO15" i="38" a="1"/>
  <c r="HO15" i="38" s="1"/>
  <c r="HO19" i="38" a="1"/>
  <c r="HO19" i="38" s="1"/>
  <c r="HO18" i="38" a="1"/>
  <c r="HO18" i="38" s="1"/>
  <c r="HO16" i="38" a="1"/>
  <c r="HO16" i="38" s="1"/>
  <c r="HO17" i="38" a="1"/>
  <c r="HO17" i="38" s="1"/>
  <c r="KW19" i="38" a="1"/>
  <c r="KW19" i="38" s="1"/>
  <c r="KW15" i="38" a="1"/>
  <c r="KW15" i="38" s="1"/>
  <c r="KW16" i="38" a="1"/>
  <c r="KW16" i="38" s="1"/>
  <c r="KW18" i="38" a="1"/>
  <c r="KW18" i="38" s="1"/>
  <c r="KW17" i="38" a="1"/>
  <c r="KW17" i="38" s="1"/>
  <c r="EN18" i="38" a="1"/>
  <c r="EN18" i="38" s="1"/>
  <c r="EN19" i="38" a="1"/>
  <c r="EN19" i="38" s="1"/>
  <c r="EN17" i="38" a="1"/>
  <c r="EN17" i="38" s="1"/>
  <c r="EN16" i="38" a="1"/>
  <c r="EN16" i="38" s="1"/>
  <c r="EN15" i="38" a="1"/>
  <c r="EN15" i="38" s="1"/>
  <c r="GZ18" i="38" a="1"/>
  <c r="GZ18" i="38" s="1"/>
  <c r="GZ19" i="38" a="1"/>
  <c r="GZ19" i="38" s="1"/>
  <c r="GZ17" i="38" a="1"/>
  <c r="GZ17" i="38" s="1"/>
  <c r="GZ15" i="38" a="1"/>
  <c r="GZ15" i="38" s="1"/>
  <c r="GZ16" i="38" a="1"/>
  <c r="GZ16" i="38" s="1"/>
  <c r="KD19" i="38" a="1"/>
  <c r="KD19" i="38" s="1"/>
  <c r="KD16" i="38" a="1"/>
  <c r="KD16" i="38" s="1"/>
  <c r="KD18" i="38" a="1"/>
  <c r="KD18" i="38" s="1"/>
  <c r="KD17" i="38" a="1"/>
  <c r="KD17" i="38" s="1"/>
  <c r="KD15" i="38" a="1"/>
  <c r="KD15" i="38" s="1"/>
  <c r="IN18" i="38" a="1"/>
  <c r="IN18" i="38" s="1"/>
  <c r="IN19" i="38" a="1"/>
  <c r="IN19" i="38" s="1"/>
  <c r="IN16" i="38" a="1"/>
  <c r="IN16" i="38" s="1"/>
  <c r="IN15" i="38" a="1"/>
  <c r="IN15" i="38" s="1"/>
  <c r="IN17" i="38" a="1"/>
  <c r="IN17" i="38" s="1"/>
  <c r="KZ19" i="38" a="1"/>
  <c r="KZ19" i="38" s="1"/>
  <c r="KZ18" i="38" a="1"/>
  <c r="KZ18" i="38" s="1"/>
  <c r="KZ16" i="38" a="1"/>
  <c r="KZ16" i="38" s="1"/>
  <c r="KZ15" i="38" a="1"/>
  <c r="KZ15" i="38" s="1"/>
  <c r="KZ17" i="38" a="1"/>
  <c r="KZ17" i="38" s="1"/>
  <c r="NV19" i="38" a="1"/>
  <c r="NV19" i="38" s="1"/>
  <c r="NV16" i="38" a="1"/>
  <c r="NV16" i="38" s="1"/>
  <c r="NV17" i="38" a="1"/>
  <c r="NV17" i="38" s="1"/>
  <c r="NV15" i="38" a="1"/>
  <c r="NV15" i="38" s="1"/>
  <c r="NV18" i="38" a="1"/>
  <c r="NV18" i="38" s="1"/>
  <c r="MV18" i="38" a="1"/>
  <c r="MV18" i="38" s="1"/>
  <c r="MV17" i="38" a="1"/>
  <c r="MV17" i="38" s="1"/>
  <c r="MV16" i="38" a="1"/>
  <c r="MV16" i="38" s="1"/>
  <c r="MV19" i="38" a="1"/>
  <c r="MV19" i="38" s="1"/>
  <c r="MV15" i="38" a="1"/>
  <c r="MV15" i="38" s="1"/>
  <c r="GC19" i="38" a="1"/>
  <c r="GC19" i="38" s="1"/>
  <c r="GC15" i="38" a="1"/>
  <c r="GC15" i="38" s="1"/>
  <c r="GC18" i="38" a="1"/>
  <c r="GC18" i="38" s="1"/>
  <c r="GC17" i="38" a="1"/>
  <c r="GC17" i="38" s="1"/>
  <c r="GC16" i="38" a="1"/>
  <c r="GC16" i="38" s="1"/>
  <c r="EG19" i="38" a="1"/>
  <c r="EG19" i="38" s="1"/>
  <c r="EG15" i="38" a="1"/>
  <c r="EG15" i="38" s="1"/>
  <c r="EG17" i="38" a="1"/>
  <c r="EG17" i="38" s="1"/>
  <c r="EG16" i="38" a="1"/>
  <c r="EG16" i="38" s="1"/>
  <c r="EG18" i="38" a="1"/>
  <c r="EG18" i="38" s="1"/>
  <c r="AI19" i="38" a="1"/>
  <c r="AI19" i="38" s="1"/>
  <c r="AI17" i="38" a="1"/>
  <c r="AI17" i="38" s="1"/>
  <c r="AI16" i="38" a="1"/>
  <c r="AI16" i="38" s="1"/>
  <c r="AI15" i="38" a="1"/>
  <c r="AI15" i="38" s="1"/>
  <c r="AI18" i="38" a="1"/>
  <c r="AI18" i="38" s="1"/>
  <c r="JJ17" i="38" a="1"/>
  <c r="JJ17" i="38" s="1"/>
  <c r="JJ19" i="38" a="1"/>
  <c r="JJ19" i="38" s="1"/>
  <c r="JJ18" i="38" a="1"/>
  <c r="JJ18" i="38" s="1"/>
  <c r="JJ16" i="38" a="1"/>
  <c r="JJ16" i="38" s="1"/>
  <c r="JJ15" i="38" a="1"/>
  <c r="JJ15" i="38" s="1"/>
  <c r="GO19" i="38" a="1"/>
  <c r="GO19" i="38" s="1"/>
  <c r="GO15" i="38" a="1"/>
  <c r="GO15" i="38" s="1"/>
  <c r="GO18" i="38" a="1"/>
  <c r="GO18" i="38" s="1"/>
  <c r="GO16" i="38" a="1"/>
  <c r="GO16" i="38" s="1"/>
  <c r="GO17" i="38" a="1"/>
  <c r="GO17" i="38" s="1"/>
  <c r="BK18" i="38" a="1"/>
  <c r="BK18" i="38" s="1"/>
  <c r="BK16" i="38" a="1"/>
  <c r="BK16" i="38" s="1"/>
  <c r="BK15" i="38" a="1"/>
  <c r="BK15" i="38" s="1"/>
  <c r="BK17" i="38" a="1"/>
  <c r="BK17" i="38" s="1"/>
  <c r="BK19" i="38" a="1"/>
  <c r="BK19" i="38" s="1"/>
  <c r="FO19" i="38" a="1"/>
  <c r="FO19" i="38" s="1"/>
  <c r="FO18" i="38" a="1"/>
  <c r="FO18" i="38" s="1"/>
  <c r="FO15" i="38" a="1"/>
  <c r="FO15" i="38" s="1"/>
  <c r="FO17" i="38" a="1"/>
  <c r="FO17" i="38" s="1"/>
  <c r="FO16" i="38" a="1"/>
  <c r="FO16" i="38" s="1"/>
  <c r="LN19" i="38" a="1"/>
  <c r="LN19" i="38" s="1"/>
  <c r="LN17" i="38" a="1"/>
  <c r="LN17" i="38" s="1"/>
  <c r="LN16" i="38" a="1"/>
  <c r="LN16" i="38" s="1"/>
  <c r="LN15" i="38" a="1"/>
  <c r="LN15" i="38" s="1"/>
  <c r="LN18" i="38" a="1"/>
  <c r="LN18" i="38" s="1"/>
  <c r="BX19" i="38" a="1"/>
  <c r="BX19" i="38" s="1"/>
  <c r="BX18" i="38" a="1"/>
  <c r="BX18" i="38" s="1"/>
  <c r="BX17" i="38" a="1"/>
  <c r="BX17" i="38" s="1"/>
  <c r="BX16" i="38" a="1"/>
  <c r="BX16" i="38" s="1"/>
  <c r="BX15" i="38" a="1"/>
  <c r="BX15" i="38" s="1"/>
  <c r="GI15" i="38" a="1"/>
  <c r="GI15" i="38" s="1"/>
  <c r="GI19" i="38" a="1"/>
  <c r="GI19" i="38" s="1"/>
  <c r="GI16" i="38" a="1"/>
  <c r="GI16" i="38" s="1"/>
  <c r="GI18" i="38" a="1"/>
  <c r="GI18" i="38" s="1"/>
  <c r="GI17" i="38" a="1"/>
  <c r="GI17" i="38" s="1"/>
  <c r="R18" i="38" a="1"/>
  <c r="R18" i="38" s="1"/>
  <c r="R19" i="38" a="1"/>
  <c r="R19" i="38" s="1"/>
  <c r="R15" i="38" a="1"/>
  <c r="R15" i="38" s="1"/>
  <c r="R17" i="38" a="1"/>
  <c r="R17" i="38" s="1"/>
  <c r="R16" i="38" a="1"/>
  <c r="R16" i="38" s="1"/>
  <c r="CD18" i="38" a="1"/>
  <c r="CD18" i="38" s="1"/>
  <c r="CD15" i="38" a="1"/>
  <c r="CD15" i="38" s="1"/>
  <c r="CD17" i="38" a="1"/>
  <c r="CD17" i="38" s="1"/>
  <c r="CD16" i="38" a="1"/>
  <c r="CD16" i="38" s="1"/>
  <c r="CD19" i="38" a="1"/>
  <c r="CD19" i="38" s="1"/>
  <c r="EP18" i="38" a="1"/>
  <c r="EP18" i="38" s="1"/>
  <c r="EP15" i="38" a="1"/>
  <c r="EP15" i="38" s="1"/>
  <c r="EP17" i="38" a="1"/>
  <c r="EP17" i="38" s="1"/>
  <c r="EP16" i="38" a="1"/>
  <c r="EP16" i="38" s="1"/>
  <c r="EP19" i="38" a="1"/>
  <c r="EP19" i="38" s="1"/>
  <c r="HB18" i="38" a="1"/>
  <c r="HB18" i="38" s="1"/>
  <c r="HB19" i="38" a="1"/>
  <c r="HB19" i="38" s="1"/>
  <c r="HB16" i="38" a="1"/>
  <c r="HB16" i="38" s="1"/>
  <c r="HB15" i="38" a="1"/>
  <c r="HB15" i="38" s="1"/>
  <c r="HB17" i="38" a="1"/>
  <c r="HB17" i="38" s="1"/>
  <c r="KG19" i="38" a="1"/>
  <c r="KG19" i="38" s="1"/>
  <c r="KG15" i="38" a="1"/>
  <c r="KG15" i="38" s="1"/>
  <c r="KG16" i="38" a="1"/>
  <c r="KG16" i="38" s="1"/>
  <c r="KG17" i="38" a="1"/>
  <c r="KG17" i="38" s="1"/>
  <c r="KG18" i="38" a="1"/>
  <c r="KG18" i="38" s="1"/>
  <c r="EB19" i="38" a="1"/>
  <c r="EB19" i="38" s="1"/>
  <c r="EB18" i="38" a="1"/>
  <c r="EB18" i="38" s="1"/>
  <c r="EB16" i="38" a="1"/>
  <c r="EB16" i="38" s="1"/>
  <c r="EB17" i="38" a="1"/>
  <c r="EB17" i="38" s="1"/>
  <c r="EB15" i="38" a="1"/>
  <c r="EB15" i="38" s="1"/>
  <c r="GN19" i="38" a="1"/>
  <c r="GN19" i="38" s="1"/>
  <c r="GN18" i="38" a="1"/>
  <c r="GN18" i="38" s="1"/>
  <c r="GN16" i="38" a="1"/>
  <c r="GN16" i="38" s="1"/>
  <c r="GN15" i="38" a="1"/>
  <c r="GN15" i="38" s="1"/>
  <c r="GN17" i="38" a="1"/>
  <c r="GN17" i="38" s="1"/>
  <c r="JN19" i="38" a="1"/>
  <c r="JN19" i="38" s="1"/>
  <c r="JN18" i="38" a="1"/>
  <c r="JN18" i="38" s="1"/>
  <c r="JN17" i="38" a="1"/>
  <c r="JN17" i="38" s="1"/>
  <c r="JN16" i="38" a="1"/>
  <c r="JN16" i="38" s="1"/>
  <c r="JN15" i="38" a="1"/>
  <c r="JN15" i="38" s="1"/>
  <c r="IB19" i="38" a="1"/>
  <c r="IB19" i="38" s="1"/>
  <c r="IB17" i="38" a="1"/>
  <c r="IB17" i="38" s="1"/>
  <c r="IB15" i="38" a="1"/>
  <c r="IB15" i="38" s="1"/>
  <c r="IB18" i="38" a="1"/>
  <c r="IB18" i="38" s="1"/>
  <c r="IB16" i="38" a="1"/>
  <c r="IB16" i="38" s="1"/>
  <c r="KN19" i="38" a="1"/>
  <c r="KN19" i="38" s="1"/>
  <c r="KN18" i="38" a="1"/>
  <c r="KN18" i="38" s="1"/>
  <c r="KN17" i="38" a="1"/>
  <c r="KN17" i="38" s="1"/>
  <c r="KN15" i="38" a="1"/>
  <c r="KN15" i="38" s="1"/>
  <c r="KN16" i="38" a="1"/>
  <c r="KN16" i="38" s="1"/>
  <c r="KU19" i="38" a="1"/>
  <c r="KU19" i="38" s="1"/>
  <c r="KU18" i="38" a="1"/>
  <c r="KU18" i="38" s="1"/>
  <c r="KU15" i="38" a="1"/>
  <c r="KU15" i="38" s="1"/>
  <c r="KU17" i="38" a="1"/>
  <c r="KU17" i="38" s="1"/>
  <c r="KU16" i="38" a="1"/>
  <c r="KU16" i="38" s="1"/>
  <c r="FM19" i="38" a="1"/>
  <c r="FM19" i="38" s="1"/>
  <c r="FM15" i="38" a="1"/>
  <c r="FM15" i="38" s="1"/>
  <c r="FM18" i="38" a="1"/>
  <c r="FM18" i="38" s="1"/>
  <c r="FM17" i="38" a="1"/>
  <c r="FM17" i="38" s="1"/>
  <c r="FM16" i="38" a="1"/>
  <c r="FM16" i="38" s="1"/>
  <c r="II18" i="38" a="1"/>
  <c r="II18" i="38" s="1"/>
  <c r="II15" i="38" a="1"/>
  <c r="II15" i="38" s="1"/>
  <c r="II19" i="38" a="1"/>
  <c r="II19" i="38" s="1"/>
  <c r="II17" i="38" a="1"/>
  <c r="II17" i="38" s="1"/>
  <c r="II16" i="38" a="1"/>
  <c r="II16" i="38" s="1"/>
  <c r="EO19" i="38" a="1"/>
  <c r="EO19" i="38" s="1"/>
  <c r="EO15" i="38" a="1"/>
  <c r="EO15" i="38" s="1"/>
  <c r="EO18" i="38" a="1"/>
  <c r="EO18" i="38" s="1"/>
  <c r="EO17" i="38" a="1"/>
  <c r="EO17" i="38" s="1"/>
  <c r="EO16" i="38" a="1"/>
  <c r="EO16" i="38" s="1"/>
  <c r="AV18" i="38" a="1"/>
  <c r="AV18" i="38" s="1"/>
  <c r="AV17" i="38" a="1"/>
  <c r="AV17" i="38" s="1"/>
  <c r="AV16" i="38" a="1"/>
  <c r="AV16" i="38" s="1"/>
  <c r="AV19" i="38" a="1"/>
  <c r="AV19" i="38" s="1"/>
  <c r="AV15" i="38" a="1"/>
  <c r="AV15" i="38" s="1"/>
  <c r="KK19" i="38" a="1"/>
  <c r="KK19" i="38" s="1"/>
  <c r="KK17" i="38" a="1"/>
  <c r="KK17" i="38" s="1"/>
  <c r="KK15" i="38" a="1"/>
  <c r="KK15" i="38" s="1"/>
  <c r="KK18" i="38" a="1"/>
  <c r="KK18" i="38" s="1"/>
  <c r="KK16" i="38" a="1"/>
  <c r="KK16" i="38" s="1"/>
  <c r="BP18" i="38" a="1"/>
  <c r="BP18" i="38" s="1"/>
  <c r="BP16" i="38" a="1"/>
  <c r="BP16" i="38" s="1"/>
  <c r="BP19" i="38" a="1"/>
  <c r="BP19" i="38" s="1"/>
  <c r="BP17" i="38" a="1"/>
  <c r="BP17" i="38" s="1"/>
  <c r="BP15" i="38" a="1"/>
  <c r="BP15" i="38" s="1"/>
  <c r="FW18" i="38" a="1"/>
  <c r="FW18" i="38" s="1"/>
  <c r="FW15" i="38" a="1"/>
  <c r="FW15" i="38" s="1"/>
  <c r="FW19" i="38" a="1"/>
  <c r="FW19" i="38" s="1"/>
  <c r="FW17" i="38" a="1"/>
  <c r="FW17" i="38" s="1"/>
  <c r="FW16" i="38" a="1"/>
  <c r="FW16" i="38" s="1"/>
  <c r="Q19" i="38" a="1"/>
  <c r="Q19" i="38" s="1"/>
  <c r="Q15" i="38" a="1"/>
  <c r="Q15" i="38" s="1"/>
  <c r="Q18" i="38" a="1"/>
  <c r="Q18" i="38" s="1"/>
  <c r="Q17" i="38" a="1"/>
  <c r="Q17" i="38" s="1"/>
  <c r="Q16" i="38" a="1"/>
  <c r="Q16" i="38" s="1"/>
  <c r="CY19" i="38" a="1"/>
  <c r="CY19" i="38" s="1"/>
  <c r="CY17" i="38" a="1"/>
  <c r="CY17" i="38" s="1"/>
  <c r="CY16" i="38" a="1"/>
  <c r="CY16" i="38" s="1"/>
  <c r="CY15" i="38" a="1"/>
  <c r="CY15" i="38" s="1"/>
  <c r="CY18" i="38" a="1"/>
  <c r="CY18" i="38" s="1"/>
  <c r="IA19" i="38" a="1"/>
  <c r="IA19" i="38" s="1"/>
  <c r="IA18" i="38" a="1"/>
  <c r="IA18" i="38" s="1"/>
  <c r="IA15" i="38" a="1"/>
  <c r="IA15" i="38" s="1"/>
  <c r="IA17" i="38" a="1"/>
  <c r="IA17" i="38" s="1"/>
  <c r="IA16" i="38" a="1"/>
  <c r="IA16" i="38" s="1"/>
  <c r="V19" i="38" a="1"/>
  <c r="V19" i="38" s="1"/>
  <c r="V18" i="38" a="1"/>
  <c r="V18" i="38" s="1"/>
  <c r="V16" i="38" a="1"/>
  <c r="V16" i="38" s="1"/>
  <c r="V15" i="38" a="1"/>
  <c r="V15" i="38" s="1"/>
  <c r="V17" i="38" a="1"/>
  <c r="V17" i="38" s="1"/>
  <c r="CH19" i="38" a="1"/>
  <c r="CH19" i="38" s="1"/>
  <c r="CH18" i="38" a="1"/>
  <c r="CH18" i="38" s="1"/>
  <c r="CH15" i="38" a="1"/>
  <c r="CH15" i="38" s="1"/>
  <c r="CH16" i="38" a="1"/>
  <c r="CH16" i="38" s="1"/>
  <c r="CH17" i="38" a="1"/>
  <c r="CH17" i="38" s="1"/>
  <c r="ET19" i="38" a="1"/>
  <c r="ET19" i="38" s="1"/>
  <c r="ET18" i="38" a="1"/>
  <c r="ET18" i="38" s="1"/>
  <c r="ET16" i="38" a="1"/>
  <c r="ET16" i="38" s="1"/>
  <c r="ET17" i="38" a="1"/>
  <c r="ET17" i="38" s="1"/>
  <c r="ET15" i="38" a="1"/>
  <c r="ET15" i="38" s="1"/>
  <c r="HF19" i="38" a="1"/>
  <c r="HF19" i="38" s="1"/>
  <c r="HF18" i="38" a="1"/>
  <c r="HF18" i="38" s="1"/>
  <c r="HF16" i="38" a="1"/>
  <c r="HF16" i="38" s="1"/>
  <c r="HF15" i="38" a="1"/>
  <c r="HF15" i="38" s="1"/>
  <c r="HF17" i="38" a="1"/>
  <c r="HF17" i="38" s="1"/>
  <c r="KL19" i="38" a="1"/>
  <c r="KL19" i="38" s="1"/>
  <c r="KL18" i="38" a="1"/>
  <c r="KL18" i="38" s="1"/>
  <c r="KL16" i="38" a="1"/>
  <c r="KL16" i="38" s="1"/>
  <c r="KL17" i="38" a="1"/>
  <c r="KL17" i="38" s="1"/>
  <c r="KL15" i="38" a="1"/>
  <c r="KL15" i="38" s="1"/>
  <c r="EF19" i="38" a="1"/>
  <c r="EF19" i="38" s="1"/>
  <c r="EF18" i="38" a="1"/>
  <c r="EF18" i="38" s="1"/>
  <c r="EF17" i="38" a="1"/>
  <c r="EF17" i="38" s="1"/>
  <c r="EF16" i="38" a="1"/>
  <c r="EF16" i="38" s="1"/>
  <c r="EF15" i="38" a="1"/>
  <c r="EF15" i="38" s="1"/>
  <c r="GR19" i="38" a="1"/>
  <c r="GR19" i="38" s="1"/>
  <c r="GR18" i="38" a="1"/>
  <c r="GR18" i="38" s="1"/>
  <c r="GR17" i="38" a="1"/>
  <c r="GR17" i="38" s="1"/>
  <c r="GR16" i="38" a="1"/>
  <c r="GR16" i="38" s="1"/>
  <c r="GR15" i="38" a="1"/>
  <c r="GR15" i="38" s="1"/>
  <c r="JS19" i="38" a="1"/>
  <c r="JS19" i="38" s="1"/>
  <c r="JS15" i="38" a="1"/>
  <c r="JS15" i="38" s="1"/>
  <c r="JS17" i="38" a="1"/>
  <c r="JS17" i="38" s="1"/>
  <c r="JS18" i="38" a="1"/>
  <c r="JS18" i="38" s="1"/>
  <c r="JS16" i="38" a="1"/>
  <c r="JS16" i="38" s="1"/>
  <c r="IF18" i="38" a="1"/>
  <c r="IF18" i="38" s="1"/>
  <c r="IF19" i="38" a="1"/>
  <c r="IF19" i="38" s="1"/>
  <c r="IF17" i="38" a="1"/>
  <c r="IF17" i="38" s="1"/>
  <c r="IF15" i="38" a="1"/>
  <c r="IF15" i="38" s="1"/>
  <c r="IF16" i="38" a="1"/>
  <c r="IF16" i="38" s="1"/>
  <c r="KR18" i="38" a="1"/>
  <c r="KR18" i="38" s="1"/>
  <c r="KR17" i="38" a="1"/>
  <c r="KR17" i="38" s="1"/>
  <c r="KR19" i="38" a="1"/>
  <c r="KR19" i="38" s="1"/>
  <c r="KR15" i="38" a="1"/>
  <c r="KR15" i="38" s="1"/>
  <c r="KR16" i="38" a="1"/>
  <c r="KR16" i="38" s="1"/>
  <c r="AC19" i="38" a="1"/>
  <c r="AC19" i="38" s="1"/>
  <c r="AC18" i="38" a="1"/>
  <c r="AC18" i="38" s="1"/>
  <c r="AC15" i="38" a="1"/>
  <c r="AC15" i="38" s="1"/>
  <c r="AC16" i="38" a="1"/>
  <c r="AC16" i="38" s="1"/>
  <c r="AC17" i="38" a="1"/>
  <c r="AC17" i="38" s="1"/>
  <c r="K18" i="38" a="1"/>
  <c r="K18" i="38" s="1"/>
  <c r="K17" i="38" a="1"/>
  <c r="K17" i="38" s="1"/>
  <c r="K16" i="38" a="1"/>
  <c r="K16" i="38" s="1"/>
  <c r="K15" i="38" a="1"/>
  <c r="K15" i="38" s="1"/>
  <c r="K19" i="38" a="1"/>
  <c r="K19" i="38" s="1"/>
  <c r="AQ19" i="38" a="1"/>
  <c r="AQ19" i="38" s="1"/>
  <c r="AQ18" i="38" a="1"/>
  <c r="AQ18" i="38" s="1"/>
  <c r="AQ17" i="38" a="1"/>
  <c r="AQ17" i="38" s="1"/>
  <c r="AQ16" i="38" a="1"/>
  <c r="AQ16" i="38" s="1"/>
  <c r="AQ15" i="38" a="1"/>
  <c r="AQ15" i="38" s="1"/>
  <c r="BD19" i="38" a="1"/>
  <c r="BD19" i="38" s="1"/>
  <c r="BD17" i="38" a="1"/>
  <c r="BD17" i="38" s="1"/>
  <c r="BD16" i="38" a="1"/>
  <c r="BD16" i="38" s="1"/>
  <c r="BD18" i="38" a="1"/>
  <c r="BD18" i="38" s="1"/>
  <c r="BD15" i="38" a="1"/>
  <c r="BD15" i="38" s="1"/>
  <c r="LA19" i="38" a="1"/>
  <c r="LA19" i="38" s="1"/>
  <c r="LA17" i="38" a="1"/>
  <c r="LA17" i="38" s="1"/>
  <c r="LA15" i="38" a="1"/>
  <c r="LA15" i="38" s="1"/>
  <c r="LA18" i="38" a="1"/>
  <c r="LA18" i="38" s="1"/>
  <c r="LA16" i="38" a="1"/>
  <c r="LA16" i="38" s="1"/>
  <c r="FI15" i="38" a="1"/>
  <c r="FI15" i="38" s="1"/>
  <c r="FI17" i="38" a="1"/>
  <c r="FI17" i="38" s="1"/>
  <c r="FI19" i="38" a="1"/>
  <c r="FI19" i="38" s="1"/>
  <c r="FI18" i="38" a="1"/>
  <c r="FI18" i="38" s="1"/>
  <c r="FI16" i="38" a="1"/>
  <c r="FI16" i="38" s="1"/>
  <c r="AE18" i="38" a="1"/>
  <c r="AE18" i="38" s="1"/>
  <c r="AE19" i="38" a="1"/>
  <c r="AE19" i="38" s="1"/>
  <c r="AE16" i="38" a="1"/>
  <c r="AE16" i="38" s="1"/>
  <c r="AE15" i="38" a="1"/>
  <c r="AE15" i="38" s="1"/>
  <c r="AE17" i="38" a="1"/>
  <c r="AE17" i="38" s="1"/>
  <c r="DS18" i="38" a="1"/>
  <c r="DS18" i="38" s="1"/>
  <c r="DS17" i="38" a="1"/>
  <c r="DS17" i="38" s="1"/>
  <c r="DS19" i="38" a="1"/>
  <c r="DS19" i="38" s="1"/>
  <c r="DS16" i="38" a="1"/>
  <c r="DS16" i="38" s="1"/>
  <c r="DS15" i="38" a="1"/>
  <c r="DS15" i="38" s="1"/>
  <c r="JB19" i="38" a="1"/>
  <c r="JB19" i="38" s="1"/>
  <c r="JB17" i="38" a="1"/>
  <c r="JB17" i="38" s="1"/>
  <c r="JB18" i="38" a="1"/>
  <c r="JB18" i="38" s="1"/>
  <c r="JB16" i="38" a="1"/>
  <c r="JB16" i="38" s="1"/>
  <c r="JB15" i="38" a="1"/>
  <c r="JB15" i="38" s="1"/>
  <c r="BM19" i="38" a="1"/>
  <c r="BM19" i="38" s="1"/>
  <c r="BM18" i="38" a="1"/>
  <c r="BM18" i="38" s="1"/>
  <c r="BM15" i="38" a="1"/>
  <c r="BM15" i="38" s="1"/>
  <c r="BM16" i="38" a="1"/>
  <c r="BM16" i="38" s="1"/>
  <c r="BM17" i="38" a="1"/>
  <c r="BM17" i="38" s="1"/>
  <c r="FS19" i="38" a="1"/>
  <c r="FS19" i="38" s="1"/>
  <c r="FS18" i="38" a="1"/>
  <c r="FS18" i="38" s="1"/>
  <c r="FS15" i="38" a="1"/>
  <c r="FS15" i="38" s="1"/>
  <c r="FS16" i="38" a="1"/>
  <c r="FS16" i="38" s="1"/>
  <c r="FS17" i="38" a="1"/>
  <c r="FS17" i="38" s="1"/>
  <c r="BF18" i="38" a="1"/>
  <c r="BF18" i="38" s="1"/>
  <c r="BF17" i="38" a="1"/>
  <c r="BF17" i="38" s="1"/>
  <c r="BF19" i="38" a="1"/>
  <c r="BF19" i="38" s="1"/>
  <c r="BF15" i="38" a="1"/>
  <c r="BF15" i="38" s="1"/>
  <c r="BF16" i="38" a="1"/>
  <c r="BF16" i="38" s="1"/>
  <c r="DR19" i="38" a="1"/>
  <c r="DR19" i="38" s="1"/>
  <c r="DR17" i="38" a="1"/>
  <c r="DR17" i="38" s="1"/>
  <c r="DR15" i="38" a="1"/>
  <c r="DR15" i="38" s="1"/>
  <c r="DR18" i="38" a="1"/>
  <c r="DR18" i="38" s="1"/>
  <c r="DR16" i="38" a="1"/>
  <c r="DR16" i="38" s="1"/>
  <c r="GD19" i="38" a="1"/>
  <c r="GD19" i="38" s="1"/>
  <c r="GD16" i="38" a="1"/>
  <c r="GD16" i="38" s="1"/>
  <c r="GD18" i="38" a="1"/>
  <c r="GD18" i="38" s="1"/>
  <c r="GD17" i="38" a="1"/>
  <c r="GD17" i="38" s="1"/>
  <c r="GD15" i="38" a="1"/>
  <c r="GD15" i="38" s="1"/>
  <c r="JA19" i="38" a="1"/>
  <c r="JA19" i="38" s="1"/>
  <c r="JA15" i="38" a="1"/>
  <c r="JA15" i="38" s="1"/>
  <c r="JA18" i="38" a="1"/>
  <c r="JA18" i="38" s="1"/>
  <c r="JA16" i="38" a="1"/>
  <c r="JA16" i="38" s="1"/>
  <c r="JA17" i="38" a="1"/>
  <c r="JA17" i="38" s="1"/>
  <c r="DD19" i="38" a="1"/>
  <c r="DD19" i="38" s="1"/>
  <c r="DD17" i="38" a="1"/>
  <c r="DD17" i="38" s="1"/>
  <c r="DD16" i="38" a="1"/>
  <c r="DD16" i="38" s="1"/>
  <c r="DD18" i="38" a="1"/>
  <c r="DD18" i="38" s="1"/>
  <c r="DD15" i="38" a="1"/>
  <c r="DD15" i="38" s="1"/>
  <c r="FP19" i="38" a="1"/>
  <c r="FP19" i="38" s="1"/>
  <c r="FP18" i="38" a="1"/>
  <c r="FP18" i="38" s="1"/>
  <c r="FP17" i="38" a="1"/>
  <c r="FP17" i="38" s="1"/>
  <c r="FP16" i="38" a="1"/>
  <c r="FP16" i="38" s="1"/>
  <c r="FP15" i="38" a="1"/>
  <c r="FP15" i="38" s="1"/>
  <c r="IH19" i="38" a="1"/>
  <c r="IH19" i="38" s="1"/>
  <c r="IH18" i="38" a="1"/>
  <c r="IH18" i="38" s="1"/>
  <c r="IH17" i="38" a="1"/>
  <c r="IH17" i="38" s="1"/>
  <c r="IH16" i="38" a="1"/>
  <c r="IH16" i="38" s="1"/>
  <c r="IH15" i="38" a="1"/>
  <c r="IH15" i="38" s="1"/>
  <c r="LO19" i="38" a="1"/>
  <c r="LO19" i="38" s="1"/>
  <c r="LO15" i="38" a="1"/>
  <c r="LO15" i="38" s="1"/>
  <c r="LO18" i="38" a="1"/>
  <c r="LO18" i="38" s="1"/>
  <c r="LO16" i="38" a="1"/>
  <c r="LO16" i="38" s="1"/>
  <c r="LO17" i="38" a="1"/>
  <c r="LO17" i="38" s="1"/>
  <c r="JP19" i="38" a="1"/>
  <c r="JP19" i="38" s="1"/>
  <c r="JP17" i="38" a="1"/>
  <c r="JP17" i="38" s="1"/>
  <c r="JP16" i="38" a="1"/>
  <c r="JP16" i="38" s="1"/>
  <c r="JP18" i="38" a="1"/>
  <c r="JP18" i="38" s="1"/>
  <c r="JP15" i="38" a="1"/>
  <c r="JP15" i="38" s="1"/>
  <c r="BT18" i="38" a="1"/>
  <c r="BT18" i="38" s="1"/>
  <c r="BT17" i="38" a="1"/>
  <c r="BT17" i="38" s="1"/>
  <c r="BT16" i="38" a="1"/>
  <c r="BT16" i="38" s="1"/>
  <c r="BT19" i="38" a="1"/>
  <c r="BT19" i="38" s="1"/>
  <c r="BT15" i="38" a="1"/>
  <c r="BT15" i="38" s="1"/>
  <c r="DA19" i="38" a="1"/>
  <c r="DA19" i="38" s="1"/>
  <c r="DA18" i="38" a="1"/>
  <c r="DA18" i="38" s="1"/>
  <c r="DA17" i="38" a="1"/>
  <c r="DA17" i="38" s="1"/>
  <c r="DA15" i="38" a="1"/>
  <c r="DA15" i="38" s="1"/>
  <c r="DA16" i="38" a="1"/>
  <c r="DA16" i="38" s="1"/>
  <c r="LQ19" i="38" a="1"/>
  <c r="LQ19" i="38" s="1"/>
  <c r="LQ17" i="38" a="1"/>
  <c r="LQ17" i="38" s="1"/>
  <c r="LQ15" i="38" a="1"/>
  <c r="LQ15" i="38" s="1"/>
  <c r="LQ18" i="38" a="1"/>
  <c r="LQ18" i="38" s="1"/>
  <c r="LQ16" i="38" a="1"/>
  <c r="LQ16" i="38" s="1"/>
  <c r="FU19" i="38" a="1"/>
  <c r="FU19" i="38" s="1"/>
  <c r="FU15" i="38" a="1"/>
  <c r="FU15" i="38" s="1"/>
  <c r="FU18" i="38" a="1"/>
  <c r="FU18" i="38" s="1"/>
  <c r="FU17" i="38" a="1"/>
  <c r="FU17" i="38" s="1"/>
  <c r="FU16" i="38" a="1"/>
  <c r="FU16" i="38" s="1"/>
  <c r="BQ18" i="38" a="1"/>
  <c r="BQ18" i="38" s="1"/>
  <c r="BQ19" i="38" a="1"/>
  <c r="BQ19" i="38" s="1"/>
  <c r="BQ17" i="38" a="1"/>
  <c r="BQ17" i="38" s="1"/>
  <c r="BQ15" i="38" a="1"/>
  <c r="BQ15" i="38" s="1"/>
  <c r="BQ16" i="38" a="1"/>
  <c r="BQ16" i="38" s="1"/>
  <c r="O18" i="38" a="1"/>
  <c r="O18" i="38" s="1"/>
  <c r="O19" i="38" a="1"/>
  <c r="O19" i="38" s="1"/>
  <c r="O16" i="38" a="1"/>
  <c r="O16" i="38" s="1"/>
  <c r="O15" i="38" a="1"/>
  <c r="O15" i="38" s="1"/>
  <c r="O17" i="38" a="1"/>
  <c r="O17" i="38" s="1"/>
  <c r="CV18" i="38" a="1"/>
  <c r="CV18" i="38" s="1"/>
  <c r="CV19" i="38" a="1"/>
  <c r="CV19" i="38" s="1"/>
  <c r="CV16" i="38" a="1"/>
  <c r="CV16" i="38" s="1"/>
  <c r="CV15" i="38" a="1"/>
  <c r="CV15" i="38" s="1"/>
  <c r="CV17" i="38" a="1"/>
  <c r="CV17" i="38" s="1"/>
  <c r="HV19" i="38" a="1"/>
  <c r="HV19" i="38" s="1"/>
  <c r="HV17" i="38" a="1"/>
  <c r="HV17" i="38" s="1"/>
  <c r="HV18" i="38" a="1"/>
  <c r="HV18" i="38" s="1"/>
  <c r="HV16" i="38" a="1"/>
  <c r="HV16" i="38" s="1"/>
  <c r="HV15" i="38" a="1"/>
  <c r="HV15" i="38" s="1"/>
  <c r="AB19" i="38" a="1"/>
  <c r="AB19" i="38" s="1"/>
  <c r="AB18" i="38" a="1"/>
  <c r="AB18" i="38" s="1"/>
  <c r="AB17" i="38" a="1"/>
  <c r="AB17" i="38" s="1"/>
  <c r="AB16" i="38" a="1"/>
  <c r="AB16" i="38" s="1"/>
  <c r="AB15" i="38" a="1"/>
  <c r="AB15" i="38" s="1"/>
  <c r="DO19" i="38" a="1"/>
  <c r="DO19" i="38" s="1"/>
  <c r="DO18" i="38" a="1"/>
  <c r="DO18" i="38" s="1"/>
  <c r="DO17" i="38" a="1"/>
  <c r="DO17" i="38" s="1"/>
  <c r="DO16" i="38" a="1"/>
  <c r="DO16" i="38" s="1"/>
  <c r="DO15" i="38" a="1"/>
  <c r="DO15" i="38" s="1"/>
  <c r="IW19" i="38" a="1"/>
  <c r="IW19" i="38" s="1"/>
  <c r="IW18" i="38" a="1"/>
  <c r="IW18" i="38" s="1"/>
  <c r="IW17" i="38" a="1"/>
  <c r="IW17" i="38" s="1"/>
  <c r="IW15" i="38" a="1"/>
  <c r="IW15" i="38" s="1"/>
  <c r="IW16" i="38" a="1"/>
  <c r="IW16" i="38" s="1"/>
  <c r="AT19" i="38" a="1"/>
  <c r="AT19" i="38" s="1"/>
  <c r="AT18" i="38" a="1"/>
  <c r="AT18" i="38" s="1"/>
  <c r="AT17" i="38" a="1"/>
  <c r="AT17" i="38" s="1"/>
  <c r="AT16" i="38" a="1"/>
  <c r="AT16" i="38" s="1"/>
  <c r="AT15" i="38" a="1"/>
  <c r="AT15" i="38" s="1"/>
  <c r="DF19" i="38" a="1"/>
  <c r="DF19" i="38" s="1"/>
  <c r="DF18" i="38" a="1"/>
  <c r="DF18" i="38" s="1"/>
  <c r="DF17" i="38" a="1"/>
  <c r="DF17" i="38" s="1"/>
  <c r="DF16" i="38" a="1"/>
  <c r="DF16" i="38" s="1"/>
  <c r="DF15" i="38" a="1"/>
  <c r="DF15" i="38" s="1"/>
  <c r="FR19" i="38" a="1"/>
  <c r="FR19" i="38" s="1"/>
  <c r="FR17" i="38" a="1"/>
  <c r="FR17" i="38" s="1"/>
  <c r="FR16" i="38" a="1"/>
  <c r="FR16" i="38" s="1"/>
  <c r="FR18" i="38" a="1"/>
  <c r="FR18" i="38" s="1"/>
  <c r="FR15" i="38" a="1"/>
  <c r="FR15" i="38" s="1"/>
  <c r="IK15" i="38" a="1"/>
  <c r="IK15" i="38" s="1"/>
  <c r="IK19" i="38" a="1"/>
  <c r="IK19" i="38" s="1"/>
  <c r="IK16" i="38" a="1"/>
  <c r="IK16" i="38" s="1"/>
  <c r="IK17" i="38" a="1"/>
  <c r="IK17" i="38" s="1"/>
  <c r="IK18" i="38" a="1"/>
  <c r="IK18" i="38" s="1"/>
  <c r="LR19" i="38" a="1"/>
  <c r="LR19" i="38" s="1"/>
  <c r="LR16" i="38" a="1"/>
  <c r="LR16" i="38" s="1"/>
  <c r="LR17" i="38" a="1"/>
  <c r="LR17" i="38" s="1"/>
  <c r="LR18" i="38" a="1"/>
  <c r="LR18" i="38" s="1"/>
  <c r="LR15" i="38" a="1"/>
  <c r="LR15" i="38" s="1"/>
  <c r="FD18" i="38" a="1"/>
  <c r="FD18" i="38" s="1"/>
  <c r="FD19" i="38" a="1"/>
  <c r="FD19" i="38" s="1"/>
  <c r="FD17" i="38" a="1"/>
  <c r="FD17" i="38" s="1"/>
  <c r="FD16" i="38" a="1"/>
  <c r="FD16" i="38" s="1"/>
  <c r="FD15" i="38" a="1"/>
  <c r="FD15" i="38" s="1"/>
  <c r="HR19" i="38" a="1"/>
  <c r="HR19" i="38" s="1"/>
  <c r="HR16" i="38" a="1"/>
  <c r="HR16" i="38" s="1"/>
  <c r="HR17" i="38" a="1"/>
  <c r="HR17" i="38" s="1"/>
  <c r="HR15" i="38" a="1"/>
  <c r="HR15" i="38" s="1"/>
  <c r="HR18" i="38" a="1"/>
  <c r="HR18" i="38" s="1"/>
  <c r="KY19" i="38" a="1"/>
  <c r="KY19" i="38" s="1"/>
  <c r="KY15" i="38" a="1"/>
  <c r="KY15" i="38" s="1"/>
  <c r="KY18" i="38" a="1"/>
  <c r="KY18" i="38" s="1"/>
  <c r="KY17" i="38" a="1"/>
  <c r="KY17" i="38" s="1"/>
  <c r="KY16" i="38" a="1"/>
  <c r="KY16" i="38" s="1"/>
  <c r="JD18" i="38" a="1"/>
  <c r="JD18" i="38" s="1"/>
  <c r="JD19" i="38" a="1"/>
  <c r="JD19" i="38" s="1"/>
  <c r="JD15" i="38" a="1"/>
  <c r="JD15" i="38" s="1"/>
  <c r="JD17" i="38" a="1"/>
  <c r="JD17" i="38" s="1"/>
  <c r="JD16" i="38" a="1"/>
  <c r="JD16" i="38" s="1"/>
  <c r="LP19" i="38" a="1"/>
  <c r="LP19" i="38" s="1"/>
  <c r="LP18" i="38" a="1"/>
  <c r="LP18" i="38" s="1"/>
  <c r="LP17" i="38" a="1"/>
  <c r="LP17" i="38" s="1"/>
  <c r="LP15" i="38" a="1"/>
  <c r="LP15" i="38" s="1"/>
  <c r="LP16" i="38" a="1"/>
  <c r="LP16" i="38" s="1"/>
  <c r="B16" i="40" l="1" a="1"/>
  <c r="B16" i="40" s="1"/>
  <c r="B19" i="40" a="1"/>
  <c r="B17" i="40" a="1"/>
  <c r="B17" i="40" s="1"/>
  <c r="B18" i="40" a="1"/>
  <c r="B18" i="40" s="1"/>
  <c r="B15" i="40" a="1"/>
  <c r="B15" i="40" s="1"/>
  <c r="N37" i="20"/>
  <c r="I37" i="20"/>
  <c r="B19" i="40"/>
  <c r="B16" i="38" a="1"/>
  <c r="B16" i="38" s="1"/>
  <c r="B17" i="38" a="1"/>
  <c r="B17" i="38" s="1"/>
  <c r="B18" i="38" a="1"/>
  <c r="B18" i="38" s="1"/>
  <c r="B19" i="38" a="1"/>
  <c r="B19" i="38" s="1"/>
  <c r="B15" i="38" a="1"/>
  <c r="B15" i="38" s="1"/>
  <c r="N38" i="20" l="1"/>
  <c r="N36" i="20" s="1"/>
  <c r="I38" i="20"/>
  <c r="I36" i="20" s="1"/>
</calcChain>
</file>

<file path=xl/comments1.xml><?xml version="1.0" encoding="utf-8"?>
<comments xmlns="http://schemas.openxmlformats.org/spreadsheetml/2006/main">
  <authors>
    <author>Philippe Stolz</author>
  </authors>
  <commentList>
    <comment ref="E3" authorId="0" shapeId="0">
      <text>
        <r>
          <rPr>
            <b/>
            <sz val="9"/>
            <color indexed="81"/>
            <rFont val="Tahoma"/>
            <family val="2"/>
          </rPr>
          <t>Philippe Stolz:</t>
        </r>
        <r>
          <rPr>
            <sz val="9"/>
            <color indexed="81"/>
            <rFont val="Tahoma"/>
            <family val="2"/>
          </rPr>
          <t xml:space="preserve">
Von Frank Werner oder aus Ecoinvent Report No 1, S. 17</t>
        </r>
      </text>
    </comment>
    <comment ref="H3" authorId="0" shapeId="0">
      <text>
        <r>
          <rPr>
            <b/>
            <sz val="9"/>
            <color indexed="81"/>
            <rFont val="Tahoma"/>
            <family val="2"/>
          </rPr>
          <t>Philippe Stolz:</t>
        </r>
        <r>
          <rPr>
            <sz val="9"/>
            <color indexed="81"/>
            <rFont val="Tahoma"/>
            <family val="2"/>
          </rPr>
          <t xml:space="preserve">
Schätzung basierend auf Sachbilanz</t>
        </r>
      </text>
    </comment>
  </commentList>
</comments>
</file>

<file path=xl/sharedStrings.xml><?xml version="1.0" encoding="utf-8"?>
<sst xmlns="http://schemas.openxmlformats.org/spreadsheetml/2006/main" count="16867" uniqueCount="1343">
  <si>
    <t>Version:</t>
  </si>
  <si>
    <t>Umweltbelastungspunkte [UBP'13]</t>
  </si>
  <si>
    <t>zurück zur treeze Website</t>
  </si>
  <si>
    <t>Treibhausgasemissionen
[kg CO2-eq]</t>
  </si>
  <si>
    <t xml:space="preserve">Calculation: </t>
  </si>
  <si>
    <t>Compare</t>
  </si>
  <si>
    <t xml:space="preserve">Results: </t>
  </si>
  <si>
    <t>Impact assessment</t>
  </si>
  <si>
    <t xml:space="preserve">Product 1: </t>
  </si>
  <si>
    <t xml:space="preserve">Product 2: </t>
  </si>
  <si>
    <t xml:space="preserve">Product 3: </t>
  </si>
  <si>
    <t xml:space="preserve">Product 4: </t>
  </si>
  <si>
    <t xml:space="preserve">Product 5: </t>
  </si>
  <si>
    <t xml:space="preserve">Product 6: </t>
  </si>
  <si>
    <t xml:space="preserve">Product 7: </t>
  </si>
  <si>
    <t xml:space="preserve">Product 8: </t>
  </si>
  <si>
    <t xml:space="preserve">Product 9: </t>
  </si>
  <si>
    <t xml:space="preserve">Product 10: </t>
  </si>
  <si>
    <t xml:space="preserve">Product 11: </t>
  </si>
  <si>
    <t xml:space="preserve">Product 12: </t>
  </si>
  <si>
    <t xml:space="preserve">Product 13: </t>
  </si>
  <si>
    <t xml:space="preserve">Product 14: </t>
  </si>
  <si>
    <t xml:space="preserve">Product 15: </t>
  </si>
  <si>
    <t xml:space="preserve">Product 16: </t>
  </si>
  <si>
    <t xml:space="preserve">Product 17: </t>
  </si>
  <si>
    <t xml:space="preserve">Method: </t>
  </si>
  <si>
    <t xml:space="preserve">Indicator: </t>
  </si>
  <si>
    <t>Single score</t>
  </si>
  <si>
    <t xml:space="preserve">Skip categories: </t>
  </si>
  <si>
    <t>Never</t>
  </si>
  <si>
    <t xml:space="preserve">Default units: </t>
  </si>
  <si>
    <t>Yes</t>
  </si>
  <si>
    <t xml:space="preserve">Exclude infrastructure processes: </t>
  </si>
  <si>
    <t>No</t>
  </si>
  <si>
    <t xml:space="preserve">Exclude long-term emissions: </t>
  </si>
  <si>
    <t xml:space="preserve">Sorted on item: </t>
  </si>
  <si>
    <t>Impact category</t>
  </si>
  <si>
    <t xml:space="preserve">Sort order: </t>
  </si>
  <si>
    <t>Ascending</t>
  </si>
  <si>
    <t>Unit</t>
  </si>
  <si>
    <t>Transport, freight, rail/CH U</t>
  </si>
  <si>
    <t>Total</t>
  </si>
  <si>
    <t>Pt</t>
  </si>
  <si>
    <t>Water resources</t>
  </si>
  <si>
    <t>Energy resources</t>
  </si>
  <si>
    <t>Mineral resources</t>
  </si>
  <si>
    <t>Land use</t>
  </si>
  <si>
    <t>Global warming</t>
  </si>
  <si>
    <t>Ozone layer depletion</t>
  </si>
  <si>
    <t>Main air pollutants and PM</t>
  </si>
  <si>
    <t>Carcinogenic substances into air</t>
  </si>
  <si>
    <t>Heavy metals into air</t>
  </si>
  <si>
    <t>Water pollutants</t>
  </si>
  <si>
    <t>POP into water</t>
  </si>
  <si>
    <t>Heavy metals into water</t>
  </si>
  <si>
    <t>Pesticides into soil</t>
  </si>
  <si>
    <t>Heavy metals into soil</t>
  </si>
  <si>
    <t>Radioactive substances into air</t>
  </si>
  <si>
    <t>Radioactive substances into water</t>
  </si>
  <si>
    <t>Noise</t>
  </si>
  <si>
    <t>Non radioactive waste to deposit</t>
  </si>
  <si>
    <t>Radioactive waste to deposit</t>
  </si>
  <si>
    <t>Characterisation</t>
  </si>
  <si>
    <t>kg CO2 eq</t>
  </si>
  <si>
    <t>MJ</t>
  </si>
  <si>
    <t>Non renewable, fossil</t>
  </si>
  <si>
    <t>Non-renewable, nuclear</t>
  </si>
  <si>
    <t>Renewable, biomass</t>
  </si>
  <si>
    <t>Renewable, water</t>
  </si>
  <si>
    <t>Cumulative Energy Demand V1.09 / Cumulative energy demand</t>
  </si>
  <si>
    <t>Non-renewable, biomass</t>
  </si>
  <si>
    <t>Renewable, wind, solar, geothe</t>
  </si>
  <si>
    <t>Entsorgung</t>
  </si>
  <si>
    <t xml:space="preserve">Product 18: </t>
  </si>
  <si>
    <t xml:space="preserve">Product 19: </t>
  </si>
  <si>
    <t>Transportdistanz mit Lkw [km]</t>
  </si>
  <si>
    <t>Transportdistanz mit Bahn [km]</t>
  </si>
  <si>
    <t>Umweltindikator</t>
  </si>
  <si>
    <t>Herstellung</t>
  </si>
  <si>
    <t>Variante 1</t>
  </si>
  <si>
    <t>Variante 2</t>
  </si>
  <si>
    <t>Variante 3</t>
  </si>
  <si>
    <t>1 tkm Transport, freight, rail/CH U (of project Ecoinvent unit processes v2.2:2016)</t>
  </si>
  <si>
    <t>Primärenergiebedarf erneuerbar [kWh-eq]</t>
  </si>
  <si>
    <t>Primärenergiebedarf nicht erneuerbar [kWh-eq]</t>
  </si>
  <si>
    <t>Primärenergiebedarf gesamt [kWh-eq]</t>
  </si>
  <si>
    <t>{"ButtonStyle":0,"Name":"","HideSscPoweredlogo":false,"LiveShare":{"Enable":true},"WbUtil":{"EnableBs":true},"CopyProtect":{"IsEnabled":false,"DomainName":""},"Theme":{"BgColor":"#FFFFFFFF","BgImage":"","InputBorderStyle":2},"SmartphoneSettings":{"ViewportLock":true,"UseOldViewEngine":false,"EnableZoom":false,"EnableSwipe":false,"HideToolbar":false,"InheritBackgroundColor":false,"CheckboxFlavor":1,"ShowBubble":false},"SmartphoneTheme":1,"Layout":0,"LayoutConfig":{"IsSamePagesHeight":false},"InputDetection":0,"Toolbar":{"Position":1,"IsSubmit":true,"IsPrint":true,"IsPrintAll":false,"IsReset":true,"IsUpdate":true},"AspnetConfig":{"BrowseUrl":"http://localhost/ssc","FileExtension":0},"NodejsConfig":{"LocalPort":3000},"ConfigureSubmit":{"IsShowCaptcha":false,"IsUseSscWebServer":true,"ReceiverCode":"stucki@esu-services.ch","IsFreeService":false,"IsAdvanceService":true,"IsSecureEmail":false,"IsDemonstrationService":false,"AfterSuccessfulSubmit":"","AfterFailSubmit":"","AfterCancelWizard":"","IsUseOwnWebServer":false,"OwnWebServerURL":"","OwnWebServerTarget":"","SubmitTarget":0},"Flavor":-1,"Edition":0,"IgnoreBgInputCell":false,"ResponsiveDesignSetting":{"Disabled":false}}</t>
  </si>
  <si>
    <t>{"Captcha":{"Heading":"Enter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required.","OkButton":"OK","DDLDefaultRequiredText":"Please Select"},"WizardButton":{"Next":"Next","Previous":"Previous","Cancel":"Cancel","Finish":"Finish"},"ToolbarButton":{"Submit":"Submit","Print":"Print","PrintAll":"Print All","Reset":"Reset","Update":"Update","Back":"Back"},"BrowserAndLocation":{"Browsers":[],"ConversionPath":"C:\\Users\\l.tschuemperlin\\Desktop"},"AdvancedSettingsModels":[],"Dropbox":{"AccessToken":"","AccessSecret":""},"SpreadsheetServer":{"Username":"","Password":"","ServerUrl":""},"ConfigureSubmitDefault":{"Email":"stucki@esu-services.ch"},"MessageBubble":{"Close":false,"TopMsg":0},"CustomizeTheme":{"Theme":""},"QrSetting":{"ShowOnConversion":true},"CongratsPage":{"LastOpenedVersion":""},"LocalWebServer":{"Port":"8888"},"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t>
  </si>
  <si>
    <t xml:space="preserve">Product 20: </t>
  </si>
  <si>
    <t>IPCC 2013 GWP 100a V1.02 / IPCC GWP 100a</t>
  </si>
  <si>
    <t>IPCC GWP 100a</t>
  </si>
  <si>
    <t>Primärenergie gesamt</t>
  </si>
  <si>
    <t>Primärenergie erneuerbar</t>
  </si>
  <si>
    <t>Primärenergie nicht erneuerbar (Graue Energie)</t>
  </si>
  <si>
    <t>Treibhausgasemissionen (THG-E)</t>
  </si>
  <si>
    <t>Umweltbelastungspunkte (UBP)</t>
  </si>
  <si>
    <t>Holzrechner</t>
  </si>
  <si>
    <t>© treeze Ltd. 2018</t>
  </si>
  <si>
    <t>v1.0, März 2018</t>
  </si>
  <si>
    <t xml:space="preserve">Product 21: </t>
  </si>
  <si>
    <t xml:space="preserve">Product 22: </t>
  </si>
  <si>
    <t xml:space="preserve">Product 23: </t>
  </si>
  <si>
    <t xml:space="preserve">Product 24: </t>
  </si>
  <si>
    <t xml:space="preserve">Product 25: </t>
  </si>
  <si>
    <t xml:space="preserve">Product 26: </t>
  </si>
  <si>
    <t xml:space="preserve">Product 27: </t>
  </si>
  <si>
    <t xml:space="preserve">Product 28: </t>
  </si>
  <si>
    <t xml:space="preserve">Product 29: </t>
  </si>
  <si>
    <t xml:space="preserve">Product 30: </t>
  </si>
  <si>
    <t xml:space="preserve">Product 31: </t>
  </si>
  <si>
    <t xml:space="preserve">Product 32: </t>
  </si>
  <si>
    <t xml:space="preserve">Product 33: </t>
  </si>
  <si>
    <t xml:space="preserve">Product 34: </t>
  </si>
  <si>
    <t xml:space="preserve">Product 35: </t>
  </si>
  <si>
    <t xml:space="preserve">Product 36: </t>
  </si>
  <si>
    <t xml:space="preserve">Product 37: </t>
  </si>
  <si>
    <t xml:space="preserve">Product 38: </t>
  </si>
  <si>
    <t xml:space="preserve">Product 39: </t>
  </si>
  <si>
    <t xml:space="preserve">Product 40: </t>
  </si>
  <si>
    <t xml:space="preserve">Product 41: </t>
  </si>
  <si>
    <t xml:space="preserve">Product 42: </t>
  </si>
  <si>
    <t xml:space="preserve">Product 43: </t>
  </si>
  <si>
    <t xml:space="preserve">Product 44: </t>
  </si>
  <si>
    <t xml:space="preserve">Product 45: </t>
  </si>
  <si>
    <t xml:space="preserve">Product 46: </t>
  </si>
  <si>
    <t xml:space="preserve">Product 47: </t>
  </si>
  <si>
    <t xml:space="preserve">Product 48: </t>
  </si>
  <si>
    <t xml:space="preserve">Product 49: </t>
  </si>
  <si>
    <t xml:space="preserve">Product 50: </t>
  </si>
  <si>
    <t xml:space="preserve">Product 51: </t>
  </si>
  <si>
    <t xml:space="preserve">Product 52: </t>
  </si>
  <si>
    <t xml:space="preserve">Product 53: </t>
  </si>
  <si>
    <t xml:space="preserve">Product 54: </t>
  </si>
  <si>
    <t xml:space="preserve">Product 55: </t>
  </si>
  <si>
    <t xml:space="preserve">Product 56: </t>
  </si>
  <si>
    <t xml:space="preserve">Product 57: </t>
  </si>
  <si>
    <t xml:space="preserve">Product 58: </t>
  </si>
  <si>
    <t xml:space="preserve">Product 59: </t>
  </si>
  <si>
    <t xml:space="preserve">Product 60: </t>
  </si>
  <si>
    <t xml:space="preserve">Product 61: </t>
  </si>
  <si>
    <t xml:space="preserve">Product 62: </t>
  </si>
  <si>
    <t xml:space="preserve">Product 63: </t>
  </si>
  <si>
    <t xml:space="preserve">Product 64: </t>
  </si>
  <si>
    <t xml:space="preserve">Product 65: </t>
  </si>
  <si>
    <t xml:space="preserve">Product 66: </t>
  </si>
  <si>
    <t xml:space="preserve">Product 67: </t>
  </si>
  <si>
    <t xml:space="preserve">Product 68: </t>
  </si>
  <si>
    <t xml:space="preserve">Product 69: </t>
  </si>
  <si>
    <t xml:space="preserve">Product 70: </t>
  </si>
  <si>
    <t xml:space="preserve">Product 71: </t>
  </si>
  <si>
    <t xml:space="preserve">Product 72: </t>
  </si>
  <si>
    <t xml:space="preserve">Product 73: </t>
  </si>
  <si>
    <t xml:space="preserve">Product 74: </t>
  </si>
  <si>
    <t xml:space="preserve">Product 75: </t>
  </si>
  <si>
    <t xml:space="preserve">Product 76: </t>
  </si>
  <si>
    <t xml:space="preserve">Product 77: </t>
  </si>
  <si>
    <t xml:space="preserve">Product 78: </t>
  </si>
  <si>
    <t xml:space="preserve">Product 79: </t>
  </si>
  <si>
    <t xml:space="preserve">Product 80: </t>
  </si>
  <si>
    <t xml:space="preserve">Product 81: </t>
  </si>
  <si>
    <t xml:space="preserve">Product 82: </t>
  </si>
  <si>
    <t xml:space="preserve">Product 83: </t>
  </si>
  <si>
    <t xml:space="preserve">Product 84: </t>
  </si>
  <si>
    <t xml:space="preserve">Product 85: </t>
  </si>
  <si>
    <t xml:space="preserve">Product 86: </t>
  </si>
  <si>
    <t xml:space="preserve">Product 87: </t>
  </si>
  <si>
    <t xml:space="preserve">Product 88: </t>
  </si>
  <si>
    <t xml:space="preserve">Product 89: </t>
  </si>
  <si>
    <t xml:space="preserve">Product 90: </t>
  </si>
  <si>
    <t xml:space="preserve">Product 91: </t>
  </si>
  <si>
    <t xml:space="preserve">Product 92: </t>
  </si>
  <si>
    <t xml:space="preserve">Product 93: </t>
  </si>
  <si>
    <t xml:space="preserve">Product 94: </t>
  </si>
  <si>
    <t xml:space="preserve">Product 95: </t>
  </si>
  <si>
    <t xml:space="preserve">Product 96: </t>
  </si>
  <si>
    <t xml:space="preserve">Product 97: </t>
  </si>
  <si>
    <t xml:space="preserve">Product 98: </t>
  </si>
  <si>
    <t xml:space="preserve">Product 99: </t>
  </si>
  <si>
    <t xml:space="preserve">Product 100: </t>
  </si>
  <si>
    <t>board</t>
  </si>
  <si>
    <t>Holztyp</t>
  </si>
  <si>
    <t>Nadelholz</t>
  </si>
  <si>
    <t>Laubholz</t>
  </si>
  <si>
    <t>Holzart</t>
  </si>
  <si>
    <t>Weichfaserplatten</t>
  </si>
  <si>
    <t>Balken</t>
  </si>
  <si>
    <t>Latten</t>
  </si>
  <si>
    <t>Bretter</t>
  </si>
  <si>
    <t>roh, luftgetrocknet (u=20%)</t>
  </si>
  <si>
    <t>roh, kammergerocknet (u=10%)</t>
  </si>
  <si>
    <t>roh, kammergetrocknet (u=20%)</t>
  </si>
  <si>
    <t>gehobelt, luftgetrocknet (u=20%)</t>
  </si>
  <si>
    <t>gehobelt, kammergerocknet (u=10%)</t>
  </si>
  <si>
    <t>gehobelt, kammergetrocknet (u=20%)</t>
  </si>
  <si>
    <t>-</t>
  </si>
  <si>
    <t>Verarbeitungsland</t>
  </si>
  <si>
    <t>Schweiz</t>
  </si>
  <si>
    <t>Deutschland</t>
  </si>
  <si>
    <t>Frankreich</t>
  </si>
  <si>
    <t>Österreich</t>
  </si>
  <si>
    <t>Ungarn</t>
  </si>
  <si>
    <t>Schweden</t>
  </si>
  <si>
    <t>Norwegen</t>
  </si>
  <si>
    <t>Finnland</t>
  </si>
  <si>
    <t>Italien</t>
  </si>
  <si>
    <t>Anteil LkW [%]</t>
  </si>
  <si>
    <t>Anteil</t>
  </si>
  <si>
    <t>beam</t>
  </si>
  <si>
    <t>lath</t>
  </si>
  <si>
    <t>fibreboard</t>
  </si>
  <si>
    <t>hardwood</t>
  </si>
  <si>
    <t>softwood</t>
  </si>
  <si>
    <t>CH</t>
  </si>
  <si>
    <t>air dried (u=20%), planed</t>
  </si>
  <si>
    <t>(u=10%), planed</t>
  </si>
  <si>
    <t>raw, air dried</t>
  </si>
  <si>
    <t>raw, kiln dried (u=20%)</t>
  </si>
  <si>
    <t>raw, kiln dried (u=10%)</t>
  </si>
  <si>
    <t>DE</t>
  </si>
  <si>
    <t>FI</t>
  </si>
  <si>
    <t>FR</t>
  </si>
  <si>
    <t>IT</t>
  </si>
  <si>
    <t>NO</t>
  </si>
  <si>
    <t>AT</t>
  </si>
  <si>
    <t>SE</t>
  </si>
  <si>
    <t>HU</t>
  </si>
  <si>
    <t>RER</t>
  </si>
  <si>
    <t>Spanplatte, PF-gebunden, Feuchtbereich</t>
  </si>
  <si>
    <t>Spanplatte, UF-gebunden, beschichtet, Trockenbereich</t>
  </si>
  <si>
    <t>Spanplatte, UF-gebunden, Trockenbereich</t>
  </si>
  <si>
    <t>1 m3 sawnwood, board, hardwood, air dried (u=20%), planed, at sawmill/m3/AT U (of project 631_Ökobilanzen Holzbauten)</t>
  </si>
  <si>
    <t>1 m3 sawnwood, board, hardwood, air dried (u=20%), planed, at sawmill/m3/DE U (of project 631_Ökobilanzen Holzbauten)</t>
  </si>
  <si>
    <t>1 m3 sawnwood, board, hardwood, air dried (u=20%), planed, at sawmill/m3/FI U (of project 631_Ökobilanzen Holzbauten)</t>
  </si>
  <si>
    <t>1 m3 sawnwood, board, hardwood, air dried (u=20%), planed, at sawmill/m3/FR U (of project 631_Ökobilanzen Holzbauten)</t>
  </si>
  <si>
    <t>1 m3 sawnwood, board, hardwood, air dried (u=20%), planed, at sawmill/m3/HU U (of project 631_Ökobilanzen Holzbauten)</t>
  </si>
  <si>
    <t>1 m3 sawnwood, board, hardwood, air dried (u=20%), planed, at sawmill/m3/IT U (of project 631_Ökobilanzen Holzbauten)</t>
  </si>
  <si>
    <t>1 m3 sawnwood, board, hardwood, air dried (u=20%), planed, at sawmill/m3/NO U (of project 631_Ökobilanzen Holzbauten)</t>
  </si>
  <si>
    <t>1 m3 sawnwood, board, hardwood, air dried (u=20%), planed, at sawmill/m3/SE U (of project 631_Ökobilanzen Holzbauten)</t>
  </si>
  <si>
    <t>1 m3 sawnwood, board, hardwood, air dried (u=20%), planed, at sawmill_631/CH U (of project 631_Ökobilanzen Holzbauten)</t>
  </si>
  <si>
    <t>1 m3 sawnwood, board, hardwood, dried (u=10%), planed, at sawmill/m3/AT U (of project 631_Ökobilanzen Holzbauten)</t>
  </si>
  <si>
    <t>1 m3 sawnwood, board, hardwood, dried (u=10%), planed, at sawmill/m3/DE U (of project 631_Ökobilanzen Holzbauten)</t>
  </si>
  <si>
    <t>1 m3 sawnwood, board, hardwood, dried (u=10%), planed, at sawmill/m3/FI U (of project 631_Ökobilanzen Holzbauten)</t>
  </si>
  <si>
    <t>1 m3 sawnwood, board, hardwood, dried (u=10%), planed, at sawmill/m3/FR U (of project 631_Ökobilanzen Holzbauten)</t>
  </si>
  <si>
    <t>1 m3 sawnwood, board, hardwood, dried (u=10%), planed, at sawmill/m3/HU U (of project 631_Ökobilanzen Holzbauten)</t>
  </si>
  <si>
    <t>1 m3 sawnwood, board, hardwood, dried (u=10%), planed, at sawmill/m3/IT U (of project 631_Ökobilanzen Holzbauten)</t>
  </si>
  <si>
    <t>1 m3 sawnwood, board, hardwood, dried (u=10%), planed, at sawmill/m3/NO U (of project 631_Ökobilanzen Holzbauten)</t>
  </si>
  <si>
    <t>1 m3 sawnwood, board, hardwood, dried (u=10%), planed, at sawmill/m3/SE U (of project 631_Ökobilanzen Holzbauten)</t>
  </si>
  <si>
    <t>1 m3 sawnwood, board, hardwood, dried (u=10%), planed, at sawmill_631/CH U (of project 631_Ökobilanzen Holzbauten)</t>
  </si>
  <si>
    <t>1 m3 sawnwood, board, hardwood, kiln dried (u=20%), planed, at sawmill/m3/AT U (of project 631_Ökobilanzen Holzbauten)</t>
  </si>
  <si>
    <t>1 m3 sawnwood, board, hardwood, kiln dried (u=20%), planed, at sawmill/m3/DE U (of project 631_Ökobilanzen Holzbauten)</t>
  </si>
  <si>
    <t>1 m3 sawnwood, board, hardwood, kiln dried (u=20%), planed, at sawmill/m3/FI U (of project 631_Ökobilanzen Holzbauten)</t>
  </si>
  <si>
    <t>1 m3 sawnwood, board, hardwood, kiln dried (u=20%), planed, at sawmill/m3/FR U (of project 631_Ökobilanzen Holzbauten)</t>
  </si>
  <si>
    <t>1 m3 sawnwood, board, hardwood, kiln dried (u=20%), planed, at sawmill/m3/HU U (of project 631_Ökobilanzen Holzbauten)</t>
  </si>
  <si>
    <t>1 m3 sawnwood, board, hardwood, kiln dried (u=20%), planed, at sawmill/m3/IT U (of project 631_Ökobilanzen Holzbauten)</t>
  </si>
  <si>
    <t>1 m3 sawnwood, board, hardwood, kiln dried (u=20%), planed, at sawmill/m3/NO U (of project 631_Ökobilanzen Holzbauten)</t>
  </si>
  <si>
    <t>1 m3 sawnwood, board, hardwood, kiln dried (u=20%), planed, at sawmill/m3/SE U (of project 631_Ökobilanzen Holzbauten)</t>
  </si>
  <si>
    <t>1 m3 sawnwood, board, hardwood, kiln dried (u=20%), planed, at sawmill_631/CH U (of project 631_Ökobilanzen Holzbauten)</t>
  </si>
  <si>
    <t>1 m3 sawnwood, board, hardwood, raw, air dried (u=20%), at sawmill/m3/AT U (of project 631_Ökobilanzen Holzbauten)</t>
  </si>
  <si>
    <t>1 m3 sawnwood, board, hardwood, raw, air dried (u=20%), at sawmill/m3/DE U (of project 631_Ökobilanzen Holzbauten)</t>
  </si>
  <si>
    <t>1 m3 sawnwood, board, hardwood, raw, air dried (u=20%), at sawmill/m3/FI U (of project 631_Ökobilanzen Holzbauten)</t>
  </si>
  <si>
    <t>1 m3 sawnwood, board, hardwood, raw, air dried (u=20%), at sawmill/m3/FR U (of project 631_Ökobilanzen Holzbauten)</t>
  </si>
  <si>
    <t>1 m3 sawnwood, board, hardwood, raw, air dried (u=20%), at sawmill/m3/HU U (of project 631_Ökobilanzen Holzbauten)</t>
  </si>
  <si>
    <t>1 m3 sawnwood, board, hardwood, raw, air dried (u=20%), at sawmill/m3/IT U (of project 631_Ökobilanzen Holzbauten)</t>
  </si>
  <si>
    <t>1 m3 sawnwood, board, hardwood, raw, air dried (u=20%), at sawmill/m3/NO U (of project 631_Ökobilanzen Holzbauten)</t>
  </si>
  <si>
    <t>1 m3 sawnwood, board, hardwood, raw, air dried (u=20%), at sawmill/m3/SE U (of project 631_Ökobilanzen Holzbauten)</t>
  </si>
  <si>
    <t>1 m3 sawnwood, board, hardwood, raw, air dried (u=20%), at sawmill_631/CH U (of project 631_Ökobilanzen Holzbauten)</t>
  </si>
  <si>
    <t>1 m3 sawnwood, board, hardwood, raw, kiln dried (u=10%), at sawmill/m3/AT U (of project 631_Ökobilanzen Holzbauten)</t>
  </si>
  <si>
    <t>1 m3 sawnwood, board, hardwood, raw, kiln dried (u=10%), at sawmill/m3/DE U (of project 631_Ökobilanzen Holzbauten)</t>
  </si>
  <si>
    <t>1 m3 sawnwood, board, hardwood, raw, kiln dried (u=10%), at sawmill/m3/FI U (of project 631_Ökobilanzen Holzbauten)</t>
  </si>
  <si>
    <t>1 m3 sawnwood, board, hardwood, raw, kiln dried (u=10%), at sawmill/m3/FR U (of project 631_Ökobilanzen Holzbauten)</t>
  </si>
  <si>
    <t>1 m3 sawnwood, board, hardwood, raw, kiln dried (u=10%), at sawmill/m3/HU U (of project 631_Ökobilanzen Holzbauten)</t>
  </si>
  <si>
    <t>1 m3 sawnwood, board, hardwood, raw, kiln dried (u=10%), at sawmill/m3/IT U (of project 631_Ökobilanzen Holzbauten)</t>
  </si>
  <si>
    <t>1 m3 sawnwood, board, hardwood, raw, kiln dried (u=10%), at sawmill/m3/NO U (of project 631_Ökobilanzen Holzbauten)</t>
  </si>
  <si>
    <t>1 m3 sawnwood, board, hardwood, raw, kiln dried (u=10%), at sawmill/m3/SE U (of project 631_Ökobilanzen Holzbauten)</t>
  </si>
  <si>
    <t>1 m3 sawnwood, board, hardwood, raw, kiln dried (u=10%), at sawmill_631/CH U (of project 631_Ökobilanzen Holzbauten)</t>
  </si>
  <si>
    <t>1 m3 sawnwood, board, hardwood, raw, kiln dried (u=20%), at sawmill/m3/AT U (of project 631_Ökobilanzen Holzbauten)</t>
  </si>
  <si>
    <t>1 m3 sawnwood, board, hardwood, raw, kiln dried (u=20%), at sawmill/m3/DE U (of project 631_Ökobilanzen Holzbauten)</t>
  </si>
  <si>
    <t>1 m3 sawnwood, board, hardwood, raw, kiln dried (u=20%), at sawmill/m3/FI U (of project 631_Ökobilanzen Holzbauten)</t>
  </si>
  <si>
    <t>1 m3 sawnwood, board, hardwood, raw, kiln dried (u=20%), at sawmill/m3/FR U (of project 631_Ökobilanzen Holzbauten)</t>
  </si>
  <si>
    <t>1 m3 sawnwood, board, hardwood, raw, kiln dried (u=20%), at sawmill/m3/HU U (of project 631_Ökobilanzen Holzbauten)</t>
  </si>
  <si>
    <t>1 m3 sawnwood, board, hardwood, raw, kiln dried (u=20%), at sawmill/m3/IT U (of project 631_Ökobilanzen Holzbauten)</t>
  </si>
  <si>
    <t>1 m3 sawnwood, board, hardwood, raw, kiln dried (u=20%), at sawmill/m3/NO U (of project 631_Ökobilanzen Holzbauten)</t>
  </si>
  <si>
    <t>1 m3 sawnwood, board, hardwood, raw, kiln dried (u=20%), at sawmill/m3/SE U (of project 631_Ökobilanzen Holzbauten)</t>
  </si>
  <si>
    <t>1 m3 sawnwood, board, hardwood, raw, kiln dried (u=20%), at sawmill_631/CH U (of project 631_Ökobilanzen Holzbauten)</t>
  </si>
  <si>
    <t>1 m3 sawnwood, board, softwood, air dried (u=20%), planed, at sawmill/m3/AT U (of project 631_Ökobilanzen Holzbauten)</t>
  </si>
  <si>
    <t>1 m3 sawnwood, board, softwood, air dried (u=20%), planed, at sawmill/m3/DE U (of project 631_Ökobilanzen Holzbauten)</t>
  </si>
  <si>
    <t>1 m3 sawnwood, board, softwood, air dried (u=20%), planed, at sawmill/m3/FI U (of project 631_Ökobilanzen Holzbauten)</t>
  </si>
  <si>
    <t>1 m3 sawnwood, board, softwood, air dried (u=20%), planed, at sawmill/m3/FR U (of project 631_Ökobilanzen Holzbauten)</t>
  </si>
  <si>
    <t>1 m3 sawnwood, board, softwood, air dried (u=20%), planed, at sawmill/m3/HU U (of project 631_Ökobilanzen Holzbauten)</t>
  </si>
  <si>
    <t>1 m3 sawnwood, board, softwood, air dried (u=20%), planed, at sawmill/m3/IT U (of project 631_Ökobilanzen Holzbauten)</t>
  </si>
  <si>
    <t>1 m3 sawnwood, board, softwood, air dried (u=20%), planed, at sawmill/m3/NO U (of project 631_Ökobilanzen Holzbauten)</t>
  </si>
  <si>
    <t>1 m3 sawnwood, board, softwood, air dried (u=20%), planed, at sawmill/m3/SE U (of project 631_Ökobilanzen Holzbauten)</t>
  </si>
  <si>
    <t>1 m3 sawnwood, board, softwood, air dried (u=20%), planed, at sawmill_631/CH U (of project 631_Ökobilanzen Holzbauten)</t>
  </si>
  <si>
    <t>1 m3 sawnwood, board, softwood, dried (u=10%), planed, at sawmill/m3/AT U (of project 631_Ökobilanzen Holzbauten)</t>
  </si>
  <si>
    <t>1 m3 sawnwood, board, softwood, dried (u=10%), planed, at sawmill/m3/DE U (of project 631_Ökobilanzen Holzbauten)</t>
  </si>
  <si>
    <t>1 m3 sawnwood, board, softwood, dried (u=10%), planed, at sawmill/m3/FI U (of project 631_Ökobilanzen Holzbauten)</t>
  </si>
  <si>
    <t>1 m3 sawnwood, board, softwood, dried (u=10%), planed, at sawmill/m3/FR U (of project 631_Ökobilanzen Holzbauten)</t>
  </si>
  <si>
    <t>1 m3 sawnwood, board, softwood, dried (u=10%), planed, at sawmill/m3/HU U (of project 631_Ökobilanzen Holzbauten)</t>
  </si>
  <si>
    <t>1 m3 sawnwood, board, softwood, dried (u=10%), planed, at sawmill/m3/IT U (of project 631_Ökobilanzen Holzbauten)</t>
  </si>
  <si>
    <t>1 m3 sawnwood, board, softwood, dried (u=10%), planed, at sawmill/m3/NO U (of project 631_Ökobilanzen Holzbauten)</t>
  </si>
  <si>
    <t>1 m3 sawnwood, board, softwood, dried (u=10%), planed, at sawmill/m3/SE U (of project 631_Ökobilanzen Holzbauten)</t>
  </si>
  <si>
    <t>1 m3 sawnwood, board, softwood, dried (u=10%), planed, at sawmill_631/CH U (of project 631_Ökobilanzen Holzbauten)</t>
  </si>
  <si>
    <t>1 m3 sawnwood, board, softwood, kiln dried (u=20%), planed, at sawmill/m3/AT U (of project 631_Ökobilanzen Holzbauten)</t>
  </si>
  <si>
    <t>1 m3 sawnwood, board, softwood, kiln dried (u=20%), planed, at sawmill/m3/DE U (of project 631_Ökobilanzen Holzbauten)</t>
  </si>
  <si>
    <t>1 m3 sawnwood, board, softwood, kiln dried (u=20%), planed, at sawmill/m3/FI U (of project 631_Ökobilanzen Holzbauten)</t>
  </si>
  <si>
    <t>1 m3 sawnwood, board, softwood, kiln dried (u=20%), planed, at sawmill/m3/FR U (of project 631_Ökobilanzen Holzbauten)</t>
  </si>
  <si>
    <t>1 m3 sawnwood, board, softwood, kiln dried (u=20%), planed, at sawmill/m3/HU U (of project 631_Ökobilanzen Holzbauten)</t>
  </si>
  <si>
    <t>1 m3 sawnwood, board, softwood, kiln dried (u=20%), planed, at sawmill/m3/IT U (of project 631_Ökobilanzen Holzbauten)</t>
  </si>
  <si>
    <t>1 m3 sawnwood, board, softwood, kiln dried (u=20%), planed, at sawmill/m3/NO U (of project 631_Ökobilanzen Holzbauten)</t>
  </si>
  <si>
    <t>1 m3 sawnwood, board, softwood, kiln dried (u=20%), planed, at sawmill/m3/SE U (of project 631_Ökobilanzen Holzbauten)</t>
  </si>
  <si>
    <t>1 m3 sawnwood, board, softwood, kiln dried (u=20%), planed, at sawmill_631/CH U (of project 631_Ökobilanzen Holzbauten)</t>
  </si>
  <si>
    <t>1 m3 sawnwood, board, softwood, raw, air dried (u=20%), at sawmill/m3/AT U (of project 631_Ökobilanzen Holzbauten)</t>
  </si>
  <si>
    <t>1 m3 sawnwood, board, softwood, raw, air dried (u=20%), at sawmill/m3/DE U (of project 631_Ökobilanzen Holzbauten)</t>
  </si>
  <si>
    <t>1 m3 sawnwood, board, softwood, raw, air dried (u=20%), at sawmill/m3/FI U (of project 631_Ökobilanzen Holzbauten)</t>
  </si>
  <si>
    <t>1 m3 sawnwood, board, softwood, raw, air dried (u=20%), at sawmill/m3/FR U (of project 631_Ökobilanzen Holzbauten)</t>
  </si>
  <si>
    <t>1 m3 sawnwood, board, softwood, raw, air dried (u=20%), at sawmill/m3/HU U (of project 631_Ökobilanzen Holzbauten)</t>
  </si>
  <si>
    <t>1 m3 sawnwood, board, softwood, raw, air dried (u=20%), at sawmill/m3/IT U (of project 631_Ökobilanzen Holzbauten)</t>
  </si>
  <si>
    <t>1 m3 sawnwood, board, softwood, raw, air dried (u=20%), at sawmill/m3/NO U (of project 631_Ökobilanzen Holzbauten)</t>
  </si>
  <si>
    <t>1 m3 sawnwood, board, softwood, raw, air dried (u=20%), at sawmill/m3/SE U (of project 631_Ökobilanzen Holzbauten)</t>
  </si>
  <si>
    <t>1 m3 sawnwood, board, softwood, raw, air dried (u=20%), at sawmill_631/CH U (of project 631_Ökobilanzen Holzbauten)</t>
  </si>
  <si>
    <t>1 m3 sawnwood, board, softwood, raw, kiln dried (u=10%), at sawmill_631/CH U (of project 631_Ökobilanzen Holzbauten)</t>
  </si>
  <si>
    <t>1 m3 sawnwood, board, softwood, raw, kiln dried (u=20%), at sawmill/m3/AT U (of project 631_Ökobilanzen Holzbauten)</t>
  </si>
  <si>
    <t xml:space="preserve">Product 101: </t>
  </si>
  <si>
    <t>1 m3 sawnwood, board, softwood, raw, kiln dried (u=20%), at sawmill/m3/DE U (of project 631_Ökobilanzen Holzbauten)</t>
  </si>
  <si>
    <t xml:space="preserve">Product 102: </t>
  </si>
  <si>
    <t>1 m3 sawnwood, board, softwood, raw, kiln dried (u=20%), at sawmill/m3/FI U (of project 631_Ökobilanzen Holzbauten)</t>
  </si>
  <si>
    <t xml:space="preserve">Product 103: </t>
  </si>
  <si>
    <t>1 m3 sawnwood, board, softwood, raw, kiln dried (u=20%), at sawmill/m3/FR U (of project 631_Ökobilanzen Holzbauten)</t>
  </si>
  <si>
    <t xml:space="preserve">Product 104: </t>
  </si>
  <si>
    <t>1 m3 sawnwood, board, softwood, raw, kiln dried (u=20%), at sawmill/m3/HU U (of project 631_Ökobilanzen Holzbauten)</t>
  </si>
  <si>
    <t xml:space="preserve">Product 105: </t>
  </si>
  <si>
    <t>1 m3 sawnwood, board, softwood, raw, kiln dried (u=20%), at sawmill/m3/IT U (of project 631_Ökobilanzen Holzbauten)</t>
  </si>
  <si>
    <t xml:space="preserve">Product 106: </t>
  </si>
  <si>
    <t>1 m3 sawnwood, board, softwood, raw, kiln dried (u=20%), at sawmill/m3/NO U (of project 631_Ökobilanzen Holzbauten)</t>
  </si>
  <si>
    <t xml:space="preserve">Product 107: </t>
  </si>
  <si>
    <t>1 m3 sawnwood, board, softwood, raw, kiln dried (u=20%), at sawmill/m3/SE U (of project 631_Ökobilanzen Holzbauten)</t>
  </si>
  <si>
    <t xml:space="preserve">Product 108: </t>
  </si>
  <si>
    <t>1 m3 sawnwood, board, softwood, raw, kiln dried (u=20%), at sawmill_631/CH U (of project 631_Ökobilanzen Holzbauten)</t>
  </si>
  <si>
    <t>sawnwood, board, hardwood, air dried (u=20%), planed, at sawmill/m3/AT U</t>
  </si>
  <si>
    <t>sawnwood, board, hardwood, air dried (u=20%), planed, at sawmill/m3/DE U</t>
  </si>
  <si>
    <t>sawnwood, board, hardwood, air dried (u=20%), planed, at sawmill/m3/FI U</t>
  </si>
  <si>
    <t>sawnwood, board, hardwood, air dried (u=20%), planed, at sawmill/m3/FR U</t>
  </si>
  <si>
    <t>sawnwood, board, hardwood, air dried (u=20%), planed, at sawmill/m3/HU U</t>
  </si>
  <si>
    <t>sawnwood, board, hardwood, air dried (u=20%), planed, at sawmill/m3/IT U</t>
  </si>
  <si>
    <t>sawnwood, board, hardwood, air dried (u=20%), planed, at sawmill/m3/NO U</t>
  </si>
  <si>
    <t>sawnwood, board, hardwood, air dried (u=20%), planed, at sawmill/m3/SE U</t>
  </si>
  <si>
    <t>sawnwood, board, hardwood, air dried (u=20%), planed, at sawmill_631/CH U</t>
  </si>
  <si>
    <t>sawnwood, board, hardwood, dried (u=10%), planed, at sawmill/m3/AT U</t>
  </si>
  <si>
    <t>sawnwood, board, hardwood, dried (u=10%), planed, at sawmill/m3/DE U</t>
  </si>
  <si>
    <t>sawnwood, board, hardwood, dried (u=10%), planed, at sawmill/m3/FI U</t>
  </si>
  <si>
    <t>sawnwood, board, hardwood, dried (u=10%), planed, at sawmill/m3/FR U</t>
  </si>
  <si>
    <t>sawnwood, board, hardwood, dried (u=10%), planed, at sawmill/m3/HU U</t>
  </si>
  <si>
    <t>sawnwood, board, hardwood, dried (u=10%), planed, at sawmill/m3/IT U</t>
  </si>
  <si>
    <t>sawnwood, board, hardwood, dried (u=10%), planed, at sawmill/m3/NO U</t>
  </si>
  <si>
    <t>sawnwood, board, hardwood, dried (u=10%), planed, at sawmill/m3/SE U</t>
  </si>
  <si>
    <t>sawnwood, board, hardwood, dried (u=10%), planed, at sawmill_631/CH U</t>
  </si>
  <si>
    <t>sawnwood, board, hardwood, kiln dried (u=20%), planed, at sawmill/m3/AT U</t>
  </si>
  <si>
    <t>sawnwood, board, hardwood, kiln dried (u=20%), planed, at sawmill/m3/DE U</t>
  </si>
  <si>
    <t>sawnwood, board, hardwood, kiln dried (u=20%), planed, at sawmill/m3/FI U</t>
  </si>
  <si>
    <t>sawnwood, board, hardwood, kiln dried (u=20%), planed, at sawmill/m3/FR U</t>
  </si>
  <si>
    <t>sawnwood, board, hardwood, kiln dried (u=20%), planed, at sawmill/m3/HU U</t>
  </si>
  <si>
    <t>sawnwood, board, hardwood, kiln dried (u=20%), planed, at sawmill/m3/IT U</t>
  </si>
  <si>
    <t>sawnwood, board, hardwood, kiln dried (u=20%), planed, at sawmill/m3/NO U</t>
  </si>
  <si>
    <t>sawnwood, board, hardwood, kiln dried (u=20%), planed, at sawmill/m3/SE U</t>
  </si>
  <si>
    <t>sawnwood, board, hardwood, kiln dried (u=20%), planed, at sawmill_631/CH U</t>
  </si>
  <si>
    <t>sawnwood, board, hardwood, raw, air dried (u=20%), at sawmill/m3/AT U</t>
  </si>
  <si>
    <t>sawnwood, board, hardwood, raw, air dried (u=20%), at sawmill/m3/DE U</t>
  </si>
  <si>
    <t>sawnwood, board, hardwood, raw, air dried (u=20%), at sawmill/m3/FI U</t>
  </si>
  <si>
    <t>sawnwood, board, hardwood, raw, air dried (u=20%), at sawmill/m3/FR U</t>
  </si>
  <si>
    <t>sawnwood, board, hardwood, raw, air dried (u=20%), at sawmill/m3/HU U</t>
  </si>
  <si>
    <t>sawnwood, board, hardwood, raw, air dried (u=20%), at sawmill/m3/IT U</t>
  </si>
  <si>
    <t>sawnwood, board, hardwood, raw, air dried (u=20%), at sawmill/m3/NO U</t>
  </si>
  <si>
    <t>sawnwood, board, hardwood, raw, air dried (u=20%), at sawmill/m3/SE U</t>
  </si>
  <si>
    <t>sawnwood, board, hardwood, raw, air dried (u=20%), at sawmill_631/CH U</t>
  </si>
  <si>
    <t>sawnwood, board, hardwood, raw, kiln dried (u=10%), at sawmill/m3/AT U</t>
  </si>
  <si>
    <t>sawnwood, board, hardwood, raw, kiln dried (u=10%), at sawmill/m3/DE U</t>
  </si>
  <si>
    <t>sawnwood, board, hardwood, raw, kiln dried (u=10%), at sawmill/m3/FI U</t>
  </si>
  <si>
    <t>sawnwood, board, hardwood, raw, kiln dried (u=10%), at sawmill/m3/FR U</t>
  </si>
  <si>
    <t>sawnwood, board, hardwood, raw, kiln dried (u=10%), at sawmill/m3/HU U</t>
  </si>
  <si>
    <t>sawnwood, board, hardwood, raw, kiln dried (u=10%), at sawmill/m3/IT U</t>
  </si>
  <si>
    <t>sawnwood, board, hardwood, raw, kiln dried (u=10%), at sawmill/m3/NO U</t>
  </si>
  <si>
    <t>sawnwood, board, hardwood, raw, kiln dried (u=10%), at sawmill/m3/SE U</t>
  </si>
  <si>
    <t>sawnwood, board, hardwood, raw, kiln dried (u=10%), at sawmill_631/CH U</t>
  </si>
  <si>
    <t>sawnwood, board, hardwood, raw, kiln dried (u=20%), at sawmill/m3/AT U</t>
  </si>
  <si>
    <t>sawnwood, board, hardwood, raw, kiln dried (u=20%), at sawmill/m3/DE U</t>
  </si>
  <si>
    <t>sawnwood, board, hardwood, raw, kiln dried (u=20%), at sawmill/m3/FI U</t>
  </si>
  <si>
    <t>sawnwood, board, hardwood, raw, kiln dried (u=20%), at sawmill/m3/FR U</t>
  </si>
  <si>
    <t>sawnwood, board, hardwood, raw, kiln dried (u=20%), at sawmill/m3/HU U</t>
  </si>
  <si>
    <t>sawnwood, board, hardwood, raw, kiln dried (u=20%), at sawmill/m3/IT U</t>
  </si>
  <si>
    <t>sawnwood, board, hardwood, raw, kiln dried (u=20%), at sawmill/m3/NO U</t>
  </si>
  <si>
    <t>sawnwood, board, hardwood, raw, kiln dried (u=20%), at sawmill/m3/SE U</t>
  </si>
  <si>
    <t>sawnwood, board, hardwood, raw, kiln dried (u=20%), at sawmill_631/CH U</t>
  </si>
  <si>
    <t>sawnwood, board, softwood, air dried (u=20%), planed, at sawmill/m3/AT U</t>
  </si>
  <si>
    <t>sawnwood, board, softwood, air dried (u=20%), planed, at sawmill/m3/DE U</t>
  </si>
  <si>
    <t>sawnwood, board, softwood, air dried (u=20%), planed, at sawmill/m3/FI U</t>
  </si>
  <si>
    <t>sawnwood, board, softwood, air dried (u=20%), planed, at sawmill/m3/FR U</t>
  </si>
  <si>
    <t>sawnwood, board, softwood, air dried (u=20%), planed, at sawmill/m3/HU U</t>
  </si>
  <si>
    <t>sawnwood, board, softwood, air dried (u=20%), planed, at sawmill/m3/IT U</t>
  </si>
  <si>
    <t>sawnwood, board, softwood, air dried (u=20%), planed, at sawmill/m3/NO U</t>
  </si>
  <si>
    <t>sawnwood, board, softwood, air dried (u=20%), planed, at sawmill/m3/SE U</t>
  </si>
  <si>
    <t>sawnwood, board, softwood, air dried (u=20%), planed, at sawmill_631/CH U</t>
  </si>
  <si>
    <t>sawnwood, board, softwood, dried (u=10%), planed, at sawmill/m3/AT U</t>
  </si>
  <si>
    <t>sawnwood, board, softwood, dried (u=10%), planed, at sawmill/m3/DE U</t>
  </si>
  <si>
    <t>sawnwood, board, softwood, dried (u=10%), planed, at sawmill/m3/FI U</t>
  </si>
  <si>
    <t>sawnwood, board, softwood, dried (u=10%), planed, at sawmill/m3/FR U</t>
  </si>
  <si>
    <t>sawnwood, board, softwood, dried (u=10%), planed, at sawmill/m3/HU U</t>
  </si>
  <si>
    <t>sawnwood, board, softwood, dried (u=10%), planed, at sawmill/m3/IT U</t>
  </si>
  <si>
    <t>sawnwood, board, softwood, dried (u=10%), planed, at sawmill/m3/NO U</t>
  </si>
  <si>
    <t>sawnwood, board, softwood, dried (u=10%), planed, at sawmill/m3/SE U</t>
  </si>
  <si>
    <t>sawnwood, board, softwood, dried (u=10%), planed, at sawmill_631/CH U</t>
  </si>
  <si>
    <t>sawnwood, board, softwood, kiln dried (u=20%), planed, at sawmill/m3/AT U</t>
  </si>
  <si>
    <t>sawnwood, board, softwood, kiln dried (u=20%), planed, at sawmill/m3/DE U</t>
  </si>
  <si>
    <t>sawnwood, board, softwood, kiln dried (u=20%), planed, at sawmill/m3/FI U</t>
  </si>
  <si>
    <t>sawnwood, board, softwood, kiln dried (u=20%), planed, at sawmill/m3/FR U</t>
  </si>
  <si>
    <t>sawnwood, board, softwood, kiln dried (u=20%), planed, at sawmill/m3/HU U</t>
  </si>
  <si>
    <t>sawnwood, board, softwood, kiln dried (u=20%), planed, at sawmill/m3/IT U</t>
  </si>
  <si>
    <t>sawnwood, board, softwood, kiln dried (u=20%), planed, at sawmill/m3/NO U</t>
  </si>
  <si>
    <t>sawnwood, board, softwood, kiln dried (u=20%), planed, at sawmill/m3/SE U</t>
  </si>
  <si>
    <t>sawnwood, board, softwood, kiln dried (u=20%), planed, at sawmill_631/CH U</t>
  </si>
  <si>
    <t>sawnwood, board, softwood, raw, air dried (u=20%), at sawmill/m3/AT U</t>
  </si>
  <si>
    <t>sawnwood, board, softwood, raw, air dried (u=20%), at sawmill/m3/DE U</t>
  </si>
  <si>
    <t>sawnwood, board, softwood, raw, air dried (u=20%), at sawmill/m3/FI U</t>
  </si>
  <si>
    <t>sawnwood, board, softwood, raw, air dried (u=20%), at sawmill/m3/FR U</t>
  </si>
  <si>
    <t>sawnwood, board, softwood, raw, air dried (u=20%), at sawmill/m3/HU U</t>
  </si>
  <si>
    <t>sawnwood, board, softwood, raw, air dried (u=20%), at sawmill/m3/IT U</t>
  </si>
  <si>
    <t>sawnwood, board, softwood, raw, air dried (u=20%), at sawmill/m3/NO U</t>
  </si>
  <si>
    <t>sawnwood, board, softwood, raw, air dried (u=20%), at sawmill/m3/SE U</t>
  </si>
  <si>
    <t>sawnwood, board, softwood, raw, air dried (u=20%), at sawmill_631/CH U</t>
  </si>
  <si>
    <t>sawnwood, board, softwood, raw, kiln dried (u=10%), at sawmill_631/CH U</t>
  </si>
  <si>
    <t>sawnwood, board, softwood, raw, kiln dried (u=20%), at sawmill/m3/AT U</t>
  </si>
  <si>
    <t>sawnwood, board, softwood, raw, kiln dried (u=20%), at sawmill/m3/DE U</t>
  </si>
  <si>
    <t>sawnwood, board, softwood, raw, kiln dried (u=20%), at sawmill/m3/FI U</t>
  </si>
  <si>
    <t>sawnwood, board, softwood, raw, kiln dried (u=20%), at sawmill/m3/FR U</t>
  </si>
  <si>
    <t>sawnwood, board, softwood, raw, kiln dried (u=20%), at sawmill/m3/HU U</t>
  </si>
  <si>
    <t>sawnwood, board, softwood, raw, kiln dried (u=20%), at sawmill/m3/IT U</t>
  </si>
  <si>
    <t>sawnwood, board, softwood, raw, kiln dried (u=20%), at sawmill/m3/NO U</t>
  </si>
  <si>
    <t>sawnwood, board, softwood, raw, kiln dried (u=20%), at sawmill/m3/SE U</t>
  </si>
  <si>
    <t>sawnwood, board, softwood, raw, kiln dried (u=20%), at sawmill_631/CH U</t>
  </si>
  <si>
    <t>1 m3 sawnwood, lath, hardwood, air dried (u=20%), planed, at sawmill/m3/AT U (of project 631_Ökobilanzen Holzbauten)</t>
  </si>
  <si>
    <t>1 m3 sawnwood, lath, hardwood, air dried (u=20%), planed, at sawmill/m3/DE U (of project 631_Ökobilanzen Holzbauten)</t>
  </si>
  <si>
    <t>1 m3 sawnwood, lath, hardwood, air dried (u=20%), planed, at sawmill/m3/FI U (of project 631_Ökobilanzen Holzbauten)</t>
  </si>
  <si>
    <t>1 m3 sawnwood, lath, hardwood, air dried (u=20%), planed, at sawmill/m3/FR U (of project 631_Ökobilanzen Holzbauten)</t>
  </si>
  <si>
    <t>1 m3 sawnwood, lath, hardwood, air dried (u=20%), planed, at sawmill/m3/HU U (of project 631_Ökobilanzen Holzbauten)</t>
  </si>
  <si>
    <t>1 m3 sawnwood, lath, hardwood, air dried (u=20%), planed, at sawmill/m3/IT U (of project 631_Ökobilanzen Holzbauten)</t>
  </si>
  <si>
    <t>1 m3 sawnwood, lath, hardwood, air dried (u=20%), planed, at sawmill/m3/NO U (of project 631_Ökobilanzen Holzbauten)</t>
  </si>
  <si>
    <t>1 m3 sawnwood, lath, hardwood, air dried (u=20%), planed, at sawmill/m3/SE U (of project 631_Ökobilanzen Holzbauten)</t>
  </si>
  <si>
    <t>1 m3 sawnwood, lath, hardwood, air dried (u=20%), planed, at sawmill_631/CH U (of project 631_Ökobilanzen Holzbauten)</t>
  </si>
  <si>
    <t>1 m3 sawnwood, lath, hardwood, dried (u=10%), planed, at sawmill/m3/AT U (of project 631_Ökobilanzen Holzbauten)</t>
  </si>
  <si>
    <t>1 m3 sawnwood, lath, hardwood, dried (u=10%), planed, at sawmill/m3/DE U (of project 631_Ökobilanzen Holzbauten)</t>
  </si>
  <si>
    <t>1 m3 sawnwood, lath, hardwood, dried (u=10%), planed, at sawmill/m3/FI U (of project 631_Ökobilanzen Holzbauten)</t>
  </si>
  <si>
    <t>1 m3 sawnwood, lath, hardwood, dried (u=10%), planed, at sawmill/m3/FR U (of project 631_Ökobilanzen Holzbauten)</t>
  </si>
  <si>
    <t>1 m3 sawnwood, lath, hardwood, dried (u=10%), planed, at sawmill/m3/HU U (of project 631_Ökobilanzen Holzbauten)</t>
  </si>
  <si>
    <t>1 m3 sawnwood, lath, hardwood, dried (u=10%), planed, at sawmill/m3/IT U (of project 631_Ökobilanzen Holzbauten)</t>
  </si>
  <si>
    <t>1 m3 sawnwood, lath, hardwood, dried (u=10%), planed, at sawmill/m3/NO U (of project 631_Ökobilanzen Holzbauten)</t>
  </si>
  <si>
    <t>1 m3 sawnwood, lath, hardwood, dried (u=10%), planed, at sawmill/m3/SE U (of project 631_Ökobilanzen Holzbauten)</t>
  </si>
  <si>
    <t>1 m3 sawnwood, lath, hardwood, dried (u=10%), planed, at sawmill_631/CH U (of project 631_Ökobilanzen Holzbauten)</t>
  </si>
  <si>
    <t>1 m3 sawnwood, lath, hardwood, kiln dried (u=20%), planed, at sawmill/m3/AT U (of project 631_Ökobilanzen Holzbauten)</t>
  </si>
  <si>
    <t>1 m3 sawnwood, lath, hardwood, kiln dried (u=20%), planed, at sawmill/m3/DE U (of project 631_Ökobilanzen Holzbauten)</t>
  </si>
  <si>
    <t>1 m3 sawnwood, lath, hardwood, kiln dried (u=20%), planed, at sawmill/m3/FI U (of project 631_Ökobilanzen Holzbauten)</t>
  </si>
  <si>
    <t>1 m3 sawnwood, lath, hardwood, kiln dried (u=20%), planed, at sawmill/m3/FR U (of project 631_Ökobilanzen Holzbauten)</t>
  </si>
  <si>
    <t>1 m3 sawnwood, lath, hardwood, kiln dried (u=20%), planed, at sawmill/m3/HU U (of project 631_Ökobilanzen Holzbauten)</t>
  </si>
  <si>
    <t>1 m3 sawnwood, lath, hardwood, kiln dried (u=20%), planed, at sawmill/m3/IT U (of project 631_Ökobilanzen Holzbauten)</t>
  </si>
  <si>
    <t>1 m3 sawnwood, lath, hardwood, kiln dried (u=20%), planed, at sawmill/m3/NO U (of project 631_Ökobilanzen Holzbauten)</t>
  </si>
  <si>
    <t>1 m3 sawnwood, lath, hardwood, kiln dried (u=20%), planed, at sawmill/m3/SE U (of project 631_Ökobilanzen Holzbauten)</t>
  </si>
  <si>
    <t>1 m3 sawnwood, lath, hardwood, kiln dried (u=20%), planed, at sawmill_631/CH U (of project 631_Ökobilanzen Holzbauten)</t>
  </si>
  <si>
    <t>1 m3 sawnwood, lath, hardwood, raw, air dried (u=20%), at sawmill/m3/AT U (of project 631_Ökobilanzen Holzbauten)</t>
  </si>
  <si>
    <t>1 m3 sawnwood, lath, hardwood, raw, air dried (u=20%), at sawmill/m3/DE U (of project 631_Ökobilanzen Holzbauten)</t>
  </si>
  <si>
    <t>1 m3 sawnwood, lath, hardwood, raw, air dried (u=20%), at sawmill/m3/FI U (of project 631_Ökobilanzen Holzbauten)</t>
  </si>
  <si>
    <t>1 m3 sawnwood, lath, hardwood, raw, air dried (u=20%), at sawmill/m3/FR U (of project 631_Ökobilanzen Holzbauten)</t>
  </si>
  <si>
    <t>1 m3 sawnwood, lath, hardwood, raw, air dried (u=20%), at sawmill/m3/HU U (of project 631_Ökobilanzen Holzbauten)</t>
  </si>
  <si>
    <t>1 m3 sawnwood, lath, hardwood, raw, air dried (u=20%), at sawmill/m3/IT U (of project 631_Ökobilanzen Holzbauten)</t>
  </si>
  <si>
    <t>1 m3 sawnwood, lath, hardwood, raw, air dried (u=20%), at sawmill/m3/NO U (of project 631_Ökobilanzen Holzbauten)</t>
  </si>
  <si>
    <t>1 m3 sawnwood, lath, hardwood, raw, air dried (u=20%), at sawmill/m3/SE U (of project 631_Ökobilanzen Holzbauten)</t>
  </si>
  <si>
    <t>1 m3 sawnwood, lath, hardwood, raw, air dried (u=20%), at sawmill_631/CH U (of project 631_Ökobilanzen Holzbauten)</t>
  </si>
  <si>
    <t>1 m3 sawnwood, lath, hardwood, raw, kiln dried (u=10%), at sawmill/m3/AT U (of project 631_Ökobilanzen Holzbauten)</t>
  </si>
  <si>
    <t>1 m3 sawnwood, lath, hardwood, raw, kiln dried (u=10%), at sawmill/m3/DE U (of project 631_Ökobilanzen Holzbauten)</t>
  </si>
  <si>
    <t>1 m3 sawnwood, lath, hardwood, raw, kiln dried (u=10%), at sawmill/m3/FI U (of project 631_Ökobilanzen Holzbauten)</t>
  </si>
  <si>
    <t>1 m3 sawnwood, lath, hardwood, raw, kiln dried (u=10%), at sawmill/m3/FR U (of project 631_Ökobilanzen Holzbauten)</t>
  </si>
  <si>
    <t>1 m3 sawnwood, lath, hardwood, raw, kiln dried (u=10%), at sawmill/m3/HU U (of project 631_Ökobilanzen Holzbauten)</t>
  </si>
  <si>
    <t>1 m3 sawnwood, lath, hardwood, raw, kiln dried (u=10%), at sawmill/m3/IT U (of project 631_Ökobilanzen Holzbauten)</t>
  </si>
  <si>
    <t>1 m3 sawnwood, lath, hardwood, raw, kiln dried (u=10%), at sawmill/m3/NO U (of project 631_Ökobilanzen Holzbauten)</t>
  </si>
  <si>
    <t>1 m3 sawnwood, lath, hardwood, raw, kiln dried (u=10%), at sawmill/m3/SE U (of project 631_Ökobilanzen Holzbauten)</t>
  </si>
  <si>
    <t>1 m3 sawnwood, lath, hardwood, raw, kiln dried (u=10%), at sawmill_631/CH U (of project 631_Ökobilanzen Holzbauten)</t>
  </si>
  <si>
    <t>1 m3 sawnwood, lath, hardwood, raw, kiln dried (u=20%), at sawmill/m3/AT U (of project 631_Ökobilanzen Holzbauten)</t>
  </si>
  <si>
    <t>1 m3 sawnwood, lath, hardwood, raw, kiln dried (u=20%), at sawmill/m3/DE U (of project 631_Ökobilanzen Holzbauten)</t>
  </si>
  <si>
    <t>1 m3 sawnwood, lath, hardwood, raw, kiln dried (u=20%), at sawmill/m3/FI U (of project 631_Ökobilanzen Holzbauten)</t>
  </si>
  <si>
    <t>1 m3 sawnwood, lath, hardwood, raw, kiln dried (u=20%), at sawmill/m3/FR U (of project 631_Ökobilanzen Holzbauten)</t>
  </si>
  <si>
    <t>1 m3 sawnwood, lath, hardwood, raw, kiln dried (u=20%), at sawmill/m3/HU U (of project 631_Ökobilanzen Holzbauten)</t>
  </si>
  <si>
    <t>1 m3 sawnwood, lath, hardwood, raw, kiln dried (u=20%), at sawmill/m3/IT U (of project 631_Ökobilanzen Holzbauten)</t>
  </si>
  <si>
    <t>1 m3 sawnwood, lath, hardwood, raw, kiln dried (u=20%), at sawmill/m3/NO U (of project 631_Ökobilanzen Holzbauten)</t>
  </si>
  <si>
    <t>1 m3 sawnwood, lath, hardwood, raw, kiln dried (u=20%), at sawmill/m3/SE U (of project 631_Ökobilanzen Holzbauten)</t>
  </si>
  <si>
    <t>1 m3 sawnwood, lath, hardwood, raw, kiln dried (u=20%), at sawmill_631/CH U (of project 631_Ökobilanzen Holzbauten)</t>
  </si>
  <si>
    <t>1 m3 sawnwood, lath, softwood, air dried (u=20%), planed, at sawmill/m3/AT U (of project 631_Ökobilanzen Holzbauten)</t>
  </si>
  <si>
    <t>1 m3 sawnwood, lath, softwood, air dried (u=20%), planed, at sawmill/m3/DE U (of project 631_Ökobilanzen Holzbauten)</t>
  </si>
  <si>
    <t>1 m3 sawnwood, lath, softwood, air dried (u=20%), planed, at sawmill/m3/FI U (of project 631_Ökobilanzen Holzbauten)</t>
  </si>
  <si>
    <t>1 m3 sawnwood, lath, softwood, air dried (u=20%), planed, at sawmill/m3/FR U (of project 631_Ökobilanzen Holzbauten)</t>
  </si>
  <si>
    <t>1 m3 sawnwood, lath, softwood, air dried (u=20%), planed, at sawmill/m3/HU U (of project 631_Ökobilanzen Holzbauten)</t>
  </si>
  <si>
    <t>1 m3 sawnwood, lath, softwood, air dried (u=20%), planed, at sawmill/m3/IT U (of project 631_Ökobilanzen Holzbauten)</t>
  </si>
  <si>
    <t>1 m3 sawnwood, lath, softwood, air dried (u=20%), planed, at sawmill/m3/NO U (of project 631_Ökobilanzen Holzbauten)</t>
  </si>
  <si>
    <t>1 m3 sawnwood, lath, softwood, air dried (u=20%), planed, at sawmill/m3/SE U (of project 631_Ökobilanzen Holzbauten)</t>
  </si>
  <si>
    <t>1 m3 sawnwood, lath, softwood, air dried (u=20%), planed, at sawmill_631/CH U (of project 631_Ökobilanzen Holzbauten)</t>
  </si>
  <si>
    <t>1 m3 sawnwood, lath, softwood, dried (u=10%), planed, at sawmill/m3/AT U (of project 631_Ökobilanzen Holzbauten)</t>
  </si>
  <si>
    <t>1 m3 sawnwood, lath, softwood, dried (u=10%), planed, at sawmill/m3/DE U (of project 631_Ökobilanzen Holzbauten)</t>
  </si>
  <si>
    <t>1 m3 sawnwood, lath, softwood, dried (u=10%), planed, at sawmill/m3/FI U (of project 631_Ökobilanzen Holzbauten)</t>
  </si>
  <si>
    <t>1 m3 sawnwood, lath, softwood, dried (u=10%), planed, at sawmill/m3/FR U (of project 631_Ökobilanzen Holzbauten)</t>
  </si>
  <si>
    <t>1 m3 sawnwood, lath, softwood, dried (u=10%), planed, at sawmill/m3/HU U (of project 631_Ökobilanzen Holzbauten)</t>
  </si>
  <si>
    <t>1 m3 sawnwood, lath, softwood, dried (u=10%), planed, at sawmill/m3/IT U (of project 631_Ökobilanzen Holzbauten)</t>
  </si>
  <si>
    <t>1 m3 sawnwood, lath, softwood, dried (u=10%), planed, at sawmill/m3/NO U (of project 631_Ökobilanzen Holzbauten)</t>
  </si>
  <si>
    <t>1 m3 sawnwood, lath, softwood, dried (u=10%), planed, at sawmill/m3/SE U (of project 631_Ökobilanzen Holzbauten)</t>
  </si>
  <si>
    <t>1 m3 sawnwood, lath, softwood, dried (u=10%), planed, at sawmill_631/CH U (of project 631_Ökobilanzen Holzbauten)</t>
  </si>
  <si>
    <t>1 m3 sawnwood, lath, softwood, kiln dried (u=20%), planed, at sawmill/m3/AT U (of project 631_Ökobilanzen Holzbauten)</t>
  </si>
  <si>
    <t>1 m3 sawnwood, lath, softwood, kiln dried (u=20%), planed, at sawmill/m3/DE U (of project 631_Ökobilanzen Holzbauten)</t>
  </si>
  <si>
    <t>1 m3 sawnwood, lath, softwood, kiln dried (u=20%), planed, at sawmill/m3/FI U (of project 631_Ökobilanzen Holzbauten)</t>
  </si>
  <si>
    <t>1 m3 sawnwood, lath, softwood, kiln dried (u=20%), planed, at sawmill/m3/FR U (of project 631_Ökobilanzen Holzbauten)</t>
  </si>
  <si>
    <t>1 m3 sawnwood, lath, softwood, kiln dried (u=20%), planed, at sawmill/m3/HU U (of project 631_Ökobilanzen Holzbauten)</t>
  </si>
  <si>
    <t>1 m3 sawnwood, lath, softwood, kiln dried (u=20%), planed, at sawmill/m3/IT U (of project 631_Ökobilanzen Holzbauten)</t>
  </si>
  <si>
    <t>1 m3 sawnwood, lath, softwood, kiln dried (u=20%), planed, at sawmill/m3/NO U (of project 631_Ökobilanzen Holzbauten)</t>
  </si>
  <si>
    <t>1 m3 sawnwood, lath, softwood, kiln dried (u=20%), planed, at sawmill/m3/SE U (of project 631_Ökobilanzen Holzbauten)</t>
  </si>
  <si>
    <t>1 m3 sawnwood, lath, softwood, kiln dried (u=20%), planed, at sawmill_631/CH U (of project 631_Ökobilanzen Holzbauten)</t>
  </si>
  <si>
    <t>1 m3 sawnwood, lath, softwood, raw, air dried (u=20%), at sawmill/m3/AT U (of project 631_Ökobilanzen Holzbauten)</t>
  </si>
  <si>
    <t>1 m3 sawnwood, lath, softwood, raw, air dried (u=20%), at sawmill/m3/DE U (of project 631_Ökobilanzen Holzbauten)</t>
  </si>
  <si>
    <t>1 m3 sawnwood, lath, softwood, raw, air dried (u=20%), at sawmill/m3/FI U (of project 631_Ökobilanzen Holzbauten)</t>
  </si>
  <si>
    <t>1 m3 sawnwood, lath, softwood, raw, air dried (u=20%), at sawmill/m3/FR U (of project 631_Ökobilanzen Holzbauten)</t>
  </si>
  <si>
    <t>1 m3 sawnwood, lath, softwood, raw, air dried (u=20%), at sawmill/m3/HU U (of project 631_Ökobilanzen Holzbauten)</t>
  </si>
  <si>
    <t>1 m3 sawnwood, lath, softwood, raw, air dried (u=20%), at sawmill/m3/IT U (of project 631_Ökobilanzen Holzbauten)</t>
  </si>
  <si>
    <t>1 m3 sawnwood, lath, softwood, raw, air dried (u=20%), at sawmill/m3/NO U (of project 631_Ökobilanzen Holzbauten)</t>
  </si>
  <si>
    <t>1 m3 sawnwood, lath, softwood, raw, air dried (u=20%), at sawmill/m3/SE U (of project 631_Ökobilanzen Holzbauten)</t>
  </si>
  <si>
    <t>1 m3 sawnwood, lath, softwood, raw, air dried (u=20%), at sawmill_631/CH U (of project 631_Ökobilanzen Holzbauten)</t>
  </si>
  <si>
    <t>1 m3 sawnwood, lath, softwood, raw, kiln dried (u=10%), at sawmill_631/CH U (of project 631_Ökobilanzen Holzbauten)</t>
  </si>
  <si>
    <t>1 m3 sawnwood, lath, softwood, raw, kiln dried (u=20%), at sawmill/m3/AT U (of project 631_Ökobilanzen Holzbauten)</t>
  </si>
  <si>
    <t>1 m3 sawnwood, lath, softwood, raw, kiln dried (u=20%), at sawmill/m3/DE U (of project 631_Ökobilanzen Holzbauten)</t>
  </si>
  <si>
    <t>1 m3 sawnwood, lath, softwood, raw, kiln dried (u=20%), at sawmill/m3/FI U (of project 631_Ökobilanzen Holzbauten)</t>
  </si>
  <si>
    <t>1 m3 sawnwood, lath, softwood, raw, kiln dried (u=20%), at sawmill/m3/FR U (of project 631_Ökobilanzen Holzbauten)</t>
  </si>
  <si>
    <t>1 m3 sawnwood, lath, softwood, raw, kiln dried (u=20%), at sawmill/m3/HU U (of project 631_Ökobilanzen Holzbauten)</t>
  </si>
  <si>
    <t>1 m3 sawnwood, lath, softwood, raw, kiln dried (u=20%), at sawmill/m3/IT U (of project 631_Ökobilanzen Holzbauten)</t>
  </si>
  <si>
    <t>1 m3 sawnwood, lath, softwood, raw, kiln dried (u=20%), at sawmill/m3/NO U (of project 631_Ökobilanzen Holzbauten)</t>
  </si>
  <si>
    <t>1 m3 sawnwood, lath, softwood, raw, kiln dried (u=20%), at sawmill/m3/SE U (of project 631_Ökobilanzen Holzbauten)</t>
  </si>
  <si>
    <t>1 m3 sawnwood, lath, softwood, raw, kiln dried (u=20%), at sawmill_631/CH U (of project 631_Ökobilanzen Holzbauten)</t>
  </si>
  <si>
    <t>sawnwood, lath, hardwood, air dried (u=20%), planed, at sawmill/m3/AT U</t>
  </si>
  <si>
    <t>sawnwood, lath, hardwood, air dried (u=20%), planed, at sawmill/m3/DE U</t>
  </si>
  <si>
    <t>sawnwood, lath, hardwood, air dried (u=20%), planed, at sawmill/m3/FI U</t>
  </si>
  <si>
    <t>sawnwood, lath, hardwood, air dried (u=20%), planed, at sawmill/m3/FR U</t>
  </si>
  <si>
    <t>sawnwood, lath, hardwood, air dried (u=20%), planed, at sawmill/m3/HU U</t>
  </si>
  <si>
    <t>sawnwood, lath, hardwood, air dried (u=20%), planed, at sawmill/m3/IT U</t>
  </si>
  <si>
    <t>sawnwood, lath, hardwood, air dried (u=20%), planed, at sawmill/m3/NO U</t>
  </si>
  <si>
    <t>sawnwood, lath, hardwood, air dried (u=20%), planed, at sawmill/m3/SE U</t>
  </si>
  <si>
    <t>sawnwood, lath, hardwood, air dried (u=20%), planed, at sawmill_631/CH U</t>
  </si>
  <si>
    <t>sawnwood, lath, hardwood, dried (u=10%), planed, at sawmill/m3/AT U</t>
  </si>
  <si>
    <t>sawnwood, lath, hardwood, dried (u=10%), planed, at sawmill/m3/DE U</t>
  </si>
  <si>
    <t>sawnwood, lath, hardwood, dried (u=10%), planed, at sawmill/m3/FI U</t>
  </si>
  <si>
    <t>sawnwood, lath, hardwood, dried (u=10%), planed, at sawmill/m3/FR U</t>
  </si>
  <si>
    <t>sawnwood, lath, hardwood, dried (u=10%), planed, at sawmill/m3/HU U</t>
  </si>
  <si>
    <t>sawnwood, lath, hardwood, dried (u=10%), planed, at sawmill/m3/IT U</t>
  </si>
  <si>
    <t>sawnwood, lath, hardwood, dried (u=10%), planed, at sawmill/m3/NO U</t>
  </si>
  <si>
    <t>sawnwood, lath, hardwood, dried (u=10%), planed, at sawmill/m3/SE U</t>
  </si>
  <si>
    <t>sawnwood, lath, hardwood, dried (u=10%), planed, at sawmill_631/CH U</t>
  </si>
  <si>
    <t>sawnwood, lath, hardwood, kiln dried (u=20%), planed, at sawmill/m3/AT U</t>
  </si>
  <si>
    <t>sawnwood, lath, hardwood, kiln dried (u=20%), planed, at sawmill/m3/DE U</t>
  </si>
  <si>
    <t>sawnwood, lath, hardwood, kiln dried (u=20%), planed, at sawmill/m3/FI U</t>
  </si>
  <si>
    <t>sawnwood, lath, hardwood, kiln dried (u=20%), planed, at sawmill/m3/FR U</t>
  </si>
  <si>
    <t>sawnwood, lath, hardwood, kiln dried (u=20%), planed, at sawmill/m3/HU U</t>
  </si>
  <si>
    <t>sawnwood, lath, hardwood, kiln dried (u=20%), planed, at sawmill/m3/IT U</t>
  </si>
  <si>
    <t>sawnwood, lath, hardwood, kiln dried (u=20%), planed, at sawmill/m3/NO U</t>
  </si>
  <si>
    <t>sawnwood, lath, hardwood, kiln dried (u=20%), planed, at sawmill/m3/SE U</t>
  </si>
  <si>
    <t>sawnwood, lath, hardwood, kiln dried (u=20%), planed, at sawmill_631/CH U</t>
  </si>
  <si>
    <t>sawnwood, lath, hardwood, raw, air dried (u=20%), at sawmill/m3/AT U</t>
  </si>
  <si>
    <t>sawnwood, lath, hardwood, raw, air dried (u=20%), at sawmill/m3/DE U</t>
  </si>
  <si>
    <t>sawnwood, lath, hardwood, raw, air dried (u=20%), at sawmill/m3/FI U</t>
  </si>
  <si>
    <t>sawnwood, lath, hardwood, raw, air dried (u=20%), at sawmill/m3/FR U</t>
  </si>
  <si>
    <t>sawnwood, lath, hardwood, raw, air dried (u=20%), at sawmill/m3/HU U</t>
  </si>
  <si>
    <t>sawnwood, lath, hardwood, raw, air dried (u=20%), at sawmill/m3/IT U</t>
  </si>
  <si>
    <t>sawnwood, lath, hardwood, raw, air dried (u=20%), at sawmill/m3/NO U</t>
  </si>
  <si>
    <t>sawnwood, lath, hardwood, raw, air dried (u=20%), at sawmill/m3/SE U</t>
  </si>
  <si>
    <t>sawnwood, lath, hardwood, raw, air dried (u=20%), at sawmill_631/CH U</t>
  </si>
  <si>
    <t>sawnwood, lath, hardwood, raw, kiln dried (u=10%), at sawmill/m3/AT U</t>
  </si>
  <si>
    <t>sawnwood, lath, hardwood, raw, kiln dried (u=10%), at sawmill/m3/DE U</t>
  </si>
  <si>
    <t>sawnwood, lath, hardwood, raw, kiln dried (u=10%), at sawmill/m3/FI U</t>
  </si>
  <si>
    <t>sawnwood, lath, hardwood, raw, kiln dried (u=10%), at sawmill/m3/FR U</t>
  </si>
  <si>
    <t>sawnwood, lath, hardwood, raw, kiln dried (u=10%), at sawmill/m3/HU U</t>
  </si>
  <si>
    <t>sawnwood, lath, hardwood, raw, kiln dried (u=10%), at sawmill/m3/IT U</t>
  </si>
  <si>
    <t>sawnwood, lath, hardwood, raw, kiln dried (u=10%), at sawmill/m3/NO U</t>
  </si>
  <si>
    <t>sawnwood, lath, hardwood, raw, kiln dried (u=10%), at sawmill/m3/SE U</t>
  </si>
  <si>
    <t>sawnwood, lath, hardwood, raw, kiln dried (u=10%), at sawmill_631/CH U</t>
  </si>
  <si>
    <t>sawnwood, lath, hardwood, raw, kiln dried (u=20%), at sawmill/m3/AT U</t>
  </si>
  <si>
    <t>sawnwood, lath, hardwood, raw, kiln dried (u=20%), at sawmill/m3/DE U</t>
  </si>
  <si>
    <t>sawnwood, lath, hardwood, raw, kiln dried (u=20%), at sawmill/m3/FI U</t>
  </si>
  <si>
    <t>sawnwood, lath, hardwood, raw, kiln dried (u=20%), at sawmill/m3/FR U</t>
  </si>
  <si>
    <t>sawnwood, lath, hardwood, raw, kiln dried (u=20%), at sawmill/m3/HU U</t>
  </si>
  <si>
    <t>sawnwood, lath, hardwood, raw, kiln dried (u=20%), at sawmill/m3/IT U</t>
  </si>
  <si>
    <t>sawnwood, lath, hardwood, raw, kiln dried (u=20%), at sawmill/m3/NO U</t>
  </si>
  <si>
    <t>sawnwood, lath, hardwood, raw, kiln dried (u=20%), at sawmill/m3/SE U</t>
  </si>
  <si>
    <t>sawnwood, lath, hardwood, raw, kiln dried (u=20%), at sawmill_631/CH U</t>
  </si>
  <si>
    <t>sawnwood, lath, softwood, air dried (u=20%), planed, at sawmill/m3/AT U</t>
  </si>
  <si>
    <t>sawnwood, lath, softwood, air dried (u=20%), planed, at sawmill/m3/DE U</t>
  </si>
  <si>
    <t>sawnwood, lath, softwood, air dried (u=20%), planed, at sawmill/m3/FI U</t>
  </si>
  <si>
    <t>sawnwood, lath, softwood, air dried (u=20%), planed, at sawmill/m3/FR U</t>
  </si>
  <si>
    <t>sawnwood, lath, softwood, air dried (u=20%), planed, at sawmill/m3/HU U</t>
  </si>
  <si>
    <t>sawnwood, lath, softwood, air dried (u=20%), planed, at sawmill/m3/IT U</t>
  </si>
  <si>
    <t>sawnwood, lath, softwood, air dried (u=20%), planed, at sawmill/m3/NO U</t>
  </si>
  <si>
    <t>sawnwood, lath, softwood, air dried (u=20%), planed, at sawmill/m3/SE U</t>
  </si>
  <si>
    <t>sawnwood, lath, softwood, air dried (u=20%), planed, at sawmill_631/CH U</t>
  </si>
  <si>
    <t>sawnwood, lath, softwood, dried (u=10%), planed, at sawmill/m3/AT U</t>
  </si>
  <si>
    <t>sawnwood, lath, softwood, dried (u=10%), planed, at sawmill/m3/DE U</t>
  </si>
  <si>
    <t>sawnwood, lath, softwood, dried (u=10%), planed, at sawmill/m3/FI U</t>
  </si>
  <si>
    <t>sawnwood, lath, softwood, dried (u=10%), planed, at sawmill/m3/FR U</t>
  </si>
  <si>
    <t>sawnwood, lath, softwood, dried (u=10%), planed, at sawmill/m3/HU U</t>
  </si>
  <si>
    <t>sawnwood, lath, softwood, dried (u=10%), planed, at sawmill/m3/IT U</t>
  </si>
  <si>
    <t>sawnwood, lath, softwood, dried (u=10%), planed, at sawmill/m3/NO U</t>
  </si>
  <si>
    <t>sawnwood, lath, softwood, dried (u=10%), planed, at sawmill/m3/SE U</t>
  </si>
  <si>
    <t>sawnwood, lath, softwood, dried (u=10%), planed, at sawmill_631/CH U</t>
  </si>
  <si>
    <t>sawnwood, lath, softwood, kiln dried (u=20%), planed, at sawmill/m3/AT U</t>
  </si>
  <si>
    <t>sawnwood, lath, softwood, kiln dried (u=20%), planed, at sawmill/m3/DE U</t>
  </si>
  <si>
    <t>sawnwood, lath, softwood, kiln dried (u=20%), planed, at sawmill/m3/FI U</t>
  </si>
  <si>
    <t>sawnwood, lath, softwood, kiln dried (u=20%), planed, at sawmill/m3/FR U</t>
  </si>
  <si>
    <t>sawnwood, lath, softwood, kiln dried (u=20%), planed, at sawmill/m3/HU U</t>
  </si>
  <si>
    <t>sawnwood, lath, softwood, kiln dried (u=20%), planed, at sawmill/m3/IT U</t>
  </si>
  <si>
    <t>sawnwood, lath, softwood, kiln dried (u=20%), planed, at sawmill/m3/NO U</t>
  </si>
  <si>
    <t>sawnwood, lath, softwood, kiln dried (u=20%), planed, at sawmill/m3/SE U</t>
  </si>
  <si>
    <t>sawnwood, lath, softwood, kiln dried (u=20%), planed, at sawmill_631/CH U</t>
  </si>
  <si>
    <t>sawnwood, lath, softwood, raw, air dried (u=20%), at sawmill/m3/AT U</t>
  </si>
  <si>
    <t>sawnwood, lath, softwood, raw, air dried (u=20%), at sawmill/m3/DE U</t>
  </si>
  <si>
    <t>sawnwood, lath, softwood, raw, air dried (u=20%), at sawmill/m3/FI U</t>
  </si>
  <si>
    <t>sawnwood, lath, softwood, raw, air dried (u=20%), at sawmill/m3/FR U</t>
  </si>
  <si>
    <t>sawnwood, lath, softwood, raw, air dried (u=20%), at sawmill/m3/HU U</t>
  </si>
  <si>
    <t>sawnwood, lath, softwood, raw, air dried (u=20%), at sawmill/m3/IT U</t>
  </si>
  <si>
    <t>sawnwood, lath, softwood, raw, air dried (u=20%), at sawmill/m3/NO U</t>
  </si>
  <si>
    <t>sawnwood, lath, softwood, raw, air dried (u=20%), at sawmill/m3/SE U</t>
  </si>
  <si>
    <t>sawnwood, lath, softwood, raw, air dried (u=20%), at sawmill_631/CH U</t>
  </si>
  <si>
    <t>sawnwood, lath, softwood, raw, kiln dried (u=10%), at sawmill_631/CH U</t>
  </si>
  <si>
    <t>sawnwood, lath, softwood, raw, kiln dried (u=20%), at sawmill/m3/AT U</t>
  </si>
  <si>
    <t>sawnwood, lath, softwood, raw, kiln dried (u=20%), at sawmill/m3/DE U</t>
  </si>
  <si>
    <t>sawnwood, lath, softwood, raw, kiln dried (u=20%), at sawmill/m3/FI U</t>
  </si>
  <si>
    <t>sawnwood, lath, softwood, raw, kiln dried (u=20%), at sawmill/m3/FR U</t>
  </si>
  <si>
    <t>sawnwood, lath, softwood, raw, kiln dried (u=20%), at sawmill/m3/HU U</t>
  </si>
  <si>
    <t>sawnwood, lath, softwood, raw, kiln dried (u=20%), at sawmill/m3/IT U</t>
  </si>
  <si>
    <t>sawnwood, lath, softwood, raw, kiln dried (u=20%), at sawmill/m3/NO U</t>
  </si>
  <si>
    <t>sawnwood, lath, softwood, raw, kiln dried (u=20%), at sawmill/m3/SE U</t>
  </si>
  <si>
    <t>sawnwood, lath, softwood, raw, kiln dried (u=20%), at sawmill_631/CH U</t>
  </si>
  <si>
    <t>Ecological Scarcity 2013, categories, res. cor., V V1.07 / Ecological scarcity 2013</t>
  </si>
  <si>
    <t>Global warming, aviation</t>
  </si>
  <si>
    <t>Main air pollutants and PM, aviation</t>
  </si>
  <si>
    <t>1 m3 sawnwood, beam, hardwood, air dried (u=20%), planed, at sawmill/m3/AT U (of project 631_Ökobilanzen Holzbauten)</t>
  </si>
  <si>
    <t>1 m3 sawnwood, beam, hardwood, air dried (u=20%), planed, at sawmill/m3/DE U (of project 631_Ökobilanzen Holzbauten)</t>
  </si>
  <si>
    <t>1 m3 sawnwood, beam, hardwood, air dried (u=20%), planed, at sawmill/m3/FI U (of project 631_Ökobilanzen Holzbauten)</t>
  </si>
  <si>
    <t>1 m3 sawnwood, beam, hardwood, air dried (u=20%), planed, at sawmill/m3/FR U (of project 631_Ökobilanzen Holzbauten)</t>
  </si>
  <si>
    <t>1 m3 sawnwood, beam, hardwood, air dried (u=20%), planed, at sawmill/m3/HU U (of project 631_Ökobilanzen Holzbauten)</t>
  </si>
  <si>
    <t>1 m3 sawnwood, beam, hardwood, air dried (u=20%), planed, at sawmill/m3/IT U (of project 631_Ökobilanzen Holzbauten)</t>
  </si>
  <si>
    <t>1 m3 sawnwood, beam, hardwood, air dried (u=20%), planed, at sawmill/m3/NO U (of project 631_Ökobilanzen Holzbauten)</t>
  </si>
  <si>
    <t>1 m3 sawnwood, beam, hardwood, air dried (u=20%), planed, at sawmill/m3/SE U (of project 631_Ökobilanzen Holzbauten)</t>
  </si>
  <si>
    <t>1 m3 sawnwood, beam, hardwood, air dried (u=20%), planed, at sawmill_631/CH U (of project 631_Ökobilanzen Holzbauten)</t>
  </si>
  <si>
    <t>1 m3 sawnwood, beam, hardwood, dried (u=10%), planed, at sawmill/m3/AT U (of project 631_Ökobilanzen Holzbauten)</t>
  </si>
  <si>
    <t>1 m3 sawnwood, beam, hardwood, dried (u=10%), planed, at sawmill/m3/DE U (of project 631_Ökobilanzen Holzbauten)</t>
  </si>
  <si>
    <t>1 m3 sawnwood, beam, hardwood, dried (u=10%), planed, at sawmill/m3/FI U (of project 631_Ökobilanzen Holzbauten)</t>
  </si>
  <si>
    <t>1 m3 sawnwood, beam, hardwood, dried (u=10%), planed, at sawmill/m3/FR U (of project 631_Ökobilanzen Holzbauten)</t>
  </si>
  <si>
    <t>1 m3 sawnwood, beam, hardwood, dried (u=10%), planed, at sawmill/m3/HU U (of project 631_Ökobilanzen Holzbauten)</t>
  </si>
  <si>
    <t>1 m3 sawnwood, beam, hardwood, dried (u=10%), planed, at sawmill/m3/IT U (of project 631_Ökobilanzen Holzbauten)</t>
  </si>
  <si>
    <t>1 m3 sawnwood, beam, hardwood, dried (u=10%), planed, at sawmill/m3/NO U (of project 631_Ökobilanzen Holzbauten)</t>
  </si>
  <si>
    <t>1 m3 sawnwood, beam, hardwood, dried (u=10%), planed, at sawmill/m3/SE U (of project 631_Ökobilanzen Holzbauten)</t>
  </si>
  <si>
    <t>1 m3 sawnwood, beam, hardwood, dried (u=10%), planed, at sawmill_631/CH U (of project 631_Ökobilanzen Holzbauten)</t>
  </si>
  <si>
    <t>1 m3 sawnwood, beam, hardwood, kiln dried (u=20%), planed, at sawmill/m3/AT U (of project 631_Ökobilanzen Holzbauten)</t>
  </si>
  <si>
    <t>1 m3 sawnwood, beam, hardwood, kiln dried (u=20%), planed, at sawmill/m3/DE U (of project 631_Ökobilanzen Holzbauten)</t>
  </si>
  <si>
    <t>1 m3 sawnwood, beam, hardwood, kiln dried (u=20%), planed, at sawmill/m3/FI U (of project 631_Ökobilanzen Holzbauten)</t>
  </si>
  <si>
    <t>1 m3 sawnwood, beam, hardwood, kiln dried (u=20%), planed, at sawmill/m3/FR U (of project 631_Ökobilanzen Holzbauten)</t>
  </si>
  <si>
    <t>1 m3 sawnwood, beam, hardwood, kiln dried (u=20%), planed, at sawmill/m3/HU U (of project 631_Ökobilanzen Holzbauten)</t>
  </si>
  <si>
    <t>1 m3 sawnwood, beam, hardwood, kiln dried (u=20%), planed, at sawmill/m3/IT U (of project 631_Ökobilanzen Holzbauten)</t>
  </si>
  <si>
    <t>1 m3 sawnwood, beam, hardwood, kiln dried (u=20%), planed, at sawmill/m3/NO U (of project 631_Ökobilanzen Holzbauten)</t>
  </si>
  <si>
    <t>1 m3 sawnwood, beam, hardwood, kiln dried (u=20%), planed, at sawmill/m3/SE U (of project 631_Ökobilanzen Holzbauten)</t>
  </si>
  <si>
    <t>1 m3 sawnwood, beam, hardwood, kiln dried (u=20%), planed, at sawmill_631/CH U (of project 631_Ökobilanzen Holzbauten)</t>
  </si>
  <si>
    <t>1 m3 sawnwood, beam, hardwood, raw, air dried (u=20%), at sawmill/m3/AT U (of project 631_Ökobilanzen Holzbauten)</t>
  </si>
  <si>
    <t>1 m3 sawnwood, beam, hardwood, raw, air dried (u=20%), at sawmill/m3/DE U (of project 631_Ökobilanzen Holzbauten)</t>
  </si>
  <si>
    <t>1 m3 sawnwood, beam, hardwood, raw, air dried (u=20%), at sawmill/m3/FI U (of project 631_Ökobilanzen Holzbauten)</t>
  </si>
  <si>
    <t>1 m3 sawnwood, beam, hardwood, raw, air dried (u=20%), at sawmill/m3/FR U (of project 631_Ökobilanzen Holzbauten)</t>
  </si>
  <si>
    <t>1 m3 sawnwood, beam, hardwood, raw, air dried (u=20%), at sawmill/m3/HU U (of project 631_Ökobilanzen Holzbauten)</t>
  </si>
  <si>
    <t>1 m3 sawnwood, beam, hardwood, raw, air dried (u=20%), at sawmill/m3/IT U (of project 631_Ökobilanzen Holzbauten)</t>
  </si>
  <si>
    <t>1 m3 sawnwood, beam, hardwood, raw, air dried (u=20%), at sawmill/m3/NO U (of project 631_Ökobilanzen Holzbauten)</t>
  </si>
  <si>
    <t>1 m3 sawnwood, beam, hardwood, raw, air dried (u=20%), at sawmill/m3/SE U (of project 631_Ökobilanzen Holzbauten)</t>
  </si>
  <si>
    <t>1 m3 sawnwood, beam, hardwood, raw, air dried (u=20%), at sawmill_631/CH U (of project 631_Ökobilanzen Holzbauten)</t>
  </si>
  <si>
    <t>1 m3 sawnwood, beam, hardwood, raw, kiln dried (u=10%), at sawmill/m3/AT U (of project 631_Ökobilanzen Holzbauten)</t>
  </si>
  <si>
    <t>1 m3 sawnwood, beam, hardwood, raw, kiln dried (u=10%), at sawmill/m3/DE U (of project 631_Ökobilanzen Holzbauten)</t>
  </si>
  <si>
    <t>1 m3 sawnwood, beam, hardwood, raw, kiln dried (u=10%), at sawmill/m3/FI U (of project 631_Ökobilanzen Holzbauten)</t>
  </si>
  <si>
    <t>1 m3 sawnwood, beam, hardwood, raw, kiln dried (u=10%), at sawmill/m3/FR U (of project 631_Ökobilanzen Holzbauten)</t>
  </si>
  <si>
    <t>1 m3 sawnwood, beam, hardwood, raw, kiln dried (u=10%), at sawmill/m3/HU U (of project 631_Ökobilanzen Holzbauten)</t>
  </si>
  <si>
    <t>1 m3 sawnwood, beam, hardwood, raw, kiln dried (u=10%), at sawmill/m3/IT U (of project 631_Ökobilanzen Holzbauten)</t>
  </si>
  <si>
    <t>1 m3 sawnwood, beam, hardwood, raw, kiln dried (u=10%), at sawmill/m3/NO U (of project 631_Ökobilanzen Holzbauten)</t>
  </si>
  <si>
    <t>1 m3 sawnwood, beam, hardwood, raw, kiln dried (u=10%), at sawmill/m3/SE U (of project 631_Ökobilanzen Holzbauten)</t>
  </si>
  <si>
    <t>1 m3 sawnwood, beam, hardwood, raw, kiln dried (u=10%), at sawmill_631/CH U (of project 631_Ökobilanzen Holzbauten)</t>
  </si>
  <si>
    <t>1 m3 sawnwood, beam, hardwood, raw, kiln dried (u=20%), at sawmill/m3/AT U (of project 631_Ökobilanzen Holzbauten)</t>
  </si>
  <si>
    <t>1 m3 sawnwood, beam, hardwood, raw, kiln dried (u=20%), at sawmill/m3/DE U (of project 631_Ökobilanzen Holzbauten)</t>
  </si>
  <si>
    <t>1 m3 sawnwood, beam, hardwood, raw, kiln dried (u=20%), at sawmill/m3/FI U (of project 631_Ökobilanzen Holzbauten)</t>
  </si>
  <si>
    <t>1 m3 sawnwood, beam, hardwood, raw, kiln dried (u=20%), at sawmill/m3/FR U (of project 631_Ökobilanzen Holzbauten)</t>
  </si>
  <si>
    <t>1 m3 sawnwood, beam, hardwood, raw, kiln dried (u=20%), at sawmill/m3/HU U (of project 631_Ökobilanzen Holzbauten)</t>
  </si>
  <si>
    <t>1 m3 sawnwood, beam, hardwood, raw, kiln dried (u=20%), at sawmill/m3/IT U (of project 631_Ökobilanzen Holzbauten)</t>
  </si>
  <si>
    <t>1 m3 sawnwood, beam, hardwood, raw, kiln dried (u=20%), at sawmill/m3/NO U (of project 631_Ökobilanzen Holzbauten)</t>
  </si>
  <si>
    <t>1 m3 sawnwood, beam, hardwood, raw, kiln dried (u=20%), at sawmill/m3/SE U (of project 631_Ökobilanzen Holzbauten)</t>
  </si>
  <si>
    <t>1 m3 sawnwood, beam, hardwood, raw, kiln dried (u=20%), at sawmill_631/CH U (of project 631_Ökobilanzen Holzbauten)</t>
  </si>
  <si>
    <t>1 m3 sawnwood, beam, softwood, air dried (u=20%), planed, at sawmill/m3/AT U (of project 631_Ökobilanzen Holzbauten)</t>
  </si>
  <si>
    <t>1 m3 sawnwood, beam, softwood, air dried (u=20%), planed, at sawmill/m3/DE U (of project 631_Ökobilanzen Holzbauten)</t>
  </si>
  <si>
    <t>1 m3 sawnwood, beam, softwood, air dried (u=20%), planed, at sawmill/m3/FI U (of project 631_Ökobilanzen Holzbauten)</t>
  </si>
  <si>
    <t>1 m3 sawnwood, beam, softwood, air dried (u=20%), planed, at sawmill/m3/FR U (of project 631_Ökobilanzen Holzbauten)</t>
  </si>
  <si>
    <t>1 m3 sawnwood, beam, softwood, air dried (u=20%), planed, at sawmill/m3/HU U (of project 631_Ökobilanzen Holzbauten)</t>
  </si>
  <si>
    <t>1 m3 sawnwood, beam, softwood, air dried (u=20%), planed, at sawmill/m3/IT U (of project 631_Ökobilanzen Holzbauten)</t>
  </si>
  <si>
    <t>1 m3 sawnwood, beam, softwood, air dried (u=20%), planed, at sawmill/m3/NO U (of project 631_Ökobilanzen Holzbauten)</t>
  </si>
  <si>
    <t>1 m3 sawnwood, beam, softwood, air dried (u=20%), planed, at sawmill/m3/SE U (of project 631_Ökobilanzen Holzbauten)</t>
  </si>
  <si>
    <t>1 m3 sawnwood, beam, softwood, air dried (u=20%), planed, at sawmill_631/CH U (of project 631_Ökobilanzen Holzbauten)</t>
  </si>
  <si>
    <t>1 m3 sawnwood, beam, softwood, dried (u=10%), planed, at sawmill/m3/AT U (of project 631_Ökobilanzen Holzbauten)</t>
  </si>
  <si>
    <t>1 m3 sawnwood, beam, softwood, dried (u=10%), planed, at sawmill/m3/DE U (of project 631_Ökobilanzen Holzbauten)</t>
  </si>
  <si>
    <t>1 m3 sawnwood, beam, softwood, dried (u=10%), planed, at sawmill/m3/FI U (of project 631_Ökobilanzen Holzbauten)</t>
  </si>
  <si>
    <t>1 m3 sawnwood, beam, softwood, dried (u=10%), planed, at sawmill/m3/FR U (of project 631_Ökobilanzen Holzbauten)</t>
  </si>
  <si>
    <t>1 m3 sawnwood, beam, softwood, dried (u=10%), planed, at sawmill/m3/HU U (of project 631_Ökobilanzen Holzbauten)</t>
  </si>
  <si>
    <t>1 m3 sawnwood, beam, softwood, dried (u=10%), planed, at sawmill/m3/IT U (of project 631_Ökobilanzen Holzbauten)</t>
  </si>
  <si>
    <t>1 m3 sawnwood, beam, softwood, dried (u=10%), planed, at sawmill/m3/NO U (of project 631_Ökobilanzen Holzbauten)</t>
  </si>
  <si>
    <t>1 m3 sawnwood, beam, softwood, dried (u=10%), planed, at sawmill/m3/SE U (of project 631_Ökobilanzen Holzbauten)</t>
  </si>
  <si>
    <t>1 m3 sawnwood, beam, softwood, dried (u=10%), planed, at sawmill_631/CH U (of project 631_Ökobilanzen Holzbauten)</t>
  </si>
  <si>
    <t>1 m3 sawnwood, beam, softwood, kiln dried (u=20%), planed, at sawmill/m3/AT U (of project 631_Ökobilanzen Holzbauten)</t>
  </si>
  <si>
    <t>1 m3 sawnwood, beam, softwood, kiln dried (u=20%), planed, at sawmill/m3/DE U (of project 631_Ökobilanzen Holzbauten)</t>
  </si>
  <si>
    <t>1 m3 sawnwood, beam, softwood, kiln dried (u=20%), planed, at sawmill/m3/FI U (of project 631_Ökobilanzen Holzbauten)</t>
  </si>
  <si>
    <t>1 m3 sawnwood, beam, softwood, kiln dried (u=20%), planed, at sawmill/m3/FR U (of project 631_Ökobilanzen Holzbauten)</t>
  </si>
  <si>
    <t>1 m3 sawnwood, beam, softwood, kiln dried (u=20%), planed, at sawmill/m3/HU U (of project 631_Ökobilanzen Holzbauten)</t>
  </si>
  <si>
    <t>1 m3 sawnwood, beam, softwood, kiln dried (u=20%), planed, at sawmill/m3/IT U (of project 631_Ökobilanzen Holzbauten)</t>
  </si>
  <si>
    <t>1 m3 sawnwood, beam, softwood, kiln dried (u=20%), planed, at sawmill/m3/NO U (of project 631_Ökobilanzen Holzbauten)</t>
  </si>
  <si>
    <t>1 m3 sawnwood, beam, softwood, kiln dried (u=20%), planed, at sawmill/m3/SE U (of project 631_Ökobilanzen Holzbauten)</t>
  </si>
  <si>
    <t>1 m3 sawnwood, beam, softwood, kiln dried (u=20%), planed, at sawmill_631/CH U (of project 631_Ökobilanzen Holzbauten)</t>
  </si>
  <si>
    <t>1 m3 sawnwood, beam, softwood, raw, air dried (u=20%), at sawmill/m3/AT U (of project 631_Ökobilanzen Holzbauten)</t>
  </si>
  <si>
    <t>1 m3 sawnwood, beam, softwood, raw, air dried (u=20%), at sawmill/m3/DE U (of project 631_Ökobilanzen Holzbauten)</t>
  </si>
  <si>
    <t>1 m3 sawnwood, beam, softwood, raw, air dried (u=20%), at sawmill/m3/FI U (of project 631_Ökobilanzen Holzbauten)</t>
  </si>
  <si>
    <t>1 m3 sawnwood, beam, softwood, raw, air dried (u=20%), at sawmill/m3/FR U (of project 631_Ökobilanzen Holzbauten)</t>
  </si>
  <si>
    <t>1 m3 sawnwood, beam, softwood, raw, air dried (u=20%), at sawmill/m3/HU U (of project 631_Ökobilanzen Holzbauten)</t>
  </si>
  <si>
    <t>1 m3 sawnwood, beam, softwood, raw, air dried (u=20%), at sawmill/m3/IT U (of project 631_Ökobilanzen Holzbauten)</t>
  </si>
  <si>
    <t>1 m3 sawnwood, beam, softwood, raw, air dried (u=20%), at sawmill/m3/NO U (of project 631_Ökobilanzen Holzbauten)</t>
  </si>
  <si>
    <t>1 m3 sawnwood, beam, softwood, raw, air dried (u=20%), at sawmill/m3/SE U (of project 631_Ökobilanzen Holzbauten)</t>
  </si>
  <si>
    <t>1 m3 sawnwood, beam, softwood, raw, air dried (u=20%), at sawmill_631/CH U (of project 631_Ökobilanzen Holzbauten)</t>
  </si>
  <si>
    <t>1 m3 sawnwood, beam, softwood, raw, kiln dried (u=10%), at sawmill_631/CH U (of project 631_Ökobilanzen Holzbauten)</t>
  </si>
  <si>
    <t>1 m3 sawnwood, beam, softwood, raw, kiln dried (u=20%), at sawmill/m3/AT U (of project 631_Ökobilanzen Holzbauten)</t>
  </si>
  <si>
    <t>1 m3 sawnwood, beam, softwood, raw, kiln dried (u=20%), at sawmill/m3/DE U (of project 631_Ökobilanzen Holzbauten)</t>
  </si>
  <si>
    <t>1 m3 sawnwood, beam, softwood, raw, kiln dried (u=20%), at sawmill/m3/FI U (of project 631_Ökobilanzen Holzbauten)</t>
  </si>
  <si>
    <t>1 m3 sawnwood, beam, softwood, raw, kiln dried (u=20%), at sawmill/m3/FR U (of project 631_Ökobilanzen Holzbauten)</t>
  </si>
  <si>
    <t>1 m3 sawnwood, beam, softwood, raw, kiln dried (u=20%), at sawmill/m3/HU U (of project 631_Ökobilanzen Holzbauten)</t>
  </si>
  <si>
    <t>1 m3 sawnwood, beam, softwood, raw, kiln dried (u=20%), at sawmill/m3/IT U (of project 631_Ökobilanzen Holzbauten)</t>
  </si>
  <si>
    <t>1 m3 sawnwood, beam, softwood, raw, kiln dried (u=20%), at sawmill/m3/NO U (of project 631_Ökobilanzen Holzbauten)</t>
  </si>
  <si>
    <t>1 m3 sawnwood, beam, softwood, raw, kiln dried (u=20%), at sawmill/m3/SE U (of project 631_Ökobilanzen Holzbauten)</t>
  </si>
  <si>
    <t>1 m3 sawnwood, beam, softwood, raw, kiln dried (u=20%), at sawmill_631/CH U (of project 631_Ökobilanzen Holzbauten)</t>
  </si>
  <si>
    <t>sawnwood, beam, hardwood, air dried (u=20%), planed, at sawmill/m3/AT U</t>
  </si>
  <si>
    <t>sawnwood, beam, hardwood, air dried (u=20%), planed, at sawmill/m3/DE U</t>
  </si>
  <si>
    <t>sawnwood, beam, hardwood, air dried (u=20%), planed, at sawmill/m3/FI U</t>
  </si>
  <si>
    <t>sawnwood, beam, hardwood, air dried (u=20%), planed, at sawmill/m3/FR U</t>
  </si>
  <si>
    <t>sawnwood, beam, hardwood, air dried (u=20%), planed, at sawmill/m3/HU U</t>
  </si>
  <si>
    <t>sawnwood, beam, hardwood, air dried (u=20%), planed, at sawmill/m3/IT U</t>
  </si>
  <si>
    <t>sawnwood, beam, hardwood, air dried (u=20%), planed, at sawmill/m3/NO U</t>
  </si>
  <si>
    <t>sawnwood, beam, hardwood, air dried (u=20%), planed, at sawmill/m3/SE U</t>
  </si>
  <si>
    <t>sawnwood, beam, hardwood, air dried (u=20%), planed, at sawmill_631/CH U</t>
  </si>
  <si>
    <t>sawnwood, beam, hardwood, dried (u=10%), planed, at sawmill/m3/AT U</t>
  </si>
  <si>
    <t>sawnwood, beam, hardwood, dried (u=10%), planed, at sawmill/m3/DE U</t>
  </si>
  <si>
    <t>sawnwood, beam, hardwood, dried (u=10%), planed, at sawmill/m3/FI U</t>
  </si>
  <si>
    <t>sawnwood, beam, hardwood, dried (u=10%), planed, at sawmill/m3/FR U</t>
  </si>
  <si>
    <t>sawnwood, beam, hardwood, dried (u=10%), planed, at sawmill/m3/HU U</t>
  </si>
  <si>
    <t>sawnwood, beam, hardwood, dried (u=10%), planed, at sawmill/m3/IT U</t>
  </si>
  <si>
    <t>sawnwood, beam, hardwood, dried (u=10%), planed, at sawmill/m3/NO U</t>
  </si>
  <si>
    <t>sawnwood, beam, hardwood, dried (u=10%), planed, at sawmill/m3/SE U</t>
  </si>
  <si>
    <t>sawnwood, beam, hardwood, dried (u=10%), planed, at sawmill_631/CH U</t>
  </si>
  <si>
    <t>sawnwood, beam, hardwood, kiln dried (u=20%), planed, at sawmill/m3/AT U</t>
  </si>
  <si>
    <t>sawnwood, beam, hardwood, kiln dried (u=20%), planed, at sawmill/m3/DE U</t>
  </si>
  <si>
    <t>sawnwood, beam, hardwood, kiln dried (u=20%), planed, at sawmill/m3/FI U</t>
  </si>
  <si>
    <t>sawnwood, beam, hardwood, kiln dried (u=20%), planed, at sawmill/m3/FR U</t>
  </si>
  <si>
    <t>sawnwood, beam, hardwood, kiln dried (u=20%), planed, at sawmill/m3/HU U</t>
  </si>
  <si>
    <t>sawnwood, beam, hardwood, kiln dried (u=20%), planed, at sawmill/m3/IT U</t>
  </si>
  <si>
    <t>sawnwood, beam, hardwood, kiln dried (u=20%), planed, at sawmill/m3/NO U</t>
  </si>
  <si>
    <t>sawnwood, beam, hardwood, kiln dried (u=20%), planed, at sawmill/m3/SE U</t>
  </si>
  <si>
    <t>sawnwood, beam, hardwood, kiln dried (u=20%), planed, at sawmill_631/CH U</t>
  </si>
  <si>
    <t>sawnwood, beam, hardwood, raw, air dried (u=20%), at sawmill/m3/AT U</t>
  </si>
  <si>
    <t>sawnwood, beam, hardwood, raw, air dried (u=20%), at sawmill/m3/DE U</t>
  </si>
  <si>
    <t>sawnwood, beam, hardwood, raw, air dried (u=20%), at sawmill/m3/FI U</t>
  </si>
  <si>
    <t>sawnwood, beam, hardwood, raw, air dried (u=20%), at sawmill/m3/FR U</t>
  </si>
  <si>
    <t>sawnwood, beam, hardwood, raw, air dried (u=20%), at sawmill/m3/HU U</t>
  </si>
  <si>
    <t>sawnwood, beam, hardwood, raw, air dried (u=20%), at sawmill/m3/IT U</t>
  </si>
  <si>
    <t>sawnwood, beam, hardwood, raw, air dried (u=20%), at sawmill/m3/NO U</t>
  </si>
  <si>
    <t>sawnwood, beam, hardwood, raw, air dried (u=20%), at sawmill/m3/SE U</t>
  </si>
  <si>
    <t>sawnwood, beam, hardwood, raw, air dried (u=20%), at sawmill_631/CH U</t>
  </si>
  <si>
    <t>sawnwood, beam, hardwood, raw, kiln dried (u=10%), at sawmill/m3/AT U</t>
  </si>
  <si>
    <t>sawnwood, beam, hardwood, raw, kiln dried (u=10%), at sawmill/m3/DE U</t>
  </si>
  <si>
    <t>sawnwood, beam, hardwood, raw, kiln dried (u=10%), at sawmill/m3/FI U</t>
  </si>
  <si>
    <t>sawnwood, beam, hardwood, raw, kiln dried (u=10%), at sawmill/m3/FR U</t>
  </si>
  <si>
    <t>sawnwood, beam, hardwood, raw, kiln dried (u=10%), at sawmill/m3/HU U</t>
  </si>
  <si>
    <t>sawnwood, beam, hardwood, raw, kiln dried (u=10%), at sawmill/m3/IT U</t>
  </si>
  <si>
    <t>sawnwood, beam, hardwood, raw, kiln dried (u=10%), at sawmill/m3/NO U</t>
  </si>
  <si>
    <t>sawnwood, beam, hardwood, raw, kiln dried (u=10%), at sawmill/m3/SE U</t>
  </si>
  <si>
    <t>sawnwood, beam, hardwood, raw, kiln dried (u=10%), at sawmill_631/CH U</t>
  </si>
  <si>
    <t>sawnwood, beam, hardwood, raw, kiln dried (u=20%), at sawmill/m3/AT U</t>
  </si>
  <si>
    <t>sawnwood, beam, hardwood, raw, kiln dried (u=20%), at sawmill/m3/DE U</t>
  </si>
  <si>
    <t>sawnwood, beam, hardwood, raw, kiln dried (u=20%), at sawmill/m3/FI U</t>
  </si>
  <si>
    <t>sawnwood, beam, hardwood, raw, kiln dried (u=20%), at sawmill/m3/FR U</t>
  </si>
  <si>
    <t>sawnwood, beam, hardwood, raw, kiln dried (u=20%), at sawmill/m3/HU U</t>
  </si>
  <si>
    <t>sawnwood, beam, hardwood, raw, kiln dried (u=20%), at sawmill/m3/IT U</t>
  </si>
  <si>
    <t>sawnwood, beam, hardwood, raw, kiln dried (u=20%), at sawmill/m3/NO U</t>
  </si>
  <si>
    <t>sawnwood, beam, hardwood, raw, kiln dried (u=20%), at sawmill/m3/SE U</t>
  </si>
  <si>
    <t>sawnwood, beam, hardwood, raw, kiln dried (u=20%), at sawmill_631/CH U</t>
  </si>
  <si>
    <t>sawnwood, beam, softwood, air dried (u=20%), planed, at sawmill/m3/AT U</t>
  </si>
  <si>
    <t>sawnwood, beam, softwood, air dried (u=20%), planed, at sawmill/m3/DE U</t>
  </si>
  <si>
    <t>sawnwood, beam, softwood, air dried (u=20%), planed, at sawmill/m3/FI U</t>
  </si>
  <si>
    <t>sawnwood, beam, softwood, air dried (u=20%), planed, at sawmill/m3/FR U</t>
  </si>
  <si>
    <t>sawnwood, beam, softwood, air dried (u=20%), planed, at sawmill/m3/HU U</t>
  </si>
  <si>
    <t>sawnwood, beam, softwood, air dried (u=20%), planed, at sawmill/m3/IT U</t>
  </si>
  <si>
    <t>sawnwood, beam, softwood, air dried (u=20%), planed, at sawmill/m3/NO U</t>
  </si>
  <si>
    <t>sawnwood, beam, softwood, air dried (u=20%), planed, at sawmill/m3/SE U</t>
  </si>
  <si>
    <t>sawnwood, beam, softwood, air dried (u=20%), planed, at sawmill_631/CH U</t>
  </si>
  <si>
    <t>sawnwood, beam, softwood, dried (u=10%), planed, at sawmill/m3/AT U</t>
  </si>
  <si>
    <t>sawnwood, beam, softwood, dried (u=10%), planed, at sawmill/m3/DE U</t>
  </si>
  <si>
    <t>sawnwood, beam, softwood, dried (u=10%), planed, at sawmill/m3/FI U</t>
  </si>
  <si>
    <t>sawnwood, beam, softwood, dried (u=10%), planed, at sawmill/m3/FR U</t>
  </si>
  <si>
    <t>sawnwood, beam, softwood, dried (u=10%), planed, at sawmill/m3/HU U</t>
  </si>
  <si>
    <t>sawnwood, beam, softwood, dried (u=10%), planed, at sawmill/m3/IT U</t>
  </si>
  <si>
    <t>sawnwood, beam, softwood, dried (u=10%), planed, at sawmill/m3/NO U</t>
  </si>
  <si>
    <t>sawnwood, beam, softwood, dried (u=10%), planed, at sawmill/m3/SE U</t>
  </si>
  <si>
    <t>sawnwood, beam, softwood, dried (u=10%), planed, at sawmill_631/CH U</t>
  </si>
  <si>
    <t>sawnwood, beam, softwood, kiln dried (u=20%), planed, at sawmill/m3/AT U</t>
  </si>
  <si>
    <t>sawnwood, beam, softwood, kiln dried (u=20%), planed, at sawmill/m3/DE U</t>
  </si>
  <si>
    <t>sawnwood, beam, softwood, kiln dried (u=20%), planed, at sawmill/m3/FI U</t>
  </si>
  <si>
    <t>sawnwood, beam, softwood, kiln dried (u=20%), planed, at sawmill/m3/FR U</t>
  </si>
  <si>
    <t>sawnwood, beam, softwood, kiln dried (u=20%), planed, at sawmill/m3/HU U</t>
  </si>
  <si>
    <t>sawnwood, beam, softwood, kiln dried (u=20%), planed, at sawmill/m3/IT U</t>
  </si>
  <si>
    <t>sawnwood, beam, softwood, kiln dried (u=20%), planed, at sawmill/m3/NO U</t>
  </si>
  <si>
    <t>sawnwood, beam, softwood, kiln dried (u=20%), planed, at sawmill/m3/SE U</t>
  </si>
  <si>
    <t>sawnwood, beam, softwood, kiln dried (u=20%), planed, at sawmill_631/CH U</t>
  </si>
  <si>
    <t>sawnwood, beam, softwood, raw, air dried (u=20%), at sawmill/m3/AT U</t>
  </si>
  <si>
    <t>sawnwood, beam, softwood, raw, air dried (u=20%), at sawmill/m3/DE U</t>
  </si>
  <si>
    <t>sawnwood, beam, softwood, raw, air dried (u=20%), at sawmill/m3/FI U</t>
  </si>
  <si>
    <t>sawnwood, beam, softwood, raw, air dried (u=20%), at sawmill/m3/FR U</t>
  </si>
  <si>
    <t>sawnwood, beam, softwood, raw, air dried (u=20%), at sawmill/m3/HU U</t>
  </si>
  <si>
    <t>sawnwood, beam, softwood, raw, air dried (u=20%), at sawmill/m3/IT U</t>
  </si>
  <si>
    <t>sawnwood, beam, softwood, raw, air dried (u=20%), at sawmill/m3/NO U</t>
  </si>
  <si>
    <t>sawnwood, beam, softwood, raw, air dried (u=20%), at sawmill/m3/SE U</t>
  </si>
  <si>
    <t>sawnwood, beam, softwood, raw, air dried (u=20%), at sawmill_631/CH U</t>
  </si>
  <si>
    <t>sawnwood, beam, softwood, raw, kiln dried (u=10%), at sawmill_631/CH U</t>
  </si>
  <si>
    <t>sawnwood, beam, softwood, raw, kiln dried (u=20%), at sawmill/m3/AT U</t>
  </si>
  <si>
    <t>sawnwood, beam, softwood, raw, kiln dried (u=20%), at sawmill/m3/DE U</t>
  </si>
  <si>
    <t>sawnwood, beam, softwood, raw, kiln dried (u=20%), at sawmill/m3/FI U</t>
  </si>
  <si>
    <t>sawnwood, beam, softwood, raw, kiln dried (u=20%), at sawmill/m3/FR U</t>
  </si>
  <si>
    <t>sawnwood, beam, softwood, raw, kiln dried (u=20%), at sawmill/m3/HU U</t>
  </si>
  <si>
    <t>sawnwood, beam, softwood, raw, kiln dried (u=20%), at sawmill/m3/IT U</t>
  </si>
  <si>
    <t>sawnwood, beam, softwood, raw, kiln dried (u=20%), at sawmill/m3/NO U</t>
  </si>
  <si>
    <t>sawnwood, beam, softwood, raw, kiln dried (u=20%), at sawmill/m3/SE U</t>
  </si>
  <si>
    <t>sawnwood, beam, softwood, raw, kiln dried (u=20%), at sawmill_631/CH U</t>
  </si>
  <si>
    <t>1 m3 fibreboard soft, at plant (u=7%)_631/CH U (of project 631_Ökobilanzen Holzbauten)</t>
  </si>
  <si>
    <t>1 m3 fibreboard, soft, from wet &amp; dry processes, at plant/m3/AT U (of project 631_Ökobilanzen Holzbauten)</t>
  </si>
  <si>
    <t>1 m3 fibreboard, soft, from wet &amp; dry processes, at plant/m3/DE U (of project 631_Ökobilanzen Holzbauten)</t>
  </si>
  <si>
    <t>1 m3 fibreboard, soft, from wet &amp; dry processes, at plant/m3/FI U (of project 631_Ökobilanzen Holzbauten)</t>
  </si>
  <si>
    <t>1 m3 fibreboard, soft, from wet &amp; dry processes, at plant/m3/FR U (of project 631_Ökobilanzen Holzbauten)</t>
  </si>
  <si>
    <t>1 m3 fibreboard, soft, from wet &amp; dry processes, at plant/m3/HU U (of project 631_Ökobilanzen Holzbauten)</t>
  </si>
  <si>
    <t>1 m3 fibreboard, soft, from wet &amp; dry processes, at plant/m3/IT U (of project 631_Ökobilanzen Holzbauten)</t>
  </si>
  <si>
    <t>1 m3 fibreboard, soft, from wet &amp; dry processes, at plant/m3/NO U (of project 631_Ökobilanzen Holzbauten)</t>
  </si>
  <si>
    <t>1 m3 fibreboard, soft, from wet &amp; dry processes, at plant/m3/SE U (of project 631_Ökobilanzen Holzbauten)</t>
  </si>
  <si>
    <t>fibreboard soft, at plant (u=7%)_631/CH U</t>
  </si>
  <si>
    <t>fibreboard, soft, from wet &amp; dry processes, at plant/m3/AT U</t>
  </si>
  <si>
    <t>fibreboard, soft, from wet &amp; dry processes, at plant/m3/DE U</t>
  </si>
  <si>
    <t>fibreboard, soft, from wet &amp; dry processes, at plant/m3/FI U</t>
  </si>
  <si>
    <t>fibreboard, soft, from wet &amp; dry processes, at plant/m3/FR U</t>
  </si>
  <si>
    <t>fibreboard, soft, from wet &amp; dry processes, at plant/m3/HU U</t>
  </si>
  <si>
    <t>fibreboard, soft, from wet &amp; dry processes, at plant/m3/IT U</t>
  </si>
  <si>
    <t>fibreboard, soft, from wet &amp; dry processes, at plant/m3/NO U</t>
  </si>
  <si>
    <t>fibreboard, soft, from wet &amp; dry processes, at plant/m3/SE U</t>
  </si>
  <si>
    <t>1 m3 glued laminated timber, indoor use, at plant/m3/AT U (of project 631_Ökobilanzen Holzbauten)</t>
  </si>
  <si>
    <t>1 m3 glued laminated timber, indoor use, at plant/m3/DE U (of project 631_Ökobilanzen Holzbauten)</t>
  </si>
  <si>
    <t>1 m3 glued laminated timber, indoor use, at plant/m3/FI U (of project 631_Ökobilanzen Holzbauten)</t>
  </si>
  <si>
    <t>1 m3 glued laminated timber, indoor use, at plant/m3/FR U (of project 631_Ökobilanzen Holzbauten)</t>
  </si>
  <si>
    <t>1 m3 glued laminated timber, indoor use, at plant/m3/HU U (of project 631_Ökobilanzen Holzbauten)</t>
  </si>
  <si>
    <t>1 m3 glued laminated timber, indoor use, at plant/m3/IT U (of project 631_Ökobilanzen Holzbauten)</t>
  </si>
  <si>
    <t>1 m3 glued laminated timber, indoor use, at plant/m3/NO U (of project 631_Ökobilanzen Holzbauten)</t>
  </si>
  <si>
    <t>1 m3 glued laminated timber, indoor use, at plant/m3/SE U (of project 631_Ökobilanzen Holzbauten)</t>
  </si>
  <si>
    <t>1 m3 glued laminated timber, indoor use, at plant_631/m3/CH U (of project 631_Ökobilanzen Holzbauten)</t>
  </si>
  <si>
    <t>1 m3 glued laminated timber, outdoor use, at plant/m3/AT U (of project 631_Ökobilanzen Holzbauten)</t>
  </si>
  <si>
    <t>1 m3 glued laminated timber, outdoor use, at plant/m3/DE U (of project 631_Ökobilanzen Holzbauten)</t>
  </si>
  <si>
    <t>1 m3 glued laminated timber, outdoor use, at plant/m3/FI U (of project 631_Ökobilanzen Holzbauten)</t>
  </si>
  <si>
    <t>1 m3 glued laminated timber, outdoor use, at plant/m3/FR U (of project 631_Ökobilanzen Holzbauten)</t>
  </si>
  <si>
    <t>1 m3 glued laminated timber, outdoor use, at plant/m3/HU U (of project 631_Ökobilanzen Holzbauten)</t>
  </si>
  <si>
    <t>1 m3 glued laminated timber, outdoor use, at plant/m3/IT U (of project 631_Ökobilanzen Holzbauten)</t>
  </si>
  <si>
    <t>1 m3 glued laminated timber, outdoor use, at plant/m3/NO U (of project 631_Ökobilanzen Holzbauten)</t>
  </si>
  <si>
    <t>1 m3 glued laminated timber, outdoor use, at plant/m3/SE U (of project 631_Ökobilanzen Holzbauten)</t>
  </si>
  <si>
    <t>1 m3 glued laminated timber, outdoor use, at plant_631/m3/CH U (of project 631_Ökobilanzen Holzbauten)</t>
  </si>
  <si>
    <t>glued laminated timber, indoor use, at plant/m3/AT U</t>
  </si>
  <si>
    <t>glued laminated timber, indoor use, at plant/m3/DE U</t>
  </si>
  <si>
    <t>glued laminated timber, indoor use, at plant/m3/FI U</t>
  </si>
  <si>
    <t>glued laminated timber, indoor use, at plant/m3/FR U</t>
  </si>
  <si>
    <t>glued laminated timber, indoor use, at plant/m3/HU U</t>
  </si>
  <si>
    <t>glued laminated timber, indoor use, at plant/m3/IT U</t>
  </si>
  <si>
    <t>glued laminated timber, indoor use, at plant/m3/NO U</t>
  </si>
  <si>
    <t>glued laminated timber, indoor use, at plant/m3/SE U</t>
  </si>
  <si>
    <t>glued laminated timber, indoor use, at plant_631/m3/CH U</t>
  </si>
  <si>
    <t>glued laminated timber, outdoor use, at plant/m3/AT U</t>
  </si>
  <si>
    <t>glued laminated timber, outdoor use, at plant/m3/DE U</t>
  </si>
  <si>
    <t>glued laminated timber, outdoor use, at plant/m3/FI U</t>
  </si>
  <si>
    <t>glued laminated timber, outdoor use, at plant/m3/FR U</t>
  </si>
  <si>
    <t>glued laminated timber, outdoor use, at plant/m3/HU U</t>
  </si>
  <si>
    <t>glued laminated timber, outdoor use, at plant/m3/IT U</t>
  </si>
  <si>
    <t>glued laminated timber, outdoor use, at plant/m3/NO U</t>
  </si>
  <si>
    <t>glued laminated timber, outdoor use, at plant/m3/SE U</t>
  </si>
  <si>
    <t>glued laminated timber, outdoor use, at plant_631/m3/CH U</t>
  </si>
  <si>
    <t>Brettschichtholz</t>
  </si>
  <si>
    <t>1 kg particleboard 18 mm, average glue mix, melamine faced, at plant/AT U (of project 631_Ökobilanzen Holzbauten)</t>
  </si>
  <si>
    <t>1 kg particleboard 18 mm, average glue mix, melamine faced, at plant/CH U (of project 631_Ökobilanzen Holzbauten)</t>
  </si>
  <si>
    <t>1 kg particleboard 18 mm, average glue mix, melamine faced, at plant/DE U (of project 631_Ökobilanzen Holzbauten)</t>
  </si>
  <si>
    <t>1 kg particleboard 18 mm, average glue mix, melamine faced, at plant/FI U (of project 631_Ökobilanzen Holzbauten)</t>
  </si>
  <si>
    <t>1 kg particleboard 18 mm, average glue mix, melamine faced, at plant/FR U (of project 631_Ökobilanzen Holzbauten)</t>
  </si>
  <si>
    <t>1 kg particleboard 18 mm, average glue mix, melamine faced, at plant/HU U (of project 631_Ökobilanzen Holzbauten)</t>
  </si>
  <si>
    <t>1 kg particleboard 18 mm, average glue mix, melamine faced, at plant/IT U (of project 631_Ökobilanzen Holzbauten)</t>
  </si>
  <si>
    <t>1 kg particleboard 18 mm, average glue mix, melamine faced, at plant/NO U (of project 631_Ökobilanzen Holzbauten)</t>
  </si>
  <si>
    <t>1 kg particleboard 18 mm, average glue mix, melamine faced, at plant/SE U (of project 631_Ökobilanzen Holzbauten)</t>
  </si>
  <si>
    <t>1 kg particleboard, uncoated, average glue mix, at plant/AT U (of project 631_Ökobilanzen Holzbauten)</t>
  </si>
  <si>
    <t>1 kg particleboard, uncoated, average glue mix, at plant/CH U (of project 631_Ökobilanzen Holzbauten)</t>
  </si>
  <si>
    <t>1 kg particleboard, uncoated, average glue mix, at plant/DE U (of project 631_Ökobilanzen Holzbauten)</t>
  </si>
  <si>
    <t>1 kg particleboard, uncoated, average glue mix, at plant/FI U (of project 631_Ökobilanzen Holzbauten)</t>
  </si>
  <si>
    <t>1 kg particleboard, uncoated, average glue mix, at plant/FR U (of project 631_Ökobilanzen Holzbauten)</t>
  </si>
  <si>
    <t>1 kg particleboard, uncoated, average glue mix, at plant/HU U (of project 631_Ökobilanzen Holzbauten)</t>
  </si>
  <si>
    <t>1 kg particleboard, uncoated, average glue mix, at plant/IT U (of project 631_Ökobilanzen Holzbauten)</t>
  </si>
  <si>
    <t>1 kg particleboard, uncoated, average glue mix, at plant/NO U (of project 631_Ökobilanzen Holzbauten)</t>
  </si>
  <si>
    <t>1 kg particleboard, uncoated, average glue mix, at plant/SE U (of project 631_Ökobilanzen Holzbauten)</t>
  </si>
  <si>
    <t>particleboard 18 mm, average glue mix, melamine faced, at plant/AT U</t>
  </si>
  <si>
    <t>particleboard 18 mm, average glue mix, melamine faced, at plant/CH U</t>
  </si>
  <si>
    <t>particleboard 18 mm, average glue mix, melamine faced, at plant/DE U</t>
  </si>
  <si>
    <t>particleboard 18 mm, average glue mix, melamine faced, at plant/FI U</t>
  </si>
  <si>
    <t>particleboard 18 mm, average glue mix, melamine faced, at plant/FR U</t>
  </si>
  <si>
    <t>particleboard 18 mm, average glue mix, melamine faced, at plant/HU U</t>
  </si>
  <si>
    <t>particleboard 18 mm, average glue mix, melamine faced, at plant/IT U</t>
  </si>
  <si>
    <t>particleboard 18 mm, average glue mix, melamine faced, at plant/NO U</t>
  </si>
  <si>
    <t>particleboard 18 mm, average glue mix, melamine faced, at plant/SE U</t>
  </si>
  <si>
    <t>particleboard, uncoated, average glue mix, at plant/AT U</t>
  </si>
  <si>
    <t>particleboard, uncoated, average glue mix, at plant/CH U</t>
  </si>
  <si>
    <t>particleboard, uncoated, average glue mix, at plant/DE U</t>
  </si>
  <si>
    <t>particleboard, uncoated, average glue mix, at plant/FI U</t>
  </si>
  <si>
    <t>particleboard, uncoated, average glue mix, at plant/FR U</t>
  </si>
  <si>
    <t>particleboard, uncoated, average glue mix, at plant/HU U</t>
  </si>
  <si>
    <t>particleboard, uncoated, average glue mix, at plant/IT U</t>
  </si>
  <si>
    <t>particleboard, uncoated, average glue mix, at plant/NO U</t>
  </si>
  <si>
    <t>particleboard, uncoated, average glue mix, at plant/SE U</t>
  </si>
  <si>
    <t>particleboard</t>
  </si>
  <si>
    <t>1 kg particleboard 18 mm, average glue mix, melamine faced, at regional storage, with resource correction/CH U (of project 631_Ökobilanzen Holzbauten)</t>
  </si>
  <si>
    <t>1 kg particleboard, uncoated, average glue mix, at regional storage, with resource correction/CH U (of project 631_Ökobilanzen Holzbauten)</t>
  </si>
  <si>
    <t>particleboard 18 mm, average glue mix, melamine faced, at regional storage, with resource correction/CH U</t>
  </si>
  <si>
    <t>particleboard, uncoated, average glue mix, at regional storage, with resource correction/CH U</t>
  </si>
  <si>
    <t>1 kg disposal, glue-laminated timber/kg/CH U (of project 631_Ökobilanzen Holzbauten)</t>
  </si>
  <si>
    <t>1 kg disposal, fibreboard, soft/kg/CH U (of project 631_Ökobilanzen Holzbauten)</t>
  </si>
  <si>
    <t>1 kg disposal, sawn timber, hardwood, air-dried/kg/CH U (of project 631_Ökobilanzen Holzbauten)</t>
  </si>
  <si>
    <t>1 kg disposal, sawn timber, hardwood, air-/kiln-dried/kg/CH U (of project 631_Ökobilanzen Holzbauten)</t>
  </si>
  <si>
    <t>1 kg disposal, sawn timber, hardwood, moist/kg/CH U (of project 631_Ökobilanzen Holzbauten)</t>
  </si>
  <si>
    <t>1 kg disposal, softwood, air-dried/kg/CH U (of project 631_Ökobilanzen Holzbauten)</t>
  </si>
  <si>
    <t>1 kg disposal, softwood, kiln-dried/kg/CH U (of project 631_Ökobilanzen Holzbauten)</t>
  </si>
  <si>
    <t>1 kg disposal, softwood, moist/kg/CH U (of project 631_Ökobilanzen Holzbauten)</t>
  </si>
  <si>
    <t>1 kg disposal, particle board, outdoor application/kg/CH U (of project 631_Ökobilanzen Holzbauten)</t>
  </si>
  <si>
    <t>1 kg disposal, particle board, indoor application/kg/CH U (of project 631_Ökobilanzen Holzbauten)</t>
  </si>
  <si>
    <t>1 tkm Transport, lorry &gt;16t, fleet average/RER U (of project Ecoinvent unit processes v2.2:2016)</t>
  </si>
  <si>
    <t>1 tkm Transport, freight, rail/RER U (of project Ecoinvent unit processes v2.2:2016)</t>
  </si>
  <si>
    <t>disposal, glue-laminated timber/kg/CH U</t>
  </si>
  <si>
    <t>disposal, fibreboard, soft/kg/CH U</t>
  </si>
  <si>
    <t>disposal, sawn timber, hardwood, air-dried/kg/CH U</t>
  </si>
  <si>
    <t>disposal, sawn timber, hardwood, air-/kiln-dried/kg/CH U</t>
  </si>
  <si>
    <t>disposal, sawn timber, hardwood, moist/kg/CH U</t>
  </si>
  <si>
    <t>disposal, softwood, air-dried/kg/CH U</t>
  </si>
  <si>
    <t>disposal, softwood, kiln-dried/kg/CH U</t>
  </si>
  <si>
    <t>disposal, softwood, moist/kg/CH U</t>
  </si>
  <si>
    <t>disposal, particle board, outdoor application/kg/CH U</t>
  </si>
  <si>
    <t>disposal, particle board, indoor application/kg/CH U</t>
  </si>
  <si>
    <t>Transport, lorry &gt;16t, fleet average/RER U</t>
  </si>
  <si>
    <t>Transport, freight, rail/RER U</t>
  </si>
  <si>
    <t>disposal</t>
  </si>
  <si>
    <t>Transport des Produkts in die Schweiz [km]</t>
  </si>
  <si>
    <t>Transport zur Verarbeitung [km]</t>
  </si>
  <si>
    <t>Bezugsgrösse</t>
  </si>
  <si>
    <t>particleboard, uncoated</t>
  </si>
  <si>
    <t>Ressourcenkorrekturen für Holzprodukte in der KBOB-Empfehlung 2016</t>
  </si>
  <si>
    <t>ID-Nummer</t>
  </si>
  <si>
    <t>Bezeichnung</t>
  </si>
  <si>
    <t>Datensatz</t>
  </si>
  <si>
    <t>Dichte [kg/m3]</t>
  </si>
  <si>
    <t>Holzinput</t>
  </si>
  <si>
    <t>Holzbedarf</t>
  </si>
  <si>
    <t>Anteil Holz</t>
  </si>
  <si>
    <t>Brennwert Holz [MJ]</t>
  </si>
  <si>
    <t>Ressourcenkorrektur Holz [MJ]</t>
  </si>
  <si>
    <t>kg</t>
  </si>
  <si>
    <t>sawlog and veneer log, softwood, measured as solid wood under bark//[Europe without Switzerland] market for sawlog and veneer log, softwood, measured as solid wood under bark U</t>
  </si>
  <si>
    <t>m3</t>
  </si>
  <si>
    <t>sawlog and veneer log, softwood, measured as solid wood under bark//[CH] softwood forestry, mixed species, sustainable forest management U</t>
  </si>
  <si>
    <t>Mix</t>
  </si>
  <si>
    <t>pulpwood, hardwood, measured as solid wood under bark//[Europe without Switzerland] market for pulpwood, hardwood, measured as solid wood under bark U</t>
  </si>
  <si>
    <t>pulpwood, hardwood, measured as solid wood under bark//[CH] market for pulpwood, hardwood, measured as solid wood under bark U</t>
  </si>
  <si>
    <t>pulpwood, softwood, measured as solid wood under bark//[Europe without Switzerland] market for pulpwood, softwood, measured as solid wood under bark U</t>
  </si>
  <si>
    <t>pulpwood, softwood, measured as solid wood under bark//[CH] market for pulpwood, softwood, measured as solid wood under bark U</t>
  </si>
  <si>
    <t>wood chips, wet, measured as dry mass//[RER] market for wood chips, wet, measured as dry mass U</t>
  </si>
  <si>
    <t>sawlog and veneer log, hardwood, measured as solid wood under bark//[CH] market for sawlog and veneer log, hardwood, measured as solid wood under bark U</t>
  </si>
  <si>
    <t>sawlog and veneer log, hardwood, measured as solid wood under bark//[Europe without Switzerland] market for sawlog and veneer log, hardwood, measured as solid wood under bark U</t>
  </si>
  <si>
    <t>07.014</t>
  </si>
  <si>
    <t>particleboard, uncoated, average glue mix, at regional storage/CH U</t>
  </si>
  <si>
    <t>07.015</t>
  </si>
  <si>
    <t>Spanplatte, MF-gebunden, Feuchtbereich</t>
  </si>
  <si>
    <t>07.016</t>
  </si>
  <si>
    <t>particleboard 18 mm, average glue mix, melamine faced, at regional storage/CH U</t>
  </si>
  <si>
    <t>10.009</t>
  </si>
  <si>
    <t>Weichfaserplatte</t>
  </si>
  <si>
    <t>fibreboard, soft, at regional storage/CH U</t>
  </si>
  <si>
    <t>fibreboard soft, at plant (u=7%)/m3/CH U</t>
  </si>
  <si>
    <t>wood chips, wet, measured as dry mass//[CH] market for wood chips, wet, measured as dry mass U</t>
  </si>
  <si>
    <t>fibreboard, soft//[Europe without Switzerland] fibreboard production, soft, from wet &amp; dry processes U</t>
  </si>
  <si>
    <t>{"IsHide":true,"SheetId":0,"Name":"Start","HiddenRow":0,"VisibleRange":"","SheetTheme":{"TabColor":"","BodyColor":"","BodyImage":""}}</t>
  </si>
  <si>
    <t>{"IsHide":true,"SheetId":0,"Name":"Eingabemaske","HiddenRow":0,"VisibleRange":"","SheetTheme":{"TabColor":"","BodyColor":"","BodyImage":""}}</t>
  </si>
  <si>
    <t>{"IsHide":true,"SheetId":0,"Name":"Holzrechner","HiddenRow":0,"VisibleRange":"","SheetTheme":{"TabColor":"","BodyColor":"","BodyImage":""}}</t>
  </si>
  <si>
    <t>{"IsHide":true,"SheetId":0,"Name":"LCIA","HiddenRow":0,"VisibleRange":"","SheetTheme":{"TabColor":"","BodyColor":"","BodyImage":""}}</t>
  </si>
  <si>
    <t>{"IsHide":true,"SheetId":0,"Name":"2.LCIA","HiddenRow":0,"VisibleRange":"","SheetTheme":{"TabColor":"","BodyColor":"","BodyImage":""}}</t>
  </si>
  <si>
    <t>{"IsHide":true,"SheetId":0,"Name":"3.LCIA","HiddenRow":0,"VisibleRange":"","SheetTheme":{"TabColor":"","BodyColor":"","BodyImage":""}}</t>
  </si>
  <si>
    <t>{"IsHide":true,"SheetId":0,"Name":"Transport","HiddenRow":0,"VisibleRange":"","SheetTheme":{"TabColor":"","BodyColor":"","BodyImage":""}}</t>
  </si>
  <si>
    <t>{"IsHide":true,"SheetId":0,"Name":"Ressourcenkorrektur","HiddenRow":0,"VisibleRange":"","SheetTheme":{"TabColor":"","BodyColor":"","BodyImage":""}}</t>
  </si>
  <si>
    <t>{"IsHide":true,"SheetId":0,"Name":"Tabelle1","HiddenRow":0,"VisibleRange":"","SheetTheme":{"TabColor":"","BodyColor":"","BodyImage":""}}</t>
  </si>
  <si>
    <t>Output</t>
  </si>
  <si>
    <t>What</t>
  </si>
  <si>
    <t>Input</t>
  </si>
  <si>
    <t>Holzinput für CH gleich</t>
  </si>
  <si>
    <t>sawnwood, lath, hardwood, raw, kiln dried (u=10%), at sawmill</t>
  </si>
  <si>
    <t>sawnwood, hardwood, raw, at saw</t>
  </si>
  <si>
    <t>ja</t>
  </si>
  <si>
    <t>sawnwood, lath, hardwood, raw, kiln dried (u=20%), at sawmill</t>
  </si>
  <si>
    <t>sawnwood, softwood, raw, at saw</t>
  </si>
  <si>
    <t>sawnwood, lath, softwood, raw, kiln dried (u=20%), at sawmill</t>
  </si>
  <si>
    <t>sawnwood, beam, softwood, air dried (u=20%), planed, at sawmill</t>
  </si>
  <si>
    <t>sawnwood, beam, softwood, raw, air dried (u=20%), at sawmill</t>
  </si>
  <si>
    <t>sawnwood, beam, hardwood, air dried (u=20%), planed, at sawmill</t>
  </si>
  <si>
    <t>sawnwood, beam, hardwood, raw, air dried (u=20%), at sawmill</t>
  </si>
  <si>
    <t>sawnwood, lath, softwood, air dried (u=20%), planed, at sawmill</t>
  </si>
  <si>
    <t>sawnwood, lath, softwood, raw, air dried (u=20%), at sawmill</t>
  </si>
  <si>
    <t>sawnwood, lath, hardwood, air dried (u=20%), planed, at sawmill</t>
  </si>
  <si>
    <t>sawnwood, lath, hardwood, raw, air dried (u=20%), at sawmill</t>
  </si>
  <si>
    <t>sawnwood, beam, softwood, dried (u=10%), planed, at sawmill</t>
  </si>
  <si>
    <t>sawnwood, beam, softwood, kiln dried (u=20%), planed, at sawmill</t>
  </si>
  <si>
    <t>sawnwood, beam, softwood, raw, kiln dried (u=20%), at sawmill</t>
  </si>
  <si>
    <t>sawnwood, beam, hardwood, dried (u=10%), planed, at sawmill</t>
  </si>
  <si>
    <t>sawnwood, beam, hardwood, raw, kiln dried (u=10%), at sawmill</t>
  </si>
  <si>
    <t>sawnwood, beam, hardwood, kiln dried (u=20%), planed, at sawmill</t>
  </si>
  <si>
    <t>sawnwood, beam, hardwood, raw, kiln dried (u=20%), at sawmill</t>
  </si>
  <si>
    <t>sawnwood, lath, softwood, dried (u=10%), planed, at sawmill</t>
  </si>
  <si>
    <t>sawnwood, lath, softwood, kiln dried (u=20%), planed, at sawmill</t>
  </si>
  <si>
    <t>sawnwood, lath, hardwood, dried (u=10%), planed, at sawmill</t>
  </si>
  <si>
    <t>sawnwood, lath, hardwood, kiln dried (u=20%), planed, at sawmill</t>
  </si>
  <si>
    <t>sawnwood, board, softwood, air dried (u=20%), planed, at sawmill</t>
  </si>
  <si>
    <t>sawnwood, board, softwood, raw, air dried (u=20%), at sawmill</t>
  </si>
  <si>
    <t>sawnwood, board, hardwood, air dried (u=20%), planed, at sawmill</t>
  </si>
  <si>
    <t>sawnwood, board, hardwood, raw, air dried (u=20%), at sawmill</t>
  </si>
  <si>
    <t>sawnwood, board, softwood, dried (u=10%), planed, at sawmill</t>
  </si>
  <si>
    <t>sawnwood, board, softwood, kiln dried (u=20%), planed, at sawmill</t>
  </si>
  <si>
    <t>sawnwood, board, softwood, raw, kiln dried (u=20%), at sawmill</t>
  </si>
  <si>
    <t>sawnwood, board, hardwood, dried (u=10%), planed, at sawmill</t>
  </si>
  <si>
    <t>sawnwood, board, hardwood, raw, kiln dried (u=10%), at sawmill</t>
  </si>
  <si>
    <t>sawnwood, board, hardwood, kiln dried (u=20%), planed, at sawmill</t>
  </si>
  <si>
    <t>sawnwood, board, hardwood, raw, kiln dried (u=20%), at sawmill</t>
  </si>
  <si>
    <t>sawlog and veneer log, softwood, sustainable forest management, measured as solid wood under bark, at forest road</t>
  </si>
  <si>
    <t>transport, lorry &gt;16t, fleet average/RER</t>
  </si>
  <si>
    <t>transport, lorry 20-28t, fleet average/CH</t>
  </si>
  <si>
    <t>sawlog and veneer log, hardwood, sustainable forest management, measured as solid wood under bark, at forest road</t>
  </si>
  <si>
    <t>transport, lorry &gt;16t, fleet average</t>
  </si>
  <si>
    <t>transport, lorry 20-28t, fleet average</t>
  </si>
  <si>
    <t>glued laminated timber, indoor use, at plant</t>
  </si>
  <si>
    <t>glued laminated timber, outdoor use, at plant</t>
  </si>
  <si>
    <t>Transport train RER</t>
  </si>
  <si>
    <t>Roundwood Input</t>
  </si>
  <si>
    <t>dataset</t>
  </si>
  <si>
    <t>sawnwood, beam, softwood, dried (u=10%), planed, at sawmill_631</t>
  </si>
  <si>
    <t>sawnwood, beam, softwood, kiln dried (u=20%), planed, at sawmill_631</t>
  </si>
  <si>
    <t>sawnwood, beam, hardwood, dried (u=10%), planed, at sawmill_631</t>
  </si>
  <si>
    <t>sawnwood, beam, hardwood, kiln dried (u=20%), planed, at sawmill_631</t>
  </si>
  <si>
    <t>transport distance (the same irrespective of RER or CH)</t>
  </si>
  <si>
    <t>CH or RER transport dataset?</t>
  </si>
  <si>
    <t>sawnwood, lath, softwood, kiln dried (u=20%), planed, at sawmill_631</t>
  </si>
  <si>
    <t>sawnwood, lath, hardwood, dried (u=10%), planed, at sawmill_631</t>
  </si>
  <si>
    <t>sawnwood, lath, hardwood, kiln dried (u=20%), planed, at sawmill_631</t>
  </si>
  <si>
    <t>sawnwood, board, softwood, dried (u=10%), planed, at sawmill_631</t>
  </si>
  <si>
    <t>sawnwood, board, softwood, kiln dried (u=20%), planed, at sawmill_631</t>
  </si>
  <si>
    <t>sawnwood, board, hardwood, dried (u=10%), planed, at sawmill_631</t>
  </si>
  <si>
    <t>sawnwood, board, hardwood, kiln dried (u=20%), planed, at sawmill_631</t>
  </si>
  <si>
    <t>sawnwood, lath, hardwood, raw, kiln dried (u=10%), at sawmill_631</t>
  </si>
  <si>
    <t>sawnwood, lath, hardwood, raw, kiln dried (u=20%), at sawmill_631</t>
  </si>
  <si>
    <t>sawnwood, lath, softwood, raw, kiln dried (u=20%), at sawmill_631</t>
  </si>
  <si>
    <t>sawnwood, board, softwood, raw, kiln dried (u=20%), at sawmill_631</t>
  </si>
  <si>
    <t>sawnwood, board, hardwood, raw, kiln dried (u=10%), at sawmill_631</t>
  </si>
  <si>
    <t>sawnwood, board, hardwood, raw, kiln dried (u=20%), at sawmill_631</t>
  </si>
  <si>
    <t>sawnwood, beam, softwood, raw, kiln dried (u=20%), at sawmill_631</t>
  </si>
  <si>
    <t>sawnwood, beam, hardwood, raw, kiln dried (u=10%), at sawmill_631</t>
  </si>
  <si>
    <t>sawnwood, beam, hardwood, raw, kiln dried (u=20%), at sawmill_631</t>
  </si>
  <si>
    <t>sawnwood, beam, softwood, air dried (u=20%), planed, at sawmill_631</t>
  </si>
  <si>
    <t>sawnwood, beam, hardwood, air dried (u=20%), planed, at sawmill_631</t>
  </si>
  <si>
    <t>sawnwood, lath, softwood, air dried (u=20%), planed, at sawmill_631</t>
  </si>
  <si>
    <t>sawnwood, lath, hardwood, air dried (u=20%), planed, at sawmill_631</t>
  </si>
  <si>
    <t>sawnwood, board, softwood, air dried (u=20%), planed, at sawmill_631</t>
  </si>
  <si>
    <t>sawnwood, board, hardwood, air dried (u=20%), planed, at sawmill_631</t>
  </si>
  <si>
    <t>sawnwood, lath, softwood, raw, air dried (u=20%), at sawmill_631</t>
  </si>
  <si>
    <t>sawnwood, lath, hardwood, raw, air dried (u=20%), at sawmill_631</t>
  </si>
  <si>
    <t>sawnwood, board, softwood, raw, air dried (u=20%), at sawmill_631</t>
  </si>
  <si>
    <t>sawnwood, board, hardwood, raw, air dried (u=20%), at sawmill_631</t>
  </si>
  <si>
    <t>sawnwood, beam, softwood, raw, air dried (u=20%), at sawmill_631</t>
  </si>
  <si>
    <t>sawnwood, beam, hardwood, raw, air dried (u=20%), at sawmill_631</t>
  </si>
  <si>
    <t>glued laminated timber, indoor use, at plant_631</t>
  </si>
  <si>
    <t>glued laminated timber, outdoor use, at plant_631</t>
  </si>
  <si>
    <t>{"IsHide":true,"SheetId":0,"Name":"Tabelle2","HiddenRow":0,"VisibleRange":"","SheetTheme":{"TabColor":"","BodyColor":"","BodyImage":""}}</t>
  </si>
  <si>
    <t>sawlog and veneer log, hardwood, sustainable forest management, measured as solid wood under bark, at forest road_631</t>
  </si>
  <si>
    <t>sawlog and veneer log, softwood, sustainable forest management, measured as solid wood under bark, at forest road_631</t>
  </si>
  <si>
    <t>sawlog and veneer log, beech, sustainable forest management, measured as solid wood under bark, at forest road</t>
  </si>
  <si>
    <t>sawlog and veneer log, birch, sustainable forest management, measured as solid wood under bark, at forest road</t>
  </si>
  <si>
    <t>sawlog and veneer log, oak, sustainable forest management, measured as solid wood under bark, at forest road</t>
  </si>
  <si>
    <t>sawlog and veneer log, pine, sustainable forest management, measured as solid wood under bark, at forest road</t>
  </si>
  <si>
    <t>sawlog and veneer log, spruce, sustainable forest management, measured as solid wood under bark, at forest road</t>
  </si>
  <si>
    <t>Softwood</t>
  </si>
  <si>
    <t>Energy, gross calorific value, in biomass [MJ/m3]</t>
  </si>
  <si>
    <t>sawlog and veneer log, softwood, measured as solid wood under bark//[DE] softwood forestry, pine, sustainable forest management U</t>
  </si>
  <si>
    <t>sawlog and veneer log, softwood, measured as solid wood under bark//[SE] softwood forestry, pine, sustainable forest management U</t>
  </si>
  <si>
    <t>sawlog and veneer log, softwood, measured as solid wood under bark//[DE] softwood forestry, spruce, sustainable forest management U</t>
  </si>
  <si>
    <t>sawlog and veneer log, softwood, measured as solid wood under bark//[SE] softwood forestry, spruce, sustainable forest management U</t>
  </si>
  <si>
    <t>Hardwood</t>
  </si>
  <si>
    <t>sawlog and veneer log, hardwood, measured as solid wood under bark//[CH] hardwood forestry, mixed species, sustainable forest management U</t>
  </si>
  <si>
    <t>sawlog and veneer log, hardwood, measured as solid wood under bark//[DE] hardwood forestry, beech, sustainable forest management U</t>
  </si>
  <si>
    <t>sawlog and veneer log, hardwood, measured as solid wood under bark//[DE] hardwood forestry, oak, sustainable forest management U</t>
  </si>
  <si>
    <t>sawlog and veneer log, hardwood, measured as solid wood under bark//[SE] hardwood forestry, birch, sustainable forest management U</t>
  </si>
  <si>
    <t>Pulpwood</t>
  </si>
  <si>
    <t>Wood chips</t>
  </si>
  <si>
    <t>1 m3 sawlog and veneer log, hardwood, sustainable forest management, measured as solid wood under bark, at forest road/m3/AT U (of project 631_Ökobilanzen Holzbauten)</t>
  </si>
  <si>
    <t>1 m3 sawlog and veneer log, hardwood, sustainable forest management, measured as solid wood under bark, at forest road/m3/DE U (of project 631_Ökobilanzen Holzbauten)</t>
  </si>
  <si>
    <t>1 m3 sawlog and veneer log, hardwood, sustainable forest management, measured as solid wood under bark, at forest road/m3/FI U (of project 631_Ökobilanzen Holzbauten)</t>
  </si>
  <si>
    <t>1 m3 sawlog and veneer log, hardwood, sustainable forest management, measured as solid wood under bark, at forest road/m3/FR U (of project 631_Ökobilanzen Holzbauten)</t>
  </si>
  <si>
    <t>1 m3 sawlog and veneer log, hardwood, sustainable forest management, measured as solid wood under bark, at forest road/m3/HU U (of project 631_Ökobilanzen Holzbauten)</t>
  </si>
  <si>
    <t>1 m3 sawlog and veneer log, hardwood, sustainable forest management, measured as solid wood under bark, at forest road/m3/IT U (of project 631_Ökobilanzen Holzbauten)</t>
  </si>
  <si>
    <t>1 m3 sawlog and veneer log, hardwood, sustainable forest management, measured as solid wood under bark, at forest road/m3/NO U (of project 631_Ökobilanzen Holzbauten)</t>
  </si>
  <si>
    <t>1 m3 sawlog and veneer log, hardwood, sustainable forest management, measured as solid wood under bark, at forest road/m3/SE U (of project 631_Ökobilanzen Holzbauten)</t>
  </si>
  <si>
    <t>1 m3 sawlog and veneer log, hardwood, sustainable forest management, measured as solid wood under bark, at forest road_631/CH U (of project 631_Ökobilanzen Holzbauten)</t>
  </si>
  <si>
    <t>1 m3 sawlog and veneer log, softwood, sustainable forest management, measured as solid wood under bark, at forest road/m3/AT U (of project 631_Ökobilanzen Holzbauten)</t>
  </si>
  <si>
    <t>1 m3 sawlog and veneer log, softwood, sustainable forest management, measured as solid wood under bark, at forest road/m3/DE U (of project 631_Ökobilanzen Holzbauten)</t>
  </si>
  <si>
    <t>1 m3 sawlog and veneer log, softwood, sustainable forest management, measured as solid wood under bark, at forest road/m3/FI U (of project 631_Ökobilanzen Holzbauten)</t>
  </si>
  <si>
    <t>1 m3 sawlog and veneer log, softwood, sustainable forest management, measured as solid wood under bark, at forest road/m3/FR U (of project 631_Ökobilanzen Holzbauten)</t>
  </si>
  <si>
    <t>1 m3 sawlog and veneer log, softwood, sustainable forest management, measured as solid wood under bark, at forest road/m3/HU U (of project 631_Ökobilanzen Holzbauten)</t>
  </si>
  <si>
    <t>1 m3 sawlog and veneer log, softwood, sustainable forest management, measured as solid wood under bark, at forest road/m3/IT U (of project 631_Ökobilanzen Holzbauten)</t>
  </si>
  <si>
    <t>1 m3 sawlog and veneer log, softwood, sustainable forest management, measured as solid wood under bark, at forest road/m3/NO U (of project 631_Ökobilanzen Holzbauten)</t>
  </si>
  <si>
    <t>1 m3 sawlog and veneer log, softwood, sustainable forest management, measured as solid wood under bark, at forest road/m3/SE U (of project 631_Ökobilanzen Holzbauten)</t>
  </si>
  <si>
    <t>1 m3 sawlog and veneer log, softwood, sustainable forest management, measured as solid wood under bark, at forest road_631/CH U (of project 631_Ökobilanzen Holzbauten)</t>
  </si>
  <si>
    <t>1 tkm Transport, lorry 20-28t, fleet average/CH U (of project Ecoinvent unit processes v2.2:2016)</t>
  </si>
  <si>
    <t>sawlog and veneer log, hardwood, sustainable forest management, measured as solid wood under bark, at forest road/m3/AT U</t>
  </si>
  <si>
    <t>sawlog and veneer log, hardwood, sustainable forest management, measured as solid wood under bark, at forest road/m3/DE U</t>
  </si>
  <si>
    <t>sawlog and veneer log, hardwood, sustainable forest management, measured as solid wood under bark, at forest road/m3/FI U</t>
  </si>
  <si>
    <t>sawlog and veneer log, hardwood, sustainable forest management, measured as solid wood under bark, at forest road/m3/FR U</t>
  </si>
  <si>
    <t>sawlog and veneer log, hardwood, sustainable forest management, measured as solid wood under bark, at forest road/m3/HU U</t>
  </si>
  <si>
    <t>sawlog and veneer log, hardwood, sustainable forest management, measured as solid wood under bark, at forest road/m3/IT U</t>
  </si>
  <si>
    <t>sawlog and veneer log, hardwood, sustainable forest management, measured as solid wood under bark, at forest road/m3/NO U</t>
  </si>
  <si>
    <t>sawlog and veneer log, hardwood, sustainable forest management, measured as solid wood under bark, at forest road/m3/SE U</t>
  </si>
  <si>
    <t>sawlog and veneer log, hardwood, sustainable forest management, measured as solid wood under bark, at forest road_631/CH U</t>
  </si>
  <si>
    <t>sawlog and veneer log, softwood, sustainable forest management, measured as solid wood under bark, at forest road/m3/AT U</t>
  </si>
  <si>
    <t>sawlog and veneer log, softwood, sustainable forest management, measured as solid wood under bark, at forest road/m3/DE U</t>
  </si>
  <si>
    <t>sawlog and veneer log, softwood, sustainable forest management, measured as solid wood under bark, at forest road/m3/FI U</t>
  </si>
  <si>
    <t>sawlog and veneer log, softwood, sustainable forest management, measured as solid wood under bark, at forest road/m3/FR U</t>
  </si>
  <si>
    <t>sawlog and veneer log, softwood, sustainable forest management, measured as solid wood under bark, at forest road/m3/HU U</t>
  </si>
  <si>
    <t>sawlog and veneer log, softwood, sustainable forest management, measured as solid wood under bark, at forest road/m3/IT U</t>
  </si>
  <si>
    <t>sawlog and veneer log, softwood, sustainable forest management, measured as solid wood under bark, at forest road/m3/NO U</t>
  </si>
  <si>
    <t>sawlog and veneer log, softwood, sustainable forest management, measured as solid wood under bark, at forest road/m3/SE U</t>
  </si>
  <si>
    <t>sawlog and veneer log, softwood, sustainable forest management, measured as solid wood under bark, at forest road_631/CH U</t>
  </si>
  <si>
    <t>Transport, lorry 20-28t, fleet average/CH U</t>
  </si>
  <si>
    <t>gemäss ecoinvent Bericht 1</t>
  </si>
  <si>
    <t>gemäss Background report for the life cycle inventories of wood and wood based products for updates of ecoinvent 2.2, Frank Werner, 2017</t>
  </si>
  <si>
    <t>Density (u=10%)</t>
  </si>
  <si>
    <t>Density (u=20%)</t>
  </si>
  <si>
    <t>soft</t>
  </si>
  <si>
    <t>hard</t>
  </si>
  <si>
    <t>Gemäss Excel file 563_Holzdaten-Ressourcenkorrektur</t>
  </si>
  <si>
    <t>Ressourcenkorrektur</t>
  </si>
  <si>
    <t>Energy, gross calorific value, in biomass, resource correction: 1,1 UBP/MJ</t>
  </si>
  <si>
    <t>{"IsHide":true,"SheetId":0,"Name":"Tabelle3","HiddenRow":0,"VisibleRange":"","SheetTheme":{"TabColor":"","BodyColor":"","BodyImage":""}}</t>
  </si>
  <si>
    <t>u=x%</t>
  </si>
  <si>
    <t>hardwood oder softwood?</t>
  </si>
  <si>
    <t>Land</t>
  </si>
  <si>
    <t>LKW</t>
  </si>
  <si>
    <t>Bahn</t>
  </si>
  <si>
    <t>TOTAL</t>
  </si>
  <si>
    <t>TOTAL CH</t>
  </si>
  <si>
    <t>Von Verarbeitung in Schweiz</t>
  </si>
  <si>
    <t>kiln dried (u=20%), planed</t>
  </si>
  <si>
    <t>glued laminated timber, outdoor use</t>
  </si>
  <si>
    <t>glued laminated timber, indoor use</t>
  </si>
  <si>
    <t>Transport Rundholz</t>
  </si>
  <si>
    <t>Transportfaktor</t>
  </si>
  <si>
    <t>Transport (u=70%)</t>
  </si>
  <si>
    <t>Transportfaktor/distanz</t>
  </si>
  <si>
    <t>Transport (u=10%)</t>
  </si>
  <si>
    <t>Transport (u=20%)</t>
  </si>
  <si>
    <t>Volumenlimitierend?</t>
  </si>
  <si>
    <t>Transportfaktor, verarbeitetes Holz</t>
  </si>
  <si>
    <t>Von geographischem Mittelpunkt zu geographischem Mittelpunkt</t>
  </si>
  <si>
    <t>Kassel</t>
  </si>
  <si>
    <t>Piippola</t>
  </si>
  <si>
    <t>Bad Aussee</t>
  </si>
  <si>
    <t>Rieti</t>
  </si>
  <si>
    <t>Vesdun</t>
  </si>
  <si>
    <t>Steinkjer</t>
  </si>
  <si>
    <t>Sundsvall</t>
  </si>
  <si>
    <t>Pusztavacs</t>
  </si>
  <si>
    <t>Holzimporte aufgeteilt nach Transportmitteln beim Grenzübertritt für das Jahr 2015. Diese Daten hat Carsten Nathani (Rütter Soceco) für die Zeitreihenstudie basierend auf der Aussenhandelsstatistik aufbereitet.</t>
  </si>
  <si>
    <t>Importe nach Transportmitteln bei Grenzübertritt</t>
  </si>
  <si>
    <t>Jahr</t>
  </si>
  <si>
    <t>Summe aller SITC 2 Steller in %</t>
  </si>
  <si>
    <t>Bahnverkehr</t>
  </si>
  <si>
    <t>Strassen-verkehr</t>
  </si>
  <si>
    <t>Luftverkehr</t>
  </si>
  <si>
    <t>Pipeline</t>
  </si>
  <si>
    <t>Schiffverkehr</t>
  </si>
  <si>
    <t>SITC_rev3</t>
  </si>
  <si>
    <t>Masse (kg)</t>
  </si>
  <si>
    <t>KONTROLLE</t>
  </si>
  <si>
    <t>%</t>
  </si>
  <si>
    <t>247</t>
  </si>
  <si>
    <t>248</t>
  </si>
  <si>
    <t>Warengruppe</t>
  </si>
  <si>
    <t>Ebene</t>
  </si>
  <si>
    <t>Abfälle</t>
  </si>
  <si>
    <t>D</t>
  </si>
  <si>
    <t>247.00</t>
  </si>
  <si>
    <t xml:space="preserve">Rohholz und grob zugerichtetes Holz </t>
  </si>
  <si>
    <t>247.30</t>
  </si>
  <si>
    <t>Rohholz, auch entrindet, vom Splint befreit oder zwei- oder vierseitig grob zugerichtet, mit Farbe oder Beize oder anderen Konservierungsmitteln behandelt</t>
  </si>
  <si>
    <t>247.40</t>
  </si>
  <si>
    <t>Nadelrohholz, auch entrindet, vom Splint befreit oder zwei- oder vierseitig grob zugerichtet, jedoch nicht mit Farbe oder Beize oder anderen Konservierungsmitteln behandelt</t>
  </si>
  <si>
    <t>247.50</t>
  </si>
  <si>
    <t>Rohholz (ohne Nadelholz), auch entrindet, vom Splint befreit oder zwei- oder vierseitig grob zugerichtet, jedoch nicht mit Farbe oder Beize oder anderen Konservierungsmitteln behandelt</t>
  </si>
  <si>
    <t>247.51</t>
  </si>
  <si>
    <t>Tropisches Holz (Dark und Light Red Meranti, Meranti Bakau, White Lauan, Meranti und Seraya, Yellow Meranti und Alan, Keruing, Ramin, Kapur, Teak, Jongkong, Merbau, Jelutong, Kempas, Okoumé, Obéché, Sapelli, Sipo, Acajou d'Afrique, Makoré, Iroko, Tiama, Mansonia, Ilomba, Dibétou, Limba, Azobé), roh, auch entrindet</t>
  </si>
  <si>
    <t>247.52</t>
  </si>
  <si>
    <t>Rohholz, auch entrindet, vom Splint befreit oder zwei- oder vierseitig grob zugerichtet, jedoch nicht mit Farbe oder Beize oder anderen Konservierungsmitteln behandelt (ohne Nadelholz und tropische Hölzer der Position 247.51)</t>
  </si>
  <si>
    <t>248.00</t>
  </si>
  <si>
    <t xml:space="preserve">Holz, einfach bearbeitet, und Eisenbahnschwellen aus Holz </t>
  </si>
  <si>
    <t>248.10</t>
  </si>
  <si>
    <t xml:space="preserve">Eisenbahnschwellen aus Holz </t>
  </si>
  <si>
    <t>248.11</t>
  </si>
  <si>
    <t xml:space="preserve">Eisenbahnschwellen aus Holz, nicht imprägniert </t>
  </si>
  <si>
    <t>248.19</t>
  </si>
  <si>
    <t xml:space="preserve">Eisenbahnschwellen aus Holz, imprägniert </t>
  </si>
  <si>
    <t>248.20</t>
  </si>
  <si>
    <t>Nadelholz, in der Längsrichtung gesägt oder gesäumt, gemesse rt oder geschält, auch gehobelt, geschliffen oder keilverzinkt, mit einer Dicke von mehr als 6 mm</t>
  </si>
  <si>
    <t>248.30</t>
  </si>
  <si>
    <t>Nadelholz (einschl. Stäbe und Friese für Parkett, nicht zusa mmengesetzt), entlang einer oder mehreren Kanten oder Flächen profiliert (gekehlt, genutet, gefedert, gefalzt, abgeschrägt, gefriest, gerundet oder in ähnlicher Weise bearbeitet), auch gehobelt, geschliffen oder keilverzinkt</t>
  </si>
  <si>
    <t>248.40</t>
  </si>
  <si>
    <t>Anderes Holz als Nadelholz, in der Längsrichtung gesägt oder gesäumt, gemessert oder geschält, auch gehobelt, geschliffen oder keilverzinkt, mit einer Dicke von mehr als 6 mm</t>
  </si>
  <si>
    <t>248.50</t>
  </si>
  <si>
    <t>Anderes Holz als Nadelholz (einschl. Stäbe und Friesen für P arkett, nicht zusammengesetzt), entlang einer oder mehreren Kanten oder Flächen profiliert (gekehlt, genutet, gefedert, gefalzt, abgeschrägt, gefriest, gerundet oder in ähnlicher Weise bearbeitet), auch gehobelt, geschliffen oder keilverzinkt</t>
  </si>
  <si>
    <t>Herkunftsland Rundholz für Brettschichtholz, Latten, Bretter und Balken</t>
  </si>
  <si>
    <t>Bei Latten, Bretter und Balken spezifizieren:</t>
  </si>
  <si>
    <t>sawnwood, board, softwood, raw, kiln dried (u=10%), at sawmill_631</t>
  </si>
  <si>
    <t>sawnwood, beam, softwood, raw, kiln dried (u=10%), at sawmill_631</t>
  </si>
  <si>
    <t>sawnwood, lath, softwood, raw, kiln dried (u=10%), at sawmill_631</t>
  </si>
  <si>
    <t>sawnwood, lath, softwood, kiln dried (u=10%), planed, at sawmill_631</t>
  </si>
  <si>
    <t>{"IsHide":true,"SheetId":0,"Name":"Tabelle4","HiddenRow":0,"VisibleRange":"","SheetTheme":{"TabColor":"","BodyColor":"","BodyImage":""}}</t>
  </si>
  <si>
    <t>1 m3 sawnwood, board, softwood, raw, kiln dried (u=10%), at sawmill/m3/AT U (of project 631_Ökobilanzen Holzbauten)</t>
  </si>
  <si>
    <t>1 m3 sawnwood, lath, softwood, raw, kiln dried (u=10%), at sawmill/m3/AT U (of project 631_Ökobilanzen Holzbauten)</t>
  </si>
  <si>
    <t>1 m3 sawnwood, beam, softwood, raw, kiln dried (u=10%), at sawmill/m3/AT U (of project 631_Ökobilanzen Holzbauten)</t>
  </si>
  <si>
    <t>1 m3 sawnwood, board, softwood, raw, kiln dried (u=10%), at sawmill/m3/DE U (of project 631_Ökobilanzen Holzbauten)</t>
  </si>
  <si>
    <t>1 m3 sawnwood, lath, softwood, raw, kiln dried (u=10%), at sawmill/m3/DE U (of project 631_Ökobilanzen Holzbauten)</t>
  </si>
  <si>
    <t>1 m3 sawnwood, beam, softwood, raw, kiln dried (u=10%), at sawmill/m3/DE U (of project 631_Ökobilanzen Holzbauten)</t>
  </si>
  <si>
    <t>1 m3 sawnwood, board, softwood, raw, kiln dried (u=10%), at sawmill/m3/FI U (of project 631_Ökobilanzen Holzbauten)</t>
  </si>
  <si>
    <t>1 m3 sawnwood, lath, softwood, raw, kiln dried (u=10%), at sawmill/m3/FI U (of project 631_Ökobilanzen Holzbauten)</t>
  </si>
  <si>
    <t>1 m3 sawnwood, beam, softwood, raw, kiln dried (u=10%), at sawmill/m3/FI U (of project 631_Ökobilanzen Holzbauten)</t>
  </si>
  <si>
    <t>1 m3 sawnwood, board, softwood, raw, kiln dried (u=10%), at sawmill/m3/FR U (of project 631_Ökobilanzen Holzbauten)</t>
  </si>
  <si>
    <t>1 m3 sawnwood, lath, softwood, raw, kiln dried (u=10%), at sawmill/m3/FR U (of project 631_Ökobilanzen Holzbauten)</t>
  </si>
  <si>
    <t>1 m3 sawnwood, beam, softwood, raw, kiln dried (u=10%), at sawmill/m3/FR U (of project 631_Ökobilanzen Holzbauten)</t>
  </si>
  <si>
    <t>1 m3 sawnwood, board, softwood, raw, kiln dried (u=10%), at sawmill/m3/HU U (of project 631_Ökobilanzen Holzbauten)</t>
  </si>
  <si>
    <t>1 m3 sawnwood, lath, softwood, raw, kiln dried (u=10%), at sawmill/m3/HU U (of project 631_Ökobilanzen Holzbauten)</t>
  </si>
  <si>
    <t>1 m3 sawnwood, beam, softwood, raw, kiln dried (u=10%), at sawmill/m3/HU U (of project 631_Ökobilanzen Holzbauten)</t>
  </si>
  <si>
    <t>1 m3 sawnwood, board, softwood, raw, kiln dried (u=10%), at sawmill/m3/IT U (of project 631_Ökobilanzen Holzbauten)</t>
  </si>
  <si>
    <t>1 m3 sawnwood, lath, softwood, raw, kiln dried (u=10%), at sawmill/m3/IT U (of project 631_Ökobilanzen Holzbauten)</t>
  </si>
  <si>
    <t>1 m3 sawnwood, beam, softwood, raw, kiln dried (u=10%), at sawmill/m3/IT U (of project 631_Ökobilanzen Holzbauten)</t>
  </si>
  <si>
    <t>1 m3 sawnwood, board, softwood, raw, kiln dried (u=10%), at sawmill/m3/NO U (of project 631_Ökobilanzen Holzbauten)</t>
  </si>
  <si>
    <t>1 m3 sawnwood, lath, softwood, raw, kiln dried (u=10%), at sawmill/m3/NO U (of project 631_Ökobilanzen Holzbauten)</t>
  </si>
  <si>
    <t>1 m3 sawnwood, beam, softwood, raw, kiln dried (u=10%), at sawmill/m3/NO U (of project 631_Ökobilanzen Holzbauten)</t>
  </si>
  <si>
    <t>1 m3 sawnwood, board, softwood, raw, kiln dried (u=10%), at sawmill/m3/SE U (of project 631_Ökobilanzen Holzbauten)</t>
  </si>
  <si>
    <t>1 m3 sawnwood, lath, softwood, raw, kiln dried (u=10%), at sawmill/m3/SE U (of project 631_Ökobilanzen Holzbauten)</t>
  </si>
  <si>
    <t>1 m3 sawnwood, beam, softwood, raw, kiln dried (u=10%), at sawmill/m3/SE U (of project 631_Ökobilanzen Holzbauten)</t>
  </si>
  <si>
    <t>sawnwood, board, softwood, raw, kiln dried (u=10%), at sawmill/m3/AT U</t>
  </si>
  <si>
    <t>sawnwood, board, softwood, raw, kiln dried (u=10%), at sawmill/m3/DE U</t>
  </si>
  <si>
    <t>sawnwood, board, softwood, raw, kiln dried (u=10%), at sawmill/m3/FI U</t>
  </si>
  <si>
    <t>sawnwood, board, softwood, raw, kiln dried (u=10%), at sawmill/m3/FR U</t>
  </si>
  <si>
    <t>sawnwood, board, softwood, raw, kiln dried (u=10%), at sawmill/m3/HU U</t>
  </si>
  <si>
    <t>sawnwood, board, softwood, raw, kiln dried (u=10%), at sawmill/m3/IT U</t>
  </si>
  <si>
    <t>sawnwood, board, softwood, raw, kiln dried (u=10%), at sawmill/m3/NO U</t>
  </si>
  <si>
    <t>sawnwood, board, softwood, raw, kiln dried (u=10%), at sawmill/m3/SE U</t>
  </si>
  <si>
    <t>sawnwood, lath, softwood, raw, kiln dried (u=10%), at sawmill/m3/AT U</t>
  </si>
  <si>
    <t>sawnwood, lath, softwood, raw, kiln dried (u=10%), at sawmill/m3/DE U</t>
  </si>
  <si>
    <t>sawnwood, lath, softwood, raw, kiln dried (u=10%), at sawmill/m3/FI U</t>
  </si>
  <si>
    <t>sawnwood, lath, softwood, raw, kiln dried (u=10%), at sawmill/m3/FR U</t>
  </si>
  <si>
    <t>sawnwood, lath, softwood, raw, kiln dried (u=10%), at sawmill/m3/HU U</t>
  </si>
  <si>
    <t>sawnwood, lath, softwood, raw, kiln dried (u=10%), at sawmill/m3/IT U</t>
  </si>
  <si>
    <t>sawnwood, lath, softwood, raw, kiln dried (u=10%), at sawmill/m3/NO U</t>
  </si>
  <si>
    <t>sawnwood, lath, softwood, raw, kiln dried (u=10%), at sawmill/m3/SE U</t>
  </si>
  <si>
    <t>sawnwood, beam, softwood, raw, kiln dried (u=10%), at sawmill/m3/AT U</t>
  </si>
  <si>
    <t>sawnwood, beam, softwood, raw, kiln dried (u=10%), at sawmill/m3/DE U</t>
  </si>
  <si>
    <t>sawnwood, beam, softwood, raw, kiln dried (u=10%), at sawmill/m3/FI U</t>
  </si>
  <si>
    <t>sawnwood, beam, softwood, raw, kiln dried (u=10%), at sawmill/m3/FR U</t>
  </si>
  <si>
    <t>sawnwood, beam, softwood, raw, kiln dried (u=10%), at sawmill/m3/HU U</t>
  </si>
  <si>
    <t>sawnwood, beam, softwood, raw, kiln dried (u=10%), at sawmill/m3/IT U</t>
  </si>
  <si>
    <t>sawnwood, beam, softwood, raw, kiln dried (u=10%), at sawmill/m3/NO U</t>
  </si>
  <si>
    <t>sawnwood, beam, softwood, raw, kiln dried (u=10%), at sawmill/m3/SE U</t>
  </si>
  <si>
    <t>sawnwood, beam, softwood, raw, kiln dried (u=10%), at sawmill</t>
  </si>
  <si>
    <t>sawnwood, lath, softwood, raw, kiln dried (u=10%), at sawmill</t>
  </si>
  <si>
    <t>sawnwood, board, softwood, raw, kiln dried (u=10%), at sawmill</t>
  </si>
  <si>
    <t>Holzverarbeitung</t>
  </si>
  <si>
    <t>Brettschichtholz, Innenanwendung</t>
  </si>
  <si>
    <t>Brettschichtholz, Aussenanwendung</t>
  </si>
  <si>
    <t>LKW-Spezialtransport erforderlich</t>
  </si>
  <si>
    <t>nein</t>
  </si>
  <si>
    <t>Treibstoffverbrauch LKW ecoinvent</t>
  </si>
  <si>
    <t>Durchschnittliche Auslastung in t</t>
  </si>
  <si>
    <t>Operation, lorry &gt; 16t, RER</t>
  </si>
  <si>
    <t xml:space="preserve">Diesel Verbrauch in kg/km </t>
  </si>
  <si>
    <t>Operation, lorry 20-28, CH</t>
  </si>
  <si>
    <t>Dichte von Diesel</t>
  </si>
  <si>
    <t>kg/l</t>
  </si>
  <si>
    <t>Diesel Verbrauch in l/km</t>
  </si>
  <si>
    <t>mobitool Hintergrunddaten</t>
  </si>
  <si>
    <t>Lastwagen (16t-32t)</t>
  </si>
  <si>
    <t>Diesel</t>
  </si>
  <si>
    <t>EURO 3</t>
  </si>
  <si>
    <t>EURO 4</t>
  </si>
  <si>
    <t>EURO 5</t>
  </si>
  <si>
    <t>EURO 6</t>
  </si>
  <si>
    <t>Lastwagen (32t-40t)</t>
  </si>
  <si>
    <t>Lastwagen (40t-50t)</t>
  </si>
  <si>
    <t>Lastwagen (50t-60t)</t>
  </si>
  <si>
    <t>Auslastung 
[Tonnen]</t>
  </si>
  <si>
    <t>Anteil Flottenmix</t>
  </si>
  <si>
    <t>Anteil Flottenmix Total</t>
  </si>
  <si>
    <t>Ø Verbrauch
[kg / tkm]</t>
  </si>
  <si>
    <t>Ø Verbrauch
[Liter / 100 km]</t>
  </si>
  <si>
    <t>Zuschlag Spezialtransporter</t>
  </si>
  <si>
    <t>[in km]</t>
  </si>
  <si>
    <t>tkm</t>
  </si>
  <si>
    <t>u = x%</t>
  </si>
  <si>
    <t>Density (u=0%); [kg/m3]</t>
  </si>
  <si>
    <t>Density (u=10%) [kg/m3]</t>
  </si>
  <si>
    <t>Density (u=20%) [kg/m3]</t>
  </si>
  <si>
    <t>Density (=0%); [kg/m3]</t>
  </si>
  <si>
    <t>DE, pine</t>
  </si>
  <si>
    <t>SE, pine</t>
  </si>
  <si>
    <t>DE,spruce</t>
  </si>
  <si>
    <t>SE, spruce</t>
  </si>
  <si>
    <t>CH, soft</t>
  </si>
  <si>
    <t>[m3]</t>
  </si>
  <si>
    <t>"Hintergrundbericht Holzrechner" herunterladen</t>
  </si>
  <si>
    <t>Broschüre "Ökobilanzen Holz- und Holzgebäude" herunterladen</t>
  </si>
  <si>
    <t xml:space="preserve">Mit dem Holzrechner können Sie die Umweltwirkungen von einem m³ verarbeitetem Holz Ihrer Wahl (Schnitt- und Brettschichtholz, Weichfaser- und Spanplatten) berechnen. Legen Sie die Holzart und das Verarbeitungsland fest. Falls keine Transportdistanzen und Anteil Lastwagen-Transport angegeben werden, rechnet der Holzrechner im Hintergrund mit den Transportdistanzen von und zu den geographischen Länder-Mittelpunkten sowie den Lastwagen-Transportanteilen von importiertem Rohholz und einfach bearbeitetem Holz gemäss Aussenhandelsstatistik Schweiz. Ebenfalls können Sie angeben, ob ein Spezialtransport für das verarbeitete Holz (z.B. bei übergrossen Holzbauteilen) in die Schweiz erforderlich ist. 
Für Latten, Bretter und Balken muss des Weiteren der Holztyp (Laub- oder Nadelholz) sowie die Verarbeitungsart bestimmt werden. Für Brettschichtholz, Latten, Bretter und Balken können verschiedene Herkunftsländer von Rundholz gewählt werden. Bei Weichfaser- und Spanplatten geht der Holzrechner davon aus, dass das Rundholz aus dem ausgewählten Verarbeitungsland stammt und als Transportdistanz der Rohstoffe zum Verarbeitungsstandort wird eine für Weichfaser- und Spanplatten übliche, durchschnittliche Transportdistanz verwendet. 
Für die Quantifizierung der Umweltwirkungen wählen Sie den gewünschten Umweltindikator aus.
Der Holzrecher sowie dessen zugrundeliegenden Annahmen werden im "Hintergrundbericht Holzrechner" beschrieben. Grundlage für die Quantifizierung der Umweltbelastung von Holz bilden die aktualisierten Ökobilanzdaten von Holz und Holzwerkstoffen aus dem ecoinvent Datenbestand v3.2. Die Sachbilanzen zur Holzproduktion wurden für die wichtigsten Schweizer Importländer von Stamm- und Schnittholz regionalisiert. Als Hintergrunddaten wurden die KBOB Ökobilanzdaten DQRv2:2016 verwendet.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</si>
</sst>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3" formatCode="_ * #,##0.00_ ;_ * \-#,##0.00_ ;_ * &quot;-&quot;??_ ;_ @_ "/>
    <numFmt numFmtId="164" formatCode="0.0%"/>
    <numFmt numFmtId="165" formatCode="0.0"/>
    <numFmt numFmtId="166" formatCode="0.000E+00"/>
    <numFmt numFmtId="167" formatCode="#,##0&quot; CHF&quot;;[Red]\-#,##0&quot; CHF&quot;"/>
    <numFmt numFmtId="168" formatCode="_(* #,##0_);_(* \(#,##0\);_(* &quot;-&quot;_);_(@_)"/>
    <numFmt numFmtId="169" formatCode="_(* #,##0.00_);_(* \(#,##0.00\);_(* &quot;-&quot;??_);_(@_)"/>
    <numFmt numFmtId="170" formatCode="_(&quot;$&quot;* #,##0_);_(&quot;$&quot;* \(#,##0\);_(&quot;$&quot;* &quot;-&quot;_);_(@_)"/>
    <numFmt numFmtId="171" formatCode="_(&quot;$&quot;* #,##0.00_);_(&quot;$&quot;* \(#,##0.00\);_(&quot;$&quot;* &quot;-&quot;??_);_(@_)"/>
    <numFmt numFmtId="172" formatCode="#,##0.0&quot; dt&quot;;[Red]#,##0.0&quot; dt&quot;"/>
    <numFmt numFmtId="173" formatCode="0.00E+0;[=0]&quot;-&quot;;0.00E+0"/>
    <numFmt numFmtId="174" formatCode="#,##0&quot; kg&quot;;[Red]#,##0&quot; kg&quot;"/>
    <numFmt numFmtId="175" formatCode="#,##0&quot; km&quot;;[Red]#,##0&quot; km&quot;"/>
    <numFmt numFmtId="176" formatCode="#,##0&quot; kWh&quot;;[Red]#,##0&quot; kWh&quot;"/>
    <numFmt numFmtId="177" formatCode="#,##0&quot; Liter&quot;;[Red]#,##0&quot; Liter&quot;"/>
    <numFmt numFmtId="178" formatCode="#,##0&quot; m2&quot;;[Red]#,##0&quot; m2&quot;"/>
    <numFmt numFmtId="179" formatCode="#,##0&quot; m2a&quot;;[Red]#,##0&quot; m2a&quot;"/>
    <numFmt numFmtId="180" formatCode="#,##0&quot; m3&quot;;[Red]#,##0&quot; m3&quot;"/>
    <numFmt numFmtId="181" formatCode="0.00E+0;[=0]&quot;0&quot;;0.00E+0"/>
    <numFmt numFmtId="182" formatCode="0.00%;[=0]&quot;0&quot;;General"/>
    <numFmt numFmtId="183" formatCode="0.00E+0;[=0]&quot;0&quot;;General"/>
    <numFmt numFmtId="184" formatCode="0.0%;[=0]&quot;0%&quot;;0.0%"/>
    <numFmt numFmtId="185" formatCode="#,##0.0&quot; Sm3&quot;;[Red]#,##0.0&quot; Sm3&quot;"/>
    <numFmt numFmtId="186" formatCode="#,##0.0&quot; t&quot;;[Red]#,##0.0&quot; t&quot;"/>
    <numFmt numFmtId="187" formatCode="[=0]&quot;&quot;;General"/>
    <numFmt numFmtId="188" formatCode="#,##0&quot; tkm&quot;;[Red]#,##0&quot; tkm&quot;"/>
    <numFmt numFmtId="189" formatCode="#,##0.0&quot; ZKh&quot;;[Red]#,##0.0&quot; ZKh&quot;"/>
    <numFmt numFmtId="190" formatCode="0.000"/>
    <numFmt numFmtId="191" formatCode="0.0000"/>
    <numFmt numFmtId="192" formatCode="#,##0_ ;[Red]\-#,##0\ "/>
    <numFmt numFmtId="193" formatCode="_ * #,##0_ ;_ * \-#,##0_ ;_ * &quot;-&quot;??_ ;_ @_ "/>
    <numFmt numFmtId="194" formatCode="_ * #,##0.0_ ;_ * \-#,##0.0_ ;_ * &quot;-&quot;??_ ;_ @_ "/>
  </numFmts>
  <fonts count="51">
    <font>
      <sz val="10"/>
      <name val="Arial"/>
    </font>
    <font>
      <sz val="10"/>
      <name val="Arial"/>
      <family val="2"/>
    </font>
    <font>
      <sz val="8"/>
      <name val="Arial"/>
      <family val="2"/>
    </font>
    <font>
      <u/>
      <sz val="10"/>
      <color indexed="12"/>
      <name val="Arial"/>
      <family val="2"/>
    </font>
    <font>
      <sz val="10"/>
      <name val="Trebuchet MS"/>
      <family val="2"/>
    </font>
    <font>
      <sz val="8"/>
      <name val="Trebuchet MS"/>
      <family val="2"/>
    </font>
    <font>
      <b/>
      <sz val="14"/>
      <name val="Trebuchet MS"/>
      <family val="2"/>
    </font>
    <font>
      <sz val="6"/>
      <color indexed="22"/>
      <name val="Trebuchet MS"/>
      <family val="2"/>
    </font>
    <font>
      <sz val="10"/>
      <color indexed="23"/>
      <name val="Arial"/>
      <family val="2"/>
    </font>
    <font>
      <b/>
      <sz val="10"/>
      <color indexed="23"/>
      <name val="Arial"/>
      <family val="2"/>
    </font>
    <font>
      <b/>
      <i/>
      <sz val="10"/>
      <name val="Trebuchet MS"/>
      <family val="2"/>
    </font>
    <font>
      <sz val="11"/>
      <name val="Arial"/>
      <family val="2"/>
    </font>
    <font>
      <sz val="9"/>
      <name val="Times New Roman"/>
      <family val="1"/>
    </font>
    <font>
      <sz val="9"/>
      <name val="Helvetica"/>
      <family val="2"/>
    </font>
    <font>
      <b/>
      <sz val="9"/>
      <name val="Times New Roman"/>
      <family val="1"/>
    </font>
    <font>
      <sz val="10"/>
      <color indexed="8"/>
      <name val="MS Sans Serif"/>
      <family val="2"/>
    </font>
    <font>
      <sz val="7"/>
      <name val="Helv"/>
      <family val="2"/>
    </font>
    <font>
      <sz val="9"/>
      <name val="Helv"/>
    </font>
    <font>
      <sz val="9"/>
      <name val="Helv"/>
      <family val="2"/>
    </font>
    <font>
      <sz val="9"/>
      <name val="Arial"/>
      <family val="2"/>
    </font>
    <font>
      <b/>
      <sz val="12"/>
      <name val="Times New Roman"/>
      <family val="1"/>
    </font>
    <font>
      <sz val="10"/>
      <name val="Helv"/>
    </font>
    <font>
      <sz val="10"/>
      <name val="Geneva"/>
    </font>
    <font>
      <sz val="8"/>
      <name val="Helvetica"/>
      <family val="2"/>
    </font>
    <font>
      <sz val="7"/>
      <name val="Arial"/>
      <family val="2"/>
    </font>
    <font>
      <b/>
      <sz val="7"/>
      <color indexed="10"/>
      <name val="Arial"/>
      <family val="2"/>
    </font>
    <font>
      <b/>
      <sz val="7"/>
      <name val="Arial"/>
      <family val="2"/>
    </font>
    <font>
      <b/>
      <sz val="7"/>
      <color rgb="FFFF0000"/>
      <name val="Arial"/>
      <family val="2"/>
    </font>
    <font>
      <vertAlign val="subscript"/>
      <sz val="7"/>
      <name val="Arial"/>
      <family val="2"/>
    </font>
    <font>
      <u/>
      <sz val="7"/>
      <color indexed="12"/>
      <name val="Arial"/>
      <family val="2"/>
    </font>
    <font>
      <b/>
      <sz val="9"/>
      <name val="Arial"/>
      <family val="2"/>
    </font>
    <font>
      <b/>
      <sz val="11"/>
      <name val="Arial"/>
      <family val="2"/>
    </font>
    <font>
      <b/>
      <sz val="8"/>
      <color rgb="FFFF0000"/>
      <name val="Arial"/>
      <family val="2"/>
    </font>
    <font>
      <b/>
      <sz val="11"/>
      <color theme="1"/>
      <name val="Calibri"/>
      <family val="2"/>
      <scheme val="minor"/>
    </font>
    <font>
      <b/>
      <sz val="14"/>
      <color theme="1"/>
      <name val="Calibri"/>
      <family val="2"/>
      <scheme val="minor"/>
    </font>
    <font>
      <b/>
      <sz val="9"/>
      <color indexed="81"/>
      <name val="Tahoma"/>
      <family val="2"/>
    </font>
    <font>
      <sz val="9"/>
      <color indexed="81"/>
      <name val="Tahoma"/>
      <family val="2"/>
    </font>
    <font>
      <sz val="9"/>
      <name val="Helvetica"/>
    </font>
    <font>
      <b/>
      <sz val="10"/>
      <name val="Arial"/>
      <family val="2"/>
    </font>
    <font>
      <b/>
      <sz val="8"/>
      <name val="Trebuchet MS"/>
      <family val="2"/>
    </font>
    <font>
      <b/>
      <sz val="10"/>
      <name val="Trebuchet MS"/>
      <family val="2"/>
    </font>
    <font>
      <b/>
      <sz val="10"/>
      <color indexed="8"/>
      <name val="Calibri"/>
      <family val="2"/>
      <scheme val="minor"/>
    </font>
    <font>
      <b/>
      <sz val="10"/>
      <color theme="1"/>
      <name val="Calibri"/>
      <family val="2"/>
      <scheme val="minor"/>
    </font>
    <font>
      <b/>
      <i/>
      <sz val="10"/>
      <color theme="1"/>
      <name val="Calibri"/>
      <family val="2"/>
      <scheme val="minor"/>
    </font>
    <font>
      <b/>
      <sz val="10"/>
      <color theme="0"/>
      <name val="Calibri"/>
      <family val="2"/>
      <scheme val="minor"/>
    </font>
    <font>
      <i/>
      <sz val="10"/>
      <color theme="1"/>
      <name val="Calibri"/>
      <family val="2"/>
      <scheme val="minor"/>
    </font>
    <font>
      <b/>
      <i/>
      <sz val="9"/>
      <name val="Trebuchet MS"/>
      <family val="2"/>
    </font>
    <font>
      <b/>
      <sz val="9"/>
      <color indexed="10"/>
      <name val="Arial"/>
      <family val="2"/>
    </font>
    <font>
      <sz val="10"/>
      <name val="CorporateSBQ-Regular"/>
    </font>
    <font>
      <sz val="10"/>
      <color indexed="8"/>
      <name val="Trebuchet MS"/>
      <family val="2"/>
    </font>
    <font>
      <sz val="10"/>
      <color theme="0"/>
      <name val="Trebuchet MS"/>
      <family val="2"/>
    </font>
  </fonts>
  <fills count="18">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45"/>
        <bgColor indexed="64"/>
      </patternFill>
    </fill>
    <fill>
      <patternFill patternType="solid">
        <fgColor theme="0"/>
        <bgColor indexed="64"/>
      </patternFill>
    </fill>
    <fill>
      <patternFill patternType="solid">
        <fgColor rgb="FFFFFFFF"/>
        <bgColor indexed="64"/>
      </patternFill>
    </fill>
    <fill>
      <patternFill patternType="solid">
        <fgColor theme="0" tint="-9.9978637043366805E-2"/>
        <bgColor indexed="64"/>
      </patternFill>
    </fill>
    <fill>
      <patternFill patternType="solid">
        <fgColor rgb="FF29C538"/>
        <bgColor indexed="64"/>
      </patternFill>
    </fill>
    <fill>
      <patternFill patternType="solid">
        <fgColor indexed="43"/>
        <bgColor indexed="64"/>
      </patternFill>
    </fill>
    <fill>
      <patternFill patternType="solid">
        <fgColor rgb="FFFFFF00"/>
        <bgColor indexed="64"/>
      </patternFill>
    </fill>
    <fill>
      <patternFill patternType="solid">
        <fgColor theme="3" tint="0.59999389629810485"/>
        <bgColor indexed="64"/>
      </patternFill>
    </fill>
    <fill>
      <patternFill patternType="solid">
        <fgColor indexed="4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theme="5" tint="-0.249977111117893"/>
        <bgColor indexed="64"/>
      </patternFill>
    </fill>
  </fills>
  <borders count="22">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top/>
      <bottom style="thin">
        <color auto="1"/>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auto="1"/>
      </top>
      <bottom/>
      <diagonal/>
    </border>
    <border>
      <left/>
      <right/>
      <top/>
      <bottom style="thin">
        <color indexed="64"/>
      </bottom>
      <diagonal/>
    </border>
  </borders>
  <cellStyleXfs count="5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xf numFmtId="0" fontId="1" fillId="0" borderId="0"/>
    <xf numFmtId="9" fontId="1" fillId="0" borderId="0" applyFont="0" applyFill="0" applyBorder="0" applyProtection="0">
      <alignment horizontal="center" vertical="center"/>
    </xf>
    <xf numFmtId="11" fontId="1" fillId="0" borderId="0">
      <alignment vertical="center" wrapText="1"/>
    </xf>
    <xf numFmtId="49" fontId="12" fillId="0" borderId="3" applyNumberFormat="0" applyFont="0" applyFill="0" applyBorder="0" applyProtection="0">
      <alignment horizontal="left" vertical="center" indent="2"/>
    </xf>
    <xf numFmtId="49" fontId="12" fillId="0" borderId="4" applyNumberFormat="0" applyFont="0" applyFill="0" applyBorder="0" applyProtection="0">
      <alignment horizontal="left" vertical="center" indent="5"/>
    </xf>
    <xf numFmtId="0" fontId="13" fillId="3" borderId="0">
      <alignment horizontal="left" vertical="center"/>
    </xf>
    <xf numFmtId="4" fontId="14" fillId="0" borderId="5" applyFill="0" applyBorder="0" applyProtection="0">
      <alignment horizontal="right" vertical="center"/>
    </xf>
    <xf numFmtId="167" fontId="1" fillId="0" borderId="0">
      <alignment vertical="center"/>
      <protection locked="0"/>
    </xf>
    <xf numFmtId="168" fontId="15" fillId="0" borderId="0" applyFont="0" applyFill="0" applyBorder="0" applyAlignment="0" applyProtection="0"/>
    <xf numFmtId="169" fontId="15" fillId="0" borderId="0" applyFont="0" applyFill="0" applyBorder="0" applyAlignment="0" applyProtection="0"/>
    <xf numFmtId="0" fontId="16" fillId="0" borderId="0">
      <alignment vertical="center"/>
    </xf>
    <xf numFmtId="170" fontId="15" fillId="0" borderId="0" applyFont="0" applyFill="0" applyBorder="0" applyAlignment="0" applyProtection="0"/>
    <xf numFmtId="171" fontId="15" fillId="0" borderId="0" applyFont="0" applyFill="0" applyBorder="0" applyAlignment="0" applyProtection="0"/>
    <xf numFmtId="172" fontId="17" fillId="0" borderId="0"/>
    <xf numFmtId="0" fontId="13" fillId="4" borderId="0">
      <alignment horizontal="center" vertical="center" wrapText="1"/>
    </xf>
    <xf numFmtId="173" fontId="18" fillId="9" borderId="0">
      <alignment horizontal="center" vertical="center"/>
    </xf>
    <xf numFmtId="0" fontId="19" fillId="0" borderId="0" applyFont="0" applyFill="0" applyBorder="0" applyAlignment="0" applyProtection="0">
      <alignment vertical="center"/>
    </xf>
    <xf numFmtId="0" fontId="20" fillId="0" borderId="0" applyNumberFormat="0" applyFill="0" applyBorder="0" applyAlignment="0" applyProtection="0"/>
    <xf numFmtId="174" fontId="1" fillId="0" borderId="0">
      <alignment vertical="center"/>
    </xf>
    <xf numFmtId="175" fontId="1" fillId="0" borderId="0">
      <alignment vertical="center"/>
      <protection locked="0"/>
    </xf>
    <xf numFmtId="176" fontId="1" fillId="0" borderId="0">
      <alignment vertical="center"/>
    </xf>
    <xf numFmtId="177" fontId="21" fillId="0" borderId="0"/>
    <xf numFmtId="0" fontId="13" fillId="9" borderId="0">
      <alignment horizontal="left" vertical="center"/>
    </xf>
    <xf numFmtId="178" fontId="21" fillId="0" borderId="0"/>
    <xf numFmtId="179" fontId="17" fillId="0" borderId="0"/>
    <xf numFmtId="180" fontId="1" fillId="0" borderId="0">
      <alignment vertical="center"/>
    </xf>
    <xf numFmtId="181" fontId="19" fillId="0" borderId="0">
      <alignment horizontal="center" vertical="center" wrapText="1"/>
    </xf>
    <xf numFmtId="182" fontId="17" fillId="0" borderId="0"/>
    <xf numFmtId="183" fontId="17" fillId="0" borderId="0"/>
    <xf numFmtId="4" fontId="12" fillId="0" borderId="3" applyFill="0" applyBorder="0" applyProtection="0">
      <alignment horizontal="right" vertical="center"/>
    </xf>
    <xf numFmtId="49" fontId="14" fillId="0" borderId="3" applyNumberFormat="0" applyFill="0" applyBorder="0" applyProtection="0">
      <alignment horizontal="left" vertical="center"/>
    </xf>
    <xf numFmtId="0" fontId="12" fillId="0" borderId="3" applyNumberFormat="0" applyFill="0" applyAlignment="0" applyProtection="0"/>
    <xf numFmtId="0" fontId="15" fillId="0" borderId="0"/>
    <xf numFmtId="0" fontId="22" fillId="0" borderId="1" applyFont="0" applyFill="0" applyBorder="0" applyProtection="0">
      <alignment horizontal="center"/>
    </xf>
    <xf numFmtId="184" fontId="1" fillId="0" borderId="0"/>
    <xf numFmtId="164" fontId="1" fillId="12" borderId="0">
      <alignment horizontal="center" vertical="center"/>
    </xf>
    <xf numFmtId="185" fontId="1" fillId="0" borderId="0">
      <alignment vertical="center"/>
    </xf>
    <xf numFmtId="186" fontId="1" fillId="0" borderId="0">
      <alignment vertical="center"/>
    </xf>
    <xf numFmtId="187" fontId="13" fillId="0" borderId="0">
      <alignment vertical="center" wrapText="1"/>
    </xf>
    <xf numFmtId="0" fontId="4" fillId="2" borderId="0">
      <alignment vertical="center" wrapText="1"/>
    </xf>
    <xf numFmtId="188" fontId="1" fillId="3" borderId="0">
      <alignment horizontal="right" vertical="center"/>
    </xf>
    <xf numFmtId="187" fontId="23" fillId="0" borderId="0">
      <alignment horizontal="center" vertical="center"/>
    </xf>
    <xf numFmtId="0" fontId="13" fillId="13" borderId="0">
      <alignment horizontal="left" vertical="center"/>
    </xf>
    <xf numFmtId="11" fontId="17" fillId="0" borderId="0"/>
    <xf numFmtId="181" fontId="1" fillId="0" borderId="0">
      <alignment horizontal="center" vertical="center"/>
    </xf>
    <xf numFmtId="173" fontId="1" fillId="0" borderId="0">
      <alignment horizontal="center" vertical="center"/>
    </xf>
    <xf numFmtId="189" fontId="21" fillId="0" borderId="0"/>
    <xf numFmtId="0" fontId="1" fillId="0" borderId="0"/>
    <xf numFmtId="0" fontId="48" fillId="0" borderId="0"/>
  </cellStyleXfs>
  <cellXfs count="220">
    <xf numFmtId="0" fontId="0" fillId="0" borderId="0" xfId="0"/>
    <xf numFmtId="0" fontId="0" fillId="2" borderId="0" xfId="0" applyFill="1"/>
    <xf numFmtId="0" fontId="2" fillId="2" borderId="0" xfId="0" applyFont="1" applyFill="1"/>
    <xf numFmtId="0" fontId="4" fillId="2" borderId="0" xfId="0" applyFont="1" applyFill="1"/>
    <xf numFmtId="0" fontId="5" fillId="2" borderId="0" xfId="0" applyFont="1" applyFill="1"/>
    <xf numFmtId="0" fontId="6" fillId="2" borderId="0" xfId="0" applyFont="1" applyFill="1"/>
    <xf numFmtId="0" fontId="7" fillId="2" borderId="0" xfId="0" applyFont="1" applyFill="1"/>
    <xf numFmtId="0" fontId="8" fillId="2" borderId="0" xfId="0" applyFont="1" applyFill="1"/>
    <xf numFmtId="0" fontId="9" fillId="2" borderId="0" xfId="0" applyFont="1" applyFill="1"/>
    <xf numFmtId="165" fontId="7" fillId="2" borderId="0" xfId="0" applyNumberFormat="1" applyFont="1" applyFill="1" applyAlignment="1">
      <alignment horizontal="left"/>
    </xf>
    <xf numFmtId="0" fontId="10" fillId="7" borderId="0" xfId="0" applyFont="1" applyFill="1" applyAlignment="1"/>
    <xf numFmtId="0" fontId="4" fillId="7" borderId="0" xfId="0" applyFont="1" applyFill="1" applyBorder="1" applyAlignment="1">
      <alignment horizontal="left"/>
    </xf>
    <xf numFmtId="0" fontId="5" fillId="7" borderId="2" xfId="4" applyFont="1" applyFill="1" applyBorder="1" applyAlignment="1"/>
    <xf numFmtId="10" fontId="4" fillId="7" borderId="0" xfId="3" applyNumberFormat="1" applyFont="1" applyFill="1" applyBorder="1" applyAlignment="1"/>
    <xf numFmtId="0" fontId="5" fillId="7" borderId="1" xfId="4" applyFont="1" applyFill="1" applyBorder="1" applyAlignment="1"/>
    <xf numFmtId="10" fontId="10" fillId="7" borderId="0" xfId="0" applyNumberFormat="1" applyFont="1" applyFill="1" applyAlignment="1"/>
    <xf numFmtId="164" fontId="1" fillId="4" borderId="0" xfId="3" applyNumberFormat="1" applyFont="1" applyFill="1"/>
    <xf numFmtId="0" fontId="11" fillId="0" borderId="0" xfId="5" applyFont="1" applyFill="1"/>
    <xf numFmtId="166" fontId="11" fillId="11" borderId="0" xfId="7" applyNumberFormat="1" applyFont="1" applyFill="1">
      <alignment vertical="center" wrapText="1"/>
    </xf>
    <xf numFmtId="11" fontId="11" fillId="11" borderId="0" xfId="7" applyFont="1" applyFill="1">
      <alignment vertical="center" wrapText="1"/>
    </xf>
    <xf numFmtId="0" fontId="11" fillId="0" borderId="0" xfId="5" applyFont="1" applyFill="1" applyAlignment="1">
      <alignment horizontal="left"/>
    </xf>
    <xf numFmtId="0" fontId="11" fillId="10" borderId="0" xfId="5" applyFont="1" applyFill="1"/>
    <xf numFmtId="0" fontId="11" fillId="0" borderId="0" xfId="5" applyFont="1"/>
    <xf numFmtId="11" fontId="11" fillId="0" borderId="0" xfId="5" applyNumberFormat="1" applyFont="1"/>
    <xf numFmtId="165" fontId="4" fillId="6" borderId="6" xfId="3" applyNumberFormat="1" applyFont="1" applyFill="1" applyBorder="1" applyAlignment="1"/>
    <xf numFmtId="1" fontId="4" fillId="6" borderId="2" xfId="3" applyNumberFormat="1" applyFont="1" applyFill="1" applyBorder="1" applyAlignment="1"/>
    <xf numFmtId="0" fontId="4" fillId="5" borderId="0" xfId="5" applyFont="1" applyFill="1" applyAlignment="1"/>
    <xf numFmtId="0" fontId="12" fillId="14" borderId="3" xfId="0" applyFont="1" applyFill="1" applyBorder="1" applyAlignment="1">
      <alignment horizontal="left"/>
    </xf>
    <xf numFmtId="0" fontId="12" fillId="0" borderId="3" xfId="0" applyFont="1" applyBorder="1" applyAlignment="1">
      <alignment horizontal="center"/>
    </xf>
    <xf numFmtId="0" fontId="1" fillId="0" borderId="0" xfId="0" applyFont="1"/>
    <xf numFmtId="0" fontId="24" fillId="6" borderId="0" xfId="0" applyFont="1" applyFill="1" applyAlignment="1" applyProtection="1"/>
    <xf numFmtId="0" fontId="24" fillId="5" borderId="0" xfId="0" applyFont="1" applyFill="1" applyAlignment="1" applyProtection="1"/>
    <xf numFmtId="0" fontId="24" fillId="5" borderId="0" xfId="0" applyFont="1" applyFill="1" applyAlignment="1" applyProtection="1">
      <protection locked="0"/>
    </xf>
    <xf numFmtId="0" fontId="24" fillId="6" borderId="0" xfId="0" applyFont="1" applyFill="1" applyAlignment="1" applyProtection="1">
      <protection locked="0"/>
    </xf>
    <xf numFmtId="0" fontId="25" fillId="7" borderId="0" xfId="0" applyFont="1" applyFill="1" applyAlignment="1" applyProtection="1">
      <alignment vertical="center"/>
    </xf>
    <xf numFmtId="0" fontId="24" fillId="7" borderId="0" xfId="0" applyFont="1" applyFill="1" applyAlignment="1" applyProtection="1"/>
    <xf numFmtId="0" fontId="25" fillId="7" borderId="7" xfId="0" applyFont="1" applyFill="1" applyBorder="1" applyAlignment="1" applyProtection="1">
      <alignment vertical="center"/>
    </xf>
    <xf numFmtId="0" fontId="24" fillId="7" borderId="0" xfId="0" applyFont="1" applyFill="1" applyBorder="1" applyAlignment="1" applyProtection="1"/>
    <xf numFmtId="0" fontId="24" fillId="8" borderId="0" xfId="0" applyFont="1" applyFill="1" applyAlignment="1" applyProtection="1"/>
    <xf numFmtId="0" fontId="26" fillId="8" borderId="0" xfId="0" applyFont="1" applyFill="1" applyAlignment="1" applyProtection="1"/>
    <xf numFmtId="0" fontId="24" fillId="8" borderId="7" xfId="0" applyFont="1" applyFill="1" applyBorder="1" applyAlignment="1" applyProtection="1"/>
    <xf numFmtId="0" fontId="24" fillId="8" borderId="0" xfId="0" applyFont="1" applyFill="1" applyBorder="1" applyAlignment="1" applyProtection="1"/>
    <xf numFmtId="0" fontId="24" fillId="6" borderId="0" xfId="4" applyFont="1" applyFill="1" applyBorder="1" applyAlignment="1" applyProtection="1">
      <protection locked="0"/>
    </xf>
    <xf numFmtId="0" fontId="26" fillId="8" borderId="0" xfId="0" applyFont="1" applyFill="1" applyAlignment="1" applyProtection="1">
      <alignment horizontal="left"/>
    </xf>
    <xf numFmtId="0" fontId="24" fillId="8" borderId="0" xfId="0" applyFont="1" applyFill="1" applyAlignment="1" applyProtection="1">
      <alignment horizontal="right"/>
    </xf>
    <xf numFmtId="0" fontId="24" fillId="8" borderId="0" xfId="0" applyFont="1" applyFill="1" applyAlignment="1" applyProtection="1">
      <alignment horizontal="left"/>
    </xf>
    <xf numFmtId="0" fontId="24" fillId="6" borderId="0" xfId="0" applyFont="1" applyFill="1" applyBorder="1" applyAlignment="1" applyProtection="1"/>
    <xf numFmtId="0" fontId="29" fillId="6" borderId="0" xfId="2" applyFont="1" applyFill="1" applyAlignment="1" applyProtection="1"/>
    <xf numFmtId="0" fontId="24" fillId="6" borderId="0" xfId="0" applyFont="1" applyFill="1"/>
    <xf numFmtId="0" fontId="24" fillId="6" borderId="0" xfId="0" applyFont="1" applyFill="1" applyAlignment="1" applyProtection="1">
      <alignment horizontal="left" vertical="top" wrapText="1"/>
    </xf>
    <xf numFmtId="9" fontId="24" fillId="6" borderId="0" xfId="0" applyNumberFormat="1" applyFont="1" applyFill="1" applyAlignment="1" applyProtection="1"/>
    <xf numFmtId="0" fontId="28" fillId="6" borderId="0" xfId="0" applyFont="1" applyFill="1" applyAlignment="1" applyProtection="1"/>
    <xf numFmtId="0" fontId="24" fillId="5" borderId="0" xfId="0" applyFont="1" applyFill="1" applyBorder="1" applyAlignment="1" applyProtection="1"/>
    <xf numFmtId="0" fontId="30" fillId="8" borderId="0" xfId="0" applyFont="1" applyFill="1" applyAlignment="1" applyProtection="1"/>
    <xf numFmtId="0" fontId="31" fillId="7" borderId="0" xfId="0" applyFont="1" applyFill="1" applyAlignment="1" applyProtection="1"/>
    <xf numFmtId="0" fontId="29" fillId="6" borderId="0" xfId="2" applyFont="1" applyFill="1" applyAlignment="1" applyProtection="1"/>
    <xf numFmtId="0" fontId="24" fillId="6" borderId="0" xfId="0" applyFont="1" applyFill="1" applyAlignment="1" applyProtection="1">
      <alignment horizontal="left" vertical="top" wrapText="1"/>
    </xf>
    <xf numFmtId="0" fontId="27" fillId="7" borderId="0" xfId="0" applyFont="1" applyFill="1" applyAlignment="1" applyProtection="1">
      <alignment horizontal="center"/>
    </xf>
    <xf numFmtId="0" fontId="27" fillId="7" borderId="0" xfId="0" applyFont="1" applyFill="1" applyBorder="1" applyAlignment="1" applyProtection="1">
      <alignment horizontal="center"/>
    </xf>
    <xf numFmtId="0" fontId="29" fillId="6" borderId="0" xfId="2" applyFont="1" applyFill="1" applyBorder="1" applyAlignment="1" applyProtection="1"/>
    <xf numFmtId="0" fontId="24" fillId="6" borderId="0" xfId="0" applyFont="1" applyFill="1" applyAlignment="1" applyProtection="1">
      <alignment horizontal="left" vertical="top"/>
    </xf>
    <xf numFmtId="9" fontId="24" fillId="6" borderId="1" xfId="3" applyFont="1" applyFill="1" applyBorder="1" applyAlignment="1" applyProtection="1">
      <alignment horizontal="left" vertical="center"/>
      <protection locked="0"/>
    </xf>
    <xf numFmtId="9" fontId="24" fillId="6" borderId="2" xfId="3" applyFont="1" applyFill="1" applyBorder="1" applyAlignment="1" applyProtection="1">
      <alignment horizontal="left" vertical="center"/>
      <protection locked="0"/>
    </xf>
    <xf numFmtId="9" fontId="24" fillId="6" borderId="10" xfId="3" applyFont="1" applyFill="1" applyBorder="1" applyAlignment="1" applyProtection="1">
      <alignment horizontal="left" vertical="center"/>
      <protection locked="0"/>
    </xf>
    <xf numFmtId="9" fontId="24" fillId="6" borderId="11" xfId="3" applyFont="1" applyFill="1" applyBorder="1" applyAlignment="1" applyProtection="1">
      <alignment horizontal="left" vertical="center"/>
      <protection locked="0"/>
    </xf>
    <xf numFmtId="9" fontId="24" fillId="6" borderId="5" xfId="3" applyFont="1" applyFill="1" applyBorder="1" applyAlignment="1" applyProtection="1">
      <alignment horizontal="left" vertical="center"/>
      <protection locked="0"/>
    </xf>
    <xf numFmtId="0" fontId="24" fillId="6" borderId="10" xfId="0" applyFont="1" applyFill="1" applyBorder="1" applyAlignment="1" applyProtection="1">
      <alignment horizontal="left" vertical="center"/>
      <protection locked="0"/>
    </xf>
    <xf numFmtId="0" fontId="24" fillId="6" borderId="11" xfId="0" applyFont="1" applyFill="1" applyBorder="1" applyAlignment="1" applyProtection="1">
      <alignment horizontal="left" vertical="center"/>
      <protection locked="0"/>
    </xf>
    <xf numFmtId="0" fontId="24" fillId="6" borderId="12" xfId="0" applyFont="1" applyFill="1" applyBorder="1" applyAlignment="1" applyProtection="1">
      <alignment horizontal="left" vertical="center"/>
      <protection locked="0"/>
    </xf>
    <xf numFmtId="0" fontId="24" fillId="7" borderId="5" xfId="0" applyFont="1" applyFill="1" applyBorder="1" applyAlignment="1" applyProtection="1">
      <alignment horizontal="left" vertical="center"/>
    </xf>
    <xf numFmtId="0" fontId="24" fillId="7" borderId="2" xfId="0" applyFont="1" applyFill="1" applyBorder="1" applyAlignment="1" applyProtection="1">
      <alignment horizontal="left" vertical="center"/>
    </xf>
    <xf numFmtId="0" fontId="25" fillId="7" borderId="0" xfId="0" applyFont="1" applyFill="1" applyBorder="1" applyAlignment="1" applyProtection="1">
      <alignment vertical="center"/>
    </xf>
    <xf numFmtId="0" fontId="24" fillId="6" borderId="0" xfId="0" applyFont="1" applyFill="1" applyBorder="1" applyAlignment="1" applyProtection="1">
      <alignment horizontal="left" vertical="top" wrapText="1"/>
    </xf>
    <xf numFmtId="0" fontId="24" fillId="7" borderId="0" xfId="0" applyFont="1" applyFill="1" applyAlignment="1" applyProtection="1">
      <alignment vertical="center"/>
    </xf>
    <xf numFmtId="0" fontId="24" fillId="7" borderId="6" xfId="4" applyFont="1" applyFill="1" applyBorder="1" applyAlignment="1" applyProtection="1">
      <alignment horizontal="left" vertical="center"/>
    </xf>
    <xf numFmtId="0" fontId="24" fillId="7" borderId="7" xfId="4" applyFont="1" applyFill="1" applyBorder="1" applyAlignment="1" applyProtection="1">
      <alignment horizontal="left" vertical="center"/>
    </xf>
    <xf numFmtId="9" fontId="24" fillId="6" borderId="9" xfId="3" applyFont="1" applyFill="1" applyBorder="1" applyAlignment="1" applyProtection="1">
      <alignment horizontal="left" vertical="center"/>
      <protection locked="0"/>
    </xf>
    <xf numFmtId="0" fontId="24" fillId="6" borderId="9" xfId="0" applyFont="1" applyFill="1" applyBorder="1" applyAlignment="1" applyProtection="1">
      <alignment horizontal="left" vertical="center"/>
      <protection locked="0"/>
    </xf>
    <xf numFmtId="9" fontId="24" fillId="6" borderId="2" xfId="3" applyNumberFormat="1" applyFont="1" applyFill="1" applyBorder="1" applyAlignment="1" applyProtection="1">
      <alignment horizontal="left" vertical="center"/>
      <protection locked="0"/>
    </xf>
    <xf numFmtId="0" fontId="24" fillId="7" borderId="2" xfId="4" applyFont="1" applyFill="1" applyBorder="1" applyAlignment="1" applyProtection="1">
      <alignment horizontal="left" vertical="center"/>
    </xf>
    <xf numFmtId="0" fontId="24" fillId="7" borderId="1" xfId="4" applyFont="1" applyFill="1" applyBorder="1" applyAlignment="1" applyProtection="1">
      <alignment horizontal="left" vertical="center"/>
    </xf>
    <xf numFmtId="0" fontId="24" fillId="7" borderId="5" xfId="4" applyFont="1" applyFill="1" applyBorder="1" applyAlignment="1" applyProtection="1">
      <alignment horizontal="left" vertical="center"/>
    </xf>
    <xf numFmtId="0" fontId="12" fillId="14" borderId="0" xfId="0" applyFont="1" applyFill="1" applyBorder="1" applyAlignment="1">
      <alignment horizontal="left"/>
    </xf>
    <xf numFmtId="0" fontId="34" fillId="5" borderId="0" xfId="0" applyFont="1" applyFill="1"/>
    <xf numFmtId="0" fontId="0" fillId="5" borderId="0" xfId="0" applyFill="1"/>
    <xf numFmtId="0" fontId="33" fillId="5" borderId="0" xfId="0" applyFont="1" applyFill="1"/>
    <xf numFmtId="0" fontId="0" fillId="5" borderId="0" xfId="0" quotePrefix="1" applyFill="1"/>
    <xf numFmtId="1" fontId="0" fillId="5" borderId="0" xfId="0" applyNumberFormat="1" applyFill="1"/>
    <xf numFmtId="2" fontId="0" fillId="5" borderId="0" xfId="0" applyNumberFormat="1" applyFill="1"/>
    <xf numFmtId="190" fontId="0" fillId="5" borderId="0" xfId="0" applyNumberFormat="1" applyFill="1"/>
    <xf numFmtId="0" fontId="0" fillId="7" borderId="0" xfId="0" applyFill="1"/>
    <xf numFmtId="1" fontId="0" fillId="7" borderId="0" xfId="0" applyNumberFormat="1" applyFill="1"/>
    <xf numFmtId="191" fontId="0" fillId="7" borderId="0" xfId="0" applyNumberFormat="1" applyFill="1"/>
    <xf numFmtId="2" fontId="0" fillId="7" borderId="0" xfId="0" applyNumberFormat="1" applyFill="1"/>
    <xf numFmtId="190" fontId="0" fillId="7" borderId="0" xfId="0" applyNumberFormat="1" applyFill="1"/>
    <xf numFmtId="0" fontId="0" fillId="0" borderId="0" xfId="0" applyAlignment="1">
      <alignment wrapText="1"/>
    </xf>
    <xf numFmtId="173" fontId="13" fillId="0" borderId="0" xfId="50" applyFont="1" applyFill="1" applyBorder="1" applyAlignment="1">
      <alignment horizontal="left" vertical="center" wrapText="1"/>
    </xf>
    <xf numFmtId="0" fontId="1" fillId="0" borderId="0" xfId="0" applyFont="1" applyAlignment="1">
      <alignment wrapText="1"/>
    </xf>
    <xf numFmtId="0" fontId="1" fillId="0" borderId="0" xfId="0" applyFont="1" applyAlignment="1"/>
    <xf numFmtId="0" fontId="1" fillId="4" borderId="0" xfId="3" applyNumberFormat="1" applyFont="1" applyFill="1"/>
    <xf numFmtId="0" fontId="0" fillId="0" borderId="0" xfId="0" applyNumberFormat="1"/>
    <xf numFmtId="0" fontId="1" fillId="0" borderId="0" xfId="0" applyNumberFormat="1" applyFont="1"/>
    <xf numFmtId="0" fontId="0" fillId="0" borderId="0" xfId="1" applyNumberFormat="1" applyFont="1"/>
    <xf numFmtId="11" fontId="11" fillId="10" borderId="0" xfId="5" applyNumberFormat="1" applyFont="1" applyFill="1"/>
    <xf numFmtId="164" fontId="1" fillId="4" borderId="15" xfId="3" applyNumberFormat="1" applyFont="1" applyFill="1" applyBorder="1"/>
    <xf numFmtId="164" fontId="1" fillId="4" borderId="16" xfId="3" applyNumberFormat="1" applyFont="1" applyFill="1" applyBorder="1"/>
    <xf numFmtId="164" fontId="1" fillId="4" borderId="17" xfId="3" applyNumberFormat="1" applyFont="1" applyFill="1" applyBorder="1"/>
    <xf numFmtId="164" fontId="1" fillId="4" borderId="18" xfId="3" applyNumberFormat="1" applyFont="1" applyFill="1" applyBorder="1"/>
    <xf numFmtId="164" fontId="1" fillId="4" borderId="0" xfId="3" applyNumberFormat="1" applyFont="1" applyFill="1" applyBorder="1"/>
    <xf numFmtId="164" fontId="1" fillId="4" borderId="19" xfId="3" applyNumberFormat="1" applyFont="1" applyFill="1" applyBorder="1"/>
    <xf numFmtId="0" fontId="0" fillId="0" borderId="18" xfId="0" applyBorder="1"/>
    <xf numFmtId="0" fontId="1" fillId="0" borderId="18" xfId="0" applyFont="1" applyBorder="1"/>
    <xf numFmtId="0" fontId="1" fillId="0" borderId="0" xfId="0" applyFont="1" applyBorder="1"/>
    <xf numFmtId="0" fontId="1" fillId="0" borderId="19" xfId="0" applyFont="1" applyBorder="1"/>
    <xf numFmtId="0" fontId="38" fillId="0" borderId="0" xfId="0" applyFont="1"/>
    <xf numFmtId="0" fontId="39" fillId="7" borderId="5" xfId="4" applyFont="1" applyFill="1" applyBorder="1" applyAlignment="1"/>
    <xf numFmtId="10" fontId="40" fillId="7" borderId="21" xfId="3" applyNumberFormat="1" applyFont="1" applyFill="1" applyBorder="1" applyAlignment="1"/>
    <xf numFmtId="165" fontId="40" fillId="6" borderId="8" xfId="3" applyNumberFormat="1" applyFont="1" applyFill="1" applyBorder="1" applyAlignment="1"/>
    <xf numFmtId="165" fontId="40" fillId="6" borderId="3" xfId="3" applyNumberFormat="1" applyFont="1" applyFill="1" applyBorder="1" applyAlignment="1"/>
    <xf numFmtId="0" fontId="39" fillId="7" borderId="3" xfId="4" applyFont="1" applyFill="1" applyBorder="1" applyAlignment="1"/>
    <xf numFmtId="10" fontId="40" fillId="7" borderId="14" xfId="3" applyNumberFormat="1" applyFont="1" applyFill="1" applyBorder="1" applyAlignment="1"/>
    <xf numFmtId="0" fontId="1" fillId="0" borderId="0" xfId="0" applyFont="1" applyFill="1"/>
    <xf numFmtId="0" fontId="0" fillId="0" borderId="0" xfId="0" applyFill="1"/>
    <xf numFmtId="1" fontId="1" fillId="4" borderId="0" xfId="3" applyNumberFormat="1" applyFont="1" applyFill="1"/>
    <xf numFmtId="11" fontId="0" fillId="0" borderId="0" xfId="0" applyNumberFormat="1" applyAlignment="1">
      <alignment wrapText="1"/>
    </xf>
    <xf numFmtId="173" fontId="37" fillId="0" borderId="0" xfId="50" applyFont="1" applyFill="1" applyBorder="1" applyAlignment="1">
      <alignment horizontal="center" vertical="center" wrapText="1"/>
    </xf>
    <xf numFmtId="0" fontId="0" fillId="15" borderId="0" xfId="0" applyFill="1" applyAlignment="1">
      <alignment wrapText="1"/>
    </xf>
    <xf numFmtId="11" fontId="0" fillId="0" borderId="0" xfId="0" applyNumberFormat="1"/>
    <xf numFmtId="11" fontId="0" fillId="16" borderId="0" xfId="0" applyNumberFormat="1" applyFill="1" applyAlignment="1">
      <alignment wrapText="1"/>
    </xf>
    <xf numFmtId="0" fontId="0" fillId="16" borderId="0" xfId="0" applyFill="1" applyAlignment="1">
      <alignment wrapText="1"/>
    </xf>
    <xf numFmtId="0" fontId="0" fillId="16" borderId="0" xfId="0" applyNumberFormat="1" applyFill="1"/>
    <xf numFmtId="190" fontId="1" fillId="0" borderId="0" xfId="0" applyNumberFormat="1" applyFont="1" applyBorder="1"/>
    <xf numFmtId="190" fontId="1" fillId="0" borderId="18" xfId="0" applyNumberFormat="1" applyFont="1" applyBorder="1"/>
    <xf numFmtId="0" fontId="1" fillId="0" borderId="0" xfId="0" applyFont="1" applyFill="1" applyBorder="1"/>
    <xf numFmtId="0" fontId="41" fillId="0" borderId="0" xfId="0" applyFont="1" applyFill="1"/>
    <xf numFmtId="0" fontId="42" fillId="0" borderId="0" xfId="0" applyFont="1" applyFill="1"/>
    <xf numFmtId="0" fontId="43" fillId="0" borderId="0" xfId="0" applyFont="1"/>
    <xf numFmtId="0" fontId="42" fillId="0" borderId="0" xfId="0" applyFont="1" applyFill="1" applyAlignment="1">
      <alignment horizontal="right"/>
    </xf>
    <xf numFmtId="0" fontId="42" fillId="0" borderId="0" xfId="0" applyFont="1" applyFill="1" applyAlignment="1">
      <alignment horizontal="right" wrapText="1"/>
    </xf>
    <xf numFmtId="0" fontId="42" fillId="0" borderId="0" xfId="0" applyFont="1"/>
    <xf numFmtId="0" fontId="44" fillId="17" borderId="0" xfId="0" applyFont="1" applyFill="1" applyBorder="1" applyAlignment="1">
      <alignment horizontal="right" wrapText="1"/>
    </xf>
    <xf numFmtId="0" fontId="0" fillId="0" borderId="0" xfId="0" applyFill="1" applyAlignment="1">
      <alignment horizontal="right"/>
    </xf>
    <xf numFmtId="0" fontId="45" fillId="0" borderId="0" xfId="0" applyFont="1" applyFill="1"/>
    <xf numFmtId="0" fontId="0" fillId="0" borderId="0" xfId="0" applyBorder="1" applyAlignment="1">
      <alignment horizontal="right"/>
    </xf>
    <xf numFmtId="0" fontId="0" fillId="0" borderId="0" xfId="0" applyFont="1" applyFill="1"/>
    <xf numFmtId="3" fontId="0" fillId="0" borderId="0" xfId="3" applyNumberFormat="1" applyFont="1" applyFill="1"/>
    <xf numFmtId="192" fontId="42" fillId="0" borderId="0" xfId="0" applyNumberFormat="1" applyFont="1" applyFill="1"/>
    <xf numFmtId="3" fontId="0" fillId="0" borderId="0" xfId="0" applyNumberFormat="1" applyFill="1"/>
    <xf numFmtId="9" fontId="0" fillId="0" borderId="0" xfId="0" applyNumberFormat="1" applyBorder="1"/>
    <xf numFmtId="0" fontId="38" fillId="0" borderId="0" xfId="52" applyFont="1"/>
    <xf numFmtId="49" fontId="38" fillId="0" borderId="0" xfId="52" applyNumberFormat="1" applyFont="1"/>
    <xf numFmtId="0" fontId="1" fillId="0" borderId="0" xfId="52"/>
    <xf numFmtId="0" fontId="1" fillId="3" borderId="0" xfId="52" applyFill="1"/>
    <xf numFmtId="187" fontId="13" fillId="0" borderId="0" xfId="43" applyAlignment="1">
      <alignment horizontal="right"/>
    </xf>
    <xf numFmtId="187" fontId="13" fillId="0" borderId="0" xfId="43" applyAlignment="1"/>
    <xf numFmtId="193" fontId="0" fillId="0" borderId="0" xfId="1" applyNumberFormat="1" applyFont="1"/>
    <xf numFmtId="193" fontId="1" fillId="0" borderId="0" xfId="1" applyNumberFormat="1" applyFont="1"/>
    <xf numFmtId="193" fontId="10" fillId="7" borderId="0" xfId="1" applyNumberFormat="1" applyFont="1" applyFill="1" applyAlignment="1"/>
    <xf numFmtId="193" fontId="40" fillId="6" borderId="8" xfId="1" applyNumberFormat="1" applyFont="1" applyFill="1" applyBorder="1" applyAlignment="1"/>
    <xf numFmtId="0" fontId="24" fillId="7" borderId="8" xfId="0" applyFont="1" applyFill="1" applyBorder="1" applyAlignment="1" applyProtection="1">
      <alignment horizontal="left" vertical="center"/>
    </xf>
    <xf numFmtId="0" fontId="47" fillId="7" borderId="0" xfId="0" applyFont="1" applyFill="1" applyBorder="1" applyAlignment="1" applyProtection="1">
      <alignment vertical="center"/>
    </xf>
    <xf numFmtId="0" fontId="47" fillId="7" borderId="7" xfId="0" applyFont="1" applyFill="1" applyBorder="1" applyAlignment="1" applyProtection="1">
      <alignment vertical="center"/>
    </xf>
    <xf numFmtId="0" fontId="30" fillId="7" borderId="0" xfId="0" applyFont="1" applyFill="1" applyAlignment="1" applyProtection="1">
      <alignment vertical="center"/>
    </xf>
    <xf numFmtId="194" fontId="26" fillId="8" borderId="0" xfId="1" applyNumberFormat="1" applyFont="1" applyFill="1" applyBorder="1" applyAlignment="1" applyProtection="1">
      <alignment horizontal="right"/>
    </xf>
    <xf numFmtId="193" fontId="26" fillId="8" borderId="0" xfId="1" applyNumberFormat="1" applyFont="1" applyFill="1" applyBorder="1" applyAlignment="1" applyProtection="1">
      <alignment horizontal="right"/>
    </xf>
    <xf numFmtId="9" fontId="24" fillId="6" borderId="9" xfId="3" applyFont="1" applyFill="1" applyBorder="1" applyAlignment="1" applyProtection="1">
      <alignment horizontal="left" vertical="center"/>
      <protection locked="0"/>
    </xf>
    <xf numFmtId="0" fontId="27" fillId="7" borderId="0" xfId="0" applyFont="1" applyFill="1" applyBorder="1" applyAlignment="1" applyProtection="1">
      <alignment horizontal="center"/>
    </xf>
    <xf numFmtId="43" fontId="0" fillId="0" borderId="0" xfId="1" applyFont="1"/>
    <xf numFmtId="0" fontId="49" fillId="5" borderId="20" xfId="53" applyFont="1" applyFill="1" applyBorder="1"/>
    <xf numFmtId="0" fontId="49" fillId="5" borderId="2" xfId="53" applyFont="1" applyFill="1" applyBorder="1"/>
    <xf numFmtId="0" fontId="49" fillId="5" borderId="8" xfId="53" applyFont="1" applyFill="1" applyBorder="1"/>
    <xf numFmtId="0" fontId="49" fillId="5" borderId="14" xfId="53" applyFont="1" applyFill="1" applyBorder="1"/>
    <xf numFmtId="2" fontId="49" fillId="5" borderId="14" xfId="53" applyNumberFormat="1" applyFont="1" applyFill="1" applyBorder="1"/>
    <xf numFmtId="190" fontId="49" fillId="5" borderId="14" xfId="53" applyNumberFormat="1" applyFont="1" applyFill="1" applyBorder="1"/>
    <xf numFmtId="43" fontId="4" fillId="5" borderId="14" xfId="0" applyNumberFormat="1" applyFont="1" applyFill="1" applyBorder="1" applyAlignment="1" applyProtection="1">
      <alignment horizontal="center"/>
      <protection locked="0"/>
    </xf>
    <xf numFmtId="0" fontId="50" fillId="5" borderId="11" xfId="53" applyFont="1" applyFill="1" applyBorder="1"/>
    <xf numFmtId="0" fontId="50" fillId="5" borderId="1" xfId="53" applyFont="1" applyFill="1" applyBorder="1"/>
    <xf numFmtId="0" fontId="50" fillId="5" borderId="5" xfId="53" applyFont="1" applyFill="1" applyBorder="1"/>
    <xf numFmtId="9" fontId="0" fillId="0" borderId="0" xfId="3" applyFont="1"/>
    <xf numFmtId="0" fontId="24" fillId="7" borderId="7" xfId="0" applyFont="1" applyFill="1" applyBorder="1" applyAlignment="1" applyProtection="1">
      <alignment vertical="center"/>
    </xf>
    <xf numFmtId="0" fontId="24" fillId="7" borderId="7" xfId="0" applyFont="1" applyFill="1" applyBorder="1" applyAlignment="1" applyProtection="1"/>
    <xf numFmtId="0" fontId="32" fillId="7" borderId="7" xfId="0" applyFont="1" applyFill="1" applyBorder="1" applyAlignment="1" applyProtection="1">
      <alignment vertical="top" wrapText="1"/>
    </xf>
    <xf numFmtId="0" fontId="32" fillId="7" borderId="0" xfId="0" applyFont="1" applyFill="1" applyBorder="1" applyAlignment="1" applyProtection="1">
      <alignment horizontal="left" vertical="top" wrapText="1"/>
    </xf>
    <xf numFmtId="0" fontId="24" fillId="6" borderId="3" xfId="0" applyFont="1" applyFill="1" applyBorder="1" applyAlignment="1" applyProtection="1">
      <alignment horizontal="left" vertical="center"/>
      <protection locked="0"/>
    </xf>
    <xf numFmtId="9" fontId="24" fillId="6" borderId="3" xfId="3" applyFont="1" applyFill="1" applyBorder="1" applyAlignment="1" applyProtection="1">
      <alignment horizontal="left" vertical="center"/>
      <protection locked="0"/>
    </xf>
    <xf numFmtId="0" fontId="24" fillId="6" borderId="0" xfId="0" applyFont="1" applyFill="1" applyBorder="1" applyAlignment="1" applyProtection="1">
      <protection locked="0"/>
    </xf>
    <xf numFmtId="9" fontId="24" fillId="6" borderId="21" xfId="3" applyFont="1" applyFill="1" applyBorder="1" applyAlignment="1" applyProtection="1">
      <alignment horizontal="left" vertical="center"/>
      <protection locked="0"/>
    </xf>
    <xf numFmtId="0" fontId="25" fillId="7" borderId="1" xfId="0" applyFont="1" applyFill="1" applyBorder="1" applyAlignment="1" applyProtection="1">
      <alignment vertical="center"/>
    </xf>
    <xf numFmtId="0" fontId="46" fillId="7" borderId="0" xfId="0" applyFont="1" applyFill="1" applyAlignment="1">
      <alignment wrapText="1"/>
    </xf>
    <xf numFmtId="10" fontId="46" fillId="7" borderId="0" xfId="0" applyNumberFormat="1" applyFont="1" applyFill="1" applyAlignment="1"/>
    <xf numFmtId="10" fontId="46" fillId="7" borderId="0" xfId="0" applyNumberFormat="1" applyFont="1" applyFill="1" applyAlignment="1">
      <alignment wrapText="1"/>
    </xf>
    <xf numFmtId="0" fontId="25" fillId="7" borderId="0" xfId="0" applyFont="1" applyFill="1" applyBorder="1" applyAlignment="1" applyProtection="1"/>
    <xf numFmtId="0" fontId="25" fillId="7" borderId="7" xfId="0" applyFont="1" applyFill="1" applyBorder="1" applyAlignment="1" applyProtection="1"/>
    <xf numFmtId="0" fontId="46" fillId="7" borderId="0" xfId="0" applyFont="1" applyFill="1" applyAlignment="1"/>
    <xf numFmtId="0" fontId="1" fillId="15" borderId="0" xfId="0" applyFont="1" applyFill="1" applyAlignment="1">
      <alignment wrapText="1"/>
    </xf>
    <xf numFmtId="0" fontId="29" fillId="6" borderId="0" xfId="2" applyFont="1" applyFill="1" applyAlignment="1" applyProtection="1"/>
    <xf numFmtId="1" fontId="0" fillId="10" borderId="0" xfId="0" applyNumberFormat="1" applyFill="1"/>
    <xf numFmtId="9" fontId="24" fillId="6" borderId="8" xfId="3" applyFont="1" applyFill="1" applyBorder="1" applyAlignment="1" applyProtection="1">
      <alignment horizontal="left" vertical="center"/>
      <protection locked="0"/>
    </xf>
    <xf numFmtId="9" fontId="24" fillId="6" borderId="9" xfId="3" applyFont="1" applyFill="1" applyBorder="1" applyAlignment="1" applyProtection="1">
      <alignment horizontal="left" vertical="center"/>
      <protection locked="0"/>
    </xf>
    <xf numFmtId="0" fontId="24" fillId="6" borderId="8" xfId="3" applyNumberFormat="1" applyFont="1" applyFill="1" applyBorder="1" applyAlignment="1" applyProtection="1">
      <alignment horizontal="left" vertical="center"/>
      <protection locked="0"/>
    </xf>
    <xf numFmtId="0" fontId="24" fillId="6" borderId="14" xfId="3" applyNumberFormat="1" applyFont="1" applyFill="1" applyBorder="1" applyAlignment="1" applyProtection="1">
      <alignment horizontal="left" vertical="center"/>
      <protection locked="0"/>
    </xf>
    <xf numFmtId="0" fontId="24" fillId="6" borderId="9" xfId="3" applyNumberFormat="1" applyFont="1" applyFill="1" applyBorder="1" applyAlignment="1" applyProtection="1">
      <alignment horizontal="left" vertical="center"/>
      <protection locked="0"/>
    </xf>
    <xf numFmtId="0" fontId="32" fillId="7" borderId="20" xfId="0" applyFont="1" applyFill="1" applyBorder="1" applyAlignment="1" applyProtection="1">
      <alignment horizontal="left" vertical="top" wrapText="1"/>
    </xf>
    <xf numFmtId="0" fontId="32" fillId="7" borderId="0" xfId="0" applyFont="1" applyFill="1" applyBorder="1" applyAlignment="1" applyProtection="1">
      <alignment horizontal="left" vertical="top" wrapText="1"/>
    </xf>
    <xf numFmtId="0" fontId="32" fillId="7" borderId="21" xfId="0" applyFont="1" applyFill="1" applyBorder="1" applyAlignment="1" applyProtection="1">
      <alignment horizontal="left" vertical="top" wrapText="1"/>
    </xf>
    <xf numFmtId="0" fontId="24" fillId="6" borderId="6" xfId="3" applyNumberFormat="1" applyFont="1" applyFill="1" applyBorder="1" applyAlignment="1" applyProtection="1">
      <alignment horizontal="left" vertical="center"/>
      <protection locked="0"/>
    </xf>
    <xf numFmtId="0" fontId="24" fillId="6" borderId="10" xfId="3" applyNumberFormat="1" applyFont="1" applyFill="1" applyBorder="1" applyAlignment="1" applyProtection="1">
      <alignment horizontal="left" vertical="center"/>
      <protection locked="0"/>
    </xf>
    <xf numFmtId="0" fontId="24" fillId="6" borderId="13" xfId="3" applyNumberFormat="1" applyFont="1" applyFill="1" applyBorder="1" applyAlignment="1" applyProtection="1">
      <alignment horizontal="left" vertical="center"/>
      <protection locked="0"/>
    </xf>
    <xf numFmtId="0" fontId="24" fillId="6" borderId="12" xfId="3" applyNumberFormat="1" applyFont="1" applyFill="1" applyBorder="1" applyAlignment="1" applyProtection="1">
      <alignment horizontal="left" vertical="center"/>
      <protection locked="0"/>
    </xf>
    <xf numFmtId="0" fontId="29" fillId="6" borderId="0" xfId="2" applyFont="1" applyFill="1" applyAlignment="1" applyProtection="1"/>
    <xf numFmtId="0" fontId="24" fillId="6" borderId="0" xfId="0" applyFont="1" applyFill="1" applyAlignment="1" applyProtection="1">
      <alignment horizontal="left" vertical="top"/>
    </xf>
    <xf numFmtId="0" fontId="24" fillId="6" borderId="8" xfId="0" applyFont="1" applyFill="1" applyBorder="1" applyAlignment="1" applyProtection="1">
      <alignment horizontal="left" vertical="center"/>
      <protection locked="0"/>
    </xf>
    <xf numFmtId="0" fontId="24" fillId="6" borderId="9" xfId="0" applyFont="1" applyFill="1" applyBorder="1" applyAlignment="1" applyProtection="1">
      <alignment horizontal="left" vertical="center"/>
      <protection locked="0"/>
    </xf>
    <xf numFmtId="0" fontId="24" fillId="6" borderId="14" xfId="0" applyFont="1" applyFill="1" applyBorder="1" applyAlignment="1" applyProtection="1">
      <alignment horizontal="left" vertical="center"/>
      <protection locked="0"/>
    </xf>
    <xf numFmtId="0" fontId="2" fillId="6" borderId="0" xfId="0" applyFont="1" applyFill="1" applyAlignment="1" applyProtection="1">
      <alignment horizontal="left" vertical="center" wrapText="1"/>
    </xf>
    <xf numFmtId="0" fontId="27" fillId="7" borderId="0" xfId="0" applyFont="1" applyFill="1" applyAlignment="1" applyProtection="1">
      <alignment horizontal="center"/>
    </xf>
    <xf numFmtId="9" fontId="24" fillId="6" borderId="14" xfId="3" applyFont="1" applyFill="1" applyBorder="1" applyAlignment="1" applyProtection="1">
      <alignment horizontal="left" vertical="center"/>
      <protection locked="0"/>
    </xf>
    <xf numFmtId="0" fontId="24" fillId="6" borderId="21" xfId="3" applyNumberFormat="1" applyFont="1" applyFill="1" applyBorder="1" applyAlignment="1" applyProtection="1">
      <alignment horizontal="left" vertical="center"/>
      <protection locked="0"/>
    </xf>
    <xf numFmtId="0" fontId="32" fillId="7" borderId="7" xfId="0" applyFont="1" applyFill="1" applyBorder="1" applyAlignment="1" applyProtection="1">
      <alignment horizontal="left" vertical="top" wrapText="1"/>
    </xf>
    <xf numFmtId="0" fontId="32" fillId="7" borderId="11" xfId="0" applyFont="1" applyFill="1" applyBorder="1" applyAlignment="1" applyProtection="1">
      <alignment horizontal="left" vertical="top" wrapText="1"/>
    </xf>
  </cellXfs>
  <cellStyles count="54">
    <cellStyle name="2x indented GHG Textfiels" xfId="8"/>
    <cellStyle name="5x indented GHG Textfiels" xfId="9"/>
    <cellStyle name="Boden" xfId="10"/>
    <cellStyle name="Bold GHG Numbers (0.00)" xfId="11"/>
    <cellStyle name="CHF" xfId="12"/>
    <cellStyle name="Comma [0]_CAS Ciba" xfId="13"/>
    <cellStyle name="Comma_CAS Ciba" xfId="14"/>
    <cellStyle name="comment" xfId="15"/>
    <cellStyle name="Currency [0]_CAS Ciba" xfId="16"/>
    <cellStyle name="Currency_CAS Ciba" xfId="17"/>
    <cellStyle name="dt" xfId="18"/>
    <cellStyle name="EcoTitel" xfId="19"/>
    <cellStyle name="EcoZahl" xfId="20"/>
    <cellStyle name="Euro" xfId="21"/>
    <cellStyle name="Headline" xfId="22"/>
    <cellStyle name="kg" xfId="23"/>
    <cellStyle name="km" xfId="24"/>
    <cellStyle name="Komma" xfId="1" builtinId="3"/>
    <cellStyle name="kWh" xfId="25"/>
    <cellStyle name="l" xfId="26"/>
    <cellStyle name="Link" xfId="2" builtinId="8"/>
    <cellStyle name="Luft" xfId="27"/>
    <cellStyle name="m2" xfId="28"/>
    <cellStyle name="m2a" xfId="29"/>
    <cellStyle name="m3" xfId="30"/>
    <cellStyle name="Niels" xfId="31"/>
    <cellStyle name="NielsProz" xfId="32"/>
    <cellStyle name="NielsProzent" xfId="33"/>
    <cellStyle name="Normal GHG Numbers (0.00)" xfId="34"/>
    <cellStyle name="Normal GHG Textfiels Bold" xfId="35"/>
    <cellStyle name="Normal GHG whole table" xfId="36"/>
    <cellStyle name="Normal_CAS Ciba" xfId="37"/>
    <cellStyle name="NormalTabelle" xfId="38"/>
    <cellStyle name="Prozent" xfId="3" builtinId="5"/>
    <cellStyle name="Prozent 2" xfId="6"/>
    <cellStyle name="prozent+" xfId="39"/>
    <cellStyle name="Prüfung" xfId="40"/>
    <cellStyle name="Sm3" xfId="41"/>
    <cellStyle name="Standard" xfId="0" builtinId="0"/>
    <cellStyle name="Standard 2" xfId="5"/>
    <cellStyle name="Standard 5" xfId="52"/>
    <cellStyle name="Standard_Mappe2" xfId="4"/>
    <cellStyle name="Standard_MMU-Analysetool" xfId="53"/>
    <cellStyle name="t" xfId="42"/>
    <cellStyle name="text" xfId="43"/>
    <cellStyle name="Text-Manual" xfId="44"/>
    <cellStyle name="tkm" xfId="45"/>
    <cellStyle name="unit" xfId="46"/>
    <cellStyle name="Wasser" xfId="47"/>
    <cellStyle name="wis" xfId="48"/>
    <cellStyle name="wissenschaft" xfId="7"/>
    <cellStyle name="wissenschaft+" xfId="49"/>
    <cellStyle name="wissenschaft-Eingabe" xfId="50"/>
    <cellStyle name="zkh" xfId="5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FF"/>
      <color rgb="FFFFCC99"/>
      <color rgb="FF29C538"/>
      <color rgb="FF32BC4C"/>
      <color rgb="FF2CA643"/>
      <color rgb="FF0099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10</xdr:row>
      <xdr:rowOff>152400</xdr:rowOff>
    </xdr:from>
    <xdr:to>
      <xdr:col>4</xdr:col>
      <xdr:colOff>200025</xdr:colOff>
      <xdr:row>31</xdr:row>
      <xdr:rowOff>216478</xdr:rowOff>
    </xdr:to>
    <xdr:sp macro="" textlink="">
      <xdr:nvSpPr>
        <xdr:cNvPr id="2" name="Text Box 4">
          <a:extLst>
            <a:ext uri="{FF2B5EF4-FFF2-40B4-BE49-F238E27FC236}">
              <a16:creationId xmlns:a16="http://schemas.microsoft.com/office/drawing/2014/main" id="{00000000-0008-0000-0000-000002000000}"/>
            </a:ext>
          </a:extLst>
        </xdr:cNvPr>
        <xdr:cNvSpPr txBox="1">
          <a:spLocks noChangeArrowheads="1"/>
        </xdr:cNvSpPr>
      </xdr:nvSpPr>
      <xdr:spPr bwMode="auto">
        <a:xfrm>
          <a:off x="434686" y="1901536"/>
          <a:ext cx="6666634" cy="35190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CH" sz="1000" b="0" i="0" u="none" strike="noStrike" kern="0" cap="none" spc="0" normalizeH="0" baseline="0" noProof="0">
              <a:ln>
                <a:noFill/>
              </a:ln>
              <a:solidFill>
                <a:sysClr val="windowText" lastClr="000000"/>
              </a:solidFill>
              <a:effectLst/>
              <a:uLnTx/>
              <a:uFillTx/>
              <a:latin typeface="+mn-lt"/>
              <a:ea typeface="+mn-ea"/>
              <a:cs typeface="+mn-cs"/>
            </a:rPr>
            <a:t>Das neue Waldgesetz (WAG 2017) und die neue Waldverordnung (WAV 2017) fordern die Förderung von nachhaltig produziertem Holz bei den Bauten und An­lagen des Bundes. Die Koordinationskonferenz der Bau- und Liegenschaftsorgane der öffent­lichen Bauherren KBOB und Lignum haben sich deshalb zum Ziel gesetzt, aufzuzeigen wie eine solche Förderung praktisch ausgestaltet werden kann. Neben technischen und ju­risti­schen Aspekten sollen auch die Umweltauswirkungen von Holz in­ländischer und ausländischer Herkunft adressiert werden. Anhand des Holzrechners können Planer und Architekten mit we­nigen Angaben die Umweltauswirkungen von Holz verschiedenster Herkunft quantifizieren. Der Rechner  beschränkt sich auf Schnittholz, Brettschichtholz und Weichfaser-, sowie Spanplatten.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CH"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CH" sz="1000" b="0" i="0" u="none" strike="noStrike" kern="0" cap="none" spc="0" normalizeH="0" baseline="0" noProof="0">
              <a:ln>
                <a:noFill/>
              </a:ln>
              <a:solidFill>
                <a:sysClr val="windowText" lastClr="000000"/>
              </a:solidFill>
              <a:effectLst/>
              <a:uLnTx/>
              <a:uFillTx/>
              <a:latin typeface="+mn-lt"/>
              <a:ea typeface="+mn-ea"/>
              <a:cs typeface="+mn-cs"/>
            </a:rPr>
            <a:t>Grundlage für die Quantifizierung der Umweltbelastung von Holz bilden die aktualisierten Ökobilanzdaten von Holz und Holzwerkstoffen (Werner 2017). Als Hintergrunddaten werden die KBOB Ökobilanzdaten DQRv2:2016 (KBOB et al. 2016) verwendet. Die Modellierung erfolgt in der Ökobilanz-Software SimaPro v8.4 (PRé Consultants 2017) und gemäss den Anforderungen der Plattform Ökobilanzdaten im Baubereich (KBOB et al. 2015).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CH"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CH" sz="1000" b="0" i="0" u="none" strike="noStrike" kern="0" cap="none" spc="0" normalizeH="0" baseline="0" noProof="0">
              <a:ln>
                <a:noFill/>
              </a:ln>
              <a:solidFill>
                <a:sysClr val="windowText" lastClr="000000"/>
              </a:solidFill>
              <a:effectLst/>
              <a:uLnTx/>
              <a:uFillTx/>
              <a:latin typeface="+mn-lt"/>
              <a:ea typeface="+mn-ea"/>
              <a:cs typeface="+mn-cs"/>
            </a:rPr>
            <a:t>In diesem Rechner werden folgende Umweltindikatoren quantifiziert und ausgewiesen: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CH" sz="1000" b="0" i="0" u="none" strike="noStrike" kern="0" cap="none" spc="0" normalizeH="0" baseline="0" noProof="0">
              <a:ln>
                <a:noFill/>
              </a:ln>
              <a:solidFill>
                <a:sysClr val="windowText" lastClr="000000"/>
              </a:solidFill>
              <a:effectLst/>
              <a:uLnTx/>
              <a:uFillTx/>
              <a:latin typeface="+mn-lt"/>
              <a:ea typeface="+mn-ea"/>
              <a:cs typeface="+mn-cs"/>
            </a:rPr>
            <a:t>- Primärenergie gesamt (Frischknecht et al. 2015)</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CH" sz="1000" b="0" i="0" u="none" strike="noStrike" kern="0" cap="none" spc="0" normalizeH="0" baseline="0" noProof="0">
              <a:ln>
                <a:noFill/>
              </a:ln>
              <a:solidFill>
                <a:sysClr val="windowText" lastClr="000000"/>
              </a:solidFill>
              <a:effectLst/>
              <a:uLnTx/>
              <a:uFillTx/>
              <a:latin typeface="+mn-lt"/>
              <a:ea typeface="+mn-ea"/>
              <a:cs typeface="+mn-cs"/>
            </a:rPr>
            <a:t>- Primärenergie nicht erneuerbar (Erdöl, Erdgas, Kohle, Nuklear)</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CH" sz="1000" b="0" i="0" u="none" strike="noStrike" kern="0" cap="none" spc="0" normalizeH="0" baseline="0" noProof="0">
              <a:ln>
                <a:noFill/>
              </a:ln>
              <a:solidFill>
                <a:sysClr val="windowText" lastClr="000000"/>
              </a:solidFill>
              <a:effectLst/>
              <a:uLnTx/>
              <a:uFillTx/>
              <a:latin typeface="+mn-lt"/>
              <a:ea typeface="+mn-ea"/>
              <a:cs typeface="+mn-cs"/>
            </a:rPr>
            <a:t>- Primärenergie erneuerbar (Wasser, Wind, Biomasse, Solar, Umgebungswärme)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CH" sz="1000" b="0" i="0" u="none" strike="noStrike" kern="0" cap="none" spc="0" normalizeH="0" baseline="0" noProof="0">
              <a:ln>
                <a:noFill/>
              </a:ln>
              <a:solidFill>
                <a:sysClr val="windowText" lastClr="000000"/>
              </a:solidFill>
              <a:effectLst/>
              <a:uLnTx/>
              <a:uFillTx/>
              <a:latin typeface="+mn-lt"/>
              <a:ea typeface="+mn-ea"/>
              <a:cs typeface="+mn-cs"/>
            </a:rPr>
            <a:t>- Treibhausgasemissionen, in kg CO</a:t>
          </a:r>
          <a:r>
            <a:rPr kumimoji="0" lang="de-CH" sz="1000" b="0" i="0" u="none" strike="noStrike" kern="0" cap="none" spc="0" normalizeH="0" baseline="-25000" noProof="0">
              <a:ln>
                <a:noFill/>
              </a:ln>
              <a:solidFill>
                <a:sysClr val="windowText" lastClr="000000"/>
              </a:solidFill>
              <a:effectLst/>
              <a:uLnTx/>
              <a:uFillTx/>
              <a:latin typeface="+mn-lt"/>
              <a:ea typeface="+mn-ea"/>
              <a:cs typeface="+mn-cs"/>
            </a:rPr>
            <a:t>2</a:t>
          </a:r>
          <a:r>
            <a:rPr kumimoji="0" lang="de-CH" sz="1000" b="0" i="0" u="none" strike="noStrike" kern="0" cap="none" spc="0" normalizeH="0" baseline="0" noProof="0">
              <a:ln>
                <a:noFill/>
              </a:ln>
              <a:solidFill>
                <a:sysClr val="windowText" lastClr="000000"/>
              </a:solidFill>
              <a:effectLst/>
              <a:uLnTx/>
              <a:uFillTx/>
              <a:latin typeface="+mn-lt"/>
              <a:ea typeface="+mn-ea"/>
              <a:cs typeface="+mn-cs"/>
            </a:rPr>
            <a:t>-Äquivalenten (IPCC 2013)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CH" sz="1000" b="0" i="0" u="none" strike="noStrike" kern="0" cap="none" spc="0" normalizeH="0" baseline="0" noProof="0">
              <a:ln>
                <a:noFill/>
              </a:ln>
              <a:solidFill>
                <a:sysClr val="windowText" lastClr="000000"/>
              </a:solidFill>
              <a:effectLst/>
              <a:uLnTx/>
              <a:uFillTx/>
              <a:latin typeface="+mn-lt"/>
              <a:ea typeface="+mn-ea"/>
              <a:cs typeface="+mn-cs"/>
            </a:rPr>
            <a:t>- Gesamtumweltbelastung, in Umweltbelastungspunkten (Methode der ökologischen Knappheit 2013, Frischknecht &amp; Büsser Knöpfel 2013)</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CH" sz="10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oneCellAnchor>
    <xdr:from>
      <xdr:col>0</xdr:col>
      <xdr:colOff>342900</xdr:colOff>
      <xdr:row>33</xdr:row>
      <xdr:rowOff>57150</xdr:rowOff>
    </xdr:from>
    <xdr:ext cx="76200" cy="200025"/>
    <xdr:sp macro="" textlink="">
      <xdr:nvSpPr>
        <xdr:cNvPr id="3" name="Text Box 5">
          <a:extLst>
            <a:ext uri="{FF2B5EF4-FFF2-40B4-BE49-F238E27FC236}">
              <a16:creationId xmlns:a16="http://schemas.microsoft.com/office/drawing/2014/main" id="{00000000-0008-0000-0000-000003000000}"/>
            </a:ext>
          </a:extLst>
        </xdr:cNvPr>
        <xdr:cNvSpPr txBox="1">
          <a:spLocks noChangeArrowheads="1"/>
        </xdr:cNvSpPr>
      </xdr:nvSpPr>
      <xdr:spPr bwMode="auto">
        <a:xfrm>
          <a:off x="342900" y="7124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xdr:col>
      <xdr:colOff>47625</xdr:colOff>
      <xdr:row>33</xdr:row>
      <xdr:rowOff>9525</xdr:rowOff>
    </xdr:from>
    <xdr:to>
      <xdr:col>2</xdr:col>
      <xdr:colOff>2933700</xdr:colOff>
      <xdr:row>40</xdr:row>
      <xdr:rowOff>19050</xdr:rowOff>
    </xdr:to>
    <xdr:sp macro="" textlink="">
      <xdr:nvSpPr>
        <xdr:cNvPr id="4" name="Text Box 6">
          <a:extLst>
            <a:ext uri="{FF2B5EF4-FFF2-40B4-BE49-F238E27FC236}">
              <a16:creationId xmlns:a16="http://schemas.microsoft.com/office/drawing/2014/main" id="{00000000-0008-0000-0000-000004000000}"/>
            </a:ext>
          </a:extLst>
        </xdr:cNvPr>
        <xdr:cNvSpPr txBox="1">
          <a:spLocks noChangeArrowheads="1"/>
        </xdr:cNvSpPr>
      </xdr:nvSpPr>
      <xdr:spPr bwMode="auto">
        <a:xfrm>
          <a:off x="466725" y="7077075"/>
          <a:ext cx="3086100" cy="1219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6576" rIns="0" bIns="0" anchor="t" upright="1"/>
        <a:lstStyle/>
        <a:p>
          <a:pPr algn="l" rtl="0">
            <a:defRPr sz="1000"/>
          </a:pPr>
          <a:r>
            <a:rPr lang="de-CH" sz="1000" b="1" i="0" u="none" strike="noStrike" baseline="0">
              <a:solidFill>
                <a:srgbClr val="000000"/>
              </a:solidFill>
              <a:latin typeface="Trebuchet MS"/>
            </a:rPr>
            <a:t>Kontakt:  </a:t>
          </a:r>
          <a:endParaRPr lang="de-CH" sz="1000" b="0" i="0" u="none" strike="noStrike" baseline="0">
            <a:solidFill>
              <a:srgbClr val="000000"/>
            </a:solidFill>
            <a:latin typeface="Trebuchet MS"/>
          </a:endParaRPr>
        </a:p>
        <a:p>
          <a:pPr algn="l" rtl="0">
            <a:defRPr sz="1000"/>
          </a:pPr>
          <a:r>
            <a:rPr lang="de-CH" sz="1000" b="0" i="0" u="none" strike="noStrike" baseline="0">
              <a:solidFill>
                <a:srgbClr val="000000"/>
              </a:solidFill>
              <a:latin typeface="Trebuchet MS"/>
            </a:rPr>
            <a:t>Laura Tschümperlin / Rolf Frischknecht</a:t>
          </a:r>
        </a:p>
        <a:p>
          <a:pPr algn="l" rtl="0">
            <a:defRPr sz="1000"/>
          </a:pPr>
          <a:r>
            <a:rPr lang="de-CH" sz="1000" b="0" i="0" u="none" strike="noStrike" baseline="0">
              <a:solidFill>
                <a:srgbClr val="000000"/>
              </a:solidFill>
              <a:latin typeface="Trebuchet MS"/>
            </a:rPr>
            <a:t>treeze Ltd. </a:t>
          </a:r>
        </a:p>
        <a:p>
          <a:pPr algn="l" rtl="0">
            <a:defRPr sz="1000"/>
          </a:pPr>
          <a:r>
            <a:rPr lang="de-CH" sz="1000" b="0" i="0" u="none" strike="noStrike" baseline="0">
              <a:solidFill>
                <a:srgbClr val="000000"/>
              </a:solidFill>
              <a:latin typeface="Trebuchet MS"/>
            </a:rPr>
            <a:t>Kanzleistrasse 4, CH-8610 Uster </a:t>
          </a:r>
        </a:p>
        <a:p>
          <a:pPr algn="l" rtl="0">
            <a:defRPr sz="1000"/>
          </a:pPr>
          <a:r>
            <a:rPr lang="de-CH" sz="1000" b="0" i="0" u="none" strike="noStrike" baseline="0">
              <a:solidFill>
                <a:srgbClr val="000000"/>
              </a:solidFill>
              <a:latin typeface="Trebuchet MS"/>
            </a:rPr>
            <a:t>www.treeze.ch</a:t>
          </a:r>
        </a:p>
        <a:p>
          <a:pPr algn="l" rtl="0">
            <a:defRPr sz="1000"/>
          </a:pPr>
          <a:r>
            <a:rPr lang="de-CH" sz="1000" b="0" i="0" u="none" strike="noStrike" baseline="0">
              <a:solidFill>
                <a:srgbClr val="000000"/>
              </a:solidFill>
              <a:latin typeface="Trebuchet MS"/>
            </a:rPr>
            <a:t>tschuemperlin@treeze.ch </a:t>
          </a:r>
        </a:p>
        <a:p>
          <a:pPr algn="l" rtl="0">
            <a:defRPr sz="1000"/>
          </a:pPr>
          <a:r>
            <a:rPr lang="de-CH" sz="1000" b="0" i="0" u="none" strike="noStrike" baseline="0">
              <a:solidFill>
                <a:srgbClr val="000000"/>
              </a:solidFill>
              <a:latin typeface="Trebuchet MS"/>
            </a:rPr>
            <a:t>Tel. +41 44 940 61 90</a:t>
          </a:r>
        </a:p>
      </xdr:txBody>
    </xdr:sp>
    <xdr:clientData/>
  </xdr:twoCellAnchor>
  <xdr:twoCellAnchor editAs="oneCell">
    <xdr:from>
      <xdr:col>1</xdr:col>
      <xdr:colOff>0</xdr:colOff>
      <xdr:row>0</xdr:row>
      <xdr:rowOff>1</xdr:rowOff>
    </xdr:from>
    <xdr:to>
      <xdr:col>2</xdr:col>
      <xdr:colOff>1295400</xdr:colOff>
      <xdr:row>4</xdr:row>
      <xdr:rowOff>17895</xdr:rowOff>
    </xdr:to>
    <xdr:pic>
      <xdr:nvPicPr>
        <xdr:cNvPr id="5" name="Grafik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1"/>
          <a:ext cx="1495425" cy="665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ackground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ojektablage\551%20CEM%20IIIA%20Beton%20und%20Fertigbetonteile\DatenErgebnisse\Beton_Betonfertigteil%20Rechner_Passwort%20Level42U\Betonfertigteilrechner_v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Projektablage\401%20Update%20Strommix%20v3.0\EcoSpold\_Europa\401-electricity-mix-Switzerland-CH-2009-v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ktablage\551%20CEM%20IIIA%20Beton%20und%20Fertigbetonteile\DatenErgebnisse\Beton_Betonfertigteil%20Rechner_Passwort%20Level42U\551-Betonrechner_Hersteller_v0.2.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824_080125_Bewertung_Biomasse_mt_Gewicht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Ext Costs - €"/>
      <sheetName val="Ext costs - %"/>
      <sheetName val="Techn. 1"/>
      <sheetName val="diag Techn. 1"/>
      <sheetName val="Techn. 2"/>
      <sheetName val="diag Techn. 2"/>
      <sheetName val="Techn. 3"/>
      <sheetName val="diag Techn. 3"/>
      <sheetName val="Techn. 4"/>
      <sheetName val="diag Techn. 4"/>
      <sheetName val="dummy-Data"/>
      <sheetName val="2) electricity, at Fresnel_CHP,"/>
      <sheetName val="12) electricity, solar tower, a"/>
      <sheetName val="21) electricity, trough, at pow"/>
      <sheetName val="Data Selection"/>
      <sheetName val="Subcategories"/>
    </sheetNames>
    <sheetDataSet>
      <sheetData sheetId="0">
        <row r="4">
          <cell r="C4"/>
        </row>
        <row r="23">
          <cell r="C23"/>
        </row>
        <row r="67">
          <cell r="C67"/>
        </row>
        <row r="94">
          <cell r="C94"/>
        </row>
      </sheetData>
      <sheetData sheetId="1"/>
      <sheetData sheetId="2"/>
      <sheetData sheetId="3"/>
      <sheetData sheetId="4" refreshError="1"/>
      <sheetData sheetId="5"/>
      <sheetData sheetId="6" refreshError="1"/>
      <sheetData sheetId="7"/>
      <sheetData sheetId="8" refreshError="1"/>
      <sheetData sheetId="9"/>
      <sheetData sheetId="10" refreshError="1"/>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Eingabe"/>
      <sheetName val="Ergebnis"/>
      <sheetName val="Umweltdeklaration"/>
      <sheetName val="LCIA"/>
      <sheetName val="Prüfwert"/>
      <sheetName val="Ergebnis pro Tonne"/>
    </sheetNames>
    <sheetDataSet>
      <sheetData sheetId="0" refreshError="1"/>
      <sheetData sheetId="1">
        <row r="8">
          <cell r="E8">
            <v>1</v>
          </cell>
        </row>
      </sheetData>
      <sheetData sheetId="2"/>
      <sheetData sheetId="3" refreshError="1"/>
      <sheetData sheetId="4"/>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ames"/>
      <sheetName val="Data-IEA-2008-non-OECD"/>
      <sheetName val="Data-Gross-EP-IEA-2008-OECD"/>
      <sheetName val="Data-Net-EP-IEA-2008-OECD"/>
      <sheetName val="Inputdata"/>
      <sheetName val="Data-IAEA-nuclear-energy"/>
      <sheetName val="Overview"/>
      <sheetName val="Table CH"/>
      <sheetName val="übrige Technologien"/>
      <sheetName val="Aufteilung Technologien"/>
      <sheetName val="SF6-Emissions"/>
      <sheetName val="specific emissions"/>
      <sheetName val="Production Mix"/>
      <sheetName val="Distribution Production Mix"/>
      <sheetName val="Consumer Mix"/>
      <sheetName val="Distribution Consumer Mix"/>
      <sheetName val="Certified Mix"/>
      <sheetName val="distribution certified"/>
      <sheetName val="Supply Mix"/>
      <sheetName val="Distribution Supply Mix"/>
      <sheetName val="X-Process"/>
      <sheetName val="X-Source"/>
      <sheetName val="X-Person"/>
    </sheetNames>
    <sheetDataSet>
      <sheetData sheetId="0"/>
      <sheetData sheetId="1"/>
      <sheetData sheetId="2"/>
      <sheetData sheetId="3"/>
      <sheetData sheetId="4"/>
      <sheetData sheetId="5"/>
      <sheetData sheetId="6"/>
      <sheetData sheetId="7"/>
      <sheetData sheetId="8">
        <row r="15">
          <cell r="L15">
            <v>66494</v>
          </cell>
        </row>
        <row r="50">
          <cell r="M50">
            <v>1.0267940919532792</v>
          </cell>
        </row>
        <row r="51">
          <cell r="M51">
            <v>1.029525914605115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Betonrechner"/>
      <sheetName val="KBOB Auszug"/>
      <sheetName val="LCIA"/>
      <sheetName val="Transport"/>
    </sheetNames>
    <sheetDataSet>
      <sheetData sheetId="0" refreshError="1"/>
      <sheetData sheetId="1" refreshError="1"/>
      <sheetData sheetId="2"/>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Biogene Abfälle HH,Gew,DL"/>
      <sheetName val="Gewichtung"/>
      <sheetName val="Schlamm ARA"/>
      <sheetName val="Hofdünger"/>
      <sheetName val="Restholz"/>
      <sheetName val="Altholz"/>
      <sheetName val="Nutzenfunktionen"/>
      <sheetName val="LCA_Pivot"/>
      <sheetName val="LCA_CML"/>
      <sheetName val="LCA_Elementflüsse"/>
      <sheetName val="LCA_CED"/>
      <sheetName val="LCA_UBP"/>
      <sheetName val="LCA_Data Selection"/>
      <sheetName val="Dataselection!$A$1"/>
      <sheetName val="Dataselection!$A$"/>
      <sheetName val="Dataselection!$A"/>
      <sheetName val="Dataselection!$"/>
      <sheetName val="Dataselection!"/>
      <sheetName val="Datasel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reeze-weiss-v8">
  <a:themeElements>
    <a:clrScheme name="Benutzerdefiniert 2">
      <a:dk1>
        <a:srgbClr val="213138"/>
      </a:dk1>
      <a:lt1>
        <a:srgbClr val="F5F4F3"/>
      </a:lt1>
      <a:dk2>
        <a:srgbClr val="41545D"/>
      </a:dk2>
      <a:lt2>
        <a:srgbClr val="BCDADE"/>
      </a:lt2>
      <a:accent1>
        <a:srgbClr val="229DCE"/>
      </a:accent1>
      <a:accent2>
        <a:srgbClr val="A0003A"/>
      </a:accent2>
      <a:accent3>
        <a:srgbClr val="E47823"/>
      </a:accent3>
      <a:accent4>
        <a:srgbClr val="62AED5"/>
      </a:accent4>
      <a:accent5>
        <a:srgbClr val="CA6E78"/>
      </a:accent5>
      <a:accent6>
        <a:srgbClr val="F1B573"/>
      </a:accent6>
      <a:hlink>
        <a:srgbClr val="A0003A"/>
      </a:hlink>
      <a:folHlink>
        <a:srgbClr val="E47823"/>
      </a:folHlink>
    </a:clrScheme>
    <a:fontScheme name="Larissa">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2.xml.rels><?xml version="1.0" encoding="UTF-8" standalone="yes"?>
<Relationships xmlns="http://schemas.openxmlformats.org/package/2006/relationships"><Relationship Id="rId3" Type="http://schemas.openxmlformats.org/officeDocument/2006/relationships/hyperlink" Target="." TargetMode="External"/><Relationship Id="rId2" Type="http://schemas.openxmlformats.org/officeDocument/2006/relationships/hyperlink" Target="http://www.treeze.ch/" TargetMode="External"/><Relationship Id="rId1" Type="http://schemas.openxmlformats.org/officeDocument/2006/relationships/hyperlink" Target="." TargetMode="External"/><Relationship Id="rId5" Type="http://schemas.openxmlformats.org/officeDocument/2006/relationships/customProperty" Target="../customProperty2.bin"/><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7:N50"/>
  <sheetViews>
    <sheetView tabSelected="1" zoomScale="110" zoomScaleNormal="110" workbookViewId="0">
      <selection sqref="A1:XFD1048576"/>
    </sheetView>
  </sheetViews>
  <sheetFormatPr baseColWidth="10" defaultColWidth="11.42578125" defaultRowHeight="12.75"/>
  <cols>
    <col min="1" max="1" width="6.28515625" style="1" customWidth="1"/>
    <col min="2" max="2" width="3" style="1" customWidth="1"/>
    <col min="3" max="3" width="80.140625" style="1" customWidth="1"/>
    <col min="4" max="4" width="14.140625" style="1" customWidth="1"/>
    <col min="5" max="16384" width="11.42578125" style="1"/>
  </cols>
  <sheetData>
    <row r="7" spans="2:14" ht="15">
      <c r="B7" s="3" t="s">
        <v>97</v>
      </c>
      <c r="D7" s="6" t="s">
        <v>0</v>
      </c>
    </row>
    <row r="8" spans="2:14">
      <c r="D8" s="9" t="s">
        <v>98</v>
      </c>
    </row>
    <row r="10" spans="2:14" ht="18.75">
      <c r="B10" s="5" t="s">
        <v>96</v>
      </c>
    </row>
    <row r="13" spans="2:14">
      <c r="N13" s="2"/>
    </row>
    <row r="14" spans="2:14">
      <c r="N14" s="2"/>
    </row>
    <row r="15" spans="2:14">
      <c r="N15" s="2"/>
    </row>
    <row r="16" spans="2:14">
      <c r="N16" s="2"/>
    </row>
    <row r="32" ht="28.5" customHeight="1"/>
    <row r="33" spans="3:9" ht="28.5" customHeight="1"/>
    <row r="34" spans="3:9" ht="15">
      <c r="G34" s="3"/>
      <c r="H34" s="4"/>
      <c r="I34" s="3"/>
    </row>
    <row r="35" spans="3:9" ht="15">
      <c r="G35" s="3"/>
      <c r="H35" s="4"/>
      <c r="I35" s="3"/>
    </row>
    <row r="36" spans="3:9" ht="14.25">
      <c r="H36" s="4"/>
    </row>
    <row r="42" spans="3:9">
      <c r="C42" s="8"/>
    </row>
    <row r="43" spans="3:9">
      <c r="C43" s="7"/>
    </row>
    <row r="44" spans="3:9">
      <c r="C44" s="7"/>
    </row>
    <row r="45" spans="3:9">
      <c r="C45" s="7"/>
    </row>
    <row r="46" spans="3:9">
      <c r="C46" s="7"/>
    </row>
    <row r="47" spans="3:9">
      <c r="C47" s="7"/>
    </row>
    <row r="48" spans="3:9">
      <c r="C48" s="7"/>
    </row>
    <row r="49" spans="3:3">
      <c r="C49" s="7"/>
    </row>
    <row r="50" spans="3:3">
      <c r="C50" s="7"/>
    </row>
  </sheetData>
  <sheetProtection password="862F" sheet="1" objects="1" scenarios="1" selectLockedCells="1" selectUnlockedCells="1"/>
  <dataConsolidate/>
  <pageMargins left="0.78740157499999996" right="0.78740157499999996" top="0.984251969" bottom="0.984251969" header="0.4921259845" footer="0.4921259845"/>
  <pageSetup paperSize="9" scale="83" orientation="portrait" r:id="rId1"/>
  <headerFooter alignWithMargins="0"/>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P135"/>
  <sheetViews>
    <sheetView topLeftCell="A13" workbookViewId="0">
      <selection activeCell="C55" sqref="C55"/>
    </sheetView>
  </sheetViews>
  <sheetFormatPr baseColWidth="10" defaultRowHeight="12.75"/>
  <cols>
    <col min="2" max="2" width="41.5703125" customWidth="1"/>
    <col min="5" max="5" width="16.85546875" customWidth="1"/>
  </cols>
  <sheetData>
    <row r="6" spans="2:6" ht="15">
      <c r="B6" s="10" t="s">
        <v>1176</v>
      </c>
      <c r="C6" s="11"/>
      <c r="D6" s="15" t="s">
        <v>206</v>
      </c>
      <c r="E6" s="15" t="s">
        <v>75</v>
      </c>
      <c r="F6" s="15" t="s">
        <v>76</v>
      </c>
    </row>
    <row r="7" spans="2:6" ht="15">
      <c r="B7" s="12" t="s">
        <v>197</v>
      </c>
      <c r="C7" s="13"/>
      <c r="D7" s="24">
        <f>Eingabemaske!N14</f>
        <v>0</v>
      </c>
      <c r="E7" s="25">
        <f>IF(Eingabemaske!N14&gt;0,Eingabemaske!O14*Eingabemaske!P14,0)</f>
        <v>0</v>
      </c>
      <c r="F7" s="25">
        <f>IF(Eingabemaske!N14&gt;0,Eingabemaske!O14*(1-Eingabemaske!P14),0)</f>
        <v>0</v>
      </c>
    </row>
    <row r="8" spans="2:6" ht="15">
      <c r="B8" s="14" t="s">
        <v>203</v>
      </c>
      <c r="C8" s="13"/>
      <c r="D8" s="24">
        <f>Eingabemaske!N15</f>
        <v>0</v>
      </c>
      <c r="E8" s="25">
        <f>IF(Eingabemaske!N15&gt;0,Eingabemaske!O15*Eingabemaske!P15,0)</f>
        <v>0</v>
      </c>
      <c r="F8" s="25">
        <f>IF(Eingabemaske!N15&gt;0,Eingabemaske!O15*(1-Eingabemaske!P15),0)</f>
        <v>0</v>
      </c>
    </row>
    <row r="9" spans="2:6" ht="15">
      <c r="B9" s="14" t="s">
        <v>198</v>
      </c>
      <c r="C9" s="13"/>
      <c r="D9" s="24">
        <f>Eingabemaske!N16</f>
        <v>0</v>
      </c>
      <c r="E9" s="25">
        <f>IF(Eingabemaske!N16&gt;0,Eingabemaske!O16*Eingabemaske!P16,0)</f>
        <v>0</v>
      </c>
      <c r="F9" s="25">
        <f>IF(Eingabemaske!N16&gt;0,Eingabemaske!O16*(1-Eingabemaske!P16),0)</f>
        <v>0</v>
      </c>
    </row>
    <row r="10" spans="2:6" ht="15">
      <c r="B10" s="14" t="s">
        <v>204</v>
      </c>
      <c r="C10" s="13"/>
      <c r="D10" s="24">
        <f>Eingabemaske!N17</f>
        <v>0</v>
      </c>
      <c r="E10" s="25">
        <f>IF(Eingabemaske!N17&gt;0,Eingabemaske!O17*Eingabemaske!P17,0)</f>
        <v>0</v>
      </c>
      <c r="F10" s="25">
        <f>IF(Eingabemaske!N17&gt;0,Eingabemaske!O17*(1-Eingabemaske!P17),0)</f>
        <v>0</v>
      </c>
    </row>
    <row r="11" spans="2:6" ht="15">
      <c r="B11" s="14" t="s">
        <v>202</v>
      </c>
      <c r="C11" s="13"/>
      <c r="D11" s="24">
        <f>Eingabemaske!N18</f>
        <v>0</v>
      </c>
      <c r="E11" s="25">
        <f>IF(Eingabemaske!N18&gt;0,Eingabemaske!O18*Eingabemaske!P18,0)</f>
        <v>0</v>
      </c>
      <c r="F11" s="25">
        <f>IF(Eingabemaske!N18&gt;0,Eingabemaske!O18*(1-Eingabemaske!P18),0)</f>
        <v>0</v>
      </c>
    </row>
    <row r="12" spans="2:6" ht="15">
      <c r="B12" s="14" t="s">
        <v>199</v>
      </c>
      <c r="C12" s="13"/>
      <c r="D12" s="24">
        <f>Eingabemaske!N19</f>
        <v>0</v>
      </c>
      <c r="E12" s="25">
        <f>IF(Eingabemaske!N19&gt;0,Eingabemaske!O19*Eingabemaske!P19,0)</f>
        <v>0</v>
      </c>
      <c r="F12" s="25">
        <f>IF(Eingabemaske!N19&gt;0,Eingabemaske!O19*(1-Eingabemaske!P19),0)</f>
        <v>0</v>
      </c>
    </row>
    <row r="13" spans="2:6" ht="15">
      <c r="B13" s="14" t="s">
        <v>201</v>
      </c>
      <c r="C13" s="13"/>
      <c r="D13" s="24">
        <f>Eingabemaske!N20</f>
        <v>1</v>
      </c>
      <c r="E13" s="25">
        <f>IF(Eingabemaske!N20&gt;0,Eingabemaske!O20*Eingabemaske!P20,0)</f>
        <v>1600</v>
      </c>
      <c r="F13" s="25">
        <f>IF(Eingabemaske!N20&gt;0,Eingabemaske!O20*(1-Eingabemaske!P20),0)</f>
        <v>399.99999999999989</v>
      </c>
    </row>
    <row r="14" spans="2:6" ht="15">
      <c r="B14" s="14" t="s">
        <v>196</v>
      </c>
      <c r="C14" s="13"/>
      <c r="D14" s="24">
        <f>Eingabemaske!N21</f>
        <v>0</v>
      </c>
      <c r="E14" s="25">
        <f>IF(Eingabemaske!N21&gt;0,Eingabemaske!O21*Eingabemaske!P21,0)</f>
        <v>0</v>
      </c>
      <c r="F14" s="25">
        <f>IF(Eingabemaske!N21&gt;0,Eingabemaske!O21*(1-Eingabemaske!P21),0)</f>
        <v>0</v>
      </c>
    </row>
    <row r="15" spans="2:6" ht="15">
      <c r="B15" s="14" t="s">
        <v>200</v>
      </c>
      <c r="C15" s="13"/>
      <c r="D15" s="24">
        <f>Eingabemaske!N22</f>
        <v>0</v>
      </c>
      <c r="E15" s="25">
        <f>IF(Eingabemaske!N22&gt;0,Eingabemaske!O22*Eingabemaske!P22,0)</f>
        <v>0</v>
      </c>
      <c r="F15" s="25">
        <f>IF(Eingabemaske!N22&gt;0,Eingabemaske!O22*(1-Eingabemaske!P22),0)</f>
        <v>0</v>
      </c>
    </row>
    <row r="18" spans="2:11" ht="15">
      <c r="B18" s="10" t="s">
        <v>1176</v>
      </c>
      <c r="C18" s="11"/>
      <c r="D18" s="15" t="s">
        <v>206</v>
      </c>
      <c r="E18" s="15" t="s">
        <v>75</v>
      </c>
      <c r="F18" s="15" t="s">
        <v>76</v>
      </c>
    </row>
    <row r="19" spans="2:11" ht="15">
      <c r="B19" s="12" t="s">
        <v>197</v>
      </c>
      <c r="C19" s="13"/>
      <c r="D19" s="24">
        <f>Eingabemaske!N14</f>
        <v>0</v>
      </c>
      <c r="E19" s="25">
        <f>IF(Eingabemaske!$O14&gt;0,E7,IF(Eingabemaske!$N14&gt;0,INDEX('3.Transport'!$A$32:$K$41,MATCH(Eingabemaske!$AA$8,'3.Transport'!$A$32:$A$41,0),3),0))</f>
        <v>0</v>
      </c>
      <c r="F19" s="25">
        <f>IF(Eingabemaske!O14&gt;0,F7,IF(Eingabemaske!N14&gt;0,INDEX('3.Transport'!$A$45:$K$54,MATCH(Eingabemaske!$AA$8,'3.Transport'!$A$45:$A$54,0),3),0))</f>
        <v>0</v>
      </c>
    </row>
    <row r="20" spans="2:11" ht="15">
      <c r="B20" s="14" t="s">
        <v>203</v>
      </c>
      <c r="C20" s="13"/>
      <c r="D20" s="24">
        <f>Eingabemaske!N15</f>
        <v>0</v>
      </c>
      <c r="E20" s="25">
        <f>IF(Eingabemaske!$O15&gt;0,E8,IF(Eingabemaske!$N15&gt;0,INDEX('3.Transport'!$A$32:$K$41,MATCH(Eingabemaske!$AA$8,'3.Transport'!$A$32:$A$41,0),4),0))</f>
        <v>0</v>
      </c>
      <c r="F20" s="25">
        <f>IF(Eingabemaske!O15&gt;0,F8,IF(Eingabemaske!N15&gt;0,INDEX('3.Transport'!$A$45:$K$54,MATCH(Eingabemaske!$AA$8,'3.Transport'!$A$45:$A$54,0),4),0))</f>
        <v>0</v>
      </c>
    </row>
    <row r="21" spans="2:11" ht="15">
      <c r="B21" s="14" t="s">
        <v>198</v>
      </c>
      <c r="C21" s="13"/>
      <c r="D21" s="24">
        <f>Eingabemaske!N16</f>
        <v>0</v>
      </c>
      <c r="E21" s="25">
        <f>IF(Eingabemaske!$O16&gt;0,E9,IF(Eingabemaske!$N16&gt;0,INDEX('3.Transport'!$A$32:$K$41,MATCH(Eingabemaske!$AA$8,'3.Transport'!$A$32:$A$41,0),5),0))</f>
        <v>0</v>
      </c>
      <c r="F21" s="25">
        <f>IF(Eingabemaske!O16&gt;0,F9,IF(Eingabemaske!N16&gt;0,INDEX('3.Transport'!$A$45:$K$54,MATCH(Eingabemaske!$AA$8,'3.Transport'!$A$45:$A$54,0),5),0))</f>
        <v>0</v>
      </c>
    </row>
    <row r="22" spans="2:11" ht="15">
      <c r="B22" s="14" t="s">
        <v>204</v>
      </c>
      <c r="C22" s="13"/>
      <c r="D22" s="24">
        <f>Eingabemaske!N17</f>
        <v>0</v>
      </c>
      <c r="E22" s="25">
        <f>IF(Eingabemaske!$O17&gt;0,E10,IF(Eingabemaske!$N17&gt;0,INDEX('3.Transport'!$A$32:$K$41,MATCH(Eingabemaske!$AA$8,'3.Transport'!$A$32:$A$41,0),6),0))</f>
        <v>0</v>
      </c>
      <c r="F22" s="25">
        <f>IF(Eingabemaske!O17&gt;0,F10,IF(Eingabemaske!N17&gt;0,INDEX('3.Transport'!$A$45:$K$54,MATCH(Eingabemaske!$AA$8,'3.Transport'!$A$45:$A$54,0),6),0))</f>
        <v>0</v>
      </c>
    </row>
    <row r="23" spans="2:11" ht="15">
      <c r="B23" s="14" t="s">
        <v>202</v>
      </c>
      <c r="C23" s="13"/>
      <c r="D23" s="24">
        <f>Eingabemaske!N18</f>
        <v>0</v>
      </c>
      <c r="E23" s="25">
        <f>IF(Eingabemaske!$O18&gt;0,E11,IF(Eingabemaske!$N18&gt;0,INDEX('3.Transport'!$A$32:$K$41,MATCH(Eingabemaske!$AA$8,'3.Transport'!$A$32:$A$41,0),7),0))</f>
        <v>0</v>
      </c>
      <c r="F23" s="25">
        <f>IF(Eingabemaske!O18&gt;0,F11,IF(Eingabemaske!N18&gt;0,INDEX('3.Transport'!$A$45:$K$54,MATCH(Eingabemaske!$AA$8,'3.Transport'!$A$45:$A$54,0),7),0))</f>
        <v>0</v>
      </c>
    </row>
    <row r="24" spans="2:11" ht="15">
      <c r="B24" s="14" t="s">
        <v>199</v>
      </c>
      <c r="C24" s="13"/>
      <c r="D24" s="24">
        <f>Eingabemaske!N19</f>
        <v>0</v>
      </c>
      <c r="E24" s="25">
        <f>IF(Eingabemaske!$O19&gt;0,E12,IF(Eingabemaske!$N19&gt;0,INDEX('3.Transport'!$A$32:$K$41,MATCH(Eingabemaske!$AA$8,'3.Transport'!$A$32:$A$41,0),8),0))</f>
        <v>0</v>
      </c>
      <c r="F24" s="25">
        <f>IF(Eingabemaske!O19&gt;0,F12,IF(Eingabemaske!N19&gt;0,INDEX('3.Transport'!$A$45:$K$54,MATCH(Eingabemaske!$AA$8,'3.Transport'!$A$45:$A$54,0),8),0))</f>
        <v>0</v>
      </c>
    </row>
    <row r="25" spans="2:11" ht="15">
      <c r="B25" s="14" t="s">
        <v>201</v>
      </c>
      <c r="C25" s="13"/>
      <c r="D25" s="24">
        <f>Eingabemaske!N20</f>
        <v>1</v>
      </c>
      <c r="E25" s="25">
        <f>IF(Eingabemaske!$O20&gt;0,E13,IF(Eingabemaske!$N20&gt;0,INDEX('3.Transport'!$A$32:$K$41,MATCH(Eingabemaske!$AA$8,'3.Transport'!$A$32:$A$41,0),9),0))</f>
        <v>1600</v>
      </c>
      <c r="F25" s="25">
        <f>IF(Eingabemaske!O20&gt;0,F13,IF(Eingabemaske!N20&gt;0,INDEX('3.Transport'!$A$45:$K$54,MATCH(Eingabemaske!$AA$8,'3.Transport'!$A$45:$A$54,0),9),0))</f>
        <v>399.99999999999989</v>
      </c>
    </row>
    <row r="26" spans="2:11" ht="15">
      <c r="B26" s="14" t="s">
        <v>196</v>
      </c>
      <c r="C26" s="13"/>
      <c r="D26" s="24">
        <f>Eingabemaske!N21</f>
        <v>0</v>
      </c>
      <c r="E26" s="25">
        <f>IF(Eingabemaske!$O21&gt;0,E14,IF(Eingabemaske!$N21&gt;0,INDEX('3.Transport'!$A$32:$K$41,MATCH(Eingabemaske!$AA$8,'3.Transport'!$A$32:$A$41,0),10),0))</f>
        <v>0</v>
      </c>
      <c r="F26" s="25">
        <f>IF(Eingabemaske!O21&gt;0,F14,IF(Eingabemaske!N21&gt;0,INDEX('3.Transport'!$A$45:$K$54,MATCH(Eingabemaske!$AA$8,'3.Transport'!$A$45:$A$54,0),10),0))</f>
        <v>0</v>
      </c>
    </row>
    <row r="27" spans="2:11" ht="15">
      <c r="B27" s="14" t="s">
        <v>200</v>
      </c>
      <c r="C27" s="13"/>
      <c r="D27" s="24">
        <f>Eingabemaske!N22</f>
        <v>0</v>
      </c>
      <c r="E27" s="25">
        <f>IF(Eingabemaske!$O22&gt;0,E15,IF(Eingabemaske!$N22&gt;0,INDEX('3.Transport'!$A$32:$K$41,MATCH(Eingabemaske!$AA$8,'3.Transport'!$A$32:$A$41,0),11),0))</f>
        <v>0</v>
      </c>
      <c r="F27" s="25">
        <f>IF(Eingabemaske!O22&gt;0,F15,IF(Eingabemaske!N22&gt;0,INDEX('3.Transport'!$A$45:$K$54,MATCH(Eingabemaske!$AA$8,'3.Transport'!$A$45:$A$54,0),11),0))</f>
        <v>0</v>
      </c>
    </row>
    <row r="28" spans="2:11" ht="15">
      <c r="B28" s="119" t="s">
        <v>1170</v>
      </c>
      <c r="C28" s="120"/>
      <c r="D28" s="118">
        <f>SUM(D19:D27)-D29</f>
        <v>1</v>
      </c>
      <c r="E28" s="117">
        <f>SUM(E19:E27)-E29</f>
        <v>1600</v>
      </c>
      <c r="F28" s="118">
        <f>SUM(F19:F27)-F29</f>
        <v>399.99999999999989</v>
      </c>
    </row>
    <row r="29" spans="2:11" ht="15">
      <c r="B29" s="115" t="s">
        <v>1171</v>
      </c>
      <c r="C29" s="116"/>
      <c r="D29" s="117">
        <f>D26</f>
        <v>0</v>
      </c>
      <c r="E29" s="117">
        <f t="array" ref="E29">E26</f>
        <v>0</v>
      </c>
      <c r="F29" s="118">
        <f>F26</f>
        <v>0</v>
      </c>
    </row>
    <row r="31" spans="2:11">
      <c r="B31" s="114" t="s">
        <v>1168</v>
      </c>
      <c r="C31" s="29"/>
    </row>
    <row r="32" spans="2:11">
      <c r="B32" s="29" t="s">
        <v>1327</v>
      </c>
      <c r="C32" t="s">
        <v>197</v>
      </c>
      <c r="D32" t="s">
        <v>203</v>
      </c>
      <c r="E32" t="s">
        <v>198</v>
      </c>
      <c r="F32" t="s">
        <v>204</v>
      </c>
      <c r="G32" t="s">
        <v>202</v>
      </c>
      <c r="H32" t="s">
        <v>199</v>
      </c>
      <c r="I32" t="s">
        <v>201</v>
      </c>
      <c r="J32" t="s">
        <v>196</v>
      </c>
      <c r="K32" t="s">
        <v>200</v>
      </c>
    </row>
    <row r="33" spans="1:13">
      <c r="A33">
        <v>1</v>
      </c>
      <c r="B33" t="s">
        <v>197</v>
      </c>
      <c r="C33" s="155">
        <v>40</v>
      </c>
      <c r="D33" s="155">
        <f t="shared" ref="D33:K40" si="0">$L$77*D99</f>
        <v>1468.3301511578522</v>
      </c>
      <c r="E33" s="155">
        <f t="shared" si="0"/>
        <v>917.70634447365762</v>
      </c>
      <c r="F33" s="155">
        <f t="shared" si="0"/>
        <v>825.93571002629187</v>
      </c>
      <c r="G33" s="155">
        <f t="shared" si="0"/>
        <v>1101.2476133683892</v>
      </c>
      <c r="H33" s="155">
        <f t="shared" si="0"/>
        <v>428.26296075437358</v>
      </c>
      <c r="I33" s="155">
        <f t="shared" si="0"/>
        <v>1009.4769789210234</v>
      </c>
      <c r="J33" s="155">
        <f t="shared" si="0"/>
        <v>397.67274927191829</v>
      </c>
      <c r="K33" s="155">
        <f t="shared" si="0"/>
        <v>611.80422964910508</v>
      </c>
      <c r="L33" s="155"/>
      <c r="M33" s="155"/>
    </row>
    <row r="34" spans="1:13">
      <c r="A34">
        <v>2</v>
      </c>
      <c r="B34" t="s">
        <v>203</v>
      </c>
      <c r="C34" s="155">
        <f t="shared" ref="C34:E41" si="1">$L$77*C100</f>
        <v>1468.3301511578522</v>
      </c>
      <c r="D34" s="155">
        <v>40</v>
      </c>
      <c r="E34" s="155">
        <f>$L$77*E100</f>
        <v>2141.3148037718679</v>
      </c>
      <c r="F34" s="155">
        <f t="shared" si="0"/>
        <v>2080.1343808069573</v>
      </c>
      <c r="G34" s="155">
        <f t="shared" si="0"/>
        <v>672.98465261401554</v>
      </c>
      <c r="H34" s="155">
        <f t="shared" si="0"/>
        <v>1529.5105741227626</v>
      </c>
      <c r="I34" s="155">
        <f t="shared" si="0"/>
        <v>428.26296075437358</v>
      </c>
      <c r="J34" s="155">
        <f t="shared" si="0"/>
        <v>1835.4126889473152</v>
      </c>
      <c r="K34" s="155">
        <f t="shared" si="0"/>
        <v>1529.5105741227626</v>
      </c>
      <c r="L34" s="155"/>
      <c r="M34" s="155"/>
    </row>
    <row r="35" spans="1:13">
      <c r="A35">
        <v>3</v>
      </c>
      <c r="B35" t="s">
        <v>198</v>
      </c>
      <c r="C35" s="155">
        <f t="shared" si="1"/>
        <v>917.70634447365762</v>
      </c>
      <c r="D35" s="155">
        <f t="shared" si="1"/>
        <v>2141.3148037718679</v>
      </c>
      <c r="E35" s="155">
        <v>40</v>
      </c>
      <c r="F35" s="155">
        <f t="shared" si="0"/>
        <v>764.7552870613813</v>
      </c>
      <c r="G35" s="155">
        <f t="shared" si="0"/>
        <v>1590.6909970876732</v>
      </c>
      <c r="H35" s="155">
        <f t="shared" si="0"/>
        <v>703.57486409647083</v>
      </c>
      <c r="I35" s="155">
        <f t="shared" si="0"/>
        <v>1560.1007856052179</v>
      </c>
      <c r="J35" s="155">
        <f t="shared" si="0"/>
        <v>367.08253778946306</v>
      </c>
      <c r="K35" s="155">
        <f t="shared" si="0"/>
        <v>1009.4769789210234</v>
      </c>
      <c r="L35" s="155"/>
      <c r="M35" s="155"/>
    </row>
    <row r="36" spans="1:13">
      <c r="A36">
        <v>4</v>
      </c>
      <c r="B36" t="s">
        <v>204</v>
      </c>
      <c r="C36" s="155">
        <f t="shared" si="1"/>
        <v>825.93571002629187</v>
      </c>
      <c r="D36" s="155">
        <f t="shared" si="1"/>
        <v>2080.1343808069573</v>
      </c>
      <c r="E36" s="155">
        <f t="shared" si="1"/>
        <v>764.7552870613813</v>
      </c>
      <c r="F36" s="155">
        <v>40</v>
      </c>
      <c r="G36" s="155">
        <f t="shared" si="0"/>
        <v>1835.4126889473152</v>
      </c>
      <c r="H36" s="155">
        <f t="shared" si="0"/>
        <v>581.21401816664979</v>
      </c>
      <c r="I36" s="155">
        <f t="shared" si="0"/>
        <v>1774.2322659824047</v>
      </c>
      <c r="J36" s="155">
        <f t="shared" si="0"/>
        <v>489.44338371928404</v>
      </c>
      <c r="K36" s="155">
        <f t="shared" si="0"/>
        <v>734.16507557892612</v>
      </c>
      <c r="L36" s="155"/>
      <c r="M36" s="155"/>
    </row>
    <row r="37" spans="1:13">
      <c r="A37">
        <v>5</v>
      </c>
      <c r="B37" t="s">
        <v>202</v>
      </c>
      <c r="C37" s="155">
        <f t="shared" si="1"/>
        <v>1101.2476133683892</v>
      </c>
      <c r="D37" s="155">
        <f t="shared" si="1"/>
        <v>672.98465261401554</v>
      </c>
      <c r="E37" s="155">
        <f t="shared" si="1"/>
        <v>1590.6909970876732</v>
      </c>
      <c r="F37" s="155">
        <f>$L$77*F103</f>
        <v>1835.4126889473152</v>
      </c>
      <c r="G37" s="155">
        <v>40</v>
      </c>
      <c r="H37" s="155">
        <f t="shared" si="0"/>
        <v>1468.3301511578522</v>
      </c>
      <c r="I37" s="155">
        <f t="shared" si="0"/>
        <v>275.31190334209731</v>
      </c>
      <c r="J37" s="155">
        <f t="shared" si="0"/>
        <v>1437.739939675397</v>
      </c>
      <c r="K37" s="155">
        <f t="shared" si="0"/>
        <v>1560.1007856052179</v>
      </c>
      <c r="L37" s="155"/>
      <c r="M37" s="155"/>
    </row>
    <row r="38" spans="1:13">
      <c r="A38">
        <v>6</v>
      </c>
      <c r="B38" t="s">
        <v>199</v>
      </c>
      <c r="C38" s="155">
        <f t="shared" si="1"/>
        <v>428.26296075437358</v>
      </c>
      <c r="D38" s="155">
        <f t="shared" si="1"/>
        <v>1529.5105741227626</v>
      </c>
      <c r="E38" s="155">
        <f t="shared" si="1"/>
        <v>703.57486409647083</v>
      </c>
      <c r="F38" s="155">
        <f>$L$77*F104</f>
        <v>581.21401816664979</v>
      </c>
      <c r="G38" s="155">
        <f>$L$77*G104</f>
        <v>1468.3301511578522</v>
      </c>
      <c r="H38" s="155">
        <v>40</v>
      </c>
      <c r="I38" s="155">
        <f t="shared" si="0"/>
        <v>1345.9693052280311</v>
      </c>
      <c r="J38" s="155">
        <f t="shared" si="0"/>
        <v>367.08253778946306</v>
      </c>
      <c r="K38" s="155">
        <f t="shared" si="0"/>
        <v>336.49232630700777</v>
      </c>
      <c r="L38" s="155"/>
      <c r="M38" s="155"/>
    </row>
    <row r="39" spans="1:13">
      <c r="A39">
        <v>7</v>
      </c>
      <c r="B39" t="s">
        <v>201</v>
      </c>
      <c r="C39" s="155">
        <f t="shared" si="1"/>
        <v>1009.4769789210234</v>
      </c>
      <c r="D39" s="155">
        <f t="shared" si="1"/>
        <v>428.26296075437358</v>
      </c>
      <c r="E39" s="155">
        <f t="shared" si="1"/>
        <v>1560.1007856052179</v>
      </c>
      <c r="F39" s="155">
        <f>$L$77*F105</f>
        <v>1774.2322659824047</v>
      </c>
      <c r="G39" s="155">
        <f>$L$77*G105</f>
        <v>275.31190334209731</v>
      </c>
      <c r="H39" s="155">
        <f>$L$77*H105</f>
        <v>1345.9693052280311</v>
      </c>
      <c r="I39" s="155">
        <v>40</v>
      </c>
      <c r="J39" s="155">
        <f t="shared" si="0"/>
        <v>1407.1497281929417</v>
      </c>
      <c r="K39" s="155">
        <f t="shared" si="0"/>
        <v>1437.739939675397</v>
      </c>
      <c r="L39" s="155"/>
      <c r="M39" s="155"/>
    </row>
    <row r="40" spans="1:13">
      <c r="A40">
        <v>8</v>
      </c>
      <c r="B40" t="s">
        <v>196</v>
      </c>
      <c r="C40" s="155">
        <f t="shared" si="1"/>
        <v>397.67274927191829</v>
      </c>
      <c r="D40" s="155">
        <f t="shared" si="1"/>
        <v>1835.4126889473152</v>
      </c>
      <c r="E40" s="155">
        <f t="shared" si="1"/>
        <v>367.08253778946306</v>
      </c>
      <c r="F40" s="155">
        <f>$L$77*F106</f>
        <v>489.44338371928404</v>
      </c>
      <c r="G40" s="155">
        <f>$L$77*G106</f>
        <v>1437.739939675397</v>
      </c>
      <c r="H40" s="155">
        <f>$L$77*H106</f>
        <v>367.08253778946306</v>
      </c>
      <c r="I40" s="155">
        <f>$L$77*I106</f>
        <v>1407.1497281929417</v>
      </c>
      <c r="J40" s="155">
        <v>40</v>
      </c>
      <c r="K40" s="155">
        <f t="shared" si="0"/>
        <v>703.57486409647083</v>
      </c>
      <c r="L40" s="155"/>
      <c r="M40" s="155"/>
    </row>
    <row r="41" spans="1:13">
      <c r="A41">
        <v>9</v>
      </c>
      <c r="B41" t="s">
        <v>200</v>
      </c>
      <c r="C41" s="155">
        <f t="shared" si="1"/>
        <v>611.80422964910508</v>
      </c>
      <c r="D41" s="155">
        <f t="shared" si="1"/>
        <v>1529.5105741227626</v>
      </c>
      <c r="E41" s="155">
        <f t="shared" si="1"/>
        <v>1009.4769789210234</v>
      </c>
      <c r="F41" s="155">
        <f>$L$77*F107</f>
        <v>734.16507557892612</v>
      </c>
      <c r="G41" s="155">
        <f>$L$77*G107</f>
        <v>1560.1007856052179</v>
      </c>
      <c r="H41" s="155">
        <f>$L$77*H107</f>
        <v>336.49232630700777</v>
      </c>
      <c r="I41" s="155">
        <f>$L$77*I107</f>
        <v>1437.739939675397</v>
      </c>
      <c r="J41" s="155">
        <f>$L$77*J107</f>
        <v>703.57486409647083</v>
      </c>
      <c r="K41" s="155">
        <v>40</v>
      </c>
      <c r="L41" s="155"/>
      <c r="M41" s="155"/>
    </row>
    <row r="42" spans="1:13">
      <c r="C42" s="155"/>
      <c r="D42" s="155"/>
      <c r="E42" s="155"/>
      <c r="F42" s="155"/>
      <c r="G42" s="155"/>
      <c r="H42" s="155"/>
      <c r="I42" s="155"/>
      <c r="J42" s="155"/>
      <c r="K42" s="155"/>
      <c r="L42" s="155"/>
      <c r="M42" s="155"/>
    </row>
    <row r="43" spans="1:13">
      <c r="C43" s="155"/>
      <c r="D43" s="155"/>
      <c r="E43" s="155"/>
      <c r="F43" s="155"/>
      <c r="G43" s="155"/>
      <c r="H43" s="155"/>
      <c r="I43" s="155"/>
      <c r="J43" s="155"/>
      <c r="K43" s="155"/>
      <c r="L43" s="155"/>
      <c r="M43" s="155"/>
    </row>
    <row r="44" spans="1:13">
      <c r="B44" s="114" t="s">
        <v>1169</v>
      </c>
      <c r="C44" s="155"/>
      <c r="D44" s="155"/>
      <c r="E44" s="155"/>
      <c r="F44" s="155"/>
      <c r="G44" s="155"/>
      <c r="H44" s="155"/>
      <c r="I44" s="155"/>
      <c r="J44" s="155"/>
      <c r="K44" s="155"/>
      <c r="L44" s="155"/>
      <c r="M44" s="155"/>
    </row>
    <row r="45" spans="1:13">
      <c r="B45" s="29" t="s">
        <v>1327</v>
      </c>
      <c r="C45" s="155" t="s">
        <v>197</v>
      </c>
      <c r="D45" s="155" t="s">
        <v>203</v>
      </c>
      <c r="E45" s="155" t="s">
        <v>198</v>
      </c>
      <c r="F45" s="155" t="s">
        <v>204</v>
      </c>
      <c r="G45" s="155" t="s">
        <v>202</v>
      </c>
      <c r="H45" s="155" t="s">
        <v>199</v>
      </c>
      <c r="I45" s="155" t="s">
        <v>201</v>
      </c>
      <c r="J45" s="155" t="s">
        <v>196</v>
      </c>
      <c r="K45" s="155" t="s">
        <v>200</v>
      </c>
      <c r="L45" s="155"/>
      <c r="M45" s="155"/>
    </row>
    <row r="46" spans="1:13">
      <c r="A46">
        <v>1</v>
      </c>
      <c r="B46" t="s">
        <v>197</v>
      </c>
      <c r="C46" s="155">
        <f t="shared" ref="C46:K46" si="2">C99-C33</f>
        <v>0</v>
      </c>
      <c r="D46" s="155">
        <f t="shared" si="2"/>
        <v>931.66984884214776</v>
      </c>
      <c r="E46" s="155">
        <f t="shared" si="2"/>
        <v>582.29365552634238</v>
      </c>
      <c r="F46" s="155">
        <f t="shared" si="2"/>
        <v>524.06428997370813</v>
      </c>
      <c r="G46" s="155">
        <f t="shared" si="2"/>
        <v>698.75238663161076</v>
      </c>
      <c r="H46" s="155">
        <f t="shared" si="2"/>
        <v>271.73703924562642</v>
      </c>
      <c r="I46" s="155">
        <f t="shared" si="2"/>
        <v>640.52302107897663</v>
      </c>
      <c r="J46" s="155">
        <f t="shared" si="2"/>
        <v>252.32725072808171</v>
      </c>
      <c r="K46" s="155">
        <f t="shared" si="2"/>
        <v>388.19577035089492</v>
      </c>
      <c r="L46" s="155"/>
      <c r="M46" s="155"/>
    </row>
    <row r="47" spans="1:13">
      <c r="A47">
        <v>2</v>
      </c>
      <c r="B47" t="s">
        <v>203</v>
      </c>
      <c r="C47" s="155">
        <f t="shared" ref="C47:K47" si="3">C100-C34</f>
        <v>931.66984884214776</v>
      </c>
      <c r="D47" s="155">
        <f t="shared" si="3"/>
        <v>0</v>
      </c>
      <c r="E47" s="155">
        <f t="shared" si="3"/>
        <v>1358.6851962281321</v>
      </c>
      <c r="F47" s="155">
        <f t="shared" si="3"/>
        <v>1319.8656191930427</v>
      </c>
      <c r="G47" s="155">
        <f t="shared" si="3"/>
        <v>427.01534738598446</v>
      </c>
      <c r="H47" s="155">
        <f t="shared" si="3"/>
        <v>970.48942587723741</v>
      </c>
      <c r="I47" s="155">
        <f t="shared" si="3"/>
        <v>271.73703924562642</v>
      </c>
      <c r="J47" s="155">
        <f t="shared" si="3"/>
        <v>1164.5873110526848</v>
      </c>
      <c r="K47" s="155">
        <f t="shared" si="3"/>
        <v>970.48942587723741</v>
      </c>
      <c r="L47" s="155"/>
      <c r="M47" s="155"/>
    </row>
    <row r="48" spans="1:13">
      <c r="A48">
        <v>3</v>
      </c>
      <c r="B48" t="s">
        <v>198</v>
      </c>
      <c r="C48" s="155">
        <f t="shared" ref="C48:K48" si="4">C101-C35</f>
        <v>582.29365552634238</v>
      </c>
      <c r="D48" s="155">
        <f t="shared" si="4"/>
        <v>1358.6851962281321</v>
      </c>
      <c r="E48" s="155">
        <f t="shared" si="4"/>
        <v>0</v>
      </c>
      <c r="F48" s="155">
        <f t="shared" si="4"/>
        <v>485.2447129386187</v>
      </c>
      <c r="G48" s="155">
        <f t="shared" si="4"/>
        <v>1009.3090029123268</v>
      </c>
      <c r="H48" s="155">
        <f t="shared" si="4"/>
        <v>446.42513590352917</v>
      </c>
      <c r="I48" s="155">
        <f t="shared" si="4"/>
        <v>989.89921439478212</v>
      </c>
      <c r="J48" s="155">
        <f t="shared" si="4"/>
        <v>232.91746221053694</v>
      </c>
      <c r="K48" s="155">
        <f t="shared" si="4"/>
        <v>640.52302107897663</v>
      </c>
      <c r="L48" s="155"/>
      <c r="M48" s="155"/>
    </row>
    <row r="49" spans="1:13">
      <c r="A49">
        <v>4</v>
      </c>
      <c r="B49" t="s">
        <v>204</v>
      </c>
      <c r="C49" s="155">
        <f t="shared" ref="C49:K49" si="5">C102-C36</f>
        <v>524.06428997370813</v>
      </c>
      <c r="D49" s="155">
        <f t="shared" si="5"/>
        <v>1319.8656191930427</v>
      </c>
      <c r="E49" s="155">
        <f t="shared" si="5"/>
        <v>485.2447129386187</v>
      </c>
      <c r="F49" s="155">
        <f t="shared" si="5"/>
        <v>0</v>
      </c>
      <c r="G49" s="155">
        <f t="shared" si="5"/>
        <v>1164.5873110526848</v>
      </c>
      <c r="H49" s="155">
        <f t="shared" si="5"/>
        <v>368.78598183335021</v>
      </c>
      <c r="I49" s="155">
        <f t="shared" si="5"/>
        <v>1125.7677340175953</v>
      </c>
      <c r="J49" s="155">
        <f t="shared" si="5"/>
        <v>310.55661628071596</v>
      </c>
      <c r="K49" s="155">
        <f t="shared" si="5"/>
        <v>465.83492442107388</v>
      </c>
      <c r="L49" s="155"/>
      <c r="M49" s="155"/>
    </row>
    <row r="50" spans="1:13">
      <c r="A50">
        <v>5</v>
      </c>
      <c r="B50" t="s">
        <v>202</v>
      </c>
      <c r="C50" s="155">
        <f t="shared" ref="C50:K50" si="6">C103-C37</f>
        <v>698.75238663161076</v>
      </c>
      <c r="D50" s="155">
        <f t="shared" si="6"/>
        <v>427.01534738598446</v>
      </c>
      <c r="E50" s="155">
        <f t="shared" si="6"/>
        <v>1009.3090029123268</v>
      </c>
      <c r="F50" s="155">
        <f t="shared" si="6"/>
        <v>1164.5873110526848</v>
      </c>
      <c r="G50" s="155">
        <f t="shared" si="6"/>
        <v>0</v>
      </c>
      <c r="H50" s="155">
        <f t="shared" si="6"/>
        <v>931.66984884214776</v>
      </c>
      <c r="I50" s="155">
        <f t="shared" si="6"/>
        <v>174.68809665790269</v>
      </c>
      <c r="J50" s="155">
        <f t="shared" si="6"/>
        <v>912.26006032460305</v>
      </c>
      <c r="K50" s="155">
        <f t="shared" si="6"/>
        <v>989.89921439478212</v>
      </c>
      <c r="L50" s="155"/>
      <c r="M50" s="155"/>
    </row>
    <row r="51" spans="1:13">
      <c r="A51">
        <v>6</v>
      </c>
      <c r="B51" t="s">
        <v>199</v>
      </c>
      <c r="C51" s="155">
        <f t="shared" ref="C51:K51" si="7">C104-C38</f>
        <v>271.73703924562642</v>
      </c>
      <c r="D51" s="155">
        <f t="shared" si="7"/>
        <v>970.48942587723741</v>
      </c>
      <c r="E51" s="155">
        <f t="shared" si="7"/>
        <v>446.42513590352917</v>
      </c>
      <c r="F51" s="155">
        <f t="shared" si="7"/>
        <v>368.78598183335021</v>
      </c>
      <c r="G51" s="155">
        <f t="shared" si="7"/>
        <v>931.66984884214776</v>
      </c>
      <c r="H51" s="155">
        <f t="shared" si="7"/>
        <v>0</v>
      </c>
      <c r="I51" s="155">
        <f t="shared" si="7"/>
        <v>854.03069477196891</v>
      </c>
      <c r="J51" s="155">
        <f t="shared" si="7"/>
        <v>232.91746221053694</v>
      </c>
      <c r="K51" s="155">
        <f t="shared" si="7"/>
        <v>213.50767369299223</v>
      </c>
      <c r="L51" s="155"/>
      <c r="M51" s="155"/>
    </row>
    <row r="52" spans="1:13">
      <c r="A52">
        <v>7</v>
      </c>
      <c r="B52" t="s">
        <v>201</v>
      </c>
      <c r="C52" s="155">
        <f t="shared" ref="C52:K52" si="8">C105-C39</f>
        <v>640.52302107897663</v>
      </c>
      <c r="D52" s="155">
        <f t="shared" si="8"/>
        <v>271.73703924562642</v>
      </c>
      <c r="E52" s="155">
        <f t="shared" si="8"/>
        <v>989.89921439478212</v>
      </c>
      <c r="F52" s="155">
        <f t="shared" si="8"/>
        <v>1125.7677340175953</v>
      </c>
      <c r="G52" s="155">
        <f t="shared" si="8"/>
        <v>174.68809665790269</v>
      </c>
      <c r="H52" s="155">
        <f t="shared" si="8"/>
        <v>854.03069477196891</v>
      </c>
      <c r="I52" s="155">
        <f t="shared" si="8"/>
        <v>0</v>
      </c>
      <c r="J52" s="155">
        <f t="shared" si="8"/>
        <v>892.85027180705833</v>
      </c>
      <c r="K52" s="155">
        <f t="shared" si="8"/>
        <v>912.26006032460305</v>
      </c>
      <c r="L52" s="155"/>
      <c r="M52" s="155"/>
    </row>
    <row r="53" spans="1:13">
      <c r="A53">
        <v>8</v>
      </c>
      <c r="B53" t="s">
        <v>196</v>
      </c>
      <c r="C53" s="155">
        <f t="shared" ref="C53:K53" si="9">C106-C40</f>
        <v>252.32725072808171</v>
      </c>
      <c r="D53" s="155">
        <f t="shared" si="9"/>
        <v>1164.5873110526848</v>
      </c>
      <c r="E53" s="155">
        <f t="shared" si="9"/>
        <v>232.91746221053694</v>
      </c>
      <c r="F53" s="155">
        <f t="shared" si="9"/>
        <v>310.55661628071596</v>
      </c>
      <c r="G53" s="155">
        <f t="shared" si="9"/>
        <v>912.26006032460305</v>
      </c>
      <c r="H53" s="155">
        <f t="shared" si="9"/>
        <v>232.91746221053694</v>
      </c>
      <c r="I53" s="155">
        <f t="shared" si="9"/>
        <v>892.85027180705833</v>
      </c>
      <c r="J53" s="155">
        <f t="shared" si="9"/>
        <v>0</v>
      </c>
      <c r="K53" s="155">
        <f t="shared" si="9"/>
        <v>446.42513590352917</v>
      </c>
      <c r="L53" s="155"/>
      <c r="M53" s="155"/>
    </row>
    <row r="54" spans="1:13">
      <c r="A54">
        <v>9</v>
      </c>
      <c r="B54" t="s">
        <v>200</v>
      </c>
      <c r="C54" s="155">
        <f t="shared" ref="C54:K54" si="10">C107-C41</f>
        <v>388.19577035089492</v>
      </c>
      <c r="D54" s="155">
        <f t="shared" si="10"/>
        <v>970.48942587723741</v>
      </c>
      <c r="E54" s="155">
        <f t="shared" si="10"/>
        <v>640.52302107897663</v>
      </c>
      <c r="F54" s="155">
        <f t="shared" si="10"/>
        <v>465.83492442107388</v>
      </c>
      <c r="G54" s="155">
        <f t="shared" si="10"/>
        <v>989.89921439478212</v>
      </c>
      <c r="H54" s="155">
        <f t="shared" si="10"/>
        <v>213.50767369299223</v>
      </c>
      <c r="I54" s="155">
        <f t="shared" si="10"/>
        <v>912.26006032460305</v>
      </c>
      <c r="J54" s="155">
        <f t="shared" si="10"/>
        <v>446.42513590352917</v>
      </c>
      <c r="K54" s="155">
        <f t="shared" si="10"/>
        <v>0</v>
      </c>
      <c r="L54" s="155"/>
      <c r="M54" s="155"/>
    </row>
    <row r="55" spans="1:13">
      <c r="C55" s="155"/>
      <c r="D55" s="155"/>
      <c r="E55" s="155"/>
      <c r="F55" s="155"/>
      <c r="G55" s="155"/>
      <c r="H55" s="155"/>
      <c r="I55" s="155"/>
      <c r="J55" s="155"/>
      <c r="K55" s="155"/>
      <c r="L55" s="155"/>
      <c r="M55" s="155"/>
    </row>
    <row r="56" spans="1:13">
      <c r="B56" s="29" t="s">
        <v>1172</v>
      </c>
      <c r="C56" s="156"/>
      <c r="D56" s="155"/>
      <c r="E56" s="155"/>
      <c r="F56" s="155"/>
      <c r="G56" s="155"/>
      <c r="H56" s="155"/>
      <c r="I56" s="155"/>
      <c r="J56" s="155"/>
      <c r="K56" s="155"/>
      <c r="L56" s="155"/>
      <c r="M56" s="155"/>
    </row>
    <row r="57" spans="1:13" ht="15">
      <c r="B57" s="29" t="s">
        <v>1327</v>
      </c>
      <c r="C57" s="157" t="s">
        <v>75</v>
      </c>
      <c r="D57" s="157" t="s">
        <v>76</v>
      </c>
      <c r="E57" s="155"/>
      <c r="F57" s="155"/>
      <c r="G57" s="155"/>
      <c r="H57" s="155"/>
      <c r="I57" s="155"/>
      <c r="J57" s="155"/>
      <c r="K57" s="155"/>
      <c r="L57" s="155"/>
      <c r="M57" s="155"/>
    </row>
    <row r="58" spans="1:13">
      <c r="A58">
        <v>1</v>
      </c>
      <c r="B58" t="s">
        <v>197</v>
      </c>
      <c r="C58" s="155">
        <f>IF(AND(Eingabemaske!$AA$8='3.Transport'!A58,Eingabemaske!$N$26&gt;0),Eingabemaske!$N$26*Eingabemaske!$N$27,$L$78*J99)</f>
        <v>637.62293853671372</v>
      </c>
      <c r="D58" s="155">
        <f>IF(AND(Eingabemaske!$AA$8='3.Transport'!A58,Eingabemaske!$N$26&gt;0),Eingabemaske!$N$26*(1-Eingabemaske!$N$27),$K$78*J99)</f>
        <v>12.377061463286193</v>
      </c>
      <c r="E58" s="156" t="s">
        <v>1185</v>
      </c>
      <c r="F58" s="155"/>
      <c r="G58" s="155"/>
      <c r="H58" s="155"/>
      <c r="I58" s="155"/>
      <c r="J58" s="155"/>
      <c r="K58" s="155"/>
      <c r="L58" s="155"/>
      <c r="M58" s="155"/>
    </row>
    <row r="59" spans="1:13">
      <c r="A59">
        <v>2</v>
      </c>
      <c r="B59" t="s">
        <v>203</v>
      </c>
      <c r="C59" s="155">
        <f>IF(AND(Eingabemaske!$AA$8='3.Transport'!A59,Eingabemaske!$N$26&gt;0),Eingabemaske!$N$26*Eingabemaske!$N$27,$L$78*J100)</f>
        <v>2942.8751009386788</v>
      </c>
      <c r="D59" s="155">
        <f>IF(AND(Eingabemaske!$AA$8='3.Transport'!A59,Eingabemaske!$N$26&gt;0),Eingabemaske!$N$26*(1-Eingabemaske!$N$27),$K$78*J100)</f>
        <v>57.124899061320896</v>
      </c>
      <c r="E59" s="156" t="s">
        <v>1186</v>
      </c>
      <c r="F59" s="155"/>
      <c r="G59" s="155"/>
      <c r="H59" s="155"/>
      <c r="I59" s="155"/>
      <c r="J59" s="155"/>
      <c r="K59" s="155"/>
      <c r="L59" s="155"/>
      <c r="M59" s="155"/>
    </row>
    <row r="60" spans="1:13">
      <c r="A60">
        <v>3</v>
      </c>
      <c r="B60" t="s">
        <v>198</v>
      </c>
      <c r="C60" s="155">
        <f>IF(AND(Eingabemaske!$AA$8='3.Transport'!A60,Eingabemaske!$N$26&gt;0),Eingabemaske!$N$26*Eingabemaske!$N$27,$L$78*J101)</f>
        <v>588.57502018773573</v>
      </c>
      <c r="D60" s="155">
        <f>IF(AND(Eingabemaske!$AA$8='3.Transport'!A60,Eingabemaske!$N$26&gt;0),Eingabemaske!$N$26*(1-Eingabemaske!$N$27),$K$78*J101)</f>
        <v>11.424979812264178</v>
      </c>
      <c r="E60" s="156" t="s">
        <v>1189</v>
      </c>
      <c r="F60" s="155"/>
      <c r="G60" s="155"/>
      <c r="H60" s="155"/>
      <c r="I60" s="155"/>
      <c r="J60" s="155"/>
      <c r="K60" s="155"/>
      <c r="L60" s="155"/>
      <c r="M60" s="155"/>
    </row>
    <row r="61" spans="1:13">
      <c r="A61">
        <v>4</v>
      </c>
      <c r="B61" t="s">
        <v>204</v>
      </c>
      <c r="C61" s="155">
        <f t="array" ref="C61">IF(AND(Eingabemaske!$AA$8='3.Transport'!A61,Eingabemaske!$N$26&gt;0),Eingabemaske!$N$26*Eingabemaske!$N$27,$L$78*J102)</f>
        <v>784.76669358364768</v>
      </c>
      <c r="D61" s="155">
        <f>IF(AND(Eingabemaske!$AA$8='3.Transport'!A61,Eingabemaske!$N$26&gt;0),Eingabemaske!$N$26*(1-Eingabemaske!$N$27),$K$78*J102)</f>
        <v>15.233306416352239</v>
      </c>
      <c r="E61" s="156" t="s">
        <v>1188</v>
      </c>
      <c r="F61" s="155"/>
      <c r="G61" s="155"/>
      <c r="H61" s="155"/>
      <c r="I61" s="155"/>
      <c r="J61" s="155"/>
      <c r="K61" s="155"/>
      <c r="L61" s="155"/>
      <c r="M61" s="155"/>
    </row>
    <row r="62" spans="1:13">
      <c r="A62">
        <v>5</v>
      </c>
      <c r="B62" t="s">
        <v>202</v>
      </c>
      <c r="C62" s="155">
        <f>IF(AND(Eingabemaske!$AA$8='3.Transport'!A62,Eingabemaske!$N$26&gt;0),Eingabemaske!$N$26*Eingabemaske!$N$27,$L$78*J103)</f>
        <v>2305.2521624019651</v>
      </c>
      <c r="D62" s="155">
        <f>IF(AND(Eingabemaske!$AA$8='3.Transport'!A62,Eingabemaske!$N$26&gt;0),Eingabemaske!$N$26*(1-Eingabemaske!$N$27),$K$78*J103)</f>
        <v>44.7478375980347</v>
      </c>
      <c r="E62" s="155" t="s">
        <v>1190</v>
      </c>
      <c r="F62" s="155"/>
      <c r="G62" s="155"/>
      <c r="H62" s="155"/>
      <c r="I62" s="155"/>
      <c r="J62" s="155"/>
      <c r="K62" s="155"/>
      <c r="L62" s="155"/>
      <c r="M62" s="155"/>
    </row>
    <row r="63" spans="1:13">
      <c r="A63">
        <v>6</v>
      </c>
      <c r="B63" t="s">
        <v>199</v>
      </c>
      <c r="C63" s="155">
        <f>IF(AND(Eingabemaske!$AA$8='3.Transport'!A63,Eingabemaske!$N$26&gt;0),Eingabemaske!$N$26*Eingabemaske!$N$27,$L$78*J104)</f>
        <v>588.57502018773573</v>
      </c>
      <c r="D63" s="155">
        <f>IF(AND(Eingabemaske!$AA$8='3.Transport'!A63,Eingabemaske!$N$26&gt;0),Eingabemaske!$N$26*(1-Eingabemaske!$N$27),$K$78*J104)</f>
        <v>11.424979812264178</v>
      </c>
      <c r="E63" s="156" t="s">
        <v>1187</v>
      </c>
      <c r="F63" s="155"/>
      <c r="G63" s="155"/>
      <c r="H63" s="155"/>
      <c r="I63" s="155"/>
      <c r="J63" s="155"/>
      <c r="K63" s="155"/>
      <c r="L63" s="155"/>
      <c r="M63" s="155"/>
    </row>
    <row r="64" spans="1:13">
      <c r="A64">
        <v>7</v>
      </c>
      <c r="B64" t="s">
        <v>201</v>
      </c>
      <c r="C64" s="155">
        <f>IF(AND(Eingabemaske!$AA$8='3.Transport'!A64,Eingabemaske!$N$26&gt;0),Eingabemaske!$N$26*Eingabemaske!$N$27,$L$78*J105)</f>
        <v>2256.2042440529872</v>
      </c>
      <c r="D64" s="155">
        <f>IF(AND(Eingabemaske!$AA$8='3.Transport'!A64,Eingabemaske!$N$26&gt;0),Eingabemaske!$N$26*(1-Eingabemaske!$N$27),$K$78*J105)</f>
        <v>43.795755947012687</v>
      </c>
      <c r="E64" s="155" t="s">
        <v>1191</v>
      </c>
      <c r="F64" s="155"/>
      <c r="G64" s="155"/>
      <c r="H64" s="155"/>
      <c r="I64" s="155"/>
      <c r="J64" s="155"/>
      <c r="K64" s="155"/>
      <c r="L64" s="155"/>
      <c r="M64" s="155"/>
    </row>
    <row r="65" spans="1:16">
      <c r="A65">
        <v>8</v>
      </c>
      <c r="B65" t="s">
        <v>196</v>
      </c>
      <c r="C65" s="155">
        <v>0</v>
      </c>
      <c r="D65" s="155">
        <v>0</v>
      </c>
      <c r="E65" s="155"/>
      <c r="F65" s="155"/>
      <c r="G65" s="155"/>
      <c r="H65" s="155"/>
      <c r="I65" s="155"/>
      <c r="J65" s="155"/>
      <c r="K65" s="155"/>
      <c r="L65" s="155"/>
      <c r="M65" s="155"/>
    </row>
    <row r="66" spans="1:16">
      <c r="A66">
        <v>9</v>
      </c>
      <c r="B66" t="s">
        <v>200</v>
      </c>
      <c r="C66" s="155">
        <f>IF(AND(Eingabemaske!$AA$8='3.Transport'!A66,Eingabemaske!$N$26&gt;0),Eingabemaske!$N$26*Eingabemaske!$N$27,$L$78*J107)</f>
        <v>1128.1021220264936</v>
      </c>
      <c r="D66" s="155">
        <f>IF(AND(Eingabemaske!$AA$8='3.Transport'!A66,Eingabemaske!$N$26&gt;0),Eingabemaske!$N$26*(1-Eingabemaske!$N$27),$K$78*J107)</f>
        <v>21.897877973506343</v>
      </c>
      <c r="E66" s="155" t="s">
        <v>1192</v>
      </c>
      <c r="F66" s="155"/>
      <c r="G66" s="155"/>
      <c r="H66" s="155"/>
      <c r="I66" s="155"/>
      <c r="J66" s="155"/>
      <c r="K66" s="155"/>
      <c r="L66" s="155"/>
      <c r="M66" s="155"/>
    </row>
    <row r="67" spans="1:16" ht="15">
      <c r="B67" s="119" t="s">
        <v>1170</v>
      </c>
      <c r="C67" s="158">
        <f>IF(Eingabemaske!$AA$21=1,INDEX($A$58:$D$66,MATCH(Eingabemaske!$AA$8,'3.Transport'!$A$58:$A$66,0),3)*'3.Transport'!$C$117,INDEX($A$58:$D$66,MATCH(Eingabemaske!$AA$8,'3.Transport'!$A$58:$A$66,0),3))</f>
        <v>0</v>
      </c>
      <c r="D67" s="158">
        <f>INDEX($A$58:$D$66,MATCH(Eingabemaske!$AA$8,'3.Transport'!$A$58:$A$66,0),4)</f>
        <v>0</v>
      </c>
      <c r="E67" s="155"/>
      <c r="F67" s="155"/>
      <c r="G67" s="155"/>
      <c r="H67" s="155"/>
      <c r="I67" s="155"/>
      <c r="J67" s="155"/>
      <c r="K67" s="155"/>
      <c r="L67" s="155"/>
      <c r="M67" s="155"/>
    </row>
    <row r="70" spans="1:16">
      <c r="B70" t="s">
        <v>1193</v>
      </c>
    </row>
    <row r="72" spans="1:16">
      <c r="A72" s="134"/>
      <c r="B72" s="135" t="s">
        <v>1194</v>
      </c>
      <c r="C72" s="122"/>
      <c r="D72" s="122"/>
      <c r="E72" s="122"/>
      <c r="F72" s="122"/>
      <c r="G72" s="122"/>
      <c r="H72" s="135"/>
      <c r="I72" s="122"/>
    </row>
    <row r="73" spans="1:16">
      <c r="A73" s="134"/>
      <c r="B73" s="135" t="s">
        <v>1195</v>
      </c>
      <c r="C73" s="122">
        <v>2015</v>
      </c>
      <c r="D73" s="122"/>
      <c r="E73" s="122"/>
      <c r="F73" s="122"/>
      <c r="G73" s="122"/>
      <c r="H73" s="135"/>
      <c r="I73" s="122"/>
      <c r="K73" s="136" t="s">
        <v>1196</v>
      </c>
    </row>
    <row r="74" spans="1:16">
      <c r="A74" s="134"/>
      <c r="B74" s="122"/>
      <c r="C74" s="135"/>
      <c r="D74" s="122"/>
      <c r="E74" s="122"/>
      <c r="F74" s="122"/>
      <c r="G74" s="122"/>
      <c r="H74" s="135"/>
      <c r="I74" s="122"/>
    </row>
    <row r="75" spans="1:16" ht="38.25">
      <c r="A75" s="134"/>
      <c r="B75" s="122"/>
      <c r="C75" s="137" t="s">
        <v>1197</v>
      </c>
      <c r="D75" s="138" t="s">
        <v>1198</v>
      </c>
      <c r="E75" s="137" t="s">
        <v>1199</v>
      </c>
      <c r="F75" s="137" t="s">
        <v>1200</v>
      </c>
      <c r="G75" s="137" t="s">
        <v>1201</v>
      </c>
      <c r="H75" s="137" t="s">
        <v>41</v>
      </c>
      <c r="I75" s="135"/>
      <c r="J75" s="139"/>
      <c r="K75" s="140" t="str">
        <f t="shared" ref="K75:P75" si="11">"Transport%"&amp;" "&amp;C75</f>
        <v>Transport% Bahnverkehr</v>
      </c>
      <c r="L75" s="140" t="str">
        <f t="shared" si="11"/>
        <v>Transport% Strassen-verkehr</v>
      </c>
      <c r="M75" s="140" t="str">
        <f t="shared" si="11"/>
        <v>Transport% Luftverkehr</v>
      </c>
      <c r="N75" s="140" t="str">
        <f t="shared" si="11"/>
        <v>Transport% Pipeline</v>
      </c>
      <c r="O75" s="140" t="str">
        <f t="shared" si="11"/>
        <v>Transport% Schiffverkehr</v>
      </c>
      <c r="P75" s="140" t="str">
        <f t="shared" si="11"/>
        <v>Transport% Total</v>
      </c>
    </row>
    <row r="76" spans="1:16">
      <c r="A76" s="134"/>
      <c r="B76" s="135" t="s">
        <v>1202</v>
      </c>
      <c r="C76" s="141" t="s">
        <v>1203</v>
      </c>
      <c r="D76" s="141" t="s">
        <v>1203</v>
      </c>
      <c r="E76" s="141" t="s">
        <v>1203</v>
      </c>
      <c r="F76" s="141" t="s">
        <v>1203</v>
      </c>
      <c r="G76" s="141" t="s">
        <v>1203</v>
      </c>
      <c r="H76" s="137" t="s">
        <v>1203</v>
      </c>
      <c r="I76" s="142" t="s">
        <v>1204</v>
      </c>
      <c r="K76" s="143" t="s">
        <v>1205</v>
      </c>
      <c r="L76" s="143" t="s">
        <v>1205</v>
      </c>
      <c r="M76" s="143" t="s">
        <v>1205</v>
      </c>
      <c r="N76" s="143" t="s">
        <v>1205</v>
      </c>
      <c r="O76" s="143" t="s">
        <v>1205</v>
      </c>
      <c r="P76" s="143" t="s">
        <v>1205</v>
      </c>
    </row>
    <row r="77" spans="1:16">
      <c r="A77" s="134" t="str">
        <f t="shared" ref="A77:A78" si="12">"SITC-"&amp;B77</f>
        <v>SITC-247</v>
      </c>
      <c r="B77" s="144" t="s">
        <v>1206</v>
      </c>
      <c r="C77" s="145">
        <v>65761858.703269944</v>
      </c>
      <c r="D77" s="145">
        <v>103641992.97658476</v>
      </c>
      <c r="E77" s="145">
        <v>12120.042469942658</v>
      </c>
      <c r="F77" s="145">
        <v>0</v>
      </c>
      <c r="G77" s="145">
        <v>55466.85025134094</v>
      </c>
      <c r="H77" s="146">
        <v>169471438.57257599</v>
      </c>
      <c r="I77" s="147">
        <f t="shared" ref="I77:I78" si="13">SUM(C77:G77)-H77</f>
        <v>0</v>
      </c>
      <c r="K77" s="148">
        <f>C77/(C77+D77)</f>
        <v>0.38819577035089498</v>
      </c>
      <c r="L77" s="148">
        <f>D77/(C77+D77)</f>
        <v>0.61180422964910508</v>
      </c>
      <c r="M77" s="148">
        <f t="shared" ref="M77:P78" si="14">E77/$H77</f>
        <v>7.151672619308216E-5</v>
      </c>
      <c r="N77" s="148">
        <f t="shared" si="14"/>
        <v>0</v>
      </c>
      <c r="O77" s="148">
        <f t="shared" si="14"/>
        <v>3.2729320479325081E-4</v>
      </c>
      <c r="P77" s="148">
        <f t="shared" si="14"/>
        <v>1</v>
      </c>
    </row>
    <row r="78" spans="1:16">
      <c r="A78" s="134" t="str">
        <f t="shared" si="12"/>
        <v>SITC-248</v>
      </c>
      <c r="B78" s="144" t="s">
        <v>1207</v>
      </c>
      <c r="C78" s="145">
        <v>5159416.5818472924</v>
      </c>
      <c r="D78" s="145">
        <v>265795105.87475616</v>
      </c>
      <c r="E78" s="145">
        <v>53675.724326104588</v>
      </c>
      <c r="F78" s="145">
        <v>0</v>
      </c>
      <c r="G78" s="145">
        <v>447862.4691357066</v>
      </c>
      <c r="H78" s="146">
        <v>271456060.650065</v>
      </c>
      <c r="I78" s="147">
        <f t="shared" si="13"/>
        <v>0</v>
      </c>
      <c r="K78" s="148">
        <f>C78/(C78+D78)</f>
        <v>1.9041633020440298E-2</v>
      </c>
      <c r="L78" s="148">
        <f>D78/(C78+D78)</f>
        <v>0.98095836697955963</v>
      </c>
      <c r="M78" s="148">
        <f t="shared" si="14"/>
        <v>1.9773264298305043E-4</v>
      </c>
      <c r="N78" s="148">
        <f t="shared" si="14"/>
        <v>0</v>
      </c>
      <c r="O78" s="148">
        <f t="shared" si="14"/>
        <v>1.6498525325358189E-3</v>
      </c>
      <c r="P78" s="148">
        <f t="shared" si="14"/>
        <v>1</v>
      </c>
    </row>
    <row r="81" spans="1:8" s="149" customFormat="1">
      <c r="C81" s="150" t="s">
        <v>1208</v>
      </c>
      <c r="D81" s="150"/>
      <c r="E81" s="149" t="s">
        <v>968</v>
      </c>
      <c r="F81" s="149" t="s">
        <v>1209</v>
      </c>
      <c r="H81" s="149" t="s">
        <v>1210</v>
      </c>
    </row>
    <row r="82" spans="1:8" s="151" customFormat="1">
      <c r="A82" s="151" t="s">
        <v>1211</v>
      </c>
      <c r="B82" s="152" t="str">
        <f t="shared" ref="B82:B95" si="15">"SITC-"&amp;D82</f>
        <v>SITC-247</v>
      </c>
      <c r="C82" s="153" t="s">
        <v>1212</v>
      </c>
      <c r="D82" s="154">
        <v>247</v>
      </c>
      <c r="E82" s="151" t="s">
        <v>1213</v>
      </c>
      <c r="F82" s="151">
        <f t="shared" ref="F82:F95" si="16">LEN(D82)</f>
        <v>3</v>
      </c>
    </row>
    <row r="83" spans="1:8" s="151" customFormat="1">
      <c r="A83" s="151" t="s">
        <v>1211</v>
      </c>
      <c r="B83" s="152" t="str">
        <f t="shared" si="15"/>
        <v>SITC-247.3</v>
      </c>
      <c r="C83" s="153" t="s">
        <v>1214</v>
      </c>
      <c r="D83" s="154">
        <v>247.3</v>
      </c>
      <c r="E83" s="151" t="s">
        <v>1215</v>
      </c>
      <c r="F83" s="151">
        <f t="shared" si="16"/>
        <v>5</v>
      </c>
    </row>
    <row r="84" spans="1:8" s="151" customFormat="1">
      <c r="A84" s="151" t="s">
        <v>1211</v>
      </c>
      <c r="B84" s="152" t="str">
        <f t="shared" si="15"/>
        <v>SITC-247.4</v>
      </c>
      <c r="C84" s="153" t="s">
        <v>1216</v>
      </c>
      <c r="D84" s="154">
        <v>247.4</v>
      </c>
      <c r="E84" s="151" t="s">
        <v>1217</v>
      </c>
      <c r="F84" s="151">
        <f t="shared" si="16"/>
        <v>5</v>
      </c>
    </row>
    <row r="85" spans="1:8" s="151" customFormat="1">
      <c r="A85" s="151" t="s">
        <v>1211</v>
      </c>
      <c r="B85" s="152" t="str">
        <f t="shared" si="15"/>
        <v>SITC-247.5</v>
      </c>
      <c r="C85" s="153" t="s">
        <v>1218</v>
      </c>
      <c r="D85" s="154">
        <v>247.5</v>
      </c>
      <c r="E85" s="151" t="s">
        <v>1219</v>
      </c>
      <c r="F85" s="151">
        <f t="shared" si="16"/>
        <v>5</v>
      </c>
    </row>
    <row r="86" spans="1:8" s="151" customFormat="1">
      <c r="A86" s="151" t="s">
        <v>1211</v>
      </c>
      <c r="B86" s="152" t="str">
        <f t="shared" si="15"/>
        <v>SITC-247.51</v>
      </c>
      <c r="C86" s="153" t="s">
        <v>1220</v>
      </c>
      <c r="D86" s="154">
        <v>247.51</v>
      </c>
      <c r="E86" s="151" t="s">
        <v>1221</v>
      </c>
      <c r="F86" s="151">
        <f t="shared" si="16"/>
        <v>6</v>
      </c>
    </row>
    <row r="87" spans="1:8" s="151" customFormat="1">
      <c r="A87" s="151" t="s">
        <v>1211</v>
      </c>
      <c r="B87" s="152" t="str">
        <f t="shared" si="15"/>
        <v>SITC-247.52</v>
      </c>
      <c r="C87" s="153" t="s">
        <v>1222</v>
      </c>
      <c r="D87" s="154">
        <v>247.52</v>
      </c>
      <c r="E87" s="151" t="s">
        <v>1223</v>
      </c>
      <c r="F87" s="151">
        <f t="shared" si="16"/>
        <v>6</v>
      </c>
    </row>
    <row r="88" spans="1:8" s="151" customFormat="1">
      <c r="A88" s="151" t="s">
        <v>1211</v>
      </c>
      <c r="B88" s="152" t="str">
        <f t="shared" si="15"/>
        <v>SITC-248</v>
      </c>
      <c r="C88" s="153" t="s">
        <v>1224</v>
      </c>
      <c r="D88" s="154">
        <v>248</v>
      </c>
      <c r="E88" s="151" t="s">
        <v>1225</v>
      </c>
      <c r="F88" s="151">
        <f t="shared" si="16"/>
        <v>3</v>
      </c>
    </row>
    <row r="89" spans="1:8" s="151" customFormat="1">
      <c r="A89" s="151" t="s">
        <v>1211</v>
      </c>
      <c r="B89" s="152" t="str">
        <f t="shared" si="15"/>
        <v>SITC-248.1</v>
      </c>
      <c r="C89" s="153" t="s">
        <v>1226</v>
      </c>
      <c r="D89" s="154">
        <v>248.1</v>
      </c>
      <c r="E89" s="151" t="s">
        <v>1227</v>
      </c>
      <c r="F89" s="151">
        <f t="shared" si="16"/>
        <v>5</v>
      </c>
    </row>
    <row r="90" spans="1:8" s="151" customFormat="1">
      <c r="A90" s="151" t="s">
        <v>1211</v>
      </c>
      <c r="B90" s="152" t="str">
        <f t="shared" si="15"/>
        <v>SITC-248.11</v>
      </c>
      <c r="C90" s="153" t="s">
        <v>1228</v>
      </c>
      <c r="D90" s="154">
        <v>248.11</v>
      </c>
      <c r="E90" s="151" t="s">
        <v>1229</v>
      </c>
      <c r="F90" s="151">
        <f t="shared" si="16"/>
        <v>6</v>
      </c>
    </row>
    <row r="91" spans="1:8" s="151" customFormat="1">
      <c r="A91" s="151" t="s">
        <v>1211</v>
      </c>
      <c r="B91" s="152" t="str">
        <f t="shared" si="15"/>
        <v>SITC-248.19</v>
      </c>
      <c r="C91" s="153" t="s">
        <v>1230</v>
      </c>
      <c r="D91" s="154">
        <v>248.19</v>
      </c>
      <c r="E91" s="151" t="s">
        <v>1231</v>
      </c>
      <c r="F91" s="151">
        <f t="shared" si="16"/>
        <v>6</v>
      </c>
    </row>
    <row r="92" spans="1:8" s="151" customFormat="1">
      <c r="A92" s="151" t="s">
        <v>1211</v>
      </c>
      <c r="B92" s="152" t="str">
        <f t="shared" si="15"/>
        <v>SITC-248.2</v>
      </c>
      <c r="C92" s="153" t="s">
        <v>1232</v>
      </c>
      <c r="D92" s="154">
        <v>248.2</v>
      </c>
      <c r="E92" s="151" t="s">
        <v>1233</v>
      </c>
      <c r="F92" s="151">
        <f t="shared" si="16"/>
        <v>5</v>
      </c>
    </row>
    <row r="93" spans="1:8" s="151" customFormat="1">
      <c r="A93" s="151" t="s">
        <v>1211</v>
      </c>
      <c r="B93" s="152" t="str">
        <f t="shared" si="15"/>
        <v>SITC-248.3</v>
      </c>
      <c r="C93" s="153" t="s">
        <v>1234</v>
      </c>
      <c r="D93" s="154">
        <v>248.3</v>
      </c>
      <c r="E93" s="151" t="s">
        <v>1235</v>
      </c>
      <c r="F93" s="151">
        <f t="shared" si="16"/>
        <v>5</v>
      </c>
    </row>
    <row r="94" spans="1:8" s="151" customFormat="1">
      <c r="A94" s="151" t="s">
        <v>1211</v>
      </c>
      <c r="B94" s="152" t="str">
        <f t="shared" si="15"/>
        <v>SITC-248.4</v>
      </c>
      <c r="C94" s="153" t="s">
        <v>1236</v>
      </c>
      <c r="D94" s="154">
        <v>248.4</v>
      </c>
      <c r="E94" s="151" t="s">
        <v>1237</v>
      </c>
      <c r="F94" s="151">
        <f t="shared" si="16"/>
        <v>5</v>
      </c>
    </row>
    <row r="95" spans="1:8" s="151" customFormat="1">
      <c r="A95" s="151" t="s">
        <v>1211</v>
      </c>
      <c r="B95" s="152" t="str">
        <f t="shared" si="15"/>
        <v>SITC-248.5</v>
      </c>
      <c r="C95" s="153" t="s">
        <v>1238</v>
      </c>
      <c r="D95" s="154">
        <v>248.5</v>
      </c>
      <c r="E95" s="151" t="s">
        <v>1239</v>
      </c>
      <c r="F95" s="151">
        <f t="shared" si="16"/>
        <v>5</v>
      </c>
    </row>
    <row r="96" spans="1:8">
      <c r="C96" s="29"/>
    </row>
    <row r="97" spans="2:11">
      <c r="C97" s="29" t="s">
        <v>1184</v>
      </c>
    </row>
    <row r="98" spans="2:11">
      <c r="B98" s="29" t="s">
        <v>1327</v>
      </c>
      <c r="C98" t="s">
        <v>197</v>
      </c>
      <c r="D98" t="s">
        <v>203</v>
      </c>
      <c r="E98" t="s">
        <v>198</v>
      </c>
      <c r="F98" t="s">
        <v>204</v>
      </c>
      <c r="G98" t="s">
        <v>202</v>
      </c>
      <c r="H98" t="s">
        <v>199</v>
      </c>
      <c r="I98" t="s">
        <v>201</v>
      </c>
      <c r="J98" t="s">
        <v>196</v>
      </c>
      <c r="K98" t="s">
        <v>200</v>
      </c>
    </row>
    <row r="99" spans="2:11">
      <c r="B99" t="s">
        <v>197</v>
      </c>
      <c r="C99">
        <v>40</v>
      </c>
      <c r="D99">
        <v>2400</v>
      </c>
      <c r="E99">
        <v>1500</v>
      </c>
      <c r="F99">
        <v>1350</v>
      </c>
      <c r="G99">
        <v>1800</v>
      </c>
      <c r="H99">
        <v>700</v>
      </c>
      <c r="I99">
        <v>1650</v>
      </c>
      <c r="J99">
        <v>650</v>
      </c>
      <c r="K99">
        <v>1000</v>
      </c>
    </row>
    <row r="100" spans="2:11">
      <c r="B100" t="s">
        <v>203</v>
      </c>
      <c r="C100">
        <v>2400</v>
      </c>
      <c r="D100">
        <v>40</v>
      </c>
      <c r="E100">
        <v>3500</v>
      </c>
      <c r="F100">
        <v>3400</v>
      </c>
      <c r="G100">
        <v>1100</v>
      </c>
      <c r="H100">
        <v>2500</v>
      </c>
      <c r="I100">
        <v>700</v>
      </c>
      <c r="J100">
        <v>3000</v>
      </c>
      <c r="K100">
        <v>2500</v>
      </c>
    </row>
    <row r="101" spans="2:11">
      <c r="B101" t="s">
        <v>198</v>
      </c>
      <c r="C101">
        <v>1500</v>
      </c>
      <c r="D101">
        <v>3500</v>
      </c>
      <c r="E101">
        <v>40</v>
      </c>
      <c r="F101">
        <v>1250</v>
      </c>
      <c r="G101">
        <v>2600</v>
      </c>
      <c r="H101">
        <v>1150</v>
      </c>
      <c r="I101">
        <v>2550</v>
      </c>
      <c r="J101">
        <v>600</v>
      </c>
      <c r="K101">
        <v>1650</v>
      </c>
    </row>
    <row r="102" spans="2:11">
      <c r="B102" t="s">
        <v>204</v>
      </c>
      <c r="C102">
        <v>1350</v>
      </c>
      <c r="D102">
        <v>3400</v>
      </c>
      <c r="E102">
        <v>1250</v>
      </c>
      <c r="F102">
        <v>40</v>
      </c>
      <c r="G102">
        <v>3000</v>
      </c>
      <c r="H102">
        <v>950</v>
      </c>
      <c r="I102">
        <v>2900</v>
      </c>
      <c r="J102">
        <v>800</v>
      </c>
      <c r="K102">
        <v>1200</v>
      </c>
    </row>
    <row r="103" spans="2:11">
      <c r="B103" t="s">
        <v>202</v>
      </c>
      <c r="C103">
        <v>1800</v>
      </c>
      <c r="D103">
        <v>1100</v>
      </c>
      <c r="E103">
        <v>2600</v>
      </c>
      <c r="F103">
        <v>3000</v>
      </c>
      <c r="G103">
        <v>40</v>
      </c>
      <c r="H103">
        <v>2400</v>
      </c>
      <c r="I103">
        <v>450</v>
      </c>
      <c r="J103">
        <v>2350</v>
      </c>
      <c r="K103">
        <v>2550</v>
      </c>
    </row>
    <row r="104" spans="2:11">
      <c r="B104" t="s">
        <v>199</v>
      </c>
      <c r="C104">
        <v>700</v>
      </c>
      <c r="D104">
        <v>2500</v>
      </c>
      <c r="E104">
        <v>1150</v>
      </c>
      <c r="F104">
        <v>950</v>
      </c>
      <c r="G104">
        <v>2400</v>
      </c>
      <c r="H104">
        <v>40</v>
      </c>
      <c r="I104">
        <v>2200</v>
      </c>
      <c r="J104">
        <v>600</v>
      </c>
      <c r="K104">
        <v>550</v>
      </c>
    </row>
    <row r="105" spans="2:11">
      <c r="B105" t="s">
        <v>201</v>
      </c>
      <c r="C105">
        <v>1650</v>
      </c>
      <c r="D105">
        <v>700</v>
      </c>
      <c r="E105">
        <v>2550</v>
      </c>
      <c r="F105">
        <v>2900</v>
      </c>
      <c r="G105">
        <v>450</v>
      </c>
      <c r="H105">
        <v>2200</v>
      </c>
      <c r="I105">
        <v>40</v>
      </c>
      <c r="J105">
        <v>2300</v>
      </c>
      <c r="K105">
        <v>2350</v>
      </c>
    </row>
    <row r="106" spans="2:11">
      <c r="B106" t="s">
        <v>196</v>
      </c>
      <c r="C106">
        <v>650</v>
      </c>
      <c r="D106">
        <v>3000</v>
      </c>
      <c r="E106">
        <v>600</v>
      </c>
      <c r="F106">
        <v>800</v>
      </c>
      <c r="G106">
        <v>2350</v>
      </c>
      <c r="H106">
        <v>600</v>
      </c>
      <c r="I106">
        <v>2300</v>
      </c>
      <c r="J106">
        <v>40</v>
      </c>
      <c r="K106">
        <v>1150</v>
      </c>
    </row>
    <row r="107" spans="2:11">
      <c r="B107" t="s">
        <v>200</v>
      </c>
      <c r="C107">
        <v>1000</v>
      </c>
      <c r="D107">
        <v>2500</v>
      </c>
      <c r="E107">
        <v>1650</v>
      </c>
      <c r="F107">
        <v>1200</v>
      </c>
      <c r="G107">
        <v>2550</v>
      </c>
      <c r="H107">
        <v>550</v>
      </c>
      <c r="I107">
        <v>2350</v>
      </c>
      <c r="J107">
        <v>1150</v>
      </c>
      <c r="K107">
        <v>40</v>
      </c>
    </row>
    <row r="110" spans="2:11">
      <c r="B110" s="29" t="s">
        <v>1303</v>
      </c>
    </row>
    <row r="111" spans="2:11">
      <c r="C111" s="29" t="s">
        <v>1304</v>
      </c>
      <c r="D111" s="29" t="s">
        <v>1306</v>
      </c>
      <c r="E111" s="29" t="s">
        <v>1310</v>
      </c>
    </row>
    <row r="112" spans="2:11">
      <c r="B112" s="29" t="s">
        <v>1305</v>
      </c>
      <c r="C112">
        <v>10</v>
      </c>
      <c r="D112">
        <v>0.26700000000000002</v>
      </c>
      <c r="E112" s="167">
        <f>D112/C115</f>
        <v>0.31785714285714289</v>
      </c>
    </row>
    <row r="113" spans="2:10">
      <c r="B113" s="29" t="s">
        <v>1307</v>
      </c>
      <c r="C113">
        <v>6</v>
      </c>
      <c r="D113">
        <v>0.246</v>
      </c>
      <c r="E113" s="167">
        <f>D113/C115</f>
        <v>0.29285714285714287</v>
      </c>
    </row>
    <row r="115" spans="2:10">
      <c r="B115" s="29" t="s">
        <v>1308</v>
      </c>
      <c r="C115">
        <v>0.84</v>
      </c>
      <c r="D115" s="29" t="s">
        <v>1309</v>
      </c>
    </row>
    <row r="117" spans="2:10">
      <c r="B117" s="29" t="s">
        <v>1326</v>
      </c>
      <c r="C117" s="178">
        <f>(J131/100)/((E112+E113)/2)</f>
        <v>1.0463157894736841</v>
      </c>
    </row>
    <row r="119" spans="2:10" ht="38.25">
      <c r="B119" s="29" t="s">
        <v>1311</v>
      </c>
      <c r="F119" s="95" t="s">
        <v>1321</v>
      </c>
      <c r="G119" t="s">
        <v>1322</v>
      </c>
      <c r="H119" t="s">
        <v>1323</v>
      </c>
      <c r="I119" s="95" t="s">
        <v>1324</v>
      </c>
      <c r="J119" s="95" t="s">
        <v>1325</v>
      </c>
    </row>
    <row r="120" spans="2:10" ht="15">
      <c r="B120" s="168" t="s">
        <v>1312</v>
      </c>
      <c r="C120" s="169" t="s">
        <v>1313</v>
      </c>
      <c r="D120" s="170" t="s">
        <v>1314</v>
      </c>
      <c r="E120" s="171"/>
      <c r="F120" s="172">
        <v>5.79</v>
      </c>
      <c r="G120" s="173">
        <v>0.125</v>
      </c>
      <c r="H120" s="173">
        <v>4.1000000000000002E-2</v>
      </c>
      <c r="I120" s="174">
        <v>0.04</v>
      </c>
      <c r="J120" s="174">
        <v>26.08</v>
      </c>
    </row>
    <row r="121" spans="2:10" ht="15">
      <c r="B121" s="175" t="s">
        <v>1312</v>
      </c>
      <c r="C121" s="176" t="s">
        <v>1313</v>
      </c>
      <c r="D121" s="170" t="s">
        <v>1315</v>
      </c>
      <c r="E121" s="171"/>
      <c r="F121" s="172">
        <v>5.79</v>
      </c>
      <c r="G121" s="173">
        <v>2.7E-2</v>
      </c>
      <c r="H121" s="173">
        <v>8.9999999999999993E-3</v>
      </c>
      <c r="I121" s="174">
        <v>0.04</v>
      </c>
      <c r="J121" s="174">
        <v>25.8</v>
      </c>
    </row>
    <row r="122" spans="2:10" ht="15">
      <c r="B122" s="175" t="s">
        <v>1312</v>
      </c>
      <c r="C122" s="176" t="s">
        <v>1313</v>
      </c>
      <c r="D122" s="170" t="s">
        <v>1316</v>
      </c>
      <c r="E122" s="171"/>
      <c r="F122" s="172">
        <v>5.79</v>
      </c>
      <c r="G122" s="173">
        <v>0.67</v>
      </c>
      <c r="H122" s="173">
        <v>0.219</v>
      </c>
      <c r="I122" s="174">
        <v>0.04</v>
      </c>
      <c r="J122" s="174">
        <v>25.81</v>
      </c>
    </row>
    <row r="123" spans="2:10" ht="15">
      <c r="B123" s="175" t="s">
        <v>1312</v>
      </c>
      <c r="C123" s="177" t="s">
        <v>1313</v>
      </c>
      <c r="D123" s="170" t="s">
        <v>1317</v>
      </c>
      <c r="E123" s="171"/>
      <c r="F123" s="172">
        <v>5.79</v>
      </c>
      <c r="G123" s="173">
        <v>0.17799999999999999</v>
      </c>
      <c r="H123" s="173">
        <v>5.8000000000000003E-2</v>
      </c>
      <c r="I123" s="174">
        <v>0.04</v>
      </c>
      <c r="J123" s="174">
        <v>25.25</v>
      </c>
    </row>
    <row r="124" spans="2:10" ht="15">
      <c r="B124" s="169" t="s">
        <v>1318</v>
      </c>
      <c r="C124" s="169" t="s">
        <v>1313</v>
      </c>
      <c r="D124" s="170" t="s">
        <v>1314</v>
      </c>
      <c r="E124" s="171"/>
      <c r="F124" s="172">
        <v>11.61</v>
      </c>
      <c r="G124" s="173">
        <v>3.9E-2</v>
      </c>
      <c r="H124" s="173">
        <v>2.5000000000000001E-2</v>
      </c>
      <c r="I124" s="174">
        <v>0.02</v>
      </c>
      <c r="J124" s="174">
        <v>32.36</v>
      </c>
    </row>
    <row r="125" spans="2:10" ht="15">
      <c r="B125" s="175" t="s">
        <v>1318</v>
      </c>
      <c r="C125" s="176" t="s">
        <v>1313</v>
      </c>
      <c r="D125" s="170" t="s">
        <v>1315</v>
      </c>
      <c r="E125" s="171"/>
      <c r="F125" s="172">
        <v>11.61</v>
      </c>
      <c r="G125" s="173">
        <v>1.4E-2</v>
      </c>
      <c r="H125" s="173">
        <v>8.9999999999999993E-3</v>
      </c>
      <c r="I125" s="174">
        <v>0.02</v>
      </c>
      <c r="J125" s="174">
        <v>31.32</v>
      </c>
    </row>
    <row r="126" spans="2:10" ht="15">
      <c r="B126" s="175" t="s">
        <v>1318</v>
      </c>
      <c r="C126" s="176" t="s">
        <v>1313</v>
      </c>
      <c r="D126" s="170" t="s">
        <v>1316</v>
      </c>
      <c r="E126" s="171"/>
      <c r="F126" s="172">
        <v>11.61</v>
      </c>
      <c r="G126" s="173">
        <v>0.63</v>
      </c>
      <c r="H126" s="173">
        <v>0.40200000000000002</v>
      </c>
      <c r="I126" s="174">
        <v>0.02</v>
      </c>
      <c r="J126" s="174">
        <v>31.28</v>
      </c>
    </row>
    <row r="127" spans="2:10" ht="15">
      <c r="B127" s="175" t="s">
        <v>1318</v>
      </c>
      <c r="C127" s="177" t="s">
        <v>1313</v>
      </c>
      <c r="D127" s="170" t="s">
        <v>1317</v>
      </c>
      <c r="E127" s="171"/>
      <c r="F127" s="172">
        <v>11.61</v>
      </c>
      <c r="G127" s="173">
        <v>0.318</v>
      </c>
      <c r="H127" s="173">
        <v>0.20300000000000001</v>
      </c>
      <c r="I127" s="174">
        <v>0.02</v>
      </c>
      <c r="J127" s="174">
        <v>31.45</v>
      </c>
    </row>
    <row r="128" spans="2:10" ht="15">
      <c r="B128" s="169" t="s">
        <v>1319</v>
      </c>
      <c r="C128" s="169" t="s">
        <v>1313</v>
      </c>
      <c r="D128" s="170" t="s">
        <v>1314</v>
      </c>
      <c r="E128" s="171"/>
      <c r="F128" s="172">
        <v>15</v>
      </c>
      <c r="G128" s="173"/>
      <c r="H128" s="173">
        <v>0</v>
      </c>
      <c r="I128" s="174">
        <v>0.02</v>
      </c>
      <c r="J128" s="174">
        <v>32.67</v>
      </c>
    </row>
    <row r="129" spans="2:10" ht="15">
      <c r="B129" s="175" t="s">
        <v>1319</v>
      </c>
      <c r="C129" s="176" t="s">
        <v>1313</v>
      </c>
      <c r="D129" s="170" t="s">
        <v>1315</v>
      </c>
      <c r="E129" s="171"/>
      <c r="F129" s="172">
        <v>15</v>
      </c>
      <c r="G129" s="173"/>
      <c r="H129" s="173">
        <v>0</v>
      </c>
      <c r="I129" s="174">
        <v>0.02</v>
      </c>
      <c r="J129" s="174">
        <v>31.59</v>
      </c>
    </row>
    <row r="130" spans="2:10" ht="15">
      <c r="B130" s="175" t="s">
        <v>1319</v>
      </c>
      <c r="C130" s="176" t="s">
        <v>1313</v>
      </c>
      <c r="D130" s="170" t="s">
        <v>1316</v>
      </c>
      <c r="E130" s="171"/>
      <c r="F130" s="172">
        <v>15</v>
      </c>
      <c r="G130" s="173"/>
      <c r="H130" s="173">
        <v>0</v>
      </c>
      <c r="I130" s="174">
        <v>0.02</v>
      </c>
      <c r="J130" s="174">
        <v>31.46</v>
      </c>
    </row>
    <row r="131" spans="2:10" ht="15">
      <c r="B131" s="175" t="s">
        <v>1319</v>
      </c>
      <c r="C131" s="177" t="s">
        <v>1313</v>
      </c>
      <c r="D131" s="170" t="s">
        <v>1317</v>
      </c>
      <c r="E131" s="171"/>
      <c r="F131" s="172">
        <v>15</v>
      </c>
      <c r="G131" s="173"/>
      <c r="H131" s="173">
        <v>0</v>
      </c>
      <c r="I131" s="174">
        <v>0.02</v>
      </c>
      <c r="J131" s="174">
        <v>31.95</v>
      </c>
    </row>
    <row r="132" spans="2:10" ht="15">
      <c r="B132" s="169" t="s">
        <v>1320</v>
      </c>
      <c r="C132" s="169" t="s">
        <v>1313</v>
      </c>
      <c r="D132" s="170" t="s">
        <v>1314</v>
      </c>
      <c r="E132" s="171"/>
      <c r="F132" s="172">
        <v>18.5</v>
      </c>
      <c r="G132" s="173"/>
      <c r="H132" s="173">
        <v>0</v>
      </c>
      <c r="I132" s="174">
        <v>0.02</v>
      </c>
      <c r="J132" s="174">
        <v>38.950000000000003</v>
      </c>
    </row>
    <row r="133" spans="2:10" ht="15">
      <c r="B133" s="175" t="s">
        <v>1320</v>
      </c>
      <c r="C133" s="176" t="s">
        <v>1313</v>
      </c>
      <c r="D133" s="170" t="s">
        <v>1315</v>
      </c>
      <c r="E133" s="171"/>
      <c r="F133" s="172">
        <v>18.5</v>
      </c>
      <c r="G133" s="173"/>
      <c r="H133" s="173">
        <v>0</v>
      </c>
      <c r="I133" s="174">
        <v>0.02</v>
      </c>
      <c r="J133" s="174">
        <v>38.24</v>
      </c>
    </row>
    <row r="134" spans="2:10" ht="15">
      <c r="B134" s="175" t="s">
        <v>1320</v>
      </c>
      <c r="C134" s="176" t="s">
        <v>1313</v>
      </c>
      <c r="D134" s="170" t="s">
        <v>1316</v>
      </c>
      <c r="E134" s="171"/>
      <c r="F134" s="172">
        <v>18.5</v>
      </c>
      <c r="G134" s="173"/>
      <c r="H134" s="173">
        <v>0</v>
      </c>
      <c r="I134" s="174">
        <v>0.02</v>
      </c>
      <c r="J134" s="174">
        <v>38.47</v>
      </c>
    </row>
    <row r="135" spans="2:10" ht="15">
      <c r="B135" s="177" t="s">
        <v>1313</v>
      </c>
      <c r="C135" s="177" t="s">
        <v>1313</v>
      </c>
      <c r="D135" s="170" t="s">
        <v>1317</v>
      </c>
      <c r="E135" s="171"/>
      <c r="F135" s="172">
        <v>18.5</v>
      </c>
      <c r="G135" s="173"/>
      <c r="H135" s="173">
        <v>0</v>
      </c>
      <c r="I135" s="174">
        <v>0.02</v>
      </c>
      <c r="J135" s="174">
        <v>39.630000000000003</v>
      </c>
    </row>
  </sheetData>
  <conditionalFormatting sqref="E81:E95">
    <cfRule type="containsText" dxfId="0" priority="1" operator="containsText" text="Abfälle">
      <formula>NOT(ISERROR(SEARCH("Abfälle",E81)))</formula>
    </cfRule>
  </conditionalFormatting>
  <pageMargins left="0.7" right="0.7" top="0.78740157499999996" bottom="0.78740157499999996" header="0.3" footer="0.3"/>
  <pageSetup paperSize="9" orientation="portrait"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3"/>
  <sheetViews>
    <sheetView topLeftCell="C1" workbookViewId="0">
      <selection activeCell="C55" sqref="C55"/>
    </sheetView>
  </sheetViews>
  <sheetFormatPr baseColWidth="10" defaultColWidth="11.42578125" defaultRowHeight="12.75" outlineLevelRow="1"/>
  <cols>
    <col min="1" max="1" width="12.7109375" style="84" customWidth="1"/>
    <col min="2" max="3" width="50.7109375" style="84" customWidth="1"/>
    <col min="4" max="5" width="15.7109375" style="84" customWidth="1"/>
    <col min="6" max="6" width="50.7109375" style="84" customWidth="1"/>
    <col min="7" max="8" width="15.7109375" style="84" customWidth="1"/>
    <col min="9" max="10" width="20.7109375" style="84" customWidth="1"/>
    <col min="11" max="16384" width="11.42578125" style="84"/>
  </cols>
  <sheetData>
    <row r="1" spans="1:10" ht="18.75">
      <c r="A1" s="83" t="s">
        <v>966</v>
      </c>
    </row>
    <row r="3" spans="1:10" s="85" customFormat="1" ht="15">
      <c r="A3" s="85" t="s">
        <v>967</v>
      </c>
      <c r="B3" s="85" t="s">
        <v>968</v>
      </c>
      <c r="C3" s="85" t="s">
        <v>969</v>
      </c>
      <c r="D3" s="85" t="s">
        <v>964</v>
      </c>
      <c r="E3" s="85" t="s">
        <v>970</v>
      </c>
      <c r="F3" s="85" t="s">
        <v>971</v>
      </c>
      <c r="G3" s="85" t="s">
        <v>972</v>
      </c>
      <c r="H3" s="85" t="s">
        <v>973</v>
      </c>
      <c r="I3" s="85" t="s">
        <v>974</v>
      </c>
      <c r="J3" s="85" t="s">
        <v>975</v>
      </c>
    </row>
    <row r="4" spans="1:10">
      <c r="A4" s="86" t="s">
        <v>988</v>
      </c>
      <c r="B4" s="84" t="s">
        <v>229</v>
      </c>
      <c r="C4" s="84" t="s">
        <v>989</v>
      </c>
      <c r="D4" s="84" t="s">
        <v>976</v>
      </c>
      <c r="E4" s="87">
        <v>640</v>
      </c>
      <c r="F4" s="84" t="s">
        <v>980</v>
      </c>
      <c r="H4" s="88">
        <v>1</v>
      </c>
      <c r="I4" s="88">
        <v>17.815556063297972</v>
      </c>
      <c r="J4" s="89">
        <v>-8.9077780316489861</v>
      </c>
    </row>
    <row r="5" spans="1:10" s="90" customFormat="1" outlineLevel="1">
      <c r="C5" s="90" t="s">
        <v>981</v>
      </c>
      <c r="D5" s="90" t="s">
        <v>978</v>
      </c>
      <c r="E5" s="91">
        <v>650</v>
      </c>
      <c r="F5" s="90" t="s">
        <v>983</v>
      </c>
      <c r="G5" s="92">
        <v>0.255</v>
      </c>
      <c r="H5" s="93"/>
      <c r="I5" s="93">
        <v>14.383584615384615</v>
      </c>
      <c r="J5" s="94">
        <v>-7.1917923076923076</v>
      </c>
    </row>
    <row r="6" spans="1:10" s="90" customFormat="1" outlineLevel="1">
      <c r="C6" s="90" t="s">
        <v>982</v>
      </c>
      <c r="D6" s="90" t="s">
        <v>978</v>
      </c>
      <c r="E6" s="91">
        <v>650</v>
      </c>
      <c r="F6" s="90" t="s">
        <v>984</v>
      </c>
      <c r="G6" s="92">
        <v>2.2499999999999998E-3</v>
      </c>
      <c r="H6" s="93"/>
      <c r="I6" s="93">
        <v>13.492307692307692</v>
      </c>
      <c r="J6" s="94">
        <v>-6.7461538461538462</v>
      </c>
    </row>
    <row r="7" spans="1:10" s="90" customFormat="1" outlineLevel="1">
      <c r="C7" s="90" t="s">
        <v>983</v>
      </c>
      <c r="D7" s="90" t="s">
        <v>978</v>
      </c>
      <c r="E7" s="91">
        <v>450</v>
      </c>
      <c r="F7" s="90" t="s">
        <v>981</v>
      </c>
      <c r="G7" s="92">
        <v>2.32E-3</v>
      </c>
      <c r="H7" s="93"/>
      <c r="I7" s="93">
        <v>26.735644444444446</v>
      </c>
      <c r="J7" s="94">
        <v>-13.367822222222223</v>
      </c>
    </row>
    <row r="8" spans="1:10" s="90" customFormat="1" outlineLevel="1">
      <c r="C8" s="90" t="s">
        <v>984</v>
      </c>
      <c r="D8" s="90" t="s">
        <v>978</v>
      </c>
      <c r="E8" s="91">
        <v>450</v>
      </c>
      <c r="F8" s="90" t="s">
        <v>982</v>
      </c>
      <c r="G8" s="92">
        <v>6.4499999999999996E-5</v>
      </c>
      <c r="H8" s="93"/>
      <c r="I8" s="93">
        <v>27.777777777777779</v>
      </c>
      <c r="J8" s="94">
        <v>-13.888888888888889</v>
      </c>
    </row>
    <row r="9" spans="1:10" s="90" customFormat="1" outlineLevel="1">
      <c r="C9" s="90" t="s">
        <v>985</v>
      </c>
      <c r="D9" s="90" t="s">
        <v>976</v>
      </c>
      <c r="E9" s="91">
        <v>545.80500000000006</v>
      </c>
      <c r="F9" s="90" t="s">
        <v>985</v>
      </c>
      <c r="G9" s="92">
        <v>0.39904361447769804</v>
      </c>
      <c r="H9" s="93"/>
      <c r="I9" s="93">
        <v>19.979587333007849</v>
      </c>
      <c r="J9" s="94">
        <v>-9.9897936665039246</v>
      </c>
    </row>
    <row r="10" spans="1:10">
      <c r="A10" s="86" t="s">
        <v>990</v>
      </c>
      <c r="B10" s="84" t="s">
        <v>991</v>
      </c>
      <c r="C10" s="84" t="s">
        <v>989</v>
      </c>
      <c r="D10" s="84" t="s">
        <v>976</v>
      </c>
      <c r="E10" s="87">
        <v>640</v>
      </c>
      <c r="F10" s="84" t="s">
        <v>980</v>
      </c>
      <c r="H10" s="88">
        <v>1</v>
      </c>
      <c r="I10" s="88">
        <v>17.815556063297972</v>
      </c>
      <c r="J10" s="89">
        <v>-8.9077780316489861</v>
      </c>
    </row>
    <row r="11" spans="1:10" s="90" customFormat="1" outlineLevel="1">
      <c r="C11" s="90" t="s">
        <v>981</v>
      </c>
      <c r="D11" s="90" t="s">
        <v>978</v>
      </c>
      <c r="E11" s="91">
        <v>650</v>
      </c>
      <c r="F11" s="90" t="s">
        <v>983</v>
      </c>
      <c r="G11" s="92">
        <v>0.255</v>
      </c>
      <c r="H11" s="93"/>
      <c r="I11" s="93">
        <v>14.383584615384615</v>
      </c>
      <c r="J11" s="94">
        <v>-7.1917923076923076</v>
      </c>
    </row>
    <row r="12" spans="1:10" s="90" customFormat="1" outlineLevel="1">
      <c r="C12" s="90" t="s">
        <v>982</v>
      </c>
      <c r="D12" s="90" t="s">
        <v>978</v>
      </c>
      <c r="E12" s="91">
        <v>650</v>
      </c>
      <c r="F12" s="90" t="s">
        <v>984</v>
      </c>
      <c r="G12" s="92">
        <v>2.2499999999999998E-3</v>
      </c>
      <c r="H12" s="93"/>
      <c r="I12" s="93">
        <v>13.492307692307692</v>
      </c>
      <c r="J12" s="94">
        <v>-6.7461538461538462</v>
      </c>
    </row>
    <row r="13" spans="1:10" s="90" customFormat="1" outlineLevel="1">
      <c r="C13" s="90" t="s">
        <v>983</v>
      </c>
      <c r="D13" s="90" t="s">
        <v>978</v>
      </c>
      <c r="E13" s="91">
        <v>450</v>
      </c>
      <c r="F13" s="90" t="s">
        <v>981</v>
      </c>
      <c r="G13" s="92">
        <v>2.32E-3</v>
      </c>
      <c r="H13" s="93"/>
      <c r="I13" s="93">
        <v>26.735644444444446</v>
      </c>
      <c r="J13" s="94">
        <v>-13.367822222222223</v>
      </c>
    </row>
    <row r="14" spans="1:10" s="90" customFormat="1" outlineLevel="1">
      <c r="C14" s="90" t="s">
        <v>984</v>
      </c>
      <c r="D14" s="90" t="s">
        <v>978</v>
      </c>
      <c r="E14" s="91">
        <v>450</v>
      </c>
      <c r="F14" s="90" t="s">
        <v>982</v>
      </c>
      <c r="G14" s="92">
        <v>6.4499999999999996E-5</v>
      </c>
      <c r="H14" s="93"/>
      <c r="I14" s="93">
        <v>27.777777777777779</v>
      </c>
      <c r="J14" s="94">
        <v>-13.888888888888889</v>
      </c>
    </row>
    <row r="15" spans="1:10" s="90" customFormat="1" outlineLevel="1">
      <c r="C15" s="90" t="s">
        <v>985</v>
      </c>
      <c r="D15" s="90" t="s">
        <v>976</v>
      </c>
      <c r="E15" s="91">
        <v>545.80500000000006</v>
      </c>
      <c r="F15" s="90" t="s">
        <v>985</v>
      </c>
      <c r="G15" s="92">
        <v>0.39904361447769804</v>
      </c>
      <c r="H15" s="93"/>
      <c r="I15" s="93">
        <v>19.979587333007849</v>
      </c>
      <c r="J15" s="94">
        <v>-9.9897936665039246</v>
      </c>
    </row>
    <row r="16" spans="1:10">
      <c r="A16" s="86" t="s">
        <v>992</v>
      </c>
      <c r="B16" s="84" t="s">
        <v>228</v>
      </c>
      <c r="C16" s="84" t="s">
        <v>993</v>
      </c>
      <c r="D16" s="84" t="s">
        <v>976</v>
      </c>
      <c r="E16" s="84">
        <v>640</v>
      </c>
      <c r="F16" s="84" t="s">
        <v>980</v>
      </c>
      <c r="H16" s="88">
        <v>1</v>
      </c>
      <c r="I16" s="88">
        <v>17.815556063297972</v>
      </c>
      <c r="J16" s="89">
        <v>-8.9077780316489896</v>
      </c>
    </row>
    <row r="17" spans="1:10" s="90" customFormat="1" outlineLevel="1">
      <c r="C17" s="90" t="s">
        <v>981</v>
      </c>
      <c r="D17" s="90" t="s">
        <v>978</v>
      </c>
      <c r="E17" s="91">
        <v>650</v>
      </c>
      <c r="F17" s="90" t="s">
        <v>983</v>
      </c>
      <c r="G17" s="92">
        <v>0.255</v>
      </c>
      <c r="H17" s="93"/>
      <c r="I17" s="93">
        <v>14.383584615384615</v>
      </c>
      <c r="J17" s="94">
        <v>-7.1917923076923076</v>
      </c>
    </row>
    <row r="18" spans="1:10" s="90" customFormat="1" outlineLevel="1">
      <c r="C18" s="90" t="s">
        <v>982</v>
      </c>
      <c r="D18" s="90" t="s">
        <v>978</v>
      </c>
      <c r="E18" s="91">
        <v>650</v>
      </c>
      <c r="F18" s="90" t="s">
        <v>984</v>
      </c>
      <c r="G18" s="92">
        <v>2.2499999999999998E-3</v>
      </c>
      <c r="H18" s="93"/>
      <c r="I18" s="93">
        <v>13.492307692307692</v>
      </c>
      <c r="J18" s="94">
        <v>-6.7461538461538462</v>
      </c>
    </row>
    <row r="19" spans="1:10" s="90" customFormat="1" outlineLevel="1">
      <c r="C19" s="90" t="s">
        <v>983</v>
      </c>
      <c r="D19" s="90" t="s">
        <v>978</v>
      </c>
      <c r="E19" s="91">
        <v>450</v>
      </c>
      <c r="F19" s="90" t="s">
        <v>981</v>
      </c>
      <c r="G19" s="92">
        <v>2.32E-3</v>
      </c>
      <c r="H19" s="93"/>
      <c r="I19" s="93">
        <v>26.735644444444446</v>
      </c>
      <c r="J19" s="94">
        <v>-13.367822222222223</v>
      </c>
    </row>
    <row r="20" spans="1:10" s="90" customFormat="1" outlineLevel="1">
      <c r="C20" s="90" t="s">
        <v>984</v>
      </c>
      <c r="D20" s="90" t="s">
        <v>978</v>
      </c>
      <c r="E20" s="91">
        <v>450</v>
      </c>
      <c r="F20" s="90" t="s">
        <v>982</v>
      </c>
      <c r="G20" s="92">
        <v>6.4499999999999996E-5</v>
      </c>
      <c r="H20" s="93"/>
      <c r="I20" s="93">
        <v>27.777777777777779</v>
      </c>
      <c r="J20" s="94">
        <v>-13.888888888888889</v>
      </c>
    </row>
    <row r="21" spans="1:10" s="90" customFormat="1" outlineLevel="1">
      <c r="C21" s="90" t="s">
        <v>985</v>
      </c>
      <c r="D21" s="90" t="s">
        <v>976</v>
      </c>
      <c r="E21" s="91">
        <v>545.80500000000006</v>
      </c>
      <c r="F21" s="90" t="s">
        <v>985</v>
      </c>
      <c r="G21" s="92">
        <v>0.39904361447769804</v>
      </c>
      <c r="H21" s="93"/>
      <c r="I21" s="93">
        <v>19.979587333007849</v>
      </c>
      <c r="J21" s="94">
        <v>-9.9897936665039246</v>
      </c>
    </row>
    <row r="22" spans="1:10">
      <c r="A22" s="86" t="s">
        <v>994</v>
      </c>
      <c r="B22" s="84" t="s">
        <v>995</v>
      </c>
      <c r="C22" s="84" t="s">
        <v>996</v>
      </c>
      <c r="D22" s="84" t="s">
        <v>976</v>
      </c>
      <c r="E22" s="87">
        <v>147.5</v>
      </c>
      <c r="F22" s="84" t="s">
        <v>980</v>
      </c>
      <c r="H22" s="88">
        <v>1</v>
      </c>
      <c r="I22" s="88">
        <v>19.855457242144237</v>
      </c>
      <c r="J22" s="89">
        <v>-9.9277286210721183</v>
      </c>
    </row>
    <row r="23" spans="1:10" s="90" customFormat="1" outlineLevel="1">
      <c r="C23" s="90" t="s">
        <v>997</v>
      </c>
      <c r="D23" s="90" t="s">
        <v>978</v>
      </c>
      <c r="E23" s="196">
        <v>140</v>
      </c>
      <c r="F23" s="90" t="s">
        <v>998</v>
      </c>
      <c r="G23" s="92">
        <v>4.4600000000000004E-3</v>
      </c>
      <c r="H23" s="93"/>
      <c r="I23" s="93">
        <v>19.790330692229201</v>
      </c>
      <c r="J23" s="94">
        <v>-9.8951653461146201</v>
      </c>
    </row>
    <row r="24" spans="1:10" s="90" customFormat="1" outlineLevel="1">
      <c r="C24" s="90" t="s">
        <v>999</v>
      </c>
      <c r="D24" s="90" t="s">
        <v>978</v>
      </c>
      <c r="E24" s="196">
        <v>160</v>
      </c>
      <c r="F24" s="90" t="s">
        <v>985</v>
      </c>
      <c r="G24" s="92">
        <v>2.3400000000000001E-3</v>
      </c>
      <c r="H24" s="93"/>
      <c r="I24" s="93">
        <v>19.979587333007849</v>
      </c>
      <c r="J24" s="94">
        <v>-9.9897936665039246</v>
      </c>
    </row>
    <row r="25" spans="1:10">
      <c r="H25" s="88"/>
    </row>
    <row r="26" spans="1:10">
      <c r="H26" s="88"/>
    </row>
    <row r="27" spans="1:10">
      <c r="H27" s="88"/>
    </row>
    <row r="28" spans="1:10">
      <c r="H28" s="88"/>
    </row>
    <row r="29" spans="1:10">
      <c r="H29" s="88"/>
    </row>
    <row r="30" spans="1:10">
      <c r="H30" s="88"/>
    </row>
    <row r="31" spans="1:10">
      <c r="H31" s="88"/>
    </row>
    <row r="32" spans="1:10">
      <c r="H32" s="88"/>
    </row>
    <row r="33" spans="8:8">
      <c r="H33" s="88"/>
    </row>
  </sheetData>
  <pageMargins left="0.7" right="0.7" top="0.78740157499999996" bottom="0.78740157499999996" header="0.3" footer="0.3"/>
  <customProperties>
    <customPr name="EpmWorksheetKeyString_GUID" r:id="rId1"/>
  </customPropertie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98"/>
  <sheetViews>
    <sheetView topLeftCell="C73" workbookViewId="0">
      <selection activeCell="C55" sqref="C55"/>
    </sheetView>
  </sheetViews>
  <sheetFormatPr baseColWidth="10" defaultColWidth="11.42578125" defaultRowHeight="17.25" customHeight="1"/>
  <cols>
    <col min="1" max="3" width="11.42578125" style="95"/>
    <col min="4" max="4" width="54.140625" style="95" customWidth="1"/>
    <col min="5" max="6" width="11.42578125" style="95"/>
    <col min="7" max="7" width="44.7109375" style="95" customWidth="1"/>
    <col min="8" max="10" width="11.42578125" style="95"/>
    <col min="11" max="11" width="23" style="95" customWidth="1"/>
    <col min="12" max="12" width="17.85546875" style="95" customWidth="1"/>
    <col min="13" max="16384" width="11.42578125" style="95"/>
  </cols>
  <sheetData>
    <row r="1" spans="2:14" ht="84" customHeight="1">
      <c r="B1" s="126" t="s">
        <v>1009</v>
      </c>
      <c r="C1" s="126" t="s">
        <v>39</v>
      </c>
      <c r="D1" s="126" t="s">
        <v>1010</v>
      </c>
      <c r="E1" s="126" t="s">
        <v>1011</v>
      </c>
      <c r="F1" s="126" t="s">
        <v>39</v>
      </c>
      <c r="G1" s="126" t="s">
        <v>1010</v>
      </c>
      <c r="H1" s="126" t="s">
        <v>1058</v>
      </c>
      <c r="I1" s="126" t="s">
        <v>39</v>
      </c>
      <c r="J1" s="126" t="s">
        <v>1059</v>
      </c>
      <c r="K1" s="194" t="s">
        <v>959</v>
      </c>
      <c r="L1" s="126" t="s">
        <v>1057</v>
      </c>
      <c r="M1" s="126" t="s">
        <v>1154</v>
      </c>
      <c r="N1" s="126" t="s">
        <v>1012</v>
      </c>
    </row>
    <row r="2" spans="2:14" ht="17.25" customHeight="1">
      <c r="B2" s="95">
        <v>1</v>
      </c>
      <c r="C2" s="95" t="s">
        <v>978</v>
      </c>
      <c r="D2" s="95" t="s">
        <v>1027</v>
      </c>
      <c r="E2" s="124">
        <v>1.04</v>
      </c>
      <c r="F2" s="95" t="s">
        <v>978</v>
      </c>
      <c r="G2" s="95" t="s">
        <v>1295</v>
      </c>
      <c r="H2" s="124">
        <f>E2*H47</f>
        <v>1.7004000000000004</v>
      </c>
      <c r="I2" s="95" t="s">
        <v>978</v>
      </c>
      <c r="J2" s="95" t="s">
        <v>1049</v>
      </c>
      <c r="K2" s="124">
        <f>E2*K47</f>
        <v>64.955280000000002</v>
      </c>
      <c r="L2" s="124"/>
      <c r="M2" s="124"/>
      <c r="N2" s="124">
        <f>H2/E87</f>
        <v>1.1336000000000002</v>
      </c>
    </row>
    <row r="3" spans="2:14" ht="17.25" customHeight="1">
      <c r="B3" s="95">
        <v>1</v>
      </c>
      <c r="C3" s="95" t="s">
        <v>978</v>
      </c>
      <c r="D3" s="95" t="s">
        <v>1028</v>
      </c>
      <c r="E3" s="95">
        <v>1.0449999999999999</v>
      </c>
      <c r="F3" s="95" t="s">
        <v>978</v>
      </c>
      <c r="G3" s="95" t="s">
        <v>1029</v>
      </c>
      <c r="H3" s="124">
        <f>E3*H48</f>
        <v>1.6301999999999999</v>
      </c>
      <c r="I3" s="95" t="s">
        <v>978</v>
      </c>
      <c r="J3" s="95" t="s">
        <v>1049</v>
      </c>
      <c r="K3" s="124">
        <f>E3*K48</f>
        <v>62.273639999999993</v>
      </c>
      <c r="M3" s="124"/>
    </row>
    <row r="4" spans="2:14" ht="17.25" customHeight="1">
      <c r="B4" s="95">
        <v>1</v>
      </c>
      <c r="C4" s="95" t="s">
        <v>978</v>
      </c>
      <c r="D4" s="95" t="s">
        <v>1030</v>
      </c>
      <c r="E4" s="95">
        <v>1.05</v>
      </c>
      <c r="F4" s="95" t="s">
        <v>978</v>
      </c>
      <c r="G4" s="95" t="s">
        <v>1031</v>
      </c>
      <c r="H4" s="124">
        <f>E4*H49</f>
        <v>1.7396400000000001</v>
      </c>
      <c r="I4" s="95" t="s">
        <v>978</v>
      </c>
      <c r="J4" s="95" t="s">
        <v>1052</v>
      </c>
      <c r="K4" s="124">
        <f>E4*K49</f>
        <v>78.043455000000009</v>
      </c>
      <c r="M4" s="124"/>
    </row>
    <row r="5" spans="2:14" ht="17.25" customHeight="1">
      <c r="B5" s="95">
        <v>1</v>
      </c>
      <c r="C5" s="95" t="s">
        <v>978</v>
      </c>
      <c r="D5" s="95" t="s">
        <v>1032</v>
      </c>
      <c r="E5" s="95">
        <v>1.0469999999999999</v>
      </c>
      <c r="F5" s="95" t="s">
        <v>978</v>
      </c>
      <c r="G5" s="95" t="s">
        <v>1033</v>
      </c>
      <c r="H5" s="124">
        <f>E5*H50</f>
        <v>1.6550975999999999</v>
      </c>
      <c r="I5" s="95" t="s">
        <v>978</v>
      </c>
      <c r="J5" s="95" t="s">
        <v>1052</v>
      </c>
      <c r="K5" s="124">
        <f>E5*K50</f>
        <v>74.250727199999986</v>
      </c>
      <c r="M5" s="124"/>
    </row>
    <row r="6" spans="2:14" ht="17.25" customHeight="1">
      <c r="B6" s="95">
        <v>1</v>
      </c>
      <c r="C6" s="95" t="s">
        <v>978</v>
      </c>
      <c r="D6" s="95" t="s">
        <v>1060</v>
      </c>
      <c r="E6" s="124">
        <v>1.04</v>
      </c>
      <c r="F6" s="95" t="s">
        <v>978</v>
      </c>
      <c r="G6" s="95" t="s">
        <v>1295</v>
      </c>
      <c r="H6" s="124">
        <v>1.7004000000000004</v>
      </c>
      <c r="I6" s="95" t="s">
        <v>978</v>
      </c>
      <c r="J6" s="95" t="s">
        <v>1049</v>
      </c>
      <c r="K6" s="124"/>
      <c r="L6" s="124"/>
      <c r="M6" s="124">
        <v>64.955280000000002</v>
      </c>
    </row>
    <row r="7" spans="2:14" ht="17.25" customHeight="1">
      <c r="B7" s="95">
        <v>1</v>
      </c>
      <c r="C7" s="95" t="s">
        <v>978</v>
      </c>
      <c r="D7" s="95" t="s">
        <v>1061</v>
      </c>
      <c r="E7" s="95">
        <v>1.0449999999999999</v>
      </c>
      <c r="F7" s="95" t="s">
        <v>978</v>
      </c>
      <c r="G7" s="95" t="s">
        <v>1029</v>
      </c>
      <c r="H7" s="124">
        <v>1.6301999999999999</v>
      </c>
      <c r="I7" s="95" t="s">
        <v>978</v>
      </c>
      <c r="J7" s="95" t="s">
        <v>1049</v>
      </c>
      <c r="K7" s="124"/>
      <c r="M7" s="124">
        <v>62.273639999999993</v>
      </c>
    </row>
    <row r="8" spans="2:14" ht="17.25" customHeight="1">
      <c r="B8" s="95">
        <v>1</v>
      </c>
      <c r="C8" s="95" t="s">
        <v>978</v>
      </c>
      <c r="D8" s="95" t="s">
        <v>1062</v>
      </c>
      <c r="E8" s="95">
        <v>1.05</v>
      </c>
      <c r="F8" s="95" t="s">
        <v>978</v>
      </c>
      <c r="G8" s="95" t="s">
        <v>1031</v>
      </c>
      <c r="H8" s="124">
        <v>1.7396400000000001</v>
      </c>
      <c r="I8" s="95" t="s">
        <v>978</v>
      </c>
      <c r="J8" s="95" t="s">
        <v>1052</v>
      </c>
      <c r="K8" s="124"/>
      <c r="M8" s="124">
        <v>78.043455000000009</v>
      </c>
    </row>
    <row r="9" spans="2:14" ht="17.25" customHeight="1">
      <c r="B9" s="95">
        <v>1</v>
      </c>
      <c r="C9" s="95" t="s">
        <v>978</v>
      </c>
      <c r="D9" s="95" t="s">
        <v>1063</v>
      </c>
      <c r="E9" s="95">
        <v>1.0469999999999999</v>
      </c>
      <c r="F9" s="95" t="s">
        <v>978</v>
      </c>
      <c r="G9" s="95" t="s">
        <v>1033</v>
      </c>
      <c r="H9" s="124">
        <v>1.6550975999999999</v>
      </c>
      <c r="I9" s="95" t="s">
        <v>978</v>
      </c>
      <c r="J9" s="95" t="s">
        <v>1052</v>
      </c>
      <c r="K9" s="124"/>
      <c r="M9" s="124">
        <v>74.250727199999986</v>
      </c>
    </row>
    <row r="11" spans="2:14" ht="17.25" customHeight="1">
      <c r="B11" s="95">
        <v>1</v>
      </c>
      <c r="C11" s="95" t="s">
        <v>978</v>
      </c>
      <c r="D11" s="95" t="s">
        <v>1034</v>
      </c>
      <c r="E11" s="95">
        <v>1.1000000000000001</v>
      </c>
      <c r="F11" s="95" t="s">
        <v>978</v>
      </c>
      <c r="G11" s="95" t="s">
        <v>1296</v>
      </c>
      <c r="H11" s="124">
        <f>$E$11*H31</f>
        <v>1.7985000000000004</v>
      </c>
      <c r="I11" s="95" t="s">
        <v>978</v>
      </c>
      <c r="J11" s="95" t="s">
        <v>1052</v>
      </c>
      <c r="K11" s="124">
        <f>$E$11*K31</f>
        <v>68.702700000000007</v>
      </c>
      <c r="M11" s="124"/>
    </row>
    <row r="12" spans="2:14" ht="17.25" customHeight="1">
      <c r="B12" s="95">
        <v>1</v>
      </c>
      <c r="C12" s="95" t="s">
        <v>978</v>
      </c>
      <c r="D12" s="95" t="s">
        <v>1035</v>
      </c>
      <c r="E12" s="124">
        <v>1.103</v>
      </c>
      <c r="F12" s="95" t="s">
        <v>978</v>
      </c>
      <c r="G12" s="95" t="s">
        <v>1018</v>
      </c>
      <c r="H12" s="124">
        <f>$E$12*H32</f>
        <v>1.72068</v>
      </c>
      <c r="I12" s="95" t="s">
        <v>978</v>
      </c>
      <c r="J12" s="95" t="s">
        <v>1052</v>
      </c>
      <c r="K12" s="124">
        <f>$E$12*K32</f>
        <v>65.729975999999994</v>
      </c>
      <c r="M12" s="124"/>
    </row>
    <row r="13" spans="2:14" ht="17.25" customHeight="1">
      <c r="B13" s="95">
        <v>1</v>
      </c>
      <c r="C13" s="95" t="s">
        <v>978</v>
      </c>
      <c r="D13" s="95" t="s">
        <v>1036</v>
      </c>
      <c r="E13" s="95">
        <v>1.1100000000000001</v>
      </c>
      <c r="F13" s="95" t="s">
        <v>978</v>
      </c>
      <c r="G13" s="95" t="s">
        <v>1013</v>
      </c>
      <c r="H13" s="95">
        <f>$E$13*H29</f>
        <v>1.8390480000000002</v>
      </c>
      <c r="I13" s="95" t="s">
        <v>978</v>
      </c>
      <c r="J13" s="95" t="s">
        <v>1049</v>
      </c>
      <c r="K13" s="95">
        <f>$E$13*K29</f>
        <v>82.503081000000009</v>
      </c>
    </row>
    <row r="14" spans="2:14" ht="22.5" customHeight="1">
      <c r="B14" s="95">
        <v>1</v>
      </c>
      <c r="C14" s="95" t="s">
        <v>978</v>
      </c>
      <c r="D14" s="95" t="s">
        <v>1037</v>
      </c>
      <c r="E14" s="124">
        <v>1.1080000000000001</v>
      </c>
      <c r="F14" s="95" t="s">
        <v>978</v>
      </c>
      <c r="G14" s="95" t="s">
        <v>1016</v>
      </c>
      <c r="H14" s="124">
        <f>$E$14*H30</f>
        <v>1.7515264000000001</v>
      </c>
      <c r="I14" s="95" t="s">
        <v>978</v>
      </c>
      <c r="J14" s="95" t="s">
        <v>1049</v>
      </c>
      <c r="K14" s="124">
        <f>$E$14*K30</f>
        <v>78.576700799999998</v>
      </c>
      <c r="M14" s="124"/>
    </row>
    <row r="15" spans="2:14" ht="25.5" customHeight="1">
      <c r="B15" s="95">
        <v>1</v>
      </c>
      <c r="C15" s="95" t="s">
        <v>978</v>
      </c>
      <c r="D15" s="97" t="s">
        <v>1245</v>
      </c>
      <c r="E15" s="95">
        <v>1.1000000000000001</v>
      </c>
      <c r="F15" s="95" t="s">
        <v>978</v>
      </c>
      <c r="G15" s="95" t="s">
        <v>1296</v>
      </c>
      <c r="H15" s="124">
        <v>1.7985000000000004</v>
      </c>
      <c r="I15" s="95" t="s">
        <v>978</v>
      </c>
      <c r="J15" s="95" t="s">
        <v>1052</v>
      </c>
      <c r="K15" s="124"/>
      <c r="M15" s="124">
        <v>68.702700000000007</v>
      </c>
    </row>
    <row r="16" spans="2:14" ht="17.25" customHeight="1">
      <c r="B16" s="95">
        <v>1</v>
      </c>
      <c r="C16" s="95" t="s">
        <v>978</v>
      </c>
      <c r="D16" s="95" t="s">
        <v>1066</v>
      </c>
      <c r="E16" s="124">
        <v>1.103</v>
      </c>
      <c r="F16" s="95" t="s">
        <v>978</v>
      </c>
      <c r="G16" s="95" t="s">
        <v>1018</v>
      </c>
      <c r="H16" s="124">
        <v>1.72068</v>
      </c>
      <c r="I16" s="95" t="s">
        <v>978</v>
      </c>
      <c r="J16" s="95" t="s">
        <v>1052</v>
      </c>
      <c r="K16" s="124"/>
      <c r="M16" s="124">
        <v>65.729975999999994</v>
      </c>
    </row>
    <row r="17" spans="2:14" ht="17.25" customHeight="1">
      <c r="B17" s="95">
        <v>1</v>
      </c>
      <c r="C17" s="95" t="s">
        <v>978</v>
      </c>
      <c r="D17" s="95" t="s">
        <v>1067</v>
      </c>
      <c r="E17" s="95">
        <v>1.1100000000000001</v>
      </c>
      <c r="F17" s="95" t="s">
        <v>978</v>
      </c>
      <c r="G17" s="95" t="s">
        <v>1013</v>
      </c>
      <c r="H17" s="95">
        <v>1.8390480000000002</v>
      </c>
      <c r="I17" s="95" t="s">
        <v>978</v>
      </c>
      <c r="J17" s="95" t="s">
        <v>1049</v>
      </c>
      <c r="M17" s="95">
        <v>82.503081000000009</v>
      </c>
    </row>
    <row r="18" spans="2:14" ht="17.25" customHeight="1">
      <c r="B18" s="95">
        <v>1</v>
      </c>
      <c r="C18" s="95" t="s">
        <v>978</v>
      </c>
      <c r="D18" s="95" t="s">
        <v>1068</v>
      </c>
      <c r="E18" s="124">
        <v>1.1080000000000001</v>
      </c>
      <c r="F18" s="95" t="s">
        <v>978</v>
      </c>
      <c r="G18" s="95" t="s">
        <v>1016</v>
      </c>
      <c r="H18" s="124">
        <v>1.7515264000000001</v>
      </c>
      <c r="I18" s="95" t="s">
        <v>978</v>
      </c>
      <c r="J18" s="95" t="s">
        <v>1049</v>
      </c>
      <c r="K18" s="124"/>
      <c r="M18" s="124">
        <v>78.576700799999998</v>
      </c>
    </row>
    <row r="20" spans="2:14" ht="22.5" customHeight="1">
      <c r="B20" s="95">
        <v>1</v>
      </c>
      <c r="C20" s="95" t="s">
        <v>978</v>
      </c>
      <c r="D20" s="95" t="s">
        <v>1042</v>
      </c>
      <c r="E20" s="95">
        <v>1.08</v>
      </c>
      <c r="G20" s="95" t="s">
        <v>1297</v>
      </c>
      <c r="H20" s="124">
        <f>$E$20*H38</f>
        <v>1.7658000000000003</v>
      </c>
      <c r="I20" s="95" t="s">
        <v>978</v>
      </c>
      <c r="J20" s="95" t="s">
        <v>1049</v>
      </c>
      <c r="K20" s="124">
        <f>$E$20*K38</f>
        <v>67.45356000000001</v>
      </c>
      <c r="M20" s="124"/>
    </row>
    <row r="21" spans="2:14" ht="22.5" customHeight="1">
      <c r="B21" s="95">
        <v>1</v>
      </c>
      <c r="C21" s="95" t="s">
        <v>978</v>
      </c>
      <c r="D21" s="95" t="s">
        <v>1043</v>
      </c>
      <c r="E21" s="95">
        <v>1.077</v>
      </c>
      <c r="G21" s="95" t="s">
        <v>1044</v>
      </c>
      <c r="H21" s="124">
        <f>$E$21*H39</f>
        <v>1.6801200000000001</v>
      </c>
      <c r="I21" s="95" t="s">
        <v>978</v>
      </c>
      <c r="J21" s="95" t="s">
        <v>1049</v>
      </c>
      <c r="K21" s="124">
        <f>$E$21*K39</f>
        <v>64.180583999999996</v>
      </c>
      <c r="M21" s="124"/>
    </row>
    <row r="22" spans="2:14" ht="22.5" customHeight="1">
      <c r="B22" s="95">
        <v>1</v>
      </c>
      <c r="C22" s="95" t="s">
        <v>978</v>
      </c>
      <c r="D22" s="95" t="s">
        <v>1045</v>
      </c>
      <c r="E22" s="124">
        <v>1.08</v>
      </c>
      <c r="G22" s="95" t="s">
        <v>1046</v>
      </c>
      <c r="H22" s="124">
        <f>$E$22*H40</f>
        <v>1.7893440000000003</v>
      </c>
      <c r="I22" s="95" t="s">
        <v>978</v>
      </c>
      <c r="J22" s="95" t="s">
        <v>1052</v>
      </c>
      <c r="K22" s="124">
        <f>$E$22*K40</f>
        <v>80.273268000000002</v>
      </c>
      <c r="M22" s="124"/>
    </row>
    <row r="23" spans="2:14" ht="22.5" customHeight="1">
      <c r="B23" s="95">
        <v>1</v>
      </c>
      <c r="C23" s="95" t="s">
        <v>978</v>
      </c>
      <c r="D23" s="95" t="s">
        <v>1047</v>
      </c>
      <c r="E23" s="95">
        <v>1.081</v>
      </c>
      <c r="G23" s="95" t="s">
        <v>1048</v>
      </c>
      <c r="H23" s="124">
        <f>$E$23*H41</f>
        <v>1.7088447999999998</v>
      </c>
      <c r="I23" s="95" t="s">
        <v>978</v>
      </c>
      <c r="J23" s="95" t="s">
        <v>1052</v>
      </c>
      <c r="K23" s="124">
        <f>$E$23*K41</f>
        <v>76.661925599999989</v>
      </c>
      <c r="M23" s="124"/>
    </row>
    <row r="24" spans="2:14" ht="22.5" customHeight="1">
      <c r="B24" s="95">
        <v>1</v>
      </c>
      <c r="C24" s="95" t="s">
        <v>978</v>
      </c>
      <c r="D24" s="95" t="s">
        <v>1069</v>
      </c>
      <c r="E24" s="95">
        <v>1.08</v>
      </c>
      <c r="G24" s="95" t="s">
        <v>1297</v>
      </c>
      <c r="H24" s="124">
        <v>1.7658000000000003</v>
      </c>
      <c r="I24" s="95" t="s">
        <v>978</v>
      </c>
      <c r="J24" s="95" t="s">
        <v>1049</v>
      </c>
      <c r="K24" s="124"/>
      <c r="M24" s="124">
        <v>67.45356000000001</v>
      </c>
    </row>
    <row r="25" spans="2:14" ht="22.5" customHeight="1">
      <c r="B25" s="95">
        <v>1</v>
      </c>
      <c r="C25" s="95" t="s">
        <v>978</v>
      </c>
      <c r="D25" s="95" t="s">
        <v>1070</v>
      </c>
      <c r="E25" s="95">
        <v>1.077</v>
      </c>
      <c r="G25" s="95" t="s">
        <v>1044</v>
      </c>
      <c r="H25" s="124">
        <v>1.6801200000000001</v>
      </c>
      <c r="I25" s="95" t="s">
        <v>978</v>
      </c>
      <c r="J25" s="95" t="s">
        <v>1049</v>
      </c>
      <c r="K25" s="124"/>
      <c r="M25" s="124">
        <v>64.180583999999996</v>
      </c>
    </row>
    <row r="26" spans="2:14" ht="22.5" customHeight="1">
      <c r="B26" s="95">
        <v>1</v>
      </c>
      <c r="C26" s="95" t="s">
        <v>978</v>
      </c>
      <c r="D26" s="95" t="s">
        <v>1071</v>
      </c>
      <c r="E26" s="95">
        <v>1.08</v>
      </c>
      <c r="G26" s="95" t="s">
        <v>1046</v>
      </c>
      <c r="H26" s="124">
        <v>1.7893440000000003</v>
      </c>
      <c r="I26" s="95" t="s">
        <v>978</v>
      </c>
      <c r="J26" s="95" t="s">
        <v>1052</v>
      </c>
      <c r="K26" s="124"/>
      <c r="M26" s="124">
        <v>80.273268000000002</v>
      </c>
    </row>
    <row r="27" spans="2:14" ht="22.5" customHeight="1">
      <c r="B27" s="95">
        <v>1</v>
      </c>
      <c r="C27" s="95" t="s">
        <v>978</v>
      </c>
      <c r="D27" s="95" t="s">
        <v>1072</v>
      </c>
      <c r="E27" s="95">
        <v>1.081</v>
      </c>
      <c r="G27" s="95" t="s">
        <v>1048</v>
      </c>
      <c r="H27" s="124">
        <v>1.7088447999999998</v>
      </c>
      <c r="I27" s="95" t="s">
        <v>978</v>
      </c>
      <c r="J27" s="95" t="s">
        <v>1052</v>
      </c>
      <c r="K27" s="124"/>
      <c r="M27" s="124">
        <v>76.661925599999989</v>
      </c>
    </row>
    <row r="29" spans="2:14" ht="17.25" customHeight="1">
      <c r="B29" s="95">
        <v>1</v>
      </c>
      <c r="C29" s="95" t="s">
        <v>978</v>
      </c>
      <c r="D29" s="95" t="s">
        <v>1013</v>
      </c>
      <c r="E29" s="95">
        <v>1.0900000000000001</v>
      </c>
      <c r="F29" s="95" t="s">
        <v>978</v>
      </c>
      <c r="G29" s="95" t="s">
        <v>1014</v>
      </c>
      <c r="H29" s="95">
        <f>E29*$E$88</f>
        <v>1.6568000000000001</v>
      </c>
      <c r="I29" s="95" t="s">
        <v>978</v>
      </c>
      <c r="J29" s="95" t="s">
        <v>1052</v>
      </c>
      <c r="K29" s="95">
        <f>E29*$P$88</f>
        <v>74.327100000000002</v>
      </c>
      <c r="N29" s="95" t="s">
        <v>1015</v>
      </c>
    </row>
    <row r="30" spans="2:14" ht="17.25" customHeight="1">
      <c r="B30" s="95">
        <v>1</v>
      </c>
      <c r="C30" s="95" t="s">
        <v>978</v>
      </c>
      <c r="D30" s="95" t="s">
        <v>1016</v>
      </c>
      <c r="E30" s="95">
        <v>1.04</v>
      </c>
      <c r="F30" s="95" t="s">
        <v>978</v>
      </c>
      <c r="G30" s="95" t="s">
        <v>1014</v>
      </c>
      <c r="H30" s="95">
        <f>E30*$E$88</f>
        <v>1.5808</v>
      </c>
      <c r="I30" s="95" t="s">
        <v>978</v>
      </c>
      <c r="J30" s="95" t="str">
        <f>G88</f>
        <v>sawlog and veneer log, hardwood, sustainable forest management, measured as solid wood under bark, at forest road</v>
      </c>
      <c r="K30" s="95">
        <f>E30*$P$88</f>
        <v>70.917599999999993</v>
      </c>
    </row>
    <row r="31" spans="2:14" ht="17.25" customHeight="1">
      <c r="B31" s="95">
        <v>1</v>
      </c>
      <c r="C31" s="95" t="s">
        <v>978</v>
      </c>
      <c r="D31" s="95" t="s">
        <v>1296</v>
      </c>
      <c r="E31" s="95">
        <v>1.0900000000000001</v>
      </c>
      <c r="F31" s="95" t="s">
        <v>978</v>
      </c>
      <c r="G31" s="95" t="s">
        <v>1017</v>
      </c>
      <c r="H31" s="95">
        <f>E31*$E$87</f>
        <v>1.6350000000000002</v>
      </c>
      <c r="I31" s="95" t="s">
        <v>978</v>
      </c>
      <c r="J31" s="95" t="str">
        <f>G87</f>
        <v>sawlog and veneer log, softwood, sustainable forest management, measured as solid wood under bark, at forest road</v>
      </c>
      <c r="K31" s="124">
        <f>E31*$P$87</f>
        <v>62.457000000000001</v>
      </c>
    </row>
    <row r="32" spans="2:14" ht="17.25" customHeight="1">
      <c r="B32" s="95">
        <v>1</v>
      </c>
      <c r="C32" s="95" t="s">
        <v>978</v>
      </c>
      <c r="D32" s="95" t="s">
        <v>1018</v>
      </c>
      <c r="E32" s="95">
        <v>1.04</v>
      </c>
      <c r="F32" s="95" t="s">
        <v>978</v>
      </c>
      <c r="G32" s="95" t="s">
        <v>1017</v>
      </c>
      <c r="H32" s="95">
        <f>E32*$E$87</f>
        <v>1.56</v>
      </c>
      <c r="I32" s="95" t="s">
        <v>978</v>
      </c>
      <c r="J32" s="95" t="str">
        <f>G87</f>
        <v>sawlog and veneer log, softwood, sustainable forest management, measured as solid wood under bark, at forest road</v>
      </c>
      <c r="K32" s="124">
        <f>E32*$P$87</f>
        <v>59.591999999999999</v>
      </c>
    </row>
    <row r="33" spans="2:14" ht="17.25" customHeight="1">
      <c r="B33" s="95">
        <v>1</v>
      </c>
      <c r="C33" s="95" t="s">
        <v>978</v>
      </c>
      <c r="D33" s="95" t="s">
        <v>1073</v>
      </c>
      <c r="E33" s="95">
        <v>1.0900000000000001</v>
      </c>
      <c r="F33" s="95" t="s">
        <v>978</v>
      </c>
      <c r="G33" s="95" t="s">
        <v>1014</v>
      </c>
      <c r="H33" s="95">
        <v>1.6568000000000001</v>
      </c>
      <c r="I33" s="95" t="s">
        <v>978</v>
      </c>
      <c r="J33" s="95" t="s">
        <v>1052</v>
      </c>
      <c r="K33" s="124"/>
      <c r="M33" s="95">
        <v>74.327100000000002</v>
      </c>
      <c r="N33" s="95" t="s">
        <v>1015</v>
      </c>
    </row>
    <row r="34" spans="2:14" ht="17.25" customHeight="1">
      <c r="B34" s="95">
        <v>1</v>
      </c>
      <c r="C34" s="95" t="s">
        <v>978</v>
      </c>
      <c r="D34" s="95" t="s">
        <v>1074</v>
      </c>
      <c r="E34" s="95">
        <v>1.04</v>
      </c>
      <c r="F34" s="95" t="s">
        <v>978</v>
      </c>
      <c r="G34" s="95" t="s">
        <v>1014</v>
      </c>
      <c r="H34" s="95">
        <v>1.5808</v>
      </c>
      <c r="I34" s="95" t="s">
        <v>978</v>
      </c>
      <c r="J34" s="95" t="s">
        <v>1052</v>
      </c>
      <c r="K34" s="124"/>
      <c r="M34" s="95">
        <v>70.917599999999993</v>
      </c>
    </row>
    <row r="35" spans="2:14" ht="17.25" customHeight="1">
      <c r="B35" s="95">
        <v>1</v>
      </c>
      <c r="C35" s="95" t="s">
        <v>978</v>
      </c>
      <c r="D35" s="97" t="s">
        <v>1244</v>
      </c>
      <c r="E35" s="95">
        <v>1.0900000000000001</v>
      </c>
      <c r="F35" s="95" t="s">
        <v>978</v>
      </c>
      <c r="G35" s="95" t="s">
        <v>1017</v>
      </c>
      <c r="H35" s="95">
        <v>1.6350000000000002</v>
      </c>
      <c r="I35" s="95" t="s">
        <v>978</v>
      </c>
      <c r="J35" s="95" t="s">
        <v>1049</v>
      </c>
      <c r="K35" s="124"/>
      <c r="M35" s="95">
        <v>62.457000000000001</v>
      </c>
    </row>
    <row r="36" spans="2:14" ht="17.25" customHeight="1">
      <c r="B36" s="95">
        <v>1</v>
      </c>
      <c r="C36" s="95" t="s">
        <v>978</v>
      </c>
      <c r="D36" s="95" t="s">
        <v>1075</v>
      </c>
      <c r="E36" s="95">
        <v>1.04</v>
      </c>
      <c r="F36" s="95" t="s">
        <v>978</v>
      </c>
      <c r="G36" s="95" t="s">
        <v>1017</v>
      </c>
      <c r="H36" s="95">
        <v>1.56</v>
      </c>
      <c r="I36" s="95" t="s">
        <v>978</v>
      </c>
      <c r="J36" s="95" t="s">
        <v>1049</v>
      </c>
      <c r="K36" s="124"/>
      <c r="M36" s="95">
        <v>59.591999999999999</v>
      </c>
    </row>
    <row r="38" spans="2:14" ht="23.25" customHeight="1">
      <c r="B38" s="95">
        <v>1</v>
      </c>
      <c r="C38" s="95" t="s">
        <v>978</v>
      </c>
      <c r="D38" s="95" t="s">
        <v>1297</v>
      </c>
      <c r="E38" s="95">
        <v>1.0900000000000001</v>
      </c>
      <c r="F38" s="95" t="s">
        <v>978</v>
      </c>
      <c r="G38" s="95" t="s">
        <v>1017</v>
      </c>
      <c r="H38" s="95">
        <f>E38*$E$87</f>
        <v>1.6350000000000002</v>
      </c>
      <c r="I38" s="95" t="s">
        <v>978</v>
      </c>
      <c r="J38" s="95" t="s">
        <v>1049</v>
      </c>
      <c r="K38" s="124">
        <f>E38*$P$87</f>
        <v>62.457000000000001</v>
      </c>
    </row>
    <row r="39" spans="2:14" ht="23.25" customHeight="1">
      <c r="B39" s="95">
        <v>1</v>
      </c>
      <c r="C39" s="95" t="s">
        <v>978</v>
      </c>
      <c r="D39" s="95" t="s">
        <v>1044</v>
      </c>
      <c r="E39" s="95">
        <v>1.04</v>
      </c>
      <c r="F39" s="95" t="s">
        <v>978</v>
      </c>
      <c r="G39" s="95" t="s">
        <v>1017</v>
      </c>
      <c r="H39" s="95">
        <f>E39*$E$87</f>
        <v>1.56</v>
      </c>
      <c r="I39" s="95" t="s">
        <v>978</v>
      </c>
      <c r="J39" s="95" t="s">
        <v>1049</v>
      </c>
      <c r="K39" s="124">
        <f>E39*$P$87</f>
        <v>59.591999999999999</v>
      </c>
    </row>
    <row r="40" spans="2:14" ht="23.25" customHeight="1">
      <c r="B40" s="95">
        <v>1</v>
      </c>
      <c r="C40" s="95" t="s">
        <v>978</v>
      </c>
      <c r="D40" s="95" t="s">
        <v>1046</v>
      </c>
      <c r="E40" s="95">
        <v>1.0900000000000001</v>
      </c>
      <c r="F40" s="95" t="s">
        <v>978</v>
      </c>
      <c r="G40" s="95" t="s">
        <v>1014</v>
      </c>
      <c r="H40" s="95">
        <f>E40*$E$88</f>
        <v>1.6568000000000001</v>
      </c>
      <c r="I40" s="95" t="s">
        <v>978</v>
      </c>
      <c r="J40" s="95" t="s">
        <v>1052</v>
      </c>
      <c r="K40" s="95">
        <f t="shared" ref="K40:K41" si="0">E40*$P$88</f>
        <v>74.327100000000002</v>
      </c>
    </row>
    <row r="41" spans="2:14" ht="23.25" customHeight="1">
      <c r="B41" s="95">
        <v>1</v>
      </c>
      <c r="C41" s="95" t="s">
        <v>978</v>
      </c>
      <c r="D41" s="95" t="s">
        <v>1048</v>
      </c>
      <c r="E41" s="95">
        <v>1.04</v>
      </c>
      <c r="F41" s="95" t="s">
        <v>978</v>
      </c>
      <c r="G41" s="95" t="s">
        <v>1014</v>
      </c>
      <c r="H41" s="95">
        <f>E41*$E$88</f>
        <v>1.5808</v>
      </c>
      <c r="I41" s="95" t="s">
        <v>978</v>
      </c>
      <c r="J41" s="95" t="s">
        <v>1052</v>
      </c>
      <c r="K41" s="95">
        <f t="shared" si="0"/>
        <v>70.917599999999993</v>
      </c>
    </row>
    <row r="42" spans="2:14" ht="23.25" customHeight="1">
      <c r="B42" s="95">
        <v>1</v>
      </c>
      <c r="C42" s="95" t="s">
        <v>978</v>
      </c>
      <c r="D42" s="97" t="s">
        <v>1242</v>
      </c>
      <c r="E42" s="95">
        <v>1.0900000000000001</v>
      </c>
      <c r="F42" s="95" t="s">
        <v>978</v>
      </c>
      <c r="G42" s="95" t="s">
        <v>1017</v>
      </c>
      <c r="H42" s="95">
        <v>1.6350000000000002</v>
      </c>
      <c r="I42" s="95" t="s">
        <v>978</v>
      </c>
      <c r="J42" s="95" t="s">
        <v>1049</v>
      </c>
      <c r="M42" s="95">
        <v>62.457000000000001</v>
      </c>
    </row>
    <row r="43" spans="2:14" ht="23.25" customHeight="1">
      <c r="B43" s="95">
        <v>1</v>
      </c>
      <c r="C43" s="95" t="s">
        <v>978</v>
      </c>
      <c r="D43" s="95" t="s">
        <v>1076</v>
      </c>
      <c r="E43" s="95">
        <v>1.04</v>
      </c>
      <c r="F43" s="95" t="s">
        <v>978</v>
      </c>
      <c r="G43" s="95" t="s">
        <v>1017</v>
      </c>
      <c r="H43" s="95">
        <v>1.56</v>
      </c>
      <c r="I43" s="95" t="s">
        <v>978</v>
      </c>
      <c r="J43" s="95" t="s">
        <v>1049</v>
      </c>
      <c r="M43" s="95">
        <v>59.591999999999999</v>
      </c>
    </row>
    <row r="44" spans="2:14" ht="23.25" customHeight="1">
      <c r="B44" s="95">
        <v>1</v>
      </c>
      <c r="C44" s="95" t="s">
        <v>978</v>
      </c>
      <c r="D44" s="95" t="s">
        <v>1077</v>
      </c>
      <c r="E44" s="95">
        <v>1.0900000000000001</v>
      </c>
      <c r="F44" s="95" t="s">
        <v>978</v>
      </c>
      <c r="G44" s="95" t="s">
        <v>1014</v>
      </c>
      <c r="H44" s="95">
        <v>1.6568000000000001</v>
      </c>
      <c r="I44" s="95" t="s">
        <v>978</v>
      </c>
      <c r="J44" s="95" t="s">
        <v>1052</v>
      </c>
      <c r="M44" s="95">
        <v>74.327100000000002</v>
      </c>
    </row>
    <row r="45" spans="2:14" ht="23.25" customHeight="1">
      <c r="B45" s="95">
        <v>1</v>
      </c>
      <c r="C45" s="95" t="s">
        <v>978</v>
      </c>
      <c r="D45" s="95" t="s">
        <v>1078</v>
      </c>
      <c r="E45" s="95">
        <v>1.04</v>
      </c>
      <c r="F45" s="95" t="s">
        <v>978</v>
      </c>
      <c r="G45" s="95" t="s">
        <v>1014</v>
      </c>
      <c r="H45" s="95">
        <v>1.5808</v>
      </c>
      <c r="I45" s="95" t="s">
        <v>978</v>
      </c>
      <c r="J45" s="95" t="s">
        <v>1052</v>
      </c>
      <c r="M45" s="95">
        <v>70.917599999999993</v>
      </c>
    </row>
    <row r="47" spans="2:14" ht="17.25" customHeight="1">
      <c r="B47" s="95">
        <v>1</v>
      </c>
      <c r="C47" s="95" t="s">
        <v>978</v>
      </c>
      <c r="D47" s="95" t="s">
        <v>1295</v>
      </c>
      <c r="E47" s="95">
        <v>1.0900000000000001</v>
      </c>
      <c r="F47" s="95" t="s">
        <v>978</v>
      </c>
      <c r="G47" s="95" t="s">
        <v>1017</v>
      </c>
      <c r="H47" s="95">
        <f>E47*$E$87</f>
        <v>1.6350000000000002</v>
      </c>
      <c r="I47" s="95" t="s">
        <v>978</v>
      </c>
      <c r="J47" s="95" t="s">
        <v>1049</v>
      </c>
      <c r="K47" s="124">
        <f>E47*$P$87</f>
        <v>62.457000000000001</v>
      </c>
    </row>
    <row r="48" spans="2:14" ht="17.25" customHeight="1">
      <c r="B48" s="95">
        <v>1</v>
      </c>
      <c r="C48" s="95" t="s">
        <v>978</v>
      </c>
      <c r="D48" s="95" t="s">
        <v>1029</v>
      </c>
      <c r="E48" s="95">
        <v>1.04</v>
      </c>
      <c r="F48" s="95" t="s">
        <v>978</v>
      </c>
      <c r="G48" s="95" t="s">
        <v>1017</v>
      </c>
      <c r="H48" s="95">
        <f>E48*$E$87</f>
        <v>1.56</v>
      </c>
      <c r="I48" s="95" t="s">
        <v>978</v>
      </c>
      <c r="J48" s="95" t="s">
        <v>1049</v>
      </c>
      <c r="K48" s="124">
        <f>E48*$P$87</f>
        <v>59.591999999999999</v>
      </c>
    </row>
    <row r="49" spans="2:13" ht="17.25" customHeight="1">
      <c r="B49" s="95">
        <v>1</v>
      </c>
      <c r="C49" s="95" t="s">
        <v>978</v>
      </c>
      <c r="D49" s="95" t="s">
        <v>1031</v>
      </c>
      <c r="E49" s="95">
        <v>1.0900000000000001</v>
      </c>
      <c r="F49" s="95" t="s">
        <v>978</v>
      </c>
      <c r="G49" s="95" t="s">
        <v>1014</v>
      </c>
      <c r="H49" s="95">
        <f>E49*$E$88</f>
        <v>1.6568000000000001</v>
      </c>
      <c r="I49" s="95" t="s">
        <v>978</v>
      </c>
      <c r="J49" s="95" t="s">
        <v>1052</v>
      </c>
      <c r="K49" s="95">
        <f>E49*$P$88</f>
        <v>74.327100000000002</v>
      </c>
    </row>
    <row r="50" spans="2:13" ht="17.25" customHeight="1">
      <c r="B50" s="95">
        <v>1</v>
      </c>
      <c r="C50" s="95" t="s">
        <v>978</v>
      </c>
      <c r="D50" s="95" t="s">
        <v>1033</v>
      </c>
      <c r="E50" s="95">
        <v>1.04</v>
      </c>
      <c r="F50" s="95" t="s">
        <v>978</v>
      </c>
      <c r="G50" s="95" t="s">
        <v>1014</v>
      </c>
      <c r="H50" s="95">
        <f>E50*$E$88</f>
        <v>1.5808</v>
      </c>
      <c r="I50" s="95" t="s">
        <v>978</v>
      </c>
      <c r="J50" s="95" t="s">
        <v>1052</v>
      </c>
      <c r="K50" s="95">
        <f>E50*$P$88</f>
        <v>70.917599999999993</v>
      </c>
    </row>
    <row r="51" spans="2:13" ht="17.25" customHeight="1">
      <c r="B51" s="95">
        <v>1</v>
      </c>
      <c r="C51" s="95" t="s">
        <v>978</v>
      </c>
      <c r="D51" s="97" t="s">
        <v>1243</v>
      </c>
      <c r="E51" s="95">
        <v>1.0900000000000001</v>
      </c>
      <c r="F51" s="95" t="s">
        <v>978</v>
      </c>
      <c r="G51" s="95" t="s">
        <v>1017</v>
      </c>
      <c r="H51" s="95">
        <v>1.6350000000000002</v>
      </c>
      <c r="I51" s="95" t="s">
        <v>978</v>
      </c>
      <c r="J51" s="95" t="s">
        <v>1049</v>
      </c>
      <c r="M51" s="95">
        <v>62.457000000000001</v>
      </c>
    </row>
    <row r="52" spans="2:13" ht="25.5" customHeight="1">
      <c r="B52" s="95">
        <v>1</v>
      </c>
      <c r="C52" s="95" t="s">
        <v>978</v>
      </c>
      <c r="D52" s="95" t="s">
        <v>1079</v>
      </c>
      <c r="E52" s="95">
        <v>1.04</v>
      </c>
      <c r="F52" s="95" t="s">
        <v>978</v>
      </c>
      <c r="G52" s="95" t="s">
        <v>1017</v>
      </c>
      <c r="H52" s="95">
        <v>1.56</v>
      </c>
      <c r="I52" s="95" t="s">
        <v>978</v>
      </c>
      <c r="J52" s="95" t="s">
        <v>1049</v>
      </c>
      <c r="M52" s="95">
        <v>59.591999999999999</v>
      </c>
    </row>
    <row r="53" spans="2:13" ht="17.25" customHeight="1">
      <c r="B53" s="95">
        <v>1</v>
      </c>
      <c r="C53" s="95" t="s">
        <v>978</v>
      </c>
      <c r="D53" s="95" t="s">
        <v>1080</v>
      </c>
      <c r="E53" s="95">
        <v>1.0900000000000001</v>
      </c>
      <c r="F53" s="95" t="s">
        <v>978</v>
      </c>
      <c r="G53" s="95" t="s">
        <v>1014</v>
      </c>
      <c r="H53" s="95">
        <v>1.6568000000000001</v>
      </c>
      <c r="I53" s="95" t="s">
        <v>978</v>
      </c>
      <c r="J53" s="95" t="s">
        <v>1052</v>
      </c>
      <c r="M53" s="95">
        <v>74.327100000000002</v>
      </c>
    </row>
    <row r="54" spans="2:13" ht="17.25" customHeight="1">
      <c r="B54" s="95">
        <v>1</v>
      </c>
      <c r="C54" s="95" t="s">
        <v>978</v>
      </c>
      <c r="D54" s="95" t="s">
        <v>1081</v>
      </c>
      <c r="E54" s="95">
        <v>1.04</v>
      </c>
      <c r="F54" s="95" t="s">
        <v>978</v>
      </c>
      <c r="G54" s="95" t="s">
        <v>1014</v>
      </c>
      <c r="H54" s="95">
        <v>1.5808</v>
      </c>
      <c r="I54" s="95" t="s">
        <v>978</v>
      </c>
      <c r="J54" s="95" t="s">
        <v>1052</v>
      </c>
      <c r="M54" s="95">
        <v>70.917599999999993</v>
      </c>
    </row>
    <row r="56" spans="2:13" ht="17.25" customHeight="1">
      <c r="B56" s="95">
        <v>1</v>
      </c>
      <c r="C56" s="95" t="s">
        <v>978</v>
      </c>
      <c r="D56" s="95" t="s">
        <v>1019</v>
      </c>
      <c r="E56" s="95">
        <v>1.0449999999999999</v>
      </c>
      <c r="F56" s="95" t="s">
        <v>978</v>
      </c>
      <c r="G56" s="95" t="s">
        <v>1020</v>
      </c>
      <c r="H56" s="95">
        <f>$E$56*H82</f>
        <v>1.6301999999999999</v>
      </c>
      <c r="I56" s="95" t="s">
        <v>978</v>
      </c>
      <c r="J56" s="95" t="s">
        <v>1049</v>
      </c>
      <c r="K56" s="95">
        <f>$E$56*K82</f>
        <v>62.273639999999993</v>
      </c>
    </row>
    <row r="57" spans="2:13" ht="17.25" customHeight="1">
      <c r="B57" s="95">
        <v>1</v>
      </c>
      <c r="C57" s="95" t="s">
        <v>978</v>
      </c>
      <c r="D57" s="95" t="s">
        <v>1021</v>
      </c>
      <c r="E57" s="95">
        <v>1.0469999999999999</v>
      </c>
      <c r="F57" s="95" t="s">
        <v>978</v>
      </c>
      <c r="G57" s="95" t="s">
        <v>1022</v>
      </c>
      <c r="H57" s="95">
        <f>$E$57*H83</f>
        <v>1.6550975999999999</v>
      </c>
      <c r="I57" s="95" t="s">
        <v>978</v>
      </c>
      <c r="J57" s="95" t="s">
        <v>1052</v>
      </c>
      <c r="K57" s="95">
        <f>$E$57*K83</f>
        <v>74.250727199999986</v>
      </c>
    </row>
    <row r="58" spans="2:13" ht="17.25" customHeight="1">
      <c r="B58" s="95">
        <v>1</v>
      </c>
      <c r="C58" s="95" t="s">
        <v>978</v>
      </c>
      <c r="D58" s="95" t="s">
        <v>1082</v>
      </c>
      <c r="E58" s="95">
        <v>1.0449999999999999</v>
      </c>
      <c r="F58" s="95" t="s">
        <v>978</v>
      </c>
      <c r="G58" s="95" t="s">
        <v>1020</v>
      </c>
      <c r="H58" s="95">
        <v>1.6301999999999999</v>
      </c>
      <c r="I58" s="95" t="s">
        <v>978</v>
      </c>
      <c r="J58" s="95" t="s">
        <v>1049</v>
      </c>
      <c r="M58" s="95">
        <v>62.273639999999993</v>
      </c>
    </row>
    <row r="59" spans="2:13" ht="17.25" customHeight="1">
      <c r="B59" s="95">
        <v>1</v>
      </c>
      <c r="C59" s="95" t="s">
        <v>978</v>
      </c>
      <c r="D59" s="95" t="s">
        <v>1083</v>
      </c>
      <c r="E59" s="95">
        <v>1.0469999999999999</v>
      </c>
      <c r="F59" s="95" t="s">
        <v>978</v>
      </c>
      <c r="G59" s="95" t="s">
        <v>1022</v>
      </c>
      <c r="H59" s="95">
        <v>1.6550975999999999</v>
      </c>
      <c r="I59" s="95" t="s">
        <v>978</v>
      </c>
      <c r="J59" s="95" t="s">
        <v>1052</v>
      </c>
      <c r="M59" s="95">
        <v>74.250727199999986</v>
      </c>
    </row>
    <row r="61" spans="2:13" ht="17.25" customHeight="1">
      <c r="B61" s="95">
        <v>1</v>
      </c>
      <c r="C61" s="95" t="s">
        <v>978</v>
      </c>
      <c r="D61" s="95" t="s">
        <v>1023</v>
      </c>
      <c r="E61" s="95">
        <v>1.103</v>
      </c>
      <c r="F61" s="95" t="s">
        <v>978</v>
      </c>
      <c r="G61" s="95" t="s">
        <v>1024</v>
      </c>
      <c r="H61" s="95">
        <f>$E$61*H72</f>
        <v>1.72068</v>
      </c>
      <c r="I61" s="95" t="s">
        <v>978</v>
      </c>
      <c r="J61" s="95" t="s">
        <v>1049</v>
      </c>
      <c r="K61" s="95">
        <f>$E$61*K72</f>
        <v>65.729975999999994</v>
      </c>
    </row>
    <row r="62" spans="2:13" ht="17.25" customHeight="1">
      <c r="B62" s="95">
        <v>1</v>
      </c>
      <c r="C62" s="95" t="s">
        <v>978</v>
      </c>
      <c r="D62" s="95" t="s">
        <v>1025</v>
      </c>
      <c r="E62" s="95">
        <v>1.1080000000000001</v>
      </c>
      <c r="F62" s="95" t="s">
        <v>978</v>
      </c>
      <c r="G62" s="95" t="s">
        <v>1026</v>
      </c>
      <c r="H62" s="95">
        <f>$E$62*H73</f>
        <v>1.7515264000000001</v>
      </c>
      <c r="I62" s="95" t="s">
        <v>978</v>
      </c>
      <c r="J62" s="95" t="s">
        <v>1052</v>
      </c>
      <c r="K62" s="95">
        <f>$E$62*K73</f>
        <v>78.576700799999998</v>
      </c>
    </row>
    <row r="63" spans="2:13" ht="17.25" customHeight="1">
      <c r="B63" s="95">
        <v>1</v>
      </c>
      <c r="C63" s="95" t="s">
        <v>978</v>
      </c>
      <c r="D63" s="95" t="s">
        <v>1084</v>
      </c>
      <c r="E63" s="95">
        <v>1.103</v>
      </c>
      <c r="F63" s="95" t="s">
        <v>978</v>
      </c>
      <c r="G63" s="95" t="s">
        <v>1024</v>
      </c>
      <c r="H63" s="95">
        <v>1.72068</v>
      </c>
      <c r="I63" s="95" t="s">
        <v>978</v>
      </c>
      <c r="J63" s="95" t="s">
        <v>1049</v>
      </c>
      <c r="M63" s="95">
        <v>65.729975999999994</v>
      </c>
    </row>
    <row r="64" spans="2:13" ht="17.25" customHeight="1">
      <c r="B64" s="95">
        <v>1</v>
      </c>
      <c r="C64" s="95" t="s">
        <v>978</v>
      </c>
      <c r="D64" s="95" t="s">
        <v>1085</v>
      </c>
      <c r="E64" s="95">
        <v>1.1080000000000001</v>
      </c>
      <c r="F64" s="95" t="s">
        <v>978</v>
      </c>
      <c r="G64" s="95" t="s">
        <v>1026</v>
      </c>
      <c r="H64" s="95">
        <v>1.7515264000000001</v>
      </c>
      <c r="I64" s="95" t="s">
        <v>978</v>
      </c>
      <c r="J64" s="95" t="s">
        <v>1052</v>
      </c>
      <c r="M64" s="95">
        <v>78.576700799999998</v>
      </c>
    </row>
    <row r="66" spans="2:13" ht="17.25" customHeight="1">
      <c r="B66" s="95">
        <v>1</v>
      </c>
      <c r="C66" s="95" t="s">
        <v>978</v>
      </c>
      <c r="D66" s="95" t="s">
        <v>1038</v>
      </c>
      <c r="E66" s="95">
        <v>1.077</v>
      </c>
      <c r="F66" s="95" t="s">
        <v>978</v>
      </c>
      <c r="G66" s="95" t="s">
        <v>1039</v>
      </c>
      <c r="H66" s="95">
        <f>$E$66*H77</f>
        <v>1.6801200000000001</v>
      </c>
      <c r="I66" s="95" t="s">
        <v>978</v>
      </c>
      <c r="J66" s="95" t="s">
        <v>1049</v>
      </c>
      <c r="K66" s="95">
        <f>$E$66*K77</f>
        <v>64.180583999999996</v>
      </c>
    </row>
    <row r="67" spans="2:13" ht="17.25" customHeight="1">
      <c r="B67" s="95">
        <v>1</v>
      </c>
      <c r="C67" s="95" t="s">
        <v>978</v>
      </c>
      <c r="D67" s="95" t="s">
        <v>1040</v>
      </c>
      <c r="E67" s="95">
        <v>1.081</v>
      </c>
      <c r="F67" s="95" t="s">
        <v>978</v>
      </c>
      <c r="G67" s="95" t="s">
        <v>1041</v>
      </c>
      <c r="H67" s="95">
        <f>$E$67*H78</f>
        <v>1.7088447999999998</v>
      </c>
      <c r="I67" s="95" t="s">
        <v>978</v>
      </c>
      <c r="J67" s="95" t="s">
        <v>1052</v>
      </c>
      <c r="K67" s="95">
        <f>$E$67*K78</f>
        <v>76.661925599999989</v>
      </c>
    </row>
    <row r="68" spans="2:13" ht="17.25" customHeight="1">
      <c r="B68" s="95">
        <v>1</v>
      </c>
      <c r="C68" s="95" t="s">
        <v>978</v>
      </c>
      <c r="D68" s="95" t="s">
        <v>1086</v>
      </c>
      <c r="E68" s="95">
        <v>1.077</v>
      </c>
      <c r="F68" s="95" t="s">
        <v>978</v>
      </c>
      <c r="G68" s="95" t="s">
        <v>1039</v>
      </c>
      <c r="H68" s="95">
        <v>1.6801200000000001</v>
      </c>
      <c r="I68" s="95" t="s">
        <v>978</v>
      </c>
      <c r="J68" s="95" t="s">
        <v>1049</v>
      </c>
      <c r="M68" s="95">
        <v>64.180583999999996</v>
      </c>
    </row>
    <row r="69" spans="2:13" ht="17.25" customHeight="1">
      <c r="B69" s="95">
        <v>1</v>
      </c>
      <c r="C69" s="95" t="s">
        <v>978</v>
      </c>
      <c r="D69" s="95" t="s">
        <v>1087</v>
      </c>
      <c r="E69" s="95">
        <v>1.081</v>
      </c>
      <c r="F69" s="95" t="s">
        <v>978</v>
      </c>
      <c r="G69" s="95" t="s">
        <v>1041</v>
      </c>
      <c r="H69" s="95">
        <v>1.7088447999999998</v>
      </c>
      <c r="I69" s="95" t="s">
        <v>978</v>
      </c>
      <c r="J69" s="95" t="s">
        <v>1052</v>
      </c>
      <c r="M69" s="95">
        <v>76.661925599999989</v>
      </c>
    </row>
    <row r="72" spans="2:13" ht="17.25" customHeight="1">
      <c r="B72" s="95">
        <v>1</v>
      </c>
      <c r="C72" s="95" t="s">
        <v>978</v>
      </c>
      <c r="D72" s="95" t="s">
        <v>1024</v>
      </c>
      <c r="E72" s="95">
        <v>1.04</v>
      </c>
      <c r="F72" s="95" t="s">
        <v>978</v>
      </c>
      <c r="G72" s="95" t="s">
        <v>1017</v>
      </c>
      <c r="H72" s="95">
        <f>E72*E87</f>
        <v>1.56</v>
      </c>
      <c r="I72" s="95" t="s">
        <v>978</v>
      </c>
      <c r="J72" s="95" t="s">
        <v>1049</v>
      </c>
      <c r="K72" s="124">
        <f>E72*$P$87</f>
        <v>59.591999999999999</v>
      </c>
    </row>
    <row r="73" spans="2:13" ht="17.25" customHeight="1">
      <c r="B73" s="95">
        <v>1</v>
      </c>
      <c r="C73" s="95" t="s">
        <v>978</v>
      </c>
      <c r="D73" s="95" t="s">
        <v>1026</v>
      </c>
      <c r="E73" s="95">
        <v>1.04</v>
      </c>
      <c r="F73" s="95" t="s">
        <v>978</v>
      </c>
      <c r="G73" s="95" t="s">
        <v>1014</v>
      </c>
      <c r="H73" s="95">
        <f>E73*E88</f>
        <v>1.5808</v>
      </c>
      <c r="I73" s="95" t="s">
        <v>978</v>
      </c>
      <c r="J73" s="95" t="s">
        <v>1052</v>
      </c>
      <c r="K73" s="124">
        <f>E73*$P$88</f>
        <v>70.917599999999993</v>
      </c>
    </row>
    <row r="74" spans="2:13" ht="17.25" customHeight="1">
      <c r="B74" s="95">
        <v>1</v>
      </c>
      <c r="C74" s="95" t="s">
        <v>978</v>
      </c>
      <c r="D74" s="95" t="s">
        <v>1088</v>
      </c>
      <c r="E74" s="95">
        <v>1.04</v>
      </c>
      <c r="F74" s="95" t="s">
        <v>978</v>
      </c>
      <c r="G74" s="95" t="s">
        <v>1017</v>
      </c>
      <c r="H74" s="95">
        <v>1.56</v>
      </c>
      <c r="I74" s="95" t="s">
        <v>978</v>
      </c>
      <c r="J74" s="95" t="s">
        <v>1049</v>
      </c>
      <c r="K74" s="124"/>
      <c r="M74" s="95">
        <v>59.591999999999999</v>
      </c>
    </row>
    <row r="75" spans="2:13" ht="17.25" customHeight="1">
      <c r="B75" s="95">
        <v>1</v>
      </c>
      <c r="C75" s="95" t="s">
        <v>978</v>
      </c>
      <c r="D75" s="95" t="s">
        <v>1089</v>
      </c>
      <c r="E75" s="95">
        <v>1.04</v>
      </c>
      <c r="F75" s="95" t="s">
        <v>978</v>
      </c>
      <c r="G75" s="95" t="s">
        <v>1014</v>
      </c>
      <c r="H75" s="95">
        <v>1.5808</v>
      </c>
      <c r="I75" s="95" t="s">
        <v>978</v>
      </c>
      <c r="J75" s="95" t="s">
        <v>1052</v>
      </c>
      <c r="K75" s="124"/>
      <c r="M75" s="95">
        <v>70.917599999999993</v>
      </c>
    </row>
    <row r="77" spans="2:13" ht="17.25" customHeight="1">
      <c r="B77" s="95">
        <v>1</v>
      </c>
      <c r="C77" s="95" t="s">
        <v>978</v>
      </c>
      <c r="D77" s="95" t="s">
        <v>1039</v>
      </c>
      <c r="E77" s="95">
        <v>1.04</v>
      </c>
      <c r="F77" s="95" t="s">
        <v>978</v>
      </c>
      <c r="G77" s="95" t="s">
        <v>1017</v>
      </c>
      <c r="H77" s="95">
        <f>E77*$E$87</f>
        <v>1.56</v>
      </c>
      <c r="I77" s="95" t="s">
        <v>978</v>
      </c>
      <c r="J77" s="95" t="s">
        <v>1049</v>
      </c>
      <c r="K77" s="124">
        <f>E77*$P$87</f>
        <v>59.591999999999999</v>
      </c>
    </row>
    <row r="78" spans="2:13" ht="17.25" customHeight="1">
      <c r="B78" s="95">
        <v>1</v>
      </c>
      <c r="C78" s="95" t="s">
        <v>978</v>
      </c>
      <c r="D78" s="95" t="s">
        <v>1041</v>
      </c>
      <c r="E78" s="95">
        <v>1.04</v>
      </c>
      <c r="F78" s="95" t="s">
        <v>978</v>
      </c>
      <c r="G78" s="95" t="s">
        <v>1014</v>
      </c>
      <c r="H78" s="95">
        <f>E78*$E$88</f>
        <v>1.5808</v>
      </c>
      <c r="I78" s="95" t="s">
        <v>978</v>
      </c>
      <c r="J78" s="95" t="s">
        <v>1052</v>
      </c>
      <c r="K78" s="124">
        <f>E78*$P$88</f>
        <v>70.917599999999993</v>
      </c>
    </row>
    <row r="79" spans="2:13" ht="17.25" customHeight="1">
      <c r="B79" s="95">
        <v>1</v>
      </c>
      <c r="C79" s="95" t="s">
        <v>978</v>
      </c>
      <c r="D79" s="95" t="s">
        <v>1090</v>
      </c>
      <c r="E79" s="95">
        <v>1.04</v>
      </c>
      <c r="F79" s="95" t="s">
        <v>978</v>
      </c>
      <c r="G79" s="95" t="s">
        <v>1017</v>
      </c>
      <c r="H79" s="95">
        <v>1.56</v>
      </c>
      <c r="I79" s="95" t="s">
        <v>978</v>
      </c>
      <c r="J79" s="95" t="s">
        <v>1049</v>
      </c>
      <c r="K79" s="124"/>
      <c r="M79" s="95">
        <v>59.591999999999999</v>
      </c>
    </row>
    <row r="80" spans="2:13" ht="17.25" customHeight="1">
      <c r="B80" s="95">
        <v>1</v>
      </c>
      <c r="C80" s="95" t="s">
        <v>978</v>
      </c>
      <c r="D80" s="95" t="s">
        <v>1091</v>
      </c>
      <c r="E80" s="95">
        <v>1.04</v>
      </c>
      <c r="F80" s="95" t="s">
        <v>978</v>
      </c>
      <c r="G80" s="95" t="s">
        <v>1014</v>
      </c>
      <c r="H80" s="95">
        <v>1.5808</v>
      </c>
      <c r="I80" s="95" t="s">
        <v>978</v>
      </c>
      <c r="J80" s="95" t="s">
        <v>1052</v>
      </c>
      <c r="K80" s="124"/>
      <c r="M80" s="95">
        <v>70.917599999999993</v>
      </c>
    </row>
    <row r="82" spans="2:20" ht="17.25" customHeight="1">
      <c r="B82" s="95">
        <v>1</v>
      </c>
      <c r="C82" s="95" t="s">
        <v>978</v>
      </c>
      <c r="D82" s="95" t="s">
        <v>1020</v>
      </c>
      <c r="E82" s="95">
        <v>1.04</v>
      </c>
      <c r="F82" s="95" t="s">
        <v>978</v>
      </c>
      <c r="G82" s="95" t="s">
        <v>1017</v>
      </c>
      <c r="H82" s="95">
        <f>E82*$E$87</f>
        <v>1.56</v>
      </c>
      <c r="I82" s="95" t="s">
        <v>978</v>
      </c>
      <c r="J82" s="95" t="s">
        <v>1049</v>
      </c>
      <c r="K82" s="124">
        <f>E82*$P$87</f>
        <v>59.591999999999999</v>
      </c>
    </row>
    <row r="83" spans="2:20" ht="17.25" customHeight="1">
      <c r="B83" s="95">
        <v>1</v>
      </c>
      <c r="C83" s="95" t="s">
        <v>978</v>
      </c>
      <c r="D83" s="95" t="s">
        <v>1022</v>
      </c>
      <c r="E83" s="95">
        <v>1.04</v>
      </c>
      <c r="F83" s="95" t="s">
        <v>978</v>
      </c>
      <c r="G83" s="95" t="s">
        <v>1014</v>
      </c>
      <c r="H83" s="95">
        <f>E83*$E$88</f>
        <v>1.5808</v>
      </c>
      <c r="I83" s="95" t="s">
        <v>978</v>
      </c>
      <c r="J83" s="95" t="s">
        <v>1052</v>
      </c>
      <c r="K83" s="124">
        <f>E83*$P$88</f>
        <v>70.917599999999993</v>
      </c>
    </row>
    <row r="84" spans="2:20" ht="17.25" customHeight="1">
      <c r="B84" s="95">
        <v>1</v>
      </c>
      <c r="C84" s="95" t="s">
        <v>978</v>
      </c>
      <c r="D84" s="95" t="s">
        <v>1092</v>
      </c>
      <c r="E84" s="95">
        <v>1.04</v>
      </c>
      <c r="F84" s="95" t="s">
        <v>978</v>
      </c>
      <c r="G84" s="95" t="s">
        <v>1017</v>
      </c>
      <c r="H84" s="95">
        <v>1.56</v>
      </c>
      <c r="I84" s="95" t="s">
        <v>978</v>
      </c>
      <c r="J84" s="95" t="s">
        <v>1049</v>
      </c>
      <c r="K84" s="124"/>
      <c r="M84" s="95">
        <v>59.591999999999999</v>
      </c>
    </row>
    <row r="85" spans="2:20" ht="17.25" customHeight="1">
      <c r="B85" s="95">
        <v>1</v>
      </c>
      <c r="C85" s="95" t="s">
        <v>978</v>
      </c>
      <c r="D85" s="95" t="s">
        <v>1093</v>
      </c>
      <c r="E85" s="95">
        <v>1.04</v>
      </c>
      <c r="F85" s="95" t="s">
        <v>978</v>
      </c>
      <c r="G85" s="95" t="s">
        <v>1014</v>
      </c>
      <c r="H85" s="95">
        <v>1.5808</v>
      </c>
      <c r="I85" s="95" t="s">
        <v>978</v>
      </c>
      <c r="J85" s="95" t="s">
        <v>1052</v>
      </c>
      <c r="K85" s="124"/>
      <c r="M85" s="95">
        <v>70.917599999999993</v>
      </c>
      <c r="P85" s="124"/>
    </row>
    <row r="87" spans="2:20" ht="17.25" customHeight="1">
      <c r="B87" s="95">
        <v>1</v>
      </c>
      <c r="C87" s="95" t="s">
        <v>978</v>
      </c>
      <c r="D87" s="95" t="s">
        <v>1017</v>
      </c>
      <c r="E87" s="95">
        <v>1.5</v>
      </c>
      <c r="F87" s="95" t="s">
        <v>978</v>
      </c>
      <c r="G87" s="95" t="s">
        <v>1049</v>
      </c>
      <c r="N87" s="95">
        <f t="array" ref="N87">E87*(460+460*70/100)*1.12*40/1000</f>
        <v>52.55040000000001</v>
      </c>
      <c r="O87" s="128">
        <f>P87/N87</f>
        <v>1.0903818048958711</v>
      </c>
      <c r="P87" s="124">
        <v>57.3</v>
      </c>
      <c r="Q87" s="95" t="s">
        <v>1050</v>
      </c>
      <c r="R87" s="95">
        <v>57.3</v>
      </c>
      <c r="S87" s="95" t="s">
        <v>1051</v>
      </c>
      <c r="T87" s="97" t="s">
        <v>1328</v>
      </c>
    </row>
    <row r="88" spans="2:20" ht="17.25" customHeight="1">
      <c r="B88" s="95">
        <v>1</v>
      </c>
      <c r="C88" s="95" t="s">
        <v>978</v>
      </c>
      <c r="D88" s="95" t="s">
        <v>1014</v>
      </c>
      <c r="E88" s="95">
        <v>1.52</v>
      </c>
      <c r="F88" s="95" t="s">
        <v>978</v>
      </c>
      <c r="G88" s="95" t="s">
        <v>1052</v>
      </c>
      <c r="N88" s="95">
        <f>E88*(640+640*70/100)*40*1.1/1000</f>
        <v>72.765439999999998</v>
      </c>
      <c r="O88" s="129">
        <f>P88/N88</f>
        <v>0.9371206990571348</v>
      </c>
      <c r="P88" s="95">
        <v>68.19</v>
      </c>
      <c r="Q88" s="95" t="s">
        <v>1053</v>
      </c>
      <c r="R88" s="95">
        <v>68.19</v>
      </c>
      <c r="S88" s="95" t="s">
        <v>1054</v>
      </c>
      <c r="T88" s="97" t="s">
        <v>1328</v>
      </c>
    </row>
    <row r="89" spans="2:20" ht="17.25" customHeight="1">
      <c r="O89" s="95" t="s">
        <v>1182</v>
      </c>
    </row>
    <row r="90" spans="2:20" ht="17.25" customHeight="1">
      <c r="N90" s="124"/>
      <c r="S90" s="96"/>
      <c r="T90" s="96"/>
    </row>
    <row r="91" spans="2:20" ht="17.25" customHeight="1">
      <c r="S91" s="125"/>
      <c r="T91" s="125"/>
    </row>
    <row r="92" spans="2:20" ht="17.25" customHeight="1">
      <c r="B92" s="95">
        <v>1</v>
      </c>
      <c r="C92" s="95" t="s">
        <v>978</v>
      </c>
      <c r="D92" s="95" t="s">
        <v>1055</v>
      </c>
      <c r="E92" s="95">
        <v>1.37</v>
      </c>
      <c r="F92" s="95" t="s">
        <v>978</v>
      </c>
      <c r="G92" s="95" t="s">
        <v>1297</v>
      </c>
      <c r="H92" s="95">
        <f>$E$92*H38</f>
        <v>2.2399500000000003</v>
      </c>
      <c r="I92" s="95" t="s">
        <v>978</v>
      </c>
      <c r="J92" s="95" t="s">
        <v>1049</v>
      </c>
      <c r="K92" s="124">
        <f>$E$92*K38</f>
        <v>85.566090000000003</v>
      </c>
    </row>
    <row r="93" spans="2:20" ht="17.25" customHeight="1">
      <c r="B93" s="95">
        <v>1</v>
      </c>
      <c r="C93" s="95" t="s">
        <v>978</v>
      </c>
      <c r="D93" s="95" t="s">
        <v>1056</v>
      </c>
      <c r="E93" s="95">
        <v>1.37</v>
      </c>
      <c r="F93" s="95" t="s">
        <v>978</v>
      </c>
      <c r="G93" s="95" t="s">
        <v>1297</v>
      </c>
      <c r="H93" s="95">
        <f>$E$93*H38</f>
        <v>2.2399500000000003</v>
      </c>
      <c r="I93" s="95" t="s">
        <v>978</v>
      </c>
      <c r="J93" s="95" t="s">
        <v>1049</v>
      </c>
      <c r="K93" s="124">
        <f>$E$93*K38</f>
        <v>85.566090000000003</v>
      </c>
    </row>
    <row r="94" spans="2:20" ht="17.25" customHeight="1">
      <c r="B94" s="95">
        <v>1</v>
      </c>
      <c r="C94" s="95" t="s">
        <v>978</v>
      </c>
      <c r="D94" s="95" t="s">
        <v>1094</v>
      </c>
      <c r="E94" s="95">
        <v>1.37</v>
      </c>
      <c r="F94" s="95" t="s">
        <v>978</v>
      </c>
      <c r="G94" s="95" t="s">
        <v>1297</v>
      </c>
      <c r="H94" s="95">
        <v>2.2399500000000003</v>
      </c>
      <c r="I94" s="95" t="s">
        <v>978</v>
      </c>
      <c r="J94" s="95" t="s">
        <v>1049</v>
      </c>
      <c r="M94" s="95">
        <v>85.566090000000003</v>
      </c>
    </row>
    <row r="95" spans="2:20" ht="17.25" customHeight="1">
      <c r="B95" s="95">
        <v>1</v>
      </c>
      <c r="C95" s="95" t="s">
        <v>978</v>
      </c>
      <c r="D95" s="95" t="s">
        <v>1095</v>
      </c>
      <c r="E95" s="95">
        <v>1.37</v>
      </c>
      <c r="F95" s="95" t="s">
        <v>978</v>
      </c>
      <c r="G95" s="95" t="s">
        <v>1297</v>
      </c>
      <c r="H95" s="95">
        <v>2.2399500000000003</v>
      </c>
      <c r="I95" s="95" t="s">
        <v>978</v>
      </c>
      <c r="J95" s="95" t="s">
        <v>1049</v>
      </c>
      <c r="M95" s="95">
        <v>85.566090000000003</v>
      </c>
    </row>
    <row r="97" ht="28.5" customHeight="1"/>
    <row r="98" ht="28.5" customHeight="1"/>
  </sheetData>
  <pageMargins left="0.7" right="0.7" top="0.78740157499999996" bottom="0.78740157499999996" header="0.3" footer="0.3"/>
  <customProperties>
    <customPr name="EpmWorksheetKeyString_GU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topLeftCell="B1" workbookViewId="0">
      <selection activeCell="C55" sqref="C55"/>
    </sheetView>
  </sheetViews>
  <sheetFormatPr baseColWidth="10" defaultRowHeight="12.75" outlineLevelRow="1"/>
  <cols>
    <col min="1" max="1" width="138.7109375" customWidth="1"/>
    <col min="2" max="2" width="7.5703125" customWidth="1"/>
    <col min="3" max="3" width="20.28515625" customWidth="1"/>
  </cols>
  <sheetData>
    <row r="1" spans="1:20" s="95" customFormat="1" ht="153">
      <c r="C1" s="97" t="s">
        <v>1097</v>
      </c>
      <c r="D1" s="95" t="s">
        <v>1052</v>
      </c>
      <c r="E1" s="95" t="s">
        <v>1098</v>
      </c>
      <c r="F1" s="95" t="s">
        <v>1049</v>
      </c>
      <c r="G1" s="95" t="s">
        <v>1049</v>
      </c>
      <c r="H1" s="95" t="s">
        <v>1052</v>
      </c>
      <c r="I1" s="95" t="s">
        <v>1049</v>
      </c>
      <c r="J1" s="95" t="s">
        <v>1052</v>
      </c>
      <c r="K1" s="95" t="s">
        <v>1049</v>
      </c>
      <c r="L1" s="95" t="s">
        <v>1052</v>
      </c>
      <c r="M1" s="95" t="s">
        <v>1049</v>
      </c>
      <c r="N1" s="95" t="s">
        <v>1052</v>
      </c>
      <c r="O1" s="95" t="s">
        <v>1049</v>
      </c>
      <c r="P1" s="95" t="s">
        <v>1052</v>
      </c>
      <c r="Q1" s="95" t="s">
        <v>1049</v>
      </c>
      <c r="R1" s="95" t="s">
        <v>1052</v>
      </c>
      <c r="S1" s="95" t="s">
        <v>1049</v>
      </c>
      <c r="T1" s="95" t="s">
        <v>1052</v>
      </c>
    </row>
    <row r="2" spans="1:20" s="100" customFormat="1">
      <c r="C2" s="100" t="s">
        <v>212</v>
      </c>
      <c r="D2" s="100" t="s">
        <v>218</v>
      </c>
      <c r="E2" s="100" t="s">
        <v>212</v>
      </c>
      <c r="F2" s="100" t="s">
        <v>218</v>
      </c>
      <c r="G2" s="100" t="s">
        <v>220</v>
      </c>
      <c r="H2" s="100" t="s">
        <v>220</v>
      </c>
      <c r="I2" s="100" t="s">
        <v>224</v>
      </c>
      <c r="J2" s="100" t="s">
        <v>224</v>
      </c>
      <c r="K2" s="100" t="s">
        <v>221</v>
      </c>
      <c r="L2" s="100" t="s">
        <v>221</v>
      </c>
      <c r="M2" s="100" t="s">
        <v>223</v>
      </c>
      <c r="N2" s="100" t="s">
        <v>223</v>
      </c>
      <c r="O2" s="100" t="s">
        <v>222</v>
      </c>
      <c r="P2" s="100" t="s">
        <v>222</v>
      </c>
      <c r="Q2" s="100" t="s">
        <v>225</v>
      </c>
      <c r="R2" s="100" t="s">
        <v>225</v>
      </c>
      <c r="S2" s="100" t="s">
        <v>219</v>
      </c>
      <c r="T2" s="100" t="s">
        <v>219</v>
      </c>
    </row>
    <row r="3" spans="1:20" s="100" customFormat="1" outlineLevel="1">
      <c r="A3" s="100" t="s">
        <v>1099</v>
      </c>
      <c r="B3" s="100" t="s">
        <v>218</v>
      </c>
      <c r="D3" s="100">
        <v>0.5</v>
      </c>
    </row>
    <row r="4" spans="1:20" s="100" customFormat="1" outlineLevel="1">
      <c r="A4" s="100" t="s">
        <v>1100</v>
      </c>
      <c r="B4" s="100" t="s">
        <v>224</v>
      </c>
      <c r="J4" s="100">
        <v>1</v>
      </c>
      <c r="P4" s="100">
        <v>1</v>
      </c>
      <c r="T4" s="100">
        <v>1</v>
      </c>
    </row>
    <row r="5" spans="1:20" s="100" customFormat="1" outlineLevel="1">
      <c r="A5" s="100" t="s">
        <v>1101</v>
      </c>
      <c r="B5" s="100" t="s">
        <v>218</v>
      </c>
      <c r="D5" s="100">
        <v>0.5</v>
      </c>
      <c r="H5" s="100">
        <v>1</v>
      </c>
      <c r="L5" s="100">
        <v>1</v>
      </c>
      <c r="R5" s="100">
        <v>1</v>
      </c>
    </row>
    <row r="6" spans="1:20" s="100" customFormat="1" outlineLevel="1">
      <c r="A6" s="100" t="s">
        <v>1102</v>
      </c>
      <c r="B6" s="100" t="s">
        <v>218</v>
      </c>
      <c r="F6" s="100">
        <v>0.5</v>
      </c>
      <c r="G6" s="100">
        <v>0.5</v>
      </c>
      <c r="K6" s="100">
        <v>1</v>
      </c>
      <c r="Q6" s="100">
        <v>1</v>
      </c>
    </row>
    <row r="7" spans="1:20" s="100" customFormat="1" outlineLevel="1">
      <c r="A7" s="100" t="s">
        <v>1102</v>
      </c>
      <c r="B7" s="100" t="s">
        <v>224</v>
      </c>
      <c r="I7" s="100">
        <v>0.5</v>
      </c>
      <c r="O7" s="100">
        <v>0.5</v>
      </c>
      <c r="S7" s="100">
        <v>0.5</v>
      </c>
    </row>
    <row r="8" spans="1:20" s="100" customFormat="1" outlineLevel="1">
      <c r="A8" s="100" t="s">
        <v>1103</v>
      </c>
      <c r="B8" s="100" t="s">
        <v>218</v>
      </c>
      <c r="F8" s="100">
        <v>0.5</v>
      </c>
      <c r="G8" s="100">
        <v>0.5</v>
      </c>
    </row>
    <row r="9" spans="1:20" s="100" customFormat="1" outlineLevel="1">
      <c r="A9" s="100" t="s">
        <v>1103</v>
      </c>
      <c r="B9" s="100" t="s">
        <v>224</v>
      </c>
      <c r="I9" s="100">
        <v>0.5</v>
      </c>
      <c r="O9" s="100">
        <v>0.5</v>
      </c>
      <c r="S9" s="100">
        <v>0.5</v>
      </c>
    </row>
    <row r="10" spans="1:20" s="100" customFormat="1">
      <c r="A10" s="29" t="s">
        <v>1163</v>
      </c>
      <c r="C10" s="101" t="s">
        <v>210</v>
      </c>
      <c r="D10" s="101" t="s">
        <v>210</v>
      </c>
      <c r="E10" s="101" t="s">
        <v>211</v>
      </c>
      <c r="F10" s="101" t="s">
        <v>211</v>
      </c>
      <c r="G10" s="101" t="s">
        <v>211</v>
      </c>
      <c r="H10" s="101" t="s">
        <v>210</v>
      </c>
      <c r="I10" s="101" t="s">
        <v>211</v>
      </c>
      <c r="J10" s="101" t="s">
        <v>210</v>
      </c>
      <c r="K10" s="101" t="s">
        <v>211</v>
      </c>
      <c r="L10" s="101" t="s">
        <v>210</v>
      </c>
      <c r="M10" s="101" t="s">
        <v>211</v>
      </c>
      <c r="N10" s="101" t="s">
        <v>210</v>
      </c>
      <c r="O10" s="101" t="s">
        <v>211</v>
      </c>
      <c r="P10" s="101" t="s">
        <v>210</v>
      </c>
      <c r="Q10" s="101" t="s">
        <v>211</v>
      </c>
      <c r="R10" s="101" t="s">
        <v>210</v>
      </c>
      <c r="S10" s="101" t="s">
        <v>211</v>
      </c>
      <c r="T10" s="101" t="s">
        <v>210</v>
      </c>
    </row>
    <row r="11" spans="1:20" s="100" customFormat="1">
      <c r="A11" s="100" t="s">
        <v>1105</v>
      </c>
      <c r="C11" s="100">
        <f>B29</f>
        <v>12500</v>
      </c>
      <c r="D11" s="100">
        <f>D3*B31+D5*B32</f>
        <v>12000</v>
      </c>
      <c r="E11" s="100">
        <f>B25</f>
        <v>8770</v>
      </c>
      <c r="F11" s="100">
        <f>F6*B21+F8*B23</f>
        <v>9385</v>
      </c>
      <c r="G11" s="100">
        <f>G6*B21+G8*B23</f>
        <v>9385</v>
      </c>
      <c r="H11" s="100">
        <f>B32</f>
        <v>12200</v>
      </c>
      <c r="I11" s="100">
        <f>I7*B22+I9*B24</f>
        <v>9385</v>
      </c>
      <c r="J11" s="100">
        <f>B33</f>
        <v>12200</v>
      </c>
      <c r="K11" s="100">
        <f>B21</f>
        <v>10000</v>
      </c>
      <c r="L11" s="100">
        <f>B32</f>
        <v>12200</v>
      </c>
      <c r="M11" s="100">
        <f>E11</f>
        <v>8770</v>
      </c>
      <c r="N11" s="100">
        <f>C11</f>
        <v>12500</v>
      </c>
      <c r="O11" s="100">
        <f t="shared" ref="O11:R12" si="0">I11</f>
        <v>9385</v>
      </c>
      <c r="P11" s="100">
        <f t="shared" si="0"/>
        <v>12200</v>
      </c>
      <c r="Q11" s="100">
        <f t="shared" si="0"/>
        <v>10000</v>
      </c>
      <c r="R11" s="100">
        <f t="shared" si="0"/>
        <v>12200</v>
      </c>
      <c r="S11" s="100">
        <f>O11</f>
        <v>9385</v>
      </c>
      <c r="T11" s="100">
        <f>P11</f>
        <v>12200</v>
      </c>
    </row>
    <row r="12" spans="1:20" s="100" customFormat="1">
      <c r="A12" s="101" t="s">
        <v>1330</v>
      </c>
      <c r="C12" s="130">
        <v>640</v>
      </c>
      <c r="D12" s="100">
        <f>D3*C31+D5*C32</f>
        <v>650</v>
      </c>
      <c r="E12" s="130">
        <v>440</v>
      </c>
      <c r="F12" s="100">
        <f>F6*C21+F8*C23</f>
        <v>460</v>
      </c>
      <c r="G12" s="100">
        <f>G6*C21+G8*C23</f>
        <v>460</v>
      </c>
      <c r="H12" s="100">
        <f>C32</f>
        <v>640</v>
      </c>
      <c r="I12" s="100">
        <f>I7*C22+I9*C24</f>
        <v>460</v>
      </c>
      <c r="J12" s="100">
        <f>C33</f>
        <v>640</v>
      </c>
      <c r="K12" s="100">
        <f>C21</f>
        <v>490</v>
      </c>
      <c r="L12" s="100">
        <f>H12</f>
        <v>640</v>
      </c>
      <c r="M12" s="100">
        <v>440</v>
      </c>
      <c r="N12" s="100">
        <v>640</v>
      </c>
      <c r="O12" s="100">
        <f>I12</f>
        <v>460</v>
      </c>
      <c r="P12" s="100">
        <f t="shared" si="0"/>
        <v>640</v>
      </c>
      <c r="Q12" s="100">
        <f t="shared" si="0"/>
        <v>490</v>
      </c>
      <c r="R12" s="100">
        <f t="shared" si="0"/>
        <v>640</v>
      </c>
      <c r="S12" s="100">
        <f>O12</f>
        <v>460</v>
      </c>
      <c r="T12" s="100">
        <f>P12</f>
        <v>640</v>
      </c>
    </row>
    <row r="13" spans="1:20" s="100" customFormat="1">
      <c r="A13" s="101" t="s">
        <v>1331</v>
      </c>
      <c r="C13" s="130">
        <f>C48</f>
        <v>675</v>
      </c>
      <c r="D13" s="100">
        <f>D12+(D12*10)/100</f>
        <v>715</v>
      </c>
      <c r="E13" s="130">
        <f>B48</f>
        <v>465</v>
      </c>
      <c r="F13" s="100">
        <f>F12+(F12*10)/100</f>
        <v>506</v>
      </c>
      <c r="G13" s="100">
        <f t="shared" ref="G13:T13" si="1">G12+(G12*10)/100</f>
        <v>506</v>
      </c>
      <c r="H13" s="100">
        <f t="shared" si="1"/>
        <v>704</v>
      </c>
      <c r="I13" s="100">
        <f>I12+(I12*10)/100</f>
        <v>506</v>
      </c>
      <c r="J13" s="100">
        <f t="shared" si="1"/>
        <v>704</v>
      </c>
      <c r="K13" s="100">
        <f t="shared" si="1"/>
        <v>539</v>
      </c>
      <c r="L13" s="100">
        <f t="shared" si="1"/>
        <v>704</v>
      </c>
      <c r="M13" s="100">
        <f>B48</f>
        <v>465</v>
      </c>
      <c r="N13" s="100">
        <f>C48</f>
        <v>675</v>
      </c>
      <c r="O13" s="100">
        <f t="shared" si="1"/>
        <v>506</v>
      </c>
      <c r="P13" s="100">
        <f t="shared" si="1"/>
        <v>704</v>
      </c>
      <c r="Q13" s="100">
        <f t="shared" si="1"/>
        <v>539</v>
      </c>
      <c r="R13" s="100">
        <f t="shared" si="1"/>
        <v>704</v>
      </c>
      <c r="S13" s="100">
        <f t="shared" si="1"/>
        <v>506</v>
      </c>
      <c r="T13" s="100">
        <f t="shared" si="1"/>
        <v>704</v>
      </c>
    </row>
    <row r="14" spans="1:20" s="100" customFormat="1">
      <c r="A14" s="101" t="s">
        <v>1332</v>
      </c>
      <c r="C14" s="100">
        <f>C49</f>
        <v>705</v>
      </c>
      <c r="D14" s="100">
        <f t="shared" ref="D14:T14" si="2">D12+(D12*20)/100</f>
        <v>780</v>
      </c>
      <c r="E14" s="100">
        <f>B49</f>
        <v>485</v>
      </c>
      <c r="F14" s="100">
        <f t="shared" si="2"/>
        <v>552</v>
      </c>
      <c r="G14" s="100">
        <f t="shared" si="2"/>
        <v>552</v>
      </c>
      <c r="H14" s="100">
        <f t="shared" si="2"/>
        <v>768</v>
      </c>
      <c r="I14" s="100">
        <f t="shared" si="2"/>
        <v>552</v>
      </c>
      <c r="J14" s="100">
        <f t="shared" si="2"/>
        <v>768</v>
      </c>
      <c r="K14" s="100">
        <f t="shared" si="2"/>
        <v>588</v>
      </c>
      <c r="L14" s="100">
        <f t="shared" si="2"/>
        <v>768</v>
      </c>
      <c r="M14" s="100">
        <f>B49</f>
        <v>485</v>
      </c>
      <c r="N14" s="100">
        <f>C49</f>
        <v>705</v>
      </c>
      <c r="O14" s="100">
        <f t="shared" si="2"/>
        <v>552</v>
      </c>
      <c r="P14" s="100">
        <f t="shared" si="2"/>
        <v>768</v>
      </c>
      <c r="Q14" s="100">
        <f t="shared" si="2"/>
        <v>588</v>
      </c>
      <c r="R14" s="100">
        <f t="shared" si="2"/>
        <v>768</v>
      </c>
      <c r="S14" s="100">
        <f t="shared" si="2"/>
        <v>552</v>
      </c>
      <c r="T14" s="100">
        <f t="shared" si="2"/>
        <v>768</v>
      </c>
    </row>
    <row r="15" spans="1:20" s="100" customFormat="1">
      <c r="A15" s="101" t="s">
        <v>1162</v>
      </c>
      <c r="C15" s="102">
        <f>-0.5*C11*1.1</f>
        <v>-6875.0000000000009</v>
      </c>
      <c r="D15" s="102">
        <f t="shared" ref="D15:T15" si="3">-0.5*D11*1.1</f>
        <v>-6600.0000000000009</v>
      </c>
      <c r="E15" s="102">
        <f t="shared" si="3"/>
        <v>-4823.5</v>
      </c>
      <c r="F15" s="102">
        <f t="shared" si="3"/>
        <v>-5161.75</v>
      </c>
      <c r="G15" s="102">
        <f t="shared" si="3"/>
        <v>-5161.75</v>
      </c>
      <c r="H15" s="102">
        <f t="shared" si="3"/>
        <v>-6710.0000000000009</v>
      </c>
      <c r="I15" s="102">
        <f t="shared" si="3"/>
        <v>-5161.75</v>
      </c>
      <c r="J15" s="102">
        <f t="shared" si="3"/>
        <v>-6710.0000000000009</v>
      </c>
      <c r="K15" s="102">
        <f t="shared" si="3"/>
        <v>-5500</v>
      </c>
      <c r="L15" s="102">
        <f t="shared" si="3"/>
        <v>-6710.0000000000009</v>
      </c>
      <c r="M15" s="102">
        <f t="shared" si="3"/>
        <v>-4823.5</v>
      </c>
      <c r="N15" s="102">
        <f t="shared" si="3"/>
        <v>-6875.0000000000009</v>
      </c>
      <c r="O15" s="102">
        <f t="shared" si="3"/>
        <v>-5161.75</v>
      </c>
      <c r="P15" s="102">
        <f t="shared" si="3"/>
        <v>-6710.0000000000009</v>
      </c>
      <c r="Q15" s="102">
        <f t="shared" si="3"/>
        <v>-5500</v>
      </c>
      <c r="R15" s="102">
        <f t="shared" si="3"/>
        <v>-6710.0000000000009</v>
      </c>
      <c r="S15" s="102">
        <f t="shared" si="3"/>
        <v>-5161.75</v>
      </c>
      <c r="T15" s="102">
        <f t="shared" si="3"/>
        <v>-6710.0000000000009</v>
      </c>
    </row>
    <row r="16" spans="1:20">
      <c r="A16" s="29" t="s">
        <v>1178</v>
      </c>
      <c r="C16" s="95">
        <f>(C12+C12*70/100)*1.1/1000*Roundwood_transp._input!$O$88</f>
        <v>1.121546052631579</v>
      </c>
      <c r="D16" s="95">
        <f>(D12+D12*70/100)*1.1/1000*Roundwood_transp._input!$O$88</f>
        <v>1.1390702097039473</v>
      </c>
      <c r="E16" s="127">
        <f>(E12+E12*70/100)*1.12/1000*Roundwood_transp._input!$O$87</f>
        <v>0.91347826086956507</v>
      </c>
      <c r="F16" s="127">
        <f>(F12+F12*70/100)*1.12/1000*Roundwood_transp._input!$O$87</f>
        <v>0.95499999999999985</v>
      </c>
      <c r="G16" s="127">
        <f>(G12+G12*70/100)*1.12/1000*Roundwood_transp._input!$O$87</f>
        <v>0.95499999999999985</v>
      </c>
      <c r="H16" s="95">
        <f>(H12+H12*70/100)*1.1/1000*Roundwood_transp._input!$O$88</f>
        <v>1.121546052631579</v>
      </c>
      <c r="I16" s="127">
        <f>(I12+I12*70/100)*1.12/1000*Roundwood_transp._input!$O$87</f>
        <v>0.95499999999999985</v>
      </c>
      <c r="J16" s="95">
        <f>(J12+J12*70/100)*1.1/1000*Roundwood_transp._input!$O$88</f>
        <v>1.121546052631579</v>
      </c>
      <c r="K16" s="127">
        <f>(K12+K12*70/100)*1.12/1000*Roundwood_transp._input!$O$87</f>
        <v>1.0172826086956519</v>
      </c>
      <c r="L16" s="95">
        <f>(L12+L12*70/100)*1.1/1000*Roundwood_transp._input!$O$88</f>
        <v>1.121546052631579</v>
      </c>
      <c r="M16" s="127">
        <f>(M12+M12*70/100)*1.12/1000*Roundwood_transp._input!$O$87</f>
        <v>0.91347826086956507</v>
      </c>
      <c r="N16" s="95">
        <f>(N12+N12*70/100)*1.1/1000*Roundwood_transp._input!$O$88</f>
        <v>1.121546052631579</v>
      </c>
      <c r="O16" s="127">
        <f>(O12+O12*70/100)*1.12/1000*Roundwood_transp._input!$O$87</f>
        <v>0.95499999999999985</v>
      </c>
      <c r="P16" s="95">
        <f>(P12+P12*70/100)*1.1/1000*Roundwood_transp._input!$O$88</f>
        <v>1.121546052631579</v>
      </c>
      <c r="Q16" s="127">
        <f>(Q12+Q12*70/100)*1.12/1000*Roundwood_transp._input!$O$87</f>
        <v>1.0172826086956519</v>
      </c>
      <c r="R16" s="95">
        <f>(R12+R12*70/100)*1.1/1000*Roundwood_transp._input!$O$88</f>
        <v>1.121546052631579</v>
      </c>
      <c r="S16" s="127">
        <f>(S12+S12*70/100)*1.12/1000*Roundwood_transp._input!$O$87</f>
        <v>0.95499999999999985</v>
      </c>
      <c r="T16" s="95">
        <f>(T12+T12*70/100)*1.1/1000*Roundwood_transp._input!$O$88</f>
        <v>1.121546052631579</v>
      </c>
    </row>
    <row r="17" spans="1:20">
      <c r="A17" s="29" t="s">
        <v>1180</v>
      </c>
      <c r="C17">
        <f>C13/1000</f>
        <v>0.67500000000000004</v>
      </c>
      <c r="D17">
        <f t="shared" ref="D17:T17" si="4">D13/1000</f>
        <v>0.71499999999999997</v>
      </c>
      <c r="E17">
        <f>E13/1000</f>
        <v>0.46500000000000002</v>
      </c>
      <c r="F17">
        <f t="shared" si="4"/>
        <v>0.50600000000000001</v>
      </c>
      <c r="G17">
        <f t="shared" si="4"/>
        <v>0.50600000000000001</v>
      </c>
      <c r="H17">
        <f t="shared" si="4"/>
        <v>0.70399999999999996</v>
      </c>
      <c r="I17">
        <f t="shared" si="4"/>
        <v>0.50600000000000001</v>
      </c>
      <c r="J17">
        <f t="shared" si="4"/>
        <v>0.70399999999999996</v>
      </c>
      <c r="K17">
        <f t="shared" si="4"/>
        <v>0.53900000000000003</v>
      </c>
      <c r="L17">
        <f t="shared" si="4"/>
        <v>0.70399999999999996</v>
      </c>
      <c r="M17">
        <f t="shared" si="4"/>
        <v>0.46500000000000002</v>
      </c>
      <c r="N17">
        <f t="shared" si="4"/>
        <v>0.67500000000000004</v>
      </c>
      <c r="O17">
        <f t="shared" si="4"/>
        <v>0.50600000000000001</v>
      </c>
      <c r="P17">
        <f t="shared" si="4"/>
        <v>0.70399999999999996</v>
      </c>
      <c r="Q17">
        <f t="shared" si="4"/>
        <v>0.53900000000000003</v>
      </c>
      <c r="R17">
        <f t="shared" si="4"/>
        <v>0.70399999999999996</v>
      </c>
      <c r="S17">
        <f t="shared" si="4"/>
        <v>0.50600000000000001</v>
      </c>
      <c r="T17">
        <f t="shared" si="4"/>
        <v>0.70399999999999996</v>
      </c>
    </row>
    <row r="18" spans="1:20">
      <c r="A18" s="29" t="s">
        <v>1181</v>
      </c>
      <c r="C18">
        <f>C14/1000</f>
        <v>0.70499999999999996</v>
      </c>
      <c r="D18">
        <f t="shared" ref="D18:S18" si="5">D14/1000</f>
        <v>0.78</v>
      </c>
      <c r="E18">
        <f t="shared" si="5"/>
        <v>0.48499999999999999</v>
      </c>
      <c r="F18">
        <f t="shared" si="5"/>
        <v>0.55200000000000005</v>
      </c>
      <c r="G18">
        <f t="shared" si="5"/>
        <v>0.55200000000000005</v>
      </c>
      <c r="H18">
        <f t="shared" si="5"/>
        <v>0.76800000000000002</v>
      </c>
      <c r="I18">
        <f t="shared" si="5"/>
        <v>0.55200000000000005</v>
      </c>
      <c r="J18">
        <f t="shared" si="5"/>
        <v>0.76800000000000002</v>
      </c>
      <c r="K18">
        <f t="shared" si="5"/>
        <v>0.58799999999999997</v>
      </c>
      <c r="L18">
        <f t="shared" si="5"/>
        <v>0.76800000000000002</v>
      </c>
      <c r="M18">
        <f t="shared" si="5"/>
        <v>0.48499999999999999</v>
      </c>
      <c r="N18">
        <f t="shared" si="5"/>
        <v>0.70499999999999996</v>
      </c>
      <c r="O18">
        <f t="shared" si="5"/>
        <v>0.55200000000000005</v>
      </c>
      <c r="P18">
        <f t="shared" si="5"/>
        <v>0.76800000000000002</v>
      </c>
      <c r="Q18">
        <f t="shared" si="5"/>
        <v>0.58799999999999997</v>
      </c>
      <c r="R18">
        <f t="shared" si="5"/>
        <v>0.76800000000000002</v>
      </c>
      <c r="S18">
        <f t="shared" si="5"/>
        <v>0.55200000000000005</v>
      </c>
      <c r="T18">
        <f>T14/1000</f>
        <v>0.76800000000000002</v>
      </c>
    </row>
    <row r="20" spans="1:20">
      <c r="A20" t="s">
        <v>1104</v>
      </c>
      <c r="B20" t="s">
        <v>1105</v>
      </c>
      <c r="C20" s="29" t="s">
        <v>1333</v>
      </c>
    </row>
    <row r="21" spans="1:20">
      <c r="A21" t="s">
        <v>1106</v>
      </c>
      <c r="B21">
        <v>10000</v>
      </c>
      <c r="C21">
        <v>490</v>
      </c>
      <c r="D21" s="98" t="s">
        <v>1156</v>
      </c>
    </row>
    <row r="22" spans="1:20">
      <c r="A22" t="s">
        <v>1107</v>
      </c>
      <c r="B22">
        <v>10000</v>
      </c>
      <c r="C22">
        <v>490</v>
      </c>
      <c r="D22" s="98" t="s">
        <v>1156</v>
      </c>
    </row>
    <row r="23" spans="1:20">
      <c r="A23" t="s">
        <v>1108</v>
      </c>
      <c r="B23">
        <v>8770</v>
      </c>
      <c r="C23">
        <v>430</v>
      </c>
      <c r="D23" s="98" t="s">
        <v>1156</v>
      </c>
    </row>
    <row r="24" spans="1:20">
      <c r="A24" t="s">
        <v>1109</v>
      </c>
      <c r="B24">
        <v>8770</v>
      </c>
      <c r="C24">
        <v>430</v>
      </c>
      <c r="D24" s="98" t="s">
        <v>1156</v>
      </c>
    </row>
    <row r="25" spans="1:20">
      <c r="A25" t="s">
        <v>979</v>
      </c>
      <c r="B25">
        <v>8770</v>
      </c>
      <c r="C25">
        <v>450</v>
      </c>
      <c r="D25" s="29" t="s">
        <v>1155</v>
      </c>
    </row>
    <row r="26" spans="1:20">
      <c r="A26" t="s">
        <v>977</v>
      </c>
      <c r="B26">
        <v>9229.8970000000008</v>
      </c>
    </row>
    <row r="28" spans="1:20">
      <c r="A28" t="s">
        <v>1110</v>
      </c>
      <c r="B28" t="s">
        <v>1105</v>
      </c>
      <c r="C28" s="29" t="s">
        <v>1333</v>
      </c>
    </row>
    <row r="29" spans="1:20">
      <c r="A29" t="s">
        <v>1111</v>
      </c>
      <c r="B29">
        <v>12500</v>
      </c>
      <c r="C29">
        <v>650</v>
      </c>
      <c r="D29" s="29" t="s">
        <v>1155</v>
      </c>
    </row>
    <row r="30" spans="1:20">
      <c r="A30" t="s">
        <v>986</v>
      </c>
      <c r="B30">
        <v>12500</v>
      </c>
    </row>
    <row r="31" spans="1:20">
      <c r="A31" t="s">
        <v>1112</v>
      </c>
      <c r="B31">
        <v>11800</v>
      </c>
      <c r="C31">
        <v>660</v>
      </c>
      <c r="D31" s="98" t="s">
        <v>1156</v>
      </c>
    </row>
    <row r="32" spans="1:20">
      <c r="A32" t="s">
        <v>1113</v>
      </c>
      <c r="B32">
        <v>12200</v>
      </c>
      <c r="C32">
        <v>640</v>
      </c>
      <c r="D32" s="98" t="s">
        <v>1156</v>
      </c>
    </row>
    <row r="33" spans="1:4">
      <c r="A33" t="s">
        <v>1114</v>
      </c>
      <c r="B33">
        <v>12200</v>
      </c>
      <c r="C33">
        <v>640</v>
      </c>
      <c r="D33" s="98" t="s">
        <v>1156</v>
      </c>
    </row>
    <row r="34" spans="1:4">
      <c r="A34" t="s">
        <v>987</v>
      </c>
      <c r="B34">
        <v>12063.58</v>
      </c>
    </row>
    <row r="36" spans="1:4">
      <c r="A36" t="s">
        <v>1115</v>
      </c>
      <c r="B36" t="s">
        <v>1105</v>
      </c>
    </row>
    <row r="37" spans="1:4">
      <c r="A37" t="s">
        <v>981</v>
      </c>
      <c r="B37">
        <v>12031.04</v>
      </c>
    </row>
    <row r="38" spans="1:4">
      <c r="A38" t="s">
        <v>982</v>
      </c>
      <c r="B38">
        <v>12500</v>
      </c>
    </row>
    <row r="39" spans="1:4">
      <c r="A39" t="s">
        <v>983</v>
      </c>
      <c r="B39">
        <v>9349.33</v>
      </c>
    </row>
    <row r="40" spans="1:4">
      <c r="A40" t="s">
        <v>984</v>
      </c>
      <c r="B40">
        <v>8770</v>
      </c>
    </row>
    <row r="42" spans="1:4">
      <c r="A42" t="s">
        <v>1116</v>
      </c>
      <c r="B42" t="s">
        <v>1105</v>
      </c>
    </row>
    <row r="43" spans="1:4">
      <c r="A43" t="s">
        <v>985</v>
      </c>
      <c r="B43">
        <v>10904.95866429235</v>
      </c>
    </row>
    <row r="44" spans="1:4">
      <c r="A44" t="s">
        <v>998</v>
      </c>
      <c r="B44">
        <v>11545.777877500001</v>
      </c>
    </row>
    <row r="47" spans="1:4">
      <c r="A47" s="29" t="s">
        <v>1161</v>
      </c>
      <c r="B47" s="29" t="s">
        <v>1159</v>
      </c>
      <c r="C47" s="29" t="s">
        <v>1160</v>
      </c>
    </row>
    <row r="48" spans="1:4">
      <c r="A48" t="s">
        <v>1157</v>
      </c>
      <c r="B48">
        <v>465</v>
      </c>
      <c r="C48">
        <v>675</v>
      </c>
    </row>
    <row r="49" spans="1:7">
      <c r="A49" t="s">
        <v>1158</v>
      </c>
      <c r="B49">
        <v>485</v>
      </c>
      <c r="C49">
        <v>705</v>
      </c>
    </row>
    <row r="53" spans="1:7">
      <c r="C53" s="29" t="s">
        <v>1339</v>
      </c>
    </row>
    <row r="54" spans="1:7">
      <c r="B54" s="29" t="s">
        <v>1334</v>
      </c>
      <c r="C54" s="127">
        <v>7.5899999999999995E-2</v>
      </c>
    </row>
    <row r="55" spans="1:7">
      <c r="B55" s="29" t="s">
        <v>1335</v>
      </c>
      <c r="C55" s="127">
        <v>0.29799999999999999</v>
      </c>
    </row>
    <row r="56" spans="1:7">
      <c r="A56" s="29"/>
      <c r="B56" s="29" t="s">
        <v>1336</v>
      </c>
      <c r="C56" s="127">
        <v>0.222</v>
      </c>
      <c r="D56" s="100"/>
      <c r="E56" s="100"/>
      <c r="F56" s="100"/>
      <c r="G56" s="100"/>
    </row>
    <row r="57" spans="1:7">
      <c r="B57" s="29" t="s">
        <v>1337</v>
      </c>
      <c r="C57" s="127">
        <v>0.36799999999999999</v>
      </c>
    </row>
    <row r="58" spans="1:7">
      <c r="B58" s="29" t="s">
        <v>1338</v>
      </c>
      <c r="C58" s="127">
        <v>3.61E-2</v>
      </c>
    </row>
    <row r="60" spans="1:7">
      <c r="C60" s="127">
        <f>SUM(C54:C58)</f>
        <v>1</v>
      </c>
      <c r="D60" s="127">
        <f>C54*C21+C55*C22+C56*C23+C57*C24+C58*E12</f>
        <v>452.79500000000002</v>
      </c>
    </row>
    <row r="61" spans="1:7">
      <c r="D61">
        <v>452.79500000000002</v>
      </c>
    </row>
  </sheetData>
  <pageMargins left="0.7" right="0.7" top="0.78740157499999996" bottom="0.78740157499999996" header="0.3" footer="0.3"/>
  <customProperties>
    <customPr name="EpmWorksheetKeyString_GU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workbookViewId="0">
      <selection activeCell="C55" sqref="C55"/>
    </sheetView>
  </sheetViews>
  <sheetFormatPr baseColWidth="10" defaultRowHeight="12.75"/>
  <sheetData>
    <row r="1" spans="1:6">
      <c r="C1" s="29" t="s">
        <v>1329</v>
      </c>
      <c r="D1" s="29" t="s">
        <v>1162</v>
      </c>
      <c r="E1" s="29" t="s">
        <v>1177</v>
      </c>
    </row>
    <row r="2" spans="1:6">
      <c r="A2" s="100" t="s">
        <v>212</v>
      </c>
      <c r="B2" s="101" t="s">
        <v>210</v>
      </c>
      <c r="C2">
        <v>10</v>
      </c>
      <c r="D2">
        <v>-6875.0000000000009</v>
      </c>
      <c r="E2">
        <v>1.121546052631579</v>
      </c>
      <c r="F2">
        <v>0.67500000000000004</v>
      </c>
    </row>
    <row r="3" spans="1:6">
      <c r="A3" s="100" t="s">
        <v>218</v>
      </c>
      <c r="B3" s="101" t="s">
        <v>210</v>
      </c>
      <c r="C3">
        <v>10</v>
      </c>
      <c r="D3">
        <v>-6600.0000000000009</v>
      </c>
      <c r="E3">
        <v>1.1390702097039473</v>
      </c>
      <c r="F3">
        <v>0.71499999999999997</v>
      </c>
    </row>
    <row r="4" spans="1:6">
      <c r="A4" s="100" t="s">
        <v>212</v>
      </c>
      <c r="B4" s="101" t="s">
        <v>211</v>
      </c>
      <c r="C4">
        <v>10</v>
      </c>
      <c r="D4">
        <v>-4823.5</v>
      </c>
      <c r="E4">
        <v>0.91347826086956507</v>
      </c>
      <c r="F4">
        <v>0.46500000000000002</v>
      </c>
    </row>
    <row r="5" spans="1:6">
      <c r="A5" s="100" t="s">
        <v>218</v>
      </c>
      <c r="B5" s="101" t="s">
        <v>211</v>
      </c>
      <c r="C5">
        <v>10</v>
      </c>
      <c r="D5">
        <v>-5161.75</v>
      </c>
      <c r="E5">
        <v>0.95499999999999985</v>
      </c>
      <c r="F5">
        <v>0.50600000000000001</v>
      </c>
    </row>
    <row r="6" spans="1:6">
      <c r="A6" s="100" t="s">
        <v>220</v>
      </c>
      <c r="B6" s="101" t="s">
        <v>211</v>
      </c>
      <c r="C6">
        <v>10</v>
      </c>
      <c r="D6">
        <v>-5161.75</v>
      </c>
      <c r="E6">
        <v>0.95499999999999985</v>
      </c>
      <c r="F6">
        <v>0.50600000000000001</v>
      </c>
    </row>
    <row r="7" spans="1:6">
      <c r="A7" s="100" t="s">
        <v>220</v>
      </c>
      <c r="B7" s="101" t="s">
        <v>210</v>
      </c>
      <c r="C7">
        <v>10</v>
      </c>
      <c r="D7">
        <v>-6710.0000000000009</v>
      </c>
      <c r="E7">
        <v>1.121546052631579</v>
      </c>
      <c r="F7">
        <v>0.70399999999999996</v>
      </c>
    </row>
    <row r="8" spans="1:6">
      <c r="A8" s="100" t="s">
        <v>224</v>
      </c>
      <c r="B8" s="101" t="s">
        <v>211</v>
      </c>
      <c r="C8">
        <v>10</v>
      </c>
      <c r="D8">
        <v>-5161.75</v>
      </c>
      <c r="E8">
        <v>0.95499999999999985</v>
      </c>
      <c r="F8">
        <v>0.50600000000000001</v>
      </c>
    </row>
    <row r="9" spans="1:6">
      <c r="A9" s="100" t="s">
        <v>224</v>
      </c>
      <c r="B9" s="101" t="s">
        <v>210</v>
      </c>
      <c r="C9">
        <v>10</v>
      </c>
      <c r="D9">
        <v>-6710.0000000000009</v>
      </c>
      <c r="E9">
        <v>1.121546052631579</v>
      </c>
      <c r="F9">
        <v>0.70399999999999996</v>
      </c>
    </row>
    <row r="10" spans="1:6">
      <c r="A10" s="100" t="s">
        <v>221</v>
      </c>
      <c r="B10" s="101" t="s">
        <v>211</v>
      </c>
      <c r="C10">
        <v>10</v>
      </c>
      <c r="D10">
        <v>-5500</v>
      </c>
      <c r="E10">
        <v>1.0172826086956519</v>
      </c>
      <c r="F10">
        <v>0.53900000000000003</v>
      </c>
    </row>
    <row r="11" spans="1:6">
      <c r="A11" s="100" t="s">
        <v>221</v>
      </c>
      <c r="B11" s="101" t="s">
        <v>210</v>
      </c>
      <c r="C11">
        <v>10</v>
      </c>
      <c r="D11">
        <v>-6710.0000000000009</v>
      </c>
      <c r="E11">
        <v>1.121546052631579</v>
      </c>
      <c r="F11">
        <v>0.70399999999999996</v>
      </c>
    </row>
    <row r="12" spans="1:6">
      <c r="A12" s="100" t="s">
        <v>223</v>
      </c>
      <c r="B12" s="101" t="s">
        <v>211</v>
      </c>
      <c r="C12">
        <v>10</v>
      </c>
      <c r="D12">
        <v>-4823.5</v>
      </c>
      <c r="E12">
        <v>0.91347826086956507</v>
      </c>
      <c r="F12">
        <v>0.46500000000000002</v>
      </c>
    </row>
    <row r="13" spans="1:6">
      <c r="A13" s="100" t="s">
        <v>223</v>
      </c>
      <c r="B13" s="101" t="s">
        <v>210</v>
      </c>
      <c r="C13">
        <v>10</v>
      </c>
      <c r="D13">
        <v>-6875.0000000000009</v>
      </c>
      <c r="E13">
        <v>1.121546052631579</v>
      </c>
      <c r="F13">
        <v>0.67500000000000004</v>
      </c>
    </row>
    <row r="14" spans="1:6">
      <c r="A14" s="100" t="s">
        <v>222</v>
      </c>
      <c r="B14" s="101" t="s">
        <v>211</v>
      </c>
      <c r="C14">
        <v>10</v>
      </c>
      <c r="D14">
        <v>-5161.75</v>
      </c>
      <c r="E14">
        <v>0.95499999999999985</v>
      </c>
      <c r="F14">
        <v>0.50600000000000001</v>
      </c>
    </row>
    <row r="15" spans="1:6">
      <c r="A15" s="100" t="s">
        <v>222</v>
      </c>
      <c r="B15" s="101" t="s">
        <v>210</v>
      </c>
      <c r="C15">
        <v>10</v>
      </c>
      <c r="D15">
        <v>-6710.0000000000009</v>
      </c>
      <c r="E15">
        <v>1.121546052631579</v>
      </c>
      <c r="F15">
        <v>0.70399999999999996</v>
      </c>
    </row>
    <row r="16" spans="1:6">
      <c r="A16" s="100" t="s">
        <v>225</v>
      </c>
      <c r="B16" s="101" t="s">
        <v>211</v>
      </c>
      <c r="C16">
        <v>10</v>
      </c>
      <c r="D16">
        <v>-5500</v>
      </c>
      <c r="E16">
        <v>1.0172826086956519</v>
      </c>
      <c r="F16">
        <v>0.53900000000000003</v>
      </c>
    </row>
    <row r="17" spans="1:6">
      <c r="A17" s="100" t="s">
        <v>225</v>
      </c>
      <c r="B17" s="101" t="s">
        <v>210</v>
      </c>
      <c r="C17">
        <v>10</v>
      </c>
      <c r="D17">
        <v>-6710.0000000000009</v>
      </c>
      <c r="E17">
        <v>1.121546052631579</v>
      </c>
      <c r="F17">
        <v>0.70399999999999996</v>
      </c>
    </row>
    <row r="18" spans="1:6">
      <c r="A18" s="100" t="s">
        <v>219</v>
      </c>
      <c r="B18" s="101" t="s">
        <v>211</v>
      </c>
      <c r="C18">
        <v>10</v>
      </c>
      <c r="D18">
        <v>-5161.75</v>
      </c>
      <c r="E18">
        <v>0.95499999999999985</v>
      </c>
      <c r="F18">
        <v>0.50600000000000001</v>
      </c>
    </row>
    <row r="19" spans="1:6">
      <c r="A19" s="100" t="s">
        <v>219</v>
      </c>
      <c r="B19" s="101" t="s">
        <v>210</v>
      </c>
      <c r="C19">
        <v>10</v>
      </c>
      <c r="D19">
        <v>-6710.0000000000009</v>
      </c>
      <c r="E19">
        <v>1.121546052631579</v>
      </c>
      <c r="F19">
        <v>0.70399999999999996</v>
      </c>
    </row>
    <row r="20" spans="1:6">
      <c r="A20" s="100" t="s">
        <v>212</v>
      </c>
      <c r="B20" s="101" t="s">
        <v>210</v>
      </c>
      <c r="C20">
        <v>20</v>
      </c>
      <c r="F20">
        <v>0.70499999999999996</v>
      </c>
    </row>
    <row r="21" spans="1:6">
      <c r="A21" s="100" t="s">
        <v>218</v>
      </c>
      <c r="B21" s="101" t="s">
        <v>210</v>
      </c>
      <c r="C21">
        <v>20</v>
      </c>
      <c r="F21">
        <v>0.78</v>
      </c>
    </row>
    <row r="22" spans="1:6">
      <c r="A22" s="100" t="s">
        <v>212</v>
      </c>
      <c r="B22" s="101" t="s">
        <v>211</v>
      </c>
      <c r="C22">
        <v>20</v>
      </c>
      <c r="F22">
        <v>0.48499999999999999</v>
      </c>
    </row>
    <row r="23" spans="1:6">
      <c r="A23" s="100" t="s">
        <v>218</v>
      </c>
      <c r="B23" s="101" t="s">
        <v>211</v>
      </c>
      <c r="C23">
        <v>20</v>
      </c>
      <c r="F23">
        <v>0.55200000000000005</v>
      </c>
    </row>
    <row r="24" spans="1:6">
      <c r="A24" s="100" t="s">
        <v>220</v>
      </c>
      <c r="B24" s="101" t="s">
        <v>211</v>
      </c>
      <c r="C24">
        <v>20</v>
      </c>
      <c r="F24">
        <v>0.55200000000000005</v>
      </c>
    </row>
    <row r="25" spans="1:6">
      <c r="A25" s="100" t="s">
        <v>220</v>
      </c>
      <c r="B25" s="101" t="s">
        <v>210</v>
      </c>
      <c r="C25">
        <v>20</v>
      </c>
      <c r="F25">
        <v>0.76800000000000002</v>
      </c>
    </row>
    <row r="26" spans="1:6">
      <c r="A26" s="100" t="s">
        <v>224</v>
      </c>
      <c r="B26" s="101" t="s">
        <v>211</v>
      </c>
      <c r="C26">
        <v>20</v>
      </c>
      <c r="F26">
        <v>0.55200000000000005</v>
      </c>
    </row>
    <row r="27" spans="1:6">
      <c r="A27" s="100" t="s">
        <v>224</v>
      </c>
      <c r="B27" s="101" t="s">
        <v>210</v>
      </c>
      <c r="C27">
        <v>20</v>
      </c>
      <c r="F27">
        <v>0.76800000000000002</v>
      </c>
    </row>
    <row r="28" spans="1:6">
      <c r="A28" s="100" t="s">
        <v>221</v>
      </c>
      <c r="B28" s="101" t="s">
        <v>211</v>
      </c>
      <c r="C28">
        <v>20</v>
      </c>
      <c r="F28">
        <v>0.58799999999999997</v>
      </c>
    </row>
    <row r="29" spans="1:6">
      <c r="A29" s="100" t="s">
        <v>221</v>
      </c>
      <c r="B29" s="101" t="s">
        <v>210</v>
      </c>
      <c r="C29">
        <v>20</v>
      </c>
      <c r="F29">
        <v>0.76800000000000002</v>
      </c>
    </row>
    <row r="30" spans="1:6">
      <c r="A30" s="100" t="s">
        <v>223</v>
      </c>
      <c r="B30" s="101" t="s">
        <v>211</v>
      </c>
      <c r="C30">
        <v>20</v>
      </c>
      <c r="F30">
        <v>0.48499999999999999</v>
      </c>
    </row>
    <row r="31" spans="1:6">
      <c r="A31" s="100" t="s">
        <v>223</v>
      </c>
      <c r="B31" s="101" t="s">
        <v>210</v>
      </c>
      <c r="C31">
        <v>20</v>
      </c>
      <c r="F31">
        <v>0.70499999999999996</v>
      </c>
    </row>
    <row r="32" spans="1:6">
      <c r="A32" s="100" t="s">
        <v>222</v>
      </c>
      <c r="B32" s="101" t="s">
        <v>211</v>
      </c>
      <c r="C32">
        <v>20</v>
      </c>
      <c r="F32">
        <v>0.55200000000000005</v>
      </c>
    </row>
    <row r="33" spans="1:6">
      <c r="A33" s="100" t="s">
        <v>222</v>
      </c>
      <c r="B33" s="101" t="s">
        <v>210</v>
      </c>
      <c r="C33">
        <v>20</v>
      </c>
      <c r="F33">
        <v>0.76800000000000002</v>
      </c>
    </row>
    <row r="34" spans="1:6">
      <c r="A34" s="100" t="s">
        <v>225</v>
      </c>
      <c r="B34" s="101" t="s">
        <v>211</v>
      </c>
      <c r="C34">
        <v>20</v>
      </c>
      <c r="F34">
        <v>0.58799999999999997</v>
      </c>
    </row>
    <row r="35" spans="1:6">
      <c r="A35" s="100" t="s">
        <v>225</v>
      </c>
      <c r="B35" s="101" t="s">
        <v>210</v>
      </c>
      <c r="C35">
        <v>20</v>
      </c>
      <c r="F35">
        <v>0.76800000000000002</v>
      </c>
    </row>
    <row r="36" spans="1:6">
      <c r="A36" s="100" t="s">
        <v>219</v>
      </c>
      <c r="B36" s="101" t="s">
        <v>211</v>
      </c>
      <c r="C36">
        <v>20</v>
      </c>
      <c r="F36">
        <v>0.55200000000000005</v>
      </c>
    </row>
    <row r="37" spans="1:6">
      <c r="A37" s="100" t="s">
        <v>219</v>
      </c>
      <c r="B37" s="101" t="s">
        <v>210</v>
      </c>
      <c r="C37">
        <v>20</v>
      </c>
      <c r="F37">
        <v>0.76800000000000002</v>
      </c>
    </row>
  </sheetData>
  <pageMargins left="0.7" right="0.7" top="0.78740157499999996" bottom="0.78740157499999996" header="0.3" footer="0.3"/>
  <customProperties>
    <customPr name="EpmWorksheetKeyString_GU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EX47"/>
  <sheetViews>
    <sheetView showRowColHeaders="0" topLeftCell="A4" zoomScaleNormal="100" workbookViewId="0">
      <selection activeCell="D8" sqref="D8:F8"/>
    </sheetView>
  </sheetViews>
  <sheetFormatPr baseColWidth="10" defaultColWidth="11.42578125" defaultRowHeight="9" outlineLevelCol="1"/>
  <cols>
    <col min="1" max="1" width="1.28515625" style="31" customWidth="1"/>
    <col min="2" max="2" width="1.140625" style="31" customWidth="1"/>
    <col min="3" max="3" width="26.85546875" style="31" customWidth="1"/>
    <col min="4" max="4" width="9.42578125" style="31" customWidth="1"/>
    <col min="5" max="5" width="18.7109375" style="31" customWidth="1"/>
    <col min="6" max="6" width="10.28515625" style="31" customWidth="1"/>
    <col min="7" max="8" width="1.7109375" style="52" customWidth="1"/>
    <col min="9" max="9" width="8.7109375" style="31" customWidth="1"/>
    <col min="10" max="10" width="18.7109375" style="31" customWidth="1"/>
    <col min="11" max="11" width="10.28515625" style="31" customWidth="1"/>
    <col min="12" max="13" width="1.7109375" style="52" customWidth="1"/>
    <col min="14" max="14" width="8.42578125" style="31" customWidth="1"/>
    <col min="15" max="15" width="18.7109375" style="31" customWidth="1"/>
    <col min="16" max="16" width="10.28515625" style="31" customWidth="1"/>
    <col min="17" max="17" width="1.7109375" style="52" customWidth="1"/>
    <col min="18" max="18" width="5.28515625" style="32" hidden="1" customWidth="1" outlineLevel="1"/>
    <col min="19" max="19" width="11.42578125" style="32" hidden="1" customWidth="1" outlineLevel="1"/>
    <col min="20" max="20" width="10.42578125" style="32" hidden="1" customWidth="1" outlineLevel="1"/>
    <col min="21" max="25" width="11.42578125" style="32" hidden="1" customWidth="1" outlineLevel="1"/>
    <col min="26" max="27" width="11.42578125" style="31" hidden="1" customWidth="1" outlineLevel="1"/>
    <col min="28" max="28" width="11.42578125" style="31" collapsed="1"/>
    <col min="29" max="16384" width="11.42578125" style="31"/>
  </cols>
  <sheetData>
    <row r="1" spans="1:27" ht="5.25" hidden="1" customHeight="1">
      <c r="A1" s="30"/>
      <c r="B1" s="30"/>
      <c r="C1" s="30"/>
      <c r="D1" s="30"/>
      <c r="E1" s="30"/>
      <c r="F1" s="30"/>
      <c r="G1" s="30"/>
      <c r="H1" s="30"/>
      <c r="I1" s="30"/>
      <c r="J1" s="30"/>
      <c r="K1" s="30"/>
      <c r="L1" s="46"/>
      <c r="M1" s="30"/>
      <c r="N1" s="30"/>
      <c r="O1" s="30"/>
      <c r="P1" s="30"/>
      <c r="Q1" s="46"/>
    </row>
    <row r="2" spans="1:27" hidden="1">
      <c r="A2" s="30"/>
      <c r="B2" s="30"/>
      <c r="C2" s="30"/>
      <c r="D2" s="30"/>
      <c r="E2" s="30"/>
      <c r="F2" s="30"/>
      <c r="G2" s="30"/>
      <c r="H2" s="30"/>
      <c r="I2" s="30"/>
      <c r="J2" s="30"/>
      <c r="K2" s="30"/>
      <c r="L2" s="46"/>
      <c r="M2" s="30"/>
      <c r="N2" s="30"/>
      <c r="O2" s="30"/>
      <c r="P2" s="30"/>
      <c r="Q2" s="46"/>
    </row>
    <row r="3" spans="1:27" ht="15" hidden="1" customHeight="1">
      <c r="A3" s="30"/>
      <c r="B3" s="30"/>
      <c r="C3" s="30"/>
      <c r="D3" s="30"/>
      <c r="E3" s="30"/>
      <c r="F3" s="30"/>
      <c r="G3" s="30"/>
      <c r="H3" s="30"/>
      <c r="I3" s="30"/>
      <c r="J3" s="30"/>
      <c r="K3" s="30"/>
      <c r="L3" s="46"/>
      <c r="M3" s="30"/>
      <c r="N3" s="30"/>
      <c r="O3" s="30"/>
      <c r="P3" s="30"/>
      <c r="Q3" s="46"/>
    </row>
    <row r="4" spans="1:27" ht="11.25" customHeight="1">
      <c r="A4" s="30"/>
      <c r="B4" s="30"/>
      <c r="C4" s="30"/>
      <c r="D4" s="30"/>
      <c r="E4" s="30"/>
      <c r="F4" s="30"/>
      <c r="G4" s="30"/>
      <c r="H4" s="30"/>
      <c r="I4" s="30"/>
      <c r="J4" s="30"/>
      <c r="K4" s="30"/>
      <c r="L4" s="46"/>
      <c r="M4" s="30"/>
      <c r="N4" s="30"/>
      <c r="O4" s="30"/>
      <c r="P4" s="30"/>
      <c r="Q4" s="46"/>
      <c r="R4" s="33"/>
      <c r="S4" s="33"/>
      <c r="T4" s="33"/>
    </row>
    <row r="5" spans="1:27" ht="33.75" customHeight="1">
      <c r="A5" s="30"/>
      <c r="B5" s="34"/>
      <c r="C5" s="54" t="s">
        <v>96</v>
      </c>
      <c r="D5" s="34"/>
      <c r="E5" s="34"/>
      <c r="F5" s="34"/>
      <c r="G5" s="71"/>
      <c r="H5" s="36"/>
      <c r="I5" s="34"/>
      <c r="J5" s="34"/>
      <c r="K5" s="34"/>
      <c r="L5" s="71"/>
      <c r="M5" s="36"/>
      <c r="N5" s="34"/>
      <c r="O5" s="34"/>
      <c r="P5" s="34"/>
      <c r="Q5" s="71"/>
      <c r="R5" s="33"/>
      <c r="S5" s="33"/>
      <c r="T5" s="33"/>
    </row>
    <row r="6" spans="1:27" ht="11.25" customHeight="1">
      <c r="A6" s="30"/>
      <c r="B6" s="34"/>
      <c r="C6" s="215"/>
      <c r="D6" s="215"/>
      <c r="E6" s="57"/>
      <c r="F6" s="34"/>
      <c r="G6" s="71"/>
      <c r="H6" s="36"/>
      <c r="I6" s="166"/>
      <c r="J6" s="58"/>
      <c r="K6" s="34"/>
      <c r="L6" s="71"/>
      <c r="M6" s="36"/>
      <c r="N6" s="166"/>
      <c r="O6" s="58"/>
      <c r="P6" s="34"/>
      <c r="Q6" s="71"/>
      <c r="R6" s="33"/>
      <c r="S6" s="33"/>
      <c r="T6" s="33"/>
    </row>
    <row r="7" spans="1:27" ht="17.25" customHeight="1">
      <c r="A7" s="30"/>
      <c r="B7" s="34"/>
      <c r="C7" s="35"/>
      <c r="D7" s="162" t="s">
        <v>79</v>
      </c>
      <c r="E7" s="162"/>
      <c r="F7" s="162"/>
      <c r="G7" s="160"/>
      <c r="H7" s="161"/>
      <c r="I7" s="162" t="s">
        <v>80</v>
      </c>
      <c r="J7" s="162"/>
      <c r="K7" s="162"/>
      <c r="L7" s="160"/>
      <c r="M7" s="161"/>
      <c r="N7" s="162" t="s">
        <v>81</v>
      </c>
      <c r="O7" s="73"/>
      <c r="P7" s="73"/>
      <c r="Q7" s="71"/>
      <c r="R7" s="33">
        <v>0</v>
      </c>
      <c r="S7" s="33" t="s">
        <v>194</v>
      </c>
      <c r="T7" s="33"/>
    </row>
    <row r="8" spans="1:27" ht="11.25" customHeight="1">
      <c r="A8" s="30"/>
      <c r="B8" s="71"/>
      <c r="C8" s="159" t="s">
        <v>183</v>
      </c>
      <c r="D8" s="199" t="s">
        <v>1299</v>
      </c>
      <c r="E8" s="200"/>
      <c r="F8" s="201"/>
      <c r="G8" s="71"/>
      <c r="H8" s="36"/>
      <c r="I8" s="199" t="s">
        <v>185</v>
      </c>
      <c r="J8" s="200"/>
      <c r="K8" s="201"/>
      <c r="L8" s="71"/>
      <c r="M8" s="36"/>
      <c r="N8" s="199" t="s">
        <v>185</v>
      </c>
      <c r="O8" s="200"/>
      <c r="P8" s="201"/>
      <c r="Q8" s="71"/>
      <c r="R8" s="33">
        <v>1</v>
      </c>
      <c r="S8" s="33" t="s">
        <v>182</v>
      </c>
      <c r="T8" s="33">
        <f>INDEX(R7:R9,MATCH(D10,S7:S9,0))</f>
        <v>2</v>
      </c>
      <c r="U8" s="32">
        <f>INDEX(R7:R9,MATCH(I10,S7:S9,0))</f>
        <v>2</v>
      </c>
      <c r="V8" s="32">
        <f>INDEX(R7:R9,MATCH(N10,S7:S9,0))</f>
        <v>2</v>
      </c>
      <c r="W8" s="32">
        <v>1</v>
      </c>
      <c r="X8" s="32" t="s">
        <v>197</v>
      </c>
      <c r="Y8" s="33">
        <f>INDEX(W8:W16,MATCH(D25,X8:X16,0))</f>
        <v>8</v>
      </c>
      <c r="Z8" s="32">
        <f>INDEX(W8:W16,MATCH(I25,X8:X16,0))</f>
        <v>1</v>
      </c>
      <c r="AA8" s="32">
        <f>INDEX(W8:W16,MATCH(N25,X8:X16,0))</f>
        <v>8</v>
      </c>
    </row>
    <row r="9" spans="1:27" ht="21" customHeight="1">
      <c r="A9" s="30"/>
      <c r="B9" s="34"/>
      <c r="C9" s="193" t="s">
        <v>1241</v>
      </c>
      <c r="D9" s="73"/>
      <c r="E9" s="73"/>
      <c r="F9" s="34"/>
      <c r="G9" s="71"/>
      <c r="H9" s="36"/>
      <c r="I9" s="73"/>
      <c r="J9" s="73"/>
      <c r="K9" s="34"/>
      <c r="L9" s="71"/>
      <c r="M9" s="36"/>
      <c r="N9" s="73"/>
      <c r="O9" s="73"/>
      <c r="P9" s="34"/>
      <c r="Q9" s="71"/>
      <c r="R9" s="33">
        <v>2</v>
      </c>
      <c r="S9" s="33" t="s">
        <v>181</v>
      </c>
      <c r="T9" s="33"/>
      <c r="W9" s="32">
        <v>2</v>
      </c>
      <c r="X9" s="32" t="s">
        <v>203</v>
      </c>
      <c r="Y9" s="32" t="str">
        <f>IF(Y8=1,"DE",IF(Y8=2,"FI",IF(Y8=3,"FR",IF(Y8=4,"IT",IF(Y8=5,"NO",IF(Y8=6,"AT",IF(Y8=7,"SE",IF(Y8=8,"CH",IF(Y8=9,"HU",IF(Y8=10,"RER",))))))))))</f>
        <v>CH</v>
      </c>
      <c r="Z9" s="32" t="str">
        <f>IF(Z8=1,"DE",IF(Z8=2,"FI",IF(Z8=3,"FR",IF(Z8=4,"IT",IF(Z8=5,"NO",IF(Z8=6,"AT",IF(Z8=7,"SE",IF(Z8=8,"CH",IF(Z8=9,"HU",IF(Z8=10,"RER",))))))))))</f>
        <v>DE</v>
      </c>
      <c r="AA9" s="32" t="str">
        <f>IF(AA8=1,"DE",IF(AA8=2,"FI",IF(AA8=3,"FR",IF(AA8=4,"IT",IF(AA8=5,"NO",IF(AA8=6,"AT",IF(AA8=7,"SE",IF(AA8=8,"CH",IF(AA8=9,"HU",IF(AA8=10,"RER",))))))))))</f>
        <v>CH</v>
      </c>
    </row>
    <row r="10" spans="1:27" ht="11.25" customHeight="1">
      <c r="A10" s="30"/>
      <c r="B10" s="34"/>
      <c r="C10" s="70" t="s">
        <v>180</v>
      </c>
      <c r="D10" s="205" t="s">
        <v>181</v>
      </c>
      <c r="E10" s="206"/>
      <c r="F10" s="73"/>
      <c r="G10" s="71"/>
      <c r="H10" s="36"/>
      <c r="I10" s="205" t="s">
        <v>181</v>
      </c>
      <c r="J10" s="206"/>
      <c r="K10" s="73"/>
      <c r="L10" s="71"/>
      <c r="M10" s="36"/>
      <c r="N10" s="205" t="s">
        <v>181</v>
      </c>
      <c r="O10" s="206"/>
      <c r="P10" s="73"/>
      <c r="Q10" s="71"/>
      <c r="R10" s="33"/>
      <c r="S10" s="33"/>
      <c r="T10" s="33"/>
      <c r="W10" s="32">
        <v>3</v>
      </c>
      <c r="X10" s="32" t="s">
        <v>198</v>
      </c>
    </row>
    <row r="11" spans="1:27" ht="11.25" customHeight="1">
      <c r="A11" s="30"/>
      <c r="B11" s="34"/>
      <c r="C11" s="69" t="s">
        <v>1298</v>
      </c>
      <c r="D11" s="207" t="s">
        <v>189</v>
      </c>
      <c r="E11" s="217"/>
      <c r="F11" s="179"/>
      <c r="G11" s="71"/>
      <c r="H11" s="36"/>
      <c r="I11" s="207" t="s">
        <v>189</v>
      </c>
      <c r="J11" s="208"/>
      <c r="K11" s="73"/>
      <c r="L11" s="71"/>
      <c r="M11" s="36"/>
      <c r="N11" s="207" t="s">
        <v>189</v>
      </c>
      <c r="O11" s="208"/>
      <c r="P11" s="73"/>
      <c r="Q11" s="71"/>
      <c r="R11" s="33"/>
      <c r="S11" s="33"/>
      <c r="T11" s="33"/>
      <c r="W11" s="32">
        <v>4</v>
      </c>
      <c r="X11" s="32" t="s">
        <v>204</v>
      </c>
    </row>
    <row r="12" spans="1:27" ht="25.5" customHeight="1">
      <c r="A12" s="30"/>
      <c r="B12" s="35"/>
      <c r="C12" s="202" t="str">
        <f>IF(T20=$R$24,"",IF(T20=$R$20,"",IF(T20=$R$21,"","Holztyp und dessen Verarbeitung werden nicht berücksichtigt")))</f>
        <v>Holztyp und dessen Verarbeitung werden nicht berücksichtigt</v>
      </c>
      <c r="D12" s="202"/>
      <c r="E12" s="202"/>
      <c r="F12" s="203"/>
      <c r="G12" s="71"/>
      <c r="H12" s="36"/>
      <c r="I12" s="203" t="str">
        <f>IF(U20=$R$24,"",IF(U20=$R$20,"",IF(U20=$R$21,"","Holztyp und dessen Verarbeitung werden nicht berücksichtigt")))</f>
        <v/>
      </c>
      <c r="J12" s="203"/>
      <c r="K12" s="203"/>
      <c r="L12" s="219"/>
      <c r="M12" s="71"/>
      <c r="N12" s="203" t="str">
        <f>IF(V20=$R$24,"",IF(V20=$R$20,"",IF(V20=$R$21,"","Holztyp und dessen Verarbeitung werden nicht berücksichtigt")))</f>
        <v/>
      </c>
      <c r="O12" s="203"/>
      <c r="P12" s="203"/>
      <c r="Q12" s="203"/>
      <c r="R12" s="33"/>
      <c r="S12" s="33"/>
      <c r="T12" s="33"/>
      <c r="W12" s="32">
        <v>5</v>
      </c>
      <c r="X12" s="32" t="s">
        <v>202</v>
      </c>
    </row>
    <row r="13" spans="1:27" ht="44.25" customHeight="1">
      <c r="A13" s="30"/>
      <c r="B13" s="34"/>
      <c r="C13" s="188" t="s">
        <v>1240</v>
      </c>
      <c r="D13" s="189" t="s">
        <v>206</v>
      </c>
      <c r="E13" s="190" t="s">
        <v>963</v>
      </c>
      <c r="F13" s="190" t="s">
        <v>205</v>
      </c>
      <c r="G13" s="191"/>
      <c r="H13" s="192"/>
      <c r="I13" s="189" t="s">
        <v>206</v>
      </c>
      <c r="J13" s="190" t="s">
        <v>963</v>
      </c>
      <c r="K13" s="190" t="s">
        <v>205</v>
      </c>
      <c r="L13" s="191"/>
      <c r="M13" s="192"/>
      <c r="N13" s="189" t="s">
        <v>206</v>
      </c>
      <c r="O13" s="190" t="s">
        <v>963</v>
      </c>
      <c r="P13" s="190" t="s">
        <v>205</v>
      </c>
      <c r="Q13" s="71"/>
      <c r="R13" s="33">
        <v>1</v>
      </c>
      <c r="S13" s="33" t="s">
        <v>194</v>
      </c>
      <c r="T13" s="33">
        <f>INDEX(R13:R19,MATCH(D11,S13:S19,0))</f>
        <v>5</v>
      </c>
      <c r="U13" s="33">
        <f>INDEX(R13:R19,MATCH(I11,S13:S19,0))</f>
        <v>5</v>
      </c>
      <c r="V13" s="33">
        <f>INDEX(R13:R19,MATCH(N11,S13:S19,0))</f>
        <v>5</v>
      </c>
      <c r="W13" s="32">
        <v>6</v>
      </c>
      <c r="X13" s="32" t="s">
        <v>199</v>
      </c>
    </row>
    <row r="14" spans="1:27" ht="11.25" customHeight="1">
      <c r="A14" s="30"/>
      <c r="B14" s="34"/>
      <c r="C14" s="74" t="s">
        <v>197</v>
      </c>
      <c r="D14" s="62">
        <v>0</v>
      </c>
      <c r="E14" s="66">
        <v>0</v>
      </c>
      <c r="F14" s="62">
        <v>0</v>
      </c>
      <c r="G14" s="71"/>
      <c r="H14" s="36"/>
      <c r="I14" s="62">
        <v>1</v>
      </c>
      <c r="J14" s="66">
        <v>60</v>
      </c>
      <c r="K14" s="62">
        <v>1</v>
      </c>
      <c r="L14" s="71"/>
      <c r="M14" s="36"/>
      <c r="N14" s="62">
        <v>0</v>
      </c>
      <c r="O14" s="66">
        <v>0</v>
      </c>
      <c r="P14" s="63">
        <v>0</v>
      </c>
      <c r="Q14" s="71"/>
      <c r="R14" s="33">
        <v>2</v>
      </c>
      <c r="S14" s="33" t="s">
        <v>192</v>
      </c>
      <c r="T14" s="33"/>
      <c r="W14" s="32">
        <v>7</v>
      </c>
      <c r="X14" s="32" t="s">
        <v>201</v>
      </c>
    </row>
    <row r="15" spans="1:27" ht="11.25" customHeight="1">
      <c r="A15" s="30"/>
      <c r="B15" s="34"/>
      <c r="C15" s="75" t="s">
        <v>203</v>
      </c>
      <c r="D15" s="61">
        <v>0</v>
      </c>
      <c r="E15" s="67">
        <v>0</v>
      </c>
      <c r="F15" s="64">
        <v>0</v>
      </c>
      <c r="G15" s="71"/>
      <c r="H15" s="36"/>
      <c r="I15" s="61">
        <v>0</v>
      </c>
      <c r="J15" s="67">
        <v>0</v>
      </c>
      <c r="K15" s="64">
        <v>0</v>
      </c>
      <c r="L15" s="71"/>
      <c r="M15" s="36"/>
      <c r="N15" s="61">
        <v>0</v>
      </c>
      <c r="O15" s="67">
        <v>0</v>
      </c>
      <c r="P15" s="64">
        <v>0</v>
      </c>
      <c r="Q15" s="71"/>
      <c r="R15" s="33">
        <v>3</v>
      </c>
      <c r="S15" s="33" t="s">
        <v>193</v>
      </c>
      <c r="T15" s="33"/>
      <c r="W15" s="32">
        <v>8</v>
      </c>
      <c r="X15" s="32" t="s">
        <v>196</v>
      </c>
    </row>
    <row r="16" spans="1:27" ht="11.25" customHeight="1">
      <c r="A16" s="30"/>
      <c r="B16" s="34"/>
      <c r="C16" s="75" t="s">
        <v>198</v>
      </c>
      <c r="D16" s="61">
        <v>0</v>
      </c>
      <c r="E16" s="67">
        <v>0</v>
      </c>
      <c r="F16" s="64">
        <v>0</v>
      </c>
      <c r="G16" s="71"/>
      <c r="H16" s="36"/>
      <c r="I16" s="61">
        <v>0</v>
      </c>
      <c r="J16" s="67">
        <v>0</v>
      </c>
      <c r="K16" s="64">
        <v>0</v>
      </c>
      <c r="L16" s="71"/>
      <c r="M16" s="36"/>
      <c r="N16" s="61">
        <v>0</v>
      </c>
      <c r="O16" s="67">
        <v>0</v>
      </c>
      <c r="P16" s="64">
        <v>0</v>
      </c>
      <c r="Q16" s="71"/>
      <c r="R16" s="33">
        <v>4</v>
      </c>
      <c r="S16" s="33" t="s">
        <v>191</v>
      </c>
      <c r="T16" s="33"/>
      <c r="W16" s="32">
        <v>9</v>
      </c>
      <c r="X16" s="32" t="s">
        <v>200</v>
      </c>
    </row>
    <row r="17" spans="1:28" ht="11.25" customHeight="1">
      <c r="A17" s="30"/>
      <c r="B17" s="34"/>
      <c r="C17" s="75" t="s">
        <v>204</v>
      </c>
      <c r="D17" s="61">
        <v>0</v>
      </c>
      <c r="E17" s="67">
        <v>0</v>
      </c>
      <c r="F17" s="64">
        <v>0</v>
      </c>
      <c r="G17" s="71"/>
      <c r="H17" s="36"/>
      <c r="I17" s="61">
        <v>0</v>
      </c>
      <c r="J17" s="67">
        <v>0</v>
      </c>
      <c r="K17" s="64">
        <v>0</v>
      </c>
      <c r="L17" s="71"/>
      <c r="M17" s="36"/>
      <c r="N17" s="61">
        <v>0</v>
      </c>
      <c r="O17" s="67">
        <v>0</v>
      </c>
      <c r="P17" s="64">
        <v>0</v>
      </c>
      <c r="Q17" s="71"/>
      <c r="R17" s="33">
        <v>5</v>
      </c>
      <c r="S17" s="33" t="s">
        <v>189</v>
      </c>
      <c r="T17" s="33"/>
    </row>
    <row r="18" spans="1:28" ht="11.25" customHeight="1">
      <c r="A18" s="30"/>
      <c r="B18" s="34"/>
      <c r="C18" s="75" t="s">
        <v>202</v>
      </c>
      <c r="D18" s="61">
        <v>0</v>
      </c>
      <c r="E18" s="67">
        <v>0</v>
      </c>
      <c r="F18" s="64">
        <v>0</v>
      </c>
      <c r="G18" s="71"/>
      <c r="H18" s="36"/>
      <c r="I18" s="61">
        <v>0</v>
      </c>
      <c r="J18" s="67">
        <v>0</v>
      </c>
      <c r="K18" s="64">
        <v>0</v>
      </c>
      <c r="L18" s="71"/>
      <c r="M18" s="36"/>
      <c r="N18" s="61">
        <v>0</v>
      </c>
      <c r="O18" s="67">
        <v>0</v>
      </c>
      <c r="P18" s="64">
        <v>0</v>
      </c>
      <c r="Q18" s="71"/>
      <c r="R18" s="33">
        <v>6</v>
      </c>
      <c r="S18" s="33" t="s">
        <v>190</v>
      </c>
      <c r="T18" s="33"/>
    </row>
    <row r="19" spans="1:28" ht="11.25" customHeight="1">
      <c r="A19" s="30"/>
      <c r="B19" s="34"/>
      <c r="C19" s="75" t="s">
        <v>199</v>
      </c>
      <c r="D19" s="61">
        <v>0</v>
      </c>
      <c r="E19" s="67">
        <v>0</v>
      </c>
      <c r="F19" s="64">
        <v>0</v>
      </c>
      <c r="G19" s="71"/>
      <c r="H19" s="36"/>
      <c r="I19" s="61">
        <v>0</v>
      </c>
      <c r="J19" s="67">
        <v>0</v>
      </c>
      <c r="K19" s="64">
        <v>0</v>
      </c>
      <c r="L19" s="71"/>
      <c r="M19" s="36"/>
      <c r="N19" s="61">
        <v>0</v>
      </c>
      <c r="O19" s="67">
        <v>0</v>
      </c>
      <c r="P19" s="64">
        <v>0</v>
      </c>
      <c r="Q19" s="71"/>
      <c r="R19" s="33">
        <v>7</v>
      </c>
      <c r="S19" s="33" t="s">
        <v>188</v>
      </c>
      <c r="T19" s="33"/>
    </row>
    <row r="20" spans="1:28" ht="11.25" customHeight="1">
      <c r="A20" s="30"/>
      <c r="B20" s="34"/>
      <c r="C20" s="75" t="s">
        <v>201</v>
      </c>
      <c r="D20" s="61">
        <v>0</v>
      </c>
      <c r="E20" s="67">
        <v>0</v>
      </c>
      <c r="F20" s="64">
        <v>0</v>
      </c>
      <c r="G20" s="71"/>
      <c r="H20" s="36"/>
      <c r="I20" s="61">
        <v>0</v>
      </c>
      <c r="J20" s="67">
        <v>0</v>
      </c>
      <c r="K20" s="64">
        <v>0</v>
      </c>
      <c r="L20" s="71"/>
      <c r="M20" s="36"/>
      <c r="N20" s="61">
        <v>1</v>
      </c>
      <c r="O20" s="67">
        <v>2000</v>
      </c>
      <c r="P20" s="64">
        <v>0.8</v>
      </c>
      <c r="Q20" s="71"/>
      <c r="R20" s="33">
        <v>1</v>
      </c>
      <c r="S20" s="42" t="s">
        <v>185</v>
      </c>
      <c r="T20" s="33">
        <f>INDEX(R20:R28,MATCH(D8,S20:S28,0))</f>
        <v>3</v>
      </c>
      <c r="U20" s="33">
        <f>INDEX(R20:R28,MATCH(I8,S20:S28,0))</f>
        <v>1</v>
      </c>
      <c r="V20" s="33">
        <f>INDEX(R20:R28,MATCH(N8,S20:S28,0))</f>
        <v>1</v>
      </c>
    </row>
    <row r="21" spans="1:28" ht="11.25" customHeight="1">
      <c r="A21" s="30"/>
      <c r="B21" s="34"/>
      <c r="C21" s="75" t="s">
        <v>196</v>
      </c>
      <c r="D21" s="61">
        <v>1</v>
      </c>
      <c r="E21" s="67">
        <v>40</v>
      </c>
      <c r="F21" s="64">
        <v>1</v>
      </c>
      <c r="G21" s="71"/>
      <c r="H21" s="36"/>
      <c r="I21" s="61">
        <v>0</v>
      </c>
      <c r="J21" s="67">
        <v>0</v>
      </c>
      <c r="K21" s="64">
        <v>0</v>
      </c>
      <c r="L21" s="71"/>
      <c r="M21" s="36"/>
      <c r="N21" s="61">
        <v>0</v>
      </c>
      <c r="O21" s="67">
        <v>0</v>
      </c>
      <c r="P21" s="64">
        <v>0</v>
      </c>
      <c r="Q21" s="71"/>
      <c r="R21" s="33">
        <v>2</v>
      </c>
      <c r="S21" s="33" t="s">
        <v>187</v>
      </c>
      <c r="T21" s="33"/>
      <c r="W21" s="32">
        <v>1</v>
      </c>
      <c r="X21" s="32" t="s">
        <v>1015</v>
      </c>
      <c r="Y21" s="32">
        <f>INDEX(W21:W22,MATCH(D28,X21:X22,0))</f>
        <v>2</v>
      </c>
      <c r="Z21" s="32">
        <f>INDEX($W$21:$W$22,MATCH(I28,$X$21:$X$22,0))</f>
        <v>2</v>
      </c>
      <c r="AA21" s="32">
        <f>INDEX($W$21:$W$22,MATCH(N28,$X$21:$X$22,0))</f>
        <v>2</v>
      </c>
    </row>
    <row r="22" spans="1:28" ht="11.25" customHeight="1">
      <c r="A22" s="30"/>
      <c r="B22" s="34"/>
      <c r="C22" s="75" t="s">
        <v>200</v>
      </c>
      <c r="D22" s="61">
        <v>0</v>
      </c>
      <c r="E22" s="67">
        <v>0</v>
      </c>
      <c r="F22" s="64">
        <v>0</v>
      </c>
      <c r="G22" s="71"/>
      <c r="H22" s="36"/>
      <c r="I22" s="65">
        <v>0</v>
      </c>
      <c r="J22" s="68">
        <v>0</v>
      </c>
      <c r="K22" s="186">
        <v>0</v>
      </c>
      <c r="L22" s="187"/>
      <c r="M22" s="71"/>
      <c r="N22" s="65">
        <v>0</v>
      </c>
      <c r="O22" s="68">
        <v>0</v>
      </c>
      <c r="P22" s="186">
        <v>0</v>
      </c>
      <c r="Q22" s="36"/>
      <c r="R22" s="33">
        <v>3</v>
      </c>
      <c r="S22" s="42" t="s">
        <v>1299</v>
      </c>
      <c r="T22" s="33"/>
      <c r="W22" s="32">
        <v>2</v>
      </c>
      <c r="X22" s="32" t="s">
        <v>1302</v>
      </c>
    </row>
    <row r="23" spans="1:28" ht="36" customHeight="1">
      <c r="A23" s="30"/>
      <c r="B23" s="34"/>
      <c r="C23" s="202" t="str">
        <f>IF(T20=$R$25,"Länderanteile werden nicht berücksichtigt. Alles Holz stammt aus dem Verarbeitungsland",IF(T20=$R$26,"Länderanteile werden nicht berücksichtigt. Alles Holz stammt aus dem Verarbeitungsland",IF(T20=$R$27,"Länderanteile werden nicht berücksichtigt. Alles Holz stammt aus dem Verarbeitungsland",IF(T20=$R$28,"Länderanteile werden nicht berücksichtigt. Alles Holz stammt aus dem Verarbeitungsland",IF(SUM(D14:D22)=1,"","Länderanteile müssen total 100% geben")))))</f>
        <v/>
      </c>
      <c r="D23" s="202"/>
      <c r="E23" s="202"/>
      <c r="F23" s="202"/>
      <c r="G23" s="71"/>
      <c r="H23" s="36"/>
      <c r="I23" s="202" t="str">
        <f>IF(U20=$R$25,"Länderanteile werden nicht berücksichtigt. Alles Holz stammt aus dem Verarbeitungsland",IF(U20=$R$26,"Länderanteile werden nicht berücksichtigt. Alles Holz stammt aus dem Verarbeitungsland",IF(U20=$R$27,"Länderanteile werden nicht berücksichtigt. Alles Holz stammt aus dem Verarbeitungsland",IF(U20=$R$28,"Länderanteile werden nicht berücksichtigt. Alles Holz stammt aus dem Verarbeitungsland",IF(SUM(I14:I22)=1,"","Länderanteile müssen total 100% geben")))))</f>
        <v/>
      </c>
      <c r="J23" s="202"/>
      <c r="K23" s="202"/>
      <c r="L23" s="203"/>
      <c r="M23" s="36"/>
      <c r="N23" s="202" t="str">
        <f>IF(V20=$R$25,"Länderanteile werden nicht berücksichtigt. Alles Holz stammt aus dem Verarbeitungsland",IF(V20=$R$26,"Länderanteile werden nicht berücksichtigt. Alles Holz stammt aus dem Verarbeitungsland",IF(V20=$R$27,"Länderanteile werden nicht berücksichtigt. Alles Holz stammt aus dem Verarbeitungsland",IF(V20=$R$28,"Länderanteile werden nicht berücksichtigt. Alles Holz stammt aus dem Verarbeitungsland",IF(SUM(N14:N22)=1,"","Länderanteile müssen total 100% geben")))))</f>
        <v/>
      </c>
      <c r="O23" s="202"/>
      <c r="P23" s="202"/>
      <c r="Q23" s="203"/>
      <c r="R23" s="33">
        <v>4</v>
      </c>
      <c r="S23" s="42" t="s">
        <v>1300</v>
      </c>
      <c r="T23" s="33"/>
    </row>
    <row r="24" spans="1:28" ht="11.25" customHeight="1">
      <c r="A24" s="30"/>
      <c r="B24" s="34"/>
      <c r="C24" s="204" t="str">
        <f>IF(OR(F14&gt;1,F15&gt;1,F16&gt;1,F17&gt;1,F18&gt;1,F19&gt;1,F20&gt;1,F21&gt;1,F22&gt;1),"Der Anteil LkW darf maximal 100% betragen","")</f>
        <v/>
      </c>
      <c r="D24" s="204"/>
      <c r="E24" s="204"/>
      <c r="F24" s="182"/>
      <c r="G24" s="71"/>
      <c r="H24" s="36"/>
      <c r="I24" s="204" t="str">
        <f>IF(OR(K14&gt;1,K15&gt;1,K16&gt;1,K17&gt;1,K18&gt;1,K19&gt;1,K20&gt;1,K21&gt;1,K22&gt;1),"Der Anteil LkW darf maximal 100% betragen","")</f>
        <v/>
      </c>
      <c r="J24" s="204"/>
      <c r="K24" s="203"/>
      <c r="L24" s="182"/>
      <c r="M24" s="36"/>
      <c r="N24" s="204" t="str">
        <f>IF(OR(P14&gt;1,P15&gt;1,P16&gt;1,P17&gt;1,P18&gt;1,P19&gt;1,P20&gt;1,P21&gt;1,P22&gt;1),"Der Anteil LkW darf maximal 100% betragen","")</f>
        <v/>
      </c>
      <c r="O24" s="204"/>
      <c r="P24" s="203"/>
      <c r="Q24" s="182"/>
      <c r="R24" s="33">
        <v>5</v>
      </c>
      <c r="S24" s="42" t="s">
        <v>186</v>
      </c>
      <c r="T24" s="33"/>
    </row>
    <row r="25" spans="1:28" ht="11.25" customHeight="1">
      <c r="A25" s="30"/>
      <c r="B25" s="34"/>
      <c r="C25" s="79" t="s">
        <v>195</v>
      </c>
      <c r="D25" s="216" t="s">
        <v>196</v>
      </c>
      <c r="E25" s="216"/>
      <c r="F25" s="180"/>
      <c r="G25" s="71"/>
      <c r="H25" s="36"/>
      <c r="I25" s="197" t="s">
        <v>197</v>
      </c>
      <c r="J25" s="216"/>
      <c r="K25" s="180"/>
      <c r="L25" s="71"/>
      <c r="M25" s="36"/>
      <c r="N25" s="197" t="s">
        <v>196</v>
      </c>
      <c r="O25" s="198"/>
      <c r="P25" s="180"/>
      <c r="Q25" s="71"/>
      <c r="R25" s="185">
        <v>7</v>
      </c>
      <c r="S25" s="42" t="s">
        <v>184</v>
      </c>
      <c r="T25" s="33"/>
    </row>
    <row r="26" spans="1:28" ht="11.25" customHeight="1">
      <c r="A26" s="30"/>
      <c r="B26" s="34"/>
      <c r="C26" s="80" t="s">
        <v>962</v>
      </c>
      <c r="D26" s="77">
        <v>0</v>
      </c>
      <c r="E26" s="218" t="str">
        <f>IF(AND(Y8=$W$15,D26&gt;0),"wird nicht berücksichtigt","")</f>
        <v/>
      </c>
      <c r="F26" s="203"/>
      <c r="G26" s="219"/>
      <c r="H26" s="181"/>
      <c r="I26" s="183">
        <v>300</v>
      </c>
      <c r="J26" s="218" t="str">
        <f>IF(AND(AD8=$W$15,I26&gt;0),"wird nicht berücksichtigt","")</f>
        <v/>
      </c>
      <c r="K26" s="203"/>
      <c r="L26" s="219"/>
      <c r="M26" s="36"/>
      <c r="N26" s="183">
        <v>0</v>
      </c>
      <c r="O26" s="203" t="str">
        <f>IF(AND(AI8=$W$15,N26&gt;0),"wird nicht berücksichtigt","")</f>
        <v/>
      </c>
      <c r="P26" s="203"/>
      <c r="Q26" s="203"/>
      <c r="R26" s="33">
        <v>8</v>
      </c>
      <c r="S26" s="33" t="s">
        <v>227</v>
      </c>
      <c r="T26" s="33"/>
      <c r="AB26" s="52"/>
    </row>
    <row r="27" spans="1:28" ht="11.25" customHeight="1">
      <c r="A27" s="30"/>
      <c r="B27" s="34"/>
      <c r="C27" s="80" t="s">
        <v>205</v>
      </c>
      <c r="D27" s="76">
        <v>0</v>
      </c>
      <c r="E27" s="35"/>
      <c r="F27" s="35"/>
      <c r="G27" s="71"/>
      <c r="H27" s="36"/>
      <c r="I27" s="184">
        <v>1</v>
      </c>
      <c r="J27" s="35"/>
      <c r="K27" s="35"/>
      <c r="L27" s="71"/>
      <c r="M27" s="36"/>
      <c r="N27" s="184">
        <v>0</v>
      </c>
      <c r="O27" s="35"/>
      <c r="P27" s="35"/>
      <c r="Q27" s="71"/>
      <c r="R27" s="33">
        <v>9</v>
      </c>
      <c r="S27" s="33" t="s">
        <v>228</v>
      </c>
      <c r="T27" s="33"/>
    </row>
    <row r="28" spans="1:28" ht="11.25" customHeight="1">
      <c r="A28" s="30"/>
      <c r="B28" s="34"/>
      <c r="C28" s="81" t="s">
        <v>1301</v>
      </c>
      <c r="D28" s="165" t="s">
        <v>1302</v>
      </c>
      <c r="E28" s="37"/>
      <c r="F28" s="37"/>
      <c r="G28" s="71"/>
      <c r="H28" s="36"/>
      <c r="I28" s="184" t="s">
        <v>1302</v>
      </c>
      <c r="J28" s="37"/>
      <c r="K28" s="37"/>
      <c r="L28" s="71"/>
      <c r="M28" s="36"/>
      <c r="N28" s="184" t="s">
        <v>1302</v>
      </c>
      <c r="O28" s="37"/>
      <c r="P28" s="37"/>
      <c r="Q28" s="71"/>
      <c r="R28" s="33">
        <v>10</v>
      </c>
      <c r="S28" s="33" t="s">
        <v>229</v>
      </c>
      <c r="T28" s="33"/>
    </row>
    <row r="29" spans="1:28" ht="11.25" customHeight="1">
      <c r="A29" s="30"/>
      <c r="B29" s="34"/>
      <c r="C29" s="203" t="str">
        <f>IF(AND(OR(T20=$R$26,T20=$R$27,T20=$R$28),Y8=$W$15),"Produktion von Spanplatten in der Schweiz gibt es nicht","")</f>
        <v/>
      </c>
      <c r="D29" s="202"/>
      <c r="E29" s="203"/>
      <c r="F29" s="203"/>
      <c r="G29" s="71"/>
      <c r="H29" s="36"/>
      <c r="I29" s="203" t="str">
        <f>IF(AND(OR(U20=$R$26,U20=$R$27,U20=$R$28),Z8=$W$15),"Produktion von Spanplatten in der Schweiz gibt es nicht","")</f>
        <v/>
      </c>
      <c r="J29" s="203"/>
      <c r="K29" s="203"/>
      <c r="L29" s="203"/>
      <c r="M29" s="36"/>
      <c r="N29" s="203" t="str">
        <f>IF(AND(OR(V20=$R$26,V20=$R$27,V20=$R$28),AA8=$W$15),"Produktion von Spanplatten in der Schweiz gibt es nicht","")</f>
        <v/>
      </c>
      <c r="O29" s="203"/>
      <c r="P29" s="203"/>
      <c r="Q29" s="203"/>
      <c r="R29" s="33"/>
      <c r="S29" s="33"/>
      <c r="T29" s="33"/>
    </row>
    <row r="30" spans="1:28" ht="11.25" customHeight="1">
      <c r="A30" s="30"/>
      <c r="B30" s="34"/>
      <c r="C30" s="203" t="str">
        <f>IF(D27&gt;1,"Der Anteil LkW darf maximal 100% betragen","")</f>
        <v/>
      </c>
      <c r="D30" s="203"/>
      <c r="E30" s="203"/>
      <c r="F30" s="35"/>
      <c r="G30" s="71"/>
      <c r="H30" s="36"/>
      <c r="I30" s="203" t="str">
        <f>IF(I27&gt;1,"Der Anteil LkW darf maximal 100% betragen","")</f>
        <v/>
      </c>
      <c r="J30" s="203"/>
      <c r="K30" s="203"/>
      <c r="L30" s="71"/>
      <c r="M30" s="36"/>
      <c r="N30" s="203" t="str">
        <f>IF(N27&gt;1,"Der Anteil LkW darf maximal 100% betragen","")</f>
        <v/>
      </c>
      <c r="O30" s="203"/>
      <c r="P30" s="203"/>
      <c r="Q30" s="71"/>
      <c r="R30" s="33"/>
      <c r="S30" s="33"/>
      <c r="T30" s="33"/>
    </row>
    <row r="31" spans="1:28" ht="11.25" customHeight="1">
      <c r="A31" s="30"/>
      <c r="B31" s="38"/>
      <c r="C31" s="39"/>
      <c r="D31" s="38"/>
      <c r="E31" s="38"/>
      <c r="F31" s="38"/>
      <c r="G31" s="41"/>
      <c r="H31" s="40"/>
      <c r="I31" s="38"/>
      <c r="J31" s="38"/>
      <c r="K31" s="38"/>
      <c r="L31" s="41"/>
      <c r="M31" s="40"/>
      <c r="N31" s="38"/>
      <c r="O31" s="38"/>
      <c r="P31" s="38"/>
      <c r="Q31" s="41"/>
      <c r="R31" s="33"/>
      <c r="S31" s="33"/>
      <c r="T31" s="32">
        <f>INDEX($R$32:$R$36,MATCH(C33,$S$32:$S$36,0))</f>
        <v>5</v>
      </c>
      <c r="U31" s="32">
        <f>INDEX($R$32:$R$36,MATCH(I33,$S$32:$S$36,0))</f>
        <v>5</v>
      </c>
      <c r="V31" s="32">
        <f>INDEX($R$32:$R$36,MATCH(N33,$S$32:$S$36,0))</f>
        <v>5</v>
      </c>
    </row>
    <row r="32" spans="1:28" ht="11.25" customHeight="1">
      <c r="A32" s="30"/>
      <c r="B32" s="38"/>
      <c r="C32" s="53" t="s">
        <v>77</v>
      </c>
      <c r="D32" s="38"/>
      <c r="E32" s="38"/>
      <c r="F32" s="38"/>
      <c r="G32" s="41"/>
      <c r="H32" s="40"/>
      <c r="I32" s="53" t="s">
        <v>77</v>
      </c>
      <c r="J32" s="38"/>
      <c r="K32" s="38"/>
      <c r="L32" s="41"/>
      <c r="M32" s="40"/>
      <c r="N32" s="53" t="s">
        <v>77</v>
      </c>
      <c r="O32" s="38"/>
      <c r="P32" s="38"/>
      <c r="Q32" s="41"/>
      <c r="R32" s="33">
        <v>1</v>
      </c>
      <c r="S32" s="32" t="s">
        <v>95</v>
      </c>
    </row>
    <row r="33" spans="1:154" ht="11.25" customHeight="1">
      <c r="A33" s="30"/>
      <c r="B33" s="38"/>
      <c r="C33" s="211" t="s">
        <v>94</v>
      </c>
      <c r="D33" s="212"/>
      <c r="E33" s="38"/>
      <c r="F33" s="38"/>
      <c r="G33" s="41"/>
      <c r="H33" s="40"/>
      <c r="I33" s="211" t="s">
        <v>94</v>
      </c>
      <c r="J33" s="213"/>
      <c r="K33" s="212"/>
      <c r="L33" s="41"/>
      <c r="M33" s="40"/>
      <c r="N33" s="211" t="s">
        <v>94</v>
      </c>
      <c r="O33" s="213"/>
      <c r="P33" s="212"/>
      <c r="Q33" s="41"/>
      <c r="R33" s="33">
        <v>2</v>
      </c>
      <c r="S33" s="32" t="s">
        <v>91</v>
      </c>
    </row>
    <row r="34" spans="1:154" ht="11.25" customHeight="1">
      <c r="A34" s="30"/>
      <c r="B34" s="38"/>
      <c r="C34" s="39"/>
      <c r="D34" s="38"/>
      <c r="E34" s="38"/>
      <c r="F34" s="38"/>
      <c r="G34" s="41"/>
      <c r="H34" s="40"/>
      <c r="I34" s="38"/>
      <c r="J34" s="38"/>
      <c r="K34" s="38"/>
      <c r="L34" s="41"/>
      <c r="M34" s="40"/>
      <c r="N34" s="38"/>
      <c r="O34" s="38"/>
      <c r="P34" s="38"/>
      <c r="Q34" s="41"/>
      <c r="R34" s="33">
        <v>3</v>
      </c>
      <c r="S34" s="32" t="s">
        <v>92</v>
      </c>
    </row>
    <row r="35" spans="1:154" ht="11.25" customHeight="1">
      <c r="A35" s="30"/>
      <c r="B35" s="38"/>
      <c r="C35" s="39"/>
      <c r="D35" s="44"/>
      <c r="E35" s="44"/>
      <c r="F35" s="45"/>
      <c r="G35" s="41"/>
      <c r="H35" s="40"/>
      <c r="I35" s="38"/>
      <c r="J35" s="38"/>
      <c r="K35" s="45"/>
      <c r="L35" s="41"/>
      <c r="M35" s="40"/>
      <c r="N35" s="38"/>
      <c r="O35" s="38"/>
      <c r="P35" s="45"/>
      <c r="Q35" s="41"/>
      <c r="R35" s="33">
        <v>4</v>
      </c>
      <c r="S35" s="32" t="s">
        <v>93</v>
      </c>
    </row>
    <row r="36" spans="1:154" ht="11.25" customHeight="1">
      <c r="A36" s="30"/>
      <c r="B36" s="38"/>
      <c r="C36" s="39" t="s">
        <v>78</v>
      </c>
      <c r="D36" s="164">
        <f>D38-D37</f>
        <v>127.44030812490668</v>
      </c>
      <c r="E36" s="43" t="str">
        <f>IF($T$31=2,"kWh Öl-eq/m³",IF($T$31=3,"kWh Öl-eq/m³",IF($T$31=4,"kWh Öl-eq/m³",IF($T$31=5,"kg CO2-eq/m³",IF($T$31=1,"UBP/m³",0)))))</f>
        <v>kg CO2-eq/m³</v>
      </c>
      <c r="F36" s="43"/>
      <c r="G36" s="41"/>
      <c r="H36" s="40"/>
      <c r="I36" s="164">
        <f>I38-I37</f>
        <v>87.787348073654996</v>
      </c>
      <c r="J36" s="43" t="str">
        <f>IF($U$31=2,"kWh Öl-eq/m³",IF($U$31=3,"kWh Öl-eq/m³",IF($U$31=4,"kWh Öl-eq/m³",IF($U$31=5,"kg CO2-eq/m³",IF($U$31=1,"UBP/m³",0)))))</f>
        <v>kg CO2-eq/m³</v>
      </c>
      <c r="K36" s="43"/>
      <c r="L36" s="41"/>
      <c r="M36" s="40"/>
      <c r="N36" s="164">
        <f>N38-N37</f>
        <v>386.37475663939995</v>
      </c>
      <c r="O36" s="43" t="str">
        <f t="shared" ref="O36:O38" si="0">IF($V$31=2,"kWh Öl-eq/m³",IF($V$31=3,"kWh Öl-eq/m³",IF($V$31=4,"kWh Öl-eq/m³",IF($V$31=5,"kg CO2-eq/m³",IF($V$31=1,"UBP/m³",0)))))</f>
        <v>kg CO2-eq/m³</v>
      </c>
      <c r="P36" s="43"/>
      <c r="Q36" s="41"/>
      <c r="R36" s="33">
        <v>5</v>
      </c>
      <c r="S36" s="32" t="s">
        <v>94</v>
      </c>
    </row>
    <row r="37" spans="1:154" ht="11.25" customHeight="1">
      <c r="A37" s="30"/>
      <c r="B37" s="38"/>
      <c r="C37" s="39" t="s">
        <v>72</v>
      </c>
      <c r="D37" s="163">
        <f>IF($T$31=1,SUM(LCIA!$NV$19:$OE$19),IF($T$31=2,SUM(LCIA!$NV$15:$OE$15),IF($T$31=3,SUM(LCIA!$NV$17:$OE$17),IF($T$31=4,SUM(LCIA!$NV$16:$OE$16),IF($T$31=5,SUM(LCIA!$NV$18:$OE$18),0)))))</f>
        <v>56.142546899999999</v>
      </c>
      <c r="E37" s="43" t="str">
        <f>IF($T$31=2,"kWh Öl-eq/m³",IF($T$31=3,"kWh Öl-eq/m³",IF($T$31=4,"kWh Öl-eq/m³",IF($T$31=5,"kg CO2-eq/m³",IF($T$31=1,"UBP/m³",0)))))</f>
        <v>kg CO2-eq/m³</v>
      </c>
      <c r="F37" s="43"/>
      <c r="G37" s="41"/>
      <c r="H37" s="40"/>
      <c r="I37" s="163">
        <f>IF($U$31=1,SUM('2.LCIA'!$NV$19:$OE$19),IF($U$31=2,SUM('2.LCIA'!$NV$15:$OE$15),IF($U$31=3,SUM('2.LCIA'!$NV$17:$OE$17),IF($U$31=4,SUM('2.LCIA'!$NV$16:$OE$16),IF($U$31=5,SUM('2.LCIA'!$NV$18:$OE$18),0)))))</f>
        <v>5.1133759160000007</v>
      </c>
      <c r="J37" s="43" t="str">
        <f>IF($U$31=2,"kWh Öl-eq/m³",IF($U$31=3,"kWh Öl-eq/m³",IF($U$31=4,"kWh Öl-eq/m³",IF($U$31=5,"kg CO2-eq/m³",IF($U$31=1,"UBP/m³",0)))))</f>
        <v>kg CO2-eq/m³</v>
      </c>
      <c r="K37" s="38"/>
      <c r="L37" s="41"/>
      <c r="M37" s="40"/>
      <c r="N37" s="163">
        <f>IF($V$31=1,SUM('3.LCIA'!$NV$19:$OE$19),IF($V$31=2,SUM('3.LCIA'!$NV$15:$OE$15),IF($V$31=3,SUM('3.LCIA'!$NV$17:$OE$17),IF($V$31=4,SUM('3.LCIA'!$NV$16:$OE$16),IF($V$31=5,SUM('3.LCIA'!$NV$18:$OE$18),0)))))</f>
        <v>5.1133759160000007</v>
      </c>
      <c r="O37" s="43" t="str">
        <f t="shared" si="0"/>
        <v>kg CO2-eq/m³</v>
      </c>
      <c r="P37" s="43"/>
      <c r="Q37" s="41"/>
      <c r="R37" s="33"/>
      <c r="T37" s="33"/>
    </row>
    <row r="38" spans="1:154" ht="11.25" customHeight="1">
      <c r="A38" s="30"/>
      <c r="B38" s="38"/>
      <c r="C38" s="39" t="s">
        <v>41</v>
      </c>
      <c r="D38" s="164">
        <f>IF($T$31=1,LCIA!$B$19,IF($T$31=2,LCIA!$B$15,IF($T$31=3,LCIA!$B$17,IF($T$31=4,LCIA!$B$16,IF($T$31=5,LCIA!$B$18,0)))))</f>
        <v>183.58285502490668</v>
      </c>
      <c r="E38" s="43" t="str">
        <f>IF($T$31=2,"kWh Öl-eq/m³",IF($T$31=3,"kWh Öl-eq/m³",IF($T$31=4,"kWh Öl-eq/m³",IF($T$31=5,"kg CO2-eq/m³",IF($T$31=1,"UBP/m³",0)))))</f>
        <v>kg CO2-eq/m³</v>
      </c>
      <c r="F38" s="43"/>
      <c r="G38" s="41"/>
      <c r="H38" s="40"/>
      <c r="I38" s="164">
        <f>IF($U$31=1,'2.LCIA'!$B$19,IF($U$31=2,'2.LCIA'!$B$15,IF($U$31=3,'2.LCIA'!$B$17,IF($U$31=4,'2.LCIA'!$B$16,IF($U$31=5,'2.LCIA'!$B$18,0)))))</f>
        <v>92.900723989654992</v>
      </c>
      <c r="J38" s="43" t="str">
        <f>IF($U$31=2,"kWh Öl-eq/m³",IF($U$31=3,"kWh Öl-eq/m³",IF($U$31=4,"kWh Öl-eq/m³",IF($U$31=5,"kg CO2-eq/m³",IF($U$31=1,"UBP/m³",0)))))</f>
        <v>kg CO2-eq/m³</v>
      </c>
      <c r="K38" s="38"/>
      <c r="L38" s="41"/>
      <c r="M38" s="40"/>
      <c r="N38" s="164">
        <f>IF($V$31=1,'3.LCIA'!$B$19,IF($V$31=2,'3.LCIA'!$B$15,IF($V$31=3,'3.LCIA'!$B$17,IF($V$31=4,'3.LCIA'!$B$16,IF($V$31=5,'3.LCIA'!$B$18,0)))))</f>
        <v>391.48813255539994</v>
      </c>
      <c r="O38" s="43" t="str">
        <f t="shared" si="0"/>
        <v>kg CO2-eq/m³</v>
      </c>
      <c r="P38" s="43"/>
      <c r="Q38" s="41"/>
    </row>
    <row r="39" spans="1:154" ht="9" customHeight="1">
      <c r="A39" s="30"/>
      <c r="B39" s="38"/>
      <c r="C39" s="38"/>
      <c r="D39" s="38"/>
      <c r="E39" s="38"/>
      <c r="F39" s="38"/>
      <c r="G39" s="41"/>
      <c r="H39" s="40"/>
      <c r="I39" s="38"/>
      <c r="J39" s="38"/>
      <c r="K39" s="38"/>
      <c r="L39" s="41"/>
      <c r="M39" s="40"/>
      <c r="N39" s="38"/>
      <c r="O39" s="38"/>
      <c r="P39" s="38"/>
      <c r="Q39" s="41"/>
      <c r="R39" s="33"/>
      <c r="S39" s="33"/>
      <c r="T39" s="33"/>
      <c r="U39" s="33"/>
    </row>
    <row r="40" spans="1:154" ht="11.25" customHeight="1">
      <c r="A40" s="30"/>
      <c r="B40" s="30"/>
      <c r="C40" s="30"/>
      <c r="D40" s="30"/>
      <c r="E40" s="30"/>
      <c r="F40" s="30"/>
      <c r="G40" s="46"/>
      <c r="H40" s="46"/>
      <c r="I40" s="30"/>
      <c r="J40" s="30"/>
      <c r="K40" s="30"/>
      <c r="L40" s="46"/>
      <c r="M40" s="46"/>
      <c r="N40" s="30"/>
      <c r="O40" s="30"/>
      <c r="P40" s="30"/>
      <c r="Q40" s="46"/>
      <c r="R40" s="33"/>
      <c r="S40" s="33"/>
      <c r="T40" s="33"/>
    </row>
    <row r="41" spans="1:154" ht="145.5" customHeight="1">
      <c r="A41" s="30"/>
      <c r="B41" s="214" t="s">
        <v>1342</v>
      </c>
      <c r="C41" s="214"/>
      <c r="D41" s="214"/>
      <c r="E41" s="214"/>
      <c r="F41" s="214"/>
      <c r="G41" s="214"/>
      <c r="H41" s="214"/>
      <c r="I41" s="214"/>
      <c r="J41" s="214"/>
      <c r="K41" s="214"/>
      <c r="L41" s="214"/>
      <c r="M41" s="214"/>
      <c r="N41" s="214"/>
      <c r="O41" s="214"/>
      <c r="P41" s="214"/>
      <c r="Q41" s="214"/>
      <c r="R41" s="33"/>
      <c r="S41" s="33"/>
      <c r="T41" s="33"/>
    </row>
    <row r="42" spans="1:154" ht="14.25" customHeight="1">
      <c r="A42" s="30"/>
      <c r="B42" s="210"/>
      <c r="C42" s="210"/>
      <c r="D42" s="210"/>
      <c r="E42" s="210"/>
      <c r="F42" s="210"/>
      <c r="G42" s="210"/>
      <c r="H42" s="210"/>
      <c r="I42" s="210"/>
      <c r="J42" s="210"/>
      <c r="K42" s="210"/>
      <c r="L42" s="210"/>
      <c r="M42" s="210"/>
      <c r="N42" s="210"/>
      <c r="O42" s="210"/>
      <c r="P42" s="210"/>
      <c r="Q42" s="60"/>
    </row>
    <row r="43" spans="1:154" s="30" customFormat="1" ht="12.75" customHeight="1">
      <c r="B43" s="209" t="s">
        <v>1340</v>
      </c>
      <c r="C43" s="209"/>
      <c r="D43" s="209"/>
      <c r="E43" s="59"/>
      <c r="F43" s="48"/>
      <c r="G43" s="48"/>
      <c r="H43" s="48"/>
      <c r="I43" s="49"/>
      <c r="J43" s="56"/>
      <c r="K43" s="49"/>
      <c r="L43" s="72"/>
      <c r="M43" s="49"/>
      <c r="N43" s="49"/>
      <c r="O43" s="56"/>
      <c r="P43" s="49"/>
      <c r="Q43" s="72"/>
      <c r="R43" s="32"/>
      <c r="S43" s="32"/>
      <c r="T43" s="32"/>
      <c r="U43" s="32"/>
      <c r="V43" s="32"/>
      <c r="W43" s="32"/>
      <c r="X43" s="32"/>
      <c r="Y43" s="32"/>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row>
    <row r="44" spans="1:154">
      <c r="A44" s="30"/>
      <c r="B44" s="195" t="s">
        <v>1341</v>
      </c>
      <c r="C44" s="195"/>
      <c r="D44" s="195"/>
      <c r="E44" s="195"/>
      <c r="F44" s="47"/>
      <c r="G44" s="55"/>
      <c r="H44" s="47"/>
      <c r="I44" s="30"/>
      <c r="J44" s="30"/>
      <c r="K44" s="30"/>
      <c r="L44" s="46"/>
      <c r="M44" s="46"/>
      <c r="N44" s="30"/>
      <c r="O44" s="30"/>
      <c r="P44" s="30"/>
      <c r="Q44" s="46"/>
    </row>
    <row r="45" spans="1:154">
      <c r="A45" s="30"/>
      <c r="B45" s="209" t="s">
        <v>2</v>
      </c>
      <c r="C45" s="209"/>
      <c r="D45" s="48"/>
      <c r="E45" s="48"/>
      <c r="F45" s="48"/>
      <c r="G45" s="48"/>
      <c r="H45" s="48"/>
      <c r="I45" s="30"/>
      <c r="J45" s="30"/>
      <c r="K45" s="30"/>
      <c r="L45" s="46"/>
      <c r="M45" s="46"/>
      <c r="N45" s="30"/>
      <c r="O45" s="30"/>
      <c r="P45" s="30"/>
      <c r="Q45" s="46"/>
    </row>
    <row r="46" spans="1:154">
      <c r="A46" s="30"/>
      <c r="B46" s="30"/>
      <c r="C46" s="30"/>
      <c r="D46" s="30"/>
      <c r="E46" s="30"/>
      <c r="F46" s="50"/>
      <c r="G46" s="46"/>
      <c r="H46" s="46"/>
      <c r="I46" s="30"/>
      <c r="J46" s="30"/>
      <c r="K46" s="30"/>
      <c r="L46" s="46"/>
      <c r="M46" s="46"/>
      <c r="N46" s="30"/>
      <c r="O46" s="30"/>
      <c r="P46" s="30"/>
      <c r="Q46" s="46"/>
    </row>
    <row r="47" spans="1:154">
      <c r="A47" s="30"/>
      <c r="B47" s="30"/>
      <c r="C47" s="30"/>
      <c r="D47" s="30"/>
      <c r="E47" s="30"/>
      <c r="F47" s="30"/>
      <c r="G47" s="46"/>
      <c r="H47" s="46"/>
      <c r="I47" s="30"/>
      <c r="J47" s="30"/>
      <c r="K47" s="51"/>
      <c r="L47" s="46"/>
      <c r="M47" s="46"/>
      <c r="N47" s="30"/>
      <c r="O47" s="30"/>
      <c r="P47" s="30"/>
      <c r="Q47" s="46"/>
    </row>
  </sheetData>
  <sheetProtection password="862F" sheet="1" objects="1" scenarios="1" selectLockedCells="1"/>
  <sortState ref="C55:E96">
    <sortCondition ref="C55"/>
  </sortState>
  <mergeCells count="38">
    <mergeCell ref="O26:Q26"/>
    <mergeCell ref="B41:Q41"/>
    <mergeCell ref="B45:C45"/>
    <mergeCell ref="C6:D6"/>
    <mergeCell ref="I10:J10"/>
    <mergeCell ref="I11:J11"/>
    <mergeCell ref="I25:J25"/>
    <mergeCell ref="D10:E10"/>
    <mergeCell ref="D11:E11"/>
    <mergeCell ref="D25:E25"/>
    <mergeCell ref="C23:F23"/>
    <mergeCell ref="E26:G26"/>
    <mergeCell ref="I8:K8"/>
    <mergeCell ref="J26:L26"/>
    <mergeCell ref="I12:L12"/>
    <mergeCell ref="I23:L23"/>
    <mergeCell ref="I29:L29"/>
    <mergeCell ref="B43:D43"/>
    <mergeCell ref="B42:P42"/>
    <mergeCell ref="C33:D33"/>
    <mergeCell ref="I33:K33"/>
    <mergeCell ref="N33:P33"/>
    <mergeCell ref="C30:E30"/>
    <mergeCell ref="I30:K30"/>
    <mergeCell ref="N30:P30"/>
    <mergeCell ref="C29:F29"/>
    <mergeCell ref="N29:Q29"/>
    <mergeCell ref="N25:O25"/>
    <mergeCell ref="D8:F8"/>
    <mergeCell ref="C12:F12"/>
    <mergeCell ref="N12:Q12"/>
    <mergeCell ref="N23:Q23"/>
    <mergeCell ref="N8:P8"/>
    <mergeCell ref="I24:K24"/>
    <mergeCell ref="N24:P24"/>
    <mergeCell ref="C24:E24"/>
    <mergeCell ref="N10:O10"/>
    <mergeCell ref="N11:O11"/>
  </mergeCells>
  <phoneticPr fontId="0" type="noConversion"/>
  <dataValidations count="6">
    <dataValidation type="list" allowBlank="1" showInputMessage="1" showErrorMessage="1" sqref="C33 N33 I33">
      <formula1>$S$32:$S$36</formula1>
    </dataValidation>
    <dataValidation type="list" allowBlank="1" showInputMessage="1" showErrorMessage="1" sqref="D11 N11 I11">
      <formula1>$S$13:$S$19</formula1>
    </dataValidation>
    <dataValidation type="list" allowBlank="1" showInputMessage="1" showErrorMessage="1" sqref="D8 N8 I8">
      <formula1>$S$20:$S$28</formula1>
    </dataValidation>
    <dataValidation type="list" allowBlank="1" showInputMessage="1" showErrorMessage="1" sqref="D10:E10 N10:O10 I10:J10">
      <formula1>$S$7:$S$9</formula1>
    </dataValidation>
    <dataValidation type="list" allowBlank="1" showInputMessage="1" showErrorMessage="1" sqref="D28 N28 I28">
      <formula1>$X$21:$X$22</formula1>
    </dataValidation>
    <dataValidation type="list" allowBlank="1" showInputMessage="1" showErrorMessage="1" sqref="D25:E25 N25:O25 I25:J25">
      <formula1>$X$8:$X$16</formula1>
    </dataValidation>
  </dataValidations>
  <hyperlinks>
    <hyperlink ref="B44:D44" r:id="rId1" display="Broschüre &quot;Ökobilanzen Holz- und Holzgebäude&quot; herunterladen"/>
    <hyperlink ref="B45:C45" r:id="rId2" display="zurück zur treeze Website"/>
    <hyperlink ref="B43:D43" r:id="rId3" display="&quot;Hintergrundbericht Holzrechner&quot; herunterladen"/>
  </hyperlinks>
  <pageMargins left="0.59055118110236227" right="0.59055118110236227" top="0.59055118110236227" bottom="0.59055118110236227" header="0.51181102362204722" footer="0.51181102362204722"/>
  <pageSetup paperSize="9" scale="33" orientation="landscape" r:id="rId4"/>
  <headerFooter alignWithMargins="0"/>
  <colBreaks count="1" manualBreakCount="1">
    <brk id="25" max="1048575" man="1"/>
  </colBreaks>
  <customProperties>
    <customPr name="EpmWorksheetKeyString_GUID" r:id="rId5"/>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2:J50"/>
  <sheetViews>
    <sheetView zoomScaleNormal="100" workbookViewId="0">
      <selection activeCell="C55" sqref="C55"/>
    </sheetView>
  </sheetViews>
  <sheetFormatPr baseColWidth="10" defaultColWidth="11.42578125" defaultRowHeight="15"/>
  <cols>
    <col min="1" max="1" width="11.42578125" style="26"/>
    <col min="2" max="2" width="21.7109375" style="26" customWidth="1"/>
    <col min="3" max="3" width="22.28515625" style="26" customWidth="1"/>
    <col min="4" max="4" width="20.42578125" style="26" customWidth="1"/>
    <col min="5" max="5" width="13.42578125" style="26" customWidth="1"/>
    <col min="6" max="6" width="20.140625" style="26" customWidth="1"/>
    <col min="7" max="7" width="20.42578125" style="26" customWidth="1"/>
    <col min="8" max="8" width="43.85546875" style="26" customWidth="1"/>
    <col min="9" max="9" width="21.140625" style="26" customWidth="1"/>
    <col min="10" max="16384" width="11.42578125" style="26"/>
  </cols>
  <sheetData>
    <row r="2" spans="1:10">
      <c r="B2" s="27">
        <v>1</v>
      </c>
      <c r="C2" s="27" t="s">
        <v>207</v>
      </c>
      <c r="F2" s="27">
        <v>1</v>
      </c>
      <c r="G2" s="27"/>
    </row>
    <row r="3" spans="1:10">
      <c r="B3" s="27">
        <v>2</v>
      </c>
      <c r="C3" s="27" t="s">
        <v>179</v>
      </c>
      <c r="F3" s="27">
        <v>2</v>
      </c>
      <c r="G3" s="27" t="s">
        <v>214</v>
      </c>
    </row>
    <row r="4" spans="1:10">
      <c r="B4" s="27">
        <v>3</v>
      </c>
      <c r="C4" s="27" t="s">
        <v>1175</v>
      </c>
      <c r="F4" s="27">
        <v>3</v>
      </c>
      <c r="G4" s="27" t="s">
        <v>1173</v>
      </c>
      <c r="I4" s="27">
        <v>0</v>
      </c>
      <c r="J4" s="27"/>
    </row>
    <row r="5" spans="1:10">
      <c r="B5" s="27">
        <v>4</v>
      </c>
      <c r="C5" s="27" t="s">
        <v>1174</v>
      </c>
      <c r="F5" s="27">
        <v>4</v>
      </c>
      <c r="G5" s="27" t="s">
        <v>213</v>
      </c>
      <c r="I5" s="27">
        <v>1</v>
      </c>
      <c r="J5" s="27" t="s">
        <v>210</v>
      </c>
    </row>
    <row r="6" spans="1:10" ht="15.75" customHeight="1">
      <c r="B6" s="27">
        <v>5</v>
      </c>
      <c r="C6" s="27" t="s">
        <v>208</v>
      </c>
      <c r="F6" s="27">
        <v>5</v>
      </c>
      <c r="G6" s="27" t="s">
        <v>217</v>
      </c>
      <c r="I6" s="27">
        <v>2</v>
      </c>
      <c r="J6" s="27" t="s">
        <v>211</v>
      </c>
    </row>
    <row r="7" spans="1:10">
      <c r="B7" s="27"/>
      <c r="C7" s="27"/>
      <c r="F7" s="27">
        <v>6</v>
      </c>
      <c r="G7" s="27" t="s">
        <v>216</v>
      </c>
    </row>
    <row r="8" spans="1:10">
      <c r="B8" s="27">
        <v>7</v>
      </c>
      <c r="C8" s="27" t="s">
        <v>209</v>
      </c>
      <c r="F8" s="27">
        <v>7</v>
      </c>
      <c r="G8" s="27" t="s">
        <v>215</v>
      </c>
    </row>
    <row r="9" spans="1:10">
      <c r="B9" s="27">
        <v>8</v>
      </c>
      <c r="C9" s="27" t="s">
        <v>965</v>
      </c>
      <c r="F9" s="82"/>
      <c r="G9" s="82"/>
    </row>
    <row r="10" spans="1:10">
      <c r="B10" s="27">
        <v>9</v>
      </c>
      <c r="C10" s="27" t="s">
        <v>932</v>
      </c>
      <c r="F10" s="82"/>
      <c r="G10" s="82"/>
    </row>
    <row r="11" spans="1:10">
      <c r="B11" s="27">
        <v>10</v>
      </c>
      <c r="C11" s="27" t="s">
        <v>965</v>
      </c>
      <c r="F11" s="82"/>
      <c r="G11" s="82"/>
    </row>
    <row r="14" spans="1:10">
      <c r="A14" s="26" t="s">
        <v>79</v>
      </c>
      <c r="B14" s="27">
        <f>Eingabemaske!T20</f>
        <v>3</v>
      </c>
      <c r="C14" s="28" t="str">
        <f>VLOOKUP($B$14,$B$2:$C$11,2,FALSE)</f>
        <v>glued laminated timber, indoor use</v>
      </c>
      <c r="D14" s="27">
        <f>Eingabemaske!T8</f>
        <v>2</v>
      </c>
      <c r="E14" s="28" t="str">
        <f>IF(OR($B$14=3,$B$14=4),"softwood",VLOOKUP($D$14,$I$4:$J$6,2,FALSE))</f>
        <v>softwood</v>
      </c>
      <c r="F14" s="27">
        <f>Eingabemaske!T13</f>
        <v>5</v>
      </c>
      <c r="G14" s="28" t="str">
        <f>VLOOKUP($F$14,$F$2:$G$8,2,FALSE)</f>
        <v>raw, kiln dried (u=10%)</v>
      </c>
    </row>
    <row r="15" spans="1:10">
      <c r="A15" s="26" t="s">
        <v>80</v>
      </c>
      <c r="B15" s="27">
        <f>Eingabemaske!U20</f>
        <v>1</v>
      </c>
      <c r="C15" s="28" t="str">
        <f>VLOOKUP($B$15,$B$2:$C$11,2,FALSE)</f>
        <v>beam</v>
      </c>
      <c r="D15" s="27">
        <f>Eingabemaske!U8</f>
        <v>2</v>
      </c>
      <c r="E15" s="28" t="str">
        <f>IF(OR($B$15=3,$B$15=4),"softwood",VLOOKUP($D$15,$I$4:$J$6,2,FALSE))</f>
        <v>softwood</v>
      </c>
      <c r="F15" s="27">
        <f>Eingabemaske!U13</f>
        <v>5</v>
      </c>
      <c r="G15" s="28" t="str">
        <f>VLOOKUP($F$15,$F$2:$G$8,2,FALSE)</f>
        <v>raw, kiln dried (u=10%)</v>
      </c>
    </row>
    <row r="16" spans="1:10">
      <c r="A16" s="26" t="s">
        <v>81</v>
      </c>
      <c r="B16" s="27">
        <f>Eingabemaske!V20</f>
        <v>1</v>
      </c>
      <c r="C16" s="28" t="str">
        <f>VLOOKUP($B$16,$B$2:$C$11,2,FALSE)</f>
        <v>beam</v>
      </c>
      <c r="D16" s="27">
        <f>Eingabemaske!V8</f>
        <v>2</v>
      </c>
      <c r="E16" s="28" t="str">
        <f>IF(OR($B$16=3,$B$16=4),"softwood",VLOOKUP($D$16,$I$4:$J$6,2,FALSE))</f>
        <v>softwood</v>
      </c>
      <c r="F16" s="27">
        <f>Eingabemaske!V13</f>
        <v>5</v>
      </c>
      <c r="G16" s="28" t="str">
        <f>VLOOKUP($F$16,$F$2:$G$8,2,FALSE)</f>
        <v>raw, kiln dried (u=10%)</v>
      </c>
    </row>
    <row r="19" spans="2:3">
      <c r="C19" s="26" t="s">
        <v>79</v>
      </c>
    </row>
    <row r="20" spans="2:3">
      <c r="B20" s="74" t="s">
        <v>218</v>
      </c>
      <c r="C20" s="78">
        <f>Eingabemaske!D14</f>
        <v>0</v>
      </c>
    </row>
    <row r="21" spans="2:3">
      <c r="B21" s="75" t="s">
        <v>219</v>
      </c>
      <c r="C21" s="78">
        <f>Eingabemaske!D15</f>
        <v>0</v>
      </c>
    </row>
    <row r="22" spans="2:3">
      <c r="B22" s="75" t="s">
        <v>220</v>
      </c>
      <c r="C22" s="78">
        <f>Eingabemaske!D16</f>
        <v>0</v>
      </c>
    </row>
    <row r="23" spans="2:3">
      <c r="B23" s="75" t="s">
        <v>221</v>
      </c>
      <c r="C23" s="78">
        <f>Eingabemaske!D17</f>
        <v>0</v>
      </c>
    </row>
    <row r="24" spans="2:3">
      <c r="B24" s="75" t="s">
        <v>222</v>
      </c>
      <c r="C24" s="78">
        <f>Eingabemaske!D18</f>
        <v>0</v>
      </c>
    </row>
    <row r="25" spans="2:3">
      <c r="B25" s="75" t="s">
        <v>223</v>
      </c>
      <c r="C25" s="78">
        <f>Eingabemaske!D19</f>
        <v>0</v>
      </c>
    </row>
    <row r="26" spans="2:3">
      <c r="B26" s="75" t="s">
        <v>224</v>
      </c>
      <c r="C26" s="78">
        <f>Eingabemaske!D20</f>
        <v>0</v>
      </c>
    </row>
    <row r="27" spans="2:3">
      <c r="B27" s="75" t="s">
        <v>212</v>
      </c>
      <c r="C27" s="78">
        <f>Eingabemaske!D21</f>
        <v>1</v>
      </c>
    </row>
    <row r="28" spans="2:3">
      <c r="B28" s="75" t="s">
        <v>225</v>
      </c>
      <c r="C28" s="78">
        <f>Eingabemaske!D22</f>
        <v>0</v>
      </c>
    </row>
    <row r="30" spans="2:3">
      <c r="C30" s="26" t="s">
        <v>80</v>
      </c>
    </row>
    <row r="31" spans="2:3">
      <c r="B31" s="74" t="s">
        <v>218</v>
      </c>
      <c r="C31" s="62">
        <f>Eingabemaske!I14</f>
        <v>1</v>
      </c>
    </row>
    <row r="32" spans="2:3">
      <c r="B32" s="75" t="s">
        <v>219</v>
      </c>
      <c r="C32" s="62">
        <f>Eingabemaske!I15</f>
        <v>0</v>
      </c>
    </row>
    <row r="33" spans="2:3">
      <c r="B33" s="75" t="s">
        <v>220</v>
      </c>
      <c r="C33" s="62">
        <f>Eingabemaske!I16</f>
        <v>0</v>
      </c>
    </row>
    <row r="34" spans="2:3">
      <c r="B34" s="75" t="s">
        <v>221</v>
      </c>
      <c r="C34" s="62">
        <f>Eingabemaske!I17</f>
        <v>0</v>
      </c>
    </row>
    <row r="35" spans="2:3">
      <c r="B35" s="75" t="s">
        <v>222</v>
      </c>
      <c r="C35" s="62">
        <f>Eingabemaske!I18</f>
        <v>0</v>
      </c>
    </row>
    <row r="36" spans="2:3">
      <c r="B36" s="75" t="s">
        <v>223</v>
      </c>
      <c r="C36" s="62">
        <f>Eingabemaske!I19</f>
        <v>0</v>
      </c>
    </row>
    <row r="37" spans="2:3">
      <c r="B37" s="75" t="s">
        <v>224</v>
      </c>
      <c r="C37" s="62">
        <f>Eingabemaske!I20</f>
        <v>0</v>
      </c>
    </row>
    <row r="38" spans="2:3">
      <c r="B38" s="75" t="s">
        <v>212</v>
      </c>
      <c r="C38" s="62">
        <f>Eingabemaske!I21</f>
        <v>0</v>
      </c>
    </row>
    <row r="39" spans="2:3">
      <c r="B39" s="75" t="s">
        <v>225</v>
      </c>
      <c r="C39" s="62">
        <f>Eingabemaske!I22</f>
        <v>0</v>
      </c>
    </row>
    <row r="41" spans="2:3">
      <c r="C41" s="26" t="s">
        <v>81</v>
      </c>
    </row>
    <row r="42" spans="2:3">
      <c r="B42" s="74" t="s">
        <v>218</v>
      </c>
      <c r="C42" s="62">
        <f>Eingabemaske!N14</f>
        <v>0</v>
      </c>
    </row>
    <row r="43" spans="2:3">
      <c r="B43" s="75" t="s">
        <v>219</v>
      </c>
      <c r="C43" s="62">
        <f>Eingabemaske!N15</f>
        <v>0</v>
      </c>
    </row>
    <row r="44" spans="2:3">
      <c r="B44" s="75" t="s">
        <v>220</v>
      </c>
      <c r="C44" s="62">
        <f>Eingabemaske!N16</f>
        <v>0</v>
      </c>
    </row>
    <row r="45" spans="2:3">
      <c r="B45" s="75" t="s">
        <v>221</v>
      </c>
      <c r="C45" s="62">
        <f>Eingabemaske!N17</f>
        <v>0</v>
      </c>
    </row>
    <row r="46" spans="2:3">
      <c r="B46" s="75" t="s">
        <v>222</v>
      </c>
      <c r="C46" s="62">
        <f>Eingabemaske!N18</f>
        <v>0</v>
      </c>
    </row>
    <row r="47" spans="2:3">
      <c r="B47" s="75" t="s">
        <v>223</v>
      </c>
      <c r="C47" s="62">
        <f>Eingabemaske!N19</f>
        <v>0</v>
      </c>
    </row>
    <row r="48" spans="2:3">
      <c r="B48" s="75" t="s">
        <v>224</v>
      </c>
      <c r="C48" s="62">
        <f>Eingabemaske!N20</f>
        <v>1</v>
      </c>
    </row>
    <row r="49" spans="2:3">
      <c r="B49" s="75" t="s">
        <v>212</v>
      </c>
      <c r="C49" s="62">
        <f>Eingabemaske!N21</f>
        <v>0</v>
      </c>
    </row>
    <row r="50" spans="2:3">
      <c r="B50" s="75" t="s">
        <v>225</v>
      </c>
      <c r="C50" s="62">
        <f>Eingabemaske!N22</f>
        <v>0</v>
      </c>
    </row>
  </sheetData>
  <pageMargins left="0.78740157499999996" right="0.78740157499999996" top="0.984251969" bottom="0.984251969" header="0.4921259845" footer="0.4921259845"/>
  <pageSetup paperSize="9" scale="83" orientation="landscape" r:id="rId1"/>
  <headerFooter alignWithMargins="0"/>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PE437"/>
  <sheetViews>
    <sheetView zoomScaleNormal="100" workbookViewId="0">
      <pane xSplit="2" ySplit="5" topLeftCell="CT451" activePane="bottomRight" state="frozen"/>
      <selection activeCell="C55" sqref="C55"/>
      <selection pane="topRight" activeCell="C55" sqref="C55"/>
      <selection pane="bottomLeft" activeCell="C55" sqref="C55"/>
      <selection pane="bottomRight" activeCell="C55" sqref="C55"/>
    </sheetView>
  </sheetViews>
  <sheetFormatPr baseColWidth="10" defaultColWidth="10.85546875" defaultRowHeight="14.25" outlineLevelRow="1"/>
  <cols>
    <col min="1" max="1" width="27.5703125" style="22" customWidth="1"/>
    <col min="2" max="2" width="53.5703125" style="22" customWidth="1"/>
    <col min="3" max="3" width="23.85546875" style="22" customWidth="1"/>
    <col min="4" max="4" width="14.7109375" style="22" customWidth="1"/>
    <col min="5" max="5" width="14.42578125" style="22" customWidth="1"/>
    <col min="6" max="7" width="14.7109375" style="22" customWidth="1"/>
    <col min="8" max="8" width="17.42578125" style="22" customWidth="1"/>
    <col min="9" max="9" width="15.140625" style="22" customWidth="1"/>
    <col min="10" max="10" width="14.85546875" style="22" customWidth="1"/>
    <col min="11" max="12" width="16" style="22" customWidth="1"/>
    <col min="13" max="13" width="16.85546875" style="22" customWidth="1"/>
    <col min="14" max="14" width="14.85546875" style="22" customWidth="1"/>
    <col min="15" max="15" width="14" style="22" customWidth="1"/>
    <col min="16" max="16" width="14.85546875" style="22" customWidth="1"/>
    <col min="17" max="18" width="12.42578125" style="22" customWidth="1"/>
    <col min="19" max="19" width="13" style="22" customWidth="1"/>
    <col min="20" max="20" width="13.28515625" style="22" customWidth="1"/>
    <col min="21" max="16384" width="10.85546875" style="22"/>
  </cols>
  <sheetData>
    <row r="1" spans="1:419" s="17" customFormat="1">
      <c r="C1" s="16" t="str">
        <f>C143</f>
        <v>sawnwood, board, hardwood, air dried (u=20%), planed, at sawmill/m3/AT U</v>
      </c>
      <c r="D1" s="16" t="str">
        <f t="shared" ref="D1:BO1" si="0">D143</f>
        <v>sawnwood, board, hardwood, air dried (u=20%), planed, at sawmill/m3/DE U</v>
      </c>
      <c r="E1" s="16" t="str">
        <f t="shared" si="0"/>
        <v>sawnwood, board, hardwood, air dried (u=20%), planed, at sawmill/m3/FI U</v>
      </c>
      <c r="F1" s="16" t="str">
        <f t="shared" si="0"/>
        <v>sawnwood, board, hardwood, air dried (u=20%), planed, at sawmill/m3/FR U</v>
      </c>
      <c r="G1" s="16" t="str">
        <f t="shared" si="0"/>
        <v>sawnwood, board, hardwood, air dried (u=20%), planed, at sawmill/m3/HU U</v>
      </c>
      <c r="H1" s="16" t="str">
        <f t="shared" si="0"/>
        <v>sawnwood, board, hardwood, air dried (u=20%), planed, at sawmill/m3/IT U</v>
      </c>
      <c r="I1" s="16" t="str">
        <f t="shared" si="0"/>
        <v>sawnwood, board, hardwood, air dried (u=20%), planed, at sawmill/m3/NO U</v>
      </c>
      <c r="J1" s="16" t="str">
        <f t="shared" si="0"/>
        <v>sawnwood, board, hardwood, air dried (u=20%), planed, at sawmill/m3/SE U</v>
      </c>
      <c r="K1" s="16" t="str">
        <f t="shared" si="0"/>
        <v>sawnwood, board, hardwood, air dried (u=20%), planed, at sawmill_631/CH U</v>
      </c>
      <c r="L1" s="16" t="str">
        <f t="shared" si="0"/>
        <v>sawnwood, board, hardwood, dried (u=10%), planed, at sawmill/m3/AT U</v>
      </c>
      <c r="M1" s="16" t="str">
        <f t="shared" si="0"/>
        <v>sawnwood, board, hardwood, dried (u=10%), planed, at sawmill/m3/DE U</v>
      </c>
      <c r="N1" s="16" t="str">
        <f t="shared" si="0"/>
        <v>sawnwood, board, hardwood, dried (u=10%), planed, at sawmill/m3/FI U</v>
      </c>
      <c r="O1" s="16" t="str">
        <f t="shared" si="0"/>
        <v>sawnwood, board, hardwood, dried (u=10%), planed, at sawmill/m3/FR U</v>
      </c>
      <c r="P1" s="16" t="str">
        <f t="shared" si="0"/>
        <v>sawnwood, board, hardwood, dried (u=10%), planed, at sawmill/m3/HU U</v>
      </c>
      <c r="Q1" s="16" t="str">
        <f t="shared" si="0"/>
        <v>sawnwood, board, hardwood, dried (u=10%), planed, at sawmill/m3/IT U</v>
      </c>
      <c r="R1" s="16" t="str">
        <f t="shared" si="0"/>
        <v>sawnwood, board, hardwood, dried (u=10%), planed, at sawmill/m3/NO U</v>
      </c>
      <c r="S1" s="16" t="str">
        <f t="shared" si="0"/>
        <v>sawnwood, board, hardwood, dried (u=10%), planed, at sawmill/m3/SE U</v>
      </c>
      <c r="T1" s="16" t="str">
        <f t="shared" si="0"/>
        <v>sawnwood, board, hardwood, dried (u=10%), planed, at sawmill_631/CH U</v>
      </c>
      <c r="U1" s="16" t="str">
        <f t="shared" si="0"/>
        <v>sawnwood, board, hardwood, kiln dried (u=20%), planed, at sawmill/m3/AT U</v>
      </c>
      <c r="V1" s="16" t="str">
        <f t="shared" si="0"/>
        <v>sawnwood, board, hardwood, kiln dried (u=20%), planed, at sawmill/m3/DE U</v>
      </c>
      <c r="W1" s="16" t="str">
        <f t="shared" si="0"/>
        <v>sawnwood, board, hardwood, kiln dried (u=20%), planed, at sawmill/m3/FI U</v>
      </c>
      <c r="X1" s="16" t="str">
        <f t="shared" si="0"/>
        <v>sawnwood, board, hardwood, kiln dried (u=20%), planed, at sawmill/m3/FR U</v>
      </c>
      <c r="Y1" s="16" t="str">
        <f t="shared" si="0"/>
        <v>sawnwood, board, hardwood, kiln dried (u=20%), planed, at sawmill/m3/HU U</v>
      </c>
      <c r="Z1" s="16" t="str">
        <f t="shared" si="0"/>
        <v>sawnwood, board, hardwood, kiln dried (u=20%), planed, at sawmill/m3/IT U</v>
      </c>
      <c r="AA1" s="16" t="str">
        <f t="shared" si="0"/>
        <v>sawnwood, board, hardwood, kiln dried (u=20%), planed, at sawmill/m3/NO U</v>
      </c>
      <c r="AB1" s="16" t="str">
        <f t="shared" si="0"/>
        <v>sawnwood, board, hardwood, kiln dried (u=20%), planed, at sawmill/m3/SE U</v>
      </c>
      <c r="AC1" s="16" t="str">
        <f t="shared" si="0"/>
        <v>sawnwood, board, hardwood, kiln dried (u=20%), planed, at sawmill_631/CH U</v>
      </c>
      <c r="AD1" s="16" t="str">
        <f t="shared" si="0"/>
        <v>sawnwood, board, hardwood, raw, air dried (u=20%), at sawmill/m3/AT U</v>
      </c>
      <c r="AE1" s="16" t="str">
        <f t="shared" si="0"/>
        <v>sawnwood, board, hardwood, raw, air dried (u=20%), at sawmill/m3/DE U</v>
      </c>
      <c r="AF1" s="16" t="str">
        <f t="shared" si="0"/>
        <v>sawnwood, board, hardwood, raw, air dried (u=20%), at sawmill/m3/FI U</v>
      </c>
      <c r="AG1" s="16" t="str">
        <f t="shared" si="0"/>
        <v>sawnwood, board, hardwood, raw, air dried (u=20%), at sawmill/m3/FR U</v>
      </c>
      <c r="AH1" s="16" t="str">
        <f t="shared" si="0"/>
        <v>sawnwood, board, hardwood, raw, air dried (u=20%), at sawmill/m3/HU U</v>
      </c>
      <c r="AI1" s="16" t="str">
        <f t="shared" si="0"/>
        <v>sawnwood, board, hardwood, raw, air dried (u=20%), at sawmill/m3/IT U</v>
      </c>
      <c r="AJ1" s="16" t="str">
        <f t="shared" si="0"/>
        <v>sawnwood, board, hardwood, raw, air dried (u=20%), at sawmill/m3/NO U</v>
      </c>
      <c r="AK1" s="16" t="str">
        <f t="shared" si="0"/>
        <v>sawnwood, board, hardwood, raw, air dried (u=20%), at sawmill/m3/SE U</v>
      </c>
      <c r="AL1" s="16" t="str">
        <f t="shared" si="0"/>
        <v>sawnwood, board, hardwood, raw, air dried (u=20%), at sawmill_631/CH U</v>
      </c>
      <c r="AM1" s="16" t="str">
        <f t="shared" si="0"/>
        <v>sawnwood, board, hardwood, raw, kiln dried (u=10%), at sawmill/m3/AT U</v>
      </c>
      <c r="AN1" s="16" t="str">
        <f t="shared" si="0"/>
        <v>sawnwood, board, hardwood, raw, kiln dried (u=10%), at sawmill/m3/DE U</v>
      </c>
      <c r="AO1" s="16" t="str">
        <f t="shared" si="0"/>
        <v>sawnwood, board, hardwood, raw, kiln dried (u=10%), at sawmill/m3/FI U</v>
      </c>
      <c r="AP1" s="16" t="str">
        <f t="shared" si="0"/>
        <v>sawnwood, board, hardwood, raw, kiln dried (u=10%), at sawmill/m3/FR U</v>
      </c>
      <c r="AQ1" s="16" t="str">
        <f t="shared" si="0"/>
        <v>sawnwood, board, hardwood, raw, kiln dried (u=10%), at sawmill/m3/HU U</v>
      </c>
      <c r="AR1" s="16" t="str">
        <f t="shared" si="0"/>
        <v>sawnwood, board, hardwood, raw, kiln dried (u=10%), at sawmill/m3/IT U</v>
      </c>
      <c r="AS1" s="16" t="str">
        <f t="shared" si="0"/>
        <v>sawnwood, board, hardwood, raw, kiln dried (u=10%), at sawmill/m3/NO U</v>
      </c>
      <c r="AT1" s="16" t="str">
        <f t="shared" si="0"/>
        <v>sawnwood, board, hardwood, raw, kiln dried (u=10%), at sawmill/m3/SE U</v>
      </c>
      <c r="AU1" s="16" t="str">
        <f t="shared" si="0"/>
        <v>sawnwood, board, hardwood, raw, kiln dried (u=10%), at sawmill_631/CH U</v>
      </c>
      <c r="AV1" s="16" t="str">
        <f t="shared" si="0"/>
        <v>sawnwood, board, hardwood, raw, kiln dried (u=20%), at sawmill/m3/AT U</v>
      </c>
      <c r="AW1" s="16" t="str">
        <f t="shared" si="0"/>
        <v>sawnwood, board, hardwood, raw, kiln dried (u=20%), at sawmill/m3/DE U</v>
      </c>
      <c r="AX1" s="16" t="str">
        <f t="shared" si="0"/>
        <v>sawnwood, board, hardwood, raw, kiln dried (u=20%), at sawmill/m3/FI U</v>
      </c>
      <c r="AY1" s="16" t="str">
        <f t="shared" si="0"/>
        <v>sawnwood, board, hardwood, raw, kiln dried (u=20%), at sawmill/m3/FR U</v>
      </c>
      <c r="AZ1" s="16" t="str">
        <f t="shared" si="0"/>
        <v>sawnwood, board, hardwood, raw, kiln dried (u=20%), at sawmill/m3/HU U</v>
      </c>
      <c r="BA1" s="16" t="str">
        <f t="shared" si="0"/>
        <v>sawnwood, board, hardwood, raw, kiln dried (u=20%), at sawmill/m3/IT U</v>
      </c>
      <c r="BB1" s="16" t="str">
        <f t="shared" si="0"/>
        <v>sawnwood, board, hardwood, raw, kiln dried (u=20%), at sawmill/m3/NO U</v>
      </c>
      <c r="BC1" s="16" t="str">
        <f t="shared" si="0"/>
        <v>sawnwood, board, hardwood, raw, kiln dried (u=20%), at sawmill/m3/SE U</v>
      </c>
      <c r="BD1" s="16" t="str">
        <f t="shared" si="0"/>
        <v>sawnwood, board, hardwood, raw, kiln dried (u=20%), at sawmill_631/CH U</v>
      </c>
      <c r="BE1" s="16" t="str">
        <f t="shared" si="0"/>
        <v>sawnwood, board, softwood, air dried (u=20%), planed, at sawmill/m3/AT U</v>
      </c>
      <c r="BF1" s="16" t="str">
        <f t="shared" si="0"/>
        <v>sawnwood, board, softwood, air dried (u=20%), planed, at sawmill/m3/DE U</v>
      </c>
      <c r="BG1" s="16" t="str">
        <f t="shared" si="0"/>
        <v>sawnwood, board, softwood, air dried (u=20%), planed, at sawmill/m3/FI U</v>
      </c>
      <c r="BH1" s="16" t="str">
        <f t="shared" si="0"/>
        <v>sawnwood, board, softwood, air dried (u=20%), planed, at sawmill/m3/FR U</v>
      </c>
      <c r="BI1" s="16" t="str">
        <f t="shared" si="0"/>
        <v>sawnwood, board, softwood, air dried (u=20%), planed, at sawmill/m3/HU U</v>
      </c>
      <c r="BJ1" s="16" t="str">
        <f t="shared" si="0"/>
        <v>sawnwood, board, softwood, air dried (u=20%), planed, at sawmill/m3/IT U</v>
      </c>
      <c r="BK1" s="16" t="str">
        <f t="shared" si="0"/>
        <v>sawnwood, board, softwood, air dried (u=20%), planed, at sawmill/m3/NO U</v>
      </c>
      <c r="BL1" s="16" t="str">
        <f t="shared" si="0"/>
        <v>sawnwood, board, softwood, air dried (u=20%), planed, at sawmill/m3/SE U</v>
      </c>
      <c r="BM1" s="16" t="str">
        <f t="shared" si="0"/>
        <v>sawnwood, board, softwood, air dried (u=20%), planed, at sawmill_631/CH U</v>
      </c>
      <c r="BN1" s="16" t="str">
        <f t="shared" si="0"/>
        <v>sawnwood, board, softwood, dried (u=10%), planed, at sawmill/m3/AT U</v>
      </c>
      <c r="BO1" s="16" t="str">
        <f t="shared" si="0"/>
        <v>sawnwood, board, softwood, dried (u=10%), planed, at sawmill/m3/DE U</v>
      </c>
      <c r="BP1" s="16" t="str">
        <f t="shared" ref="BP1:EA1" si="1">BP143</f>
        <v>sawnwood, board, softwood, dried (u=10%), planed, at sawmill/m3/FI U</v>
      </c>
      <c r="BQ1" s="16" t="str">
        <f t="shared" si="1"/>
        <v>sawnwood, board, softwood, dried (u=10%), planed, at sawmill/m3/FR U</v>
      </c>
      <c r="BR1" s="16" t="str">
        <f t="shared" si="1"/>
        <v>sawnwood, board, softwood, dried (u=10%), planed, at sawmill/m3/HU U</v>
      </c>
      <c r="BS1" s="16" t="str">
        <f t="shared" si="1"/>
        <v>sawnwood, board, softwood, dried (u=10%), planed, at sawmill/m3/IT U</v>
      </c>
      <c r="BT1" s="16" t="str">
        <f t="shared" si="1"/>
        <v>sawnwood, board, softwood, dried (u=10%), planed, at sawmill/m3/NO U</v>
      </c>
      <c r="BU1" s="16" t="str">
        <f t="shared" si="1"/>
        <v>sawnwood, board, softwood, dried (u=10%), planed, at sawmill/m3/SE U</v>
      </c>
      <c r="BV1" s="16" t="str">
        <f t="shared" si="1"/>
        <v>sawnwood, board, softwood, dried (u=10%), planed, at sawmill_631/CH U</v>
      </c>
      <c r="BW1" s="16" t="str">
        <f t="shared" si="1"/>
        <v>sawnwood, board, softwood, kiln dried (u=20%), planed, at sawmill/m3/AT U</v>
      </c>
      <c r="BX1" s="16" t="str">
        <f t="shared" si="1"/>
        <v>sawnwood, board, softwood, kiln dried (u=20%), planed, at sawmill/m3/DE U</v>
      </c>
      <c r="BY1" s="16" t="str">
        <f t="shared" si="1"/>
        <v>sawnwood, board, softwood, kiln dried (u=20%), planed, at sawmill/m3/FI U</v>
      </c>
      <c r="BZ1" s="16" t="str">
        <f t="shared" si="1"/>
        <v>sawnwood, board, softwood, kiln dried (u=20%), planed, at sawmill/m3/FR U</v>
      </c>
      <c r="CA1" s="16" t="str">
        <f t="shared" si="1"/>
        <v>sawnwood, board, softwood, kiln dried (u=20%), planed, at sawmill/m3/HU U</v>
      </c>
      <c r="CB1" s="16" t="str">
        <f t="shared" si="1"/>
        <v>sawnwood, board, softwood, kiln dried (u=20%), planed, at sawmill/m3/IT U</v>
      </c>
      <c r="CC1" s="16" t="str">
        <f t="shared" si="1"/>
        <v>sawnwood, board, softwood, kiln dried (u=20%), planed, at sawmill/m3/NO U</v>
      </c>
      <c r="CD1" s="16" t="str">
        <f t="shared" si="1"/>
        <v>sawnwood, board, softwood, kiln dried (u=20%), planed, at sawmill/m3/SE U</v>
      </c>
      <c r="CE1" s="16" t="str">
        <f t="shared" si="1"/>
        <v>sawnwood, board, softwood, kiln dried (u=20%), planed, at sawmill_631/CH U</v>
      </c>
      <c r="CF1" s="16" t="str">
        <f t="shared" si="1"/>
        <v>sawnwood, board, softwood, raw, air dried (u=20%), at sawmill/m3/AT U</v>
      </c>
      <c r="CG1" s="16" t="str">
        <f t="shared" si="1"/>
        <v>sawnwood, board, softwood, raw, air dried (u=20%), at sawmill/m3/DE U</v>
      </c>
      <c r="CH1" s="16" t="str">
        <f t="shared" si="1"/>
        <v>sawnwood, board, softwood, raw, air dried (u=20%), at sawmill/m3/FI U</v>
      </c>
      <c r="CI1" s="16" t="str">
        <f t="shared" si="1"/>
        <v>sawnwood, board, softwood, raw, air dried (u=20%), at sawmill/m3/FR U</v>
      </c>
      <c r="CJ1" s="16" t="str">
        <f t="shared" si="1"/>
        <v>sawnwood, board, softwood, raw, air dried (u=20%), at sawmill/m3/HU U</v>
      </c>
      <c r="CK1" s="16" t="str">
        <f t="shared" si="1"/>
        <v>sawnwood, board, softwood, raw, air dried (u=20%), at sawmill/m3/IT U</v>
      </c>
      <c r="CL1" s="16" t="str">
        <f t="shared" si="1"/>
        <v>sawnwood, board, softwood, raw, air dried (u=20%), at sawmill/m3/NO U</v>
      </c>
      <c r="CM1" s="16" t="str">
        <f t="shared" si="1"/>
        <v>sawnwood, board, softwood, raw, air dried (u=20%), at sawmill/m3/SE U</v>
      </c>
      <c r="CN1" s="16" t="str">
        <f t="shared" si="1"/>
        <v>sawnwood, board, softwood, raw, air dried (u=20%), at sawmill_631/CH U</v>
      </c>
      <c r="CO1" s="16" t="str">
        <f t="shared" si="1"/>
        <v>sawnwood, board, softwood, raw, kiln dried (u=10%), at sawmill/m3/AT U</v>
      </c>
      <c r="CP1" s="16" t="str">
        <f t="shared" si="1"/>
        <v>sawnwood, board, softwood, raw, kiln dried (u=10%), at sawmill/m3/DE U</v>
      </c>
      <c r="CQ1" s="16" t="str">
        <f t="shared" si="1"/>
        <v>sawnwood, board, softwood, raw, kiln dried (u=10%), at sawmill/m3/FI U</v>
      </c>
      <c r="CR1" s="16" t="str">
        <f t="shared" si="1"/>
        <v>sawnwood, board, softwood, raw, kiln dried (u=10%), at sawmill/m3/FR U</v>
      </c>
      <c r="CS1" s="16" t="str">
        <f t="shared" si="1"/>
        <v>sawnwood, board, softwood, raw, kiln dried (u=10%), at sawmill/m3/HU U</v>
      </c>
      <c r="CT1" s="16" t="str">
        <f t="shared" si="1"/>
        <v>sawnwood, board, softwood, raw, kiln dried (u=10%), at sawmill/m3/IT U</v>
      </c>
      <c r="CU1" s="16" t="str">
        <f t="shared" si="1"/>
        <v>sawnwood, board, softwood, raw, kiln dried (u=10%), at sawmill/m3/NO U</v>
      </c>
      <c r="CV1" s="16" t="str">
        <f t="shared" si="1"/>
        <v>sawnwood, board, softwood, raw, kiln dried (u=10%), at sawmill/m3/SE U</v>
      </c>
      <c r="CW1" s="16" t="str">
        <f t="shared" si="1"/>
        <v>sawnwood, board, softwood, raw, kiln dried (u=10%), at sawmill_631/CH U</v>
      </c>
      <c r="CX1" s="16" t="str">
        <f t="shared" si="1"/>
        <v>sawnwood, board, softwood, raw, kiln dried (u=20%), at sawmill/m3/AT U</v>
      </c>
      <c r="CY1" s="16" t="str">
        <f t="shared" si="1"/>
        <v>sawnwood, board, softwood, raw, kiln dried (u=20%), at sawmill/m3/DE U</v>
      </c>
      <c r="CZ1" s="16" t="str">
        <f t="shared" si="1"/>
        <v>sawnwood, board, softwood, raw, kiln dried (u=20%), at sawmill/m3/FI U</v>
      </c>
      <c r="DA1" s="16" t="str">
        <f t="shared" si="1"/>
        <v>sawnwood, board, softwood, raw, kiln dried (u=20%), at sawmill/m3/FR U</v>
      </c>
      <c r="DB1" s="16" t="str">
        <f t="shared" si="1"/>
        <v>sawnwood, board, softwood, raw, kiln dried (u=20%), at sawmill/m3/HU U</v>
      </c>
      <c r="DC1" s="16" t="str">
        <f t="shared" si="1"/>
        <v>sawnwood, board, softwood, raw, kiln dried (u=20%), at sawmill/m3/IT U</v>
      </c>
      <c r="DD1" s="16" t="str">
        <f t="shared" si="1"/>
        <v>sawnwood, board, softwood, raw, kiln dried (u=20%), at sawmill/m3/NO U</v>
      </c>
      <c r="DE1" s="16" t="str">
        <f t="shared" si="1"/>
        <v>sawnwood, board, softwood, raw, kiln dried (u=20%), at sawmill/m3/SE U</v>
      </c>
      <c r="DF1" s="16" t="str">
        <f t="shared" si="1"/>
        <v>sawnwood, board, softwood, raw, kiln dried (u=20%), at sawmill_631/CH U</v>
      </c>
      <c r="DG1" s="16" t="str">
        <f t="shared" si="1"/>
        <v>Impact category</v>
      </c>
      <c r="DH1" s="16" t="str">
        <f t="shared" si="1"/>
        <v>Unit</v>
      </c>
      <c r="DI1" s="16" t="str">
        <f t="shared" si="1"/>
        <v>sawnwood, lath, hardwood, air dried (u=20%), planed, at sawmill/m3/AT U</v>
      </c>
      <c r="DJ1" s="16" t="str">
        <f t="shared" si="1"/>
        <v>sawnwood, lath, hardwood, air dried (u=20%), planed, at sawmill/m3/DE U</v>
      </c>
      <c r="DK1" s="16" t="str">
        <f t="shared" si="1"/>
        <v>sawnwood, lath, hardwood, air dried (u=20%), planed, at sawmill/m3/FI U</v>
      </c>
      <c r="DL1" s="16" t="str">
        <f t="shared" si="1"/>
        <v>sawnwood, lath, hardwood, air dried (u=20%), planed, at sawmill/m3/FR U</v>
      </c>
      <c r="DM1" s="16" t="str">
        <f t="shared" si="1"/>
        <v>sawnwood, lath, hardwood, air dried (u=20%), planed, at sawmill/m3/HU U</v>
      </c>
      <c r="DN1" s="16" t="str">
        <f t="shared" si="1"/>
        <v>sawnwood, lath, hardwood, air dried (u=20%), planed, at sawmill/m3/IT U</v>
      </c>
      <c r="DO1" s="16" t="str">
        <f t="shared" si="1"/>
        <v>sawnwood, lath, hardwood, air dried (u=20%), planed, at sawmill/m3/NO U</v>
      </c>
      <c r="DP1" s="16" t="str">
        <f t="shared" si="1"/>
        <v>sawnwood, lath, hardwood, air dried (u=20%), planed, at sawmill/m3/SE U</v>
      </c>
      <c r="DQ1" s="16" t="str">
        <f t="shared" si="1"/>
        <v>sawnwood, lath, hardwood, air dried (u=20%), planed, at sawmill_631/CH U</v>
      </c>
      <c r="DR1" s="16" t="str">
        <f t="shared" si="1"/>
        <v>sawnwood, lath, hardwood, dried (u=10%), planed, at sawmill/m3/AT U</v>
      </c>
      <c r="DS1" s="16" t="str">
        <f t="shared" si="1"/>
        <v>sawnwood, lath, hardwood, dried (u=10%), planed, at sawmill/m3/DE U</v>
      </c>
      <c r="DT1" s="16" t="str">
        <f t="shared" si="1"/>
        <v>sawnwood, lath, hardwood, dried (u=10%), planed, at sawmill/m3/FI U</v>
      </c>
      <c r="DU1" s="16" t="str">
        <f t="shared" si="1"/>
        <v>sawnwood, lath, hardwood, dried (u=10%), planed, at sawmill/m3/FR U</v>
      </c>
      <c r="DV1" s="16" t="str">
        <f t="shared" si="1"/>
        <v>sawnwood, lath, hardwood, dried (u=10%), planed, at sawmill/m3/HU U</v>
      </c>
      <c r="DW1" s="16" t="str">
        <f t="shared" si="1"/>
        <v>sawnwood, lath, hardwood, dried (u=10%), planed, at sawmill/m3/IT U</v>
      </c>
      <c r="DX1" s="16" t="str">
        <f t="shared" si="1"/>
        <v>sawnwood, lath, hardwood, dried (u=10%), planed, at sawmill/m3/NO U</v>
      </c>
      <c r="DY1" s="16" t="str">
        <f t="shared" si="1"/>
        <v>sawnwood, lath, hardwood, dried (u=10%), planed, at sawmill/m3/SE U</v>
      </c>
      <c r="DZ1" s="16" t="str">
        <f t="shared" si="1"/>
        <v>sawnwood, lath, hardwood, dried (u=10%), planed, at sawmill_631/CH U</v>
      </c>
      <c r="EA1" s="16" t="str">
        <f t="shared" si="1"/>
        <v>sawnwood, lath, hardwood, kiln dried (u=20%), planed, at sawmill/m3/AT U</v>
      </c>
      <c r="EB1" s="16" t="str">
        <f t="shared" ref="EB1:GM1" si="2">EB143</f>
        <v>sawnwood, lath, hardwood, kiln dried (u=20%), planed, at sawmill/m3/DE U</v>
      </c>
      <c r="EC1" s="16" t="str">
        <f t="shared" si="2"/>
        <v>sawnwood, lath, hardwood, kiln dried (u=20%), planed, at sawmill/m3/FI U</v>
      </c>
      <c r="ED1" s="16" t="str">
        <f t="shared" si="2"/>
        <v>sawnwood, lath, hardwood, kiln dried (u=20%), planed, at sawmill/m3/FR U</v>
      </c>
      <c r="EE1" s="16" t="str">
        <f t="shared" si="2"/>
        <v>sawnwood, lath, hardwood, kiln dried (u=20%), planed, at sawmill/m3/HU U</v>
      </c>
      <c r="EF1" s="16" t="str">
        <f t="shared" si="2"/>
        <v>sawnwood, lath, hardwood, kiln dried (u=20%), planed, at sawmill/m3/IT U</v>
      </c>
      <c r="EG1" s="16" t="str">
        <f t="shared" si="2"/>
        <v>sawnwood, lath, hardwood, kiln dried (u=20%), planed, at sawmill/m3/NO U</v>
      </c>
      <c r="EH1" s="16" t="str">
        <f t="shared" si="2"/>
        <v>sawnwood, lath, hardwood, kiln dried (u=20%), planed, at sawmill/m3/SE U</v>
      </c>
      <c r="EI1" s="16" t="str">
        <f t="shared" si="2"/>
        <v>sawnwood, lath, hardwood, kiln dried (u=20%), planed, at sawmill_631/CH U</v>
      </c>
      <c r="EJ1" s="16" t="str">
        <f t="shared" si="2"/>
        <v>sawnwood, lath, hardwood, raw, air dried (u=20%), at sawmill/m3/AT U</v>
      </c>
      <c r="EK1" s="16" t="str">
        <f t="shared" si="2"/>
        <v>sawnwood, lath, hardwood, raw, air dried (u=20%), at sawmill/m3/DE U</v>
      </c>
      <c r="EL1" s="16" t="str">
        <f t="shared" si="2"/>
        <v>sawnwood, lath, hardwood, raw, air dried (u=20%), at sawmill/m3/FI U</v>
      </c>
      <c r="EM1" s="16" t="str">
        <f t="shared" si="2"/>
        <v>sawnwood, lath, hardwood, raw, air dried (u=20%), at sawmill/m3/FR U</v>
      </c>
      <c r="EN1" s="16" t="str">
        <f t="shared" si="2"/>
        <v>sawnwood, lath, hardwood, raw, air dried (u=20%), at sawmill/m3/HU U</v>
      </c>
      <c r="EO1" s="16" t="str">
        <f t="shared" si="2"/>
        <v>sawnwood, lath, hardwood, raw, air dried (u=20%), at sawmill/m3/IT U</v>
      </c>
      <c r="EP1" s="16" t="str">
        <f t="shared" si="2"/>
        <v>sawnwood, lath, hardwood, raw, air dried (u=20%), at sawmill/m3/NO U</v>
      </c>
      <c r="EQ1" s="16" t="str">
        <f t="shared" si="2"/>
        <v>sawnwood, lath, hardwood, raw, air dried (u=20%), at sawmill/m3/SE U</v>
      </c>
      <c r="ER1" s="16" t="str">
        <f t="shared" si="2"/>
        <v>sawnwood, lath, hardwood, raw, air dried (u=20%), at sawmill_631/CH U</v>
      </c>
      <c r="ES1" s="16" t="str">
        <f t="shared" si="2"/>
        <v>sawnwood, lath, hardwood, raw, kiln dried (u=10%), at sawmill/m3/AT U</v>
      </c>
      <c r="ET1" s="16" t="str">
        <f t="shared" si="2"/>
        <v>sawnwood, lath, hardwood, raw, kiln dried (u=10%), at sawmill/m3/DE U</v>
      </c>
      <c r="EU1" s="16" t="str">
        <f t="shared" si="2"/>
        <v>sawnwood, lath, hardwood, raw, kiln dried (u=10%), at sawmill/m3/FI U</v>
      </c>
      <c r="EV1" s="16" t="str">
        <f t="shared" si="2"/>
        <v>sawnwood, lath, hardwood, raw, kiln dried (u=10%), at sawmill/m3/FR U</v>
      </c>
      <c r="EW1" s="16" t="str">
        <f t="shared" si="2"/>
        <v>sawnwood, lath, hardwood, raw, kiln dried (u=10%), at sawmill/m3/HU U</v>
      </c>
      <c r="EX1" s="16" t="str">
        <f t="shared" si="2"/>
        <v>sawnwood, lath, hardwood, raw, kiln dried (u=10%), at sawmill/m3/IT U</v>
      </c>
      <c r="EY1" s="16" t="str">
        <f t="shared" si="2"/>
        <v>sawnwood, lath, hardwood, raw, kiln dried (u=10%), at sawmill/m3/NO U</v>
      </c>
      <c r="EZ1" s="16" t="str">
        <f t="shared" si="2"/>
        <v>sawnwood, lath, hardwood, raw, kiln dried (u=10%), at sawmill/m3/SE U</v>
      </c>
      <c r="FA1" s="16" t="str">
        <f t="shared" si="2"/>
        <v>sawnwood, lath, hardwood, raw, kiln dried (u=10%), at sawmill_631/CH U</v>
      </c>
      <c r="FB1" s="16" t="str">
        <f t="shared" si="2"/>
        <v>sawnwood, lath, hardwood, raw, kiln dried (u=20%), at sawmill/m3/AT U</v>
      </c>
      <c r="FC1" s="16" t="str">
        <f t="shared" si="2"/>
        <v>sawnwood, lath, hardwood, raw, kiln dried (u=20%), at sawmill/m3/DE U</v>
      </c>
      <c r="FD1" s="16" t="str">
        <f t="shared" si="2"/>
        <v>sawnwood, lath, hardwood, raw, kiln dried (u=20%), at sawmill/m3/FI U</v>
      </c>
      <c r="FE1" s="16" t="str">
        <f t="shared" si="2"/>
        <v>sawnwood, lath, hardwood, raw, kiln dried (u=20%), at sawmill/m3/FR U</v>
      </c>
      <c r="FF1" s="16" t="str">
        <f t="shared" si="2"/>
        <v>sawnwood, lath, hardwood, raw, kiln dried (u=20%), at sawmill/m3/HU U</v>
      </c>
      <c r="FG1" s="16" t="str">
        <f t="shared" si="2"/>
        <v>sawnwood, lath, hardwood, raw, kiln dried (u=20%), at sawmill/m3/IT U</v>
      </c>
      <c r="FH1" s="16" t="str">
        <f t="shared" si="2"/>
        <v>sawnwood, lath, hardwood, raw, kiln dried (u=20%), at sawmill/m3/NO U</v>
      </c>
      <c r="FI1" s="16" t="str">
        <f t="shared" si="2"/>
        <v>sawnwood, lath, hardwood, raw, kiln dried (u=20%), at sawmill/m3/SE U</v>
      </c>
      <c r="FJ1" s="16" t="str">
        <f t="shared" si="2"/>
        <v>sawnwood, lath, hardwood, raw, kiln dried (u=20%), at sawmill_631/CH U</v>
      </c>
      <c r="FK1" s="16" t="str">
        <f t="shared" si="2"/>
        <v>sawnwood, lath, softwood, air dried (u=20%), planed, at sawmill/m3/AT U</v>
      </c>
      <c r="FL1" s="16" t="str">
        <f t="shared" si="2"/>
        <v>sawnwood, lath, softwood, air dried (u=20%), planed, at sawmill/m3/DE U</v>
      </c>
      <c r="FM1" s="16" t="str">
        <f t="shared" si="2"/>
        <v>sawnwood, lath, softwood, air dried (u=20%), planed, at sawmill/m3/FI U</v>
      </c>
      <c r="FN1" s="16" t="str">
        <f t="shared" si="2"/>
        <v>sawnwood, lath, softwood, air dried (u=20%), planed, at sawmill/m3/FR U</v>
      </c>
      <c r="FO1" s="16" t="str">
        <f t="shared" si="2"/>
        <v>sawnwood, lath, softwood, air dried (u=20%), planed, at sawmill/m3/HU U</v>
      </c>
      <c r="FP1" s="16" t="str">
        <f t="shared" si="2"/>
        <v>sawnwood, lath, softwood, air dried (u=20%), planed, at sawmill/m3/IT U</v>
      </c>
      <c r="FQ1" s="16" t="str">
        <f t="shared" si="2"/>
        <v>sawnwood, lath, softwood, air dried (u=20%), planed, at sawmill/m3/NO U</v>
      </c>
      <c r="FR1" s="16" t="str">
        <f t="shared" si="2"/>
        <v>sawnwood, lath, softwood, air dried (u=20%), planed, at sawmill/m3/SE U</v>
      </c>
      <c r="FS1" s="16" t="str">
        <f t="shared" si="2"/>
        <v>sawnwood, lath, softwood, air dried (u=20%), planed, at sawmill_631/CH U</v>
      </c>
      <c r="FT1" s="16" t="str">
        <f t="shared" si="2"/>
        <v>sawnwood, lath, softwood, dried (u=10%), planed, at sawmill/m3/AT U</v>
      </c>
      <c r="FU1" s="16" t="str">
        <f t="shared" si="2"/>
        <v>sawnwood, lath, softwood, dried (u=10%), planed, at sawmill/m3/DE U</v>
      </c>
      <c r="FV1" s="16" t="str">
        <f t="shared" si="2"/>
        <v>sawnwood, lath, softwood, dried (u=10%), planed, at sawmill/m3/FI U</v>
      </c>
      <c r="FW1" s="16" t="str">
        <f t="shared" si="2"/>
        <v>sawnwood, lath, softwood, dried (u=10%), planed, at sawmill/m3/FR U</v>
      </c>
      <c r="FX1" s="16" t="str">
        <f t="shared" si="2"/>
        <v>sawnwood, lath, softwood, dried (u=10%), planed, at sawmill/m3/HU U</v>
      </c>
      <c r="FY1" s="16" t="str">
        <f t="shared" si="2"/>
        <v>sawnwood, lath, softwood, dried (u=10%), planed, at sawmill/m3/IT U</v>
      </c>
      <c r="FZ1" s="16" t="str">
        <f t="shared" si="2"/>
        <v>sawnwood, lath, softwood, dried (u=10%), planed, at sawmill/m3/NO U</v>
      </c>
      <c r="GA1" s="16" t="str">
        <f t="shared" si="2"/>
        <v>sawnwood, lath, softwood, dried (u=10%), planed, at sawmill/m3/SE U</v>
      </c>
      <c r="GB1" s="16" t="str">
        <f t="shared" si="2"/>
        <v>sawnwood, lath, softwood, dried (u=10%), planed, at sawmill_631/CH U</v>
      </c>
      <c r="GC1" s="16" t="str">
        <f t="shared" si="2"/>
        <v>sawnwood, lath, softwood, kiln dried (u=20%), planed, at sawmill/m3/AT U</v>
      </c>
      <c r="GD1" s="16" t="str">
        <f t="shared" si="2"/>
        <v>sawnwood, lath, softwood, kiln dried (u=20%), planed, at sawmill/m3/DE U</v>
      </c>
      <c r="GE1" s="16" t="str">
        <f t="shared" si="2"/>
        <v>sawnwood, lath, softwood, kiln dried (u=20%), planed, at sawmill/m3/FI U</v>
      </c>
      <c r="GF1" s="16" t="str">
        <f t="shared" si="2"/>
        <v>sawnwood, lath, softwood, kiln dried (u=20%), planed, at sawmill/m3/FR U</v>
      </c>
      <c r="GG1" s="16" t="str">
        <f t="shared" si="2"/>
        <v>sawnwood, lath, softwood, kiln dried (u=20%), planed, at sawmill/m3/HU U</v>
      </c>
      <c r="GH1" s="16" t="str">
        <f t="shared" si="2"/>
        <v>sawnwood, lath, softwood, kiln dried (u=20%), planed, at sawmill/m3/IT U</v>
      </c>
      <c r="GI1" s="16" t="str">
        <f t="shared" si="2"/>
        <v>sawnwood, lath, softwood, kiln dried (u=20%), planed, at sawmill/m3/NO U</v>
      </c>
      <c r="GJ1" s="16" t="str">
        <f t="shared" si="2"/>
        <v>sawnwood, lath, softwood, kiln dried (u=20%), planed, at sawmill/m3/SE U</v>
      </c>
      <c r="GK1" s="16" t="str">
        <f t="shared" si="2"/>
        <v>sawnwood, lath, softwood, kiln dried (u=20%), planed, at sawmill_631/CH U</v>
      </c>
      <c r="GL1" s="16" t="str">
        <f t="shared" si="2"/>
        <v>sawnwood, lath, softwood, raw, air dried (u=20%), at sawmill/m3/AT U</v>
      </c>
      <c r="GM1" s="16" t="str">
        <f t="shared" si="2"/>
        <v>sawnwood, lath, softwood, raw, air dried (u=20%), at sawmill/m3/DE U</v>
      </c>
      <c r="GN1" s="16" t="str">
        <f t="shared" ref="GN1:IY1" si="3">GN143</f>
        <v>sawnwood, lath, softwood, raw, air dried (u=20%), at sawmill/m3/FI U</v>
      </c>
      <c r="GO1" s="16" t="str">
        <f t="shared" si="3"/>
        <v>sawnwood, lath, softwood, raw, air dried (u=20%), at sawmill/m3/FR U</v>
      </c>
      <c r="GP1" s="16" t="str">
        <f t="shared" si="3"/>
        <v>sawnwood, lath, softwood, raw, air dried (u=20%), at sawmill/m3/HU U</v>
      </c>
      <c r="GQ1" s="16" t="str">
        <f t="shared" si="3"/>
        <v>sawnwood, lath, softwood, raw, air dried (u=20%), at sawmill/m3/IT U</v>
      </c>
      <c r="GR1" s="16" t="str">
        <f t="shared" si="3"/>
        <v>sawnwood, lath, softwood, raw, air dried (u=20%), at sawmill/m3/NO U</v>
      </c>
      <c r="GS1" s="16" t="str">
        <f t="shared" si="3"/>
        <v>sawnwood, lath, softwood, raw, air dried (u=20%), at sawmill/m3/SE U</v>
      </c>
      <c r="GT1" s="16" t="str">
        <f t="shared" si="3"/>
        <v>sawnwood, lath, softwood, raw, air dried (u=20%), at sawmill_631/CH U</v>
      </c>
      <c r="GU1" s="16" t="str">
        <f t="shared" si="3"/>
        <v>sawnwood, lath, softwood, raw, kiln dried (u=10%), at sawmill/m3/AT U</v>
      </c>
      <c r="GV1" s="16" t="str">
        <f t="shared" si="3"/>
        <v>sawnwood, lath, softwood, raw, kiln dried (u=10%), at sawmill/m3/DE U</v>
      </c>
      <c r="GW1" s="16" t="str">
        <f t="shared" si="3"/>
        <v>sawnwood, lath, softwood, raw, kiln dried (u=10%), at sawmill/m3/FI U</v>
      </c>
      <c r="GX1" s="16" t="str">
        <f t="shared" si="3"/>
        <v>sawnwood, lath, softwood, raw, kiln dried (u=10%), at sawmill/m3/FR U</v>
      </c>
      <c r="GY1" s="16" t="str">
        <f t="shared" si="3"/>
        <v>sawnwood, lath, softwood, raw, kiln dried (u=10%), at sawmill/m3/HU U</v>
      </c>
      <c r="GZ1" s="16" t="str">
        <f t="shared" si="3"/>
        <v>sawnwood, lath, softwood, raw, kiln dried (u=10%), at sawmill/m3/IT U</v>
      </c>
      <c r="HA1" s="16" t="str">
        <f t="shared" si="3"/>
        <v>sawnwood, lath, softwood, raw, kiln dried (u=10%), at sawmill/m3/NO U</v>
      </c>
      <c r="HB1" s="16" t="str">
        <f t="shared" si="3"/>
        <v>sawnwood, lath, softwood, raw, kiln dried (u=10%), at sawmill/m3/SE U</v>
      </c>
      <c r="HC1" s="16" t="str">
        <f t="shared" si="3"/>
        <v>sawnwood, lath, softwood, raw, kiln dried (u=10%), at sawmill_631/CH U</v>
      </c>
      <c r="HD1" s="16" t="str">
        <f t="shared" si="3"/>
        <v>sawnwood, lath, softwood, raw, kiln dried (u=20%), at sawmill/m3/AT U</v>
      </c>
      <c r="HE1" s="16" t="str">
        <f t="shared" si="3"/>
        <v>sawnwood, lath, softwood, raw, kiln dried (u=20%), at sawmill/m3/DE U</v>
      </c>
      <c r="HF1" s="16" t="str">
        <f t="shared" si="3"/>
        <v>sawnwood, lath, softwood, raw, kiln dried (u=20%), at sawmill/m3/FI U</v>
      </c>
      <c r="HG1" s="16" t="str">
        <f t="shared" si="3"/>
        <v>sawnwood, lath, softwood, raw, kiln dried (u=20%), at sawmill/m3/FR U</v>
      </c>
      <c r="HH1" s="16" t="str">
        <f t="shared" si="3"/>
        <v>sawnwood, lath, softwood, raw, kiln dried (u=20%), at sawmill/m3/HU U</v>
      </c>
      <c r="HI1" s="16" t="str">
        <f t="shared" si="3"/>
        <v>sawnwood, lath, softwood, raw, kiln dried (u=20%), at sawmill/m3/IT U</v>
      </c>
      <c r="HJ1" s="16" t="str">
        <f t="shared" si="3"/>
        <v>sawnwood, lath, softwood, raw, kiln dried (u=20%), at sawmill/m3/NO U</v>
      </c>
      <c r="HK1" s="16" t="str">
        <f t="shared" si="3"/>
        <v>sawnwood, lath, softwood, raw, kiln dried (u=20%), at sawmill/m3/SE U</v>
      </c>
      <c r="HL1" s="16" t="str">
        <f t="shared" si="3"/>
        <v>sawnwood, lath, softwood, raw, kiln dried (u=20%), at sawmill_631/CH U</v>
      </c>
      <c r="HM1" s="16" t="str">
        <f t="shared" si="3"/>
        <v>Impact category</v>
      </c>
      <c r="HN1" s="16" t="str">
        <f t="shared" si="3"/>
        <v>Unit</v>
      </c>
      <c r="HO1" s="16" t="str">
        <f t="shared" si="3"/>
        <v>sawnwood, beam, hardwood, air dried (u=20%), planed, at sawmill/m3/AT U</v>
      </c>
      <c r="HP1" s="16" t="str">
        <f t="shared" si="3"/>
        <v>sawnwood, beam, hardwood, air dried (u=20%), planed, at sawmill/m3/DE U</v>
      </c>
      <c r="HQ1" s="16" t="str">
        <f t="shared" si="3"/>
        <v>sawnwood, beam, hardwood, air dried (u=20%), planed, at sawmill/m3/FI U</v>
      </c>
      <c r="HR1" s="16" t="str">
        <f t="shared" si="3"/>
        <v>sawnwood, beam, hardwood, air dried (u=20%), planed, at sawmill/m3/FR U</v>
      </c>
      <c r="HS1" s="16" t="str">
        <f t="shared" si="3"/>
        <v>sawnwood, beam, hardwood, air dried (u=20%), planed, at sawmill/m3/HU U</v>
      </c>
      <c r="HT1" s="16" t="str">
        <f t="shared" si="3"/>
        <v>sawnwood, beam, hardwood, air dried (u=20%), planed, at sawmill/m3/IT U</v>
      </c>
      <c r="HU1" s="16" t="str">
        <f t="shared" si="3"/>
        <v>sawnwood, beam, hardwood, air dried (u=20%), planed, at sawmill/m3/NO U</v>
      </c>
      <c r="HV1" s="16" t="str">
        <f t="shared" si="3"/>
        <v>sawnwood, beam, hardwood, air dried (u=20%), planed, at sawmill/m3/SE U</v>
      </c>
      <c r="HW1" s="16" t="str">
        <f t="shared" si="3"/>
        <v>sawnwood, beam, hardwood, air dried (u=20%), planed, at sawmill_631/CH U</v>
      </c>
      <c r="HX1" s="16" t="str">
        <f t="shared" si="3"/>
        <v>sawnwood, beam, hardwood, dried (u=10%), planed, at sawmill/m3/AT U</v>
      </c>
      <c r="HY1" s="16" t="str">
        <f t="shared" si="3"/>
        <v>sawnwood, beam, hardwood, dried (u=10%), planed, at sawmill/m3/DE U</v>
      </c>
      <c r="HZ1" s="16" t="str">
        <f t="shared" si="3"/>
        <v>sawnwood, beam, hardwood, dried (u=10%), planed, at sawmill/m3/FI U</v>
      </c>
      <c r="IA1" s="16" t="str">
        <f t="shared" si="3"/>
        <v>sawnwood, beam, hardwood, dried (u=10%), planed, at sawmill/m3/FR U</v>
      </c>
      <c r="IB1" s="16" t="str">
        <f t="shared" si="3"/>
        <v>sawnwood, beam, hardwood, dried (u=10%), planed, at sawmill/m3/HU U</v>
      </c>
      <c r="IC1" s="16" t="str">
        <f t="shared" si="3"/>
        <v>sawnwood, beam, hardwood, dried (u=10%), planed, at sawmill/m3/IT U</v>
      </c>
      <c r="ID1" s="16" t="str">
        <f t="shared" si="3"/>
        <v>sawnwood, beam, hardwood, dried (u=10%), planed, at sawmill/m3/NO U</v>
      </c>
      <c r="IE1" s="16" t="str">
        <f t="shared" si="3"/>
        <v>sawnwood, beam, hardwood, dried (u=10%), planed, at sawmill/m3/SE U</v>
      </c>
      <c r="IF1" s="16" t="str">
        <f t="shared" si="3"/>
        <v>sawnwood, beam, hardwood, dried (u=10%), planed, at sawmill_631/CH U</v>
      </c>
      <c r="IG1" s="16" t="str">
        <f t="shared" si="3"/>
        <v>sawnwood, beam, hardwood, kiln dried (u=20%), planed, at sawmill/m3/AT U</v>
      </c>
      <c r="IH1" s="16" t="str">
        <f t="shared" si="3"/>
        <v>sawnwood, beam, hardwood, kiln dried (u=20%), planed, at sawmill/m3/DE U</v>
      </c>
      <c r="II1" s="16" t="str">
        <f t="shared" si="3"/>
        <v>sawnwood, beam, hardwood, kiln dried (u=20%), planed, at sawmill/m3/FI U</v>
      </c>
      <c r="IJ1" s="16" t="str">
        <f t="shared" si="3"/>
        <v>sawnwood, beam, hardwood, kiln dried (u=20%), planed, at sawmill/m3/FR U</v>
      </c>
      <c r="IK1" s="16" t="str">
        <f t="shared" si="3"/>
        <v>sawnwood, beam, hardwood, kiln dried (u=20%), planed, at sawmill/m3/HU U</v>
      </c>
      <c r="IL1" s="16" t="str">
        <f t="shared" si="3"/>
        <v>sawnwood, beam, hardwood, kiln dried (u=20%), planed, at sawmill/m3/IT U</v>
      </c>
      <c r="IM1" s="16" t="str">
        <f t="shared" si="3"/>
        <v>sawnwood, beam, hardwood, kiln dried (u=20%), planed, at sawmill/m3/NO U</v>
      </c>
      <c r="IN1" s="16" t="str">
        <f t="shared" si="3"/>
        <v>sawnwood, beam, hardwood, kiln dried (u=20%), planed, at sawmill/m3/SE U</v>
      </c>
      <c r="IO1" s="16" t="str">
        <f t="shared" si="3"/>
        <v>sawnwood, beam, hardwood, kiln dried (u=20%), planed, at sawmill_631/CH U</v>
      </c>
      <c r="IP1" s="16" t="str">
        <f t="shared" si="3"/>
        <v>sawnwood, beam, hardwood, raw, air dried (u=20%), at sawmill/m3/AT U</v>
      </c>
      <c r="IQ1" s="16" t="str">
        <f t="shared" si="3"/>
        <v>sawnwood, beam, hardwood, raw, air dried (u=20%), at sawmill/m3/DE U</v>
      </c>
      <c r="IR1" s="16" t="str">
        <f t="shared" si="3"/>
        <v>sawnwood, beam, hardwood, raw, air dried (u=20%), at sawmill/m3/FI U</v>
      </c>
      <c r="IS1" s="16" t="str">
        <f t="shared" si="3"/>
        <v>sawnwood, beam, hardwood, raw, air dried (u=20%), at sawmill/m3/FR U</v>
      </c>
      <c r="IT1" s="16" t="str">
        <f t="shared" si="3"/>
        <v>sawnwood, beam, hardwood, raw, air dried (u=20%), at sawmill/m3/HU U</v>
      </c>
      <c r="IU1" s="16" t="str">
        <f t="shared" si="3"/>
        <v>sawnwood, beam, hardwood, raw, air dried (u=20%), at sawmill/m3/IT U</v>
      </c>
      <c r="IV1" s="16" t="str">
        <f t="shared" si="3"/>
        <v>sawnwood, beam, hardwood, raw, air dried (u=20%), at sawmill/m3/NO U</v>
      </c>
      <c r="IW1" s="16" t="str">
        <f t="shared" si="3"/>
        <v>sawnwood, beam, hardwood, raw, air dried (u=20%), at sawmill/m3/SE U</v>
      </c>
      <c r="IX1" s="16" t="str">
        <f t="shared" si="3"/>
        <v>sawnwood, beam, hardwood, raw, air dried (u=20%), at sawmill_631/CH U</v>
      </c>
      <c r="IY1" s="16" t="str">
        <f t="shared" si="3"/>
        <v>sawnwood, beam, hardwood, raw, kiln dried (u=10%), at sawmill/m3/AT U</v>
      </c>
      <c r="IZ1" s="16" t="str">
        <f t="shared" ref="IZ1:LK1" si="4">IZ143</f>
        <v>sawnwood, beam, hardwood, raw, kiln dried (u=10%), at sawmill/m3/DE U</v>
      </c>
      <c r="JA1" s="16" t="str">
        <f t="shared" si="4"/>
        <v>sawnwood, beam, hardwood, raw, kiln dried (u=10%), at sawmill/m3/FI U</v>
      </c>
      <c r="JB1" s="16" t="str">
        <f t="shared" si="4"/>
        <v>sawnwood, beam, hardwood, raw, kiln dried (u=10%), at sawmill/m3/FR U</v>
      </c>
      <c r="JC1" s="16" t="str">
        <f t="shared" si="4"/>
        <v>sawnwood, beam, hardwood, raw, kiln dried (u=10%), at sawmill/m3/HU U</v>
      </c>
      <c r="JD1" s="16" t="str">
        <f t="shared" si="4"/>
        <v>sawnwood, beam, hardwood, raw, kiln dried (u=10%), at sawmill/m3/IT U</v>
      </c>
      <c r="JE1" s="16" t="str">
        <f t="shared" si="4"/>
        <v>sawnwood, beam, hardwood, raw, kiln dried (u=10%), at sawmill/m3/NO U</v>
      </c>
      <c r="JF1" s="16" t="str">
        <f t="shared" si="4"/>
        <v>sawnwood, beam, hardwood, raw, kiln dried (u=10%), at sawmill/m3/SE U</v>
      </c>
      <c r="JG1" s="16" t="str">
        <f t="shared" si="4"/>
        <v>sawnwood, beam, hardwood, raw, kiln dried (u=10%), at sawmill_631/CH U</v>
      </c>
      <c r="JH1" s="16" t="str">
        <f t="shared" si="4"/>
        <v>sawnwood, beam, hardwood, raw, kiln dried (u=20%), at sawmill/m3/AT U</v>
      </c>
      <c r="JI1" s="16" t="str">
        <f t="shared" si="4"/>
        <v>sawnwood, beam, hardwood, raw, kiln dried (u=20%), at sawmill/m3/DE U</v>
      </c>
      <c r="JJ1" s="16" t="str">
        <f t="shared" si="4"/>
        <v>sawnwood, beam, hardwood, raw, kiln dried (u=20%), at sawmill/m3/FI U</v>
      </c>
      <c r="JK1" s="16" t="str">
        <f t="shared" si="4"/>
        <v>sawnwood, beam, hardwood, raw, kiln dried (u=20%), at sawmill/m3/FR U</v>
      </c>
      <c r="JL1" s="16" t="str">
        <f t="shared" si="4"/>
        <v>sawnwood, beam, hardwood, raw, kiln dried (u=20%), at sawmill/m3/HU U</v>
      </c>
      <c r="JM1" s="16" t="str">
        <f t="shared" si="4"/>
        <v>sawnwood, beam, hardwood, raw, kiln dried (u=20%), at sawmill/m3/IT U</v>
      </c>
      <c r="JN1" s="16" t="str">
        <f t="shared" si="4"/>
        <v>sawnwood, beam, hardwood, raw, kiln dried (u=20%), at sawmill/m3/NO U</v>
      </c>
      <c r="JO1" s="16" t="str">
        <f t="shared" si="4"/>
        <v>sawnwood, beam, hardwood, raw, kiln dried (u=20%), at sawmill/m3/SE U</v>
      </c>
      <c r="JP1" s="16" t="str">
        <f t="shared" si="4"/>
        <v>sawnwood, beam, hardwood, raw, kiln dried (u=20%), at sawmill_631/CH U</v>
      </c>
      <c r="JQ1" s="16" t="str">
        <f t="shared" si="4"/>
        <v>sawnwood, beam, softwood, air dried (u=20%), planed, at sawmill/m3/AT U</v>
      </c>
      <c r="JR1" s="16" t="str">
        <f t="shared" si="4"/>
        <v>sawnwood, beam, softwood, air dried (u=20%), planed, at sawmill/m3/DE U</v>
      </c>
      <c r="JS1" s="16" t="str">
        <f t="shared" si="4"/>
        <v>sawnwood, beam, softwood, air dried (u=20%), planed, at sawmill/m3/FI U</v>
      </c>
      <c r="JT1" s="16" t="str">
        <f t="shared" si="4"/>
        <v>sawnwood, beam, softwood, air dried (u=20%), planed, at sawmill/m3/FR U</v>
      </c>
      <c r="JU1" s="16" t="str">
        <f t="shared" si="4"/>
        <v>sawnwood, beam, softwood, air dried (u=20%), planed, at sawmill/m3/HU U</v>
      </c>
      <c r="JV1" s="16" t="str">
        <f t="shared" si="4"/>
        <v>sawnwood, beam, softwood, air dried (u=20%), planed, at sawmill/m3/IT U</v>
      </c>
      <c r="JW1" s="16" t="str">
        <f t="shared" si="4"/>
        <v>sawnwood, beam, softwood, air dried (u=20%), planed, at sawmill/m3/NO U</v>
      </c>
      <c r="JX1" s="16" t="str">
        <f t="shared" si="4"/>
        <v>sawnwood, beam, softwood, air dried (u=20%), planed, at sawmill/m3/SE U</v>
      </c>
      <c r="JY1" s="16" t="str">
        <f t="shared" si="4"/>
        <v>sawnwood, beam, softwood, air dried (u=20%), planed, at sawmill_631/CH U</v>
      </c>
      <c r="JZ1" s="16" t="str">
        <f t="shared" si="4"/>
        <v>sawnwood, beam, softwood, dried (u=10%), planed, at sawmill/m3/AT U</v>
      </c>
      <c r="KA1" s="16" t="str">
        <f t="shared" si="4"/>
        <v>sawnwood, beam, softwood, dried (u=10%), planed, at sawmill/m3/DE U</v>
      </c>
      <c r="KB1" s="16" t="str">
        <f t="shared" si="4"/>
        <v>sawnwood, beam, softwood, dried (u=10%), planed, at sawmill/m3/FI U</v>
      </c>
      <c r="KC1" s="16" t="str">
        <f t="shared" si="4"/>
        <v>sawnwood, beam, softwood, dried (u=10%), planed, at sawmill/m3/FR U</v>
      </c>
      <c r="KD1" s="16" t="str">
        <f t="shared" si="4"/>
        <v>sawnwood, beam, softwood, dried (u=10%), planed, at sawmill/m3/HU U</v>
      </c>
      <c r="KE1" s="16" t="str">
        <f t="shared" si="4"/>
        <v>sawnwood, beam, softwood, dried (u=10%), planed, at sawmill/m3/IT U</v>
      </c>
      <c r="KF1" s="16" t="str">
        <f t="shared" si="4"/>
        <v>sawnwood, beam, softwood, dried (u=10%), planed, at sawmill/m3/NO U</v>
      </c>
      <c r="KG1" s="16" t="str">
        <f t="shared" si="4"/>
        <v>sawnwood, beam, softwood, dried (u=10%), planed, at sawmill/m3/SE U</v>
      </c>
      <c r="KH1" s="16" t="str">
        <f t="shared" si="4"/>
        <v>sawnwood, beam, softwood, dried (u=10%), planed, at sawmill_631/CH U</v>
      </c>
      <c r="KI1" s="16" t="str">
        <f t="shared" si="4"/>
        <v>sawnwood, beam, softwood, kiln dried (u=20%), planed, at sawmill/m3/AT U</v>
      </c>
      <c r="KJ1" s="16" t="str">
        <f t="shared" si="4"/>
        <v>sawnwood, beam, softwood, kiln dried (u=20%), planed, at sawmill/m3/DE U</v>
      </c>
      <c r="KK1" s="16" t="str">
        <f t="shared" si="4"/>
        <v>sawnwood, beam, softwood, kiln dried (u=20%), planed, at sawmill/m3/FI U</v>
      </c>
      <c r="KL1" s="16" t="str">
        <f t="shared" si="4"/>
        <v>sawnwood, beam, softwood, kiln dried (u=20%), planed, at sawmill/m3/FR U</v>
      </c>
      <c r="KM1" s="16" t="str">
        <f t="shared" si="4"/>
        <v>sawnwood, beam, softwood, kiln dried (u=20%), planed, at sawmill/m3/HU U</v>
      </c>
      <c r="KN1" s="16" t="str">
        <f t="shared" si="4"/>
        <v>sawnwood, beam, softwood, kiln dried (u=20%), planed, at sawmill/m3/IT U</v>
      </c>
      <c r="KO1" s="16" t="str">
        <f t="shared" si="4"/>
        <v>sawnwood, beam, softwood, kiln dried (u=20%), planed, at sawmill/m3/NO U</v>
      </c>
      <c r="KP1" s="16" t="str">
        <f t="shared" si="4"/>
        <v>sawnwood, beam, softwood, kiln dried (u=20%), planed, at sawmill/m3/SE U</v>
      </c>
      <c r="KQ1" s="16" t="str">
        <f t="shared" si="4"/>
        <v>sawnwood, beam, softwood, kiln dried (u=20%), planed, at sawmill_631/CH U</v>
      </c>
      <c r="KR1" s="16" t="str">
        <f t="shared" si="4"/>
        <v>sawnwood, beam, softwood, raw, air dried (u=20%), at sawmill/m3/AT U</v>
      </c>
      <c r="KS1" s="16" t="str">
        <f t="shared" si="4"/>
        <v>sawnwood, beam, softwood, raw, air dried (u=20%), at sawmill/m3/DE U</v>
      </c>
      <c r="KT1" s="16" t="str">
        <f t="shared" si="4"/>
        <v>sawnwood, beam, softwood, raw, air dried (u=20%), at sawmill/m3/FI U</v>
      </c>
      <c r="KU1" s="16" t="str">
        <f t="shared" si="4"/>
        <v>sawnwood, beam, softwood, raw, air dried (u=20%), at sawmill/m3/FR U</v>
      </c>
      <c r="KV1" s="16" t="str">
        <f t="shared" si="4"/>
        <v>sawnwood, beam, softwood, raw, air dried (u=20%), at sawmill/m3/HU U</v>
      </c>
      <c r="KW1" s="16" t="str">
        <f t="shared" si="4"/>
        <v>sawnwood, beam, softwood, raw, air dried (u=20%), at sawmill/m3/IT U</v>
      </c>
      <c r="KX1" s="16" t="str">
        <f t="shared" si="4"/>
        <v>sawnwood, beam, softwood, raw, air dried (u=20%), at sawmill/m3/NO U</v>
      </c>
      <c r="KY1" s="16" t="str">
        <f t="shared" si="4"/>
        <v>sawnwood, beam, softwood, raw, air dried (u=20%), at sawmill/m3/SE U</v>
      </c>
      <c r="KZ1" s="16" t="str">
        <f t="shared" si="4"/>
        <v>sawnwood, beam, softwood, raw, air dried (u=20%), at sawmill_631/CH U</v>
      </c>
      <c r="LA1" s="16" t="str">
        <f t="shared" si="4"/>
        <v>sawnwood, beam, softwood, raw, kiln dried (u=10%), at sawmill/m3/AT U</v>
      </c>
      <c r="LB1" s="16" t="str">
        <f t="shared" si="4"/>
        <v>sawnwood, beam, softwood, raw, kiln dried (u=10%), at sawmill/m3/DE U</v>
      </c>
      <c r="LC1" s="16" t="str">
        <f t="shared" si="4"/>
        <v>sawnwood, beam, softwood, raw, kiln dried (u=10%), at sawmill/m3/FI U</v>
      </c>
      <c r="LD1" s="16" t="str">
        <f t="shared" si="4"/>
        <v>sawnwood, beam, softwood, raw, kiln dried (u=10%), at sawmill/m3/FR U</v>
      </c>
      <c r="LE1" s="16" t="str">
        <f t="shared" si="4"/>
        <v>sawnwood, beam, softwood, raw, kiln dried (u=10%), at sawmill/m3/HU U</v>
      </c>
      <c r="LF1" s="16" t="str">
        <f t="shared" si="4"/>
        <v>sawnwood, beam, softwood, raw, kiln dried (u=10%), at sawmill/m3/IT U</v>
      </c>
      <c r="LG1" s="16" t="str">
        <f t="shared" si="4"/>
        <v>sawnwood, beam, softwood, raw, kiln dried (u=10%), at sawmill/m3/NO U</v>
      </c>
      <c r="LH1" s="16" t="str">
        <f t="shared" si="4"/>
        <v>sawnwood, beam, softwood, raw, kiln dried (u=10%), at sawmill/m3/SE U</v>
      </c>
      <c r="LI1" s="16" t="str">
        <f t="shared" si="4"/>
        <v>sawnwood, beam, softwood, raw, kiln dried (u=10%), at sawmill_631/CH U</v>
      </c>
      <c r="LJ1" s="16" t="str">
        <f t="shared" si="4"/>
        <v>sawnwood, beam, softwood, raw, kiln dried (u=20%), at sawmill/m3/AT U</v>
      </c>
      <c r="LK1" s="16" t="str">
        <f t="shared" si="4"/>
        <v>sawnwood, beam, softwood, raw, kiln dried (u=20%), at sawmill/m3/DE U</v>
      </c>
      <c r="LL1" s="16" t="str">
        <f t="shared" ref="LL1:NW1" si="5">LL143</f>
        <v>sawnwood, beam, softwood, raw, kiln dried (u=20%), at sawmill/m3/FI U</v>
      </c>
      <c r="LM1" s="16" t="str">
        <f t="shared" si="5"/>
        <v>sawnwood, beam, softwood, raw, kiln dried (u=20%), at sawmill/m3/FR U</v>
      </c>
      <c r="LN1" s="16" t="str">
        <f t="shared" si="5"/>
        <v>sawnwood, beam, softwood, raw, kiln dried (u=20%), at sawmill/m3/HU U</v>
      </c>
      <c r="LO1" s="16" t="str">
        <f t="shared" si="5"/>
        <v>sawnwood, beam, softwood, raw, kiln dried (u=20%), at sawmill/m3/IT U</v>
      </c>
      <c r="LP1" s="16" t="str">
        <f t="shared" si="5"/>
        <v>sawnwood, beam, softwood, raw, kiln dried (u=20%), at sawmill/m3/NO U</v>
      </c>
      <c r="LQ1" s="16" t="str">
        <f t="shared" si="5"/>
        <v>sawnwood, beam, softwood, raw, kiln dried (u=20%), at sawmill/m3/SE U</v>
      </c>
      <c r="LR1" s="16" t="str">
        <f t="shared" si="5"/>
        <v>sawnwood, beam, softwood, raw, kiln dried (u=20%), at sawmill_631/CH U</v>
      </c>
      <c r="LS1" s="16"/>
      <c r="LT1" s="16"/>
      <c r="LU1" s="104" t="str">
        <f t="shared" si="5"/>
        <v>fibreboard soft, at plant (u=7%)_631/CH U</v>
      </c>
      <c r="LV1" s="105" t="str">
        <f t="shared" si="5"/>
        <v>fibreboard, soft, from wet &amp; dry processes, at plant/m3/AT U</v>
      </c>
      <c r="LW1" s="105" t="str">
        <f t="shared" si="5"/>
        <v>fibreboard, soft, from wet &amp; dry processes, at plant/m3/DE U</v>
      </c>
      <c r="LX1" s="105" t="str">
        <f t="shared" si="5"/>
        <v>fibreboard, soft, from wet &amp; dry processes, at plant/m3/FI U</v>
      </c>
      <c r="LY1" s="105" t="str">
        <f t="shared" si="5"/>
        <v>fibreboard, soft, from wet &amp; dry processes, at plant/m3/FR U</v>
      </c>
      <c r="LZ1" s="105" t="str">
        <f t="shared" si="5"/>
        <v>fibreboard, soft, from wet &amp; dry processes, at plant/m3/HU U</v>
      </c>
      <c r="MA1" s="105" t="str">
        <f t="shared" si="5"/>
        <v>fibreboard, soft, from wet &amp; dry processes, at plant/m3/IT U</v>
      </c>
      <c r="MB1" s="105" t="str">
        <f t="shared" si="5"/>
        <v>fibreboard, soft, from wet &amp; dry processes, at plant/m3/NO U</v>
      </c>
      <c r="MC1" s="106" t="str">
        <f t="shared" si="5"/>
        <v>fibreboard, soft, from wet &amp; dry processes, at plant/m3/SE U</v>
      </c>
      <c r="MD1" s="16"/>
      <c r="ME1" s="16"/>
      <c r="MF1" s="16" t="str">
        <f t="shared" si="5"/>
        <v>glued laminated timber, indoor use, at plant/m3/AT U</v>
      </c>
      <c r="MG1" s="16" t="str">
        <f>MG143</f>
        <v>glued laminated timber, indoor use, at plant/m3/DE U</v>
      </c>
      <c r="MH1" s="16" t="str">
        <f t="shared" si="5"/>
        <v>glued laminated timber, indoor use, at plant/m3/FI U</v>
      </c>
      <c r="MI1" s="16" t="str">
        <f t="shared" si="5"/>
        <v>glued laminated timber, indoor use, at plant/m3/FR U</v>
      </c>
      <c r="MJ1" s="16" t="str">
        <f t="shared" si="5"/>
        <v>glued laminated timber, indoor use, at plant/m3/HU U</v>
      </c>
      <c r="MK1" s="16" t="str">
        <f t="shared" si="5"/>
        <v>glued laminated timber, indoor use, at plant/m3/IT U</v>
      </c>
      <c r="ML1" s="16" t="str">
        <f t="shared" si="5"/>
        <v>glued laminated timber, indoor use, at plant/m3/NO U</v>
      </c>
      <c r="MM1" s="16" t="str">
        <f t="shared" si="5"/>
        <v>glued laminated timber, indoor use, at plant/m3/SE U</v>
      </c>
      <c r="MN1" s="16" t="str">
        <f t="shared" si="5"/>
        <v>glued laminated timber, indoor use, at plant_631/m3/CH U</v>
      </c>
      <c r="MO1" s="16" t="str">
        <f t="shared" si="5"/>
        <v>glued laminated timber, outdoor use, at plant/m3/AT U</v>
      </c>
      <c r="MP1" s="16" t="str">
        <f t="shared" si="5"/>
        <v>glued laminated timber, outdoor use, at plant/m3/DE U</v>
      </c>
      <c r="MQ1" s="16" t="str">
        <f t="shared" si="5"/>
        <v>glued laminated timber, outdoor use, at plant/m3/FI U</v>
      </c>
      <c r="MR1" s="16" t="str">
        <f t="shared" si="5"/>
        <v>glued laminated timber, outdoor use, at plant/m3/FR U</v>
      </c>
      <c r="MS1" s="16" t="str">
        <f t="shared" si="5"/>
        <v>glued laminated timber, outdoor use, at plant/m3/HU U</v>
      </c>
      <c r="MT1" s="16" t="str">
        <f t="shared" si="5"/>
        <v>glued laminated timber, outdoor use, at plant/m3/IT U</v>
      </c>
      <c r="MU1" s="16" t="str">
        <f t="shared" si="5"/>
        <v>glued laminated timber, outdoor use, at plant/m3/NO U</v>
      </c>
      <c r="MV1" s="16" t="str">
        <f t="shared" si="5"/>
        <v>glued laminated timber, outdoor use, at plant/m3/SE U</v>
      </c>
      <c r="MW1" s="16" t="str">
        <f t="shared" si="5"/>
        <v>glued laminated timber, outdoor use, at plant_631/m3/CH U</v>
      </c>
      <c r="MX1" s="16"/>
      <c r="MY1" s="16"/>
      <c r="MZ1" s="104" t="str">
        <f t="shared" si="5"/>
        <v>particleboard 18 mm, average glue mix, melamine faced, at plant/AT U</v>
      </c>
      <c r="NA1" s="105" t="str">
        <f t="shared" si="5"/>
        <v>particleboard 18 mm, average glue mix, melamine faced, at plant/CH U</v>
      </c>
      <c r="NB1" s="105" t="str">
        <f t="shared" si="5"/>
        <v>particleboard 18 mm, average glue mix, melamine faced, at plant/DE U</v>
      </c>
      <c r="NC1" s="105" t="str">
        <f t="shared" si="5"/>
        <v>particleboard 18 mm, average glue mix, melamine faced, at plant/FI U</v>
      </c>
      <c r="ND1" s="105" t="str">
        <f t="shared" si="5"/>
        <v>particleboard 18 mm, average glue mix, melamine faced, at plant/FR U</v>
      </c>
      <c r="NE1" s="105" t="str">
        <f t="shared" si="5"/>
        <v>particleboard 18 mm, average glue mix, melamine faced, at plant/HU U</v>
      </c>
      <c r="NF1" s="105" t="str">
        <f t="shared" si="5"/>
        <v>particleboard 18 mm, average glue mix, melamine faced, at plant/IT U</v>
      </c>
      <c r="NG1" s="105" t="str">
        <f t="shared" si="5"/>
        <v>particleboard 18 mm, average glue mix, melamine faced, at plant/NO U</v>
      </c>
      <c r="NH1" s="105" t="str">
        <f t="shared" si="5"/>
        <v>particleboard 18 mm, average glue mix, melamine faced, at plant/SE U</v>
      </c>
      <c r="NI1" s="105" t="str">
        <f t="shared" si="5"/>
        <v>particleboard, uncoated, average glue mix, at plant/AT U</v>
      </c>
      <c r="NJ1" s="105" t="str">
        <f t="shared" si="5"/>
        <v>particleboard, uncoated, average glue mix, at plant/CH U</v>
      </c>
      <c r="NK1" s="105" t="str">
        <f t="shared" si="5"/>
        <v>particleboard, uncoated, average glue mix, at plant/DE U</v>
      </c>
      <c r="NL1" s="105" t="str">
        <f t="shared" si="5"/>
        <v>particleboard, uncoated, average glue mix, at plant/FI U</v>
      </c>
      <c r="NM1" s="105" t="str">
        <f t="shared" si="5"/>
        <v>particleboard, uncoated, average glue mix, at plant/FR U</v>
      </c>
      <c r="NN1" s="105" t="str">
        <f t="shared" si="5"/>
        <v>particleboard, uncoated, average glue mix, at plant/HU U</v>
      </c>
      <c r="NO1" s="105" t="str">
        <f t="shared" si="5"/>
        <v>particleboard, uncoated, average glue mix, at plant/IT U</v>
      </c>
      <c r="NP1" s="105" t="str">
        <f t="shared" si="5"/>
        <v>particleboard, uncoated, average glue mix, at plant/NO U</v>
      </c>
      <c r="NQ1" s="105" t="str">
        <f t="shared" si="5"/>
        <v>particleboard, uncoated, average glue mix, at plant/SE U</v>
      </c>
      <c r="NR1" s="105"/>
      <c r="NS1" s="106"/>
      <c r="NT1" s="16"/>
      <c r="NU1" s="16"/>
      <c r="NV1" s="16" t="str">
        <f t="shared" si="5"/>
        <v>disposal, glue-laminated timber/kg/CH U</v>
      </c>
      <c r="NW1" s="16" t="str">
        <f t="shared" si="5"/>
        <v>disposal, fibreboard, soft/kg/CH U</v>
      </c>
      <c r="NX1" s="16" t="str">
        <f t="shared" ref="NX1:OG1" si="6">NX143</f>
        <v>disposal, sawn timber, hardwood, air-dried/kg/CH U</v>
      </c>
      <c r="NY1" s="16" t="str">
        <f t="shared" si="6"/>
        <v>disposal, sawn timber, hardwood, air-/kiln-dried/kg/CH U</v>
      </c>
      <c r="NZ1" s="16"/>
      <c r="OA1" s="16" t="str">
        <f t="shared" si="6"/>
        <v>disposal, softwood, air-dried/kg/CH U</v>
      </c>
      <c r="OB1" s="16" t="str">
        <f t="shared" si="6"/>
        <v>disposal, softwood, kiln-dried/kg/CH U</v>
      </c>
      <c r="OC1" s="16"/>
      <c r="OD1" s="16" t="str">
        <f t="shared" si="6"/>
        <v>disposal, particle board, outdoor application/kg/CH U</v>
      </c>
      <c r="OE1" s="16" t="str">
        <f t="shared" si="6"/>
        <v>disposal, particle board, indoor application/kg/CH U</v>
      </c>
      <c r="OF1" s="16" t="str">
        <f t="shared" si="6"/>
        <v>Transport, lorry &gt;16t, fleet average/RER U</v>
      </c>
      <c r="OG1" s="16" t="str">
        <f t="shared" si="6"/>
        <v>Transport, freight, rail/RER U</v>
      </c>
      <c r="OH1" s="16" t="str">
        <f t="shared" ref="OH1:PC1" si="7">OH143</f>
        <v>Transport, lorry 20-28t, fleet average/CH U</v>
      </c>
      <c r="OI1" s="16" t="str">
        <f t="shared" si="7"/>
        <v>Transport, freight, rail/CH U</v>
      </c>
      <c r="OJ1" s="16" t="str">
        <f t="shared" si="7"/>
        <v>Impact category</v>
      </c>
      <c r="OK1" s="16" t="str">
        <f t="shared" si="7"/>
        <v>Unit</v>
      </c>
      <c r="OL1" s="16" t="str">
        <f t="shared" si="7"/>
        <v>sawlog and veneer log, hardwood, sustainable forest management, measured as solid wood under bark, at forest road/m3/AT U</v>
      </c>
      <c r="OM1" s="16" t="str">
        <f t="shared" si="7"/>
        <v>sawlog and veneer log, hardwood, sustainable forest management, measured as solid wood under bark, at forest road/m3/DE U</v>
      </c>
      <c r="ON1" s="16" t="str">
        <f t="shared" si="7"/>
        <v>sawlog and veneer log, hardwood, sustainable forest management, measured as solid wood under bark, at forest road/m3/FI U</v>
      </c>
      <c r="OO1" s="16" t="str">
        <f t="shared" si="7"/>
        <v>sawlog and veneer log, hardwood, sustainable forest management, measured as solid wood under bark, at forest road/m3/FR U</v>
      </c>
      <c r="OP1" s="16" t="str">
        <f t="shared" si="7"/>
        <v>sawlog and veneer log, hardwood, sustainable forest management, measured as solid wood under bark, at forest road/m3/HU U</v>
      </c>
      <c r="OQ1" s="16" t="str">
        <f t="shared" si="7"/>
        <v>sawlog and veneer log, hardwood, sustainable forest management, measured as solid wood under bark, at forest road/m3/IT U</v>
      </c>
      <c r="OR1" s="16" t="str">
        <f t="shared" si="7"/>
        <v>sawlog and veneer log, hardwood, sustainable forest management, measured as solid wood under bark, at forest road/m3/NO U</v>
      </c>
      <c r="OS1" s="16" t="str">
        <f t="shared" si="7"/>
        <v>sawlog and veneer log, hardwood, sustainable forest management, measured as solid wood under bark, at forest road/m3/SE U</v>
      </c>
      <c r="OT1" s="16" t="str">
        <f t="shared" si="7"/>
        <v>sawlog and veneer log, hardwood, sustainable forest management, measured as solid wood under bark, at forest road_631/CH U</v>
      </c>
      <c r="OU1" s="16" t="str">
        <f t="shared" si="7"/>
        <v>sawlog and veneer log, softwood, sustainable forest management, measured as solid wood under bark, at forest road/m3/AT U</v>
      </c>
      <c r="OV1" s="16" t="str">
        <f t="shared" si="7"/>
        <v>sawlog and veneer log, softwood, sustainable forest management, measured as solid wood under bark, at forest road/m3/DE U</v>
      </c>
      <c r="OW1" s="16" t="str">
        <f t="shared" si="7"/>
        <v>sawlog and veneer log, softwood, sustainable forest management, measured as solid wood under bark, at forest road/m3/FI U</v>
      </c>
      <c r="OX1" s="16" t="str">
        <f t="shared" si="7"/>
        <v>sawlog and veneer log, softwood, sustainable forest management, measured as solid wood under bark, at forest road/m3/FR U</v>
      </c>
      <c r="OY1" s="16" t="str">
        <f t="shared" si="7"/>
        <v>sawlog and veneer log, softwood, sustainable forest management, measured as solid wood under bark, at forest road/m3/HU U</v>
      </c>
      <c r="OZ1" s="16" t="str">
        <f t="shared" si="7"/>
        <v>sawlog and veneer log, softwood, sustainable forest management, measured as solid wood under bark, at forest road/m3/IT U</v>
      </c>
      <c r="PA1" s="16" t="str">
        <f t="shared" si="7"/>
        <v>sawlog and veneer log, softwood, sustainable forest management, measured as solid wood under bark, at forest road/m3/NO U</v>
      </c>
      <c r="PB1" s="16" t="str">
        <f t="shared" si="7"/>
        <v>sawlog and veneer log, softwood, sustainable forest management, measured as solid wood under bark, at forest road/m3/SE U</v>
      </c>
      <c r="PC1" s="16" t="str">
        <f t="shared" si="7"/>
        <v>sawlog and veneer log, softwood, sustainable forest management, measured as solid wood under bark, at forest road_631/CH U</v>
      </c>
    </row>
    <row r="2" spans="1:419" s="17" customFormat="1">
      <c r="B2" s="17" t="s">
        <v>1166</v>
      </c>
      <c r="C2" s="99" t="str">
        <f>IF(ISERROR(SEARCH("hardwood",C1)),IF(ISERROR(SEARCH("softwood",C1)),"", "softwood"),"hardwood")</f>
        <v>hardwood</v>
      </c>
      <c r="D2" s="16" t="str">
        <f t="shared" ref="D2:BK2" si="8">IF(ISERROR(SEARCH("hardwood",D1)),IF(ISERROR(SEARCH("softwood",D1)),"", "softwood"),"hardwood")</f>
        <v>hardwood</v>
      </c>
      <c r="E2" s="16" t="str">
        <f t="shared" si="8"/>
        <v>hardwood</v>
      </c>
      <c r="F2" s="16" t="str">
        <f t="shared" si="8"/>
        <v>hardwood</v>
      </c>
      <c r="G2" s="16" t="str">
        <f t="shared" si="8"/>
        <v>hardwood</v>
      </c>
      <c r="H2" s="16" t="str">
        <f t="shared" si="8"/>
        <v>hardwood</v>
      </c>
      <c r="I2" s="16" t="str">
        <f t="shared" si="8"/>
        <v>hardwood</v>
      </c>
      <c r="J2" s="16" t="str">
        <f t="shared" si="8"/>
        <v>hardwood</v>
      </c>
      <c r="K2" s="16" t="str">
        <f t="shared" si="8"/>
        <v>hardwood</v>
      </c>
      <c r="L2" s="16" t="str">
        <f t="shared" si="8"/>
        <v>hardwood</v>
      </c>
      <c r="M2" s="16" t="str">
        <f t="shared" si="8"/>
        <v>hardwood</v>
      </c>
      <c r="N2" s="16" t="str">
        <f t="shared" si="8"/>
        <v>hardwood</v>
      </c>
      <c r="O2" s="16" t="str">
        <f t="shared" si="8"/>
        <v>hardwood</v>
      </c>
      <c r="P2" s="16" t="str">
        <f t="shared" si="8"/>
        <v>hardwood</v>
      </c>
      <c r="Q2" s="16" t="str">
        <f t="shared" si="8"/>
        <v>hardwood</v>
      </c>
      <c r="R2" s="16" t="str">
        <f t="shared" si="8"/>
        <v>hardwood</v>
      </c>
      <c r="S2" s="16" t="str">
        <f t="shared" si="8"/>
        <v>hardwood</v>
      </c>
      <c r="T2" s="16" t="str">
        <f t="shared" si="8"/>
        <v>hardwood</v>
      </c>
      <c r="U2" s="16" t="str">
        <f t="shared" si="8"/>
        <v>hardwood</v>
      </c>
      <c r="V2" s="16" t="str">
        <f t="shared" si="8"/>
        <v>hardwood</v>
      </c>
      <c r="W2" s="16" t="str">
        <f t="shared" si="8"/>
        <v>hardwood</v>
      </c>
      <c r="X2" s="16" t="str">
        <f t="shared" si="8"/>
        <v>hardwood</v>
      </c>
      <c r="Y2" s="16" t="str">
        <f t="shared" si="8"/>
        <v>hardwood</v>
      </c>
      <c r="Z2" s="16" t="str">
        <f t="shared" si="8"/>
        <v>hardwood</v>
      </c>
      <c r="AA2" s="16" t="str">
        <f t="shared" si="8"/>
        <v>hardwood</v>
      </c>
      <c r="AB2" s="16" t="str">
        <f t="shared" si="8"/>
        <v>hardwood</v>
      </c>
      <c r="AC2" s="16" t="str">
        <f t="shared" si="8"/>
        <v>hardwood</v>
      </c>
      <c r="AD2" s="16" t="str">
        <f t="shared" si="8"/>
        <v>hardwood</v>
      </c>
      <c r="AE2" s="16" t="str">
        <f t="shared" si="8"/>
        <v>hardwood</v>
      </c>
      <c r="AF2" s="16" t="str">
        <f t="shared" si="8"/>
        <v>hardwood</v>
      </c>
      <c r="AG2" s="16" t="str">
        <f t="shared" si="8"/>
        <v>hardwood</v>
      </c>
      <c r="AH2" s="16" t="str">
        <f t="shared" si="8"/>
        <v>hardwood</v>
      </c>
      <c r="AI2" s="16" t="str">
        <f t="shared" si="8"/>
        <v>hardwood</v>
      </c>
      <c r="AJ2" s="16" t="str">
        <f t="shared" si="8"/>
        <v>hardwood</v>
      </c>
      <c r="AK2" s="16" t="str">
        <f t="shared" si="8"/>
        <v>hardwood</v>
      </c>
      <c r="AL2" s="16" t="str">
        <f t="shared" si="8"/>
        <v>hardwood</v>
      </c>
      <c r="AM2" s="16" t="str">
        <f t="shared" si="8"/>
        <v>hardwood</v>
      </c>
      <c r="AN2" s="16" t="str">
        <f t="shared" si="8"/>
        <v>hardwood</v>
      </c>
      <c r="AO2" s="16" t="str">
        <f t="shared" si="8"/>
        <v>hardwood</v>
      </c>
      <c r="AP2" s="16" t="str">
        <f t="shared" si="8"/>
        <v>hardwood</v>
      </c>
      <c r="AQ2" s="16" t="str">
        <f t="shared" si="8"/>
        <v>hardwood</v>
      </c>
      <c r="AR2" s="16" t="str">
        <f t="shared" si="8"/>
        <v>hardwood</v>
      </c>
      <c r="AS2" s="16" t="str">
        <f t="shared" si="8"/>
        <v>hardwood</v>
      </c>
      <c r="AT2" s="16" t="str">
        <f t="shared" si="8"/>
        <v>hardwood</v>
      </c>
      <c r="AU2" s="16" t="str">
        <f t="shared" si="8"/>
        <v>hardwood</v>
      </c>
      <c r="AV2" s="16" t="str">
        <f t="shared" si="8"/>
        <v>hardwood</v>
      </c>
      <c r="AW2" s="16" t="str">
        <f t="shared" si="8"/>
        <v>hardwood</v>
      </c>
      <c r="AX2" s="16" t="str">
        <f t="shared" si="8"/>
        <v>hardwood</v>
      </c>
      <c r="AY2" s="16" t="str">
        <f t="shared" si="8"/>
        <v>hardwood</v>
      </c>
      <c r="AZ2" s="16" t="str">
        <f t="shared" si="8"/>
        <v>hardwood</v>
      </c>
      <c r="BA2" s="16" t="str">
        <f t="shared" si="8"/>
        <v>hardwood</v>
      </c>
      <c r="BB2" s="16" t="str">
        <f t="shared" si="8"/>
        <v>hardwood</v>
      </c>
      <c r="BC2" s="16" t="str">
        <f t="shared" si="8"/>
        <v>hardwood</v>
      </c>
      <c r="BD2" s="16" t="str">
        <f t="shared" si="8"/>
        <v>hardwood</v>
      </c>
      <c r="BE2" s="16" t="str">
        <f t="shared" si="8"/>
        <v>softwood</v>
      </c>
      <c r="BF2" s="16" t="str">
        <f t="shared" si="8"/>
        <v>softwood</v>
      </c>
      <c r="BG2" s="16" t="str">
        <f t="shared" si="8"/>
        <v>softwood</v>
      </c>
      <c r="BH2" s="16" t="str">
        <f t="shared" si="8"/>
        <v>softwood</v>
      </c>
      <c r="BI2" s="16" t="str">
        <f t="shared" si="8"/>
        <v>softwood</v>
      </c>
      <c r="BJ2" s="16" t="str">
        <f t="shared" si="8"/>
        <v>softwood</v>
      </c>
      <c r="BK2" s="16" t="str">
        <f t="shared" si="8"/>
        <v>softwood</v>
      </c>
      <c r="BL2" s="16" t="str">
        <f t="shared" ref="BL2" si="9">IF(ISERROR(SEARCH("hardwood",BL1)),IF(ISERROR(SEARCH("softwood",BL1)),"", "softwood"),"hardwood")</f>
        <v>softwood</v>
      </c>
      <c r="BM2" s="16" t="str">
        <f t="shared" ref="BM2" si="10">IF(ISERROR(SEARCH("hardwood",BM1)),IF(ISERROR(SEARCH("softwood",BM1)),"", "softwood"),"hardwood")</f>
        <v>softwood</v>
      </c>
      <c r="BN2" s="16" t="str">
        <f t="shared" ref="BN2" si="11">IF(ISERROR(SEARCH("hardwood",BN1)),IF(ISERROR(SEARCH("softwood",BN1)),"", "softwood"),"hardwood")</f>
        <v>softwood</v>
      </c>
      <c r="BO2" s="16" t="str">
        <f t="shared" ref="BO2" si="12">IF(ISERROR(SEARCH("hardwood",BO1)),IF(ISERROR(SEARCH("softwood",BO1)),"", "softwood"),"hardwood")</f>
        <v>softwood</v>
      </c>
      <c r="BP2" s="16" t="str">
        <f t="shared" ref="BP2" si="13">IF(ISERROR(SEARCH("hardwood",BP1)),IF(ISERROR(SEARCH("softwood",BP1)),"", "softwood"),"hardwood")</f>
        <v>softwood</v>
      </c>
      <c r="BQ2" s="16" t="str">
        <f t="shared" ref="BQ2" si="14">IF(ISERROR(SEARCH("hardwood",BQ1)),IF(ISERROR(SEARCH("softwood",BQ1)),"", "softwood"),"hardwood")</f>
        <v>softwood</v>
      </c>
      <c r="BR2" s="16" t="str">
        <f t="shared" ref="BR2" si="15">IF(ISERROR(SEARCH("hardwood",BR1)),IF(ISERROR(SEARCH("softwood",BR1)),"", "softwood"),"hardwood")</f>
        <v>softwood</v>
      </c>
      <c r="BS2" s="16" t="str">
        <f t="shared" ref="BS2" si="16">IF(ISERROR(SEARCH("hardwood",BS1)),IF(ISERROR(SEARCH("softwood",BS1)),"", "softwood"),"hardwood")</f>
        <v>softwood</v>
      </c>
      <c r="BT2" s="16" t="str">
        <f t="shared" ref="BT2" si="17">IF(ISERROR(SEARCH("hardwood",BT1)),IF(ISERROR(SEARCH("softwood",BT1)),"", "softwood"),"hardwood")</f>
        <v>softwood</v>
      </c>
      <c r="BU2" s="16" t="str">
        <f t="shared" ref="BU2" si="18">IF(ISERROR(SEARCH("hardwood",BU1)),IF(ISERROR(SEARCH("softwood",BU1)),"", "softwood"),"hardwood")</f>
        <v>softwood</v>
      </c>
      <c r="BV2" s="16" t="str">
        <f t="shared" ref="BV2" si="19">IF(ISERROR(SEARCH("hardwood",BV1)),IF(ISERROR(SEARCH("softwood",BV1)),"", "softwood"),"hardwood")</f>
        <v>softwood</v>
      </c>
      <c r="BW2" s="16" t="str">
        <f t="shared" ref="BW2" si="20">IF(ISERROR(SEARCH("hardwood",BW1)),IF(ISERROR(SEARCH("softwood",BW1)),"", "softwood"),"hardwood")</f>
        <v>softwood</v>
      </c>
      <c r="BX2" s="16" t="str">
        <f t="shared" ref="BX2" si="21">IF(ISERROR(SEARCH("hardwood",BX1)),IF(ISERROR(SEARCH("softwood",BX1)),"", "softwood"),"hardwood")</f>
        <v>softwood</v>
      </c>
      <c r="BY2" s="16" t="str">
        <f t="shared" ref="BY2" si="22">IF(ISERROR(SEARCH("hardwood",BY1)),IF(ISERROR(SEARCH("softwood",BY1)),"", "softwood"),"hardwood")</f>
        <v>softwood</v>
      </c>
      <c r="BZ2" s="16" t="str">
        <f t="shared" ref="BZ2" si="23">IF(ISERROR(SEARCH("hardwood",BZ1)),IF(ISERROR(SEARCH("softwood",BZ1)),"", "softwood"),"hardwood")</f>
        <v>softwood</v>
      </c>
      <c r="CA2" s="16" t="str">
        <f t="shared" ref="CA2" si="24">IF(ISERROR(SEARCH("hardwood",CA1)),IF(ISERROR(SEARCH("softwood",CA1)),"", "softwood"),"hardwood")</f>
        <v>softwood</v>
      </c>
      <c r="CB2" s="16" t="str">
        <f t="shared" ref="CB2" si="25">IF(ISERROR(SEARCH("hardwood",CB1)),IF(ISERROR(SEARCH("softwood",CB1)),"", "softwood"),"hardwood")</f>
        <v>softwood</v>
      </c>
      <c r="CC2" s="16" t="str">
        <f t="shared" ref="CC2" si="26">IF(ISERROR(SEARCH("hardwood",CC1)),IF(ISERROR(SEARCH("softwood",CC1)),"", "softwood"),"hardwood")</f>
        <v>softwood</v>
      </c>
      <c r="CD2" s="16" t="str">
        <f t="shared" ref="CD2" si="27">IF(ISERROR(SEARCH("hardwood",CD1)),IF(ISERROR(SEARCH("softwood",CD1)),"", "softwood"),"hardwood")</f>
        <v>softwood</v>
      </c>
      <c r="CE2" s="16" t="str">
        <f t="shared" ref="CE2" si="28">IF(ISERROR(SEARCH("hardwood",CE1)),IF(ISERROR(SEARCH("softwood",CE1)),"", "softwood"),"hardwood")</f>
        <v>softwood</v>
      </c>
      <c r="CF2" s="16" t="str">
        <f t="shared" ref="CF2" si="29">IF(ISERROR(SEARCH("hardwood",CF1)),IF(ISERROR(SEARCH("softwood",CF1)),"", "softwood"),"hardwood")</f>
        <v>softwood</v>
      </c>
      <c r="CG2" s="16" t="str">
        <f t="shared" ref="CG2" si="30">IF(ISERROR(SEARCH("hardwood",CG1)),IF(ISERROR(SEARCH("softwood",CG1)),"", "softwood"),"hardwood")</f>
        <v>softwood</v>
      </c>
      <c r="CH2" s="16" t="str">
        <f t="shared" ref="CH2" si="31">IF(ISERROR(SEARCH("hardwood",CH1)),IF(ISERROR(SEARCH("softwood",CH1)),"", "softwood"),"hardwood")</f>
        <v>softwood</v>
      </c>
      <c r="CI2" s="16" t="str">
        <f t="shared" ref="CI2" si="32">IF(ISERROR(SEARCH("hardwood",CI1)),IF(ISERROR(SEARCH("softwood",CI1)),"", "softwood"),"hardwood")</f>
        <v>softwood</v>
      </c>
      <c r="CJ2" s="16" t="str">
        <f t="shared" ref="CJ2" si="33">IF(ISERROR(SEARCH("hardwood",CJ1)),IF(ISERROR(SEARCH("softwood",CJ1)),"", "softwood"),"hardwood")</f>
        <v>softwood</v>
      </c>
      <c r="CK2" s="16" t="str">
        <f t="shared" ref="CK2" si="34">IF(ISERROR(SEARCH("hardwood",CK1)),IF(ISERROR(SEARCH("softwood",CK1)),"", "softwood"),"hardwood")</f>
        <v>softwood</v>
      </c>
      <c r="CL2" s="16" t="str">
        <f t="shared" ref="CL2" si="35">IF(ISERROR(SEARCH("hardwood",CL1)),IF(ISERROR(SEARCH("softwood",CL1)),"", "softwood"),"hardwood")</f>
        <v>softwood</v>
      </c>
      <c r="CM2" s="16" t="str">
        <f t="shared" ref="CM2" si="36">IF(ISERROR(SEARCH("hardwood",CM1)),IF(ISERROR(SEARCH("softwood",CM1)),"", "softwood"),"hardwood")</f>
        <v>softwood</v>
      </c>
      <c r="CN2" s="16" t="str">
        <f t="shared" ref="CN2" si="37">IF(ISERROR(SEARCH("hardwood",CN1)),IF(ISERROR(SEARCH("softwood",CN1)),"", "softwood"),"hardwood")</f>
        <v>softwood</v>
      </c>
      <c r="CO2" s="16" t="str">
        <f t="shared" ref="CO2" si="38">IF(ISERROR(SEARCH("hardwood",CO1)),IF(ISERROR(SEARCH("softwood",CO1)),"", "softwood"),"hardwood")</f>
        <v>softwood</v>
      </c>
      <c r="CP2" s="16" t="str">
        <f t="shared" ref="CP2" si="39">IF(ISERROR(SEARCH("hardwood",CP1)),IF(ISERROR(SEARCH("softwood",CP1)),"", "softwood"),"hardwood")</f>
        <v>softwood</v>
      </c>
      <c r="CQ2" s="16" t="str">
        <f t="shared" ref="CQ2" si="40">IF(ISERROR(SEARCH("hardwood",CQ1)),IF(ISERROR(SEARCH("softwood",CQ1)),"", "softwood"),"hardwood")</f>
        <v>softwood</v>
      </c>
      <c r="CR2" s="16" t="str">
        <f t="shared" ref="CR2" si="41">IF(ISERROR(SEARCH("hardwood",CR1)),IF(ISERROR(SEARCH("softwood",CR1)),"", "softwood"),"hardwood")</f>
        <v>softwood</v>
      </c>
      <c r="CS2" s="16" t="str">
        <f t="shared" ref="CS2" si="42">IF(ISERROR(SEARCH("hardwood",CS1)),IF(ISERROR(SEARCH("softwood",CS1)),"", "softwood"),"hardwood")</f>
        <v>softwood</v>
      </c>
      <c r="CT2" s="16" t="str">
        <f t="shared" ref="CT2" si="43">IF(ISERROR(SEARCH("hardwood",CT1)),IF(ISERROR(SEARCH("softwood",CT1)),"", "softwood"),"hardwood")</f>
        <v>softwood</v>
      </c>
      <c r="CU2" s="16" t="str">
        <f t="shared" ref="CU2" si="44">IF(ISERROR(SEARCH("hardwood",CU1)),IF(ISERROR(SEARCH("softwood",CU1)),"", "softwood"),"hardwood")</f>
        <v>softwood</v>
      </c>
      <c r="CV2" s="16" t="str">
        <f t="shared" ref="CV2" si="45">IF(ISERROR(SEARCH("hardwood",CV1)),IF(ISERROR(SEARCH("softwood",CV1)),"", "softwood"),"hardwood")</f>
        <v>softwood</v>
      </c>
      <c r="CW2" s="16" t="str">
        <f t="shared" ref="CW2" si="46">IF(ISERROR(SEARCH("hardwood",CW1)),IF(ISERROR(SEARCH("softwood",CW1)),"", "softwood"),"hardwood")</f>
        <v>softwood</v>
      </c>
      <c r="CX2" s="16" t="str">
        <f t="shared" ref="CX2" si="47">IF(ISERROR(SEARCH("hardwood",CX1)),IF(ISERROR(SEARCH("softwood",CX1)),"", "softwood"),"hardwood")</f>
        <v>softwood</v>
      </c>
      <c r="CY2" s="16" t="str">
        <f t="shared" ref="CY2" si="48">IF(ISERROR(SEARCH("hardwood",CY1)),IF(ISERROR(SEARCH("softwood",CY1)),"", "softwood"),"hardwood")</f>
        <v>softwood</v>
      </c>
      <c r="CZ2" s="16" t="str">
        <f t="shared" ref="CZ2" si="49">IF(ISERROR(SEARCH("hardwood",CZ1)),IF(ISERROR(SEARCH("softwood",CZ1)),"", "softwood"),"hardwood")</f>
        <v>softwood</v>
      </c>
      <c r="DA2" s="16" t="str">
        <f t="shared" ref="DA2" si="50">IF(ISERROR(SEARCH("hardwood",DA1)),IF(ISERROR(SEARCH("softwood",DA1)),"", "softwood"),"hardwood")</f>
        <v>softwood</v>
      </c>
      <c r="DB2" s="16" t="str">
        <f t="shared" ref="DB2" si="51">IF(ISERROR(SEARCH("hardwood",DB1)),IF(ISERROR(SEARCH("softwood",DB1)),"", "softwood"),"hardwood")</f>
        <v>softwood</v>
      </c>
      <c r="DC2" s="16" t="str">
        <f t="shared" ref="DC2" si="52">IF(ISERROR(SEARCH("hardwood",DC1)),IF(ISERROR(SEARCH("softwood",DC1)),"", "softwood"),"hardwood")</f>
        <v>softwood</v>
      </c>
      <c r="DD2" s="16" t="str">
        <f t="shared" ref="DD2" si="53">IF(ISERROR(SEARCH("hardwood",DD1)),IF(ISERROR(SEARCH("softwood",DD1)),"", "softwood"),"hardwood")</f>
        <v>softwood</v>
      </c>
      <c r="DE2" s="16" t="str">
        <f t="shared" ref="DE2" si="54">IF(ISERROR(SEARCH("hardwood",DE1)),IF(ISERROR(SEARCH("softwood",DE1)),"", "softwood"),"hardwood")</f>
        <v>softwood</v>
      </c>
      <c r="DF2" s="16" t="str">
        <f t="shared" ref="DF2" si="55">IF(ISERROR(SEARCH("hardwood",DF1)),IF(ISERROR(SEARCH("softwood",DF1)),"", "softwood"),"hardwood")</f>
        <v>softwood</v>
      </c>
      <c r="DG2" s="16" t="str">
        <f t="shared" ref="DG2" si="56">IF(ISERROR(SEARCH("hardwood",DG1)),IF(ISERROR(SEARCH("softwood",DG1)),"", "softwood"),"hardwood")</f>
        <v/>
      </c>
      <c r="DH2" s="16" t="str">
        <f t="shared" ref="DH2" si="57">IF(ISERROR(SEARCH("hardwood",DH1)),IF(ISERROR(SEARCH("softwood",DH1)),"", "softwood"),"hardwood")</f>
        <v/>
      </c>
      <c r="DI2" s="16" t="str">
        <f t="shared" ref="DI2" si="58">IF(ISERROR(SEARCH("hardwood",DI1)),IF(ISERROR(SEARCH("softwood",DI1)),"", "softwood"),"hardwood")</f>
        <v>hardwood</v>
      </c>
      <c r="DJ2" s="16" t="str">
        <f t="shared" ref="DJ2" si="59">IF(ISERROR(SEARCH("hardwood",DJ1)),IF(ISERROR(SEARCH("softwood",DJ1)),"", "softwood"),"hardwood")</f>
        <v>hardwood</v>
      </c>
      <c r="DK2" s="16" t="str">
        <f t="shared" ref="DK2" si="60">IF(ISERROR(SEARCH("hardwood",DK1)),IF(ISERROR(SEARCH("softwood",DK1)),"", "softwood"),"hardwood")</f>
        <v>hardwood</v>
      </c>
      <c r="DL2" s="16" t="str">
        <f t="shared" ref="DL2" si="61">IF(ISERROR(SEARCH("hardwood",DL1)),IF(ISERROR(SEARCH("softwood",DL1)),"", "softwood"),"hardwood")</f>
        <v>hardwood</v>
      </c>
      <c r="DM2" s="16" t="str">
        <f t="shared" ref="DM2" si="62">IF(ISERROR(SEARCH("hardwood",DM1)),IF(ISERROR(SEARCH("softwood",DM1)),"", "softwood"),"hardwood")</f>
        <v>hardwood</v>
      </c>
      <c r="DN2" s="16" t="str">
        <f t="shared" ref="DN2" si="63">IF(ISERROR(SEARCH("hardwood",DN1)),IF(ISERROR(SEARCH("softwood",DN1)),"", "softwood"),"hardwood")</f>
        <v>hardwood</v>
      </c>
      <c r="DO2" s="16" t="str">
        <f t="shared" ref="DO2" si="64">IF(ISERROR(SEARCH("hardwood",DO1)),IF(ISERROR(SEARCH("softwood",DO1)),"", "softwood"),"hardwood")</f>
        <v>hardwood</v>
      </c>
      <c r="DP2" s="16" t="str">
        <f t="shared" ref="DP2" si="65">IF(ISERROR(SEARCH("hardwood",DP1)),IF(ISERROR(SEARCH("softwood",DP1)),"", "softwood"),"hardwood")</f>
        <v>hardwood</v>
      </c>
      <c r="DQ2" s="16" t="str">
        <f t="shared" ref="DQ2" si="66">IF(ISERROR(SEARCH("hardwood",DQ1)),IF(ISERROR(SEARCH("softwood",DQ1)),"", "softwood"),"hardwood")</f>
        <v>hardwood</v>
      </c>
      <c r="DR2" s="16" t="str">
        <f t="shared" ref="DR2:DS2" si="67">IF(ISERROR(SEARCH("hardwood",DR1)),IF(ISERROR(SEARCH("softwood",DR1)),"", "softwood"),"hardwood")</f>
        <v>hardwood</v>
      </c>
      <c r="DS2" s="16" t="str">
        <f t="shared" si="67"/>
        <v>hardwood</v>
      </c>
      <c r="DT2" s="16" t="str">
        <f t="shared" ref="DT2" si="68">IF(ISERROR(SEARCH("hardwood",DT1)),IF(ISERROR(SEARCH("softwood",DT1)),"", "softwood"),"hardwood")</f>
        <v>hardwood</v>
      </c>
      <c r="DU2" s="16" t="str">
        <f t="shared" ref="DU2" si="69">IF(ISERROR(SEARCH("hardwood",DU1)),IF(ISERROR(SEARCH("softwood",DU1)),"", "softwood"),"hardwood")</f>
        <v>hardwood</v>
      </c>
      <c r="DV2" s="16" t="str">
        <f t="shared" ref="DV2" si="70">IF(ISERROR(SEARCH("hardwood",DV1)),IF(ISERROR(SEARCH("softwood",DV1)),"", "softwood"),"hardwood")</f>
        <v>hardwood</v>
      </c>
      <c r="DW2" s="16" t="str">
        <f t="shared" ref="DW2" si="71">IF(ISERROR(SEARCH("hardwood",DW1)),IF(ISERROR(SEARCH("softwood",DW1)),"", "softwood"),"hardwood")</f>
        <v>hardwood</v>
      </c>
      <c r="DX2" s="16" t="str">
        <f t="shared" ref="DX2" si="72">IF(ISERROR(SEARCH("hardwood",DX1)),IF(ISERROR(SEARCH("softwood",DX1)),"", "softwood"),"hardwood")</f>
        <v>hardwood</v>
      </c>
      <c r="DY2" s="16" t="str">
        <f t="shared" ref="DY2" si="73">IF(ISERROR(SEARCH("hardwood",DY1)),IF(ISERROR(SEARCH("softwood",DY1)),"", "softwood"),"hardwood")</f>
        <v>hardwood</v>
      </c>
      <c r="DZ2" s="16" t="str">
        <f t="shared" ref="DZ2" si="74">IF(ISERROR(SEARCH("hardwood",DZ1)),IF(ISERROR(SEARCH("softwood",DZ1)),"", "softwood"),"hardwood")</f>
        <v>hardwood</v>
      </c>
      <c r="EA2" s="16" t="str">
        <f t="shared" ref="EA2" si="75">IF(ISERROR(SEARCH("hardwood",EA1)),IF(ISERROR(SEARCH("softwood",EA1)),"", "softwood"),"hardwood")</f>
        <v>hardwood</v>
      </c>
      <c r="EB2" s="16" t="str">
        <f t="shared" ref="EB2" si="76">IF(ISERROR(SEARCH("hardwood",EB1)),IF(ISERROR(SEARCH("softwood",EB1)),"", "softwood"),"hardwood")</f>
        <v>hardwood</v>
      </c>
      <c r="EC2" s="16" t="str">
        <f t="shared" ref="EC2" si="77">IF(ISERROR(SEARCH("hardwood",EC1)),IF(ISERROR(SEARCH("softwood",EC1)),"", "softwood"),"hardwood")</f>
        <v>hardwood</v>
      </c>
      <c r="ED2" s="16" t="str">
        <f t="shared" ref="ED2" si="78">IF(ISERROR(SEARCH("hardwood",ED1)),IF(ISERROR(SEARCH("softwood",ED1)),"", "softwood"),"hardwood")</f>
        <v>hardwood</v>
      </c>
      <c r="EE2" s="16" t="str">
        <f t="shared" ref="EE2" si="79">IF(ISERROR(SEARCH("hardwood",EE1)),IF(ISERROR(SEARCH("softwood",EE1)),"", "softwood"),"hardwood")</f>
        <v>hardwood</v>
      </c>
      <c r="EF2" s="16" t="str">
        <f t="shared" ref="EF2" si="80">IF(ISERROR(SEARCH("hardwood",EF1)),IF(ISERROR(SEARCH("softwood",EF1)),"", "softwood"),"hardwood")</f>
        <v>hardwood</v>
      </c>
      <c r="EG2" s="16" t="str">
        <f t="shared" ref="EG2" si="81">IF(ISERROR(SEARCH("hardwood",EG1)),IF(ISERROR(SEARCH("softwood",EG1)),"", "softwood"),"hardwood")</f>
        <v>hardwood</v>
      </c>
      <c r="EH2" s="16" t="str">
        <f t="shared" ref="EH2" si="82">IF(ISERROR(SEARCH("hardwood",EH1)),IF(ISERROR(SEARCH("softwood",EH1)),"", "softwood"),"hardwood")</f>
        <v>hardwood</v>
      </c>
      <c r="EI2" s="16" t="str">
        <f t="shared" ref="EI2" si="83">IF(ISERROR(SEARCH("hardwood",EI1)),IF(ISERROR(SEARCH("softwood",EI1)),"", "softwood"),"hardwood")</f>
        <v>hardwood</v>
      </c>
      <c r="EJ2" s="16" t="str">
        <f t="shared" ref="EJ2" si="84">IF(ISERROR(SEARCH("hardwood",EJ1)),IF(ISERROR(SEARCH("softwood",EJ1)),"", "softwood"),"hardwood")</f>
        <v>hardwood</v>
      </c>
      <c r="EK2" s="16" t="str">
        <f t="shared" ref="EK2" si="85">IF(ISERROR(SEARCH("hardwood",EK1)),IF(ISERROR(SEARCH("softwood",EK1)),"", "softwood"),"hardwood")</f>
        <v>hardwood</v>
      </c>
      <c r="EL2" s="16" t="str">
        <f t="shared" ref="EL2" si="86">IF(ISERROR(SEARCH("hardwood",EL1)),IF(ISERROR(SEARCH("softwood",EL1)),"", "softwood"),"hardwood")</f>
        <v>hardwood</v>
      </c>
      <c r="EM2" s="16" t="str">
        <f t="shared" ref="EM2" si="87">IF(ISERROR(SEARCH("hardwood",EM1)),IF(ISERROR(SEARCH("softwood",EM1)),"", "softwood"),"hardwood")</f>
        <v>hardwood</v>
      </c>
      <c r="EN2" s="16" t="str">
        <f t="shared" ref="EN2" si="88">IF(ISERROR(SEARCH("hardwood",EN1)),IF(ISERROR(SEARCH("softwood",EN1)),"", "softwood"),"hardwood")</f>
        <v>hardwood</v>
      </c>
      <c r="EO2" s="16" t="str">
        <f t="shared" ref="EO2" si="89">IF(ISERROR(SEARCH("hardwood",EO1)),IF(ISERROR(SEARCH("softwood",EO1)),"", "softwood"),"hardwood")</f>
        <v>hardwood</v>
      </c>
      <c r="EP2" s="16" t="str">
        <f t="shared" ref="EP2" si="90">IF(ISERROR(SEARCH("hardwood",EP1)),IF(ISERROR(SEARCH("softwood",EP1)),"", "softwood"),"hardwood")</f>
        <v>hardwood</v>
      </c>
      <c r="EQ2" s="16" t="str">
        <f t="shared" ref="EQ2" si="91">IF(ISERROR(SEARCH("hardwood",EQ1)),IF(ISERROR(SEARCH("softwood",EQ1)),"", "softwood"),"hardwood")</f>
        <v>hardwood</v>
      </c>
      <c r="ER2" s="16" t="str">
        <f t="shared" ref="ER2" si="92">IF(ISERROR(SEARCH("hardwood",ER1)),IF(ISERROR(SEARCH("softwood",ER1)),"", "softwood"),"hardwood")</f>
        <v>hardwood</v>
      </c>
      <c r="ES2" s="16" t="str">
        <f t="shared" ref="ES2" si="93">IF(ISERROR(SEARCH("hardwood",ES1)),IF(ISERROR(SEARCH("softwood",ES1)),"", "softwood"),"hardwood")</f>
        <v>hardwood</v>
      </c>
      <c r="ET2" s="16" t="str">
        <f t="shared" ref="ET2" si="94">IF(ISERROR(SEARCH("hardwood",ET1)),IF(ISERROR(SEARCH("softwood",ET1)),"", "softwood"),"hardwood")</f>
        <v>hardwood</v>
      </c>
      <c r="EU2" s="16" t="str">
        <f t="shared" ref="EU2" si="95">IF(ISERROR(SEARCH("hardwood",EU1)),IF(ISERROR(SEARCH("softwood",EU1)),"", "softwood"),"hardwood")</f>
        <v>hardwood</v>
      </c>
      <c r="EV2" s="16" t="str">
        <f t="shared" ref="EV2" si="96">IF(ISERROR(SEARCH("hardwood",EV1)),IF(ISERROR(SEARCH("softwood",EV1)),"", "softwood"),"hardwood")</f>
        <v>hardwood</v>
      </c>
      <c r="EW2" s="16" t="str">
        <f t="shared" ref="EW2" si="97">IF(ISERROR(SEARCH("hardwood",EW1)),IF(ISERROR(SEARCH("softwood",EW1)),"", "softwood"),"hardwood")</f>
        <v>hardwood</v>
      </c>
      <c r="EX2" s="16" t="str">
        <f t="shared" ref="EX2" si="98">IF(ISERROR(SEARCH("hardwood",EX1)),IF(ISERROR(SEARCH("softwood",EX1)),"", "softwood"),"hardwood")</f>
        <v>hardwood</v>
      </c>
      <c r="EY2" s="16" t="str">
        <f t="shared" ref="EY2" si="99">IF(ISERROR(SEARCH("hardwood",EY1)),IF(ISERROR(SEARCH("softwood",EY1)),"", "softwood"),"hardwood")</f>
        <v>hardwood</v>
      </c>
      <c r="EZ2" s="16" t="str">
        <f t="shared" ref="EZ2" si="100">IF(ISERROR(SEARCH("hardwood",EZ1)),IF(ISERROR(SEARCH("softwood",EZ1)),"", "softwood"),"hardwood")</f>
        <v>hardwood</v>
      </c>
      <c r="FA2" s="16" t="str">
        <f t="shared" ref="FA2" si="101">IF(ISERROR(SEARCH("hardwood",FA1)),IF(ISERROR(SEARCH("softwood",FA1)),"", "softwood"),"hardwood")</f>
        <v>hardwood</v>
      </c>
      <c r="FB2" s="16" t="str">
        <f t="shared" ref="FB2" si="102">IF(ISERROR(SEARCH("hardwood",FB1)),IF(ISERROR(SEARCH("softwood",FB1)),"", "softwood"),"hardwood")</f>
        <v>hardwood</v>
      </c>
      <c r="FC2" s="16" t="str">
        <f t="shared" ref="FC2" si="103">IF(ISERROR(SEARCH("hardwood",FC1)),IF(ISERROR(SEARCH("softwood",FC1)),"", "softwood"),"hardwood")</f>
        <v>hardwood</v>
      </c>
      <c r="FD2" s="16" t="str">
        <f t="shared" ref="FD2" si="104">IF(ISERROR(SEARCH("hardwood",FD1)),IF(ISERROR(SEARCH("softwood",FD1)),"", "softwood"),"hardwood")</f>
        <v>hardwood</v>
      </c>
      <c r="FE2" s="16" t="str">
        <f t="shared" ref="FE2" si="105">IF(ISERROR(SEARCH("hardwood",FE1)),IF(ISERROR(SEARCH("softwood",FE1)),"", "softwood"),"hardwood")</f>
        <v>hardwood</v>
      </c>
      <c r="FF2" s="16" t="str">
        <f t="shared" ref="FF2" si="106">IF(ISERROR(SEARCH("hardwood",FF1)),IF(ISERROR(SEARCH("softwood",FF1)),"", "softwood"),"hardwood")</f>
        <v>hardwood</v>
      </c>
      <c r="FG2" s="16" t="str">
        <f t="shared" ref="FG2" si="107">IF(ISERROR(SEARCH("hardwood",FG1)),IF(ISERROR(SEARCH("softwood",FG1)),"", "softwood"),"hardwood")</f>
        <v>hardwood</v>
      </c>
      <c r="FH2" s="16" t="str">
        <f t="shared" ref="FH2" si="108">IF(ISERROR(SEARCH("hardwood",FH1)),IF(ISERROR(SEARCH("softwood",FH1)),"", "softwood"),"hardwood")</f>
        <v>hardwood</v>
      </c>
      <c r="FI2" s="16" t="str">
        <f t="shared" ref="FI2" si="109">IF(ISERROR(SEARCH("hardwood",FI1)),IF(ISERROR(SEARCH("softwood",FI1)),"", "softwood"),"hardwood")</f>
        <v>hardwood</v>
      </c>
      <c r="FJ2" s="16" t="str">
        <f t="shared" ref="FJ2" si="110">IF(ISERROR(SEARCH("hardwood",FJ1)),IF(ISERROR(SEARCH("softwood",FJ1)),"", "softwood"),"hardwood")</f>
        <v>hardwood</v>
      </c>
      <c r="FK2" s="16" t="str">
        <f t="shared" ref="FK2" si="111">IF(ISERROR(SEARCH("hardwood",FK1)),IF(ISERROR(SEARCH("softwood",FK1)),"", "softwood"),"hardwood")</f>
        <v>softwood</v>
      </c>
      <c r="FL2" s="16" t="str">
        <f t="shared" ref="FL2" si="112">IF(ISERROR(SEARCH("hardwood",FL1)),IF(ISERROR(SEARCH("softwood",FL1)),"", "softwood"),"hardwood")</f>
        <v>softwood</v>
      </c>
      <c r="FM2" s="16" t="str">
        <f t="shared" ref="FM2" si="113">IF(ISERROR(SEARCH("hardwood",FM1)),IF(ISERROR(SEARCH("softwood",FM1)),"", "softwood"),"hardwood")</f>
        <v>softwood</v>
      </c>
      <c r="FN2" s="16" t="str">
        <f t="shared" ref="FN2" si="114">IF(ISERROR(SEARCH("hardwood",FN1)),IF(ISERROR(SEARCH("softwood",FN1)),"", "softwood"),"hardwood")</f>
        <v>softwood</v>
      </c>
      <c r="FO2" s="16" t="str">
        <f t="shared" ref="FO2" si="115">IF(ISERROR(SEARCH("hardwood",FO1)),IF(ISERROR(SEARCH("softwood",FO1)),"", "softwood"),"hardwood")</f>
        <v>softwood</v>
      </c>
      <c r="FP2" s="16" t="str">
        <f t="shared" ref="FP2" si="116">IF(ISERROR(SEARCH("hardwood",FP1)),IF(ISERROR(SEARCH("softwood",FP1)),"", "softwood"),"hardwood")</f>
        <v>softwood</v>
      </c>
      <c r="FQ2" s="16" t="str">
        <f t="shared" ref="FQ2" si="117">IF(ISERROR(SEARCH("hardwood",FQ1)),IF(ISERROR(SEARCH("softwood",FQ1)),"", "softwood"),"hardwood")</f>
        <v>softwood</v>
      </c>
      <c r="FR2" s="16" t="str">
        <f t="shared" ref="FR2" si="118">IF(ISERROR(SEARCH("hardwood",FR1)),IF(ISERROR(SEARCH("softwood",FR1)),"", "softwood"),"hardwood")</f>
        <v>softwood</v>
      </c>
      <c r="FS2" s="16" t="str">
        <f t="shared" ref="FS2" si="119">IF(ISERROR(SEARCH("hardwood",FS1)),IF(ISERROR(SEARCH("softwood",FS1)),"", "softwood"),"hardwood")</f>
        <v>softwood</v>
      </c>
      <c r="FT2" s="16" t="str">
        <f t="shared" ref="FT2" si="120">IF(ISERROR(SEARCH("hardwood",FT1)),IF(ISERROR(SEARCH("softwood",FT1)),"", "softwood"),"hardwood")</f>
        <v>softwood</v>
      </c>
      <c r="FU2" s="16" t="str">
        <f t="shared" ref="FU2" si="121">IF(ISERROR(SEARCH("hardwood",FU1)),IF(ISERROR(SEARCH("softwood",FU1)),"", "softwood"),"hardwood")</f>
        <v>softwood</v>
      </c>
      <c r="FV2" s="16" t="str">
        <f t="shared" ref="FV2" si="122">IF(ISERROR(SEARCH("hardwood",FV1)),IF(ISERROR(SEARCH("softwood",FV1)),"", "softwood"),"hardwood")</f>
        <v>softwood</v>
      </c>
      <c r="FW2" s="16" t="str">
        <f t="shared" ref="FW2" si="123">IF(ISERROR(SEARCH("hardwood",FW1)),IF(ISERROR(SEARCH("softwood",FW1)),"", "softwood"),"hardwood")</f>
        <v>softwood</v>
      </c>
      <c r="FX2" s="16" t="str">
        <f t="shared" ref="FX2" si="124">IF(ISERROR(SEARCH("hardwood",FX1)),IF(ISERROR(SEARCH("softwood",FX1)),"", "softwood"),"hardwood")</f>
        <v>softwood</v>
      </c>
      <c r="FY2" s="16" t="str">
        <f t="shared" ref="FY2" si="125">IF(ISERROR(SEARCH("hardwood",FY1)),IF(ISERROR(SEARCH("softwood",FY1)),"", "softwood"),"hardwood")</f>
        <v>softwood</v>
      </c>
      <c r="FZ2" s="16" t="str">
        <f t="shared" ref="FZ2:GA2" si="126">IF(ISERROR(SEARCH("hardwood",FZ1)),IF(ISERROR(SEARCH("softwood",FZ1)),"", "softwood"),"hardwood")</f>
        <v>softwood</v>
      </c>
      <c r="GA2" s="16" t="str">
        <f t="shared" si="126"/>
        <v>softwood</v>
      </c>
      <c r="GB2" s="16" t="str">
        <f t="shared" ref="GB2" si="127">IF(ISERROR(SEARCH("hardwood",GB1)),IF(ISERROR(SEARCH("softwood",GB1)),"", "softwood"),"hardwood")</f>
        <v>softwood</v>
      </c>
      <c r="GC2" s="16" t="str">
        <f t="shared" ref="GC2" si="128">IF(ISERROR(SEARCH("hardwood",GC1)),IF(ISERROR(SEARCH("softwood",GC1)),"", "softwood"),"hardwood")</f>
        <v>softwood</v>
      </c>
      <c r="GD2" s="16" t="str">
        <f t="shared" ref="GD2" si="129">IF(ISERROR(SEARCH("hardwood",GD1)),IF(ISERROR(SEARCH("softwood",GD1)),"", "softwood"),"hardwood")</f>
        <v>softwood</v>
      </c>
      <c r="GE2" s="16" t="str">
        <f t="shared" ref="GE2" si="130">IF(ISERROR(SEARCH("hardwood",GE1)),IF(ISERROR(SEARCH("softwood",GE1)),"", "softwood"),"hardwood")</f>
        <v>softwood</v>
      </c>
      <c r="GF2" s="16" t="str">
        <f t="shared" ref="GF2" si="131">IF(ISERROR(SEARCH("hardwood",GF1)),IF(ISERROR(SEARCH("softwood",GF1)),"", "softwood"),"hardwood")</f>
        <v>softwood</v>
      </c>
      <c r="GG2" s="16" t="str">
        <f t="shared" ref="GG2" si="132">IF(ISERROR(SEARCH("hardwood",GG1)),IF(ISERROR(SEARCH("softwood",GG1)),"", "softwood"),"hardwood")</f>
        <v>softwood</v>
      </c>
      <c r="GH2" s="16" t="str">
        <f t="shared" ref="GH2" si="133">IF(ISERROR(SEARCH("hardwood",GH1)),IF(ISERROR(SEARCH("softwood",GH1)),"", "softwood"),"hardwood")</f>
        <v>softwood</v>
      </c>
      <c r="GI2" s="16" t="str">
        <f t="shared" ref="GI2" si="134">IF(ISERROR(SEARCH("hardwood",GI1)),IF(ISERROR(SEARCH("softwood",GI1)),"", "softwood"),"hardwood")</f>
        <v>softwood</v>
      </c>
      <c r="GJ2" s="16" t="str">
        <f t="shared" ref="GJ2" si="135">IF(ISERROR(SEARCH("hardwood",GJ1)),IF(ISERROR(SEARCH("softwood",GJ1)),"", "softwood"),"hardwood")</f>
        <v>softwood</v>
      </c>
      <c r="GK2" s="16" t="str">
        <f t="shared" ref="GK2" si="136">IF(ISERROR(SEARCH("hardwood",GK1)),IF(ISERROR(SEARCH("softwood",GK1)),"", "softwood"),"hardwood")</f>
        <v>softwood</v>
      </c>
      <c r="GL2" s="16" t="str">
        <f t="shared" ref="GL2" si="137">IF(ISERROR(SEARCH("hardwood",GL1)),IF(ISERROR(SEARCH("softwood",GL1)),"", "softwood"),"hardwood")</f>
        <v>softwood</v>
      </c>
      <c r="GM2" s="16" t="str">
        <f t="shared" ref="GM2" si="138">IF(ISERROR(SEARCH("hardwood",GM1)),IF(ISERROR(SEARCH("softwood",GM1)),"", "softwood"),"hardwood")</f>
        <v>softwood</v>
      </c>
      <c r="GN2" s="16" t="str">
        <f t="shared" ref="GN2" si="139">IF(ISERROR(SEARCH("hardwood",GN1)),IF(ISERROR(SEARCH("softwood",GN1)),"", "softwood"),"hardwood")</f>
        <v>softwood</v>
      </c>
      <c r="GO2" s="16" t="str">
        <f t="shared" ref="GO2" si="140">IF(ISERROR(SEARCH("hardwood",GO1)),IF(ISERROR(SEARCH("softwood",GO1)),"", "softwood"),"hardwood")</f>
        <v>softwood</v>
      </c>
      <c r="GP2" s="16" t="str">
        <f t="shared" ref="GP2" si="141">IF(ISERROR(SEARCH("hardwood",GP1)),IF(ISERROR(SEARCH("softwood",GP1)),"", "softwood"),"hardwood")</f>
        <v>softwood</v>
      </c>
      <c r="GQ2" s="16" t="str">
        <f t="shared" ref="GQ2" si="142">IF(ISERROR(SEARCH("hardwood",GQ1)),IF(ISERROR(SEARCH("softwood",GQ1)),"", "softwood"),"hardwood")</f>
        <v>softwood</v>
      </c>
      <c r="GR2" s="16" t="str">
        <f t="shared" ref="GR2" si="143">IF(ISERROR(SEARCH("hardwood",GR1)),IF(ISERROR(SEARCH("softwood",GR1)),"", "softwood"),"hardwood")</f>
        <v>softwood</v>
      </c>
      <c r="GS2" s="16" t="str">
        <f t="shared" ref="GS2" si="144">IF(ISERROR(SEARCH("hardwood",GS1)),IF(ISERROR(SEARCH("softwood",GS1)),"", "softwood"),"hardwood")</f>
        <v>softwood</v>
      </c>
      <c r="GT2" s="16" t="str">
        <f t="shared" ref="GT2" si="145">IF(ISERROR(SEARCH("hardwood",GT1)),IF(ISERROR(SEARCH("softwood",GT1)),"", "softwood"),"hardwood")</f>
        <v>softwood</v>
      </c>
      <c r="GU2" s="16" t="str">
        <f t="shared" ref="GU2" si="146">IF(ISERROR(SEARCH("hardwood",GU1)),IF(ISERROR(SEARCH("softwood",GU1)),"", "softwood"),"hardwood")</f>
        <v>softwood</v>
      </c>
      <c r="GV2" s="16" t="str">
        <f t="shared" ref="GV2" si="147">IF(ISERROR(SEARCH("hardwood",GV1)),IF(ISERROR(SEARCH("softwood",GV1)),"", "softwood"),"hardwood")</f>
        <v>softwood</v>
      </c>
      <c r="GW2" s="16" t="str">
        <f t="shared" ref="GW2" si="148">IF(ISERROR(SEARCH("hardwood",GW1)),IF(ISERROR(SEARCH("softwood",GW1)),"", "softwood"),"hardwood")</f>
        <v>softwood</v>
      </c>
      <c r="GX2" s="16" t="str">
        <f t="shared" ref="GX2" si="149">IF(ISERROR(SEARCH("hardwood",GX1)),IF(ISERROR(SEARCH("softwood",GX1)),"", "softwood"),"hardwood")</f>
        <v>softwood</v>
      </c>
      <c r="GY2" s="16" t="str">
        <f t="shared" ref="GY2" si="150">IF(ISERROR(SEARCH("hardwood",GY1)),IF(ISERROR(SEARCH("softwood",GY1)),"", "softwood"),"hardwood")</f>
        <v>softwood</v>
      </c>
      <c r="GZ2" s="16" t="str">
        <f t="shared" ref="GZ2" si="151">IF(ISERROR(SEARCH("hardwood",GZ1)),IF(ISERROR(SEARCH("softwood",GZ1)),"", "softwood"),"hardwood")</f>
        <v>softwood</v>
      </c>
      <c r="HA2" s="16" t="str">
        <f t="shared" ref="HA2" si="152">IF(ISERROR(SEARCH("hardwood",HA1)),IF(ISERROR(SEARCH("softwood",HA1)),"", "softwood"),"hardwood")</f>
        <v>softwood</v>
      </c>
      <c r="HB2" s="16" t="str">
        <f t="shared" ref="HB2" si="153">IF(ISERROR(SEARCH("hardwood",HB1)),IF(ISERROR(SEARCH("softwood",HB1)),"", "softwood"),"hardwood")</f>
        <v>softwood</v>
      </c>
      <c r="HC2" s="16" t="str">
        <f t="shared" ref="HC2" si="154">IF(ISERROR(SEARCH("hardwood",HC1)),IF(ISERROR(SEARCH("softwood",HC1)),"", "softwood"),"hardwood")</f>
        <v>softwood</v>
      </c>
      <c r="HD2" s="16" t="str">
        <f t="shared" ref="HD2" si="155">IF(ISERROR(SEARCH("hardwood",HD1)),IF(ISERROR(SEARCH("softwood",HD1)),"", "softwood"),"hardwood")</f>
        <v>softwood</v>
      </c>
      <c r="HE2" s="16" t="str">
        <f t="shared" ref="HE2" si="156">IF(ISERROR(SEARCH("hardwood",HE1)),IF(ISERROR(SEARCH("softwood",HE1)),"", "softwood"),"hardwood")</f>
        <v>softwood</v>
      </c>
      <c r="HF2" s="16" t="str">
        <f t="shared" ref="HF2" si="157">IF(ISERROR(SEARCH("hardwood",HF1)),IF(ISERROR(SEARCH("softwood",HF1)),"", "softwood"),"hardwood")</f>
        <v>softwood</v>
      </c>
      <c r="HG2" s="16" t="str">
        <f t="shared" ref="HG2" si="158">IF(ISERROR(SEARCH("hardwood",HG1)),IF(ISERROR(SEARCH("softwood",HG1)),"", "softwood"),"hardwood")</f>
        <v>softwood</v>
      </c>
      <c r="HH2" s="16" t="str">
        <f t="shared" ref="HH2" si="159">IF(ISERROR(SEARCH("hardwood",HH1)),IF(ISERROR(SEARCH("softwood",HH1)),"", "softwood"),"hardwood")</f>
        <v>softwood</v>
      </c>
      <c r="HI2" s="16" t="str">
        <f t="shared" ref="HI2" si="160">IF(ISERROR(SEARCH("hardwood",HI1)),IF(ISERROR(SEARCH("softwood",HI1)),"", "softwood"),"hardwood")</f>
        <v>softwood</v>
      </c>
      <c r="HJ2" s="16" t="str">
        <f t="shared" ref="HJ2" si="161">IF(ISERROR(SEARCH("hardwood",HJ1)),IF(ISERROR(SEARCH("softwood",HJ1)),"", "softwood"),"hardwood")</f>
        <v>softwood</v>
      </c>
      <c r="HK2" s="16" t="str">
        <f t="shared" ref="HK2" si="162">IF(ISERROR(SEARCH("hardwood",HK1)),IF(ISERROR(SEARCH("softwood",HK1)),"", "softwood"),"hardwood")</f>
        <v>softwood</v>
      </c>
      <c r="HL2" s="16" t="str">
        <f t="shared" ref="HL2" si="163">IF(ISERROR(SEARCH("hardwood",HL1)),IF(ISERROR(SEARCH("softwood",HL1)),"", "softwood"),"hardwood")</f>
        <v>softwood</v>
      </c>
      <c r="HM2" s="16" t="str">
        <f t="shared" ref="HM2" si="164">IF(ISERROR(SEARCH("hardwood",HM1)),IF(ISERROR(SEARCH("softwood",HM1)),"", "softwood"),"hardwood")</f>
        <v/>
      </c>
      <c r="HN2" s="16" t="str">
        <f t="shared" ref="HN2" si="165">IF(ISERROR(SEARCH("hardwood",HN1)),IF(ISERROR(SEARCH("softwood",HN1)),"", "softwood"),"hardwood")</f>
        <v/>
      </c>
      <c r="HO2" s="16" t="str">
        <f>IF(ISERROR(SEARCH("hardwood",HO1)),IF(ISERROR(SEARCH("softwood",HO1)),"", "softwood"),"hardwood")</f>
        <v>hardwood</v>
      </c>
      <c r="HP2" s="16" t="str">
        <f t="shared" ref="HP2" si="166">IF(ISERROR(SEARCH("hardwood",HP1)),IF(ISERROR(SEARCH("softwood",HP1)),"", "softwood"),"hardwood")</f>
        <v>hardwood</v>
      </c>
      <c r="HQ2" s="16" t="str">
        <f t="shared" ref="HQ2" si="167">IF(ISERROR(SEARCH("hardwood",HQ1)),IF(ISERROR(SEARCH("softwood",HQ1)),"", "softwood"),"hardwood")</f>
        <v>hardwood</v>
      </c>
      <c r="HR2" s="16" t="str">
        <f t="shared" ref="HR2" si="168">IF(ISERROR(SEARCH("hardwood",HR1)),IF(ISERROR(SEARCH("softwood",HR1)),"", "softwood"),"hardwood")</f>
        <v>hardwood</v>
      </c>
      <c r="HS2" s="16" t="str">
        <f t="shared" ref="HS2" si="169">IF(ISERROR(SEARCH("hardwood",HS1)),IF(ISERROR(SEARCH("softwood",HS1)),"", "softwood"),"hardwood")</f>
        <v>hardwood</v>
      </c>
      <c r="HT2" s="16" t="str">
        <f t="shared" ref="HT2" si="170">IF(ISERROR(SEARCH("hardwood",HT1)),IF(ISERROR(SEARCH("softwood",HT1)),"", "softwood"),"hardwood")</f>
        <v>hardwood</v>
      </c>
      <c r="HU2" s="16" t="str">
        <f t="shared" ref="HU2" si="171">IF(ISERROR(SEARCH("hardwood",HU1)),IF(ISERROR(SEARCH("softwood",HU1)),"", "softwood"),"hardwood")</f>
        <v>hardwood</v>
      </c>
      <c r="HV2" s="16" t="str">
        <f t="shared" ref="HV2" si="172">IF(ISERROR(SEARCH("hardwood",HV1)),IF(ISERROR(SEARCH("softwood",HV1)),"", "softwood"),"hardwood")</f>
        <v>hardwood</v>
      </c>
      <c r="HW2" s="16" t="str">
        <f t="shared" ref="HW2" si="173">IF(ISERROR(SEARCH("hardwood",HW1)),IF(ISERROR(SEARCH("softwood",HW1)),"", "softwood"),"hardwood")</f>
        <v>hardwood</v>
      </c>
      <c r="HX2" s="16" t="str">
        <f t="shared" ref="HX2" si="174">IF(ISERROR(SEARCH("hardwood",HX1)),IF(ISERROR(SEARCH("softwood",HX1)),"", "softwood"),"hardwood")</f>
        <v>hardwood</v>
      </c>
      <c r="HY2" s="16" t="str">
        <f t="shared" ref="HY2" si="175">IF(ISERROR(SEARCH("hardwood",HY1)),IF(ISERROR(SEARCH("softwood",HY1)),"", "softwood"),"hardwood")</f>
        <v>hardwood</v>
      </c>
      <c r="HZ2" s="16" t="str">
        <f t="shared" ref="HZ2" si="176">IF(ISERROR(SEARCH("hardwood",HZ1)),IF(ISERROR(SEARCH("softwood",HZ1)),"", "softwood"),"hardwood")</f>
        <v>hardwood</v>
      </c>
      <c r="IA2" s="16" t="str">
        <f t="shared" ref="IA2" si="177">IF(ISERROR(SEARCH("hardwood",IA1)),IF(ISERROR(SEARCH("softwood",IA1)),"", "softwood"),"hardwood")</f>
        <v>hardwood</v>
      </c>
      <c r="IB2" s="16" t="str">
        <f t="shared" ref="IB2" si="178">IF(ISERROR(SEARCH("hardwood",IB1)),IF(ISERROR(SEARCH("softwood",IB1)),"", "softwood"),"hardwood")</f>
        <v>hardwood</v>
      </c>
      <c r="IC2" s="16" t="str">
        <f t="shared" ref="IC2" si="179">IF(ISERROR(SEARCH("hardwood",IC1)),IF(ISERROR(SEARCH("softwood",IC1)),"", "softwood"),"hardwood")</f>
        <v>hardwood</v>
      </c>
      <c r="ID2" s="16" t="str">
        <f t="shared" ref="ID2" si="180">IF(ISERROR(SEARCH("hardwood",ID1)),IF(ISERROR(SEARCH("softwood",ID1)),"", "softwood"),"hardwood")</f>
        <v>hardwood</v>
      </c>
      <c r="IE2" s="16" t="str">
        <f t="shared" ref="IE2" si="181">IF(ISERROR(SEARCH("hardwood",IE1)),IF(ISERROR(SEARCH("softwood",IE1)),"", "softwood"),"hardwood")</f>
        <v>hardwood</v>
      </c>
      <c r="IF2" s="16" t="str">
        <f t="shared" ref="IF2" si="182">IF(ISERROR(SEARCH("hardwood",IF1)),IF(ISERROR(SEARCH("softwood",IF1)),"", "softwood"),"hardwood")</f>
        <v>hardwood</v>
      </c>
      <c r="IG2" s="16" t="str">
        <f t="shared" ref="IG2" si="183">IF(ISERROR(SEARCH("hardwood",IG1)),IF(ISERROR(SEARCH("softwood",IG1)),"", "softwood"),"hardwood")</f>
        <v>hardwood</v>
      </c>
      <c r="IH2" s="16" t="str">
        <f t="shared" ref="IH2" si="184">IF(ISERROR(SEARCH("hardwood",IH1)),IF(ISERROR(SEARCH("softwood",IH1)),"", "softwood"),"hardwood")</f>
        <v>hardwood</v>
      </c>
      <c r="II2" s="16" t="str">
        <f t="shared" ref="II2" si="185">IF(ISERROR(SEARCH("hardwood",II1)),IF(ISERROR(SEARCH("softwood",II1)),"", "softwood"),"hardwood")</f>
        <v>hardwood</v>
      </c>
      <c r="IJ2" s="16" t="str">
        <f t="shared" ref="IJ2" si="186">IF(ISERROR(SEARCH("hardwood",IJ1)),IF(ISERROR(SEARCH("softwood",IJ1)),"", "softwood"),"hardwood")</f>
        <v>hardwood</v>
      </c>
      <c r="IK2" s="16" t="str">
        <f t="shared" ref="IK2" si="187">IF(ISERROR(SEARCH("hardwood",IK1)),IF(ISERROR(SEARCH("softwood",IK1)),"", "softwood"),"hardwood")</f>
        <v>hardwood</v>
      </c>
      <c r="IL2" s="16" t="str">
        <f t="shared" ref="IL2" si="188">IF(ISERROR(SEARCH("hardwood",IL1)),IF(ISERROR(SEARCH("softwood",IL1)),"", "softwood"),"hardwood")</f>
        <v>hardwood</v>
      </c>
      <c r="IM2" s="16" t="str">
        <f t="shared" ref="IM2" si="189">IF(ISERROR(SEARCH("hardwood",IM1)),IF(ISERROR(SEARCH("softwood",IM1)),"", "softwood"),"hardwood")</f>
        <v>hardwood</v>
      </c>
      <c r="IN2" s="16" t="str">
        <f t="shared" ref="IN2" si="190">IF(ISERROR(SEARCH("hardwood",IN1)),IF(ISERROR(SEARCH("softwood",IN1)),"", "softwood"),"hardwood")</f>
        <v>hardwood</v>
      </c>
      <c r="IO2" s="16" t="str">
        <f t="shared" ref="IO2" si="191">IF(ISERROR(SEARCH("hardwood",IO1)),IF(ISERROR(SEARCH("softwood",IO1)),"", "softwood"),"hardwood")</f>
        <v>hardwood</v>
      </c>
      <c r="IP2" s="16" t="str">
        <f t="shared" ref="IP2" si="192">IF(ISERROR(SEARCH("hardwood",IP1)),IF(ISERROR(SEARCH("softwood",IP1)),"", "softwood"),"hardwood")</f>
        <v>hardwood</v>
      </c>
      <c r="IQ2" s="16" t="str">
        <f t="shared" ref="IQ2" si="193">IF(ISERROR(SEARCH("hardwood",IQ1)),IF(ISERROR(SEARCH("softwood",IQ1)),"", "softwood"),"hardwood")</f>
        <v>hardwood</v>
      </c>
      <c r="IR2" s="16" t="str">
        <f t="shared" ref="IR2" si="194">IF(ISERROR(SEARCH("hardwood",IR1)),IF(ISERROR(SEARCH("softwood",IR1)),"", "softwood"),"hardwood")</f>
        <v>hardwood</v>
      </c>
      <c r="IS2" s="16" t="str">
        <f t="shared" ref="IS2" si="195">IF(ISERROR(SEARCH("hardwood",IS1)),IF(ISERROR(SEARCH("softwood",IS1)),"", "softwood"),"hardwood")</f>
        <v>hardwood</v>
      </c>
      <c r="IT2" s="16" t="str">
        <f t="shared" ref="IT2" si="196">IF(ISERROR(SEARCH("hardwood",IT1)),IF(ISERROR(SEARCH("softwood",IT1)),"", "softwood"),"hardwood")</f>
        <v>hardwood</v>
      </c>
      <c r="IU2" s="16" t="str">
        <f t="shared" ref="IU2" si="197">IF(ISERROR(SEARCH("hardwood",IU1)),IF(ISERROR(SEARCH("softwood",IU1)),"", "softwood"),"hardwood")</f>
        <v>hardwood</v>
      </c>
      <c r="IV2" s="16" t="str">
        <f t="shared" ref="IV2" si="198">IF(ISERROR(SEARCH("hardwood",IV1)),IF(ISERROR(SEARCH("softwood",IV1)),"", "softwood"),"hardwood")</f>
        <v>hardwood</v>
      </c>
      <c r="IW2" s="16" t="str">
        <f t="shared" ref="IW2" si="199">IF(ISERROR(SEARCH("hardwood",IW1)),IF(ISERROR(SEARCH("softwood",IW1)),"", "softwood"),"hardwood")</f>
        <v>hardwood</v>
      </c>
      <c r="IX2" s="16" t="str">
        <f t="shared" ref="IX2" si="200">IF(ISERROR(SEARCH("hardwood",IX1)),IF(ISERROR(SEARCH("softwood",IX1)),"", "softwood"),"hardwood")</f>
        <v>hardwood</v>
      </c>
      <c r="IY2" s="16" t="str">
        <f t="shared" ref="IY2" si="201">IF(ISERROR(SEARCH("hardwood",IY1)),IF(ISERROR(SEARCH("softwood",IY1)),"", "softwood"),"hardwood")</f>
        <v>hardwood</v>
      </c>
      <c r="IZ2" s="16" t="str">
        <f t="shared" ref="IZ2" si="202">IF(ISERROR(SEARCH("hardwood",IZ1)),IF(ISERROR(SEARCH("softwood",IZ1)),"", "softwood"),"hardwood")</f>
        <v>hardwood</v>
      </c>
      <c r="JA2" s="16" t="str">
        <f t="shared" ref="JA2" si="203">IF(ISERROR(SEARCH("hardwood",JA1)),IF(ISERROR(SEARCH("softwood",JA1)),"", "softwood"),"hardwood")</f>
        <v>hardwood</v>
      </c>
      <c r="JB2" s="16" t="str">
        <f t="shared" ref="JB2" si="204">IF(ISERROR(SEARCH("hardwood",JB1)),IF(ISERROR(SEARCH("softwood",JB1)),"", "softwood"),"hardwood")</f>
        <v>hardwood</v>
      </c>
      <c r="JC2" s="16" t="str">
        <f t="shared" ref="JC2" si="205">IF(ISERROR(SEARCH("hardwood",JC1)),IF(ISERROR(SEARCH("softwood",JC1)),"", "softwood"),"hardwood")</f>
        <v>hardwood</v>
      </c>
      <c r="JD2" s="16" t="str">
        <f t="shared" ref="JD2" si="206">IF(ISERROR(SEARCH("hardwood",JD1)),IF(ISERROR(SEARCH("softwood",JD1)),"", "softwood"),"hardwood")</f>
        <v>hardwood</v>
      </c>
      <c r="JE2" s="16" t="str">
        <f t="shared" ref="JE2" si="207">IF(ISERROR(SEARCH("hardwood",JE1)),IF(ISERROR(SEARCH("softwood",JE1)),"", "softwood"),"hardwood")</f>
        <v>hardwood</v>
      </c>
      <c r="JF2" s="16" t="str">
        <f t="shared" ref="JF2" si="208">IF(ISERROR(SEARCH("hardwood",JF1)),IF(ISERROR(SEARCH("softwood",JF1)),"", "softwood"),"hardwood")</f>
        <v>hardwood</v>
      </c>
      <c r="JG2" s="16" t="str">
        <f t="shared" ref="JG2" si="209">IF(ISERROR(SEARCH("hardwood",JG1)),IF(ISERROR(SEARCH("softwood",JG1)),"", "softwood"),"hardwood")</f>
        <v>hardwood</v>
      </c>
      <c r="JH2" s="16" t="str">
        <f t="shared" ref="JH2" si="210">IF(ISERROR(SEARCH("hardwood",JH1)),IF(ISERROR(SEARCH("softwood",JH1)),"", "softwood"),"hardwood")</f>
        <v>hardwood</v>
      </c>
      <c r="JI2" s="16" t="str">
        <f t="shared" ref="JI2" si="211">IF(ISERROR(SEARCH("hardwood",JI1)),IF(ISERROR(SEARCH("softwood",JI1)),"", "softwood"),"hardwood")</f>
        <v>hardwood</v>
      </c>
      <c r="JJ2" s="16" t="str">
        <f t="shared" ref="JJ2" si="212">IF(ISERROR(SEARCH("hardwood",JJ1)),IF(ISERROR(SEARCH("softwood",JJ1)),"", "softwood"),"hardwood")</f>
        <v>hardwood</v>
      </c>
      <c r="JK2" s="16" t="str">
        <f t="shared" ref="JK2" si="213">IF(ISERROR(SEARCH("hardwood",JK1)),IF(ISERROR(SEARCH("softwood",JK1)),"", "softwood"),"hardwood")</f>
        <v>hardwood</v>
      </c>
      <c r="JL2" s="16" t="str">
        <f t="shared" ref="JL2" si="214">IF(ISERROR(SEARCH("hardwood",JL1)),IF(ISERROR(SEARCH("softwood",JL1)),"", "softwood"),"hardwood")</f>
        <v>hardwood</v>
      </c>
      <c r="JM2" s="16" t="str">
        <f t="shared" ref="JM2" si="215">IF(ISERROR(SEARCH("hardwood",JM1)),IF(ISERROR(SEARCH("softwood",JM1)),"", "softwood"),"hardwood")</f>
        <v>hardwood</v>
      </c>
      <c r="JN2" s="16" t="str">
        <f t="shared" ref="JN2" si="216">IF(ISERROR(SEARCH("hardwood",JN1)),IF(ISERROR(SEARCH("softwood",JN1)),"", "softwood"),"hardwood")</f>
        <v>hardwood</v>
      </c>
      <c r="JO2" s="16" t="str">
        <f t="shared" ref="JO2" si="217">IF(ISERROR(SEARCH("hardwood",JO1)),IF(ISERROR(SEARCH("softwood",JO1)),"", "softwood"),"hardwood")</f>
        <v>hardwood</v>
      </c>
      <c r="JP2" s="16" t="str">
        <f t="shared" ref="JP2" si="218">IF(ISERROR(SEARCH("hardwood",JP1)),IF(ISERROR(SEARCH("softwood",JP1)),"", "softwood"),"hardwood")</f>
        <v>hardwood</v>
      </c>
      <c r="JQ2" s="16" t="str">
        <f t="shared" ref="JQ2" si="219">IF(ISERROR(SEARCH("hardwood",JQ1)),IF(ISERROR(SEARCH("softwood",JQ1)),"", "softwood"),"hardwood")</f>
        <v>softwood</v>
      </c>
      <c r="JR2" s="16" t="str">
        <f t="shared" ref="JR2" si="220">IF(ISERROR(SEARCH("hardwood",JR1)),IF(ISERROR(SEARCH("softwood",JR1)),"", "softwood"),"hardwood")</f>
        <v>softwood</v>
      </c>
      <c r="JS2" s="16" t="str">
        <f t="shared" ref="JS2" si="221">IF(ISERROR(SEARCH("hardwood",JS1)),IF(ISERROR(SEARCH("softwood",JS1)),"", "softwood"),"hardwood")</f>
        <v>softwood</v>
      </c>
      <c r="JT2" s="16" t="str">
        <f t="shared" ref="JT2" si="222">IF(ISERROR(SEARCH("hardwood",JT1)),IF(ISERROR(SEARCH("softwood",JT1)),"", "softwood"),"hardwood")</f>
        <v>softwood</v>
      </c>
      <c r="JU2" s="16" t="str">
        <f t="shared" ref="JU2" si="223">IF(ISERROR(SEARCH("hardwood",JU1)),IF(ISERROR(SEARCH("softwood",JU1)),"", "softwood"),"hardwood")</f>
        <v>softwood</v>
      </c>
      <c r="JV2" s="16" t="str">
        <f t="shared" ref="JV2" si="224">IF(ISERROR(SEARCH("hardwood",JV1)),IF(ISERROR(SEARCH("softwood",JV1)),"", "softwood"),"hardwood")</f>
        <v>softwood</v>
      </c>
      <c r="JW2" s="16" t="str">
        <f t="shared" ref="JW2" si="225">IF(ISERROR(SEARCH("hardwood",JW1)),IF(ISERROR(SEARCH("softwood",JW1)),"", "softwood"),"hardwood")</f>
        <v>softwood</v>
      </c>
      <c r="JX2" s="16" t="str">
        <f t="shared" ref="JX2" si="226">IF(ISERROR(SEARCH("hardwood",JX1)),IF(ISERROR(SEARCH("softwood",JX1)),"", "softwood"),"hardwood")</f>
        <v>softwood</v>
      </c>
      <c r="JY2" s="16" t="str">
        <f t="shared" ref="JY2" si="227">IF(ISERROR(SEARCH("hardwood",JY1)),IF(ISERROR(SEARCH("softwood",JY1)),"", "softwood"),"hardwood")</f>
        <v>softwood</v>
      </c>
      <c r="JZ2" s="16" t="str">
        <f t="shared" ref="JZ2" si="228">IF(ISERROR(SEARCH("hardwood",JZ1)),IF(ISERROR(SEARCH("softwood",JZ1)),"", "softwood"),"hardwood")</f>
        <v>softwood</v>
      </c>
      <c r="KA2" s="16" t="str">
        <f t="shared" ref="KA2" si="229">IF(ISERROR(SEARCH("hardwood",KA1)),IF(ISERROR(SEARCH("softwood",KA1)),"", "softwood"),"hardwood")</f>
        <v>softwood</v>
      </c>
      <c r="KB2" s="16" t="str">
        <f t="shared" ref="KB2" si="230">IF(ISERROR(SEARCH("hardwood",KB1)),IF(ISERROR(SEARCH("softwood",KB1)),"", "softwood"),"hardwood")</f>
        <v>softwood</v>
      </c>
      <c r="KC2" s="16" t="str">
        <f t="shared" ref="KC2" si="231">IF(ISERROR(SEARCH("hardwood",KC1)),IF(ISERROR(SEARCH("softwood",KC1)),"", "softwood"),"hardwood")</f>
        <v>softwood</v>
      </c>
      <c r="KD2" s="16" t="str">
        <f t="shared" ref="KD2" si="232">IF(ISERROR(SEARCH("hardwood",KD1)),IF(ISERROR(SEARCH("softwood",KD1)),"", "softwood"),"hardwood")</f>
        <v>softwood</v>
      </c>
      <c r="KE2" s="16" t="str">
        <f t="shared" ref="KE2" si="233">IF(ISERROR(SEARCH("hardwood",KE1)),IF(ISERROR(SEARCH("softwood",KE1)),"", "softwood"),"hardwood")</f>
        <v>softwood</v>
      </c>
      <c r="KF2" s="16" t="str">
        <f t="shared" ref="KF2" si="234">IF(ISERROR(SEARCH("hardwood",KF1)),IF(ISERROR(SEARCH("softwood",KF1)),"", "softwood"),"hardwood")</f>
        <v>softwood</v>
      </c>
      <c r="KG2" s="16" t="str">
        <f t="shared" ref="KG2" si="235">IF(ISERROR(SEARCH("hardwood",KG1)),IF(ISERROR(SEARCH("softwood",KG1)),"", "softwood"),"hardwood")</f>
        <v>softwood</v>
      </c>
      <c r="KH2" s="16" t="str">
        <f t="shared" ref="KH2" si="236">IF(ISERROR(SEARCH("hardwood",KH1)),IF(ISERROR(SEARCH("softwood",KH1)),"", "softwood"),"hardwood")</f>
        <v>softwood</v>
      </c>
      <c r="KI2" s="16" t="str">
        <f t="shared" ref="KI2" si="237">IF(ISERROR(SEARCH("hardwood",KI1)),IF(ISERROR(SEARCH("softwood",KI1)),"", "softwood"),"hardwood")</f>
        <v>softwood</v>
      </c>
      <c r="KJ2" s="16" t="str">
        <f t="shared" ref="KJ2" si="238">IF(ISERROR(SEARCH("hardwood",KJ1)),IF(ISERROR(SEARCH("softwood",KJ1)),"", "softwood"),"hardwood")</f>
        <v>softwood</v>
      </c>
      <c r="KK2" s="16" t="str">
        <f t="shared" ref="KK2" si="239">IF(ISERROR(SEARCH("hardwood",KK1)),IF(ISERROR(SEARCH("softwood",KK1)),"", "softwood"),"hardwood")</f>
        <v>softwood</v>
      </c>
      <c r="KL2" s="16" t="str">
        <f t="shared" ref="KL2" si="240">IF(ISERROR(SEARCH("hardwood",KL1)),IF(ISERROR(SEARCH("softwood",KL1)),"", "softwood"),"hardwood")</f>
        <v>softwood</v>
      </c>
      <c r="KM2" s="16" t="str">
        <f t="shared" ref="KM2" si="241">IF(ISERROR(SEARCH("hardwood",KM1)),IF(ISERROR(SEARCH("softwood",KM1)),"", "softwood"),"hardwood")</f>
        <v>softwood</v>
      </c>
      <c r="KN2" s="16" t="str">
        <f t="shared" ref="KN2" si="242">IF(ISERROR(SEARCH("hardwood",KN1)),IF(ISERROR(SEARCH("softwood",KN1)),"", "softwood"),"hardwood")</f>
        <v>softwood</v>
      </c>
      <c r="KO2" s="16" t="str">
        <f t="shared" ref="KO2" si="243">IF(ISERROR(SEARCH("hardwood",KO1)),IF(ISERROR(SEARCH("softwood",KO1)),"", "softwood"),"hardwood")</f>
        <v>softwood</v>
      </c>
      <c r="KP2" s="16" t="str">
        <f t="shared" ref="KP2" si="244">IF(ISERROR(SEARCH("hardwood",KP1)),IF(ISERROR(SEARCH("softwood",KP1)),"", "softwood"),"hardwood")</f>
        <v>softwood</v>
      </c>
      <c r="KQ2" s="16" t="str">
        <f t="shared" ref="KQ2" si="245">IF(ISERROR(SEARCH("hardwood",KQ1)),IF(ISERROR(SEARCH("softwood",KQ1)),"", "softwood"),"hardwood")</f>
        <v>softwood</v>
      </c>
      <c r="KR2" s="16" t="str">
        <f t="shared" ref="KR2" si="246">IF(ISERROR(SEARCH("hardwood",KR1)),IF(ISERROR(SEARCH("softwood",KR1)),"", "softwood"),"hardwood")</f>
        <v>softwood</v>
      </c>
      <c r="KS2" s="16" t="str">
        <f t="shared" ref="KS2" si="247">IF(ISERROR(SEARCH("hardwood",KS1)),IF(ISERROR(SEARCH("softwood",KS1)),"", "softwood"),"hardwood")</f>
        <v>softwood</v>
      </c>
      <c r="KT2" s="16" t="str">
        <f t="shared" ref="KT2" si="248">IF(ISERROR(SEARCH("hardwood",KT1)),IF(ISERROR(SEARCH("softwood",KT1)),"", "softwood"),"hardwood")</f>
        <v>softwood</v>
      </c>
      <c r="KU2" s="16" t="str">
        <f t="shared" ref="KU2" si="249">IF(ISERROR(SEARCH("hardwood",KU1)),IF(ISERROR(SEARCH("softwood",KU1)),"", "softwood"),"hardwood")</f>
        <v>softwood</v>
      </c>
      <c r="KV2" s="16" t="str">
        <f t="shared" ref="KV2" si="250">IF(ISERROR(SEARCH("hardwood",KV1)),IF(ISERROR(SEARCH("softwood",KV1)),"", "softwood"),"hardwood")</f>
        <v>softwood</v>
      </c>
      <c r="KW2" s="16" t="str">
        <f t="shared" ref="KW2" si="251">IF(ISERROR(SEARCH("hardwood",KW1)),IF(ISERROR(SEARCH("softwood",KW1)),"", "softwood"),"hardwood")</f>
        <v>softwood</v>
      </c>
      <c r="KX2" s="16" t="str">
        <f t="shared" ref="KX2" si="252">IF(ISERROR(SEARCH("hardwood",KX1)),IF(ISERROR(SEARCH("softwood",KX1)),"", "softwood"),"hardwood")</f>
        <v>softwood</v>
      </c>
      <c r="KY2" s="16" t="str">
        <f t="shared" ref="KY2" si="253">IF(ISERROR(SEARCH("hardwood",KY1)),IF(ISERROR(SEARCH("softwood",KY1)),"", "softwood"),"hardwood")</f>
        <v>softwood</v>
      </c>
      <c r="KZ2" s="16" t="str">
        <f t="shared" ref="KZ2" si="254">IF(ISERROR(SEARCH("hardwood",KZ1)),IF(ISERROR(SEARCH("softwood",KZ1)),"", "softwood"),"hardwood")</f>
        <v>softwood</v>
      </c>
      <c r="LA2" s="16" t="str">
        <f t="shared" ref="LA2" si="255">IF(ISERROR(SEARCH("hardwood",LA1)),IF(ISERROR(SEARCH("softwood",LA1)),"", "softwood"),"hardwood")</f>
        <v>softwood</v>
      </c>
      <c r="LB2" s="16" t="str">
        <f t="shared" ref="LB2" si="256">IF(ISERROR(SEARCH("hardwood",LB1)),IF(ISERROR(SEARCH("softwood",LB1)),"", "softwood"),"hardwood")</f>
        <v>softwood</v>
      </c>
      <c r="LC2" s="16" t="str">
        <f t="shared" ref="LC2" si="257">IF(ISERROR(SEARCH("hardwood",LC1)),IF(ISERROR(SEARCH("softwood",LC1)),"", "softwood"),"hardwood")</f>
        <v>softwood</v>
      </c>
      <c r="LD2" s="16" t="str">
        <f t="shared" ref="LD2" si="258">IF(ISERROR(SEARCH("hardwood",LD1)),IF(ISERROR(SEARCH("softwood",LD1)),"", "softwood"),"hardwood")</f>
        <v>softwood</v>
      </c>
      <c r="LE2" s="16" t="str">
        <f t="shared" ref="LE2" si="259">IF(ISERROR(SEARCH("hardwood",LE1)),IF(ISERROR(SEARCH("softwood",LE1)),"", "softwood"),"hardwood")</f>
        <v>softwood</v>
      </c>
      <c r="LF2" s="16" t="str">
        <f t="shared" ref="LF2" si="260">IF(ISERROR(SEARCH("hardwood",LF1)),IF(ISERROR(SEARCH("softwood",LF1)),"", "softwood"),"hardwood")</f>
        <v>softwood</v>
      </c>
      <c r="LG2" s="16" t="str">
        <f t="shared" ref="LG2" si="261">IF(ISERROR(SEARCH("hardwood",LG1)),IF(ISERROR(SEARCH("softwood",LG1)),"", "softwood"),"hardwood")</f>
        <v>softwood</v>
      </c>
      <c r="LH2" s="16" t="str">
        <f t="shared" ref="LH2" si="262">IF(ISERROR(SEARCH("hardwood",LH1)),IF(ISERROR(SEARCH("softwood",LH1)),"", "softwood"),"hardwood")</f>
        <v>softwood</v>
      </c>
      <c r="LI2" s="16" t="str">
        <f t="shared" ref="LI2" si="263">IF(ISERROR(SEARCH("hardwood",LI1)),IF(ISERROR(SEARCH("softwood",LI1)),"", "softwood"),"hardwood")</f>
        <v>softwood</v>
      </c>
      <c r="LJ2" s="16" t="str">
        <f t="shared" ref="LJ2" si="264">IF(ISERROR(SEARCH("hardwood",LJ1)),IF(ISERROR(SEARCH("softwood",LJ1)),"", "softwood"),"hardwood")</f>
        <v>softwood</v>
      </c>
      <c r="LK2" s="16" t="str">
        <f t="shared" ref="LK2" si="265">IF(ISERROR(SEARCH("hardwood",LK1)),IF(ISERROR(SEARCH("softwood",LK1)),"", "softwood"),"hardwood")</f>
        <v>softwood</v>
      </c>
      <c r="LL2" s="16" t="str">
        <f t="shared" ref="LL2" si="266">IF(ISERROR(SEARCH("hardwood",LL1)),IF(ISERROR(SEARCH("softwood",LL1)),"", "softwood"),"hardwood")</f>
        <v>softwood</v>
      </c>
      <c r="LM2" s="16" t="str">
        <f t="shared" ref="LM2" si="267">IF(ISERROR(SEARCH("hardwood",LM1)),IF(ISERROR(SEARCH("softwood",LM1)),"", "softwood"),"hardwood")</f>
        <v>softwood</v>
      </c>
      <c r="LN2" s="16" t="str">
        <f t="shared" ref="LN2" si="268">IF(ISERROR(SEARCH("hardwood",LN1)),IF(ISERROR(SEARCH("softwood",LN1)),"", "softwood"),"hardwood")</f>
        <v>softwood</v>
      </c>
      <c r="LO2" s="16" t="str">
        <f t="shared" ref="LO2" si="269">IF(ISERROR(SEARCH("hardwood",LO1)),IF(ISERROR(SEARCH("softwood",LO1)),"", "softwood"),"hardwood")</f>
        <v>softwood</v>
      </c>
      <c r="LP2" s="16" t="str">
        <f t="shared" ref="LP2" si="270">IF(ISERROR(SEARCH("hardwood",LP1)),IF(ISERROR(SEARCH("softwood",LP1)),"", "softwood"),"hardwood")</f>
        <v>softwood</v>
      </c>
      <c r="LQ2" s="16" t="str">
        <f t="shared" ref="LQ2" si="271">IF(ISERROR(SEARCH("hardwood",LQ1)),IF(ISERROR(SEARCH("softwood",LQ1)),"", "softwood"),"hardwood")</f>
        <v>softwood</v>
      </c>
      <c r="LR2" s="16" t="str">
        <f t="shared" ref="LR2" si="272">IF(ISERROR(SEARCH("hardwood",LR1)),IF(ISERROR(SEARCH("softwood",LR1)),"", "softwood"),"hardwood")</f>
        <v>softwood</v>
      </c>
      <c r="LS2" s="16"/>
      <c r="LT2" s="16"/>
      <c r="LU2" s="107" t="str">
        <f t="shared" ref="LU2" si="273">IF(ISERROR(SEARCH("hardwood",LU1)),IF(ISERROR(SEARCH("softwood",LU1)),"", "softwood"),"hardwood")</f>
        <v/>
      </c>
      <c r="LV2" s="108" t="str">
        <f t="shared" ref="LV2" si="274">IF(ISERROR(SEARCH("hardwood",LV1)),IF(ISERROR(SEARCH("softwood",LV1)),"", "softwood"),"hardwood")</f>
        <v/>
      </c>
      <c r="LW2" s="108" t="str">
        <f t="shared" ref="LW2" si="275">IF(ISERROR(SEARCH("hardwood",LW1)),IF(ISERROR(SEARCH("softwood",LW1)),"", "softwood"),"hardwood")</f>
        <v/>
      </c>
      <c r="LX2" s="108" t="str">
        <f t="shared" ref="LX2" si="276">IF(ISERROR(SEARCH("hardwood",LX1)),IF(ISERROR(SEARCH("softwood",LX1)),"", "softwood"),"hardwood")</f>
        <v/>
      </c>
      <c r="LY2" s="108" t="str">
        <f t="shared" ref="LY2" si="277">IF(ISERROR(SEARCH("hardwood",LY1)),IF(ISERROR(SEARCH("softwood",LY1)),"", "softwood"),"hardwood")</f>
        <v/>
      </c>
      <c r="LZ2" s="108" t="str">
        <f t="shared" ref="LZ2" si="278">IF(ISERROR(SEARCH("hardwood",LZ1)),IF(ISERROR(SEARCH("softwood",LZ1)),"", "softwood"),"hardwood")</f>
        <v/>
      </c>
      <c r="MA2" s="108" t="str">
        <f t="shared" ref="MA2" si="279">IF(ISERROR(SEARCH("hardwood",MA1)),IF(ISERROR(SEARCH("softwood",MA1)),"", "softwood"),"hardwood")</f>
        <v/>
      </c>
      <c r="MB2" s="108" t="str">
        <f t="shared" ref="MB2" si="280">IF(ISERROR(SEARCH("hardwood",MB1)),IF(ISERROR(SEARCH("softwood",MB1)),"", "softwood"),"hardwood")</f>
        <v/>
      </c>
      <c r="MC2" s="109" t="str">
        <f t="shared" ref="MC2" si="281">IF(ISERROR(SEARCH("hardwood",MC1)),IF(ISERROR(SEARCH("softwood",MC1)),"", "softwood"),"hardwood")</f>
        <v/>
      </c>
      <c r="MD2" s="16"/>
      <c r="ME2" s="16"/>
      <c r="MF2" s="16" t="s">
        <v>211</v>
      </c>
      <c r="MG2" s="16" t="s">
        <v>211</v>
      </c>
      <c r="MH2" s="16" t="s">
        <v>211</v>
      </c>
      <c r="MI2" s="16" t="s">
        <v>211</v>
      </c>
      <c r="MJ2" s="16" t="s">
        <v>211</v>
      </c>
      <c r="MK2" s="16" t="s">
        <v>211</v>
      </c>
      <c r="ML2" s="16" t="s">
        <v>211</v>
      </c>
      <c r="MM2" s="16" t="s">
        <v>211</v>
      </c>
      <c r="MN2" s="16" t="s">
        <v>211</v>
      </c>
      <c r="MO2" s="16" t="s">
        <v>211</v>
      </c>
      <c r="MP2" s="16" t="s">
        <v>211</v>
      </c>
      <c r="MQ2" s="16" t="s">
        <v>211</v>
      </c>
      <c r="MR2" s="16" t="s">
        <v>211</v>
      </c>
      <c r="MS2" s="16" t="s">
        <v>211</v>
      </c>
      <c r="MT2" s="16" t="s">
        <v>211</v>
      </c>
      <c r="MU2" s="16" t="s">
        <v>211</v>
      </c>
      <c r="MV2" s="16" t="s">
        <v>211</v>
      </c>
      <c r="MW2" s="16" t="s">
        <v>211</v>
      </c>
      <c r="MX2" s="16"/>
      <c r="MY2" s="16"/>
      <c r="MZ2" s="107" t="str">
        <f t="shared" ref="MZ2" si="282">IF(ISERROR(SEARCH("hardwood",MZ1)),IF(ISERROR(SEARCH("softwood",MZ1)),"", "softwood"),"hardwood")</f>
        <v/>
      </c>
      <c r="NA2" s="108" t="str">
        <f t="shared" ref="NA2" si="283">IF(ISERROR(SEARCH("hardwood",NA1)),IF(ISERROR(SEARCH("softwood",NA1)),"", "softwood"),"hardwood")</f>
        <v/>
      </c>
      <c r="NB2" s="108" t="str">
        <f t="shared" ref="NB2" si="284">IF(ISERROR(SEARCH("hardwood",NB1)),IF(ISERROR(SEARCH("softwood",NB1)),"", "softwood"),"hardwood")</f>
        <v/>
      </c>
      <c r="NC2" s="108" t="str">
        <f t="shared" ref="NC2" si="285">IF(ISERROR(SEARCH("hardwood",NC1)),IF(ISERROR(SEARCH("softwood",NC1)),"", "softwood"),"hardwood")</f>
        <v/>
      </c>
      <c r="ND2" s="108" t="str">
        <f t="shared" ref="ND2" si="286">IF(ISERROR(SEARCH("hardwood",ND1)),IF(ISERROR(SEARCH("softwood",ND1)),"", "softwood"),"hardwood")</f>
        <v/>
      </c>
      <c r="NE2" s="108" t="str">
        <f t="shared" ref="NE2" si="287">IF(ISERROR(SEARCH("hardwood",NE1)),IF(ISERROR(SEARCH("softwood",NE1)),"", "softwood"),"hardwood")</f>
        <v/>
      </c>
      <c r="NF2" s="108" t="str">
        <f t="shared" ref="NF2" si="288">IF(ISERROR(SEARCH("hardwood",NF1)),IF(ISERROR(SEARCH("softwood",NF1)),"", "softwood"),"hardwood")</f>
        <v/>
      </c>
      <c r="NG2" s="108" t="str">
        <f t="shared" ref="NG2" si="289">IF(ISERROR(SEARCH("hardwood",NG1)),IF(ISERROR(SEARCH("softwood",NG1)),"", "softwood"),"hardwood")</f>
        <v/>
      </c>
      <c r="NH2" s="108" t="str">
        <f t="shared" ref="NH2" si="290">IF(ISERROR(SEARCH("hardwood",NH1)),IF(ISERROR(SEARCH("softwood",NH1)),"", "softwood"),"hardwood")</f>
        <v/>
      </c>
      <c r="NI2" s="108" t="str">
        <f t="shared" ref="NI2" si="291">IF(ISERROR(SEARCH("hardwood",NI1)),IF(ISERROR(SEARCH("softwood",NI1)),"", "softwood"),"hardwood")</f>
        <v/>
      </c>
      <c r="NJ2" s="108" t="str">
        <f t="shared" ref="NJ2" si="292">IF(ISERROR(SEARCH("hardwood",NJ1)),IF(ISERROR(SEARCH("softwood",NJ1)),"", "softwood"),"hardwood")</f>
        <v/>
      </c>
      <c r="NK2" s="108" t="str">
        <f t="shared" ref="NK2" si="293">IF(ISERROR(SEARCH("hardwood",NK1)),IF(ISERROR(SEARCH("softwood",NK1)),"", "softwood"),"hardwood")</f>
        <v/>
      </c>
      <c r="NL2" s="108" t="str">
        <f t="shared" ref="NL2" si="294">IF(ISERROR(SEARCH("hardwood",NL1)),IF(ISERROR(SEARCH("softwood",NL1)),"", "softwood"),"hardwood")</f>
        <v/>
      </c>
      <c r="NM2" s="108" t="str">
        <f t="shared" ref="NM2" si="295">IF(ISERROR(SEARCH("hardwood",NM1)),IF(ISERROR(SEARCH("softwood",NM1)),"", "softwood"),"hardwood")</f>
        <v/>
      </c>
      <c r="NN2" s="108" t="str">
        <f t="shared" ref="NN2" si="296">IF(ISERROR(SEARCH("hardwood",NN1)),IF(ISERROR(SEARCH("softwood",NN1)),"", "softwood"),"hardwood")</f>
        <v/>
      </c>
      <c r="NO2" s="108" t="str">
        <f t="shared" ref="NO2" si="297">IF(ISERROR(SEARCH("hardwood",NO1)),IF(ISERROR(SEARCH("softwood",NO1)),"", "softwood"),"hardwood")</f>
        <v/>
      </c>
      <c r="NP2" s="108" t="str">
        <f t="shared" ref="NP2" si="298">IF(ISERROR(SEARCH("hardwood",NP1)),IF(ISERROR(SEARCH("softwood",NP1)),"", "softwood"),"hardwood")</f>
        <v/>
      </c>
      <c r="NQ2" s="108" t="str">
        <f t="shared" ref="NQ2" si="299">IF(ISERROR(SEARCH("hardwood",NQ1)),IF(ISERROR(SEARCH("softwood",NQ1)),"", "softwood"),"hardwood")</f>
        <v/>
      </c>
      <c r="NR2" s="108"/>
      <c r="NS2" s="109"/>
      <c r="NT2" s="16"/>
      <c r="NU2" s="16"/>
      <c r="NV2" s="16" t="str">
        <f t="shared" ref="NV2" si="300">IF(ISERROR(SEARCH("hardwood",NV1)),IF(ISERROR(SEARCH("softwood",NV1)),"", "softwood"),"hardwood")</f>
        <v/>
      </c>
      <c r="NW2" s="16" t="str">
        <f t="shared" ref="NW2" si="301">IF(ISERROR(SEARCH("hardwood",NW1)),IF(ISERROR(SEARCH("softwood",NW1)),"", "softwood"),"hardwood")</f>
        <v/>
      </c>
      <c r="NX2" s="16" t="str">
        <f t="shared" ref="NX2" si="302">IF(ISERROR(SEARCH("hardwood",NX1)),IF(ISERROR(SEARCH("softwood",NX1)),"", "softwood"),"hardwood")</f>
        <v>hardwood</v>
      </c>
      <c r="NY2" s="16" t="str">
        <f t="shared" ref="NY2" si="303">IF(ISERROR(SEARCH("hardwood",NY1)),IF(ISERROR(SEARCH("softwood",NY1)),"", "softwood"),"hardwood")</f>
        <v>hardwood</v>
      </c>
      <c r="NZ2" s="16"/>
      <c r="OA2" s="16" t="str">
        <f t="shared" ref="OA2" si="304">IF(ISERROR(SEARCH("hardwood",OA1)),IF(ISERROR(SEARCH("softwood",OA1)),"", "softwood"),"hardwood")</f>
        <v>softwood</v>
      </c>
      <c r="OB2" s="16" t="str">
        <f t="shared" ref="OB2" si="305">IF(ISERROR(SEARCH("hardwood",OB1)),IF(ISERROR(SEARCH("softwood",OB1)),"", "softwood"),"hardwood")</f>
        <v>softwood</v>
      </c>
      <c r="OC2" s="16"/>
      <c r="OD2" s="16" t="str">
        <f t="shared" ref="OD2" si="306">IF(ISERROR(SEARCH("hardwood",OD1)),IF(ISERROR(SEARCH("softwood",OD1)),"", "softwood"),"hardwood")</f>
        <v/>
      </c>
      <c r="OE2" s="16" t="str">
        <f t="shared" ref="OE2" si="307">IF(ISERROR(SEARCH("hardwood",OE1)),IF(ISERROR(SEARCH("softwood",OE1)),"", "softwood"),"hardwood")</f>
        <v/>
      </c>
      <c r="OF2" s="16" t="str">
        <f t="shared" ref="OF2" si="308">IF(ISERROR(SEARCH("hardwood",OF1)),IF(ISERROR(SEARCH("softwood",OF1)),"", "softwood"),"hardwood")</f>
        <v/>
      </c>
      <c r="OG2" s="16" t="str">
        <f t="shared" ref="OG2" si="309">IF(ISERROR(SEARCH("hardwood",OG1)),IF(ISERROR(SEARCH("softwood",OG1)),"", "softwood"),"hardwood")</f>
        <v/>
      </c>
      <c r="OH2" s="16" t="str">
        <f t="shared" ref="OH2" si="310">IF(ISERROR(SEARCH("hardwood",OH1)),IF(ISERROR(SEARCH("softwood",OH1)),"", "softwood"),"hardwood")</f>
        <v/>
      </c>
      <c r="OI2" s="16" t="str">
        <f t="shared" ref="OI2" si="311">IF(ISERROR(SEARCH("hardwood",OI1)),IF(ISERROR(SEARCH("softwood",OI1)),"", "softwood"),"hardwood")</f>
        <v/>
      </c>
      <c r="OJ2" s="16" t="str">
        <f t="shared" ref="OJ2" si="312">IF(ISERROR(SEARCH("hardwood",OJ1)),IF(ISERROR(SEARCH("softwood",OJ1)),"", "softwood"),"hardwood")</f>
        <v/>
      </c>
      <c r="OK2" s="16" t="str">
        <f t="shared" ref="OK2" si="313">IF(ISERROR(SEARCH("hardwood",OK1)),IF(ISERROR(SEARCH("softwood",OK1)),"", "softwood"),"hardwood")</f>
        <v/>
      </c>
      <c r="OL2" s="16" t="str">
        <f t="shared" ref="OL2" si="314">IF(ISERROR(SEARCH("hardwood",OL1)),IF(ISERROR(SEARCH("softwood",OL1)),"", "softwood"),"hardwood")</f>
        <v>hardwood</v>
      </c>
      <c r="OM2" s="16" t="str">
        <f t="shared" ref="OM2" si="315">IF(ISERROR(SEARCH("hardwood",OM1)),IF(ISERROR(SEARCH("softwood",OM1)),"", "softwood"),"hardwood")</f>
        <v>hardwood</v>
      </c>
      <c r="ON2" s="16" t="str">
        <f t="shared" ref="ON2" si="316">IF(ISERROR(SEARCH("hardwood",ON1)),IF(ISERROR(SEARCH("softwood",ON1)),"", "softwood"),"hardwood")</f>
        <v>hardwood</v>
      </c>
      <c r="OO2" s="16" t="str">
        <f t="shared" ref="OO2" si="317">IF(ISERROR(SEARCH("hardwood",OO1)),IF(ISERROR(SEARCH("softwood",OO1)),"", "softwood"),"hardwood")</f>
        <v>hardwood</v>
      </c>
      <c r="OP2" s="16" t="str">
        <f t="shared" ref="OP2" si="318">IF(ISERROR(SEARCH("hardwood",OP1)),IF(ISERROR(SEARCH("softwood",OP1)),"", "softwood"),"hardwood")</f>
        <v>hardwood</v>
      </c>
      <c r="OQ2" s="16" t="str">
        <f t="shared" ref="OQ2" si="319">IF(ISERROR(SEARCH("hardwood",OQ1)),IF(ISERROR(SEARCH("softwood",OQ1)),"", "softwood"),"hardwood")</f>
        <v>hardwood</v>
      </c>
      <c r="OR2" s="16" t="str">
        <f t="shared" ref="OR2" si="320">IF(ISERROR(SEARCH("hardwood",OR1)),IF(ISERROR(SEARCH("softwood",OR1)),"", "softwood"),"hardwood")</f>
        <v>hardwood</v>
      </c>
      <c r="OS2" s="16" t="str">
        <f t="shared" ref="OS2" si="321">IF(ISERROR(SEARCH("hardwood",OS1)),IF(ISERROR(SEARCH("softwood",OS1)),"", "softwood"),"hardwood")</f>
        <v>hardwood</v>
      </c>
      <c r="OT2" s="16" t="str">
        <f t="shared" ref="OT2" si="322">IF(ISERROR(SEARCH("hardwood",OT1)),IF(ISERROR(SEARCH("softwood",OT1)),"", "softwood"),"hardwood")</f>
        <v>hardwood</v>
      </c>
      <c r="OU2" s="16" t="str">
        <f t="shared" ref="OU2" si="323">IF(ISERROR(SEARCH("hardwood",OU1)),IF(ISERROR(SEARCH("softwood",OU1)),"", "softwood"),"hardwood")</f>
        <v>softwood</v>
      </c>
      <c r="OV2" s="16" t="str">
        <f t="shared" ref="OV2" si="324">IF(ISERROR(SEARCH("hardwood",OV1)),IF(ISERROR(SEARCH("softwood",OV1)),"", "softwood"),"hardwood")</f>
        <v>softwood</v>
      </c>
      <c r="OW2" s="16" t="str">
        <f t="shared" ref="OW2" si="325">IF(ISERROR(SEARCH("hardwood",OW1)),IF(ISERROR(SEARCH("softwood",OW1)),"", "softwood"),"hardwood")</f>
        <v>softwood</v>
      </c>
      <c r="OX2" s="16" t="str">
        <f t="shared" ref="OX2" si="326">IF(ISERROR(SEARCH("hardwood",OX1)),IF(ISERROR(SEARCH("softwood",OX1)),"", "softwood"),"hardwood")</f>
        <v>softwood</v>
      </c>
      <c r="OY2" s="16" t="str">
        <f t="shared" ref="OY2" si="327">IF(ISERROR(SEARCH("hardwood",OY1)),IF(ISERROR(SEARCH("softwood",OY1)),"", "softwood"),"hardwood")</f>
        <v>softwood</v>
      </c>
      <c r="OZ2" s="16" t="str">
        <f t="shared" ref="OZ2" si="328">IF(ISERROR(SEARCH("hardwood",OZ1)),IF(ISERROR(SEARCH("softwood",OZ1)),"", "softwood"),"hardwood")</f>
        <v>softwood</v>
      </c>
      <c r="PA2" s="16" t="str">
        <f t="shared" ref="PA2" si="329">IF(ISERROR(SEARCH("hardwood",PA1)),IF(ISERROR(SEARCH("softwood",PA1)),"", "softwood"),"hardwood")</f>
        <v>softwood</v>
      </c>
      <c r="PB2" s="16" t="str">
        <f t="shared" ref="PB2" si="330">IF(ISERROR(SEARCH("hardwood",PB1)),IF(ISERROR(SEARCH("softwood",PB1)),"", "softwood"),"hardwood")</f>
        <v>softwood</v>
      </c>
      <c r="PC2" s="16" t="str">
        <f t="shared" ref="PC2" si="331">IF(ISERROR(SEARCH("hardwood",PC1)),IF(ISERROR(SEARCH("softwood",PC1)),"", "softwood"),"hardwood")</f>
        <v>softwood</v>
      </c>
    </row>
    <row r="3" spans="1:419" s="17" customFormat="1">
      <c r="B3" s="17" t="s">
        <v>1165</v>
      </c>
      <c r="C3" s="99" t="str">
        <f>IF(ISERROR(SEARCH("10",C1)),IF(ISERROR(SEARCH("20",C1)),"", "20"),"10")</f>
        <v>20</v>
      </c>
      <c r="D3" s="16" t="str">
        <f t="shared" ref="D3:BO3" si="332">IF(ISERROR(SEARCH("10",D1)),IF(ISERROR(SEARCH("20",D1)),"", "20"),"10")</f>
        <v>20</v>
      </c>
      <c r="E3" s="16" t="str">
        <f t="shared" si="332"/>
        <v>20</v>
      </c>
      <c r="F3" s="16" t="str">
        <f t="shared" si="332"/>
        <v>20</v>
      </c>
      <c r="G3" s="16" t="str">
        <f t="shared" si="332"/>
        <v>20</v>
      </c>
      <c r="H3" s="16" t="str">
        <f t="shared" si="332"/>
        <v>20</v>
      </c>
      <c r="I3" s="16" t="str">
        <f t="shared" si="332"/>
        <v>20</v>
      </c>
      <c r="J3" s="16" t="str">
        <f t="shared" si="332"/>
        <v>20</v>
      </c>
      <c r="K3" s="16" t="str">
        <f t="shared" si="332"/>
        <v>20</v>
      </c>
      <c r="L3" s="16" t="str">
        <f t="shared" si="332"/>
        <v>10</v>
      </c>
      <c r="M3" s="16" t="str">
        <f t="shared" si="332"/>
        <v>10</v>
      </c>
      <c r="N3" s="16" t="str">
        <f t="shared" si="332"/>
        <v>10</v>
      </c>
      <c r="O3" s="16" t="str">
        <f t="shared" si="332"/>
        <v>10</v>
      </c>
      <c r="P3" s="16" t="str">
        <f t="shared" si="332"/>
        <v>10</v>
      </c>
      <c r="Q3" s="16" t="str">
        <f t="shared" si="332"/>
        <v>10</v>
      </c>
      <c r="R3" s="16" t="str">
        <f t="shared" si="332"/>
        <v>10</v>
      </c>
      <c r="S3" s="16" t="str">
        <f t="shared" si="332"/>
        <v>10</v>
      </c>
      <c r="T3" s="16" t="str">
        <f t="shared" si="332"/>
        <v>10</v>
      </c>
      <c r="U3" s="16" t="str">
        <f t="shared" si="332"/>
        <v>20</v>
      </c>
      <c r="V3" s="16" t="str">
        <f t="shared" si="332"/>
        <v>20</v>
      </c>
      <c r="W3" s="16" t="str">
        <f t="shared" si="332"/>
        <v>20</v>
      </c>
      <c r="X3" s="16" t="str">
        <f t="shared" si="332"/>
        <v>20</v>
      </c>
      <c r="Y3" s="16" t="str">
        <f t="shared" si="332"/>
        <v>20</v>
      </c>
      <c r="Z3" s="16" t="str">
        <f t="shared" si="332"/>
        <v>20</v>
      </c>
      <c r="AA3" s="16" t="str">
        <f t="shared" si="332"/>
        <v>20</v>
      </c>
      <c r="AB3" s="16" t="str">
        <f t="shared" si="332"/>
        <v>20</v>
      </c>
      <c r="AC3" s="16" t="str">
        <f t="shared" si="332"/>
        <v>20</v>
      </c>
      <c r="AD3" s="16" t="str">
        <f t="shared" si="332"/>
        <v>20</v>
      </c>
      <c r="AE3" s="16" t="str">
        <f t="shared" si="332"/>
        <v>20</v>
      </c>
      <c r="AF3" s="16" t="str">
        <f t="shared" si="332"/>
        <v>20</v>
      </c>
      <c r="AG3" s="16" t="str">
        <f t="shared" si="332"/>
        <v>20</v>
      </c>
      <c r="AH3" s="16" t="str">
        <f t="shared" si="332"/>
        <v>20</v>
      </c>
      <c r="AI3" s="16" t="str">
        <f t="shared" si="332"/>
        <v>20</v>
      </c>
      <c r="AJ3" s="16" t="str">
        <f t="shared" si="332"/>
        <v>20</v>
      </c>
      <c r="AK3" s="16" t="str">
        <f t="shared" si="332"/>
        <v>20</v>
      </c>
      <c r="AL3" s="16" t="str">
        <f t="shared" si="332"/>
        <v>20</v>
      </c>
      <c r="AM3" s="16" t="str">
        <f t="shared" si="332"/>
        <v>10</v>
      </c>
      <c r="AN3" s="16" t="str">
        <f t="shared" si="332"/>
        <v>10</v>
      </c>
      <c r="AO3" s="16" t="str">
        <f t="shared" si="332"/>
        <v>10</v>
      </c>
      <c r="AP3" s="16" t="str">
        <f t="shared" si="332"/>
        <v>10</v>
      </c>
      <c r="AQ3" s="16" t="str">
        <f t="shared" si="332"/>
        <v>10</v>
      </c>
      <c r="AR3" s="16" t="str">
        <f t="shared" si="332"/>
        <v>10</v>
      </c>
      <c r="AS3" s="16" t="str">
        <f t="shared" si="332"/>
        <v>10</v>
      </c>
      <c r="AT3" s="16" t="str">
        <f t="shared" si="332"/>
        <v>10</v>
      </c>
      <c r="AU3" s="16" t="str">
        <f t="shared" si="332"/>
        <v>10</v>
      </c>
      <c r="AV3" s="16" t="str">
        <f t="shared" si="332"/>
        <v>20</v>
      </c>
      <c r="AW3" s="16" t="str">
        <f t="shared" si="332"/>
        <v>20</v>
      </c>
      <c r="AX3" s="16" t="str">
        <f t="shared" si="332"/>
        <v>20</v>
      </c>
      <c r="AY3" s="16" t="str">
        <f t="shared" si="332"/>
        <v>20</v>
      </c>
      <c r="AZ3" s="16" t="str">
        <f t="shared" si="332"/>
        <v>20</v>
      </c>
      <c r="BA3" s="16" t="str">
        <f t="shared" si="332"/>
        <v>20</v>
      </c>
      <c r="BB3" s="16" t="str">
        <f t="shared" si="332"/>
        <v>20</v>
      </c>
      <c r="BC3" s="16" t="str">
        <f t="shared" si="332"/>
        <v>20</v>
      </c>
      <c r="BD3" s="16" t="str">
        <f t="shared" si="332"/>
        <v>20</v>
      </c>
      <c r="BE3" s="16" t="str">
        <f t="shared" si="332"/>
        <v>20</v>
      </c>
      <c r="BF3" s="16" t="str">
        <f t="shared" si="332"/>
        <v>20</v>
      </c>
      <c r="BG3" s="16" t="str">
        <f t="shared" si="332"/>
        <v>20</v>
      </c>
      <c r="BH3" s="16" t="str">
        <f t="shared" si="332"/>
        <v>20</v>
      </c>
      <c r="BI3" s="16" t="str">
        <f t="shared" si="332"/>
        <v>20</v>
      </c>
      <c r="BJ3" s="16" t="str">
        <f t="shared" si="332"/>
        <v>20</v>
      </c>
      <c r="BK3" s="16" t="str">
        <f t="shared" si="332"/>
        <v>20</v>
      </c>
      <c r="BL3" s="16" t="str">
        <f t="shared" si="332"/>
        <v>20</v>
      </c>
      <c r="BM3" s="16" t="str">
        <f t="shared" si="332"/>
        <v>20</v>
      </c>
      <c r="BN3" s="16" t="str">
        <f t="shared" si="332"/>
        <v>10</v>
      </c>
      <c r="BO3" s="16" t="str">
        <f t="shared" si="332"/>
        <v>10</v>
      </c>
      <c r="BP3" s="16" t="str">
        <f t="shared" ref="BP3:EA3" si="333">IF(ISERROR(SEARCH("10",BP1)),IF(ISERROR(SEARCH("20",BP1)),"", "20"),"10")</f>
        <v>10</v>
      </c>
      <c r="BQ3" s="16" t="str">
        <f t="shared" si="333"/>
        <v>10</v>
      </c>
      <c r="BR3" s="16" t="str">
        <f t="shared" si="333"/>
        <v>10</v>
      </c>
      <c r="BS3" s="16" t="str">
        <f t="shared" si="333"/>
        <v>10</v>
      </c>
      <c r="BT3" s="16" t="str">
        <f t="shared" si="333"/>
        <v>10</v>
      </c>
      <c r="BU3" s="16" t="str">
        <f t="shared" si="333"/>
        <v>10</v>
      </c>
      <c r="BV3" s="16" t="str">
        <f t="shared" si="333"/>
        <v>10</v>
      </c>
      <c r="BW3" s="16" t="str">
        <f t="shared" si="333"/>
        <v>20</v>
      </c>
      <c r="BX3" s="16" t="str">
        <f t="shared" si="333"/>
        <v>20</v>
      </c>
      <c r="BY3" s="16" t="str">
        <f t="shared" si="333"/>
        <v>20</v>
      </c>
      <c r="BZ3" s="16" t="str">
        <f t="shared" si="333"/>
        <v>20</v>
      </c>
      <c r="CA3" s="16" t="str">
        <f t="shared" si="333"/>
        <v>20</v>
      </c>
      <c r="CB3" s="16" t="str">
        <f t="shared" si="333"/>
        <v>20</v>
      </c>
      <c r="CC3" s="16" t="str">
        <f t="shared" si="333"/>
        <v>20</v>
      </c>
      <c r="CD3" s="16" t="str">
        <f t="shared" si="333"/>
        <v>20</v>
      </c>
      <c r="CE3" s="16" t="str">
        <f t="shared" si="333"/>
        <v>20</v>
      </c>
      <c r="CF3" s="16" t="str">
        <f t="shared" si="333"/>
        <v>20</v>
      </c>
      <c r="CG3" s="16" t="str">
        <f t="shared" si="333"/>
        <v>20</v>
      </c>
      <c r="CH3" s="16" t="str">
        <f t="shared" si="333"/>
        <v>20</v>
      </c>
      <c r="CI3" s="16" t="str">
        <f t="shared" si="333"/>
        <v>20</v>
      </c>
      <c r="CJ3" s="16" t="str">
        <f t="shared" si="333"/>
        <v>20</v>
      </c>
      <c r="CK3" s="16" t="str">
        <f t="shared" si="333"/>
        <v>20</v>
      </c>
      <c r="CL3" s="16" t="str">
        <f t="shared" si="333"/>
        <v>20</v>
      </c>
      <c r="CM3" s="16" t="str">
        <f t="shared" si="333"/>
        <v>20</v>
      </c>
      <c r="CN3" s="16" t="str">
        <f t="shared" si="333"/>
        <v>20</v>
      </c>
      <c r="CO3" s="16" t="str">
        <f t="shared" si="333"/>
        <v>10</v>
      </c>
      <c r="CP3" s="16" t="str">
        <f t="shared" si="333"/>
        <v>10</v>
      </c>
      <c r="CQ3" s="16" t="str">
        <f t="shared" si="333"/>
        <v>10</v>
      </c>
      <c r="CR3" s="16" t="str">
        <f t="shared" si="333"/>
        <v>10</v>
      </c>
      <c r="CS3" s="16" t="str">
        <f t="shared" si="333"/>
        <v>10</v>
      </c>
      <c r="CT3" s="16" t="str">
        <f t="shared" si="333"/>
        <v>10</v>
      </c>
      <c r="CU3" s="16" t="str">
        <f t="shared" si="333"/>
        <v>10</v>
      </c>
      <c r="CV3" s="16" t="str">
        <f t="shared" si="333"/>
        <v>10</v>
      </c>
      <c r="CW3" s="16" t="str">
        <f t="shared" si="333"/>
        <v>10</v>
      </c>
      <c r="CX3" s="16" t="str">
        <f t="shared" si="333"/>
        <v>20</v>
      </c>
      <c r="CY3" s="16" t="str">
        <f t="shared" si="333"/>
        <v>20</v>
      </c>
      <c r="CZ3" s="16" t="str">
        <f t="shared" si="333"/>
        <v>20</v>
      </c>
      <c r="DA3" s="16" t="str">
        <f t="shared" si="333"/>
        <v>20</v>
      </c>
      <c r="DB3" s="16" t="str">
        <f t="shared" si="333"/>
        <v>20</v>
      </c>
      <c r="DC3" s="16" t="str">
        <f t="shared" si="333"/>
        <v>20</v>
      </c>
      <c r="DD3" s="16" t="str">
        <f t="shared" si="333"/>
        <v>20</v>
      </c>
      <c r="DE3" s="16" t="str">
        <f t="shared" si="333"/>
        <v>20</v>
      </c>
      <c r="DF3" s="16" t="str">
        <f t="shared" si="333"/>
        <v>20</v>
      </c>
      <c r="DG3" s="16" t="str">
        <f t="shared" si="333"/>
        <v/>
      </c>
      <c r="DH3" s="16" t="str">
        <f t="shared" si="333"/>
        <v/>
      </c>
      <c r="DI3" s="16" t="str">
        <f t="shared" si="333"/>
        <v>20</v>
      </c>
      <c r="DJ3" s="16" t="str">
        <f t="shared" si="333"/>
        <v>20</v>
      </c>
      <c r="DK3" s="16" t="str">
        <f t="shared" si="333"/>
        <v>20</v>
      </c>
      <c r="DL3" s="16" t="str">
        <f t="shared" si="333"/>
        <v>20</v>
      </c>
      <c r="DM3" s="16" t="str">
        <f t="shared" si="333"/>
        <v>20</v>
      </c>
      <c r="DN3" s="16" t="str">
        <f t="shared" si="333"/>
        <v>20</v>
      </c>
      <c r="DO3" s="16" t="str">
        <f t="shared" si="333"/>
        <v>20</v>
      </c>
      <c r="DP3" s="16" t="str">
        <f t="shared" si="333"/>
        <v>20</v>
      </c>
      <c r="DQ3" s="16" t="str">
        <f t="shared" si="333"/>
        <v>20</v>
      </c>
      <c r="DR3" s="16" t="str">
        <f t="shared" si="333"/>
        <v>10</v>
      </c>
      <c r="DS3" s="16" t="str">
        <f t="shared" si="333"/>
        <v>10</v>
      </c>
      <c r="DT3" s="16" t="str">
        <f t="shared" si="333"/>
        <v>10</v>
      </c>
      <c r="DU3" s="16" t="str">
        <f t="shared" si="333"/>
        <v>10</v>
      </c>
      <c r="DV3" s="16" t="str">
        <f t="shared" si="333"/>
        <v>10</v>
      </c>
      <c r="DW3" s="16" t="str">
        <f t="shared" si="333"/>
        <v>10</v>
      </c>
      <c r="DX3" s="16" t="str">
        <f t="shared" si="333"/>
        <v>10</v>
      </c>
      <c r="DY3" s="16" t="str">
        <f t="shared" si="333"/>
        <v>10</v>
      </c>
      <c r="DZ3" s="16" t="str">
        <f t="shared" si="333"/>
        <v>10</v>
      </c>
      <c r="EA3" s="16" t="str">
        <f t="shared" si="333"/>
        <v>20</v>
      </c>
      <c r="EB3" s="16" t="str">
        <f t="shared" ref="EB3:GM3" si="334">IF(ISERROR(SEARCH("10",EB1)),IF(ISERROR(SEARCH("20",EB1)),"", "20"),"10")</f>
        <v>20</v>
      </c>
      <c r="EC3" s="16" t="str">
        <f t="shared" si="334"/>
        <v>20</v>
      </c>
      <c r="ED3" s="16" t="str">
        <f t="shared" si="334"/>
        <v>20</v>
      </c>
      <c r="EE3" s="16" t="str">
        <f t="shared" si="334"/>
        <v>20</v>
      </c>
      <c r="EF3" s="16" t="str">
        <f t="shared" si="334"/>
        <v>20</v>
      </c>
      <c r="EG3" s="16" t="str">
        <f t="shared" si="334"/>
        <v>20</v>
      </c>
      <c r="EH3" s="16" t="str">
        <f t="shared" si="334"/>
        <v>20</v>
      </c>
      <c r="EI3" s="16" t="str">
        <f t="shared" si="334"/>
        <v>20</v>
      </c>
      <c r="EJ3" s="16" t="str">
        <f t="shared" si="334"/>
        <v>20</v>
      </c>
      <c r="EK3" s="16" t="str">
        <f t="shared" si="334"/>
        <v>20</v>
      </c>
      <c r="EL3" s="16" t="str">
        <f t="shared" si="334"/>
        <v>20</v>
      </c>
      <c r="EM3" s="16" t="str">
        <f t="shared" si="334"/>
        <v>20</v>
      </c>
      <c r="EN3" s="16" t="str">
        <f t="shared" si="334"/>
        <v>20</v>
      </c>
      <c r="EO3" s="16" t="str">
        <f t="shared" si="334"/>
        <v>20</v>
      </c>
      <c r="EP3" s="16" t="str">
        <f t="shared" si="334"/>
        <v>20</v>
      </c>
      <c r="EQ3" s="16" t="str">
        <f t="shared" si="334"/>
        <v>20</v>
      </c>
      <c r="ER3" s="16" t="str">
        <f t="shared" si="334"/>
        <v>20</v>
      </c>
      <c r="ES3" s="16" t="str">
        <f t="shared" si="334"/>
        <v>10</v>
      </c>
      <c r="ET3" s="16" t="str">
        <f t="shared" si="334"/>
        <v>10</v>
      </c>
      <c r="EU3" s="16" t="str">
        <f t="shared" si="334"/>
        <v>10</v>
      </c>
      <c r="EV3" s="16" t="str">
        <f t="shared" si="334"/>
        <v>10</v>
      </c>
      <c r="EW3" s="16" t="str">
        <f t="shared" si="334"/>
        <v>10</v>
      </c>
      <c r="EX3" s="16" t="str">
        <f t="shared" si="334"/>
        <v>10</v>
      </c>
      <c r="EY3" s="16" t="str">
        <f t="shared" si="334"/>
        <v>10</v>
      </c>
      <c r="EZ3" s="16" t="str">
        <f t="shared" si="334"/>
        <v>10</v>
      </c>
      <c r="FA3" s="16" t="str">
        <f t="shared" si="334"/>
        <v>10</v>
      </c>
      <c r="FB3" s="16" t="str">
        <f t="shared" si="334"/>
        <v>20</v>
      </c>
      <c r="FC3" s="16" t="str">
        <f t="shared" si="334"/>
        <v>20</v>
      </c>
      <c r="FD3" s="16" t="str">
        <f t="shared" si="334"/>
        <v>20</v>
      </c>
      <c r="FE3" s="16" t="str">
        <f t="shared" si="334"/>
        <v>20</v>
      </c>
      <c r="FF3" s="16" t="str">
        <f t="shared" si="334"/>
        <v>20</v>
      </c>
      <c r="FG3" s="16" t="str">
        <f t="shared" si="334"/>
        <v>20</v>
      </c>
      <c r="FH3" s="16" t="str">
        <f t="shared" si="334"/>
        <v>20</v>
      </c>
      <c r="FI3" s="16" t="str">
        <f t="shared" si="334"/>
        <v>20</v>
      </c>
      <c r="FJ3" s="16" t="str">
        <f t="shared" si="334"/>
        <v>20</v>
      </c>
      <c r="FK3" s="16" t="str">
        <f t="shared" si="334"/>
        <v>20</v>
      </c>
      <c r="FL3" s="16" t="str">
        <f t="shared" si="334"/>
        <v>20</v>
      </c>
      <c r="FM3" s="16" t="str">
        <f t="shared" si="334"/>
        <v>20</v>
      </c>
      <c r="FN3" s="16" t="str">
        <f t="shared" si="334"/>
        <v>20</v>
      </c>
      <c r="FO3" s="16" t="str">
        <f t="shared" si="334"/>
        <v>20</v>
      </c>
      <c r="FP3" s="16" t="str">
        <f t="shared" si="334"/>
        <v>20</v>
      </c>
      <c r="FQ3" s="16" t="str">
        <f t="shared" si="334"/>
        <v>20</v>
      </c>
      <c r="FR3" s="16" t="str">
        <f t="shared" si="334"/>
        <v>20</v>
      </c>
      <c r="FS3" s="16" t="str">
        <f t="shared" si="334"/>
        <v>20</v>
      </c>
      <c r="FT3" s="16" t="str">
        <f t="shared" si="334"/>
        <v>10</v>
      </c>
      <c r="FU3" s="16" t="str">
        <f t="shared" si="334"/>
        <v>10</v>
      </c>
      <c r="FV3" s="16" t="str">
        <f t="shared" si="334"/>
        <v>10</v>
      </c>
      <c r="FW3" s="16" t="str">
        <f t="shared" si="334"/>
        <v>10</v>
      </c>
      <c r="FX3" s="16" t="str">
        <f t="shared" si="334"/>
        <v>10</v>
      </c>
      <c r="FY3" s="16" t="str">
        <f t="shared" si="334"/>
        <v>10</v>
      </c>
      <c r="FZ3" s="16" t="str">
        <f t="shared" si="334"/>
        <v>10</v>
      </c>
      <c r="GA3" s="16" t="str">
        <f t="shared" si="334"/>
        <v>10</v>
      </c>
      <c r="GB3" s="16" t="str">
        <f t="shared" si="334"/>
        <v>10</v>
      </c>
      <c r="GC3" s="16" t="str">
        <f t="shared" si="334"/>
        <v>20</v>
      </c>
      <c r="GD3" s="16" t="str">
        <f t="shared" si="334"/>
        <v>20</v>
      </c>
      <c r="GE3" s="16" t="str">
        <f t="shared" si="334"/>
        <v>20</v>
      </c>
      <c r="GF3" s="16" t="str">
        <f t="shared" si="334"/>
        <v>20</v>
      </c>
      <c r="GG3" s="16" t="str">
        <f t="shared" si="334"/>
        <v>20</v>
      </c>
      <c r="GH3" s="16" t="str">
        <f t="shared" si="334"/>
        <v>20</v>
      </c>
      <c r="GI3" s="16" t="str">
        <f t="shared" si="334"/>
        <v>20</v>
      </c>
      <c r="GJ3" s="16" t="str">
        <f t="shared" si="334"/>
        <v>20</v>
      </c>
      <c r="GK3" s="16" t="str">
        <f t="shared" si="334"/>
        <v>20</v>
      </c>
      <c r="GL3" s="16" t="str">
        <f t="shared" si="334"/>
        <v>20</v>
      </c>
      <c r="GM3" s="16" t="str">
        <f t="shared" si="334"/>
        <v>20</v>
      </c>
      <c r="GN3" s="16" t="str">
        <f t="shared" ref="GN3:IY3" si="335">IF(ISERROR(SEARCH("10",GN1)),IF(ISERROR(SEARCH("20",GN1)),"", "20"),"10")</f>
        <v>20</v>
      </c>
      <c r="GO3" s="16" t="str">
        <f t="shared" si="335"/>
        <v>20</v>
      </c>
      <c r="GP3" s="16" t="str">
        <f t="shared" si="335"/>
        <v>20</v>
      </c>
      <c r="GQ3" s="16" t="str">
        <f t="shared" si="335"/>
        <v>20</v>
      </c>
      <c r="GR3" s="16" t="str">
        <f t="shared" si="335"/>
        <v>20</v>
      </c>
      <c r="GS3" s="16" t="str">
        <f t="shared" si="335"/>
        <v>20</v>
      </c>
      <c r="GT3" s="16" t="str">
        <f t="shared" si="335"/>
        <v>20</v>
      </c>
      <c r="GU3" s="16" t="str">
        <f t="shared" si="335"/>
        <v>10</v>
      </c>
      <c r="GV3" s="16" t="str">
        <f t="shared" si="335"/>
        <v>10</v>
      </c>
      <c r="GW3" s="16" t="str">
        <f t="shared" si="335"/>
        <v>10</v>
      </c>
      <c r="GX3" s="16" t="str">
        <f t="shared" si="335"/>
        <v>10</v>
      </c>
      <c r="GY3" s="16" t="str">
        <f t="shared" si="335"/>
        <v>10</v>
      </c>
      <c r="GZ3" s="16" t="str">
        <f t="shared" si="335"/>
        <v>10</v>
      </c>
      <c r="HA3" s="16" t="str">
        <f t="shared" si="335"/>
        <v>10</v>
      </c>
      <c r="HB3" s="16" t="str">
        <f t="shared" si="335"/>
        <v>10</v>
      </c>
      <c r="HC3" s="16" t="str">
        <f t="shared" si="335"/>
        <v>10</v>
      </c>
      <c r="HD3" s="16" t="str">
        <f t="shared" si="335"/>
        <v>20</v>
      </c>
      <c r="HE3" s="16" t="str">
        <f t="shared" si="335"/>
        <v>20</v>
      </c>
      <c r="HF3" s="16" t="str">
        <f t="shared" si="335"/>
        <v>20</v>
      </c>
      <c r="HG3" s="16" t="str">
        <f t="shared" si="335"/>
        <v>20</v>
      </c>
      <c r="HH3" s="16" t="str">
        <f t="shared" si="335"/>
        <v>20</v>
      </c>
      <c r="HI3" s="16" t="str">
        <f t="shared" si="335"/>
        <v>20</v>
      </c>
      <c r="HJ3" s="16" t="str">
        <f t="shared" si="335"/>
        <v>20</v>
      </c>
      <c r="HK3" s="16" t="str">
        <f t="shared" si="335"/>
        <v>20</v>
      </c>
      <c r="HL3" s="16" t="str">
        <f t="shared" si="335"/>
        <v>20</v>
      </c>
      <c r="HM3" s="16" t="str">
        <f t="shared" si="335"/>
        <v/>
      </c>
      <c r="HN3" s="16" t="str">
        <f t="shared" si="335"/>
        <v/>
      </c>
      <c r="HO3" s="16" t="str">
        <f t="shared" si="335"/>
        <v>20</v>
      </c>
      <c r="HP3" s="16" t="str">
        <f t="shared" si="335"/>
        <v>20</v>
      </c>
      <c r="HQ3" s="16" t="str">
        <f t="shared" si="335"/>
        <v>20</v>
      </c>
      <c r="HR3" s="16" t="str">
        <f t="shared" si="335"/>
        <v>20</v>
      </c>
      <c r="HS3" s="16" t="str">
        <f t="shared" si="335"/>
        <v>20</v>
      </c>
      <c r="HT3" s="16" t="str">
        <f t="shared" si="335"/>
        <v>20</v>
      </c>
      <c r="HU3" s="16" t="str">
        <f t="shared" si="335"/>
        <v>20</v>
      </c>
      <c r="HV3" s="16" t="str">
        <f t="shared" si="335"/>
        <v>20</v>
      </c>
      <c r="HW3" s="16" t="str">
        <f t="shared" si="335"/>
        <v>20</v>
      </c>
      <c r="HX3" s="16" t="str">
        <f t="shared" si="335"/>
        <v>10</v>
      </c>
      <c r="HY3" s="16" t="str">
        <f t="shared" si="335"/>
        <v>10</v>
      </c>
      <c r="HZ3" s="16" t="str">
        <f t="shared" si="335"/>
        <v>10</v>
      </c>
      <c r="IA3" s="16" t="str">
        <f t="shared" si="335"/>
        <v>10</v>
      </c>
      <c r="IB3" s="16" t="str">
        <f t="shared" si="335"/>
        <v>10</v>
      </c>
      <c r="IC3" s="16" t="str">
        <f t="shared" si="335"/>
        <v>10</v>
      </c>
      <c r="ID3" s="16" t="str">
        <f t="shared" si="335"/>
        <v>10</v>
      </c>
      <c r="IE3" s="16" t="str">
        <f t="shared" si="335"/>
        <v>10</v>
      </c>
      <c r="IF3" s="16" t="str">
        <f t="shared" si="335"/>
        <v>10</v>
      </c>
      <c r="IG3" s="16" t="str">
        <f t="shared" si="335"/>
        <v>20</v>
      </c>
      <c r="IH3" s="16" t="str">
        <f t="shared" si="335"/>
        <v>20</v>
      </c>
      <c r="II3" s="16" t="str">
        <f t="shared" si="335"/>
        <v>20</v>
      </c>
      <c r="IJ3" s="16" t="str">
        <f t="shared" si="335"/>
        <v>20</v>
      </c>
      <c r="IK3" s="16" t="str">
        <f t="shared" si="335"/>
        <v>20</v>
      </c>
      <c r="IL3" s="16" t="str">
        <f t="shared" si="335"/>
        <v>20</v>
      </c>
      <c r="IM3" s="16" t="str">
        <f t="shared" si="335"/>
        <v>20</v>
      </c>
      <c r="IN3" s="16" t="str">
        <f t="shared" si="335"/>
        <v>20</v>
      </c>
      <c r="IO3" s="16" t="str">
        <f t="shared" si="335"/>
        <v>20</v>
      </c>
      <c r="IP3" s="16" t="str">
        <f t="shared" si="335"/>
        <v>20</v>
      </c>
      <c r="IQ3" s="16" t="str">
        <f t="shared" si="335"/>
        <v>20</v>
      </c>
      <c r="IR3" s="16" t="str">
        <f t="shared" si="335"/>
        <v>20</v>
      </c>
      <c r="IS3" s="16" t="str">
        <f t="shared" si="335"/>
        <v>20</v>
      </c>
      <c r="IT3" s="16" t="str">
        <f t="shared" si="335"/>
        <v>20</v>
      </c>
      <c r="IU3" s="16" t="str">
        <f t="shared" si="335"/>
        <v>20</v>
      </c>
      <c r="IV3" s="16" t="str">
        <f t="shared" si="335"/>
        <v>20</v>
      </c>
      <c r="IW3" s="16" t="str">
        <f t="shared" si="335"/>
        <v>20</v>
      </c>
      <c r="IX3" s="16" t="str">
        <f t="shared" si="335"/>
        <v>20</v>
      </c>
      <c r="IY3" s="16" t="str">
        <f t="shared" si="335"/>
        <v>10</v>
      </c>
      <c r="IZ3" s="16" t="str">
        <f t="shared" ref="IZ3:LK3" si="336">IF(ISERROR(SEARCH("10",IZ1)),IF(ISERROR(SEARCH("20",IZ1)),"", "20"),"10")</f>
        <v>10</v>
      </c>
      <c r="JA3" s="16" t="str">
        <f t="shared" si="336"/>
        <v>10</v>
      </c>
      <c r="JB3" s="16" t="str">
        <f t="shared" si="336"/>
        <v>10</v>
      </c>
      <c r="JC3" s="16" t="str">
        <f t="shared" si="336"/>
        <v>10</v>
      </c>
      <c r="JD3" s="16" t="str">
        <f t="shared" si="336"/>
        <v>10</v>
      </c>
      <c r="JE3" s="16" t="str">
        <f t="shared" si="336"/>
        <v>10</v>
      </c>
      <c r="JF3" s="16" t="str">
        <f t="shared" si="336"/>
        <v>10</v>
      </c>
      <c r="JG3" s="16" t="str">
        <f t="shared" si="336"/>
        <v>10</v>
      </c>
      <c r="JH3" s="16" t="str">
        <f t="shared" si="336"/>
        <v>20</v>
      </c>
      <c r="JI3" s="16" t="str">
        <f t="shared" si="336"/>
        <v>20</v>
      </c>
      <c r="JJ3" s="16" t="str">
        <f t="shared" si="336"/>
        <v>20</v>
      </c>
      <c r="JK3" s="16" t="str">
        <f t="shared" si="336"/>
        <v>20</v>
      </c>
      <c r="JL3" s="16" t="str">
        <f t="shared" si="336"/>
        <v>20</v>
      </c>
      <c r="JM3" s="16" t="str">
        <f t="shared" si="336"/>
        <v>20</v>
      </c>
      <c r="JN3" s="16" t="str">
        <f t="shared" si="336"/>
        <v>20</v>
      </c>
      <c r="JO3" s="16" t="str">
        <f t="shared" si="336"/>
        <v>20</v>
      </c>
      <c r="JP3" s="16" t="str">
        <f t="shared" si="336"/>
        <v>20</v>
      </c>
      <c r="JQ3" s="16" t="str">
        <f t="shared" si="336"/>
        <v>20</v>
      </c>
      <c r="JR3" s="16" t="str">
        <f t="shared" si="336"/>
        <v>20</v>
      </c>
      <c r="JS3" s="16" t="str">
        <f t="shared" si="336"/>
        <v>20</v>
      </c>
      <c r="JT3" s="16" t="str">
        <f t="shared" si="336"/>
        <v>20</v>
      </c>
      <c r="JU3" s="16" t="str">
        <f t="shared" si="336"/>
        <v>20</v>
      </c>
      <c r="JV3" s="16" t="str">
        <f t="shared" si="336"/>
        <v>20</v>
      </c>
      <c r="JW3" s="16" t="str">
        <f t="shared" si="336"/>
        <v>20</v>
      </c>
      <c r="JX3" s="16" t="str">
        <f t="shared" si="336"/>
        <v>20</v>
      </c>
      <c r="JY3" s="16" t="str">
        <f t="shared" si="336"/>
        <v>20</v>
      </c>
      <c r="JZ3" s="16" t="str">
        <f t="shared" si="336"/>
        <v>10</v>
      </c>
      <c r="KA3" s="16" t="str">
        <f t="shared" si="336"/>
        <v>10</v>
      </c>
      <c r="KB3" s="16" t="str">
        <f t="shared" si="336"/>
        <v>10</v>
      </c>
      <c r="KC3" s="16" t="str">
        <f t="shared" si="336"/>
        <v>10</v>
      </c>
      <c r="KD3" s="16" t="str">
        <f t="shared" si="336"/>
        <v>10</v>
      </c>
      <c r="KE3" s="16" t="str">
        <f t="shared" si="336"/>
        <v>10</v>
      </c>
      <c r="KF3" s="16" t="str">
        <f t="shared" si="336"/>
        <v>10</v>
      </c>
      <c r="KG3" s="16" t="str">
        <f t="shared" si="336"/>
        <v>10</v>
      </c>
      <c r="KH3" s="16" t="str">
        <f t="shared" si="336"/>
        <v>10</v>
      </c>
      <c r="KI3" s="16" t="str">
        <f t="shared" si="336"/>
        <v>20</v>
      </c>
      <c r="KJ3" s="16" t="str">
        <f t="shared" si="336"/>
        <v>20</v>
      </c>
      <c r="KK3" s="16" t="str">
        <f t="shared" si="336"/>
        <v>20</v>
      </c>
      <c r="KL3" s="16" t="str">
        <f t="shared" si="336"/>
        <v>20</v>
      </c>
      <c r="KM3" s="16" t="str">
        <f t="shared" si="336"/>
        <v>20</v>
      </c>
      <c r="KN3" s="16" t="str">
        <f t="shared" si="336"/>
        <v>20</v>
      </c>
      <c r="KO3" s="16" t="str">
        <f t="shared" si="336"/>
        <v>20</v>
      </c>
      <c r="KP3" s="16" t="str">
        <f t="shared" si="336"/>
        <v>20</v>
      </c>
      <c r="KQ3" s="16" t="str">
        <f t="shared" si="336"/>
        <v>20</v>
      </c>
      <c r="KR3" s="16" t="str">
        <f t="shared" si="336"/>
        <v>20</v>
      </c>
      <c r="KS3" s="16" t="str">
        <f t="shared" si="336"/>
        <v>20</v>
      </c>
      <c r="KT3" s="16" t="str">
        <f t="shared" si="336"/>
        <v>20</v>
      </c>
      <c r="KU3" s="16" t="str">
        <f t="shared" si="336"/>
        <v>20</v>
      </c>
      <c r="KV3" s="16" t="str">
        <f t="shared" si="336"/>
        <v>20</v>
      </c>
      <c r="KW3" s="16" t="str">
        <f t="shared" si="336"/>
        <v>20</v>
      </c>
      <c r="KX3" s="16" t="str">
        <f t="shared" si="336"/>
        <v>20</v>
      </c>
      <c r="KY3" s="16" t="str">
        <f t="shared" si="336"/>
        <v>20</v>
      </c>
      <c r="KZ3" s="16" t="str">
        <f t="shared" si="336"/>
        <v>20</v>
      </c>
      <c r="LA3" s="16" t="str">
        <f t="shared" si="336"/>
        <v>10</v>
      </c>
      <c r="LB3" s="16" t="str">
        <f t="shared" si="336"/>
        <v>10</v>
      </c>
      <c r="LC3" s="16" t="str">
        <f t="shared" si="336"/>
        <v>10</v>
      </c>
      <c r="LD3" s="16" t="str">
        <f t="shared" si="336"/>
        <v>10</v>
      </c>
      <c r="LE3" s="16" t="str">
        <f t="shared" si="336"/>
        <v>10</v>
      </c>
      <c r="LF3" s="16" t="str">
        <f t="shared" si="336"/>
        <v>10</v>
      </c>
      <c r="LG3" s="16" t="str">
        <f t="shared" si="336"/>
        <v>10</v>
      </c>
      <c r="LH3" s="16" t="str">
        <f t="shared" si="336"/>
        <v>10</v>
      </c>
      <c r="LI3" s="16" t="str">
        <f t="shared" si="336"/>
        <v>10</v>
      </c>
      <c r="LJ3" s="16" t="str">
        <f t="shared" si="336"/>
        <v>20</v>
      </c>
      <c r="LK3" s="16" t="str">
        <f t="shared" si="336"/>
        <v>20</v>
      </c>
      <c r="LL3" s="16" t="str">
        <f t="shared" ref="LL3:NW3" si="337">IF(ISERROR(SEARCH("10",LL1)),IF(ISERROR(SEARCH("20",LL1)),"", "20"),"10")</f>
        <v>20</v>
      </c>
      <c r="LM3" s="16" t="str">
        <f t="shared" si="337"/>
        <v>20</v>
      </c>
      <c r="LN3" s="16" t="str">
        <f t="shared" si="337"/>
        <v>20</v>
      </c>
      <c r="LO3" s="16" t="str">
        <f t="shared" si="337"/>
        <v>20</v>
      </c>
      <c r="LP3" s="16" t="str">
        <f t="shared" si="337"/>
        <v>20</v>
      </c>
      <c r="LQ3" s="16" t="str">
        <f t="shared" si="337"/>
        <v>20</v>
      </c>
      <c r="LR3" s="16" t="str">
        <f t="shared" si="337"/>
        <v>20</v>
      </c>
      <c r="LS3" s="16"/>
      <c r="LT3" s="16"/>
      <c r="LU3" s="107" t="str">
        <f t="shared" si="337"/>
        <v/>
      </c>
      <c r="LV3" s="108" t="str">
        <f t="shared" si="337"/>
        <v/>
      </c>
      <c r="LW3" s="108" t="str">
        <f t="shared" si="337"/>
        <v/>
      </c>
      <c r="LX3" s="108" t="str">
        <f t="shared" si="337"/>
        <v/>
      </c>
      <c r="LY3" s="108" t="str">
        <f t="shared" si="337"/>
        <v/>
      </c>
      <c r="LZ3" s="108" t="str">
        <f t="shared" si="337"/>
        <v/>
      </c>
      <c r="MA3" s="108" t="str">
        <f t="shared" si="337"/>
        <v/>
      </c>
      <c r="MB3" s="108" t="str">
        <f t="shared" si="337"/>
        <v/>
      </c>
      <c r="MC3" s="109" t="str">
        <f t="shared" si="337"/>
        <v/>
      </c>
      <c r="MD3" s="16"/>
      <c r="ME3" s="16"/>
      <c r="MF3" s="123">
        <v>10</v>
      </c>
      <c r="MG3" s="123">
        <v>10</v>
      </c>
      <c r="MH3" s="123">
        <v>10</v>
      </c>
      <c r="MI3" s="123">
        <v>10</v>
      </c>
      <c r="MJ3" s="123">
        <v>10</v>
      </c>
      <c r="MK3" s="123">
        <v>10</v>
      </c>
      <c r="ML3" s="123">
        <v>10</v>
      </c>
      <c r="MM3" s="123">
        <v>10</v>
      </c>
      <c r="MN3" s="123">
        <v>10</v>
      </c>
      <c r="MO3" s="123">
        <v>10</v>
      </c>
      <c r="MP3" s="123">
        <v>10</v>
      </c>
      <c r="MQ3" s="123">
        <v>10</v>
      </c>
      <c r="MR3" s="123">
        <v>10</v>
      </c>
      <c r="MS3" s="123">
        <v>10</v>
      </c>
      <c r="MT3" s="123">
        <v>10</v>
      </c>
      <c r="MU3" s="123">
        <v>10</v>
      </c>
      <c r="MV3" s="123">
        <v>10</v>
      </c>
      <c r="MW3" s="123">
        <v>10</v>
      </c>
      <c r="MX3" s="16"/>
      <c r="MY3" s="16"/>
      <c r="MZ3" s="107" t="str">
        <f t="shared" si="337"/>
        <v/>
      </c>
      <c r="NA3" s="108" t="str">
        <f t="shared" si="337"/>
        <v/>
      </c>
      <c r="NB3" s="108" t="str">
        <f t="shared" si="337"/>
        <v/>
      </c>
      <c r="NC3" s="108" t="str">
        <f t="shared" si="337"/>
        <v/>
      </c>
      <c r="ND3" s="108" t="str">
        <f t="shared" si="337"/>
        <v/>
      </c>
      <c r="NE3" s="108" t="str">
        <f t="shared" si="337"/>
        <v/>
      </c>
      <c r="NF3" s="108" t="str">
        <f t="shared" si="337"/>
        <v/>
      </c>
      <c r="NG3" s="108" t="str">
        <f t="shared" si="337"/>
        <v/>
      </c>
      <c r="NH3" s="108" t="str">
        <f t="shared" si="337"/>
        <v/>
      </c>
      <c r="NI3" s="108" t="str">
        <f t="shared" si="337"/>
        <v/>
      </c>
      <c r="NJ3" s="108" t="str">
        <f t="shared" si="337"/>
        <v/>
      </c>
      <c r="NK3" s="108" t="str">
        <f t="shared" si="337"/>
        <v/>
      </c>
      <c r="NL3" s="108" t="str">
        <f t="shared" si="337"/>
        <v/>
      </c>
      <c r="NM3" s="108" t="str">
        <f t="shared" si="337"/>
        <v/>
      </c>
      <c r="NN3" s="108" t="str">
        <f t="shared" si="337"/>
        <v/>
      </c>
      <c r="NO3" s="108" t="str">
        <f t="shared" si="337"/>
        <v/>
      </c>
      <c r="NP3" s="108" t="str">
        <f t="shared" si="337"/>
        <v/>
      </c>
      <c r="NQ3" s="108" t="str">
        <f t="shared" si="337"/>
        <v/>
      </c>
      <c r="NR3" s="108"/>
      <c r="NS3" s="109"/>
      <c r="NT3" s="16"/>
      <c r="NU3" s="16"/>
      <c r="NV3" s="16" t="str">
        <f>IF(ISERROR(SEARCH("10",NV1)),IF(ISERROR(SEARCH("20",NV1)),"", "20"),"10")</f>
        <v/>
      </c>
      <c r="NW3" s="16" t="str">
        <f t="shared" si="337"/>
        <v/>
      </c>
      <c r="NX3" s="16" t="str">
        <f t="shared" ref="NX3:OG3" si="338">IF(ISERROR(SEARCH("10",NX1)),IF(ISERROR(SEARCH("20",NX1)),"", "20"),"10")</f>
        <v/>
      </c>
      <c r="NY3" s="16" t="str">
        <f t="shared" si="338"/>
        <v/>
      </c>
      <c r="NZ3" s="16" t="str">
        <f t="shared" si="338"/>
        <v/>
      </c>
      <c r="OA3" s="16" t="str">
        <f t="shared" si="338"/>
        <v/>
      </c>
      <c r="OB3" s="16" t="str">
        <f t="shared" si="338"/>
        <v/>
      </c>
      <c r="OC3" s="16" t="str">
        <f t="shared" si="338"/>
        <v/>
      </c>
      <c r="OD3" s="16" t="str">
        <f t="shared" si="338"/>
        <v/>
      </c>
      <c r="OE3" s="16" t="str">
        <f t="shared" si="338"/>
        <v/>
      </c>
      <c r="OF3" s="16" t="str">
        <f t="shared" si="338"/>
        <v/>
      </c>
      <c r="OG3" s="16" t="str">
        <f t="shared" si="338"/>
        <v/>
      </c>
      <c r="OH3" s="16" t="str">
        <f t="shared" ref="OH3:PC3" si="339">IF(ISERROR(SEARCH("10",OH1)),IF(ISERROR(SEARCH("20",OH1)),"", "20"),"10")</f>
        <v>20</v>
      </c>
      <c r="OI3" s="16" t="str">
        <f t="shared" si="339"/>
        <v/>
      </c>
      <c r="OJ3" s="16" t="str">
        <f t="shared" si="339"/>
        <v/>
      </c>
      <c r="OK3" s="16" t="str">
        <f t="shared" si="339"/>
        <v/>
      </c>
      <c r="OL3" s="16" t="str">
        <f t="shared" si="339"/>
        <v/>
      </c>
      <c r="OM3" s="16" t="str">
        <f t="shared" si="339"/>
        <v/>
      </c>
      <c r="ON3" s="16" t="str">
        <f t="shared" si="339"/>
        <v/>
      </c>
      <c r="OO3" s="16" t="str">
        <f t="shared" si="339"/>
        <v/>
      </c>
      <c r="OP3" s="16" t="str">
        <f t="shared" si="339"/>
        <v/>
      </c>
      <c r="OQ3" s="16" t="str">
        <f t="shared" si="339"/>
        <v/>
      </c>
      <c r="OR3" s="16" t="str">
        <f t="shared" si="339"/>
        <v/>
      </c>
      <c r="OS3" s="16" t="str">
        <f t="shared" si="339"/>
        <v/>
      </c>
      <c r="OT3" s="16" t="str">
        <f t="shared" si="339"/>
        <v/>
      </c>
      <c r="OU3" s="16" t="str">
        <f t="shared" si="339"/>
        <v/>
      </c>
      <c r="OV3" s="16" t="str">
        <f t="shared" si="339"/>
        <v/>
      </c>
      <c r="OW3" s="16" t="str">
        <f t="shared" si="339"/>
        <v/>
      </c>
      <c r="OX3" s="16" t="str">
        <f t="shared" si="339"/>
        <v/>
      </c>
      <c r="OY3" s="16" t="str">
        <f t="shared" si="339"/>
        <v/>
      </c>
      <c r="OZ3" s="16" t="str">
        <f t="shared" si="339"/>
        <v/>
      </c>
      <c r="PA3" s="16" t="str">
        <f t="shared" si="339"/>
        <v/>
      </c>
      <c r="PB3" s="16" t="str">
        <f t="shared" si="339"/>
        <v/>
      </c>
      <c r="PC3" s="16" t="str">
        <f t="shared" si="339"/>
        <v/>
      </c>
    </row>
    <row r="4" spans="1:419" s="17" customFormat="1">
      <c r="C4" s="100" t="e">
        <f>IF(AND(SEARCH(Holzrechner!$C$14,LCIA!C1),SEARCH(Holzrechner!$E$14,C1),SEARCH(Holzrechner!$G$14,C1)),"X","")</f>
        <v>#VALUE!</v>
      </c>
      <c r="D4" s="100" t="e">
        <f>IF(AND(SEARCH(Holzrechner!$C$14,LCIA!D1),SEARCH(Holzrechner!$E$14,D1),SEARCH(Holzrechner!$G$14,D1)),"X","")</f>
        <v>#VALUE!</v>
      </c>
      <c r="E4" s="100" t="e">
        <f>IF(AND(SEARCH(Holzrechner!$C$14,LCIA!E1),SEARCH(Holzrechner!$E$14,E1),SEARCH(Holzrechner!$G$14,E1)),"X","")</f>
        <v>#VALUE!</v>
      </c>
      <c r="F4" s="100" t="e">
        <f>IF(AND(SEARCH(Holzrechner!$C$14,LCIA!F1),SEARCH(Holzrechner!$E$14,F1),SEARCH(Holzrechner!$G$14,F1)),"X","")</f>
        <v>#VALUE!</v>
      </c>
      <c r="G4" s="100" t="e">
        <f>IF(AND(SEARCH(Holzrechner!$C$14,LCIA!G1),SEARCH(Holzrechner!$E$14,G1),SEARCH(Holzrechner!$G$14,G1)),"X","")</f>
        <v>#VALUE!</v>
      </c>
      <c r="H4" s="100" t="e">
        <f>IF(AND(SEARCH(Holzrechner!$C$14,LCIA!H1),SEARCH(Holzrechner!$E$14,H1),SEARCH(Holzrechner!$G$14,H1)),"X","")</f>
        <v>#VALUE!</v>
      </c>
      <c r="I4" s="100" t="e">
        <f>IF(AND(SEARCH(Holzrechner!$C$14,LCIA!I1),SEARCH(Holzrechner!$E$14,I1),SEARCH(Holzrechner!$G$14,I1)),"X","")</f>
        <v>#VALUE!</v>
      </c>
      <c r="J4" s="100" t="e">
        <f>IF(AND(SEARCH(Holzrechner!$C$14,LCIA!J1),SEARCH(Holzrechner!$E$14,J1),SEARCH(Holzrechner!$G$14,J1)),"X","")</f>
        <v>#VALUE!</v>
      </c>
      <c r="K4" s="100" t="e">
        <f>IF(AND(SEARCH(Holzrechner!$C$14,LCIA!K1),SEARCH(Holzrechner!$E$14,K1),SEARCH(Holzrechner!$G$14,K1)),"X","")</f>
        <v>#VALUE!</v>
      </c>
      <c r="L4" s="100" t="e">
        <f>IF(AND(SEARCH(Holzrechner!$C$14,LCIA!L1),SEARCH(Holzrechner!$E$14,L1),SEARCH(Holzrechner!$G$14,L1)),"X","")</f>
        <v>#VALUE!</v>
      </c>
      <c r="M4" t="e">
        <f>IF(AND(SEARCH(Holzrechner!$C$14,LCIA!M1),SEARCH(Holzrechner!$E$14,M1),SEARCH(Holzrechner!$G$14,M1)),"X",)</f>
        <v>#VALUE!</v>
      </c>
      <c r="N4" t="e">
        <f>IF(AND(SEARCH(Holzrechner!$C$14,LCIA!N1),SEARCH(Holzrechner!$E$14,N1),SEARCH(Holzrechner!$G$14,N1)),"X",)</f>
        <v>#VALUE!</v>
      </c>
      <c r="O4" t="e">
        <f>IF(AND(SEARCH(Holzrechner!$C$14,LCIA!O1),SEARCH(Holzrechner!$E$14,O1),SEARCH(Holzrechner!$G$14,O1)),"X",)</f>
        <v>#VALUE!</v>
      </c>
      <c r="P4" t="e">
        <f>IF(AND(SEARCH(Holzrechner!$C$14,LCIA!P1),SEARCH(Holzrechner!$E$14,P1),SEARCH(Holzrechner!$G$14,P1)),"X",)</f>
        <v>#VALUE!</v>
      </c>
      <c r="Q4" t="e">
        <f>IF(AND(SEARCH(Holzrechner!$C$14,LCIA!Q1),SEARCH(Holzrechner!$E$14,Q1),SEARCH(Holzrechner!$G$14,Q1)),"X",)</f>
        <v>#VALUE!</v>
      </c>
      <c r="R4" t="e">
        <f>IF(AND(SEARCH(Holzrechner!$C$14,LCIA!R1),SEARCH(Holzrechner!$E$14,R1),SEARCH(Holzrechner!$G$14,R1)),"X",)</f>
        <v>#VALUE!</v>
      </c>
      <c r="S4" t="e">
        <f>IF(AND(SEARCH(Holzrechner!$C$14,LCIA!S1),SEARCH(Holzrechner!$E$14,S1),SEARCH(Holzrechner!$G$14,S1)),"X",)</f>
        <v>#VALUE!</v>
      </c>
      <c r="T4" t="e">
        <f>IF(AND(SEARCH(Holzrechner!$C$14,LCIA!T1),SEARCH(Holzrechner!$E$14,T1),SEARCH(Holzrechner!$G$14,T1)),"X",)</f>
        <v>#VALUE!</v>
      </c>
      <c r="U4" t="e">
        <f>IF(AND(SEARCH(Holzrechner!$C$14,LCIA!U1),SEARCH(Holzrechner!$E$14,U1),SEARCH(Holzrechner!$G$14,U1)),"X",)</f>
        <v>#VALUE!</v>
      </c>
      <c r="V4" t="e">
        <f>IF(AND(SEARCH(Holzrechner!$C$14,LCIA!V1),SEARCH(Holzrechner!$E$14,V1),SEARCH(Holzrechner!$G$14,V1)),"X",)</f>
        <v>#VALUE!</v>
      </c>
      <c r="W4" t="e">
        <f>IF(AND(SEARCH(Holzrechner!$C$14,LCIA!W1),SEARCH(Holzrechner!$E$14,W1),SEARCH(Holzrechner!$G$14,W1)),"X",)</f>
        <v>#VALUE!</v>
      </c>
      <c r="X4" t="e">
        <f>IF(AND(SEARCH(Holzrechner!$C$14,LCIA!X1),SEARCH(Holzrechner!$E$14,X1),SEARCH(Holzrechner!$G$14,X1)),"X",)</f>
        <v>#VALUE!</v>
      </c>
      <c r="Y4" t="e">
        <f>IF(AND(SEARCH(Holzrechner!$C$14,LCIA!Y1),SEARCH(Holzrechner!$E$14,Y1),SEARCH(Holzrechner!$G$14,Y1)),"X",)</f>
        <v>#VALUE!</v>
      </c>
      <c r="Z4" t="e">
        <f>IF(AND(SEARCH(Holzrechner!$C$14,LCIA!Z1),SEARCH(Holzrechner!$E$14,Z1),SEARCH(Holzrechner!$G$14,Z1)),"X",)</f>
        <v>#VALUE!</v>
      </c>
      <c r="AA4" t="e">
        <f>IF(AND(SEARCH(Holzrechner!$C$14,LCIA!AA1),SEARCH(Holzrechner!$E$14,AA1),SEARCH(Holzrechner!$G$14,AA1)),"X",)</f>
        <v>#VALUE!</v>
      </c>
      <c r="AB4" t="e">
        <f>IF(AND(SEARCH(Holzrechner!$C$14,LCIA!AB1),SEARCH(Holzrechner!$E$14,AB1),SEARCH(Holzrechner!$G$14,AB1)),"X",)</f>
        <v>#VALUE!</v>
      </c>
      <c r="AC4" t="e">
        <f>IF(AND(SEARCH(Holzrechner!$C$14,LCIA!AC1),SEARCH(Holzrechner!$E$14,AC1),SEARCH(Holzrechner!$G$14,AC1)),"X",)</f>
        <v>#VALUE!</v>
      </c>
      <c r="AD4" t="e">
        <f>IF(AND(SEARCH(Holzrechner!$C$14,LCIA!AD1),SEARCH(Holzrechner!$E$14,AD1),SEARCH(Holzrechner!$G$14,AD1)),"X",)</f>
        <v>#VALUE!</v>
      </c>
      <c r="AE4" t="e">
        <f>IF(AND(SEARCH(Holzrechner!$C$14,LCIA!AE1),SEARCH(Holzrechner!$E$14,AE1),SEARCH(Holzrechner!$G$14,AE1)),"X",)</f>
        <v>#VALUE!</v>
      </c>
      <c r="AF4" t="e">
        <f>IF(AND(SEARCH(Holzrechner!$C$14,LCIA!AF1),SEARCH(Holzrechner!$E$14,AF1),SEARCH(Holzrechner!$G$14,AF1)),"X",)</f>
        <v>#VALUE!</v>
      </c>
      <c r="AG4" t="e">
        <f>IF(AND(SEARCH(Holzrechner!$C$14,LCIA!AG1),SEARCH(Holzrechner!$E$14,AG1),SEARCH(Holzrechner!$G$14,AG1)),"X",)</f>
        <v>#VALUE!</v>
      </c>
      <c r="AH4" t="e">
        <f>IF(AND(SEARCH(Holzrechner!$C$14,LCIA!AH1),SEARCH(Holzrechner!$E$14,AH1),SEARCH(Holzrechner!$G$14,AH1)),"X",)</f>
        <v>#VALUE!</v>
      </c>
      <c r="AI4" t="e">
        <f>IF(AND(SEARCH(Holzrechner!$C$14,LCIA!AI1),SEARCH(Holzrechner!$E$14,AI1),SEARCH(Holzrechner!$G$14,AI1)),"X",)</f>
        <v>#VALUE!</v>
      </c>
      <c r="AJ4" t="e">
        <f>IF(AND(SEARCH(Holzrechner!$C$14,LCIA!AJ1),SEARCH(Holzrechner!$E$14,AJ1),SEARCH(Holzrechner!$G$14,AJ1)),"X",)</f>
        <v>#VALUE!</v>
      </c>
      <c r="AK4" t="e">
        <f>IF(AND(SEARCH(Holzrechner!$C$14,LCIA!AK1),SEARCH(Holzrechner!$E$14,AK1),SEARCH(Holzrechner!$G$14,AK1)),"X",)</f>
        <v>#VALUE!</v>
      </c>
      <c r="AL4" t="e">
        <f>IF(AND(SEARCH(Holzrechner!$C$14,LCIA!AL1),SEARCH(Holzrechner!$E$14,AL1),SEARCH(Holzrechner!$G$14,AL1)),"X",)</f>
        <v>#VALUE!</v>
      </c>
      <c r="AM4" t="e">
        <f>IF(AND(SEARCH(Holzrechner!$C$14,LCIA!AM1),SEARCH(Holzrechner!$E$14,AM1),SEARCH(Holzrechner!$G$14,AM1)),"X",)</f>
        <v>#VALUE!</v>
      </c>
      <c r="AN4" t="e">
        <f>IF(AND(SEARCH(Holzrechner!$C$14,LCIA!AN1),SEARCH(Holzrechner!$E$14,AN1),SEARCH(Holzrechner!$G$14,AN1)),"X",)</f>
        <v>#VALUE!</v>
      </c>
      <c r="AO4" t="e">
        <f>IF(AND(SEARCH(Holzrechner!$C$14,LCIA!AO1),SEARCH(Holzrechner!$E$14,AO1),SEARCH(Holzrechner!$G$14,AO1)),"X",)</f>
        <v>#VALUE!</v>
      </c>
      <c r="AP4" t="e">
        <f>IF(AND(SEARCH(Holzrechner!$C$14,LCIA!AP1),SEARCH(Holzrechner!$E$14,AP1),SEARCH(Holzrechner!$G$14,AP1)),"X",)</f>
        <v>#VALUE!</v>
      </c>
      <c r="AQ4" t="e">
        <f>IF(AND(SEARCH(Holzrechner!$C$14,LCIA!AQ1),SEARCH(Holzrechner!$E$14,AQ1),SEARCH(Holzrechner!$G$14,AQ1)),"X",)</f>
        <v>#VALUE!</v>
      </c>
      <c r="AR4" t="e">
        <f>IF(AND(SEARCH(Holzrechner!$C$14,LCIA!AR1),SEARCH(Holzrechner!$E$14,AR1),SEARCH(Holzrechner!$G$14,AR1)),"X",)</f>
        <v>#VALUE!</v>
      </c>
      <c r="AS4" t="e">
        <f>IF(AND(SEARCH(Holzrechner!$C$14,LCIA!AS1),SEARCH(Holzrechner!$E$14,AS1),SEARCH(Holzrechner!$G$14,AS1)),"X",)</f>
        <v>#VALUE!</v>
      </c>
      <c r="AT4" t="e">
        <f>IF(AND(SEARCH(Holzrechner!$C$14,LCIA!AT1),SEARCH(Holzrechner!$E$14,AT1),SEARCH(Holzrechner!$G$14,AT1)),"X",)</f>
        <v>#VALUE!</v>
      </c>
      <c r="AU4" t="e">
        <f>IF(AND(SEARCH(Holzrechner!$C$14,LCIA!AU1),SEARCH(Holzrechner!$E$14,AU1),SEARCH(Holzrechner!$G$14,AU1)),"X",)</f>
        <v>#VALUE!</v>
      </c>
      <c r="AV4" t="e">
        <f>IF(AND(SEARCH(Holzrechner!$C$14,LCIA!AV1),SEARCH(Holzrechner!$E$14,AV1),SEARCH(Holzrechner!$G$14,AV1)),"X",)</f>
        <v>#VALUE!</v>
      </c>
      <c r="AW4" t="e">
        <f>IF(AND(SEARCH(Holzrechner!$C$14,LCIA!AW1),SEARCH(Holzrechner!$E$14,AW1),SEARCH(Holzrechner!$G$14,AW1)),"X",)</f>
        <v>#VALUE!</v>
      </c>
      <c r="AX4" t="e">
        <f>IF(AND(SEARCH(Holzrechner!$C$14,LCIA!AX1),SEARCH(Holzrechner!$E$14,AX1),SEARCH(Holzrechner!$G$14,AX1)),"X",)</f>
        <v>#VALUE!</v>
      </c>
      <c r="AY4" t="e">
        <f>IF(AND(SEARCH(Holzrechner!$C$14,LCIA!AY1),SEARCH(Holzrechner!$E$14,AY1),SEARCH(Holzrechner!$G$14,AY1)),"X",)</f>
        <v>#VALUE!</v>
      </c>
      <c r="AZ4" t="e">
        <f>IF(AND(SEARCH(Holzrechner!$C$14,LCIA!AZ1),SEARCH(Holzrechner!$E$14,AZ1),SEARCH(Holzrechner!$G$14,AZ1)),"X",)</f>
        <v>#VALUE!</v>
      </c>
      <c r="BA4" t="e">
        <f>IF(AND(SEARCH(Holzrechner!$C$14,LCIA!BA1),SEARCH(Holzrechner!$E$14,BA1),SEARCH(Holzrechner!$G$14,BA1)),"X",)</f>
        <v>#VALUE!</v>
      </c>
      <c r="BB4" t="e">
        <f>IF(AND(SEARCH(Holzrechner!$C$14,LCIA!BB1),SEARCH(Holzrechner!$E$14,BB1),SEARCH(Holzrechner!$G$14,BB1)),"X",)</f>
        <v>#VALUE!</v>
      </c>
      <c r="BC4" t="e">
        <f>IF(AND(SEARCH(Holzrechner!$C$14,LCIA!BC1),SEARCH(Holzrechner!$E$14,BC1),SEARCH(Holzrechner!$G$14,BC1)),"X",)</f>
        <v>#VALUE!</v>
      </c>
      <c r="BD4" t="e">
        <f>IF(AND(SEARCH(Holzrechner!$C$14,LCIA!BD1),SEARCH(Holzrechner!$E$14,BD1),SEARCH(Holzrechner!$G$14,BD1)),"X",)</f>
        <v>#VALUE!</v>
      </c>
      <c r="BE4" t="e">
        <f>IF(AND(SEARCH(Holzrechner!$C$14,LCIA!BE1),SEARCH(Holzrechner!$E$14,BE1),SEARCH(Holzrechner!$G$14,BE1)),"X",)</f>
        <v>#VALUE!</v>
      </c>
      <c r="BF4" t="e">
        <f>IF(AND(SEARCH(Holzrechner!$C$14,LCIA!BF1),SEARCH(Holzrechner!$E$14,BF1),SEARCH(Holzrechner!$G$14,BF1)),"X",)</f>
        <v>#VALUE!</v>
      </c>
      <c r="BG4" t="e">
        <f>IF(AND(SEARCH(Holzrechner!$C$14,LCIA!BG1),SEARCH(Holzrechner!$E$14,BG1),SEARCH(Holzrechner!$G$14,BG1)),"X",)</f>
        <v>#VALUE!</v>
      </c>
      <c r="BH4" t="e">
        <f>IF(AND(SEARCH(Holzrechner!$C$14,LCIA!BH1),SEARCH(Holzrechner!$E$14,BH1),SEARCH(Holzrechner!$G$14,BH1)),"X",)</f>
        <v>#VALUE!</v>
      </c>
      <c r="BI4" t="e">
        <f>IF(AND(SEARCH(Holzrechner!$C$14,LCIA!BI1),SEARCH(Holzrechner!$E$14,BI1),SEARCH(Holzrechner!$G$14,BI1)),"X",)</f>
        <v>#VALUE!</v>
      </c>
      <c r="BJ4" t="e">
        <f>IF(AND(SEARCH(Holzrechner!$C$14,LCIA!BJ1),SEARCH(Holzrechner!$E$14,BJ1),SEARCH(Holzrechner!$G$14,BJ1)),"X",)</f>
        <v>#VALUE!</v>
      </c>
      <c r="BK4" t="e">
        <f>IF(AND(SEARCH(Holzrechner!$C$14,LCIA!BK1),SEARCH(Holzrechner!$E$14,BK1),SEARCH(Holzrechner!$G$14,BK1)),"X",)</f>
        <v>#VALUE!</v>
      </c>
      <c r="BL4" t="e">
        <f>IF(AND(SEARCH(Holzrechner!$C$14,LCIA!BL1),SEARCH(Holzrechner!$E$14,BL1),SEARCH(Holzrechner!$G$14,BL1)),"X",)</f>
        <v>#VALUE!</v>
      </c>
      <c r="BM4" t="e">
        <f>IF(AND(SEARCH(Holzrechner!$C$14,LCIA!BM1),SEARCH(Holzrechner!$E$14,BM1),SEARCH(Holzrechner!$G$14,BM1)),"X",)</f>
        <v>#VALUE!</v>
      </c>
      <c r="BN4" t="e">
        <f>IF(AND(SEARCH(Holzrechner!$C$14,LCIA!BN1),SEARCH(Holzrechner!$E$14,BN1),SEARCH(Holzrechner!$G$14,BN1)),"X",)</f>
        <v>#VALUE!</v>
      </c>
      <c r="BO4" t="e">
        <f>IF(AND(SEARCH(Holzrechner!$C$14,LCIA!BO1),SEARCH(Holzrechner!$E$14,BO1),SEARCH(Holzrechner!$G$14,BO1)),"X",)</f>
        <v>#VALUE!</v>
      </c>
      <c r="BP4" t="e">
        <f>IF(AND(SEARCH(Holzrechner!$C$14,LCIA!BP1),SEARCH(Holzrechner!$E$14,BP1),SEARCH(Holzrechner!$G$14,BP1)),"X",)</f>
        <v>#VALUE!</v>
      </c>
      <c r="BQ4" t="e">
        <f>IF(AND(SEARCH(Holzrechner!$C$14,LCIA!BQ1),SEARCH(Holzrechner!$E$14,BQ1),SEARCH(Holzrechner!$G$14,BQ1)),"X",)</f>
        <v>#VALUE!</v>
      </c>
      <c r="BR4" t="e">
        <f>IF(AND(SEARCH(Holzrechner!$C$14,LCIA!BR1),SEARCH(Holzrechner!$E$14,BR1),SEARCH(Holzrechner!$G$14,BR1)),"X",)</f>
        <v>#VALUE!</v>
      </c>
      <c r="BS4" t="e">
        <f>IF(AND(SEARCH(Holzrechner!$C$14,LCIA!BS1),SEARCH(Holzrechner!$E$14,BS1),SEARCH(Holzrechner!$G$14,BS1)),"X",)</f>
        <v>#VALUE!</v>
      </c>
      <c r="BT4" t="e">
        <f>IF(AND(SEARCH(Holzrechner!$C$14,LCIA!BT1),SEARCH(Holzrechner!$E$14,BT1),SEARCH(Holzrechner!$G$14,BT1)),"X",)</f>
        <v>#VALUE!</v>
      </c>
      <c r="BU4" t="e">
        <f>IF(AND(SEARCH(Holzrechner!$C$14,LCIA!BU1),SEARCH(Holzrechner!$E$14,BU1),SEARCH(Holzrechner!$G$14,BU1)),"X",)</f>
        <v>#VALUE!</v>
      </c>
      <c r="BV4" t="e">
        <f>IF(AND(SEARCH(Holzrechner!$C$14,LCIA!BV1),SEARCH(Holzrechner!$E$14,BV1),SEARCH(Holzrechner!$G$14,BV1)),"X",)</f>
        <v>#VALUE!</v>
      </c>
      <c r="BW4" t="e">
        <f>IF(AND(SEARCH(Holzrechner!$C$14,LCIA!BW1),SEARCH(Holzrechner!$E$14,BW1),SEARCH(Holzrechner!$G$14,BW1)),"X",)</f>
        <v>#VALUE!</v>
      </c>
      <c r="BX4" t="e">
        <f>IF(AND(SEARCH(Holzrechner!$C$14,LCIA!BX1),SEARCH(Holzrechner!$E$14,BX1),SEARCH(Holzrechner!$G$14,BX1)),"X",)</f>
        <v>#VALUE!</v>
      </c>
      <c r="BY4" t="e">
        <f>IF(AND(SEARCH(Holzrechner!$C$14,LCIA!BY1),SEARCH(Holzrechner!$E$14,BY1),SEARCH(Holzrechner!$G$14,BY1)),"X",)</f>
        <v>#VALUE!</v>
      </c>
      <c r="BZ4" t="e">
        <f>IF(AND(SEARCH(Holzrechner!$C$14,LCIA!BZ1),SEARCH(Holzrechner!$E$14,BZ1),SEARCH(Holzrechner!$G$14,BZ1)),"X",)</f>
        <v>#VALUE!</v>
      </c>
      <c r="CA4" t="e">
        <f>IF(AND(SEARCH(Holzrechner!$C$14,LCIA!CA1),SEARCH(Holzrechner!$E$14,CA1),SEARCH(Holzrechner!$G$14,CA1)),"X",)</f>
        <v>#VALUE!</v>
      </c>
      <c r="CB4" t="e">
        <f>IF(AND(SEARCH(Holzrechner!$C$14,LCIA!CB1),SEARCH(Holzrechner!$E$14,CB1),SEARCH(Holzrechner!$G$14,CB1)),"X",)</f>
        <v>#VALUE!</v>
      </c>
      <c r="CC4" t="e">
        <f>IF(AND(SEARCH(Holzrechner!$C$14,LCIA!CC1),SEARCH(Holzrechner!$E$14,CC1),SEARCH(Holzrechner!$G$14,CC1)),"X",)</f>
        <v>#VALUE!</v>
      </c>
      <c r="CD4" t="e">
        <f>IF(AND(SEARCH(Holzrechner!$C$14,LCIA!CD1),SEARCH(Holzrechner!$E$14,CD1),SEARCH(Holzrechner!$G$14,CD1)),"X",)</f>
        <v>#VALUE!</v>
      </c>
      <c r="CE4" t="e">
        <f>IF(AND(SEARCH(Holzrechner!$C$14,LCIA!CE1),SEARCH(Holzrechner!$E$14,CE1),SEARCH(Holzrechner!$G$14,CE1)),"X",)</f>
        <v>#VALUE!</v>
      </c>
      <c r="CF4" t="e">
        <f>IF(AND(SEARCH(Holzrechner!$C$14,LCIA!CF1),SEARCH(Holzrechner!$E$14,CF1),SEARCH(Holzrechner!$G$14,CF1)),"X",)</f>
        <v>#VALUE!</v>
      </c>
      <c r="CG4" t="e">
        <f>IF(AND(SEARCH(Holzrechner!$C$14,LCIA!CG1),SEARCH(Holzrechner!$E$14,CG1),SEARCH(Holzrechner!$G$14,CG1)),"X",)</f>
        <v>#VALUE!</v>
      </c>
      <c r="CH4" t="e">
        <f>IF(AND(SEARCH(Holzrechner!$C$14,LCIA!CH1),SEARCH(Holzrechner!$E$14,CH1),SEARCH(Holzrechner!$G$14,CH1)),"X",)</f>
        <v>#VALUE!</v>
      </c>
      <c r="CI4" t="e">
        <f>IF(AND(SEARCH(Holzrechner!$C$14,LCIA!CI1),SEARCH(Holzrechner!$E$14,CI1),SEARCH(Holzrechner!$G$14,CI1)),"X",)</f>
        <v>#VALUE!</v>
      </c>
      <c r="CJ4" t="e">
        <f>IF(AND(SEARCH(Holzrechner!$C$14,LCIA!CJ1),SEARCH(Holzrechner!$E$14,CJ1),SEARCH(Holzrechner!$G$14,CJ1)),"X",)</f>
        <v>#VALUE!</v>
      </c>
      <c r="CK4" t="e">
        <f>IF(AND(SEARCH(Holzrechner!$C$14,LCIA!CK1),SEARCH(Holzrechner!$E$14,CK1),SEARCH(Holzrechner!$G$14,CK1)),"X",)</f>
        <v>#VALUE!</v>
      </c>
      <c r="CL4" t="e">
        <f>IF(AND(SEARCH(Holzrechner!$C$14,LCIA!CL1),SEARCH(Holzrechner!$E$14,CL1),SEARCH(Holzrechner!$G$14,CL1)),"X",)</f>
        <v>#VALUE!</v>
      </c>
      <c r="CM4" t="e">
        <f>IF(AND(SEARCH(Holzrechner!$C$14,LCIA!CM1),SEARCH(Holzrechner!$E$14,CM1),SEARCH(Holzrechner!$G$14,CM1)),"X",)</f>
        <v>#VALUE!</v>
      </c>
      <c r="CN4" t="e">
        <f>IF(AND(SEARCH(Holzrechner!$C$14,LCIA!CN1),SEARCH(Holzrechner!$E$14,CN1),SEARCH(Holzrechner!$G$14,CN1)),"X",)</f>
        <v>#VALUE!</v>
      </c>
      <c r="CO4" t="e">
        <f>IF(AND(SEARCH(Holzrechner!$C$14,LCIA!CO1),SEARCH(Holzrechner!$E$14,CO1),SEARCH(Holzrechner!$G$14,CO1)),"X",)</f>
        <v>#VALUE!</v>
      </c>
      <c r="CP4" t="e">
        <f>IF(AND(SEARCH(Holzrechner!$C$14,LCIA!CP1),SEARCH(Holzrechner!$E$14,CP1),SEARCH(Holzrechner!$G$14,CP1)),"X",)</f>
        <v>#VALUE!</v>
      </c>
      <c r="CQ4" t="e">
        <f>IF(AND(SEARCH(Holzrechner!$C$14,LCIA!CQ1),SEARCH(Holzrechner!$E$14,CQ1),SEARCH(Holzrechner!$G$14,CQ1)),"X",)</f>
        <v>#VALUE!</v>
      </c>
      <c r="CR4" t="e">
        <f>IF(AND(SEARCH(Holzrechner!$C$14,LCIA!CR1),SEARCH(Holzrechner!$E$14,CR1),SEARCH(Holzrechner!$G$14,CR1)),"X",)</f>
        <v>#VALUE!</v>
      </c>
      <c r="CS4" t="e">
        <f>IF(AND(SEARCH(Holzrechner!$C$14,LCIA!CS1),SEARCH(Holzrechner!$E$14,CS1),SEARCH(Holzrechner!$G$14,CS1)),"X",)</f>
        <v>#VALUE!</v>
      </c>
      <c r="CT4" t="e">
        <f>IF(AND(SEARCH(Holzrechner!$C$14,LCIA!CT1),SEARCH(Holzrechner!$E$14,CT1),SEARCH(Holzrechner!$G$14,CT1)),"X",)</f>
        <v>#VALUE!</v>
      </c>
      <c r="CU4" t="e">
        <f>IF(AND(SEARCH(Holzrechner!$C$14,LCIA!CU1),SEARCH(Holzrechner!$E$14,CU1),SEARCH(Holzrechner!$G$14,CU1)),"X",)</f>
        <v>#VALUE!</v>
      </c>
      <c r="CV4" t="e">
        <f>IF(AND(SEARCH(Holzrechner!$C$14,LCIA!CV1),SEARCH(Holzrechner!$E$14,CV1),SEARCH(Holzrechner!$G$14,CV1)),"X",)</f>
        <v>#VALUE!</v>
      </c>
      <c r="CW4" t="e">
        <f>IF(AND(SEARCH(Holzrechner!$C$14,LCIA!CW1),SEARCH(Holzrechner!$E$14,CW1),SEARCH(Holzrechner!$G$14,CW1)),"X",)</f>
        <v>#VALUE!</v>
      </c>
      <c r="CX4" t="e">
        <f>IF(AND(SEARCH(Holzrechner!$C$14,LCIA!CX1),SEARCH(Holzrechner!$E$14,CX1),SEARCH(Holzrechner!$G$14,CX1)),"X",)</f>
        <v>#VALUE!</v>
      </c>
      <c r="CY4" t="e">
        <f>IF(AND(SEARCH(Holzrechner!$C$14,LCIA!CY1),SEARCH(Holzrechner!$E$14,CY1),SEARCH(Holzrechner!$G$14,CY1)),"X",)</f>
        <v>#VALUE!</v>
      </c>
      <c r="CZ4" t="e">
        <f>IF(AND(SEARCH(Holzrechner!$C$14,LCIA!CZ1),SEARCH(Holzrechner!$E$14,CZ1),SEARCH(Holzrechner!$G$14,CZ1)),"X",)</f>
        <v>#VALUE!</v>
      </c>
      <c r="DA4" t="e">
        <f>IF(AND(SEARCH(Holzrechner!$C$14,LCIA!DA1),SEARCH(Holzrechner!$E$14,DA1),SEARCH(Holzrechner!$G$14,DA1)),"X",)</f>
        <v>#VALUE!</v>
      </c>
      <c r="DB4" t="e">
        <f>IF(AND(SEARCH(Holzrechner!$C$14,LCIA!DB1),SEARCH(Holzrechner!$E$14,DB1),SEARCH(Holzrechner!$G$14,DB1)),"X",)</f>
        <v>#VALUE!</v>
      </c>
      <c r="DC4" t="e">
        <f>IF(AND(SEARCH(Holzrechner!$C$14,LCIA!DC1),SEARCH(Holzrechner!$E$14,DC1),SEARCH(Holzrechner!$G$14,DC1)),"X",)</f>
        <v>#VALUE!</v>
      </c>
      <c r="DD4" t="e">
        <f>IF(AND(SEARCH(Holzrechner!$C$14,LCIA!DD1),SEARCH(Holzrechner!$E$14,DD1),SEARCH(Holzrechner!$G$14,DD1)),"X",)</f>
        <v>#VALUE!</v>
      </c>
      <c r="DE4" t="e">
        <f>IF(AND(SEARCH(Holzrechner!$C$14,LCIA!DE1),SEARCH(Holzrechner!$E$14,DE1),SEARCH(Holzrechner!$G$14,DE1)),"X",)</f>
        <v>#VALUE!</v>
      </c>
      <c r="DF4" t="e">
        <f>IF(AND(SEARCH(Holzrechner!$C$14,LCIA!DF1),SEARCH(Holzrechner!$E$14,DF1),SEARCH(Holzrechner!$G$14,DF1)),"X",)</f>
        <v>#VALUE!</v>
      </c>
      <c r="DG4" t="e">
        <f>IF(AND(SEARCH(Holzrechner!$C$14,LCIA!DG1),SEARCH(Holzrechner!$E$14,DG1),SEARCH(Holzrechner!$G$14,DG1)),"X",)</f>
        <v>#VALUE!</v>
      </c>
      <c r="DH4" t="e">
        <f>IF(AND(SEARCH(Holzrechner!$C$14,LCIA!DH1),SEARCH(Holzrechner!$E$14,DH1),SEARCH(Holzrechner!$G$14,DH1)),"X",)</f>
        <v>#VALUE!</v>
      </c>
      <c r="DI4" t="e">
        <f>IF(AND(SEARCH(Holzrechner!$C$14,LCIA!DI1),SEARCH(Holzrechner!$E$14,DI1),SEARCH(Holzrechner!$G$14,DI1)),"X",)</f>
        <v>#VALUE!</v>
      </c>
      <c r="DJ4" t="e">
        <f>IF(AND(SEARCH(Holzrechner!$C$14,LCIA!DJ1),SEARCH(Holzrechner!$E$14,DJ1),SEARCH(Holzrechner!$G$14,DJ1)),"X",)</f>
        <v>#VALUE!</v>
      </c>
      <c r="DK4" t="e">
        <f>IF(AND(SEARCH(Holzrechner!$C$14,LCIA!DK1),SEARCH(Holzrechner!$E$14,DK1),SEARCH(Holzrechner!$G$14,DK1)),"X",)</f>
        <v>#VALUE!</v>
      </c>
      <c r="DL4" t="e">
        <f>IF(AND(SEARCH(Holzrechner!$C$14,LCIA!DL1),SEARCH(Holzrechner!$E$14,DL1),SEARCH(Holzrechner!$G$14,DL1)),"X",)</f>
        <v>#VALUE!</v>
      </c>
      <c r="DM4" t="e">
        <f>IF(AND(SEARCH(Holzrechner!$C$14,LCIA!DM1),SEARCH(Holzrechner!$E$14,DM1),SEARCH(Holzrechner!$G$14,DM1)),"X",)</f>
        <v>#VALUE!</v>
      </c>
      <c r="DN4" t="e">
        <f>IF(AND(SEARCH(Holzrechner!$C$14,LCIA!DN1),SEARCH(Holzrechner!$E$14,DN1),SEARCH(Holzrechner!$G$14,DN1)),"X",)</f>
        <v>#VALUE!</v>
      </c>
      <c r="DO4" t="e">
        <f>IF(AND(SEARCH(Holzrechner!$C$14,LCIA!DO1),SEARCH(Holzrechner!$E$14,DO1),SEARCH(Holzrechner!$G$14,DO1)),"X",)</f>
        <v>#VALUE!</v>
      </c>
      <c r="DP4" t="e">
        <f>IF(AND(SEARCH(Holzrechner!$C$14,LCIA!DP1),SEARCH(Holzrechner!$E$14,DP1),SEARCH(Holzrechner!$G$14,DP1)),"X",)</f>
        <v>#VALUE!</v>
      </c>
      <c r="DQ4" t="e">
        <f>IF(AND(SEARCH(Holzrechner!$C$14,LCIA!DQ1),SEARCH(Holzrechner!$E$14,DQ1),SEARCH(Holzrechner!$G$14,DQ1)),"X",)</f>
        <v>#VALUE!</v>
      </c>
      <c r="DR4" t="e">
        <f>IF(AND(SEARCH(Holzrechner!$C$14,LCIA!DR1),SEARCH(Holzrechner!$E$14,DR1),SEARCH(Holzrechner!$G$14,DR1)),"X",)</f>
        <v>#VALUE!</v>
      </c>
      <c r="DS4" t="e">
        <f>IF(AND(SEARCH(Holzrechner!$C$14,LCIA!DS1),SEARCH(Holzrechner!$E$14,DS1),SEARCH(Holzrechner!$G$14,DS1)),"X",)</f>
        <v>#VALUE!</v>
      </c>
      <c r="DT4" t="e">
        <f>IF(AND(SEARCH(Holzrechner!$C$14,LCIA!DT1),SEARCH(Holzrechner!$E$14,DT1),SEARCH(Holzrechner!$G$14,DT1)),"X",)</f>
        <v>#VALUE!</v>
      </c>
      <c r="DU4" t="e">
        <f>IF(AND(SEARCH(Holzrechner!$C$14,LCIA!DU1),SEARCH(Holzrechner!$E$14,DU1),SEARCH(Holzrechner!$G$14,DU1)),"X",)</f>
        <v>#VALUE!</v>
      </c>
      <c r="DV4" t="e">
        <f>IF(AND(SEARCH(Holzrechner!$C$14,LCIA!DV1),SEARCH(Holzrechner!$E$14,DV1),SEARCH(Holzrechner!$G$14,DV1)),"X",)</f>
        <v>#VALUE!</v>
      </c>
      <c r="DW4" t="e">
        <f>IF(AND(SEARCH(Holzrechner!$C$14,LCIA!DW1),SEARCH(Holzrechner!$E$14,DW1),SEARCH(Holzrechner!$G$14,DW1)),"X",)</f>
        <v>#VALUE!</v>
      </c>
      <c r="DX4" t="e">
        <f>IF(AND(SEARCH(Holzrechner!$C$14,LCIA!DX1),SEARCH(Holzrechner!$E$14,DX1),SEARCH(Holzrechner!$G$14,DX1)),"X",)</f>
        <v>#VALUE!</v>
      </c>
      <c r="DY4" t="e">
        <f>IF(AND(SEARCH(Holzrechner!$C$14,LCIA!DY1),SEARCH(Holzrechner!$E$14,DY1),SEARCH(Holzrechner!$G$14,DY1)),"X",)</f>
        <v>#VALUE!</v>
      </c>
      <c r="DZ4" t="e">
        <f>IF(AND(SEARCH(Holzrechner!$C$14,LCIA!DZ1),SEARCH(Holzrechner!$E$14,DZ1),SEARCH(Holzrechner!$G$14,DZ1)),"X",)</f>
        <v>#VALUE!</v>
      </c>
      <c r="EA4" t="e">
        <f>IF(AND(SEARCH(Holzrechner!$C$14,LCIA!EA1),SEARCH(Holzrechner!$E$14,EA1),SEARCH(Holzrechner!$G$14,EA1)),"X",)</f>
        <v>#VALUE!</v>
      </c>
      <c r="EB4" t="e">
        <f>IF(AND(SEARCH(Holzrechner!$C$14,LCIA!EB1),SEARCH(Holzrechner!$E$14,EB1),SEARCH(Holzrechner!$G$14,EB1)),"X",)</f>
        <v>#VALUE!</v>
      </c>
      <c r="EC4" t="e">
        <f>IF(AND(SEARCH(Holzrechner!$C$14,LCIA!EC1),SEARCH(Holzrechner!$E$14,EC1),SEARCH(Holzrechner!$G$14,EC1)),"X",)</f>
        <v>#VALUE!</v>
      </c>
      <c r="ED4" t="e">
        <f>IF(AND(SEARCH(Holzrechner!$C$14,LCIA!ED1),SEARCH(Holzrechner!$E$14,ED1),SEARCH(Holzrechner!$G$14,ED1)),"X",)</f>
        <v>#VALUE!</v>
      </c>
      <c r="EE4" t="e">
        <f>IF(AND(SEARCH(Holzrechner!$C$14,LCIA!EE1),SEARCH(Holzrechner!$E$14,EE1),SEARCH(Holzrechner!$G$14,EE1)),"X",)</f>
        <v>#VALUE!</v>
      </c>
      <c r="EF4" t="e">
        <f>IF(AND(SEARCH(Holzrechner!$C$14,LCIA!EF1),SEARCH(Holzrechner!$E$14,EF1),SEARCH(Holzrechner!$G$14,EF1)),"X",)</f>
        <v>#VALUE!</v>
      </c>
      <c r="EG4" t="e">
        <f>IF(AND(SEARCH(Holzrechner!$C$14,LCIA!EG1),SEARCH(Holzrechner!$E$14,EG1),SEARCH(Holzrechner!$G$14,EG1)),"X",)</f>
        <v>#VALUE!</v>
      </c>
      <c r="EH4" t="e">
        <f>IF(AND(SEARCH(Holzrechner!$C$14,LCIA!EH1),SEARCH(Holzrechner!$E$14,EH1),SEARCH(Holzrechner!$G$14,EH1)),"X",)</f>
        <v>#VALUE!</v>
      </c>
      <c r="EI4" t="e">
        <f>IF(AND(SEARCH(Holzrechner!$C$14,LCIA!EI1),SEARCH(Holzrechner!$E$14,EI1),SEARCH(Holzrechner!$G$14,EI1)),"X",)</f>
        <v>#VALUE!</v>
      </c>
      <c r="EJ4" t="e">
        <f>IF(AND(SEARCH(Holzrechner!$C$14,LCIA!EJ1),SEARCH(Holzrechner!$E$14,EJ1),SEARCH(Holzrechner!$G$14,EJ1)),"X",)</f>
        <v>#VALUE!</v>
      </c>
      <c r="EK4" t="e">
        <f>IF(AND(SEARCH(Holzrechner!$C$14,LCIA!EK1),SEARCH(Holzrechner!$E$14,EK1),SEARCH(Holzrechner!$G$14,EK1)),"X",)</f>
        <v>#VALUE!</v>
      </c>
      <c r="EL4" t="e">
        <f>IF(AND(SEARCH(Holzrechner!$C$14,LCIA!EL1),SEARCH(Holzrechner!$E$14,EL1),SEARCH(Holzrechner!$G$14,EL1)),"X",)</f>
        <v>#VALUE!</v>
      </c>
      <c r="EM4" t="e">
        <f>IF(AND(SEARCH(Holzrechner!$C$14,LCIA!EM1),SEARCH(Holzrechner!$E$14,EM1),SEARCH(Holzrechner!$G$14,EM1)),"X",)</f>
        <v>#VALUE!</v>
      </c>
      <c r="EN4" t="e">
        <f>IF(AND(SEARCH(Holzrechner!$C$14,LCIA!EN1),SEARCH(Holzrechner!$E$14,EN1),SEARCH(Holzrechner!$G$14,EN1)),"X",)</f>
        <v>#VALUE!</v>
      </c>
      <c r="EO4" t="e">
        <f>IF(AND(SEARCH(Holzrechner!$C$14,LCIA!EO1),SEARCH(Holzrechner!$E$14,EO1),SEARCH(Holzrechner!$G$14,EO1)),"X",)</f>
        <v>#VALUE!</v>
      </c>
      <c r="EP4" t="e">
        <f>IF(AND(SEARCH(Holzrechner!$C$14,LCIA!EP1),SEARCH(Holzrechner!$E$14,EP1),SEARCH(Holzrechner!$G$14,EP1)),"X",)</f>
        <v>#VALUE!</v>
      </c>
      <c r="EQ4" t="e">
        <f>IF(AND(SEARCH(Holzrechner!$C$14,LCIA!EQ1),SEARCH(Holzrechner!$E$14,EQ1),SEARCH(Holzrechner!$G$14,EQ1)),"X",)</f>
        <v>#VALUE!</v>
      </c>
      <c r="ER4" t="e">
        <f>IF(AND(SEARCH(Holzrechner!$C$14,LCIA!ER1),SEARCH(Holzrechner!$E$14,ER1),SEARCH(Holzrechner!$G$14,ER1)),"X",)</f>
        <v>#VALUE!</v>
      </c>
      <c r="ES4" t="e">
        <f>IF(AND(SEARCH(Holzrechner!$C$14,LCIA!ES1),SEARCH(Holzrechner!$E$14,ES1),SEARCH(Holzrechner!$G$14,ES1)),"X",)</f>
        <v>#VALUE!</v>
      </c>
      <c r="ET4" t="e">
        <f>IF(AND(SEARCH(Holzrechner!$C$14,LCIA!ET1),SEARCH(Holzrechner!$E$14,ET1),SEARCH(Holzrechner!$G$14,ET1)),"X",)</f>
        <v>#VALUE!</v>
      </c>
      <c r="EU4" t="e">
        <f>IF(AND(SEARCH(Holzrechner!$C$14,LCIA!EU1),SEARCH(Holzrechner!$E$14,EU1),SEARCH(Holzrechner!$G$14,EU1)),"X",)</f>
        <v>#VALUE!</v>
      </c>
      <c r="EV4" t="e">
        <f>IF(AND(SEARCH(Holzrechner!$C$14,LCIA!EV1),SEARCH(Holzrechner!$E$14,EV1),SEARCH(Holzrechner!$G$14,EV1)),"X",)</f>
        <v>#VALUE!</v>
      </c>
      <c r="EW4" t="e">
        <f>IF(AND(SEARCH(Holzrechner!$C$14,LCIA!EW1),SEARCH(Holzrechner!$E$14,EW1),SEARCH(Holzrechner!$G$14,EW1)),"X",)</f>
        <v>#VALUE!</v>
      </c>
      <c r="EX4" t="e">
        <f>IF(AND(SEARCH(Holzrechner!$C$14,LCIA!EX1),SEARCH(Holzrechner!$E$14,EX1),SEARCH(Holzrechner!$G$14,EX1)),"X",)</f>
        <v>#VALUE!</v>
      </c>
      <c r="EY4" t="e">
        <f>IF(AND(SEARCH(Holzrechner!$C$14,LCIA!EY1),SEARCH(Holzrechner!$E$14,EY1),SEARCH(Holzrechner!$G$14,EY1)),"X",)</f>
        <v>#VALUE!</v>
      </c>
      <c r="EZ4" t="e">
        <f>IF(AND(SEARCH(Holzrechner!$C$14,LCIA!EZ1),SEARCH(Holzrechner!$E$14,EZ1),SEARCH(Holzrechner!$G$14,EZ1)),"X",)</f>
        <v>#VALUE!</v>
      </c>
      <c r="FA4" t="e">
        <f>IF(AND(SEARCH(Holzrechner!$C$14,LCIA!FA1),SEARCH(Holzrechner!$E$14,FA1),SEARCH(Holzrechner!$G$14,FA1)),"X",)</f>
        <v>#VALUE!</v>
      </c>
      <c r="FB4" t="e">
        <f>IF(AND(SEARCH(Holzrechner!$C$14,LCIA!FB1),SEARCH(Holzrechner!$E$14,FB1),SEARCH(Holzrechner!$G$14,FB1)),"X",)</f>
        <v>#VALUE!</v>
      </c>
      <c r="FC4" t="e">
        <f>IF(AND(SEARCH(Holzrechner!$C$14,LCIA!FC1),SEARCH(Holzrechner!$E$14,FC1),SEARCH(Holzrechner!$G$14,FC1)),"X",)</f>
        <v>#VALUE!</v>
      </c>
      <c r="FD4" t="e">
        <f>IF(AND(SEARCH(Holzrechner!$C$14,LCIA!FD1),SEARCH(Holzrechner!$E$14,FD1),SEARCH(Holzrechner!$G$14,FD1)),"X",)</f>
        <v>#VALUE!</v>
      </c>
      <c r="FE4" t="e">
        <f>IF(AND(SEARCH(Holzrechner!$C$14,LCIA!FE1),SEARCH(Holzrechner!$E$14,FE1),SEARCH(Holzrechner!$G$14,FE1)),"X",)</f>
        <v>#VALUE!</v>
      </c>
      <c r="FF4" t="e">
        <f>IF(AND(SEARCH(Holzrechner!$C$14,LCIA!FF1),SEARCH(Holzrechner!$E$14,FF1),SEARCH(Holzrechner!$G$14,FF1)),"X",)</f>
        <v>#VALUE!</v>
      </c>
      <c r="FG4" t="e">
        <f>IF(AND(SEARCH(Holzrechner!$C$14,LCIA!FG1),SEARCH(Holzrechner!$E$14,FG1),SEARCH(Holzrechner!$G$14,FG1)),"X",)</f>
        <v>#VALUE!</v>
      </c>
      <c r="FH4" t="e">
        <f>IF(AND(SEARCH(Holzrechner!$C$14,LCIA!FH1),SEARCH(Holzrechner!$E$14,FH1),SEARCH(Holzrechner!$G$14,FH1)),"X",)</f>
        <v>#VALUE!</v>
      </c>
      <c r="FI4" t="e">
        <f>IF(AND(SEARCH(Holzrechner!$C$14,LCIA!FI1),SEARCH(Holzrechner!$E$14,FI1),SEARCH(Holzrechner!$G$14,FI1)),"X",)</f>
        <v>#VALUE!</v>
      </c>
      <c r="FJ4" t="e">
        <f>IF(AND(SEARCH(Holzrechner!$C$14,LCIA!FJ1),SEARCH(Holzrechner!$E$14,FJ1),SEARCH(Holzrechner!$G$14,FJ1)),"X",)</f>
        <v>#VALUE!</v>
      </c>
      <c r="FK4" t="e">
        <f>IF(AND(SEARCH(Holzrechner!$C$14,LCIA!FK1),SEARCH(Holzrechner!$E$14,FK1),SEARCH(Holzrechner!$G$14,FK1)),"X",)</f>
        <v>#VALUE!</v>
      </c>
      <c r="FL4" t="e">
        <f>IF(AND(SEARCH(Holzrechner!$C$14,LCIA!FL1),SEARCH(Holzrechner!$E$14,FL1),SEARCH(Holzrechner!$G$14,FL1)),"X",)</f>
        <v>#VALUE!</v>
      </c>
      <c r="FM4" t="e">
        <f>IF(AND(SEARCH(Holzrechner!$C$14,LCIA!FM1),SEARCH(Holzrechner!$E$14,FM1),SEARCH(Holzrechner!$G$14,FM1)),"X",)</f>
        <v>#VALUE!</v>
      </c>
      <c r="FN4" t="e">
        <f>IF(AND(SEARCH(Holzrechner!$C$14,LCIA!FN1),SEARCH(Holzrechner!$E$14,FN1),SEARCH(Holzrechner!$G$14,FN1)),"X",)</f>
        <v>#VALUE!</v>
      </c>
      <c r="FO4" t="e">
        <f>IF(AND(SEARCH(Holzrechner!$C$14,LCIA!FO1),SEARCH(Holzrechner!$E$14,FO1),SEARCH(Holzrechner!$G$14,FO1)),"X",)</f>
        <v>#VALUE!</v>
      </c>
      <c r="FP4" t="e">
        <f>IF(AND(SEARCH(Holzrechner!$C$14,LCIA!FP1),SEARCH(Holzrechner!$E$14,FP1),SEARCH(Holzrechner!$G$14,FP1)),"X",)</f>
        <v>#VALUE!</v>
      </c>
      <c r="FQ4" t="e">
        <f>IF(AND(SEARCH(Holzrechner!$C$14,LCIA!FQ1),SEARCH(Holzrechner!$E$14,FQ1),SEARCH(Holzrechner!$G$14,FQ1)),"X",)</f>
        <v>#VALUE!</v>
      </c>
      <c r="FR4" t="e">
        <f>IF(AND(SEARCH(Holzrechner!$C$14,LCIA!FR1),SEARCH(Holzrechner!$E$14,FR1),SEARCH(Holzrechner!$G$14,FR1)),"X",)</f>
        <v>#VALUE!</v>
      </c>
      <c r="FS4" t="e">
        <f>IF(AND(SEARCH(Holzrechner!$C$14,LCIA!FS1),SEARCH(Holzrechner!$E$14,FS1),SEARCH(Holzrechner!$G$14,FS1)),"X",)</f>
        <v>#VALUE!</v>
      </c>
      <c r="FT4" t="e">
        <f>IF(AND(SEARCH(Holzrechner!$C$14,LCIA!FT1),SEARCH(Holzrechner!$E$14,FT1),SEARCH(Holzrechner!$G$14,FT1)),"X",)</f>
        <v>#VALUE!</v>
      </c>
      <c r="FU4" t="e">
        <f>IF(AND(SEARCH(Holzrechner!$C$14,LCIA!FU1),SEARCH(Holzrechner!$E$14,FU1),SEARCH(Holzrechner!$G$14,FU1)),"X",)</f>
        <v>#VALUE!</v>
      </c>
      <c r="FV4" t="e">
        <f>IF(AND(SEARCH(Holzrechner!$C$14,LCIA!FV1),SEARCH(Holzrechner!$E$14,FV1),SEARCH(Holzrechner!$G$14,FV1)),"X",)</f>
        <v>#VALUE!</v>
      </c>
      <c r="FW4" t="e">
        <f>IF(AND(SEARCH(Holzrechner!$C$14,LCIA!FW1),SEARCH(Holzrechner!$E$14,FW1),SEARCH(Holzrechner!$G$14,FW1)),"X",)</f>
        <v>#VALUE!</v>
      </c>
      <c r="FX4" t="e">
        <f>IF(AND(SEARCH(Holzrechner!$C$14,LCIA!FX1),SEARCH(Holzrechner!$E$14,FX1),SEARCH(Holzrechner!$G$14,FX1)),"X",)</f>
        <v>#VALUE!</v>
      </c>
      <c r="FY4" t="e">
        <f>IF(AND(SEARCH(Holzrechner!$C$14,LCIA!FY1),SEARCH(Holzrechner!$E$14,FY1),SEARCH(Holzrechner!$G$14,FY1)),"X",)</f>
        <v>#VALUE!</v>
      </c>
      <c r="FZ4" t="e">
        <f>IF(AND(SEARCH(Holzrechner!$C$14,LCIA!FZ1),SEARCH(Holzrechner!$E$14,FZ1),SEARCH(Holzrechner!$G$14,FZ1)),"X",)</f>
        <v>#VALUE!</v>
      </c>
      <c r="GA4" t="e">
        <f>IF(AND(SEARCH(Holzrechner!$C$14,LCIA!GA1),SEARCH(Holzrechner!$E$14,GA1),SEARCH(Holzrechner!$G$14,GA1)),"X",)</f>
        <v>#VALUE!</v>
      </c>
      <c r="GB4" t="e">
        <f>IF(AND(SEARCH(Holzrechner!$C$14,LCIA!GB1),SEARCH(Holzrechner!$E$14,GB1),SEARCH(Holzrechner!$G$14,GB1)),"X",)</f>
        <v>#VALUE!</v>
      </c>
      <c r="GC4" t="e">
        <f>IF(AND(SEARCH(Holzrechner!$C$14,LCIA!GC1),SEARCH(Holzrechner!$E$14,GC1),SEARCH(Holzrechner!$G$14,GC1)),"X",)</f>
        <v>#VALUE!</v>
      </c>
      <c r="GD4" t="e">
        <f>IF(AND(SEARCH(Holzrechner!$C$14,LCIA!GD1),SEARCH(Holzrechner!$E$14,GD1),SEARCH(Holzrechner!$G$14,GD1)),"X",)</f>
        <v>#VALUE!</v>
      </c>
      <c r="GE4" t="e">
        <f>IF(AND(SEARCH(Holzrechner!$C$14,LCIA!GE1),SEARCH(Holzrechner!$E$14,GE1),SEARCH(Holzrechner!$G$14,GE1)),"X",)</f>
        <v>#VALUE!</v>
      </c>
      <c r="GF4" t="e">
        <f>IF(AND(SEARCH(Holzrechner!$C$14,LCIA!GF1),SEARCH(Holzrechner!$E$14,GF1),SEARCH(Holzrechner!$G$14,GF1)),"X",)</f>
        <v>#VALUE!</v>
      </c>
      <c r="GG4" t="e">
        <f>IF(AND(SEARCH(Holzrechner!$C$14,LCIA!GG1),SEARCH(Holzrechner!$E$14,GG1),SEARCH(Holzrechner!$G$14,GG1)),"X",)</f>
        <v>#VALUE!</v>
      </c>
      <c r="GH4" t="e">
        <f>IF(AND(SEARCH(Holzrechner!$C$14,LCIA!GH1),SEARCH(Holzrechner!$E$14,GH1),SEARCH(Holzrechner!$G$14,GH1)),"X",)</f>
        <v>#VALUE!</v>
      </c>
      <c r="GI4" t="e">
        <f>IF(AND(SEARCH(Holzrechner!$C$14,LCIA!GI1),SEARCH(Holzrechner!$E$14,GI1),SEARCH(Holzrechner!$G$14,GI1)),"X",)</f>
        <v>#VALUE!</v>
      </c>
      <c r="GJ4" t="e">
        <f>IF(AND(SEARCH(Holzrechner!$C$14,LCIA!GJ1),SEARCH(Holzrechner!$E$14,GJ1),SEARCH(Holzrechner!$G$14,GJ1)),"X",)</f>
        <v>#VALUE!</v>
      </c>
      <c r="GK4" t="e">
        <f>IF(AND(SEARCH(Holzrechner!$C$14,LCIA!GK1),SEARCH(Holzrechner!$E$14,GK1),SEARCH(Holzrechner!$G$14,GK1)),"X",)</f>
        <v>#VALUE!</v>
      </c>
      <c r="GL4" t="e">
        <f>IF(AND(SEARCH(Holzrechner!$C$14,LCIA!GL1),SEARCH(Holzrechner!$E$14,GL1),SEARCH(Holzrechner!$G$14,GL1)),"X",)</f>
        <v>#VALUE!</v>
      </c>
      <c r="GM4" t="e">
        <f>IF(AND(SEARCH(Holzrechner!$C$14,LCIA!GM1),SEARCH(Holzrechner!$E$14,GM1),SEARCH(Holzrechner!$G$14,GM1)),"X",)</f>
        <v>#VALUE!</v>
      </c>
      <c r="GN4" t="e">
        <f>IF(AND(SEARCH(Holzrechner!$C$14,LCIA!GN1),SEARCH(Holzrechner!$E$14,GN1),SEARCH(Holzrechner!$G$14,GN1)),"X",)</f>
        <v>#VALUE!</v>
      </c>
      <c r="GO4" t="e">
        <f>IF(AND(SEARCH(Holzrechner!$C$14,LCIA!GO1),SEARCH(Holzrechner!$E$14,GO1),SEARCH(Holzrechner!$G$14,GO1)),"X",)</f>
        <v>#VALUE!</v>
      </c>
      <c r="GP4" t="e">
        <f>IF(AND(SEARCH(Holzrechner!$C$14,LCIA!GP1),SEARCH(Holzrechner!$E$14,GP1),SEARCH(Holzrechner!$G$14,GP1)),"X",)</f>
        <v>#VALUE!</v>
      </c>
      <c r="GQ4" t="e">
        <f>IF(AND(SEARCH(Holzrechner!$C$14,LCIA!GQ1),SEARCH(Holzrechner!$E$14,GQ1),SEARCH(Holzrechner!$G$14,GQ1)),"X",)</f>
        <v>#VALUE!</v>
      </c>
      <c r="GR4" t="e">
        <f>IF(AND(SEARCH(Holzrechner!$C$14,LCIA!GR1),SEARCH(Holzrechner!$E$14,GR1),SEARCH(Holzrechner!$G$14,GR1)),"X",)</f>
        <v>#VALUE!</v>
      </c>
      <c r="GS4" t="e">
        <f>IF(AND(SEARCH(Holzrechner!$C$14,LCIA!GS1),SEARCH(Holzrechner!$E$14,GS1),SEARCH(Holzrechner!$G$14,GS1)),"X",)</f>
        <v>#VALUE!</v>
      </c>
      <c r="GT4" t="e">
        <f>IF(AND(SEARCH(Holzrechner!$C$14,LCIA!GT1),SEARCH(Holzrechner!$E$14,GT1),SEARCH(Holzrechner!$G$14,GT1)),"X",)</f>
        <v>#VALUE!</v>
      </c>
      <c r="GU4" t="e">
        <f>IF(AND(SEARCH(Holzrechner!$C$14,LCIA!GU1),SEARCH(Holzrechner!$E$14,GU1),SEARCH(Holzrechner!$G$14,GU1)),"X",)</f>
        <v>#VALUE!</v>
      </c>
      <c r="GV4" t="e">
        <f>IF(AND(SEARCH(Holzrechner!$C$14,LCIA!GV1),SEARCH(Holzrechner!$E$14,GV1),SEARCH(Holzrechner!$G$14,GV1)),"X",)</f>
        <v>#VALUE!</v>
      </c>
      <c r="GW4" t="e">
        <f>IF(AND(SEARCH(Holzrechner!$C$14,LCIA!GW1),SEARCH(Holzrechner!$E$14,GW1),SEARCH(Holzrechner!$G$14,GW1)),"X",)</f>
        <v>#VALUE!</v>
      </c>
      <c r="GX4" t="e">
        <f>IF(AND(SEARCH(Holzrechner!$C$14,LCIA!GX1),SEARCH(Holzrechner!$E$14,GX1),SEARCH(Holzrechner!$G$14,GX1)),"X",)</f>
        <v>#VALUE!</v>
      </c>
      <c r="GY4" t="e">
        <f>IF(AND(SEARCH(Holzrechner!$C$14,LCIA!GY1),SEARCH(Holzrechner!$E$14,GY1),SEARCH(Holzrechner!$G$14,GY1)),"X",)</f>
        <v>#VALUE!</v>
      </c>
      <c r="GZ4" t="e">
        <f>IF(AND(SEARCH(Holzrechner!$C$14,LCIA!GZ1),SEARCH(Holzrechner!$E$14,GZ1),SEARCH(Holzrechner!$G$14,GZ1)),"X",)</f>
        <v>#VALUE!</v>
      </c>
      <c r="HA4" t="e">
        <f>IF(AND(SEARCH(Holzrechner!$C$14,LCIA!HA1),SEARCH(Holzrechner!$E$14,HA1),SEARCH(Holzrechner!$G$14,HA1)),"X",)</f>
        <v>#VALUE!</v>
      </c>
      <c r="HB4" t="e">
        <f>IF(AND(SEARCH(Holzrechner!$C$14,LCIA!HB1),SEARCH(Holzrechner!$E$14,HB1),SEARCH(Holzrechner!$G$14,HB1)),"X",)</f>
        <v>#VALUE!</v>
      </c>
      <c r="HC4" t="e">
        <f>IF(AND(SEARCH(Holzrechner!$C$14,LCIA!HC1),SEARCH(Holzrechner!$E$14,HC1),SEARCH(Holzrechner!$G$14,HC1)),"X",)</f>
        <v>#VALUE!</v>
      </c>
      <c r="HD4" t="e">
        <f>IF(AND(SEARCH(Holzrechner!$C$14,LCIA!HD1),SEARCH(Holzrechner!$E$14,HD1),SEARCH(Holzrechner!$G$14,HD1)),"X",)</f>
        <v>#VALUE!</v>
      </c>
      <c r="HE4" t="e">
        <f>IF(AND(SEARCH(Holzrechner!$C$14,LCIA!HE1),SEARCH(Holzrechner!$E$14,HE1),SEARCH(Holzrechner!$G$14,HE1)),"X",)</f>
        <v>#VALUE!</v>
      </c>
      <c r="HF4" t="e">
        <f>IF(AND(SEARCH(Holzrechner!$C$14,LCIA!HF1),SEARCH(Holzrechner!$E$14,HF1),SEARCH(Holzrechner!$G$14,HF1)),"X",)</f>
        <v>#VALUE!</v>
      </c>
      <c r="HG4" t="e">
        <f>IF(AND(SEARCH(Holzrechner!$C$14,LCIA!HG1),SEARCH(Holzrechner!$E$14,HG1),SEARCH(Holzrechner!$G$14,HG1)),"X",)</f>
        <v>#VALUE!</v>
      </c>
      <c r="HH4" t="e">
        <f>IF(AND(SEARCH(Holzrechner!$C$14,LCIA!HH1),SEARCH(Holzrechner!$E$14,HH1),SEARCH(Holzrechner!$G$14,HH1)),"X",)</f>
        <v>#VALUE!</v>
      </c>
      <c r="HI4" t="e">
        <f>IF(AND(SEARCH(Holzrechner!$C$14,LCIA!HI1),SEARCH(Holzrechner!$E$14,HI1),SEARCH(Holzrechner!$G$14,HI1)),"X",)</f>
        <v>#VALUE!</v>
      </c>
      <c r="HJ4" t="e">
        <f>IF(AND(SEARCH(Holzrechner!$C$14,LCIA!HJ1),SEARCH(Holzrechner!$E$14,HJ1),SEARCH(Holzrechner!$G$14,HJ1)),"X",)</f>
        <v>#VALUE!</v>
      </c>
      <c r="HK4" t="e">
        <f>IF(AND(SEARCH(Holzrechner!$C$14,LCIA!HK1),SEARCH(Holzrechner!$E$14,HK1),SEARCH(Holzrechner!$G$14,HK1)),"X",)</f>
        <v>#VALUE!</v>
      </c>
      <c r="HL4" t="e">
        <f>IF(AND(SEARCH(Holzrechner!$C$14,LCIA!HL1),SEARCH(Holzrechner!$E$14,HL1),SEARCH(Holzrechner!$G$14,HL1)),"X",)</f>
        <v>#VALUE!</v>
      </c>
      <c r="HM4" t="e">
        <f>IF(AND(SEARCH(Holzrechner!$C$14,LCIA!HM1),SEARCH(Holzrechner!$E$14,HM1),SEARCH(Holzrechner!$G$14,HM1)),"X",)</f>
        <v>#VALUE!</v>
      </c>
      <c r="HN4" t="e">
        <f>IF(AND(SEARCH(Holzrechner!$C$14,LCIA!HN1),SEARCH(Holzrechner!$E$14,HN1),SEARCH(Holzrechner!$G$14,HN1)),"X",)</f>
        <v>#VALUE!</v>
      </c>
      <c r="HO4" t="e">
        <f>IF(AND(SEARCH(Holzrechner!$C$14,LCIA!HO1),SEARCH(Holzrechner!$E$14,HO1),SEARCH(Holzrechner!$G$14,HO1)),"X",)</f>
        <v>#VALUE!</v>
      </c>
      <c r="HP4" t="e">
        <f>IF(AND(SEARCH(Holzrechner!$C$14,LCIA!HP1),SEARCH(Holzrechner!$E$14,HP1),SEARCH(Holzrechner!$G$14,HP1)),"X",)</f>
        <v>#VALUE!</v>
      </c>
      <c r="HQ4" t="e">
        <f>IF(AND(SEARCH(Holzrechner!$C$14,LCIA!HQ1),SEARCH(Holzrechner!$E$14,HQ1),SEARCH(Holzrechner!$G$14,HQ1)),"X",)</f>
        <v>#VALUE!</v>
      </c>
      <c r="HR4" t="e">
        <f>IF(AND(SEARCH(Holzrechner!$C$14,LCIA!HR1),SEARCH(Holzrechner!$E$14,HR1),SEARCH(Holzrechner!$G$14,HR1)),"X",)</f>
        <v>#VALUE!</v>
      </c>
      <c r="HS4" t="e">
        <f>IF(AND(SEARCH(Holzrechner!$C$14,LCIA!HS1),SEARCH(Holzrechner!$E$14,HS1),SEARCH(Holzrechner!$G$14,HS1)),"X",)</f>
        <v>#VALUE!</v>
      </c>
      <c r="HT4" t="e">
        <f>IF(AND(SEARCH(Holzrechner!$C$14,LCIA!HT1),SEARCH(Holzrechner!$E$14,HT1),SEARCH(Holzrechner!$G$14,HT1)),"X",)</f>
        <v>#VALUE!</v>
      </c>
      <c r="HU4" t="e">
        <f>IF(AND(SEARCH(Holzrechner!$C$14,LCIA!HU1),SEARCH(Holzrechner!$E$14,HU1),SEARCH(Holzrechner!$G$14,HU1)),"X",)</f>
        <v>#VALUE!</v>
      </c>
      <c r="HV4" t="e">
        <f>IF(AND(SEARCH(Holzrechner!$C$14,LCIA!HV1),SEARCH(Holzrechner!$E$14,HV1),SEARCH(Holzrechner!$G$14,HV1)),"X",)</f>
        <v>#VALUE!</v>
      </c>
      <c r="HW4" t="e">
        <f>IF(AND(SEARCH(Holzrechner!$C$14,LCIA!HW1),SEARCH(Holzrechner!$E$14,HW1),SEARCH(Holzrechner!$G$14,HW1)),"X",)</f>
        <v>#VALUE!</v>
      </c>
      <c r="HX4" t="e">
        <f>IF(AND(SEARCH(Holzrechner!$C$14,LCIA!HX1),SEARCH(Holzrechner!$E$14,HX1),SEARCH(Holzrechner!$G$14,HX1)),"X",)</f>
        <v>#VALUE!</v>
      </c>
      <c r="HY4" t="e">
        <f>IF(AND(SEARCH(Holzrechner!$C$14,LCIA!HY1),SEARCH(Holzrechner!$E$14,HY1),SEARCH(Holzrechner!$G$14,HY1)),"X",)</f>
        <v>#VALUE!</v>
      </c>
      <c r="HZ4" t="e">
        <f>IF(AND(SEARCH(Holzrechner!$C$14,LCIA!HZ1),SEARCH(Holzrechner!$E$14,HZ1),SEARCH(Holzrechner!$G$14,HZ1)),"X",)</f>
        <v>#VALUE!</v>
      </c>
      <c r="IA4" t="e">
        <f>IF(AND(SEARCH(Holzrechner!$C$14,LCIA!IA1),SEARCH(Holzrechner!$E$14,IA1),SEARCH(Holzrechner!$G$14,IA1)),"X",)</f>
        <v>#VALUE!</v>
      </c>
      <c r="IB4" t="e">
        <f>IF(AND(SEARCH(Holzrechner!$C$14,LCIA!IB1),SEARCH(Holzrechner!$E$14,IB1),SEARCH(Holzrechner!$G$14,IB1)),"X",)</f>
        <v>#VALUE!</v>
      </c>
      <c r="IC4" t="e">
        <f>IF(AND(SEARCH(Holzrechner!$C$14,LCIA!IC1),SEARCH(Holzrechner!$E$14,IC1),SEARCH(Holzrechner!$G$14,IC1)),"X",)</f>
        <v>#VALUE!</v>
      </c>
      <c r="ID4" t="e">
        <f>IF(AND(SEARCH(Holzrechner!$C$14,LCIA!ID1),SEARCH(Holzrechner!$E$14,ID1),SEARCH(Holzrechner!$G$14,ID1)),"X",)</f>
        <v>#VALUE!</v>
      </c>
      <c r="IE4" t="e">
        <f>IF(AND(SEARCH(Holzrechner!$C$14,LCIA!IE1),SEARCH(Holzrechner!$E$14,IE1),SEARCH(Holzrechner!$G$14,IE1)),"X",)</f>
        <v>#VALUE!</v>
      </c>
      <c r="IF4" t="e">
        <f>IF(AND(SEARCH(Holzrechner!$C$14,LCIA!IF1),SEARCH(Holzrechner!$E$14,IF1),SEARCH(Holzrechner!$G$14,IF1)),"X",)</f>
        <v>#VALUE!</v>
      </c>
      <c r="IG4" t="e">
        <f>IF(AND(SEARCH(Holzrechner!$C$14,LCIA!IG1),SEARCH(Holzrechner!$E$14,IG1),SEARCH(Holzrechner!$G$14,IG1)),"X",)</f>
        <v>#VALUE!</v>
      </c>
      <c r="IH4" t="e">
        <f>IF(AND(SEARCH(Holzrechner!$C$14,LCIA!IH1),SEARCH(Holzrechner!$E$14,IH1),SEARCH(Holzrechner!$G$14,IH1)),"X",)</f>
        <v>#VALUE!</v>
      </c>
      <c r="II4" t="e">
        <f>IF(AND(SEARCH(Holzrechner!$C$14,LCIA!II1),SEARCH(Holzrechner!$E$14,II1),SEARCH(Holzrechner!$G$14,II1)),"X",)</f>
        <v>#VALUE!</v>
      </c>
      <c r="IJ4" t="e">
        <f>IF(AND(SEARCH(Holzrechner!$C$14,LCIA!IJ1),SEARCH(Holzrechner!$E$14,IJ1),SEARCH(Holzrechner!$G$14,IJ1)),"X",)</f>
        <v>#VALUE!</v>
      </c>
      <c r="IK4" t="e">
        <f>IF(AND(SEARCH(Holzrechner!$C$14,LCIA!IK1),SEARCH(Holzrechner!$E$14,IK1),SEARCH(Holzrechner!$G$14,IK1)),"X",)</f>
        <v>#VALUE!</v>
      </c>
      <c r="IL4" t="e">
        <f>IF(AND(SEARCH(Holzrechner!$C$14,LCIA!IL1),SEARCH(Holzrechner!$E$14,IL1),SEARCH(Holzrechner!$G$14,IL1)),"X",)</f>
        <v>#VALUE!</v>
      </c>
      <c r="IM4" t="e">
        <f>IF(AND(SEARCH(Holzrechner!$C$14,LCIA!IM1),SEARCH(Holzrechner!$E$14,IM1),SEARCH(Holzrechner!$G$14,IM1)),"X",)</f>
        <v>#VALUE!</v>
      </c>
      <c r="IN4" t="e">
        <f>IF(AND(SEARCH(Holzrechner!$C$14,LCIA!IN1),SEARCH(Holzrechner!$E$14,IN1),SEARCH(Holzrechner!$G$14,IN1)),"X",)</f>
        <v>#VALUE!</v>
      </c>
      <c r="IO4" t="e">
        <f>IF(AND(SEARCH(Holzrechner!$C$14,LCIA!IO1),SEARCH(Holzrechner!$E$14,IO1),SEARCH(Holzrechner!$G$14,IO1)),"X",)</f>
        <v>#VALUE!</v>
      </c>
      <c r="IP4" t="e">
        <f>IF(AND(SEARCH(Holzrechner!$C$14,LCIA!IP1),SEARCH(Holzrechner!$E$14,IP1),SEARCH(Holzrechner!$G$14,IP1)),"X",)</f>
        <v>#VALUE!</v>
      </c>
      <c r="IQ4" t="e">
        <f>IF(AND(SEARCH(Holzrechner!$C$14,LCIA!IQ1),SEARCH(Holzrechner!$E$14,IQ1),SEARCH(Holzrechner!$G$14,IQ1)),"X",)</f>
        <v>#VALUE!</v>
      </c>
      <c r="IR4" t="e">
        <f>IF(AND(SEARCH(Holzrechner!$C$14,LCIA!IR1),SEARCH(Holzrechner!$E$14,IR1),SEARCH(Holzrechner!$G$14,IR1)),"X",)</f>
        <v>#VALUE!</v>
      </c>
      <c r="IS4" t="e">
        <f>IF(AND(SEARCH(Holzrechner!$C$14,LCIA!IS1),SEARCH(Holzrechner!$E$14,IS1),SEARCH(Holzrechner!$G$14,IS1)),"X",)</f>
        <v>#VALUE!</v>
      </c>
      <c r="IT4" t="e">
        <f>IF(AND(SEARCH(Holzrechner!$C$14,LCIA!IT1),SEARCH(Holzrechner!$E$14,IT1),SEARCH(Holzrechner!$G$14,IT1)),"X",)</f>
        <v>#VALUE!</v>
      </c>
      <c r="IU4" t="e">
        <f>IF(AND(SEARCH(Holzrechner!$C$14,LCIA!IU1),SEARCH(Holzrechner!$E$14,IU1),SEARCH(Holzrechner!$G$14,IU1)),"X",)</f>
        <v>#VALUE!</v>
      </c>
      <c r="IV4" t="e">
        <f>IF(AND(SEARCH(Holzrechner!$C$14,LCIA!IV1),SEARCH(Holzrechner!$E$14,IV1),SEARCH(Holzrechner!$G$14,IV1)),"X",)</f>
        <v>#VALUE!</v>
      </c>
      <c r="IW4" t="e">
        <f>IF(AND(SEARCH(Holzrechner!$C$14,LCIA!IW1),SEARCH(Holzrechner!$E$14,IW1),SEARCH(Holzrechner!$G$14,IW1)),"X",)</f>
        <v>#VALUE!</v>
      </c>
      <c r="IX4" t="e">
        <f>IF(AND(SEARCH(Holzrechner!$C$14,LCIA!IX1),SEARCH(Holzrechner!$E$14,IX1),SEARCH(Holzrechner!$G$14,IX1)),"X",)</f>
        <v>#VALUE!</v>
      </c>
      <c r="IY4" t="e">
        <f>IF(AND(SEARCH(Holzrechner!$C$14,LCIA!IY1),SEARCH(Holzrechner!$E$14,IY1),SEARCH(Holzrechner!$G$14,IY1)),"X",)</f>
        <v>#VALUE!</v>
      </c>
      <c r="IZ4" t="e">
        <f>IF(AND(SEARCH(Holzrechner!$C$14,LCIA!IZ1),SEARCH(Holzrechner!$E$14,IZ1),SEARCH(Holzrechner!$G$14,IZ1)),"X",)</f>
        <v>#VALUE!</v>
      </c>
      <c r="JA4" t="e">
        <f>IF(AND(SEARCH(Holzrechner!$C$14,LCIA!JA1),SEARCH(Holzrechner!$E$14,JA1),SEARCH(Holzrechner!$G$14,JA1)),"X",)</f>
        <v>#VALUE!</v>
      </c>
      <c r="JB4" t="e">
        <f>IF(AND(SEARCH(Holzrechner!$C$14,LCIA!JB1),SEARCH(Holzrechner!$E$14,JB1),SEARCH(Holzrechner!$G$14,JB1)),"X",)</f>
        <v>#VALUE!</v>
      </c>
      <c r="JC4" t="e">
        <f>IF(AND(SEARCH(Holzrechner!$C$14,LCIA!JC1),SEARCH(Holzrechner!$E$14,JC1),SEARCH(Holzrechner!$G$14,JC1)),"X",)</f>
        <v>#VALUE!</v>
      </c>
      <c r="JD4" t="e">
        <f>IF(AND(SEARCH(Holzrechner!$C$14,LCIA!JD1),SEARCH(Holzrechner!$E$14,JD1),SEARCH(Holzrechner!$G$14,JD1)),"X",)</f>
        <v>#VALUE!</v>
      </c>
      <c r="JE4" t="e">
        <f>IF(AND(SEARCH(Holzrechner!$C$14,LCIA!JE1),SEARCH(Holzrechner!$E$14,JE1),SEARCH(Holzrechner!$G$14,JE1)),"X",)</f>
        <v>#VALUE!</v>
      </c>
      <c r="JF4" t="e">
        <f>IF(AND(SEARCH(Holzrechner!$C$14,LCIA!JF1),SEARCH(Holzrechner!$E$14,JF1),SEARCH(Holzrechner!$G$14,JF1)),"X",)</f>
        <v>#VALUE!</v>
      </c>
      <c r="JG4" t="e">
        <f>IF(AND(SEARCH(Holzrechner!$C$14,LCIA!JG1),SEARCH(Holzrechner!$E$14,JG1),SEARCH(Holzrechner!$G$14,JG1)),"X",)</f>
        <v>#VALUE!</v>
      </c>
      <c r="JH4" t="e">
        <f>IF(AND(SEARCH(Holzrechner!$C$14,LCIA!JH1),SEARCH(Holzrechner!$E$14,JH1),SEARCH(Holzrechner!$G$14,JH1)),"X",)</f>
        <v>#VALUE!</v>
      </c>
      <c r="JI4" t="e">
        <f>IF(AND(SEARCH(Holzrechner!$C$14,LCIA!JI1),SEARCH(Holzrechner!$E$14,JI1),SEARCH(Holzrechner!$G$14,JI1)),"X",)</f>
        <v>#VALUE!</v>
      </c>
      <c r="JJ4" t="e">
        <f>IF(AND(SEARCH(Holzrechner!$C$14,LCIA!JJ1),SEARCH(Holzrechner!$E$14,JJ1),SEARCH(Holzrechner!$G$14,JJ1)),"X",)</f>
        <v>#VALUE!</v>
      </c>
      <c r="JK4" t="e">
        <f>IF(AND(SEARCH(Holzrechner!$C$14,LCIA!JK1),SEARCH(Holzrechner!$E$14,JK1),SEARCH(Holzrechner!$G$14,JK1)),"X",)</f>
        <v>#VALUE!</v>
      </c>
      <c r="JL4" t="e">
        <f>IF(AND(SEARCH(Holzrechner!$C$14,LCIA!JL1),SEARCH(Holzrechner!$E$14,JL1),SEARCH(Holzrechner!$G$14,JL1)),"X",)</f>
        <v>#VALUE!</v>
      </c>
      <c r="JM4" t="e">
        <f>IF(AND(SEARCH(Holzrechner!$C$14,LCIA!JM1),SEARCH(Holzrechner!$E$14,JM1),SEARCH(Holzrechner!$G$14,JM1)),"X",)</f>
        <v>#VALUE!</v>
      </c>
      <c r="JN4" t="e">
        <f>IF(AND(SEARCH(Holzrechner!$C$14,LCIA!JN1),SEARCH(Holzrechner!$E$14,JN1),SEARCH(Holzrechner!$G$14,JN1)),"X",)</f>
        <v>#VALUE!</v>
      </c>
      <c r="JO4" t="e">
        <f>IF(AND(SEARCH(Holzrechner!$C$14,LCIA!JO1),SEARCH(Holzrechner!$E$14,JO1),SEARCH(Holzrechner!$G$14,JO1)),"X",)</f>
        <v>#VALUE!</v>
      </c>
      <c r="JP4" t="e">
        <f>IF(AND(SEARCH(Holzrechner!$C$14,LCIA!JP1),SEARCH(Holzrechner!$E$14,JP1),SEARCH(Holzrechner!$G$14,JP1)),"X",)</f>
        <v>#VALUE!</v>
      </c>
      <c r="JQ4" t="e">
        <f>IF(AND(SEARCH(Holzrechner!$C$14,LCIA!JQ1),SEARCH(Holzrechner!$E$14,JQ1),SEARCH(Holzrechner!$G$14,JQ1)),"X",)</f>
        <v>#VALUE!</v>
      </c>
      <c r="JR4" t="e">
        <f>IF(AND(SEARCH(Holzrechner!$C$14,LCIA!JR1),SEARCH(Holzrechner!$E$14,JR1),SEARCH(Holzrechner!$G$14,JR1)),"X",)</f>
        <v>#VALUE!</v>
      </c>
      <c r="JS4" t="e">
        <f>IF(AND(SEARCH(Holzrechner!$C$14,LCIA!JS1),SEARCH(Holzrechner!$E$14,JS1),SEARCH(Holzrechner!$G$14,JS1)),"X",)</f>
        <v>#VALUE!</v>
      </c>
      <c r="JT4" t="e">
        <f>IF(AND(SEARCH(Holzrechner!$C$14,LCIA!JT1),SEARCH(Holzrechner!$E$14,JT1),SEARCH(Holzrechner!$G$14,JT1)),"X",)</f>
        <v>#VALUE!</v>
      </c>
      <c r="JU4" t="e">
        <f>IF(AND(SEARCH(Holzrechner!$C$14,LCIA!JU1),SEARCH(Holzrechner!$E$14,JU1),SEARCH(Holzrechner!$G$14,JU1)),"X",)</f>
        <v>#VALUE!</v>
      </c>
      <c r="JV4" t="e">
        <f>IF(AND(SEARCH(Holzrechner!$C$14,LCIA!JV1),SEARCH(Holzrechner!$E$14,JV1),SEARCH(Holzrechner!$G$14,JV1)),"X",)</f>
        <v>#VALUE!</v>
      </c>
      <c r="JW4" t="e">
        <f>IF(AND(SEARCH(Holzrechner!$C$14,LCIA!JW1),SEARCH(Holzrechner!$E$14,JW1),SEARCH(Holzrechner!$G$14,JW1)),"X",)</f>
        <v>#VALUE!</v>
      </c>
      <c r="JX4" t="e">
        <f>IF(AND(SEARCH(Holzrechner!$C$14,LCIA!JX1),SEARCH(Holzrechner!$E$14,JX1),SEARCH(Holzrechner!$G$14,JX1)),"X",)</f>
        <v>#VALUE!</v>
      </c>
      <c r="JY4" t="e">
        <f>IF(AND(SEARCH(Holzrechner!$C$14,LCIA!JY1),SEARCH(Holzrechner!$E$14,JY1),SEARCH(Holzrechner!$G$14,JY1)),"X",)</f>
        <v>#VALUE!</v>
      </c>
      <c r="JZ4" t="e">
        <f>IF(AND(SEARCH(Holzrechner!$C$14,LCIA!JZ1),SEARCH(Holzrechner!$E$14,JZ1),SEARCH(Holzrechner!$G$14,JZ1)),"X",)</f>
        <v>#VALUE!</v>
      </c>
      <c r="KA4" t="e">
        <f>IF(AND(SEARCH(Holzrechner!$C$14,LCIA!KA1),SEARCH(Holzrechner!$E$14,KA1),SEARCH(Holzrechner!$G$14,KA1)),"X",)</f>
        <v>#VALUE!</v>
      </c>
      <c r="KB4" t="e">
        <f>IF(AND(SEARCH(Holzrechner!$C$14,LCIA!KB1),SEARCH(Holzrechner!$E$14,KB1),SEARCH(Holzrechner!$G$14,KB1)),"X",)</f>
        <v>#VALUE!</v>
      </c>
      <c r="KC4" t="e">
        <f>IF(AND(SEARCH(Holzrechner!$C$14,LCIA!KC1),SEARCH(Holzrechner!$E$14,KC1),SEARCH(Holzrechner!$G$14,KC1)),"X",)</f>
        <v>#VALUE!</v>
      </c>
      <c r="KD4" t="e">
        <f>IF(AND(SEARCH(Holzrechner!$C$14,LCIA!KD1),SEARCH(Holzrechner!$E$14,KD1),SEARCH(Holzrechner!$G$14,KD1)),"X",)</f>
        <v>#VALUE!</v>
      </c>
      <c r="KE4" t="e">
        <f>IF(AND(SEARCH(Holzrechner!$C$14,LCIA!KE1),SEARCH(Holzrechner!$E$14,KE1),SEARCH(Holzrechner!$G$14,KE1)),"X",)</f>
        <v>#VALUE!</v>
      </c>
      <c r="KF4" t="e">
        <f>IF(AND(SEARCH(Holzrechner!$C$14,LCIA!KF1),SEARCH(Holzrechner!$E$14,KF1),SEARCH(Holzrechner!$G$14,KF1)),"X",)</f>
        <v>#VALUE!</v>
      </c>
      <c r="KG4" t="e">
        <f>IF(AND(SEARCH(Holzrechner!$C$14,LCIA!KG1),SEARCH(Holzrechner!$E$14,KG1),SEARCH(Holzrechner!$G$14,KG1)),"X",)</f>
        <v>#VALUE!</v>
      </c>
      <c r="KH4" t="e">
        <f>IF(AND(SEARCH(Holzrechner!$C$14,LCIA!KH1),SEARCH(Holzrechner!$E$14,KH1),SEARCH(Holzrechner!$G$14,KH1)),"X",)</f>
        <v>#VALUE!</v>
      </c>
      <c r="KI4" t="e">
        <f>IF(AND(SEARCH(Holzrechner!$C$14,LCIA!KI1),SEARCH(Holzrechner!$E$14,KI1),SEARCH(Holzrechner!$G$14,KI1)),"X",)</f>
        <v>#VALUE!</v>
      </c>
      <c r="KJ4" t="e">
        <f>IF(AND(SEARCH(Holzrechner!$C$14,LCIA!KJ1),SEARCH(Holzrechner!$E$14,KJ1),SEARCH(Holzrechner!$G$14,KJ1)),"X",)</f>
        <v>#VALUE!</v>
      </c>
      <c r="KK4" t="e">
        <f>IF(AND(SEARCH(Holzrechner!$C$14,LCIA!KK1),SEARCH(Holzrechner!$E$14,KK1),SEARCH(Holzrechner!$G$14,KK1)),"X",)</f>
        <v>#VALUE!</v>
      </c>
      <c r="KL4" t="e">
        <f>IF(AND(SEARCH(Holzrechner!$C$14,LCIA!KL1),SEARCH(Holzrechner!$E$14,KL1),SEARCH(Holzrechner!$G$14,KL1)),"X",)</f>
        <v>#VALUE!</v>
      </c>
      <c r="KM4" t="e">
        <f>IF(AND(SEARCH(Holzrechner!$C$14,LCIA!KM1),SEARCH(Holzrechner!$E$14,KM1),SEARCH(Holzrechner!$G$14,KM1)),"X",)</f>
        <v>#VALUE!</v>
      </c>
      <c r="KN4" t="e">
        <f>IF(AND(SEARCH(Holzrechner!$C$14,LCIA!KN1),SEARCH(Holzrechner!$E$14,KN1),SEARCH(Holzrechner!$G$14,KN1)),"X",)</f>
        <v>#VALUE!</v>
      </c>
      <c r="KO4" t="e">
        <f>IF(AND(SEARCH(Holzrechner!$C$14,LCIA!KO1),SEARCH(Holzrechner!$E$14,KO1),SEARCH(Holzrechner!$G$14,KO1)),"X",)</f>
        <v>#VALUE!</v>
      </c>
      <c r="KP4" t="e">
        <f>IF(AND(SEARCH(Holzrechner!$C$14,LCIA!KP1),SEARCH(Holzrechner!$E$14,KP1),SEARCH(Holzrechner!$G$14,KP1)),"X",)</f>
        <v>#VALUE!</v>
      </c>
      <c r="KQ4" t="e">
        <f>IF(AND(SEARCH(Holzrechner!$C$14,LCIA!KQ1),SEARCH(Holzrechner!$E$14,KQ1),SEARCH(Holzrechner!$G$14,KQ1)),"X",)</f>
        <v>#VALUE!</v>
      </c>
      <c r="KR4" t="e">
        <f>IF(AND(SEARCH(Holzrechner!$C$14,LCIA!KR1),SEARCH(Holzrechner!$E$14,KR1),SEARCH(Holzrechner!$G$14,KR1)),"X",)</f>
        <v>#VALUE!</v>
      </c>
      <c r="KS4" t="e">
        <f>IF(AND(SEARCH(Holzrechner!$C$14,LCIA!KS1),SEARCH(Holzrechner!$E$14,KS1),SEARCH(Holzrechner!$G$14,KS1)),"X",)</f>
        <v>#VALUE!</v>
      </c>
      <c r="KT4" t="e">
        <f>IF(AND(SEARCH(Holzrechner!$C$14,LCIA!KT1),SEARCH(Holzrechner!$E$14,KT1),SEARCH(Holzrechner!$G$14,KT1)),"X",)</f>
        <v>#VALUE!</v>
      </c>
      <c r="KU4" t="e">
        <f>IF(AND(SEARCH(Holzrechner!$C$14,LCIA!KU1),SEARCH(Holzrechner!$E$14,KU1),SEARCH(Holzrechner!$G$14,KU1)),"X",)</f>
        <v>#VALUE!</v>
      </c>
      <c r="KV4" t="e">
        <f>IF(AND(SEARCH(Holzrechner!$C$14,LCIA!KV1),SEARCH(Holzrechner!$E$14,KV1),SEARCH(Holzrechner!$G$14,KV1)),"X",)</f>
        <v>#VALUE!</v>
      </c>
      <c r="KW4" t="e">
        <f>IF(AND(SEARCH(Holzrechner!$C$14,LCIA!KW1),SEARCH(Holzrechner!$E$14,KW1),SEARCH(Holzrechner!$G$14,KW1)),"X",)</f>
        <v>#VALUE!</v>
      </c>
      <c r="KX4" t="e">
        <f>IF(AND(SEARCH(Holzrechner!$C$14,LCIA!KX1),SEARCH(Holzrechner!$E$14,KX1),SEARCH(Holzrechner!$G$14,KX1)),"X",)</f>
        <v>#VALUE!</v>
      </c>
      <c r="KY4" t="e">
        <f>IF(AND(SEARCH(Holzrechner!$C$14,LCIA!KY1),SEARCH(Holzrechner!$E$14,KY1),SEARCH(Holzrechner!$G$14,KY1)),"X",)</f>
        <v>#VALUE!</v>
      </c>
      <c r="KZ4" t="e">
        <f>IF(AND(SEARCH(Holzrechner!$C$14,LCIA!KZ1),SEARCH(Holzrechner!$E$14,KZ1),SEARCH(Holzrechner!$G$14,KZ1)),"X",)</f>
        <v>#VALUE!</v>
      </c>
      <c r="LA4" t="e">
        <f>IF(AND(SEARCH(Holzrechner!$C$14,LCIA!LA1),SEARCH(Holzrechner!$E$14,LA1),SEARCH(Holzrechner!$G$14,LA1)),"X",)</f>
        <v>#VALUE!</v>
      </c>
      <c r="LB4" t="e">
        <f>IF(AND(SEARCH(Holzrechner!$C$14,LCIA!LB1),SEARCH(Holzrechner!$E$14,LB1),SEARCH(Holzrechner!$G$14,LB1)),"X",)</f>
        <v>#VALUE!</v>
      </c>
      <c r="LC4" t="e">
        <f>IF(AND(SEARCH(Holzrechner!$C$14,LCIA!LC1),SEARCH(Holzrechner!$E$14,LC1),SEARCH(Holzrechner!$G$14,LC1)),"X",)</f>
        <v>#VALUE!</v>
      </c>
      <c r="LD4" t="e">
        <f>IF(AND(SEARCH(Holzrechner!$C$14,LCIA!LD1),SEARCH(Holzrechner!$E$14,LD1),SEARCH(Holzrechner!$G$14,LD1)),"X",)</f>
        <v>#VALUE!</v>
      </c>
      <c r="LE4" t="e">
        <f>IF(AND(SEARCH(Holzrechner!$C$14,LCIA!LE1),SEARCH(Holzrechner!$E$14,LE1),SEARCH(Holzrechner!$G$14,LE1)),"X",)</f>
        <v>#VALUE!</v>
      </c>
      <c r="LF4" t="e">
        <f>IF(AND(SEARCH(Holzrechner!$C$14,LCIA!LF1),SEARCH(Holzrechner!$E$14,LF1),SEARCH(Holzrechner!$G$14,LF1)),"X",)</f>
        <v>#VALUE!</v>
      </c>
      <c r="LG4" t="e">
        <f>IF(AND(SEARCH(Holzrechner!$C$14,LCIA!LG1),SEARCH(Holzrechner!$E$14,LG1),SEARCH(Holzrechner!$G$14,LG1)),"X",)</f>
        <v>#VALUE!</v>
      </c>
      <c r="LH4" t="e">
        <f>IF(AND(SEARCH(Holzrechner!$C$14,LCIA!LH1),SEARCH(Holzrechner!$E$14,LH1),SEARCH(Holzrechner!$G$14,LH1)),"X",)</f>
        <v>#VALUE!</v>
      </c>
      <c r="LI4" t="e">
        <f>IF(AND(SEARCH(Holzrechner!$C$14,LCIA!LI1),SEARCH(Holzrechner!$E$14,LI1),SEARCH(Holzrechner!$G$14,LI1)),"X",)</f>
        <v>#VALUE!</v>
      </c>
      <c r="LJ4" t="e">
        <f>IF(AND(SEARCH(Holzrechner!$C$14,LCIA!LJ1),SEARCH(Holzrechner!$E$14,LJ1),SEARCH(Holzrechner!$G$14,LJ1)),"X",)</f>
        <v>#VALUE!</v>
      </c>
      <c r="LK4" t="e">
        <f>IF(AND(SEARCH(Holzrechner!$C$14,LCIA!LK1),SEARCH(Holzrechner!$E$14,LK1),SEARCH(Holzrechner!$G$14,LK1)),"X",)</f>
        <v>#VALUE!</v>
      </c>
      <c r="LL4" t="e">
        <f>IF(AND(SEARCH(Holzrechner!$C$14,LCIA!LL1),SEARCH(Holzrechner!$E$14,LL1),SEARCH(Holzrechner!$G$14,LL1)),"X",)</f>
        <v>#VALUE!</v>
      </c>
      <c r="LM4" t="e">
        <f>IF(AND(SEARCH(Holzrechner!$C$14,LCIA!LM1),SEARCH(Holzrechner!$E$14,LM1),SEARCH(Holzrechner!$G$14,LM1)),"X",)</f>
        <v>#VALUE!</v>
      </c>
      <c r="LN4" t="e">
        <f>IF(AND(SEARCH(Holzrechner!$C$14,LCIA!LN1),SEARCH(Holzrechner!$E$14,LN1),SEARCH(Holzrechner!$G$14,LN1)),"X",)</f>
        <v>#VALUE!</v>
      </c>
      <c r="LO4" t="e">
        <f>IF(AND(SEARCH(Holzrechner!$C$14,LCIA!LO1),SEARCH(Holzrechner!$E$14,LO1),SEARCH(Holzrechner!$G$14,LO1)),"X",)</f>
        <v>#VALUE!</v>
      </c>
      <c r="LP4" t="e">
        <f>IF(AND(SEARCH(Holzrechner!$C$14,LCIA!LP1),SEARCH(Holzrechner!$E$14,LP1),SEARCH(Holzrechner!$G$14,LP1)),"X",)</f>
        <v>#VALUE!</v>
      </c>
      <c r="LQ4" t="e">
        <f>IF(AND(SEARCH(Holzrechner!$C$14,LCIA!LQ1),SEARCH(Holzrechner!$E$14,LQ1),SEARCH(Holzrechner!$G$14,LQ1)),"X",)</f>
        <v>#VALUE!</v>
      </c>
      <c r="LR4" t="e">
        <f>IF(AND(SEARCH(Holzrechner!$C$14,LCIA!LR1),SEARCH(Holzrechner!$E$14,LR1),SEARCH(Holzrechner!$G$14,LR1)),"X",)</f>
        <v>#VALUE!</v>
      </c>
      <c r="LS4"/>
      <c r="LT4"/>
      <c r="LU4" s="110">
        <f>IF(Holzrechner!$C$14="fibreboard","X",)</f>
        <v>0</v>
      </c>
      <c r="LV4" s="110">
        <f>IF(Holzrechner!$C$14="fibreboard","X",)</f>
        <v>0</v>
      </c>
      <c r="LW4" s="110">
        <f>IF(Holzrechner!$C$14="fibreboard","X",)</f>
        <v>0</v>
      </c>
      <c r="LX4" s="110">
        <f>IF(Holzrechner!$C$14="fibreboard","X",)</f>
        <v>0</v>
      </c>
      <c r="LY4" s="110">
        <f>IF(Holzrechner!$C$14="fibreboard","X",)</f>
        <v>0</v>
      </c>
      <c r="LZ4" s="110">
        <f>IF(Holzrechner!$C$14="fibreboard","X",)</f>
        <v>0</v>
      </c>
      <c r="MA4" s="110">
        <f>IF(Holzrechner!$C$14="fibreboard","X",)</f>
        <v>0</v>
      </c>
      <c r="MB4" s="110">
        <f>IF(Holzrechner!$C$14="fibreboard","X",)</f>
        <v>0</v>
      </c>
      <c r="MC4" s="110">
        <f>IF(Holzrechner!$C$14="fibreboard","X",)</f>
        <v>0</v>
      </c>
      <c r="MD4"/>
      <c r="ME4"/>
      <c r="MF4" t="str">
        <f>IF(SEARCH(Holzrechner!$C$14,LCIA!MF1),"X",)</f>
        <v>X</v>
      </c>
      <c r="MG4" t="str">
        <f>IF(SEARCH(Holzrechner!$C$14,LCIA!MG1),"X",)</f>
        <v>X</v>
      </c>
      <c r="MH4" t="str">
        <f>IF(SEARCH(Holzrechner!$C$14,LCIA!MH1),"X",)</f>
        <v>X</v>
      </c>
      <c r="MI4" t="str">
        <f>IF(SEARCH(Holzrechner!$C$14,LCIA!MI1),"X",)</f>
        <v>X</v>
      </c>
      <c r="MJ4" t="str">
        <f>IF(SEARCH(Holzrechner!$C$14,LCIA!MJ1),"X",)</f>
        <v>X</v>
      </c>
      <c r="MK4" t="str">
        <f>IF(SEARCH(Holzrechner!$C$14,LCIA!MK1),"X",)</f>
        <v>X</v>
      </c>
      <c r="ML4" t="str">
        <f>IF(SEARCH(Holzrechner!$C$14,LCIA!ML1),"X",)</f>
        <v>X</v>
      </c>
      <c r="MM4" t="str">
        <f>IF(SEARCH(Holzrechner!$C$14,LCIA!MM1),"X",)</f>
        <v>X</v>
      </c>
      <c r="MN4" t="str">
        <f>IF(SEARCH(Holzrechner!$C$14,LCIA!MN1),"X",)</f>
        <v>X</v>
      </c>
      <c r="MO4" t="e">
        <f>IF(SEARCH(Holzrechner!$C$14,LCIA!MO1),"X",)</f>
        <v>#VALUE!</v>
      </c>
      <c r="MP4" t="e">
        <f>IF(SEARCH(Holzrechner!$C$14,LCIA!MP1),"X",)</f>
        <v>#VALUE!</v>
      </c>
      <c r="MQ4" t="e">
        <f>IF(SEARCH(Holzrechner!$C$14,LCIA!MQ1),"X",)</f>
        <v>#VALUE!</v>
      </c>
      <c r="MR4" t="e">
        <f>IF(SEARCH(Holzrechner!$C$14,LCIA!MR1),"X",)</f>
        <v>#VALUE!</v>
      </c>
      <c r="MS4" t="e">
        <f>IF(SEARCH(Holzrechner!$C$14,LCIA!MS1),"X",)</f>
        <v>#VALUE!</v>
      </c>
      <c r="MT4" t="e">
        <f>IF(SEARCH(Holzrechner!$C$14,LCIA!MT1),"X",)</f>
        <v>#VALUE!</v>
      </c>
      <c r="MU4" t="e">
        <f>IF(SEARCH(Holzrechner!$C$14,LCIA!MU1),"X",)</f>
        <v>#VALUE!</v>
      </c>
      <c r="MV4" t="e">
        <f>IF(SEARCH(Holzrechner!$C$14,LCIA!MV1),"X",)</f>
        <v>#VALUE!</v>
      </c>
      <c r="MW4" t="e">
        <f>IF(SEARCH(Holzrechner!$C$14,LCIA!MW1),"X",)</f>
        <v>#VALUE!</v>
      </c>
      <c r="MX4"/>
      <c r="MY4"/>
      <c r="MZ4" s="110">
        <f>IF(Holzrechner!$C$14="particleboard","X",)</f>
        <v>0</v>
      </c>
      <c r="NA4" s="110">
        <f>IF(Holzrechner!$C$14="particleboard","X",)</f>
        <v>0</v>
      </c>
      <c r="NB4" s="110">
        <f>IF(Holzrechner!$C$14="particleboard","X",)</f>
        <v>0</v>
      </c>
      <c r="NC4" s="110">
        <f>IF(Holzrechner!$C$14="particleboard","X",)</f>
        <v>0</v>
      </c>
      <c r="ND4" s="110">
        <f>IF(Holzrechner!$C$14="particleboard","X",)</f>
        <v>0</v>
      </c>
      <c r="NE4" s="110">
        <f>IF(Holzrechner!$C$14="particleboard","X",)</f>
        <v>0</v>
      </c>
      <c r="NF4" s="110">
        <f>IF(Holzrechner!$C$14="particleboard","X",)</f>
        <v>0</v>
      </c>
      <c r="NG4" s="110">
        <f>IF(Holzrechner!$C$14="particleboard","X",)</f>
        <v>0</v>
      </c>
      <c r="NH4" s="110">
        <f>IF(Holzrechner!$C$14="particleboard","X",)</f>
        <v>0</v>
      </c>
      <c r="NI4" s="110">
        <f>IF(Holzrechner!$C$14="particleboard, uncoated","X",)</f>
        <v>0</v>
      </c>
      <c r="NJ4" s="110">
        <f>IF(Holzrechner!$C$14="particleboard, uncoated","X",)</f>
        <v>0</v>
      </c>
      <c r="NK4" s="110">
        <f>IF(Holzrechner!$C$14="particleboard, uncoated","X",)</f>
        <v>0</v>
      </c>
      <c r="NL4" s="110">
        <f>IF(Holzrechner!$C$14="particleboard, uncoated","X",)</f>
        <v>0</v>
      </c>
      <c r="NM4" s="110">
        <f>IF(Holzrechner!$C$14="particleboard, uncoated","X",)</f>
        <v>0</v>
      </c>
      <c r="NN4" s="110">
        <f>IF(Holzrechner!$C$14="particleboard, uncoated","X",)</f>
        <v>0</v>
      </c>
      <c r="NO4" s="110">
        <f>IF(Holzrechner!$C$14="particleboard, uncoated","X",)</f>
        <v>0</v>
      </c>
      <c r="NP4" s="110">
        <f>IF(Holzrechner!$C$14="particleboard, uncoated","X",)</f>
        <v>0</v>
      </c>
      <c r="NQ4" s="110">
        <f>IF(Holzrechner!$C$14="particleboard, uncoated","X",)</f>
        <v>0</v>
      </c>
      <c r="NR4" s="29"/>
      <c r="NS4" s="29"/>
      <c r="NT4" s="29"/>
      <c r="NU4"/>
      <c r="NV4" t="str">
        <f t="array" ref="NV4">IF(OR(Holzrechner!$B$14=3,Holzrechner!$B$14=4),"X",)</f>
        <v>X</v>
      </c>
      <c r="NW4">
        <f>IF(Holzrechner!$C$14="fibreboard","X",)</f>
        <v>0</v>
      </c>
      <c r="NX4" s="121">
        <f t="array" ref="NX4">IF(AND(OR(Holzrechner!$B$14=1,Holzrechner!$B$14=2,Holzrechner!$B$14=5),OR(Holzrechner!$F$14=3,Holzrechner!$F$14=4,Holzrechner!$F$14=6,Holzrechner!$F$14=7)),"X",)</f>
        <v>0</v>
      </c>
      <c r="NY4" s="121">
        <f>IF(AND(OR(Holzrechner!$B$14=1,Holzrechner!$B$14=2,Holzrechner!$B$14=5),OR(Holzrechner!$F$14=2,Holzrechner!$F$14=5)),"X",)</f>
        <v>0</v>
      </c>
      <c r="NZ4" s="121"/>
      <c r="OA4" s="121">
        <f t="array" ref="OA4">IF(AND(OR(Holzrechner!$B$14=1,Holzrechner!$B$14=2,Holzrechner!$B$14=5),OR(Holzrechner!$F$14=3,Holzrechner!$F$14=4,Holzrechner!$F$14=6,Holzrechner!$F$14=7)),"X",)</f>
        <v>0</v>
      </c>
      <c r="OB4" s="121">
        <f>IF(AND(OR(Holzrechner!$B$14=1,Holzrechner!$B$14=2,Holzrechner!$B$14=5),OR(Holzrechner!$F$14=2,Holzrechner!$F$14=5)),"X",)</f>
        <v>0</v>
      </c>
      <c r="OC4" s="121"/>
      <c r="OD4" s="122">
        <f>IF(Holzrechner!$B$14=Holzrechner!$B$9,"X",)</f>
        <v>0</v>
      </c>
      <c r="OE4" s="122">
        <f>IF(OR(Holzrechner!$B$14=Holzrechner!$B$10,Holzrechner!$B$14=Holzrechner!$B$11),"X",)</f>
        <v>0</v>
      </c>
      <c r="OF4" t="e">
        <f>IF(AND(SEARCH(Holzrechner!$C$14,LCIA!OF1),SEARCH(Holzrechner!$E$14,OF1),SEARCH(Holzrechner!$G$14,OF1)),"X",)</f>
        <v>#VALUE!</v>
      </c>
      <c r="OG4" t="e">
        <f>IF(AND(SEARCH(Holzrechner!$C$14,LCIA!OG1),SEARCH(Holzrechner!$E$14,OG1),SEARCH(Holzrechner!$G$14,OG1)),"X",)</f>
        <v>#VALUE!</v>
      </c>
      <c r="OH4" t="e">
        <f>IF(AND(SEARCH(Holzrechner!$C$14,LCIA!OH1),SEARCH(Holzrechner!$E$14,OH1),SEARCH(Holzrechner!$G$14,OH1)),"X",)</f>
        <v>#VALUE!</v>
      </c>
      <c r="OI4" t="e">
        <f>IF(AND(SEARCH(Holzrechner!$C$14,LCIA!OI1),SEARCH(Holzrechner!$E$14,OI1),SEARCH(Holzrechner!$G$14,OI1)),"X",)</f>
        <v>#VALUE!</v>
      </c>
      <c r="OJ4" t="e">
        <f>IF(AND(SEARCH(Holzrechner!$C$14,LCIA!OJ1),SEARCH(Holzrechner!$E$14,OJ1),SEARCH(Holzrechner!$G$14,OJ1)),"X",)</f>
        <v>#VALUE!</v>
      </c>
      <c r="OK4" t="e">
        <f>IF(AND(SEARCH(Holzrechner!$C$14,LCIA!OK1),SEARCH(Holzrechner!$E$14,OK1),SEARCH(Holzrechner!$G$14,OK1)),"X",)</f>
        <v>#VALUE!</v>
      </c>
      <c r="OL4" t="e">
        <f>IF(SEARCH(Holzrechner!$E$14,OL1),"X",)</f>
        <v>#VALUE!</v>
      </c>
      <c r="OM4" t="e">
        <f>IF(SEARCH(Holzrechner!$E$14,OM1),"X",)</f>
        <v>#VALUE!</v>
      </c>
      <c r="ON4" t="e">
        <f t="array" ref="ON4">IF(SEARCH(Holzrechner!$E$14,ON1),"X",)</f>
        <v>#VALUE!</v>
      </c>
      <c r="OO4" t="e">
        <f>IF(SEARCH(Holzrechner!$E$14,OO1),"X",)</f>
        <v>#VALUE!</v>
      </c>
      <c r="OP4" t="e">
        <f>IF(SEARCH(Holzrechner!$E$14,OP1),"X",)</f>
        <v>#VALUE!</v>
      </c>
      <c r="OQ4" t="e">
        <f>IF(SEARCH(Holzrechner!$E$14,OQ1),"X",)</f>
        <v>#VALUE!</v>
      </c>
      <c r="OR4" t="e">
        <f>IF(SEARCH(Holzrechner!$E$14,OR1),"X",)</f>
        <v>#VALUE!</v>
      </c>
      <c r="OS4" t="e">
        <f>IF(SEARCH(Holzrechner!$E$14,OS1),"X",)</f>
        <v>#VALUE!</v>
      </c>
      <c r="OT4" t="e">
        <f>IF(SEARCH(Holzrechner!$E$14,OT1),"X",)</f>
        <v>#VALUE!</v>
      </c>
      <c r="OU4" t="str">
        <f t="array" ref="OU4">IF(SEARCH(Holzrechner!$E$14,OU1),"X",)</f>
        <v>X</v>
      </c>
      <c r="OV4" t="str">
        <f>IF(SEARCH(Holzrechner!$E$14,OV1),"X",)</f>
        <v>X</v>
      </c>
      <c r="OW4" t="str">
        <f>IF(SEARCH(Holzrechner!$E$14,OW1),"X",)</f>
        <v>X</v>
      </c>
      <c r="OX4" t="str">
        <f>IF(SEARCH(Holzrechner!$E$14,OX1),"X",)</f>
        <v>X</v>
      </c>
      <c r="OY4" t="str">
        <f>IF(SEARCH(Holzrechner!$E$14,OY1),"X",)</f>
        <v>X</v>
      </c>
      <c r="OZ4" t="str">
        <f>IF(SEARCH(Holzrechner!$E$14,OZ1),"X",)</f>
        <v>X</v>
      </c>
      <c r="PA4" t="str">
        <f>IF(SEARCH(Holzrechner!$E$14,PA1),"X",)</f>
        <v>X</v>
      </c>
      <c r="PB4" t="str">
        <f>IF(SEARCH(Holzrechner!$E$14,PB1),"X",)</f>
        <v>X</v>
      </c>
      <c r="PC4" t="str">
        <f>IF(SEARCH(Holzrechner!$E$14,PC1),"X",)</f>
        <v>X</v>
      </c>
    </row>
    <row r="5" spans="1:419" s="17" customFormat="1" outlineLevel="1">
      <c r="C5" s="101" t="str">
        <f>RIGHT(C1,(LEN(C1)-SEARCH("/",C1)))</f>
        <v>m3/AT U</v>
      </c>
      <c r="D5" s="29" t="str">
        <f t="shared" ref="D5:AH5" si="340">RIGHT(D1,(LEN(D1)-SEARCH("/",D1)))</f>
        <v>m3/DE U</v>
      </c>
      <c r="E5" s="29" t="str">
        <f t="shared" si="340"/>
        <v>m3/FI U</v>
      </c>
      <c r="F5" s="29" t="str">
        <f t="shared" si="340"/>
        <v>m3/FR U</v>
      </c>
      <c r="G5" s="29" t="str">
        <f t="shared" si="340"/>
        <v>m3/HU U</v>
      </c>
      <c r="H5" s="29" t="str">
        <f t="shared" si="340"/>
        <v>m3/IT U</v>
      </c>
      <c r="I5" s="29" t="str">
        <f t="shared" si="340"/>
        <v>m3/NO U</v>
      </c>
      <c r="J5" s="29" t="str">
        <f t="shared" si="340"/>
        <v>m3/SE U</v>
      </c>
      <c r="K5" s="29" t="str">
        <f t="shared" si="340"/>
        <v>CH U</v>
      </c>
      <c r="L5" s="29" t="str">
        <f t="shared" si="340"/>
        <v>m3/AT U</v>
      </c>
      <c r="M5" s="29" t="str">
        <f t="shared" si="340"/>
        <v>m3/DE U</v>
      </c>
      <c r="N5" s="29" t="str">
        <f t="shared" si="340"/>
        <v>m3/FI U</v>
      </c>
      <c r="O5" s="29" t="str">
        <f t="shared" si="340"/>
        <v>m3/FR U</v>
      </c>
      <c r="P5" s="29" t="str">
        <f t="shared" si="340"/>
        <v>m3/HU U</v>
      </c>
      <c r="Q5" s="29" t="str">
        <f t="shared" si="340"/>
        <v>m3/IT U</v>
      </c>
      <c r="R5" s="29" t="str">
        <f t="shared" si="340"/>
        <v>m3/NO U</v>
      </c>
      <c r="S5" s="29" t="str">
        <f t="shared" si="340"/>
        <v>m3/SE U</v>
      </c>
      <c r="T5" s="29" t="str">
        <f t="shared" si="340"/>
        <v>CH U</v>
      </c>
      <c r="U5" s="29" t="str">
        <f t="shared" si="340"/>
        <v>m3/AT U</v>
      </c>
      <c r="V5" s="29" t="str">
        <f t="shared" si="340"/>
        <v>m3/DE U</v>
      </c>
      <c r="W5" s="29" t="str">
        <f t="shared" si="340"/>
        <v>m3/FI U</v>
      </c>
      <c r="X5" s="29" t="str">
        <f t="shared" si="340"/>
        <v>m3/FR U</v>
      </c>
      <c r="Y5" s="29" t="str">
        <f t="shared" si="340"/>
        <v>m3/HU U</v>
      </c>
      <c r="Z5" s="29" t="str">
        <f t="shared" si="340"/>
        <v>m3/IT U</v>
      </c>
      <c r="AA5" s="29" t="str">
        <f t="shared" si="340"/>
        <v>m3/NO U</v>
      </c>
      <c r="AB5" s="29" t="str">
        <f t="shared" si="340"/>
        <v>m3/SE U</v>
      </c>
      <c r="AC5" s="29" t="str">
        <f t="shared" si="340"/>
        <v>CH U</v>
      </c>
      <c r="AD5" s="29" t="str">
        <f t="shared" si="340"/>
        <v>m3/AT U</v>
      </c>
      <c r="AE5" s="29" t="str">
        <f t="shared" si="340"/>
        <v>m3/DE U</v>
      </c>
      <c r="AF5" s="29" t="str">
        <f t="shared" si="340"/>
        <v>m3/FI U</v>
      </c>
      <c r="AG5" s="29" t="str">
        <f t="shared" si="340"/>
        <v>m3/FR U</v>
      </c>
      <c r="AH5" s="29" t="str">
        <f t="shared" si="340"/>
        <v>m3/HU U</v>
      </c>
      <c r="AI5" s="29" t="str">
        <f t="shared" ref="AI5:BN5" si="341">RIGHT(AI1,(LEN(AI1)-SEARCH("/",AI1)))</f>
        <v>m3/IT U</v>
      </c>
      <c r="AJ5" s="29" t="str">
        <f t="shared" si="341"/>
        <v>m3/NO U</v>
      </c>
      <c r="AK5" s="29" t="str">
        <f t="shared" si="341"/>
        <v>m3/SE U</v>
      </c>
      <c r="AL5" s="29" t="str">
        <f t="shared" si="341"/>
        <v>CH U</v>
      </c>
      <c r="AM5" s="29" t="str">
        <f t="shared" si="341"/>
        <v>m3/AT U</v>
      </c>
      <c r="AN5" s="29" t="str">
        <f t="shared" si="341"/>
        <v>m3/DE U</v>
      </c>
      <c r="AO5" s="29" t="str">
        <f t="shared" si="341"/>
        <v>m3/FI U</v>
      </c>
      <c r="AP5" s="29" t="str">
        <f t="shared" si="341"/>
        <v>m3/FR U</v>
      </c>
      <c r="AQ5" s="29" t="str">
        <f t="shared" si="341"/>
        <v>m3/HU U</v>
      </c>
      <c r="AR5" s="29" t="str">
        <f t="shared" si="341"/>
        <v>m3/IT U</v>
      </c>
      <c r="AS5" s="29" t="str">
        <f t="shared" si="341"/>
        <v>m3/NO U</v>
      </c>
      <c r="AT5" s="29" t="str">
        <f t="shared" si="341"/>
        <v>m3/SE U</v>
      </c>
      <c r="AU5" s="29" t="str">
        <f t="shared" si="341"/>
        <v>CH U</v>
      </c>
      <c r="AV5" s="29" t="str">
        <f t="shared" si="341"/>
        <v>m3/AT U</v>
      </c>
      <c r="AW5" s="29" t="str">
        <f t="shared" si="341"/>
        <v>m3/DE U</v>
      </c>
      <c r="AX5" s="29" t="str">
        <f t="shared" si="341"/>
        <v>m3/FI U</v>
      </c>
      <c r="AY5" s="29" t="str">
        <f t="shared" si="341"/>
        <v>m3/FR U</v>
      </c>
      <c r="AZ5" s="29" t="str">
        <f t="shared" si="341"/>
        <v>m3/HU U</v>
      </c>
      <c r="BA5" s="29" t="str">
        <f t="shared" si="341"/>
        <v>m3/IT U</v>
      </c>
      <c r="BB5" s="29" t="str">
        <f t="shared" si="341"/>
        <v>m3/NO U</v>
      </c>
      <c r="BC5" s="29" t="str">
        <f t="shared" si="341"/>
        <v>m3/SE U</v>
      </c>
      <c r="BD5" s="29" t="str">
        <f t="shared" si="341"/>
        <v>CH U</v>
      </c>
      <c r="BE5" s="29" t="str">
        <f t="shared" si="341"/>
        <v>m3/AT U</v>
      </c>
      <c r="BF5" s="29" t="str">
        <f t="shared" si="341"/>
        <v>m3/DE U</v>
      </c>
      <c r="BG5" s="29" t="str">
        <f t="shared" si="341"/>
        <v>m3/FI U</v>
      </c>
      <c r="BH5" s="29" t="str">
        <f t="shared" si="341"/>
        <v>m3/FR U</v>
      </c>
      <c r="BI5" s="29" t="str">
        <f t="shared" si="341"/>
        <v>m3/HU U</v>
      </c>
      <c r="BJ5" s="29" t="str">
        <f t="shared" si="341"/>
        <v>m3/IT U</v>
      </c>
      <c r="BK5" s="29" t="str">
        <f t="shared" si="341"/>
        <v>m3/NO U</v>
      </c>
      <c r="BL5" s="29" t="str">
        <f t="shared" si="341"/>
        <v>m3/SE U</v>
      </c>
      <c r="BM5" s="29" t="str">
        <f t="shared" si="341"/>
        <v>CH U</v>
      </c>
      <c r="BN5" s="29" t="str">
        <f t="shared" si="341"/>
        <v>m3/AT U</v>
      </c>
      <c r="BO5" s="29" t="str">
        <f t="shared" ref="BO5:CX5" si="342">RIGHT(BO1,(LEN(BO1)-SEARCH("/",BO1)))</f>
        <v>m3/DE U</v>
      </c>
      <c r="BP5" s="29" t="str">
        <f t="shared" si="342"/>
        <v>m3/FI U</v>
      </c>
      <c r="BQ5" s="29" t="str">
        <f t="shared" si="342"/>
        <v>m3/FR U</v>
      </c>
      <c r="BR5" s="29" t="str">
        <f t="shared" si="342"/>
        <v>m3/HU U</v>
      </c>
      <c r="BS5" s="29" t="str">
        <f t="shared" si="342"/>
        <v>m3/IT U</v>
      </c>
      <c r="BT5" s="29" t="str">
        <f t="shared" si="342"/>
        <v>m3/NO U</v>
      </c>
      <c r="BU5" s="29" t="str">
        <f t="shared" si="342"/>
        <v>m3/SE U</v>
      </c>
      <c r="BV5" s="29" t="str">
        <f t="shared" si="342"/>
        <v>CH U</v>
      </c>
      <c r="BW5" s="29" t="str">
        <f t="shared" si="342"/>
        <v>m3/AT U</v>
      </c>
      <c r="BX5" s="29" t="str">
        <f t="shared" si="342"/>
        <v>m3/DE U</v>
      </c>
      <c r="BY5" s="29" t="str">
        <f t="shared" si="342"/>
        <v>m3/FI U</v>
      </c>
      <c r="BZ5" s="29" t="str">
        <f t="shared" si="342"/>
        <v>m3/FR U</v>
      </c>
      <c r="CA5" s="29" t="str">
        <f t="shared" si="342"/>
        <v>m3/HU U</v>
      </c>
      <c r="CB5" s="29" t="str">
        <f t="shared" si="342"/>
        <v>m3/IT U</v>
      </c>
      <c r="CC5" s="29" t="str">
        <f t="shared" si="342"/>
        <v>m3/NO U</v>
      </c>
      <c r="CD5" s="29" t="str">
        <f t="shared" si="342"/>
        <v>m3/SE U</v>
      </c>
      <c r="CE5" s="29" t="str">
        <f t="shared" si="342"/>
        <v>CH U</v>
      </c>
      <c r="CF5" s="29" t="str">
        <f t="shared" si="342"/>
        <v>m3/AT U</v>
      </c>
      <c r="CG5" s="29" t="str">
        <f t="shared" si="342"/>
        <v>m3/DE U</v>
      </c>
      <c r="CH5" s="29" t="str">
        <f t="shared" si="342"/>
        <v>m3/FI U</v>
      </c>
      <c r="CI5" s="29" t="str">
        <f t="shared" si="342"/>
        <v>m3/FR U</v>
      </c>
      <c r="CJ5" s="29" t="str">
        <f t="shared" si="342"/>
        <v>m3/HU U</v>
      </c>
      <c r="CK5" s="29" t="str">
        <f t="shared" si="342"/>
        <v>m3/IT U</v>
      </c>
      <c r="CL5" s="29" t="str">
        <f t="shared" si="342"/>
        <v>m3/NO U</v>
      </c>
      <c r="CM5" s="29" t="str">
        <f t="shared" si="342"/>
        <v>m3/SE U</v>
      </c>
      <c r="CN5" s="29" t="str">
        <f t="shared" si="342"/>
        <v>CH U</v>
      </c>
      <c r="CO5" s="29" t="str">
        <f t="shared" si="342"/>
        <v>m3/AT U</v>
      </c>
      <c r="CP5" s="29" t="str">
        <f t="shared" si="342"/>
        <v>m3/DE U</v>
      </c>
      <c r="CQ5" s="29" t="str">
        <f t="shared" si="342"/>
        <v>m3/FI U</v>
      </c>
      <c r="CR5" s="29" t="str">
        <f t="shared" si="342"/>
        <v>m3/FR U</v>
      </c>
      <c r="CS5" s="29" t="str">
        <f t="shared" si="342"/>
        <v>m3/HU U</v>
      </c>
      <c r="CT5" s="29" t="str">
        <f t="shared" si="342"/>
        <v>m3/IT U</v>
      </c>
      <c r="CU5" s="29" t="str">
        <f t="shared" si="342"/>
        <v>m3/NO U</v>
      </c>
      <c r="CV5" s="29" t="str">
        <f t="shared" si="342"/>
        <v>m3/SE U</v>
      </c>
      <c r="CW5" s="29" t="str">
        <f t="shared" si="342"/>
        <v>CH U</v>
      </c>
      <c r="CX5" s="29" t="str">
        <f t="shared" si="342"/>
        <v>m3/AT U</v>
      </c>
      <c r="CY5" s="29" t="str">
        <f t="shared" ref="CY5:CZ5" si="343">RIGHT(CY1,(LEN(CY1)-SEARCH("/",CY1)))</f>
        <v>m3/DE U</v>
      </c>
      <c r="CZ5" s="29" t="str">
        <f t="shared" si="343"/>
        <v>m3/FI U</v>
      </c>
      <c r="DA5" s="29" t="str">
        <f t="shared" ref="DA5:DE5" si="344">RIGHT(DA1,(LEN(DA1)-SEARCH("/",DA1)))</f>
        <v>m3/FR U</v>
      </c>
      <c r="DB5" s="29" t="str">
        <f t="shared" si="344"/>
        <v>m3/HU U</v>
      </c>
      <c r="DC5" s="29" t="str">
        <f t="shared" si="344"/>
        <v>m3/IT U</v>
      </c>
      <c r="DD5" s="29" t="str">
        <f t="shared" si="344"/>
        <v>m3/NO U</v>
      </c>
      <c r="DE5" s="29" t="str">
        <f t="shared" si="344"/>
        <v>m3/SE U</v>
      </c>
      <c r="DF5" s="29" t="str">
        <f t="shared" ref="DF5:FQ5" si="345">RIGHT(DF1,(LEN(DF1)-SEARCH("/",DF1)))</f>
        <v>CH U</v>
      </c>
      <c r="DG5" s="29" t="e">
        <f t="shared" si="345"/>
        <v>#VALUE!</v>
      </c>
      <c r="DH5" s="29" t="e">
        <f t="shared" si="345"/>
        <v>#VALUE!</v>
      </c>
      <c r="DI5" s="29" t="str">
        <f t="shared" si="345"/>
        <v>m3/AT U</v>
      </c>
      <c r="DJ5" s="29" t="str">
        <f t="shared" si="345"/>
        <v>m3/DE U</v>
      </c>
      <c r="DK5" s="29" t="str">
        <f t="shared" si="345"/>
        <v>m3/FI U</v>
      </c>
      <c r="DL5" s="29" t="str">
        <f t="shared" si="345"/>
        <v>m3/FR U</v>
      </c>
      <c r="DM5" s="29" t="str">
        <f t="shared" si="345"/>
        <v>m3/HU U</v>
      </c>
      <c r="DN5" s="29" t="str">
        <f t="shared" si="345"/>
        <v>m3/IT U</v>
      </c>
      <c r="DO5" s="29" t="str">
        <f t="shared" si="345"/>
        <v>m3/NO U</v>
      </c>
      <c r="DP5" s="29" t="str">
        <f t="shared" si="345"/>
        <v>m3/SE U</v>
      </c>
      <c r="DQ5" s="29" t="str">
        <f t="shared" si="345"/>
        <v>CH U</v>
      </c>
      <c r="DR5" s="29" t="str">
        <f t="shared" si="345"/>
        <v>m3/AT U</v>
      </c>
      <c r="DS5" s="29" t="str">
        <f t="shared" si="345"/>
        <v>m3/DE U</v>
      </c>
      <c r="DT5" s="29" t="str">
        <f t="shared" si="345"/>
        <v>m3/FI U</v>
      </c>
      <c r="DU5" s="29" t="str">
        <f t="shared" si="345"/>
        <v>m3/FR U</v>
      </c>
      <c r="DV5" s="29" t="str">
        <f t="shared" si="345"/>
        <v>m3/HU U</v>
      </c>
      <c r="DW5" s="29" t="str">
        <f t="shared" si="345"/>
        <v>m3/IT U</v>
      </c>
      <c r="DX5" s="29" t="str">
        <f t="shared" si="345"/>
        <v>m3/NO U</v>
      </c>
      <c r="DY5" s="29" t="str">
        <f t="shared" si="345"/>
        <v>m3/SE U</v>
      </c>
      <c r="DZ5" s="29" t="str">
        <f t="shared" si="345"/>
        <v>CH U</v>
      </c>
      <c r="EA5" s="29" t="str">
        <f t="shared" si="345"/>
        <v>m3/AT U</v>
      </c>
      <c r="EB5" s="29" t="str">
        <f t="shared" si="345"/>
        <v>m3/DE U</v>
      </c>
      <c r="EC5" s="29" t="str">
        <f t="shared" si="345"/>
        <v>m3/FI U</v>
      </c>
      <c r="ED5" s="29" t="str">
        <f t="shared" si="345"/>
        <v>m3/FR U</v>
      </c>
      <c r="EE5" s="29" t="str">
        <f t="shared" si="345"/>
        <v>m3/HU U</v>
      </c>
      <c r="EF5" s="29" t="str">
        <f t="shared" si="345"/>
        <v>m3/IT U</v>
      </c>
      <c r="EG5" s="29" t="str">
        <f t="shared" si="345"/>
        <v>m3/NO U</v>
      </c>
      <c r="EH5" s="29" t="str">
        <f t="shared" si="345"/>
        <v>m3/SE U</v>
      </c>
      <c r="EI5" s="29" t="str">
        <f t="shared" si="345"/>
        <v>CH U</v>
      </c>
      <c r="EJ5" s="29" t="str">
        <f t="shared" si="345"/>
        <v>m3/AT U</v>
      </c>
      <c r="EK5" s="29" t="str">
        <f t="shared" si="345"/>
        <v>m3/DE U</v>
      </c>
      <c r="EL5" s="29" t="str">
        <f t="shared" si="345"/>
        <v>m3/FI U</v>
      </c>
      <c r="EM5" s="29" t="str">
        <f t="shared" si="345"/>
        <v>m3/FR U</v>
      </c>
      <c r="EN5" s="29" t="str">
        <f t="shared" si="345"/>
        <v>m3/HU U</v>
      </c>
      <c r="EO5" s="29" t="str">
        <f t="shared" si="345"/>
        <v>m3/IT U</v>
      </c>
      <c r="EP5" s="29" t="str">
        <f t="shared" si="345"/>
        <v>m3/NO U</v>
      </c>
      <c r="EQ5" s="29" t="str">
        <f t="shared" si="345"/>
        <v>m3/SE U</v>
      </c>
      <c r="ER5" s="29" t="str">
        <f t="shared" si="345"/>
        <v>CH U</v>
      </c>
      <c r="ES5" s="29" t="str">
        <f t="shared" si="345"/>
        <v>m3/AT U</v>
      </c>
      <c r="ET5" s="29" t="str">
        <f t="shared" si="345"/>
        <v>m3/DE U</v>
      </c>
      <c r="EU5" s="29" t="str">
        <f t="shared" si="345"/>
        <v>m3/FI U</v>
      </c>
      <c r="EV5" s="29" t="str">
        <f t="shared" si="345"/>
        <v>m3/FR U</v>
      </c>
      <c r="EW5" s="29" t="str">
        <f t="shared" si="345"/>
        <v>m3/HU U</v>
      </c>
      <c r="EX5" s="29" t="str">
        <f t="shared" si="345"/>
        <v>m3/IT U</v>
      </c>
      <c r="EY5" s="29" t="str">
        <f t="shared" si="345"/>
        <v>m3/NO U</v>
      </c>
      <c r="EZ5" s="29" t="str">
        <f t="shared" si="345"/>
        <v>m3/SE U</v>
      </c>
      <c r="FA5" s="29" t="str">
        <f t="shared" si="345"/>
        <v>CH U</v>
      </c>
      <c r="FB5" s="29" t="str">
        <f t="shared" si="345"/>
        <v>m3/AT U</v>
      </c>
      <c r="FC5" s="29" t="str">
        <f t="shared" si="345"/>
        <v>m3/DE U</v>
      </c>
      <c r="FD5" s="29" t="str">
        <f t="shared" si="345"/>
        <v>m3/FI U</v>
      </c>
      <c r="FE5" s="29" t="str">
        <f t="shared" si="345"/>
        <v>m3/FR U</v>
      </c>
      <c r="FF5" s="29" t="str">
        <f t="shared" si="345"/>
        <v>m3/HU U</v>
      </c>
      <c r="FG5" s="29" t="str">
        <f t="shared" si="345"/>
        <v>m3/IT U</v>
      </c>
      <c r="FH5" s="29" t="str">
        <f t="shared" si="345"/>
        <v>m3/NO U</v>
      </c>
      <c r="FI5" s="29" t="str">
        <f t="shared" si="345"/>
        <v>m3/SE U</v>
      </c>
      <c r="FJ5" s="29" t="str">
        <f t="shared" si="345"/>
        <v>CH U</v>
      </c>
      <c r="FK5" s="29" t="str">
        <f t="shared" si="345"/>
        <v>m3/AT U</v>
      </c>
      <c r="FL5" s="29" t="str">
        <f t="shared" si="345"/>
        <v>m3/DE U</v>
      </c>
      <c r="FM5" s="29" t="str">
        <f t="shared" si="345"/>
        <v>m3/FI U</v>
      </c>
      <c r="FN5" s="29" t="str">
        <f t="shared" si="345"/>
        <v>m3/FR U</v>
      </c>
      <c r="FO5" s="29" t="str">
        <f t="shared" si="345"/>
        <v>m3/HU U</v>
      </c>
      <c r="FP5" s="29" t="str">
        <f t="shared" si="345"/>
        <v>m3/IT U</v>
      </c>
      <c r="FQ5" s="29" t="str">
        <f t="shared" si="345"/>
        <v>m3/NO U</v>
      </c>
      <c r="FR5" s="29" t="str">
        <f t="shared" ref="FR5:IC5" si="346">RIGHT(FR1,(LEN(FR1)-SEARCH("/",FR1)))</f>
        <v>m3/SE U</v>
      </c>
      <c r="FS5" s="29" t="str">
        <f t="shared" si="346"/>
        <v>CH U</v>
      </c>
      <c r="FT5" s="29" t="str">
        <f t="shared" si="346"/>
        <v>m3/AT U</v>
      </c>
      <c r="FU5" s="29" t="str">
        <f t="shared" si="346"/>
        <v>m3/DE U</v>
      </c>
      <c r="FV5" s="29" t="str">
        <f t="shared" si="346"/>
        <v>m3/FI U</v>
      </c>
      <c r="FW5" s="29" t="str">
        <f t="shared" si="346"/>
        <v>m3/FR U</v>
      </c>
      <c r="FX5" s="29" t="str">
        <f t="shared" si="346"/>
        <v>m3/HU U</v>
      </c>
      <c r="FY5" s="29" t="str">
        <f t="shared" si="346"/>
        <v>m3/IT U</v>
      </c>
      <c r="FZ5" s="29" t="str">
        <f t="shared" si="346"/>
        <v>m3/NO U</v>
      </c>
      <c r="GA5" s="29" t="str">
        <f t="shared" si="346"/>
        <v>m3/SE U</v>
      </c>
      <c r="GB5" s="29" t="str">
        <f t="shared" si="346"/>
        <v>CH U</v>
      </c>
      <c r="GC5" s="29" t="str">
        <f t="shared" si="346"/>
        <v>m3/AT U</v>
      </c>
      <c r="GD5" s="29" t="str">
        <f t="shared" si="346"/>
        <v>m3/DE U</v>
      </c>
      <c r="GE5" s="29" t="str">
        <f t="shared" si="346"/>
        <v>m3/FI U</v>
      </c>
      <c r="GF5" s="29" t="str">
        <f t="shared" si="346"/>
        <v>m3/FR U</v>
      </c>
      <c r="GG5" s="29" t="str">
        <f t="shared" si="346"/>
        <v>m3/HU U</v>
      </c>
      <c r="GH5" s="29" t="str">
        <f t="shared" si="346"/>
        <v>m3/IT U</v>
      </c>
      <c r="GI5" s="29" t="str">
        <f t="shared" si="346"/>
        <v>m3/NO U</v>
      </c>
      <c r="GJ5" s="29" t="str">
        <f t="shared" si="346"/>
        <v>m3/SE U</v>
      </c>
      <c r="GK5" s="29" t="str">
        <f t="shared" si="346"/>
        <v>CH U</v>
      </c>
      <c r="GL5" s="29" t="str">
        <f t="shared" si="346"/>
        <v>m3/AT U</v>
      </c>
      <c r="GM5" s="29" t="str">
        <f t="shared" si="346"/>
        <v>m3/DE U</v>
      </c>
      <c r="GN5" s="29" t="str">
        <f t="shared" si="346"/>
        <v>m3/FI U</v>
      </c>
      <c r="GO5" s="29" t="str">
        <f t="shared" si="346"/>
        <v>m3/FR U</v>
      </c>
      <c r="GP5" s="29" t="str">
        <f t="shared" si="346"/>
        <v>m3/HU U</v>
      </c>
      <c r="GQ5" s="29" t="str">
        <f t="shared" si="346"/>
        <v>m3/IT U</v>
      </c>
      <c r="GR5" s="29" t="str">
        <f t="shared" si="346"/>
        <v>m3/NO U</v>
      </c>
      <c r="GS5" s="29" t="str">
        <f t="shared" si="346"/>
        <v>m3/SE U</v>
      </c>
      <c r="GT5" s="29" t="str">
        <f t="shared" si="346"/>
        <v>CH U</v>
      </c>
      <c r="GU5" s="29" t="str">
        <f t="shared" si="346"/>
        <v>m3/AT U</v>
      </c>
      <c r="GV5" s="29" t="str">
        <f t="shared" si="346"/>
        <v>m3/DE U</v>
      </c>
      <c r="GW5" s="29" t="str">
        <f t="shared" si="346"/>
        <v>m3/FI U</v>
      </c>
      <c r="GX5" s="29" t="str">
        <f t="shared" si="346"/>
        <v>m3/FR U</v>
      </c>
      <c r="GY5" s="29" t="str">
        <f t="shared" si="346"/>
        <v>m3/HU U</v>
      </c>
      <c r="GZ5" s="29" t="str">
        <f t="shared" si="346"/>
        <v>m3/IT U</v>
      </c>
      <c r="HA5" s="29" t="str">
        <f t="shared" si="346"/>
        <v>m3/NO U</v>
      </c>
      <c r="HB5" s="29" t="str">
        <f t="shared" si="346"/>
        <v>m3/SE U</v>
      </c>
      <c r="HC5" s="29" t="str">
        <f t="shared" si="346"/>
        <v>CH U</v>
      </c>
      <c r="HD5" s="29" t="str">
        <f t="shared" si="346"/>
        <v>m3/AT U</v>
      </c>
      <c r="HE5" s="29" t="str">
        <f t="shared" si="346"/>
        <v>m3/DE U</v>
      </c>
      <c r="HF5" s="29" t="str">
        <f t="shared" si="346"/>
        <v>m3/FI U</v>
      </c>
      <c r="HG5" s="29" t="str">
        <f t="shared" si="346"/>
        <v>m3/FR U</v>
      </c>
      <c r="HH5" s="29" t="str">
        <f t="shared" si="346"/>
        <v>m3/HU U</v>
      </c>
      <c r="HI5" s="29" t="str">
        <f t="shared" si="346"/>
        <v>m3/IT U</v>
      </c>
      <c r="HJ5" s="29" t="str">
        <f t="shared" si="346"/>
        <v>m3/NO U</v>
      </c>
      <c r="HK5" s="29" t="str">
        <f t="shared" si="346"/>
        <v>m3/SE U</v>
      </c>
      <c r="HL5" s="29" t="str">
        <f t="shared" si="346"/>
        <v>CH U</v>
      </c>
      <c r="HM5" s="29" t="e">
        <f t="shared" si="346"/>
        <v>#VALUE!</v>
      </c>
      <c r="HN5" s="29" t="e">
        <f t="shared" si="346"/>
        <v>#VALUE!</v>
      </c>
      <c r="HO5" s="29" t="str">
        <f t="shared" si="346"/>
        <v>m3/AT U</v>
      </c>
      <c r="HP5" s="29" t="str">
        <f t="shared" si="346"/>
        <v>m3/DE U</v>
      </c>
      <c r="HQ5" s="29" t="str">
        <f t="shared" si="346"/>
        <v>m3/FI U</v>
      </c>
      <c r="HR5" s="29" t="str">
        <f t="shared" si="346"/>
        <v>m3/FR U</v>
      </c>
      <c r="HS5" s="29" t="str">
        <f t="shared" si="346"/>
        <v>m3/HU U</v>
      </c>
      <c r="HT5" s="29" t="str">
        <f t="shared" si="346"/>
        <v>m3/IT U</v>
      </c>
      <c r="HU5" s="29" t="str">
        <f t="shared" si="346"/>
        <v>m3/NO U</v>
      </c>
      <c r="HV5" s="29" t="str">
        <f t="shared" si="346"/>
        <v>m3/SE U</v>
      </c>
      <c r="HW5" s="29" t="str">
        <f t="shared" si="346"/>
        <v>CH U</v>
      </c>
      <c r="HX5" s="29" t="str">
        <f t="shared" si="346"/>
        <v>m3/AT U</v>
      </c>
      <c r="HY5" s="29" t="str">
        <f t="shared" si="346"/>
        <v>m3/DE U</v>
      </c>
      <c r="HZ5" s="29" t="str">
        <f t="shared" si="346"/>
        <v>m3/FI U</v>
      </c>
      <c r="IA5" s="29" t="str">
        <f t="shared" si="346"/>
        <v>m3/FR U</v>
      </c>
      <c r="IB5" s="29" t="str">
        <f t="shared" si="346"/>
        <v>m3/HU U</v>
      </c>
      <c r="IC5" s="29" t="str">
        <f t="shared" si="346"/>
        <v>m3/IT U</v>
      </c>
      <c r="ID5" s="29" t="str">
        <f t="shared" ref="ID5:KO5" si="347">RIGHT(ID1,(LEN(ID1)-SEARCH("/",ID1)))</f>
        <v>m3/NO U</v>
      </c>
      <c r="IE5" s="29" t="str">
        <f t="shared" si="347"/>
        <v>m3/SE U</v>
      </c>
      <c r="IF5" s="29" t="str">
        <f t="shared" si="347"/>
        <v>CH U</v>
      </c>
      <c r="IG5" s="29" t="str">
        <f t="shared" si="347"/>
        <v>m3/AT U</v>
      </c>
      <c r="IH5" s="29" t="str">
        <f t="shared" si="347"/>
        <v>m3/DE U</v>
      </c>
      <c r="II5" s="29" t="str">
        <f t="shared" si="347"/>
        <v>m3/FI U</v>
      </c>
      <c r="IJ5" s="29" t="str">
        <f t="shared" si="347"/>
        <v>m3/FR U</v>
      </c>
      <c r="IK5" s="29" t="str">
        <f t="shared" si="347"/>
        <v>m3/HU U</v>
      </c>
      <c r="IL5" s="29" t="str">
        <f t="shared" si="347"/>
        <v>m3/IT U</v>
      </c>
      <c r="IM5" s="29" t="str">
        <f t="shared" si="347"/>
        <v>m3/NO U</v>
      </c>
      <c r="IN5" s="29" t="str">
        <f t="shared" si="347"/>
        <v>m3/SE U</v>
      </c>
      <c r="IO5" s="29" t="str">
        <f t="shared" si="347"/>
        <v>CH U</v>
      </c>
      <c r="IP5" s="29" t="str">
        <f t="shared" si="347"/>
        <v>m3/AT U</v>
      </c>
      <c r="IQ5" s="29" t="str">
        <f t="shared" si="347"/>
        <v>m3/DE U</v>
      </c>
      <c r="IR5" s="29" t="str">
        <f t="shared" si="347"/>
        <v>m3/FI U</v>
      </c>
      <c r="IS5" s="29" t="str">
        <f t="shared" si="347"/>
        <v>m3/FR U</v>
      </c>
      <c r="IT5" s="29" t="str">
        <f t="shared" si="347"/>
        <v>m3/HU U</v>
      </c>
      <c r="IU5" s="29" t="str">
        <f t="shared" si="347"/>
        <v>m3/IT U</v>
      </c>
      <c r="IV5" s="29" t="str">
        <f t="shared" si="347"/>
        <v>m3/NO U</v>
      </c>
      <c r="IW5" s="29" t="str">
        <f t="shared" si="347"/>
        <v>m3/SE U</v>
      </c>
      <c r="IX5" s="29" t="str">
        <f t="shared" si="347"/>
        <v>CH U</v>
      </c>
      <c r="IY5" s="29" t="str">
        <f t="shared" si="347"/>
        <v>m3/AT U</v>
      </c>
      <c r="IZ5" s="29" t="str">
        <f t="shared" si="347"/>
        <v>m3/DE U</v>
      </c>
      <c r="JA5" s="29" t="str">
        <f t="shared" si="347"/>
        <v>m3/FI U</v>
      </c>
      <c r="JB5" s="29" t="str">
        <f t="shared" si="347"/>
        <v>m3/FR U</v>
      </c>
      <c r="JC5" s="29" t="str">
        <f t="shared" si="347"/>
        <v>m3/HU U</v>
      </c>
      <c r="JD5" s="29" t="str">
        <f t="shared" si="347"/>
        <v>m3/IT U</v>
      </c>
      <c r="JE5" s="29" t="str">
        <f t="shared" si="347"/>
        <v>m3/NO U</v>
      </c>
      <c r="JF5" s="29" t="str">
        <f t="shared" si="347"/>
        <v>m3/SE U</v>
      </c>
      <c r="JG5" s="29" t="str">
        <f t="shared" si="347"/>
        <v>CH U</v>
      </c>
      <c r="JH5" s="29" t="str">
        <f t="shared" si="347"/>
        <v>m3/AT U</v>
      </c>
      <c r="JI5" s="29" t="str">
        <f t="shared" si="347"/>
        <v>m3/DE U</v>
      </c>
      <c r="JJ5" s="29" t="str">
        <f t="shared" si="347"/>
        <v>m3/FI U</v>
      </c>
      <c r="JK5" s="29" t="str">
        <f t="shared" si="347"/>
        <v>m3/FR U</v>
      </c>
      <c r="JL5" s="29" t="str">
        <f t="shared" si="347"/>
        <v>m3/HU U</v>
      </c>
      <c r="JM5" s="29" t="str">
        <f t="shared" si="347"/>
        <v>m3/IT U</v>
      </c>
      <c r="JN5" s="29" t="str">
        <f t="shared" si="347"/>
        <v>m3/NO U</v>
      </c>
      <c r="JO5" s="29" t="str">
        <f t="shared" si="347"/>
        <v>m3/SE U</v>
      </c>
      <c r="JP5" s="29" t="str">
        <f t="shared" si="347"/>
        <v>CH U</v>
      </c>
      <c r="JQ5" s="29" t="str">
        <f t="shared" si="347"/>
        <v>m3/AT U</v>
      </c>
      <c r="JR5" s="29" t="str">
        <f t="shared" si="347"/>
        <v>m3/DE U</v>
      </c>
      <c r="JS5" s="29" t="str">
        <f t="shared" si="347"/>
        <v>m3/FI U</v>
      </c>
      <c r="JT5" s="29" t="str">
        <f t="shared" si="347"/>
        <v>m3/FR U</v>
      </c>
      <c r="JU5" s="29" t="str">
        <f t="shared" si="347"/>
        <v>m3/HU U</v>
      </c>
      <c r="JV5" s="29" t="str">
        <f t="shared" si="347"/>
        <v>m3/IT U</v>
      </c>
      <c r="JW5" s="29" t="str">
        <f t="shared" si="347"/>
        <v>m3/NO U</v>
      </c>
      <c r="JX5" s="29" t="str">
        <f t="shared" si="347"/>
        <v>m3/SE U</v>
      </c>
      <c r="JY5" s="29" t="str">
        <f t="shared" si="347"/>
        <v>CH U</v>
      </c>
      <c r="JZ5" s="29" t="str">
        <f t="shared" si="347"/>
        <v>m3/AT U</v>
      </c>
      <c r="KA5" s="29" t="str">
        <f t="shared" si="347"/>
        <v>m3/DE U</v>
      </c>
      <c r="KB5" s="29" t="str">
        <f t="shared" si="347"/>
        <v>m3/FI U</v>
      </c>
      <c r="KC5" s="29" t="str">
        <f t="shared" si="347"/>
        <v>m3/FR U</v>
      </c>
      <c r="KD5" s="29" t="str">
        <f t="shared" si="347"/>
        <v>m3/HU U</v>
      </c>
      <c r="KE5" s="29" t="str">
        <f t="shared" si="347"/>
        <v>m3/IT U</v>
      </c>
      <c r="KF5" s="29" t="str">
        <f t="shared" si="347"/>
        <v>m3/NO U</v>
      </c>
      <c r="KG5" s="29" t="str">
        <f t="shared" si="347"/>
        <v>m3/SE U</v>
      </c>
      <c r="KH5" s="29" t="str">
        <f t="shared" si="347"/>
        <v>CH U</v>
      </c>
      <c r="KI5" s="29" t="str">
        <f t="shared" si="347"/>
        <v>m3/AT U</v>
      </c>
      <c r="KJ5" s="29" t="str">
        <f t="shared" si="347"/>
        <v>m3/DE U</v>
      </c>
      <c r="KK5" s="29" t="str">
        <f t="shared" si="347"/>
        <v>m3/FI U</v>
      </c>
      <c r="KL5" s="29" t="str">
        <f t="shared" si="347"/>
        <v>m3/FR U</v>
      </c>
      <c r="KM5" s="29" t="str">
        <f t="shared" si="347"/>
        <v>m3/HU U</v>
      </c>
      <c r="KN5" s="29" t="str">
        <f t="shared" si="347"/>
        <v>m3/IT U</v>
      </c>
      <c r="KO5" s="29" t="str">
        <f t="shared" si="347"/>
        <v>m3/NO U</v>
      </c>
      <c r="KP5" s="29" t="str">
        <f t="shared" ref="KP5:NA5" si="348">RIGHT(KP1,(LEN(KP1)-SEARCH("/",KP1)))</f>
        <v>m3/SE U</v>
      </c>
      <c r="KQ5" s="29" t="str">
        <f t="shared" si="348"/>
        <v>CH U</v>
      </c>
      <c r="KR5" s="29" t="str">
        <f t="shared" si="348"/>
        <v>m3/AT U</v>
      </c>
      <c r="KS5" s="29" t="str">
        <f t="shared" si="348"/>
        <v>m3/DE U</v>
      </c>
      <c r="KT5" s="29" t="str">
        <f t="shared" si="348"/>
        <v>m3/FI U</v>
      </c>
      <c r="KU5" s="29" t="str">
        <f t="shared" si="348"/>
        <v>m3/FR U</v>
      </c>
      <c r="KV5" s="29" t="str">
        <f t="shared" si="348"/>
        <v>m3/HU U</v>
      </c>
      <c r="KW5" s="29" t="str">
        <f t="shared" si="348"/>
        <v>m3/IT U</v>
      </c>
      <c r="KX5" s="29" t="str">
        <f t="shared" si="348"/>
        <v>m3/NO U</v>
      </c>
      <c r="KY5" s="29" t="str">
        <f t="shared" si="348"/>
        <v>m3/SE U</v>
      </c>
      <c r="KZ5" s="29" t="str">
        <f t="shared" si="348"/>
        <v>CH U</v>
      </c>
      <c r="LA5" s="29" t="str">
        <f t="shared" si="348"/>
        <v>m3/AT U</v>
      </c>
      <c r="LB5" s="29" t="str">
        <f t="shared" si="348"/>
        <v>m3/DE U</v>
      </c>
      <c r="LC5" s="29" t="str">
        <f t="shared" si="348"/>
        <v>m3/FI U</v>
      </c>
      <c r="LD5" s="29" t="str">
        <f t="shared" si="348"/>
        <v>m3/FR U</v>
      </c>
      <c r="LE5" s="29" t="str">
        <f t="shared" si="348"/>
        <v>m3/HU U</v>
      </c>
      <c r="LF5" s="29" t="str">
        <f t="shared" si="348"/>
        <v>m3/IT U</v>
      </c>
      <c r="LG5" s="29" t="str">
        <f t="shared" si="348"/>
        <v>m3/NO U</v>
      </c>
      <c r="LH5" s="29" t="str">
        <f t="shared" si="348"/>
        <v>m3/SE U</v>
      </c>
      <c r="LI5" s="29" t="str">
        <f t="shared" si="348"/>
        <v>CH U</v>
      </c>
      <c r="LJ5" s="29" t="str">
        <f t="shared" si="348"/>
        <v>m3/AT U</v>
      </c>
      <c r="LK5" s="29" t="str">
        <f t="shared" si="348"/>
        <v>m3/DE U</v>
      </c>
      <c r="LL5" s="29" t="str">
        <f t="shared" si="348"/>
        <v>m3/FI U</v>
      </c>
      <c r="LM5" s="29" t="str">
        <f t="shared" si="348"/>
        <v>m3/FR U</v>
      </c>
      <c r="LN5" s="29" t="str">
        <f t="shared" si="348"/>
        <v>m3/HU U</v>
      </c>
      <c r="LO5" s="29" t="str">
        <f t="shared" si="348"/>
        <v>m3/IT U</v>
      </c>
      <c r="LP5" s="29" t="str">
        <f t="shared" si="348"/>
        <v>m3/NO U</v>
      </c>
      <c r="LQ5" s="29" t="str">
        <f t="shared" si="348"/>
        <v>m3/SE U</v>
      </c>
      <c r="LR5" s="29" t="str">
        <f t="shared" si="348"/>
        <v>CH U</v>
      </c>
      <c r="LS5" s="29"/>
      <c r="LT5" s="29"/>
      <c r="LU5" s="111" t="str">
        <f t="shared" si="348"/>
        <v>CH U</v>
      </c>
      <c r="LV5" s="112" t="str">
        <f t="shared" si="348"/>
        <v>m3/AT U</v>
      </c>
      <c r="LW5" s="112" t="str">
        <f t="shared" si="348"/>
        <v>m3/DE U</v>
      </c>
      <c r="LX5" s="112" t="str">
        <f t="shared" si="348"/>
        <v>m3/FI U</v>
      </c>
      <c r="LY5" s="112" t="str">
        <f t="shared" si="348"/>
        <v>m3/FR U</v>
      </c>
      <c r="LZ5" s="112" t="str">
        <f t="shared" si="348"/>
        <v>m3/HU U</v>
      </c>
      <c r="MA5" s="112" t="str">
        <f t="shared" si="348"/>
        <v>m3/IT U</v>
      </c>
      <c r="MB5" s="112" t="str">
        <f t="shared" si="348"/>
        <v>m3/NO U</v>
      </c>
      <c r="MC5" s="113" t="str">
        <f t="shared" si="348"/>
        <v>m3/SE U</v>
      </c>
      <c r="MD5" s="29"/>
      <c r="ME5" s="29"/>
      <c r="MF5" s="29" t="str">
        <f t="shared" si="348"/>
        <v>m3/AT U</v>
      </c>
      <c r="MG5" s="29" t="str">
        <f t="shared" si="348"/>
        <v>m3/DE U</v>
      </c>
      <c r="MH5" s="29" t="str">
        <f t="shared" si="348"/>
        <v>m3/FI U</v>
      </c>
      <c r="MI5" s="29" t="str">
        <f t="shared" si="348"/>
        <v>m3/FR U</v>
      </c>
      <c r="MJ5" s="29" t="str">
        <f t="shared" si="348"/>
        <v>m3/HU U</v>
      </c>
      <c r="MK5" s="29" t="str">
        <f t="shared" si="348"/>
        <v>m3/IT U</v>
      </c>
      <c r="ML5" s="29" t="str">
        <f t="shared" si="348"/>
        <v>m3/NO U</v>
      </c>
      <c r="MM5" s="29" t="str">
        <f t="shared" si="348"/>
        <v>m3/SE U</v>
      </c>
      <c r="MN5" s="29" t="str">
        <f t="shared" si="348"/>
        <v>m3/CH U</v>
      </c>
      <c r="MO5" s="29" t="str">
        <f t="shared" si="348"/>
        <v>m3/AT U</v>
      </c>
      <c r="MP5" s="29" t="str">
        <f t="shared" si="348"/>
        <v>m3/DE U</v>
      </c>
      <c r="MQ5" s="29" t="str">
        <f t="shared" si="348"/>
        <v>m3/FI U</v>
      </c>
      <c r="MR5" s="29" t="str">
        <f t="shared" si="348"/>
        <v>m3/FR U</v>
      </c>
      <c r="MS5" s="29" t="str">
        <f t="shared" si="348"/>
        <v>m3/HU U</v>
      </c>
      <c r="MT5" s="29" t="str">
        <f t="shared" si="348"/>
        <v>m3/IT U</v>
      </c>
      <c r="MU5" s="29" t="str">
        <f t="shared" si="348"/>
        <v>m3/NO U</v>
      </c>
      <c r="MV5" s="29" t="str">
        <f t="shared" si="348"/>
        <v>m3/SE U</v>
      </c>
      <c r="MW5" s="29" t="str">
        <f t="shared" si="348"/>
        <v>m3/CH U</v>
      </c>
      <c r="MX5" s="29"/>
      <c r="MY5" s="29"/>
      <c r="MZ5" s="111" t="str">
        <f t="shared" si="348"/>
        <v>AT U</v>
      </c>
      <c r="NA5" s="112" t="str">
        <f t="shared" si="348"/>
        <v>CH U</v>
      </c>
      <c r="NB5" s="112" t="str">
        <f t="shared" ref="NB5:OG5" si="349">RIGHT(NB1,(LEN(NB1)-SEARCH("/",NB1)))</f>
        <v>DE U</v>
      </c>
      <c r="NC5" s="112" t="str">
        <f t="shared" si="349"/>
        <v>FI U</v>
      </c>
      <c r="ND5" s="112" t="str">
        <f t="shared" si="349"/>
        <v>FR U</v>
      </c>
      <c r="NE5" s="112" t="str">
        <f t="shared" si="349"/>
        <v>HU U</v>
      </c>
      <c r="NF5" s="112" t="str">
        <f t="shared" si="349"/>
        <v>IT U</v>
      </c>
      <c r="NG5" s="112" t="str">
        <f t="shared" si="349"/>
        <v>NO U</v>
      </c>
      <c r="NH5" s="112" t="str">
        <f t="shared" si="349"/>
        <v>SE U</v>
      </c>
      <c r="NI5" s="112" t="str">
        <f t="shared" si="349"/>
        <v>AT U</v>
      </c>
      <c r="NJ5" s="112" t="str">
        <f t="shared" si="349"/>
        <v>CH U</v>
      </c>
      <c r="NK5" s="112" t="str">
        <f t="shared" si="349"/>
        <v>DE U</v>
      </c>
      <c r="NL5" s="112" t="str">
        <f t="shared" si="349"/>
        <v>FI U</v>
      </c>
      <c r="NM5" s="112" t="str">
        <f t="shared" si="349"/>
        <v>FR U</v>
      </c>
      <c r="NN5" s="112" t="str">
        <f t="shared" si="349"/>
        <v>HU U</v>
      </c>
      <c r="NO5" s="112" t="str">
        <f t="shared" si="349"/>
        <v>IT U</v>
      </c>
      <c r="NP5" s="112" t="str">
        <f t="shared" si="349"/>
        <v>NO U</v>
      </c>
      <c r="NQ5" s="112" t="str">
        <f t="shared" si="349"/>
        <v>SE U</v>
      </c>
      <c r="NR5" s="29"/>
      <c r="NS5" s="29"/>
      <c r="NT5" s="29"/>
      <c r="NU5" s="29"/>
      <c r="NV5" s="29"/>
      <c r="NW5" s="29"/>
      <c r="NX5" s="29"/>
      <c r="NY5" s="29"/>
      <c r="NZ5" s="29"/>
      <c r="OA5" s="29"/>
      <c r="OB5" s="29"/>
      <c r="OC5" s="29"/>
      <c r="OD5" s="29"/>
      <c r="OE5" s="29"/>
      <c r="OF5" s="29" t="str">
        <f t="shared" si="349"/>
        <v>RER U</v>
      </c>
      <c r="OG5" s="29" t="str">
        <f t="shared" si="349"/>
        <v>RER U</v>
      </c>
      <c r="OH5" s="29" t="str">
        <f t="shared" ref="OH5:PC5" si="350">RIGHT(OH1,(LEN(OH1)-SEARCH("/",OH1)))</f>
        <v>CH U</v>
      </c>
      <c r="OI5" s="29" t="str">
        <f t="shared" si="350"/>
        <v>CH U</v>
      </c>
      <c r="OJ5" s="29" t="e">
        <f t="shared" si="350"/>
        <v>#VALUE!</v>
      </c>
      <c r="OK5" s="29" t="e">
        <f t="shared" si="350"/>
        <v>#VALUE!</v>
      </c>
      <c r="OL5" s="29" t="str">
        <f t="shared" si="350"/>
        <v>m3/AT U</v>
      </c>
      <c r="OM5" s="29" t="str">
        <f t="shared" si="350"/>
        <v>m3/DE U</v>
      </c>
      <c r="ON5" s="29" t="str">
        <f t="shared" si="350"/>
        <v>m3/FI U</v>
      </c>
      <c r="OO5" s="29" t="str">
        <f t="shared" si="350"/>
        <v>m3/FR U</v>
      </c>
      <c r="OP5" s="29" t="str">
        <f t="shared" si="350"/>
        <v>m3/HU U</v>
      </c>
      <c r="OQ5" s="29" t="str">
        <f t="shared" si="350"/>
        <v>m3/IT U</v>
      </c>
      <c r="OR5" s="29" t="str">
        <f t="shared" si="350"/>
        <v>m3/NO U</v>
      </c>
      <c r="OS5" s="29" t="str">
        <f t="shared" si="350"/>
        <v>m3/SE U</v>
      </c>
      <c r="OT5" s="29" t="str">
        <f t="shared" si="350"/>
        <v>CH U</v>
      </c>
      <c r="OU5" s="29" t="str">
        <f t="shared" si="350"/>
        <v>m3/AT U</v>
      </c>
      <c r="OV5" s="29" t="str">
        <f t="shared" si="350"/>
        <v>m3/DE U</v>
      </c>
      <c r="OW5" s="29" t="str">
        <f t="shared" si="350"/>
        <v>m3/FI U</v>
      </c>
      <c r="OX5" s="29" t="str">
        <f t="shared" si="350"/>
        <v>m3/FR U</v>
      </c>
      <c r="OY5" s="29" t="str">
        <f t="shared" si="350"/>
        <v>m3/HU U</v>
      </c>
      <c r="OZ5" s="29" t="str">
        <f t="shared" si="350"/>
        <v>m3/IT U</v>
      </c>
      <c r="PA5" s="29" t="str">
        <f t="shared" si="350"/>
        <v>m3/NO U</v>
      </c>
      <c r="PB5" s="29" t="str">
        <f t="shared" si="350"/>
        <v>m3/SE U</v>
      </c>
      <c r="PC5" s="29" t="str">
        <f t="shared" si="350"/>
        <v>CH U</v>
      </c>
    </row>
    <row r="6" spans="1:419" s="17" customFormat="1">
      <c r="B6" s="17" t="s">
        <v>1167</v>
      </c>
      <c r="C6" s="101" t="s">
        <v>223</v>
      </c>
      <c r="D6" s="29" t="s">
        <v>218</v>
      </c>
      <c r="E6" s="29" t="s">
        <v>219</v>
      </c>
      <c r="F6" s="29" t="s">
        <v>220</v>
      </c>
      <c r="G6" s="29" t="s">
        <v>225</v>
      </c>
      <c r="H6" s="29" t="s">
        <v>221</v>
      </c>
      <c r="I6" s="29" t="s">
        <v>222</v>
      </c>
      <c r="J6" s="29" t="s">
        <v>224</v>
      </c>
      <c r="K6" s="29" t="s">
        <v>212</v>
      </c>
      <c r="L6" s="29" t="s">
        <v>223</v>
      </c>
      <c r="M6" s="29" t="s">
        <v>218</v>
      </c>
      <c r="N6" s="29" t="s">
        <v>219</v>
      </c>
      <c r="O6" s="29" t="s">
        <v>220</v>
      </c>
      <c r="P6" s="29" t="s">
        <v>225</v>
      </c>
      <c r="Q6" s="29" t="s">
        <v>221</v>
      </c>
      <c r="R6" s="29" t="s">
        <v>222</v>
      </c>
      <c r="S6" s="29" t="s">
        <v>224</v>
      </c>
      <c r="T6" s="29" t="s">
        <v>212</v>
      </c>
      <c r="U6" s="29" t="s">
        <v>223</v>
      </c>
      <c r="V6" s="29" t="s">
        <v>218</v>
      </c>
      <c r="W6" s="29" t="s">
        <v>219</v>
      </c>
      <c r="X6" s="29" t="s">
        <v>220</v>
      </c>
      <c r="Y6" s="29" t="s">
        <v>225</v>
      </c>
      <c r="Z6" s="29" t="s">
        <v>221</v>
      </c>
      <c r="AA6" s="29" t="s">
        <v>222</v>
      </c>
      <c r="AB6" s="29" t="s">
        <v>224</v>
      </c>
      <c r="AC6" s="29" t="s">
        <v>212</v>
      </c>
      <c r="AD6" s="29" t="s">
        <v>223</v>
      </c>
      <c r="AE6" s="29" t="s">
        <v>218</v>
      </c>
      <c r="AF6" s="29" t="s">
        <v>219</v>
      </c>
      <c r="AG6" s="29" t="s">
        <v>220</v>
      </c>
      <c r="AH6" s="29" t="s">
        <v>225</v>
      </c>
      <c r="AI6" s="29" t="s">
        <v>221</v>
      </c>
      <c r="AJ6" s="29" t="s">
        <v>222</v>
      </c>
      <c r="AK6" s="29" t="s">
        <v>224</v>
      </c>
      <c r="AL6" s="29" t="s">
        <v>212</v>
      </c>
      <c r="AM6" s="29" t="s">
        <v>223</v>
      </c>
      <c r="AN6" s="29" t="s">
        <v>218</v>
      </c>
      <c r="AO6" s="29" t="s">
        <v>219</v>
      </c>
      <c r="AP6" s="29" t="s">
        <v>220</v>
      </c>
      <c r="AQ6" s="29" t="s">
        <v>225</v>
      </c>
      <c r="AR6" s="29" t="s">
        <v>221</v>
      </c>
      <c r="AS6" s="29" t="s">
        <v>222</v>
      </c>
      <c r="AT6" s="29" t="s">
        <v>224</v>
      </c>
      <c r="AU6" s="29" t="s">
        <v>212</v>
      </c>
      <c r="AV6" s="29" t="s">
        <v>223</v>
      </c>
      <c r="AW6" s="29" t="s">
        <v>218</v>
      </c>
      <c r="AX6" s="29" t="s">
        <v>219</v>
      </c>
      <c r="AY6" s="29" t="s">
        <v>220</v>
      </c>
      <c r="AZ6" s="29" t="s">
        <v>225</v>
      </c>
      <c r="BA6" s="29" t="s">
        <v>221</v>
      </c>
      <c r="BB6" s="29" t="s">
        <v>222</v>
      </c>
      <c r="BC6" s="29" t="s">
        <v>224</v>
      </c>
      <c r="BD6" s="29" t="s">
        <v>212</v>
      </c>
      <c r="BE6" s="29" t="s">
        <v>223</v>
      </c>
      <c r="BF6" s="29" t="s">
        <v>218</v>
      </c>
      <c r="BG6" s="29" t="s">
        <v>219</v>
      </c>
      <c r="BH6" s="29" t="s">
        <v>220</v>
      </c>
      <c r="BI6" s="29" t="s">
        <v>225</v>
      </c>
      <c r="BJ6" s="29" t="s">
        <v>221</v>
      </c>
      <c r="BK6" s="29" t="s">
        <v>222</v>
      </c>
      <c r="BL6" s="29" t="s">
        <v>224</v>
      </c>
      <c r="BM6" s="29" t="s">
        <v>212</v>
      </c>
      <c r="BN6" s="29" t="s">
        <v>223</v>
      </c>
      <c r="BO6" s="29" t="s">
        <v>218</v>
      </c>
      <c r="BP6" s="29" t="s">
        <v>219</v>
      </c>
      <c r="BQ6" s="29" t="s">
        <v>220</v>
      </c>
      <c r="BR6" s="29" t="s">
        <v>225</v>
      </c>
      <c r="BS6" s="29" t="s">
        <v>221</v>
      </c>
      <c r="BT6" s="29" t="s">
        <v>222</v>
      </c>
      <c r="BU6" s="29" t="s">
        <v>224</v>
      </c>
      <c r="BV6" s="29" t="s">
        <v>212</v>
      </c>
      <c r="BW6" s="29" t="s">
        <v>223</v>
      </c>
      <c r="BX6" s="29" t="s">
        <v>218</v>
      </c>
      <c r="BY6" s="29" t="s">
        <v>219</v>
      </c>
      <c r="BZ6" s="29" t="s">
        <v>220</v>
      </c>
      <c r="CA6" s="29" t="s">
        <v>225</v>
      </c>
      <c r="CB6" s="29" t="s">
        <v>221</v>
      </c>
      <c r="CC6" s="29" t="s">
        <v>222</v>
      </c>
      <c r="CD6" s="29" t="s">
        <v>224</v>
      </c>
      <c r="CE6" s="29" t="s">
        <v>212</v>
      </c>
      <c r="CF6" s="29" t="s">
        <v>223</v>
      </c>
      <c r="CG6" s="29" t="s">
        <v>218</v>
      </c>
      <c r="CH6" s="29" t="s">
        <v>219</v>
      </c>
      <c r="CI6" s="29" t="s">
        <v>220</v>
      </c>
      <c r="CJ6" s="29" t="s">
        <v>225</v>
      </c>
      <c r="CK6" s="29" t="s">
        <v>221</v>
      </c>
      <c r="CL6" s="29" t="s">
        <v>222</v>
      </c>
      <c r="CM6" s="29" t="s">
        <v>224</v>
      </c>
      <c r="CN6" s="29" t="s">
        <v>212</v>
      </c>
      <c r="CO6" s="29" t="s">
        <v>223</v>
      </c>
      <c r="CP6" s="29" t="s">
        <v>218</v>
      </c>
      <c r="CQ6" s="29" t="s">
        <v>219</v>
      </c>
      <c r="CR6" s="29" t="s">
        <v>220</v>
      </c>
      <c r="CS6" s="29" t="s">
        <v>225</v>
      </c>
      <c r="CT6" s="29" t="s">
        <v>221</v>
      </c>
      <c r="CU6" s="29" t="s">
        <v>222</v>
      </c>
      <c r="CV6" s="29" t="s">
        <v>224</v>
      </c>
      <c r="CW6" s="29" t="s">
        <v>212</v>
      </c>
      <c r="CX6" s="29" t="s">
        <v>223</v>
      </c>
      <c r="CY6" s="29" t="s">
        <v>218</v>
      </c>
      <c r="CZ6" s="29" t="s">
        <v>219</v>
      </c>
      <c r="DA6" s="29" t="s">
        <v>220</v>
      </c>
      <c r="DB6" s="29" t="s">
        <v>225</v>
      </c>
      <c r="DC6" s="29" t="s">
        <v>221</v>
      </c>
      <c r="DD6" s="29" t="s">
        <v>222</v>
      </c>
      <c r="DE6" s="29" t="s">
        <v>224</v>
      </c>
      <c r="DF6" s="29" t="s">
        <v>212</v>
      </c>
      <c r="DG6" s="29"/>
      <c r="DH6" s="29"/>
      <c r="DI6" s="29" t="s">
        <v>223</v>
      </c>
      <c r="DJ6" s="29" t="s">
        <v>218</v>
      </c>
      <c r="DK6" s="29" t="s">
        <v>219</v>
      </c>
      <c r="DL6" s="29" t="s">
        <v>220</v>
      </c>
      <c r="DM6" s="29" t="s">
        <v>225</v>
      </c>
      <c r="DN6" s="29" t="s">
        <v>221</v>
      </c>
      <c r="DO6" s="29" t="s">
        <v>222</v>
      </c>
      <c r="DP6" s="29" t="s">
        <v>224</v>
      </c>
      <c r="DQ6" s="29" t="s">
        <v>212</v>
      </c>
      <c r="DR6" s="29" t="s">
        <v>223</v>
      </c>
      <c r="DS6" s="29" t="s">
        <v>218</v>
      </c>
      <c r="DT6" s="29" t="s">
        <v>219</v>
      </c>
      <c r="DU6" s="29" t="s">
        <v>220</v>
      </c>
      <c r="DV6" s="29" t="s">
        <v>225</v>
      </c>
      <c r="DW6" s="29" t="s">
        <v>221</v>
      </c>
      <c r="DX6" s="29" t="s">
        <v>222</v>
      </c>
      <c r="DY6" s="29" t="s">
        <v>224</v>
      </c>
      <c r="DZ6" s="29" t="s">
        <v>212</v>
      </c>
      <c r="EA6" s="29" t="s">
        <v>223</v>
      </c>
      <c r="EB6" s="29" t="s">
        <v>218</v>
      </c>
      <c r="EC6" s="29" t="s">
        <v>219</v>
      </c>
      <c r="ED6" s="29" t="s">
        <v>220</v>
      </c>
      <c r="EE6" s="29" t="s">
        <v>225</v>
      </c>
      <c r="EF6" s="29" t="s">
        <v>221</v>
      </c>
      <c r="EG6" s="29" t="s">
        <v>222</v>
      </c>
      <c r="EH6" s="29" t="s">
        <v>224</v>
      </c>
      <c r="EI6" s="29" t="s">
        <v>212</v>
      </c>
      <c r="EJ6" s="29" t="s">
        <v>223</v>
      </c>
      <c r="EK6" s="29" t="s">
        <v>218</v>
      </c>
      <c r="EL6" s="29" t="s">
        <v>219</v>
      </c>
      <c r="EM6" s="29" t="s">
        <v>220</v>
      </c>
      <c r="EN6" s="29" t="s">
        <v>225</v>
      </c>
      <c r="EO6" s="29" t="s">
        <v>221</v>
      </c>
      <c r="EP6" s="29" t="s">
        <v>222</v>
      </c>
      <c r="EQ6" s="29" t="s">
        <v>224</v>
      </c>
      <c r="ER6" s="29" t="s">
        <v>212</v>
      </c>
      <c r="ES6" s="29" t="s">
        <v>223</v>
      </c>
      <c r="ET6" s="29" t="s">
        <v>218</v>
      </c>
      <c r="EU6" s="29" t="s">
        <v>219</v>
      </c>
      <c r="EV6" s="29" t="s">
        <v>220</v>
      </c>
      <c r="EW6" s="29" t="s">
        <v>225</v>
      </c>
      <c r="EX6" s="29" t="s">
        <v>221</v>
      </c>
      <c r="EY6" s="29" t="s">
        <v>222</v>
      </c>
      <c r="EZ6" s="29" t="s">
        <v>224</v>
      </c>
      <c r="FA6" s="29" t="s">
        <v>212</v>
      </c>
      <c r="FB6" s="29" t="s">
        <v>223</v>
      </c>
      <c r="FC6" s="29" t="s">
        <v>218</v>
      </c>
      <c r="FD6" s="29" t="s">
        <v>219</v>
      </c>
      <c r="FE6" s="29" t="s">
        <v>220</v>
      </c>
      <c r="FF6" s="29" t="s">
        <v>225</v>
      </c>
      <c r="FG6" s="29" t="s">
        <v>221</v>
      </c>
      <c r="FH6" s="29" t="s">
        <v>222</v>
      </c>
      <c r="FI6" s="29" t="s">
        <v>224</v>
      </c>
      <c r="FJ6" s="29" t="s">
        <v>212</v>
      </c>
      <c r="FK6" s="29" t="s">
        <v>223</v>
      </c>
      <c r="FL6" s="29" t="s">
        <v>218</v>
      </c>
      <c r="FM6" s="29" t="s">
        <v>219</v>
      </c>
      <c r="FN6" s="29" t="s">
        <v>220</v>
      </c>
      <c r="FO6" s="29" t="s">
        <v>225</v>
      </c>
      <c r="FP6" s="29" t="s">
        <v>221</v>
      </c>
      <c r="FQ6" s="29" t="s">
        <v>222</v>
      </c>
      <c r="FR6" s="29" t="s">
        <v>224</v>
      </c>
      <c r="FS6" s="29" t="s">
        <v>212</v>
      </c>
      <c r="FT6" s="29" t="s">
        <v>223</v>
      </c>
      <c r="FU6" s="29" t="s">
        <v>218</v>
      </c>
      <c r="FV6" s="29" t="s">
        <v>219</v>
      </c>
      <c r="FW6" s="29" t="s">
        <v>220</v>
      </c>
      <c r="FX6" s="29" t="s">
        <v>225</v>
      </c>
      <c r="FY6" s="29" t="s">
        <v>221</v>
      </c>
      <c r="FZ6" s="29" t="s">
        <v>222</v>
      </c>
      <c r="GA6" s="29" t="s">
        <v>224</v>
      </c>
      <c r="GB6" s="29" t="s">
        <v>212</v>
      </c>
      <c r="GC6" s="29" t="s">
        <v>223</v>
      </c>
      <c r="GD6" s="29" t="s">
        <v>218</v>
      </c>
      <c r="GE6" s="29" t="s">
        <v>219</v>
      </c>
      <c r="GF6" s="29" t="s">
        <v>220</v>
      </c>
      <c r="GG6" s="29" t="s">
        <v>225</v>
      </c>
      <c r="GH6" s="29" t="s">
        <v>221</v>
      </c>
      <c r="GI6" s="29" t="s">
        <v>222</v>
      </c>
      <c r="GJ6" s="29" t="s">
        <v>224</v>
      </c>
      <c r="GK6" s="29" t="s">
        <v>212</v>
      </c>
      <c r="GL6" s="29" t="s">
        <v>223</v>
      </c>
      <c r="GM6" s="29" t="s">
        <v>218</v>
      </c>
      <c r="GN6" s="29" t="s">
        <v>219</v>
      </c>
      <c r="GO6" s="29" t="s">
        <v>220</v>
      </c>
      <c r="GP6" s="29" t="s">
        <v>225</v>
      </c>
      <c r="GQ6" s="29" t="s">
        <v>221</v>
      </c>
      <c r="GR6" s="29" t="s">
        <v>222</v>
      </c>
      <c r="GS6" s="29" t="s">
        <v>224</v>
      </c>
      <c r="GT6" s="29" t="s">
        <v>212</v>
      </c>
      <c r="GU6" s="29" t="s">
        <v>223</v>
      </c>
      <c r="GV6" s="29" t="s">
        <v>218</v>
      </c>
      <c r="GW6" s="29" t="s">
        <v>219</v>
      </c>
      <c r="GX6" s="29" t="s">
        <v>220</v>
      </c>
      <c r="GY6" s="29" t="s">
        <v>225</v>
      </c>
      <c r="GZ6" s="29" t="s">
        <v>221</v>
      </c>
      <c r="HA6" s="29" t="s">
        <v>222</v>
      </c>
      <c r="HB6" s="29" t="s">
        <v>224</v>
      </c>
      <c r="HC6" s="29" t="s">
        <v>212</v>
      </c>
      <c r="HD6" s="29" t="s">
        <v>223</v>
      </c>
      <c r="HE6" s="29" t="s">
        <v>218</v>
      </c>
      <c r="HF6" s="29" t="s">
        <v>219</v>
      </c>
      <c r="HG6" s="29" t="s">
        <v>220</v>
      </c>
      <c r="HH6" s="29" t="s">
        <v>225</v>
      </c>
      <c r="HI6" s="29" t="s">
        <v>221</v>
      </c>
      <c r="HJ6" s="29" t="s">
        <v>222</v>
      </c>
      <c r="HK6" s="29" t="s">
        <v>224</v>
      </c>
      <c r="HL6" s="29" t="s">
        <v>212</v>
      </c>
      <c r="HM6" s="29"/>
      <c r="HN6" s="29"/>
      <c r="HO6" s="29" t="s">
        <v>223</v>
      </c>
      <c r="HP6" s="29" t="s">
        <v>218</v>
      </c>
      <c r="HQ6" s="29" t="s">
        <v>219</v>
      </c>
      <c r="HR6" s="29" t="s">
        <v>220</v>
      </c>
      <c r="HS6" s="29" t="s">
        <v>225</v>
      </c>
      <c r="HT6" s="29" t="s">
        <v>221</v>
      </c>
      <c r="HU6" s="29" t="s">
        <v>222</v>
      </c>
      <c r="HV6" s="29" t="s">
        <v>224</v>
      </c>
      <c r="HW6" s="29" t="s">
        <v>212</v>
      </c>
      <c r="HX6" s="29" t="s">
        <v>223</v>
      </c>
      <c r="HY6" s="29" t="s">
        <v>218</v>
      </c>
      <c r="HZ6" s="29" t="s">
        <v>219</v>
      </c>
      <c r="IA6" s="29" t="s">
        <v>220</v>
      </c>
      <c r="IB6" s="29" t="s">
        <v>225</v>
      </c>
      <c r="IC6" s="29" t="s">
        <v>221</v>
      </c>
      <c r="ID6" s="29" t="s">
        <v>222</v>
      </c>
      <c r="IE6" s="29" t="s">
        <v>224</v>
      </c>
      <c r="IF6" s="29" t="s">
        <v>212</v>
      </c>
      <c r="IG6" s="29" t="s">
        <v>223</v>
      </c>
      <c r="IH6" s="29" t="s">
        <v>218</v>
      </c>
      <c r="II6" s="29" t="s">
        <v>219</v>
      </c>
      <c r="IJ6" s="29" t="s">
        <v>220</v>
      </c>
      <c r="IK6" s="29" t="s">
        <v>225</v>
      </c>
      <c r="IL6" s="29" t="s">
        <v>221</v>
      </c>
      <c r="IM6" s="29" t="s">
        <v>222</v>
      </c>
      <c r="IN6" s="29" t="s">
        <v>224</v>
      </c>
      <c r="IO6" s="29" t="s">
        <v>212</v>
      </c>
      <c r="IP6" s="29" t="s">
        <v>223</v>
      </c>
      <c r="IQ6" s="29" t="s">
        <v>218</v>
      </c>
      <c r="IR6" s="29" t="s">
        <v>219</v>
      </c>
      <c r="IS6" s="29" t="s">
        <v>220</v>
      </c>
      <c r="IT6" s="29" t="s">
        <v>225</v>
      </c>
      <c r="IU6" s="29" t="s">
        <v>221</v>
      </c>
      <c r="IV6" s="29" t="s">
        <v>222</v>
      </c>
      <c r="IW6" s="29" t="s">
        <v>224</v>
      </c>
      <c r="IX6" s="29" t="s">
        <v>212</v>
      </c>
      <c r="IY6" s="29" t="s">
        <v>223</v>
      </c>
      <c r="IZ6" s="29" t="s">
        <v>218</v>
      </c>
      <c r="JA6" s="29" t="s">
        <v>219</v>
      </c>
      <c r="JB6" s="29" t="s">
        <v>220</v>
      </c>
      <c r="JC6" s="29" t="s">
        <v>225</v>
      </c>
      <c r="JD6" s="29" t="s">
        <v>221</v>
      </c>
      <c r="JE6" s="29" t="s">
        <v>222</v>
      </c>
      <c r="JF6" s="29" t="s">
        <v>224</v>
      </c>
      <c r="JG6" s="29" t="s">
        <v>212</v>
      </c>
      <c r="JH6" s="29" t="s">
        <v>223</v>
      </c>
      <c r="JI6" s="29" t="s">
        <v>218</v>
      </c>
      <c r="JJ6" s="29" t="s">
        <v>219</v>
      </c>
      <c r="JK6" s="29" t="s">
        <v>220</v>
      </c>
      <c r="JL6" s="29" t="s">
        <v>225</v>
      </c>
      <c r="JM6" s="29" t="s">
        <v>221</v>
      </c>
      <c r="JN6" s="29" t="s">
        <v>222</v>
      </c>
      <c r="JO6" s="29" t="s">
        <v>224</v>
      </c>
      <c r="JP6" s="29" t="s">
        <v>212</v>
      </c>
      <c r="JQ6" s="29" t="s">
        <v>223</v>
      </c>
      <c r="JR6" s="29" t="s">
        <v>218</v>
      </c>
      <c r="JS6" s="29" t="s">
        <v>219</v>
      </c>
      <c r="JT6" s="29" t="s">
        <v>220</v>
      </c>
      <c r="JU6" s="29" t="s">
        <v>225</v>
      </c>
      <c r="JV6" s="29" t="s">
        <v>221</v>
      </c>
      <c r="JW6" s="29" t="s">
        <v>222</v>
      </c>
      <c r="JX6" s="29" t="s">
        <v>224</v>
      </c>
      <c r="JY6" s="29" t="s">
        <v>212</v>
      </c>
      <c r="JZ6" s="29" t="s">
        <v>223</v>
      </c>
      <c r="KA6" s="29" t="s">
        <v>218</v>
      </c>
      <c r="KB6" s="29" t="s">
        <v>219</v>
      </c>
      <c r="KC6" s="29" t="s">
        <v>220</v>
      </c>
      <c r="KD6" s="29" t="s">
        <v>225</v>
      </c>
      <c r="KE6" s="29" t="s">
        <v>221</v>
      </c>
      <c r="KF6" s="29" t="s">
        <v>222</v>
      </c>
      <c r="KG6" s="29" t="s">
        <v>224</v>
      </c>
      <c r="KH6" s="29" t="s">
        <v>212</v>
      </c>
      <c r="KI6" s="29" t="s">
        <v>223</v>
      </c>
      <c r="KJ6" s="29" t="s">
        <v>218</v>
      </c>
      <c r="KK6" s="29" t="s">
        <v>219</v>
      </c>
      <c r="KL6" s="29" t="s">
        <v>220</v>
      </c>
      <c r="KM6" s="29" t="s">
        <v>225</v>
      </c>
      <c r="KN6" s="29" t="s">
        <v>221</v>
      </c>
      <c r="KO6" s="29" t="s">
        <v>222</v>
      </c>
      <c r="KP6" s="29" t="s">
        <v>224</v>
      </c>
      <c r="KQ6" s="29" t="s">
        <v>212</v>
      </c>
      <c r="KR6" s="29" t="s">
        <v>223</v>
      </c>
      <c r="KS6" s="29" t="s">
        <v>218</v>
      </c>
      <c r="KT6" s="29" t="s">
        <v>219</v>
      </c>
      <c r="KU6" s="29" t="s">
        <v>220</v>
      </c>
      <c r="KV6" s="29" t="s">
        <v>225</v>
      </c>
      <c r="KW6" s="29" t="s">
        <v>221</v>
      </c>
      <c r="KX6" s="29" t="s">
        <v>222</v>
      </c>
      <c r="KY6" s="29" t="s">
        <v>224</v>
      </c>
      <c r="KZ6" s="29" t="s">
        <v>212</v>
      </c>
      <c r="LA6" s="29" t="s">
        <v>223</v>
      </c>
      <c r="LB6" s="29" t="s">
        <v>218</v>
      </c>
      <c r="LC6" s="29" t="s">
        <v>219</v>
      </c>
      <c r="LD6" s="29" t="s">
        <v>220</v>
      </c>
      <c r="LE6" s="29" t="s">
        <v>225</v>
      </c>
      <c r="LF6" s="29" t="s">
        <v>221</v>
      </c>
      <c r="LG6" s="29" t="s">
        <v>222</v>
      </c>
      <c r="LH6" s="29" t="s">
        <v>224</v>
      </c>
      <c r="LI6" s="29" t="s">
        <v>212</v>
      </c>
      <c r="LJ6" s="29" t="s">
        <v>223</v>
      </c>
      <c r="LK6" s="29" t="s">
        <v>218</v>
      </c>
      <c r="LL6" s="29" t="s">
        <v>219</v>
      </c>
      <c r="LM6" s="29" t="s">
        <v>220</v>
      </c>
      <c r="LN6" s="29" t="s">
        <v>225</v>
      </c>
      <c r="LO6" s="29" t="s">
        <v>221</v>
      </c>
      <c r="LP6" s="29" t="s">
        <v>222</v>
      </c>
      <c r="LQ6" s="29" t="s">
        <v>224</v>
      </c>
      <c r="LR6" s="29" t="s">
        <v>212</v>
      </c>
      <c r="LS6" s="29"/>
      <c r="LT6" s="29"/>
      <c r="LU6" s="111" t="s">
        <v>212</v>
      </c>
      <c r="LV6" s="112" t="s">
        <v>223</v>
      </c>
      <c r="LW6" s="112" t="s">
        <v>218</v>
      </c>
      <c r="LX6" s="112" t="s">
        <v>219</v>
      </c>
      <c r="LY6" s="112" t="s">
        <v>220</v>
      </c>
      <c r="LZ6" s="112" t="s">
        <v>225</v>
      </c>
      <c r="MA6" s="112" t="s">
        <v>221</v>
      </c>
      <c r="MB6" s="112" t="s">
        <v>222</v>
      </c>
      <c r="MC6" s="113" t="s">
        <v>224</v>
      </c>
      <c r="MD6" s="29"/>
      <c r="ME6" s="29"/>
      <c r="MF6" s="29" t="s">
        <v>223</v>
      </c>
      <c r="MG6" s="29" t="s">
        <v>218</v>
      </c>
      <c r="MH6" s="29" t="s">
        <v>219</v>
      </c>
      <c r="MI6" s="29" t="s">
        <v>220</v>
      </c>
      <c r="MJ6" s="29" t="s">
        <v>225</v>
      </c>
      <c r="MK6" s="29" t="s">
        <v>221</v>
      </c>
      <c r="ML6" s="29" t="s">
        <v>222</v>
      </c>
      <c r="MM6" s="29" t="s">
        <v>224</v>
      </c>
      <c r="MN6" s="29" t="s">
        <v>212</v>
      </c>
      <c r="MO6" s="29" t="s">
        <v>223</v>
      </c>
      <c r="MP6" s="29" t="s">
        <v>218</v>
      </c>
      <c r="MQ6" s="29" t="s">
        <v>219</v>
      </c>
      <c r="MR6" s="29" t="s">
        <v>220</v>
      </c>
      <c r="MS6" s="29" t="s">
        <v>225</v>
      </c>
      <c r="MT6" s="29" t="s">
        <v>221</v>
      </c>
      <c r="MU6" s="29" t="s">
        <v>222</v>
      </c>
      <c r="MV6" s="29" t="s">
        <v>224</v>
      </c>
      <c r="MW6" s="29" t="s">
        <v>212</v>
      </c>
      <c r="MX6" s="29"/>
      <c r="MY6" s="29"/>
      <c r="MZ6" s="111" t="s">
        <v>223</v>
      </c>
      <c r="NA6" s="112" t="s">
        <v>212</v>
      </c>
      <c r="NB6" s="112" t="s">
        <v>218</v>
      </c>
      <c r="NC6" s="112" t="s">
        <v>219</v>
      </c>
      <c r="ND6" s="112" t="s">
        <v>220</v>
      </c>
      <c r="NE6" s="112" t="s">
        <v>225</v>
      </c>
      <c r="NF6" s="112" t="s">
        <v>221</v>
      </c>
      <c r="NG6" s="112" t="s">
        <v>222</v>
      </c>
      <c r="NH6" s="112" t="s">
        <v>224</v>
      </c>
      <c r="NI6" s="112" t="s">
        <v>223</v>
      </c>
      <c r="NJ6" s="112" t="s">
        <v>212</v>
      </c>
      <c r="NK6" s="112" t="s">
        <v>218</v>
      </c>
      <c r="NL6" s="112" t="s">
        <v>219</v>
      </c>
      <c r="NM6" s="112" t="s">
        <v>220</v>
      </c>
      <c r="NN6" s="112" t="s">
        <v>225</v>
      </c>
      <c r="NO6" s="112" t="s">
        <v>221</v>
      </c>
      <c r="NP6" s="112" t="s">
        <v>222</v>
      </c>
      <c r="NQ6" s="112" t="s">
        <v>224</v>
      </c>
      <c r="NR6" s="29"/>
      <c r="NS6" s="29"/>
      <c r="NT6" s="29"/>
      <c r="NU6" s="29"/>
      <c r="NV6" s="29" t="s">
        <v>212</v>
      </c>
      <c r="NW6" s="29" t="s">
        <v>212</v>
      </c>
      <c r="NX6" s="29" t="s">
        <v>212</v>
      </c>
      <c r="NY6" s="29" t="s">
        <v>212</v>
      </c>
      <c r="NZ6" s="29"/>
      <c r="OA6" s="29" t="s">
        <v>212</v>
      </c>
      <c r="OB6" s="29" t="s">
        <v>212</v>
      </c>
      <c r="OC6" s="29"/>
      <c r="OD6" s="29" t="s">
        <v>212</v>
      </c>
      <c r="OE6" s="29" t="s">
        <v>212</v>
      </c>
      <c r="OF6" s="29" t="s">
        <v>226</v>
      </c>
      <c r="OG6" s="29" t="s">
        <v>226</v>
      </c>
      <c r="OH6" s="29" t="s">
        <v>212</v>
      </c>
      <c r="OI6" s="29" t="s">
        <v>212</v>
      </c>
      <c r="OJ6" s="29"/>
      <c r="OK6" s="29"/>
      <c r="OL6" s="29" t="s">
        <v>223</v>
      </c>
      <c r="OM6" s="29" t="s">
        <v>218</v>
      </c>
      <c r="ON6" s="29" t="s">
        <v>219</v>
      </c>
      <c r="OO6" s="29" t="s">
        <v>220</v>
      </c>
      <c r="OP6" s="29" t="s">
        <v>225</v>
      </c>
      <c r="OQ6" s="29" t="s">
        <v>221</v>
      </c>
      <c r="OR6" s="29" t="s">
        <v>222</v>
      </c>
      <c r="OS6" s="29" t="s">
        <v>224</v>
      </c>
      <c r="OT6" s="29" t="s">
        <v>212</v>
      </c>
      <c r="OU6" s="29" t="s">
        <v>223</v>
      </c>
      <c r="OV6" s="29" t="s">
        <v>218</v>
      </c>
      <c r="OW6" s="29" t="s">
        <v>219</v>
      </c>
      <c r="OX6" s="29" t="s">
        <v>220</v>
      </c>
      <c r="OY6" s="29" t="s">
        <v>225</v>
      </c>
      <c r="OZ6" s="29" t="s">
        <v>221</v>
      </c>
      <c r="PA6" s="29" t="s">
        <v>222</v>
      </c>
      <c r="PB6" s="29" t="s">
        <v>224</v>
      </c>
      <c r="PC6" s="29" t="s">
        <v>212</v>
      </c>
    </row>
    <row r="7" spans="1:419" s="17" customFormat="1">
      <c r="C7" s="29" t="str">
        <f>IFERROR(IF(AND(C$4="X",C$6=Eingabemaske!$Y$9),"1",""),"")</f>
        <v/>
      </c>
      <c r="D7" s="29" t="str">
        <f>IFERROR(IF(AND(D$4="X",D$6=Eingabemaske!$Y$9),"1",""),"")</f>
        <v/>
      </c>
      <c r="E7" s="29" t="str">
        <f>IFERROR(IF(AND(E$4="X",E$6=Eingabemaske!$Y$9),"1",""),"")</f>
        <v/>
      </c>
      <c r="F7" s="29" t="str">
        <f>IFERROR(IF(AND(F$4="X",F$6=Eingabemaske!$Y$9),"1",""),"")</f>
        <v/>
      </c>
      <c r="G7" s="29" t="str">
        <f>IFERROR(IF(AND(G$4="X",G$6=Eingabemaske!$Y$9),"1",""),"")</f>
        <v/>
      </c>
      <c r="H7" s="29" t="str">
        <f>IFERROR(IF(AND(H$4="X",H$6=Eingabemaske!$Y$9),"1",""),"")</f>
        <v/>
      </c>
      <c r="I7" s="29" t="str">
        <f>IFERROR(IF(AND(I$4="X",I$6=Eingabemaske!$Y$9),"1",""),"")</f>
        <v/>
      </c>
      <c r="J7" s="29" t="str">
        <f>IFERROR(IF(AND(J$4="X",J$6=Eingabemaske!$Y$9),"1",""),"")</f>
        <v/>
      </c>
      <c r="K7" s="29" t="str">
        <f>IFERROR(IF(AND(K$4="X",K$6=Eingabemaske!$Y$9),"1",""),"")</f>
        <v/>
      </c>
      <c r="L7" s="29" t="str">
        <f>IFERROR(IF(AND(L$4="X",L$6=Eingabemaske!$Y$9),"1",""),"")</f>
        <v/>
      </c>
      <c r="M7" s="29" t="str">
        <f>IFERROR(IF(AND(M$4="X",M$6=Eingabemaske!$Y$9),"1",""),"")</f>
        <v/>
      </c>
      <c r="N7" s="29" t="str">
        <f>IFERROR(IF(AND(N$4="X",N$6=Eingabemaske!$Y$9),"1",""),"")</f>
        <v/>
      </c>
      <c r="O7" s="29" t="str">
        <f>IFERROR(IF(AND(O$4="X",O$6=Eingabemaske!$Y$9),"1",""),"")</f>
        <v/>
      </c>
      <c r="P7" s="29" t="str">
        <f>IFERROR(IF(AND(P$4="X",P$6=Eingabemaske!$Y$9),"1",""),"")</f>
        <v/>
      </c>
      <c r="Q7" s="29" t="str">
        <f>IFERROR(IF(AND(Q$4="X",Q$6=Eingabemaske!$Y$9),"1",""),"")</f>
        <v/>
      </c>
      <c r="R7" s="29" t="str">
        <f>IFERROR(IF(AND(R$4="X",R$6=Eingabemaske!$Y$9),"1",""),"")</f>
        <v/>
      </c>
      <c r="S7" s="29" t="str">
        <f>IFERROR(IF(AND(S$4="X",S$6=Eingabemaske!$Y$9),"1",""),"")</f>
        <v/>
      </c>
      <c r="T7" s="29" t="str">
        <f>IFERROR(IF(AND(T$4="X",T$6=Eingabemaske!$Y$9),"1",""),"")</f>
        <v/>
      </c>
      <c r="U7" s="29" t="str">
        <f>IFERROR(IF(AND(U$4="X",U$6=Eingabemaske!$Y$9),"1",""),"")</f>
        <v/>
      </c>
      <c r="V7" s="29" t="str">
        <f>IFERROR(IF(AND(V$4="X",V$6=Eingabemaske!$Y$9),"1",""),"")</f>
        <v/>
      </c>
      <c r="W7" s="29" t="str">
        <f>IFERROR(IF(AND(W$4="X",W$6=Eingabemaske!$Y$9),"1",""),"")</f>
        <v/>
      </c>
      <c r="X7" s="29" t="str">
        <f>IFERROR(IF(AND(X$4="X",X$6=Eingabemaske!$Y$9),"1",""),"")</f>
        <v/>
      </c>
      <c r="Y7" s="29" t="str">
        <f>IFERROR(IF(AND(Y$4="X",Y$6=Eingabemaske!$Y$9),"1",""),"")</f>
        <v/>
      </c>
      <c r="Z7" s="29" t="str">
        <f>IFERROR(IF(AND(Z$4="X",Z$6=Eingabemaske!$Y$9),"1",""),"")</f>
        <v/>
      </c>
      <c r="AA7" s="29" t="str">
        <f>IFERROR(IF(AND(AA$4="X",AA$6=Eingabemaske!$Y$9),"1",""),"")</f>
        <v/>
      </c>
      <c r="AB7" s="29" t="str">
        <f>IFERROR(IF(AND(AB$4="X",AB$6=Eingabemaske!$Y$9),"1",""),"")</f>
        <v/>
      </c>
      <c r="AC7" s="29" t="str">
        <f>IFERROR(IF(AND(AC$4="X",AC$6=Eingabemaske!$Y$9),"1",""),"")</f>
        <v/>
      </c>
      <c r="AD7" s="29" t="str">
        <f>IFERROR(IF(AND(AD$4="X",AD$6=Eingabemaske!$Y$9),"1",""),"")</f>
        <v/>
      </c>
      <c r="AE7" s="29" t="str">
        <f>IFERROR(IF(AND(AE$4="X",AE$6=Eingabemaske!$Y$9),"1",""),"")</f>
        <v/>
      </c>
      <c r="AF7" s="29" t="str">
        <f>IFERROR(IF(AND(AF$4="X",AF$6=Eingabemaske!$Y$9),"1",""),"")</f>
        <v/>
      </c>
      <c r="AG7" s="29" t="str">
        <f>IFERROR(IF(AND(AG$4="X",AG$6=Eingabemaske!$Y$9),"1",""),"")</f>
        <v/>
      </c>
      <c r="AH7" s="29" t="str">
        <f>IFERROR(IF(AND(AH$4="X",AH$6=Eingabemaske!$Y$9),"1",""),"")</f>
        <v/>
      </c>
      <c r="AI7" s="29" t="str">
        <f>IFERROR(IF(AND(AI$4="X",AI$6=Eingabemaske!$Y$9),"1",""),"")</f>
        <v/>
      </c>
      <c r="AJ7" s="29" t="str">
        <f>IFERROR(IF(AND(AJ$4="X",AJ$6=Eingabemaske!$Y$9),"1",""),"")</f>
        <v/>
      </c>
      <c r="AK7" s="29" t="str">
        <f>IFERROR(IF(AND(AK$4="X",AK$6=Eingabemaske!$Y$9),"1",""),"")</f>
        <v/>
      </c>
      <c r="AL7" s="29" t="str">
        <f>IFERROR(IF(AND(AL$4="X",AL$6=Eingabemaske!$Y$9),"1",""),"")</f>
        <v/>
      </c>
      <c r="AM7" s="29" t="str">
        <f>IFERROR(IF(AND(AM$4="X",AM$6=Eingabemaske!$Y$9),"1",""),"")</f>
        <v/>
      </c>
      <c r="AN7" s="29" t="str">
        <f>IFERROR(IF(AND(AN$4="X",AN$6=Eingabemaske!$Y$9),"1",""),"")</f>
        <v/>
      </c>
      <c r="AO7" s="29" t="str">
        <f>IFERROR(IF(AND(AO$4="X",AO$6=Eingabemaske!$Y$9),"1",""),"")</f>
        <v/>
      </c>
      <c r="AP7" s="29" t="str">
        <f>IFERROR(IF(AND(AP$4="X",AP$6=Eingabemaske!$Y$9),"1",""),"")</f>
        <v/>
      </c>
      <c r="AQ7" s="29" t="str">
        <f>IFERROR(IF(AND(AQ$4="X",AQ$6=Eingabemaske!$Y$9),"1",""),"")</f>
        <v/>
      </c>
      <c r="AR7" s="29" t="str">
        <f>IFERROR(IF(AND(AR$4="X",AR$6=Eingabemaske!$Y$9),"1",""),"")</f>
        <v/>
      </c>
      <c r="AS7" s="29" t="str">
        <f>IFERROR(IF(AND(AS$4="X",AS$6=Eingabemaske!$Y$9),"1",""),"")</f>
        <v/>
      </c>
      <c r="AT7" s="29" t="str">
        <f>IFERROR(IF(AND(AT$4="X",AT$6=Eingabemaske!$Y$9),"1",""),"")</f>
        <v/>
      </c>
      <c r="AU7" s="29" t="str">
        <f>IFERROR(IF(AND(AU$4="X",AU$6=Eingabemaske!$Y$9),"1",""),"")</f>
        <v/>
      </c>
      <c r="AV7" s="29" t="str">
        <f>IFERROR(IF(AND(AV$4="X",AV$6=Eingabemaske!$Y$9),"1",""),"")</f>
        <v/>
      </c>
      <c r="AW7" s="29" t="str">
        <f>IFERROR(IF(AND(AW$4="X",AW$6=Eingabemaske!$Y$9),"1",""),"")</f>
        <v/>
      </c>
      <c r="AX7" s="29" t="str">
        <f>IFERROR(IF(AND(AX$4="X",AX$6=Eingabemaske!$Y$9),"1",""),"")</f>
        <v/>
      </c>
      <c r="AY7" s="29" t="str">
        <f>IFERROR(IF(AND(AY$4="X",AY$6=Eingabemaske!$Y$9),"1",""),"")</f>
        <v/>
      </c>
      <c r="AZ7" s="29" t="str">
        <f>IFERROR(IF(AND(AZ$4="X",AZ$6=Eingabemaske!$Y$9),"1",""),"")</f>
        <v/>
      </c>
      <c r="BA7" s="29" t="str">
        <f>IFERROR(IF(AND(BA$4="X",BA$6=Eingabemaske!$Y$9),"1",""),"")</f>
        <v/>
      </c>
      <c r="BB7" s="29" t="str">
        <f>IFERROR(IF(AND(BB$4="X",BB$6=Eingabemaske!$Y$9),"1",""),"")</f>
        <v/>
      </c>
      <c r="BC7" s="29" t="str">
        <f>IFERROR(IF(AND(BC$4="X",BC$6=Eingabemaske!$Y$9),"1",""),"")</f>
        <v/>
      </c>
      <c r="BD7" s="29" t="str">
        <f>IFERROR(IF(AND(BD$4="X",BD$6=Eingabemaske!$Y$9),"1",""),"")</f>
        <v/>
      </c>
      <c r="BE7" s="29" t="str">
        <f>IFERROR(IF(AND(BE$4="X",BE$6=Eingabemaske!$Y$9),"1",""),"")</f>
        <v/>
      </c>
      <c r="BF7" s="29" t="str">
        <f>IFERROR(IF(AND(BF$4="X",BF$6=Eingabemaske!$Y$9),"1",""),"")</f>
        <v/>
      </c>
      <c r="BG7" s="29" t="str">
        <f>IFERROR(IF(AND(BG$4="X",BG$6=Eingabemaske!$Y$9),"1",""),"")</f>
        <v/>
      </c>
      <c r="BH7" s="29" t="str">
        <f>IFERROR(IF(AND(BH$4="X",BH$6=Eingabemaske!$Y$9),"1",""),"")</f>
        <v/>
      </c>
      <c r="BI7" s="29" t="str">
        <f>IFERROR(IF(AND(BI$4="X",BI$6=Eingabemaske!$Y$9),"1",""),"")</f>
        <v/>
      </c>
      <c r="BJ7" s="29" t="str">
        <f>IFERROR(IF(AND(BJ$4="X",BJ$6=Eingabemaske!$Y$9),"1",""),"")</f>
        <v/>
      </c>
      <c r="BK7" s="29" t="str">
        <f>IFERROR(IF(AND(BK$4="X",BK$6=Eingabemaske!$Y$9),"1",""),"")</f>
        <v/>
      </c>
      <c r="BL7" s="29" t="str">
        <f>IFERROR(IF(AND(BL$4="X",BL$6=Eingabemaske!$Y$9),"1",""),"")</f>
        <v/>
      </c>
      <c r="BM7" s="29" t="str">
        <f>IFERROR(IF(AND(BM$4="X",BM$6=Eingabemaske!$Y$9),"1",""),"")</f>
        <v/>
      </c>
      <c r="BN7" s="29" t="str">
        <f>IFERROR(IF(AND(BN$4="X",BN$6=Eingabemaske!$Y$9),"1",""),"")</f>
        <v/>
      </c>
      <c r="BO7" s="29" t="str">
        <f>IFERROR(IF(AND(BO$4="X",BO$6=Eingabemaske!$Y$9),"1",""),"")</f>
        <v/>
      </c>
      <c r="BP7" s="29" t="str">
        <f>IFERROR(IF(AND(BP$4="X",BP$6=Eingabemaske!$Y$9),"1",""),"")</f>
        <v/>
      </c>
      <c r="BQ7" s="29" t="str">
        <f>IFERROR(IF(AND(BQ$4="X",BQ$6=Eingabemaske!$Y$9),"1",""),"")</f>
        <v/>
      </c>
      <c r="BR7" s="29" t="str">
        <f>IFERROR(IF(AND(BR$4="X",BR$6=Eingabemaske!$Y$9),"1",""),"")</f>
        <v/>
      </c>
      <c r="BS7" s="29" t="str">
        <f>IFERROR(IF(AND(BS$4="X",BS$6=Eingabemaske!$Y$9),"1",""),"")</f>
        <v/>
      </c>
      <c r="BT7" s="29" t="str">
        <f>IFERROR(IF(AND(BT$4="X",BT$6=Eingabemaske!$Y$9),"1",""),"")</f>
        <v/>
      </c>
      <c r="BU7" s="29" t="str">
        <f>IFERROR(IF(AND(BU$4="X",BU$6=Eingabemaske!$Y$9),"1",""),"")</f>
        <v/>
      </c>
      <c r="BV7" s="29" t="str">
        <f>IFERROR(IF(AND(BV$4="X",BV$6=Eingabemaske!$Y$9),"1",""),"")</f>
        <v/>
      </c>
      <c r="BW7" s="29" t="str">
        <f>IFERROR(IF(AND(BW$4="X",BW$6=Eingabemaske!$Y$9),"1",""),"")</f>
        <v/>
      </c>
      <c r="BX7" s="29" t="str">
        <f>IFERROR(IF(AND(BX$4="X",BX$6=Eingabemaske!$Y$9),"1",""),"")</f>
        <v/>
      </c>
      <c r="BY7" s="29" t="str">
        <f>IFERROR(IF(AND(BY$4="X",BY$6=Eingabemaske!$Y$9),"1",""),"")</f>
        <v/>
      </c>
      <c r="BZ7" s="29" t="str">
        <f>IFERROR(IF(AND(BZ$4="X",BZ$6=Eingabemaske!$Y$9),"1",""),"")</f>
        <v/>
      </c>
      <c r="CA7" s="29" t="str">
        <f>IFERROR(IF(AND(CA$4="X",CA$6=Eingabemaske!$Y$9),"1",""),"")</f>
        <v/>
      </c>
      <c r="CB7" s="29" t="str">
        <f>IFERROR(IF(AND(CB$4="X",CB$6=Eingabemaske!$Y$9),"1",""),"")</f>
        <v/>
      </c>
      <c r="CC7" s="29" t="str">
        <f>IFERROR(IF(AND(CC$4="X",CC$6=Eingabemaske!$Y$9),"1",""),"")</f>
        <v/>
      </c>
      <c r="CD7" s="29" t="str">
        <f>IFERROR(IF(AND(CD$4="X",CD$6=Eingabemaske!$Y$9),"1",""),"")</f>
        <v/>
      </c>
      <c r="CE7" s="29" t="str">
        <f>IFERROR(IF(AND(CE$4="X",CE$6=Eingabemaske!$Y$9),"1",""),"")</f>
        <v/>
      </c>
      <c r="CF7" s="29" t="str">
        <f>IFERROR(IF(AND(CF$4="X",CF$6=Eingabemaske!$Y$9),"1",""),"")</f>
        <v/>
      </c>
      <c r="CG7" s="29" t="str">
        <f>IFERROR(IF(AND(CG$4="X",CG$6=Eingabemaske!$Y$9),"1",""),"")</f>
        <v/>
      </c>
      <c r="CH7" s="29" t="str">
        <f>IFERROR(IF(AND(CH$4="X",CH$6=Eingabemaske!$Y$9),"1",""),"")</f>
        <v/>
      </c>
      <c r="CI7" s="29" t="str">
        <f>IFERROR(IF(AND(CI$4="X",CI$6=Eingabemaske!$Y$9),"1",""),"")</f>
        <v/>
      </c>
      <c r="CJ7" s="29" t="str">
        <f>IFERROR(IF(AND(CJ$4="X",CJ$6=Eingabemaske!$Y$9),"1",""),"")</f>
        <v/>
      </c>
      <c r="CK7" s="29" t="str">
        <f>IFERROR(IF(AND(CK$4="X",CK$6=Eingabemaske!$Y$9),"1",""),"")</f>
        <v/>
      </c>
      <c r="CL7" s="29" t="str">
        <f>IFERROR(IF(AND(CL$4="X",CL$6=Eingabemaske!$Y$9),"1",""),"")</f>
        <v/>
      </c>
      <c r="CM7" s="29" t="str">
        <f>IFERROR(IF(AND(CM$4="X",CM$6=Eingabemaske!$Y$9),"1",""),"")</f>
        <v/>
      </c>
      <c r="CN7" s="29" t="str">
        <f>IFERROR(IF(AND(CN$4="X",CN$6=Eingabemaske!$Y$9),"1",""),"")</f>
        <v/>
      </c>
      <c r="CO7" s="29" t="str">
        <f>IFERROR(IF(AND(CO$4="X",CO$6=Eingabemaske!$Y$9),"1",""),"")</f>
        <v/>
      </c>
      <c r="CP7" s="29" t="str">
        <f>IFERROR(IF(AND(CP$4="X",CP$6=Eingabemaske!$Y$9),"1",""),"")</f>
        <v/>
      </c>
      <c r="CQ7" s="29" t="str">
        <f>IFERROR(IF(AND(CQ$4="X",CQ$6=Eingabemaske!$Y$9),"1",""),"")</f>
        <v/>
      </c>
      <c r="CR7" s="29" t="str">
        <f>IFERROR(IF(AND(CR$4="X",CR$6=Eingabemaske!$Y$9),"1",""),"")</f>
        <v/>
      </c>
      <c r="CS7" s="29" t="str">
        <f>IFERROR(IF(AND(CS$4="X",CS$6=Eingabemaske!$Y$9),"1",""),"")</f>
        <v/>
      </c>
      <c r="CT7" s="29" t="str">
        <f>IFERROR(IF(AND(CT$4="X",CT$6=Eingabemaske!$Y$9),"1",""),"")</f>
        <v/>
      </c>
      <c r="CU7" s="29" t="str">
        <f>IFERROR(IF(AND(CU$4="X",CU$6=Eingabemaske!$Y$9),"1",""),"")</f>
        <v/>
      </c>
      <c r="CV7" s="29" t="str">
        <f>IFERROR(IF(AND(CV$4="X",CV$6=Eingabemaske!$Y$9),"1",""),"")</f>
        <v/>
      </c>
      <c r="CW7" s="29" t="str">
        <f>IFERROR(IF(AND(CW$4="X",CW$6=Eingabemaske!$Y$9),"1",""),"")</f>
        <v/>
      </c>
      <c r="CX7" s="29" t="str">
        <f>IFERROR(IF(AND(CX$4="X",CX$6=Eingabemaske!$Y$9),"1",""),"")</f>
        <v/>
      </c>
      <c r="CY7" s="29" t="str">
        <f>IFERROR(IF(AND(CY$4="X",CY$6=Eingabemaske!$Y$9),"1",""),"")</f>
        <v/>
      </c>
      <c r="CZ7" s="29" t="str">
        <f>IFERROR(IF(AND(CZ$4="X",CZ$6=Eingabemaske!$Y$9),"1",""),"")</f>
        <v/>
      </c>
      <c r="DA7" s="29" t="str">
        <f>IFERROR(IF(AND(DA$4="X",DA$6=Eingabemaske!$Y$9),"1",""),"")</f>
        <v/>
      </c>
      <c r="DB7" s="29" t="str">
        <f>IFERROR(IF(AND(DB$4="X",DB$6=Eingabemaske!$Y$9),"1",""),"")</f>
        <v/>
      </c>
      <c r="DC7" s="29" t="str">
        <f>IFERROR(IF(AND(DC$4="X",DC$6=Eingabemaske!$Y$9),"1",""),"")</f>
        <v/>
      </c>
      <c r="DD7" s="29" t="str">
        <f>IFERROR(IF(AND(DD$4="X",DD$6=Eingabemaske!$Y$9),"1",""),"")</f>
        <v/>
      </c>
      <c r="DE7" s="29" t="str">
        <f>IFERROR(IF(AND(DE$4="X",DE$6=Eingabemaske!$Y$9),"1",""),"")</f>
        <v/>
      </c>
      <c r="DF7" s="29" t="str">
        <f>IFERROR(IF(AND(DF$4="X",DF$6=Eingabemaske!$Y$9),"1",""),"")</f>
        <v/>
      </c>
      <c r="DG7" s="29" t="str">
        <f>IFERROR(IF(AND(DG$4="X",DG$6=Eingabemaske!$Y$9),"1",""),"")</f>
        <v/>
      </c>
      <c r="DH7" s="29" t="str">
        <f>IFERROR(IF(AND(DH$4="X",DH$6=Eingabemaske!$Y$9),"1",""),"")</f>
        <v/>
      </c>
      <c r="DI7" s="29" t="str">
        <f>IFERROR(IF(AND(DI$4="X",DI$6=Eingabemaske!$Y$9),"1",""),"")</f>
        <v/>
      </c>
      <c r="DJ7" s="29" t="str">
        <f>IFERROR(IF(AND(DJ$4="X",DJ$6=Eingabemaske!$Y$9),"1",""),"")</f>
        <v/>
      </c>
      <c r="DK7" s="29" t="str">
        <f>IFERROR(IF(AND(DK$4="X",DK$6=Eingabemaske!$Y$9),"1",""),"")</f>
        <v/>
      </c>
      <c r="DL7" s="29" t="str">
        <f>IFERROR(IF(AND(DL$4="X",DL$6=Eingabemaske!$Y$9),"1",""),"")</f>
        <v/>
      </c>
      <c r="DM7" s="29" t="str">
        <f>IFERROR(IF(AND(DM$4="X",DM$6=Eingabemaske!$Y$9),"1",""),"")</f>
        <v/>
      </c>
      <c r="DN7" s="29" t="str">
        <f>IFERROR(IF(AND(DN$4="X",DN$6=Eingabemaske!$Y$9),"1",""),"")</f>
        <v/>
      </c>
      <c r="DO7" s="29" t="str">
        <f>IFERROR(IF(AND(DO$4="X",DO$6=Eingabemaske!$Y$9),"1",""),"")</f>
        <v/>
      </c>
      <c r="DP7" s="29" t="str">
        <f>IFERROR(IF(AND(DP$4="X",DP$6=Eingabemaske!$Y$9),"1",""),"")</f>
        <v/>
      </c>
      <c r="DQ7" s="29" t="str">
        <f>IFERROR(IF(AND(DQ$4="X",DQ$6=Eingabemaske!$Y$9),"1",""),"")</f>
        <v/>
      </c>
      <c r="DR7" s="29" t="str">
        <f>IFERROR(IF(AND(DR$4="X",DR$6=Eingabemaske!$Y$9),"1",""),"")</f>
        <v/>
      </c>
      <c r="DS7" s="29" t="str">
        <f>IFERROR(IF(AND(DS$4="X",DS$6=Eingabemaske!$Y$9),"1",""),"")</f>
        <v/>
      </c>
      <c r="DT7" s="29" t="str">
        <f>IFERROR(IF(AND(DT$4="X",DT$6=Eingabemaske!$Y$9),"1",""),"")</f>
        <v/>
      </c>
      <c r="DU7" s="29" t="str">
        <f>IFERROR(IF(AND(DU$4="X",DU$6=Eingabemaske!$Y$9),"1",""),"")</f>
        <v/>
      </c>
      <c r="DV7" s="29" t="str">
        <f>IFERROR(IF(AND(DV$4="X",DV$6=Eingabemaske!$Y$9),"1",""),"")</f>
        <v/>
      </c>
      <c r="DW7" s="29" t="str">
        <f>IFERROR(IF(AND(DW$4="X",DW$6=Eingabemaske!$Y$9),"1",""),"")</f>
        <v/>
      </c>
      <c r="DX7" s="29" t="str">
        <f>IFERROR(IF(AND(DX$4="X",DX$6=Eingabemaske!$Y$9),"1",""),"")</f>
        <v/>
      </c>
      <c r="DY7" s="29" t="str">
        <f>IFERROR(IF(AND(DY$4="X",DY$6=Eingabemaske!$Y$9),"1",""),"")</f>
        <v/>
      </c>
      <c r="DZ7" s="29" t="str">
        <f>IFERROR(IF(AND(DZ$4="X",DZ$6=Eingabemaske!$Y$9),"1",""),"")</f>
        <v/>
      </c>
      <c r="EA7" s="29" t="str">
        <f>IFERROR(IF(AND(EA$4="X",EA$6=Eingabemaske!$Y$9),"1",""),"")</f>
        <v/>
      </c>
      <c r="EB7" s="29" t="str">
        <f>IFERROR(IF(AND(EB$4="X",EB$6=Eingabemaske!$Y$9),"1",""),"")</f>
        <v/>
      </c>
      <c r="EC7" s="29" t="str">
        <f>IFERROR(IF(AND(EC$4="X",EC$6=Eingabemaske!$Y$9),"1",""),"")</f>
        <v/>
      </c>
      <c r="ED7" s="29" t="str">
        <f>IFERROR(IF(AND(ED$4="X",ED$6=Eingabemaske!$Y$9),"1",""),"")</f>
        <v/>
      </c>
      <c r="EE7" s="29" t="str">
        <f>IFERROR(IF(AND(EE$4="X",EE$6=Eingabemaske!$Y$9),"1",""),"")</f>
        <v/>
      </c>
      <c r="EF7" s="29" t="str">
        <f>IFERROR(IF(AND(EF$4="X",EF$6=Eingabemaske!$Y$9),"1",""),"")</f>
        <v/>
      </c>
      <c r="EG7" s="29" t="str">
        <f>IFERROR(IF(AND(EG$4="X",EG$6=Eingabemaske!$Y$9),"1",""),"")</f>
        <v/>
      </c>
      <c r="EH7" s="29" t="str">
        <f>IFERROR(IF(AND(EH$4="X",EH$6=Eingabemaske!$Y$9),"1",""),"")</f>
        <v/>
      </c>
      <c r="EI7" s="29" t="str">
        <f>IFERROR(IF(AND(EI$4="X",EI$6=Eingabemaske!$Y$9),"1",""),"")</f>
        <v/>
      </c>
      <c r="EJ7" s="29" t="str">
        <f>IFERROR(IF(AND(EJ$4="X",EJ$6=Eingabemaske!$Y$9),"1",""),"")</f>
        <v/>
      </c>
      <c r="EK7" s="29" t="str">
        <f>IFERROR(IF(AND(EK$4="X",EK$6=Eingabemaske!$Y$9),"1",""),"")</f>
        <v/>
      </c>
      <c r="EL7" s="29" t="str">
        <f>IFERROR(IF(AND(EL$4="X",EL$6=Eingabemaske!$Y$9),"1",""),"")</f>
        <v/>
      </c>
      <c r="EM7" s="29" t="str">
        <f>IFERROR(IF(AND(EM$4="X",EM$6=Eingabemaske!$Y$9),"1",""),"")</f>
        <v/>
      </c>
      <c r="EN7" s="29" t="str">
        <f>IFERROR(IF(AND(EN$4="X",EN$6=Eingabemaske!$Y$9),"1",""),"")</f>
        <v/>
      </c>
      <c r="EO7" s="29" t="str">
        <f>IFERROR(IF(AND(EO$4="X",EO$6=Eingabemaske!$Y$9),"1",""),"")</f>
        <v/>
      </c>
      <c r="EP7" s="29" t="str">
        <f>IFERROR(IF(AND(EP$4="X",EP$6=Eingabemaske!$Y$9),"1",""),"")</f>
        <v/>
      </c>
      <c r="EQ7" s="29" t="str">
        <f>IFERROR(IF(AND(EQ$4="X",EQ$6=Eingabemaske!$Y$9),"1",""),"")</f>
        <v/>
      </c>
      <c r="ER7" s="29" t="str">
        <f>IFERROR(IF(AND(ER$4="X",ER$6=Eingabemaske!$Y$9),"1",""),"")</f>
        <v/>
      </c>
      <c r="ES7" s="29" t="str">
        <f>IFERROR(IF(AND(ES$4="X",ES$6=Eingabemaske!$Y$9),"1",""),"")</f>
        <v/>
      </c>
      <c r="ET7" s="29" t="str">
        <f>IFERROR(IF(AND(ET$4="X",ET$6=Eingabemaske!$Y$9),"1",""),"")</f>
        <v/>
      </c>
      <c r="EU7" s="29" t="str">
        <f>IFERROR(IF(AND(EU$4="X",EU$6=Eingabemaske!$Y$9),"1",""),"")</f>
        <v/>
      </c>
      <c r="EV7" s="29" t="str">
        <f>IFERROR(IF(AND(EV$4="X",EV$6=Eingabemaske!$Y$9),"1",""),"")</f>
        <v/>
      </c>
      <c r="EW7" s="29" t="str">
        <f>IFERROR(IF(AND(EW$4="X",EW$6=Eingabemaske!$Y$9),"1",""),"")</f>
        <v/>
      </c>
      <c r="EX7" s="29" t="str">
        <f>IFERROR(IF(AND(EX$4="X",EX$6=Eingabemaske!$Y$9),"1",""),"")</f>
        <v/>
      </c>
      <c r="EY7" s="29" t="str">
        <f>IFERROR(IF(AND(EY$4="X",EY$6=Eingabemaske!$Y$9),"1",""),"")</f>
        <v/>
      </c>
      <c r="EZ7" s="29" t="str">
        <f>IFERROR(IF(AND(EZ$4="X",EZ$6=Eingabemaske!$Y$9),"1",""),"")</f>
        <v/>
      </c>
      <c r="FA7" s="29" t="str">
        <f>IFERROR(IF(AND(FA$4="X",FA$6=Eingabemaske!$Y$9),"1",""),"")</f>
        <v/>
      </c>
      <c r="FB7" s="29" t="str">
        <f>IFERROR(IF(AND(FB$4="X",FB$6=Eingabemaske!$Y$9),"1",""),"")</f>
        <v/>
      </c>
      <c r="FC7" s="29" t="str">
        <f>IFERROR(IF(AND(FC$4="X",FC$6=Eingabemaske!$Y$9),"1",""),"")</f>
        <v/>
      </c>
      <c r="FD7" s="29" t="str">
        <f>IFERROR(IF(AND(FD$4="X",FD$6=Eingabemaske!$Y$9),"1",""),"")</f>
        <v/>
      </c>
      <c r="FE7" s="29" t="str">
        <f>IFERROR(IF(AND(FE$4="X",FE$6=Eingabemaske!$Y$9),"1",""),"")</f>
        <v/>
      </c>
      <c r="FF7" s="29" t="str">
        <f>IFERROR(IF(AND(FF$4="X",FF$6=Eingabemaske!$Y$9),"1",""),"")</f>
        <v/>
      </c>
      <c r="FG7" s="29" t="str">
        <f>IFERROR(IF(AND(FG$4="X",FG$6=Eingabemaske!$Y$9),"1",""),"")</f>
        <v/>
      </c>
      <c r="FH7" s="29" t="str">
        <f>IFERROR(IF(AND(FH$4="X",FH$6=Eingabemaske!$Y$9),"1",""),"")</f>
        <v/>
      </c>
      <c r="FI7" s="29" t="str">
        <f>IFERROR(IF(AND(FI$4="X",FI$6=Eingabemaske!$Y$9),"1",""),"")</f>
        <v/>
      </c>
      <c r="FJ7" s="29" t="str">
        <f>IFERROR(IF(AND(FJ$4="X",FJ$6=Eingabemaske!$Y$9),"1",""),"")</f>
        <v/>
      </c>
      <c r="FK7" s="29" t="str">
        <f>IFERROR(IF(AND(FK$4="X",FK$6=Eingabemaske!$Y$9),"1",""),"")</f>
        <v/>
      </c>
      <c r="FL7" s="29" t="str">
        <f>IFERROR(IF(AND(FL$4="X",FL$6=Eingabemaske!$Y$9),"1",""),"")</f>
        <v/>
      </c>
      <c r="FM7" s="29" t="str">
        <f>IFERROR(IF(AND(FM$4="X",FM$6=Eingabemaske!$Y$9),"1",""),"")</f>
        <v/>
      </c>
      <c r="FN7" s="29" t="str">
        <f>IFERROR(IF(AND(FN$4="X",FN$6=Eingabemaske!$Y$9),"1",""),"")</f>
        <v/>
      </c>
      <c r="FO7" s="29" t="str">
        <f>IFERROR(IF(AND(FO$4="X",FO$6=Eingabemaske!$Y$9),"1",""),"")</f>
        <v/>
      </c>
      <c r="FP7" s="29" t="str">
        <f>IFERROR(IF(AND(FP$4="X",FP$6=Eingabemaske!$Y$9),"1",""),"")</f>
        <v/>
      </c>
      <c r="FQ7" s="29" t="str">
        <f>IFERROR(IF(AND(FQ$4="X",FQ$6=Eingabemaske!$Y$9),"1",""),"")</f>
        <v/>
      </c>
      <c r="FR7" s="29" t="str">
        <f>IFERROR(IF(AND(FR$4="X",FR$6=Eingabemaske!$Y$9),"1",""),"")</f>
        <v/>
      </c>
      <c r="FS7" s="29" t="str">
        <f>IFERROR(IF(AND(FS$4="X",FS$6=Eingabemaske!$Y$9),"1",""),"")</f>
        <v/>
      </c>
      <c r="FT7" s="29" t="str">
        <f>IFERROR(IF(AND(FT$4="X",FT$6=Eingabemaske!$Y$9),"1",""),"")</f>
        <v/>
      </c>
      <c r="FU7" s="29" t="str">
        <f>IFERROR(IF(AND(FU$4="X",FU$6=Eingabemaske!$Y$9),"1",""),"")</f>
        <v/>
      </c>
      <c r="FV7" s="29" t="str">
        <f>IFERROR(IF(AND(FV$4="X",FV$6=Eingabemaske!$Y$9),"1",""),"")</f>
        <v/>
      </c>
      <c r="FW7" s="29" t="str">
        <f>IFERROR(IF(AND(FW$4="X",FW$6=Eingabemaske!$Y$9),"1",""),"")</f>
        <v/>
      </c>
      <c r="FX7" s="29" t="str">
        <f>IFERROR(IF(AND(FX$4="X",FX$6=Eingabemaske!$Y$9),"1",""),"")</f>
        <v/>
      </c>
      <c r="FY7" s="29" t="str">
        <f>IFERROR(IF(AND(FY$4="X",FY$6=Eingabemaske!$Y$9),"1",""),"")</f>
        <v/>
      </c>
      <c r="FZ7" s="29" t="str">
        <f>IFERROR(IF(AND(FZ$4="X",FZ$6=Eingabemaske!$Y$9),"1",""),"")</f>
        <v/>
      </c>
      <c r="GA7" s="29" t="str">
        <f>IFERROR(IF(AND(GA$4="X",GA$6=Eingabemaske!$Y$9),"1",""),"")</f>
        <v/>
      </c>
      <c r="GB7" s="29" t="str">
        <f>IFERROR(IF(AND(GB$4="X",GB$6=Eingabemaske!$Y$9),"1",""),"")</f>
        <v/>
      </c>
      <c r="GC7" s="29" t="str">
        <f>IFERROR(IF(AND(GC$4="X",GC$6=Eingabemaske!$Y$9),"1",""),"")</f>
        <v/>
      </c>
      <c r="GD7" s="29" t="str">
        <f>IFERROR(IF(AND(GD$4="X",GD$6=Eingabemaske!$Y$9),"1",""),"")</f>
        <v/>
      </c>
      <c r="GE7" s="29" t="str">
        <f>IFERROR(IF(AND(GE$4="X",GE$6=Eingabemaske!$Y$9),"1",""),"")</f>
        <v/>
      </c>
      <c r="GF7" s="29" t="str">
        <f>IFERROR(IF(AND(GF$4="X",GF$6=Eingabemaske!$Y$9),"1",""),"")</f>
        <v/>
      </c>
      <c r="GG7" s="29" t="str">
        <f>IFERROR(IF(AND(GG$4="X",GG$6=Eingabemaske!$Y$9),"1",""),"")</f>
        <v/>
      </c>
      <c r="GH7" s="29" t="str">
        <f>IFERROR(IF(AND(GH$4="X",GH$6=Eingabemaske!$Y$9),"1",""),"")</f>
        <v/>
      </c>
      <c r="GI7" s="29" t="str">
        <f>IFERROR(IF(AND(GI$4="X",GI$6=Eingabemaske!$Y$9),"1",""),"")</f>
        <v/>
      </c>
      <c r="GJ7" s="29" t="str">
        <f>IFERROR(IF(AND(GJ$4="X",GJ$6=Eingabemaske!$Y$9),"1",""),"")</f>
        <v/>
      </c>
      <c r="GK7" s="29" t="str">
        <f>IFERROR(IF(AND(GK$4="X",GK$6=Eingabemaske!$Y$9),"1",""),"")</f>
        <v/>
      </c>
      <c r="GL7" s="29" t="str">
        <f>IFERROR(IF(AND(GL$4="X",GL$6=Eingabemaske!$Y$9),"1",""),"")</f>
        <v/>
      </c>
      <c r="GM7" s="29" t="str">
        <f>IFERROR(IF(AND(GM$4="X",GM$6=Eingabemaske!$Y$9),"1",""),"")</f>
        <v/>
      </c>
      <c r="GN7" s="29" t="str">
        <f>IFERROR(IF(AND(GN$4="X",GN$6=Eingabemaske!$Y$9),"1",""),"")</f>
        <v/>
      </c>
      <c r="GO7" s="29" t="str">
        <f>IFERROR(IF(AND(GO$4="X",GO$6=Eingabemaske!$Y$9),"1",""),"")</f>
        <v/>
      </c>
      <c r="GP7" s="29" t="str">
        <f>IFERROR(IF(AND(GP$4="X",GP$6=Eingabemaske!$Y$9),"1",""),"")</f>
        <v/>
      </c>
      <c r="GQ7" s="29" t="str">
        <f>IFERROR(IF(AND(GQ$4="X",GQ$6=Eingabemaske!$Y$9),"1",""),"")</f>
        <v/>
      </c>
      <c r="GR7" s="29" t="str">
        <f>IFERROR(IF(AND(GR$4="X",GR$6=Eingabemaske!$Y$9),"1",""),"")</f>
        <v/>
      </c>
      <c r="GS7" s="29" t="str">
        <f>IFERROR(IF(AND(GS$4="X",GS$6=Eingabemaske!$Y$9),"1",""),"")</f>
        <v/>
      </c>
      <c r="GT7" s="29" t="str">
        <f>IFERROR(IF(AND(GT$4="X",GT$6=Eingabemaske!$Y$9),"1",""),"")</f>
        <v/>
      </c>
      <c r="GU7" s="29" t="str">
        <f>IFERROR(IF(AND(GU$4="X",GU$6=Eingabemaske!$Y$9),"1",""),"")</f>
        <v/>
      </c>
      <c r="GV7" s="29" t="str">
        <f>IFERROR(IF(AND(GV$4="X",GV$6=Eingabemaske!$Y$9),"1",""),"")</f>
        <v/>
      </c>
      <c r="GW7" s="29" t="str">
        <f>IFERROR(IF(AND(GW$4="X",GW$6=Eingabemaske!$Y$9),"1",""),"")</f>
        <v/>
      </c>
      <c r="GX7" s="29" t="str">
        <f>IFERROR(IF(AND(GX$4="X",GX$6=Eingabemaske!$Y$9),"1",""),"")</f>
        <v/>
      </c>
      <c r="GY7" s="29" t="str">
        <f>IFERROR(IF(AND(GY$4="X",GY$6=Eingabemaske!$Y$9),"1",""),"")</f>
        <v/>
      </c>
      <c r="GZ7" s="29" t="str">
        <f>IFERROR(IF(AND(GZ$4="X",GZ$6=Eingabemaske!$Y$9),"1",""),"")</f>
        <v/>
      </c>
      <c r="HA7" s="29" t="str">
        <f>IFERROR(IF(AND(HA$4="X",HA$6=Eingabemaske!$Y$9),"1",""),"")</f>
        <v/>
      </c>
      <c r="HB7" s="29" t="str">
        <f>IFERROR(IF(AND(HB$4="X",HB$6=Eingabemaske!$Y$9),"1",""),"")</f>
        <v/>
      </c>
      <c r="HC7" s="29" t="str">
        <f>IFERROR(IF(AND(HC$4="X",HC$6=Eingabemaske!$Y$9),"1",""),"")</f>
        <v/>
      </c>
      <c r="HD7" s="29" t="str">
        <f>IFERROR(IF(AND(HD$4="X",HD$6=Eingabemaske!$Y$9),"1",""),"")</f>
        <v/>
      </c>
      <c r="HE7" s="29" t="str">
        <f>IFERROR(IF(AND(HE$4="X",HE$6=Eingabemaske!$Y$9),"1",""),"")</f>
        <v/>
      </c>
      <c r="HF7" s="29" t="str">
        <f>IFERROR(IF(AND(HF$4="X",HF$6=Eingabemaske!$Y$9),"1",""),"")</f>
        <v/>
      </c>
      <c r="HG7" s="29" t="str">
        <f>IFERROR(IF(AND(HG$4="X",HG$6=Eingabemaske!$Y$9),"1",""),"")</f>
        <v/>
      </c>
      <c r="HH7" s="29" t="str">
        <f>IFERROR(IF(AND(HH$4="X",HH$6=Eingabemaske!$Y$9),"1",""),"")</f>
        <v/>
      </c>
      <c r="HI7" s="29" t="str">
        <f>IFERROR(IF(AND(HI$4="X",HI$6=Eingabemaske!$Y$9),"1",""),"")</f>
        <v/>
      </c>
      <c r="HJ7" s="29" t="str">
        <f>IFERROR(IF(AND(HJ$4="X",HJ$6=Eingabemaske!$Y$9),"1",""),"")</f>
        <v/>
      </c>
      <c r="HK7" s="29" t="str">
        <f>IFERROR(IF(AND(HK$4="X",HK$6=Eingabemaske!$Y$9),"1",""),"")</f>
        <v/>
      </c>
      <c r="HL7" s="29" t="str">
        <f>IFERROR(IF(AND(HL$4="X",HL$6=Eingabemaske!$Y$9),"1",""),"")</f>
        <v/>
      </c>
      <c r="HM7" s="29" t="str">
        <f>IFERROR(IF(AND(HM$4="X",HM$6=Eingabemaske!$Y$9),"1",""),"")</f>
        <v/>
      </c>
      <c r="HN7" s="29" t="str">
        <f>IFERROR(IF(AND(HN$4="X",HN$6=Eingabemaske!$Y$9),"1",""),"")</f>
        <v/>
      </c>
      <c r="HO7" s="29" t="str">
        <f>IFERROR(IF(AND(HO$4="X",HO$6=Eingabemaske!$Y$9),"1",""),"")</f>
        <v/>
      </c>
      <c r="HP7" s="29" t="str">
        <f>IFERROR(IF(AND(HP$4="X",HP$6=Eingabemaske!$Y$9),"1",""),"")</f>
        <v/>
      </c>
      <c r="HQ7" s="29" t="str">
        <f>IFERROR(IF(AND(HQ$4="X",HQ$6=Eingabemaske!$Y$9),"1",""),"")</f>
        <v/>
      </c>
      <c r="HR7" s="29" t="str">
        <f>IFERROR(IF(AND(HR$4="X",HR$6=Eingabemaske!$Y$9),"1",""),"")</f>
        <v/>
      </c>
      <c r="HS7" s="29" t="str">
        <f>IFERROR(IF(AND(HS$4="X",HS$6=Eingabemaske!$Y$9),"1",""),"")</f>
        <v/>
      </c>
      <c r="HT7" s="29" t="str">
        <f>IFERROR(IF(AND(HT$4="X",HT$6=Eingabemaske!$Y$9),"1",""),"")</f>
        <v/>
      </c>
      <c r="HU7" s="29" t="str">
        <f>IFERROR(IF(AND(HU$4="X",HU$6=Eingabemaske!$Y$9),"1",""),"")</f>
        <v/>
      </c>
      <c r="HV7" s="29" t="str">
        <f>IFERROR(IF(AND(HV$4="X",HV$6=Eingabemaske!$Y$9),"1",""),"")</f>
        <v/>
      </c>
      <c r="HW7" s="29" t="str">
        <f>IFERROR(IF(AND(HW$4="X",HW$6=Eingabemaske!$Y$9),"1",""),"")</f>
        <v/>
      </c>
      <c r="HX7" s="29" t="str">
        <f>IFERROR(IF(AND(HX$4="X",HX$6=Eingabemaske!$Y$9),"1",""),"")</f>
        <v/>
      </c>
      <c r="HY7" s="29" t="str">
        <f>IFERROR(IF(AND(HY$4="X",HY$6=Eingabemaske!$Y$9),"1",""),"")</f>
        <v/>
      </c>
      <c r="HZ7" s="29" t="str">
        <f>IFERROR(IF(AND(HZ$4="X",HZ$6=Eingabemaske!$Y$9),"1",""),"")</f>
        <v/>
      </c>
      <c r="IA7" s="29" t="str">
        <f>IFERROR(IF(AND(IA$4="X",IA$6=Eingabemaske!$Y$9),"1",""),"")</f>
        <v/>
      </c>
      <c r="IB7" s="29" t="str">
        <f>IFERROR(IF(AND(IB$4="X",IB$6=Eingabemaske!$Y$9),"1",""),"")</f>
        <v/>
      </c>
      <c r="IC7" s="29" t="str">
        <f>IFERROR(IF(AND(IC$4="X",IC$6=Eingabemaske!$Y$9),"1",""),"")</f>
        <v/>
      </c>
      <c r="ID7" s="29" t="str">
        <f>IFERROR(IF(AND(ID$4="X",ID$6=Eingabemaske!$Y$9),"1",""),"")</f>
        <v/>
      </c>
      <c r="IE7" s="29" t="str">
        <f>IFERROR(IF(AND(IE$4="X",IE$6=Eingabemaske!$Y$9),"1",""),"")</f>
        <v/>
      </c>
      <c r="IF7" s="29" t="str">
        <f>IFERROR(IF(AND(IF$4="X",IF$6=Eingabemaske!$Y$9),"1",""),"")</f>
        <v/>
      </c>
      <c r="IG7" s="29" t="str">
        <f>IFERROR(IF(AND(IG$4="X",IG$6=Eingabemaske!$Y$9),"1",""),"")</f>
        <v/>
      </c>
      <c r="IH7" s="29" t="str">
        <f>IFERROR(IF(AND(IH$4="X",IH$6=Eingabemaske!$Y$9),"1",""),"")</f>
        <v/>
      </c>
      <c r="II7" s="29" t="str">
        <f>IFERROR(IF(AND(II$4="X",II$6=Eingabemaske!$Y$9),"1",""),"")</f>
        <v/>
      </c>
      <c r="IJ7" s="29" t="str">
        <f>IFERROR(IF(AND(IJ$4="X",IJ$6=Eingabemaske!$Y$9),"1",""),"")</f>
        <v/>
      </c>
      <c r="IK7" s="29" t="str">
        <f>IFERROR(IF(AND(IK$4="X",IK$6=Eingabemaske!$Y$9),"1",""),"")</f>
        <v/>
      </c>
      <c r="IL7" s="29" t="str">
        <f>IFERROR(IF(AND(IL$4="X",IL$6=Eingabemaske!$Y$9),"1",""),"")</f>
        <v/>
      </c>
      <c r="IM7" s="29" t="str">
        <f>IFERROR(IF(AND(IM$4="X",IM$6=Eingabemaske!$Y$9),"1",""),"")</f>
        <v/>
      </c>
      <c r="IN7" s="29" t="str">
        <f>IFERROR(IF(AND(IN$4="X",IN$6=Eingabemaske!$Y$9),"1",""),"")</f>
        <v/>
      </c>
      <c r="IO7" s="29" t="str">
        <f>IFERROR(IF(AND(IO$4="X",IO$6=Eingabemaske!$Y$9),"1",""),"")</f>
        <v/>
      </c>
      <c r="IP7" s="29" t="str">
        <f>IFERROR(IF(AND(IP$4="X",IP$6=Eingabemaske!$Y$9),"1",""),"")</f>
        <v/>
      </c>
      <c r="IQ7" s="29" t="str">
        <f>IFERROR(IF(AND(IQ$4="X",IQ$6=Eingabemaske!$Y$9),"1",""),"")</f>
        <v/>
      </c>
      <c r="IR7" s="29" t="str">
        <f>IFERROR(IF(AND(IR$4="X",IR$6=Eingabemaske!$Y$9),"1",""),"")</f>
        <v/>
      </c>
      <c r="IS7" s="29" t="str">
        <f>IFERROR(IF(AND(IS$4="X",IS$6=Eingabemaske!$Y$9),"1",""),"")</f>
        <v/>
      </c>
      <c r="IT7" s="29" t="str">
        <f>IFERROR(IF(AND(IT$4="X",IT$6=Eingabemaske!$Y$9),"1",""),"")</f>
        <v/>
      </c>
      <c r="IU7" s="29" t="str">
        <f>IFERROR(IF(AND(IU$4="X",IU$6=Eingabemaske!$Y$9),"1",""),"")</f>
        <v/>
      </c>
      <c r="IV7" s="29" t="str">
        <f>IFERROR(IF(AND(IV$4="X",IV$6=Eingabemaske!$Y$9),"1",""),"")</f>
        <v/>
      </c>
      <c r="IW7" s="29" t="str">
        <f>IFERROR(IF(AND(IW$4="X",IW$6=Eingabemaske!$Y$9),"1",""),"")</f>
        <v/>
      </c>
      <c r="IX7" s="29" t="str">
        <f>IFERROR(IF(AND(IX$4="X",IX$6=Eingabemaske!$Y$9),"1",""),"")</f>
        <v/>
      </c>
      <c r="IY7" s="29" t="str">
        <f>IFERROR(IF(AND(IY$4="X",IY$6=Eingabemaske!$Y$9),"1",""),"")</f>
        <v/>
      </c>
      <c r="IZ7" s="29" t="str">
        <f>IFERROR(IF(AND(IZ$4="X",IZ$6=Eingabemaske!$Y$9),"1",""),"")</f>
        <v/>
      </c>
      <c r="JA7" s="29" t="str">
        <f>IFERROR(IF(AND(JA$4="X",JA$6=Eingabemaske!$Y$9),"1",""),"")</f>
        <v/>
      </c>
      <c r="JB7" s="29" t="str">
        <f>IFERROR(IF(AND(JB$4="X",JB$6=Eingabemaske!$Y$9),"1",""),"")</f>
        <v/>
      </c>
      <c r="JC7" s="29" t="str">
        <f>IFERROR(IF(AND(JC$4="X",JC$6=Eingabemaske!$Y$9),"1",""),"")</f>
        <v/>
      </c>
      <c r="JD7" s="29" t="str">
        <f>IFERROR(IF(AND(JD$4="X",JD$6=Eingabemaske!$Y$9),"1",""),"")</f>
        <v/>
      </c>
      <c r="JE7" s="29" t="str">
        <f>IFERROR(IF(AND(JE$4="X",JE$6=Eingabemaske!$Y$9),"1",""),"")</f>
        <v/>
      </c>
      <c r="JF7" s="29" t="str">
        <f>IFERROR(IF(AND(JF$4="X",JF$6=Eingabemaske!$Y$9),"1",""),"")</f>
        <v/>
      </c>
      <c r="JG7" s="29" t="str">
        <f>IFERROR(IF(AND(JG$4="X",JG$6=Eingabemaske!$Y$9),"1",""),"")</f>
        <v/>
      </c>
      <c r="JH7" s="29" t="str">
        <f>IFERROR(IF(AND(JH$4="X",JH$6=Eingabemaske!$Y$9),"1",""),"")</f>
        <v/>
      </c>
      <c r="JI7" s="29" t="str">
        <f>IFERROR(IF(AND(JI$4="X",JI$6=Eingabemaske!$Y$9),"1",""),"")</f>
        <v/>
      </c>
      <c r="JJ7" s="29" t="str">
        <f>IFERROR(IF(AND(JJ$4="X",JJ$6=Eingabemaske!$Y$9),"1",""),"")</f>
        <v/>
      </c>
      <c r="JK7" s="29" t="str">
        <f>IFERROR(IF(AND(JK$4="X",JK$6=Eingabemaske!$Y$9),"1",""),"")</f>
        <v/>
      </c>
      <c r="JL7" s="29" t="str">
        <f>IFERROR(IF(AND(JL$4="X",JL$6=Eingabemaske!$Y$9),"1",""),"")</f>
        <v/>
      </c>
      <c r="JM7" s="29" t="str">
        <f>IFERROR(IF(AND(JM$4="X",JM$6=Eingabemaske!$Y$9),"1",""),"")</f>
        <v/>
      </c>
      <c r="JN7" s="29" t="str">
        <f>IFERROR(IF(AND(JN$4="X",JN$6=Eingabemaske!$Y$9),"1",""),"")</f>
        <v/>
      </c>
      <c r="JO7" s="29" t="str">
        <f>IFERROR(IF(AND(JO$4="X",JO$6=Eingabemaske!$Y$9),"1",""),"")</f>
        <v/>
      </c>
      <c r="JP7" s="29" t="str">
        <f>IFERROR(IF(AND(JP$4="X",JP$6=Eingabemaske!$Y$9),"1",""),"")</f>
        <v/>
      </c>
      <c r="JQ7" s="29" t="str">
        <f>IFERROR(IF(AND(JQ$4="X",JQ$6=Eingabemaske!$Y$9),"1",""),"")</f>
        <v/>
      </c>
      <c r="JR7" s="29" t="str">
        <f>IFERROR(IF(AND(JR$4="X",JR$6=Eingabemaske!$Y$9),"1",""),"")</f>
        <v/>
      </c>
      <c r="JS7" s="29" t="str">
        <f>IFERROR(IF(AND(JS$4="X",JS$6=Eingabemaske!$Y$9),"1",""),"")</f>
        <v/>
      </c>
      <c r="JT7" s="29" t="str">
        <f>IFERROR(IF(AND(JT$4="X",JT$6=Eingabemaske!$Y$9),"1",""),"")</f>
        <v/>
      </c>
      <c r="JU7" s="29" t="str">
        <f>IFERROR(IF(AND(JU$4="X",JU$6=Eingabemaske!$Y$9),"1",""),"")</f>
        <v/>
      </c>
      <c r="JV7" s="29" t="str">
        <f>IFERROR(IF(AND(JV$4="X",JV$6=Eingabemaske!$Y$9),"1",""),"")</f>
        <v/>
      </c>
      <c r="JW7" s="29" t="str">
        <f>IFERROR(IF(AND(JW$4="X",JW$6=Eingabemaske!$Y$9),"1",""),"")</f>
        <v/>
      </c>
      <c r="JX7" s="29" t="str">
        <f>IFERROR(IF(AND(JX$4="X",JX$6=Eingabemaske!$Y$9),"1",""),"")</f>
        <v/>
      </c>
      <c r="JY7" s="29" t="str">
        <f>IFERROR(IF(AND(JY$4="X",JY$6=Eingabemaske!$Y$9),"1",""),"")</f>
        <v/>
      </c>
      <c r="JZ7" s="29" t="str">
        <f>IFERROR(IF(AND(JZ$4="X",JZ$6=Eingabemaske!$Y$9),"1",""),"")</f>
        <v/>
      </c>
      <c r="KA7" s="29" t="str">
        <f>IFERROR(IF(AND(KA$4="X",KA$6=Eingabemaske!$Y$9),"1",""),"")</f>
        <v/>
      </c>
      <c r="KB7" s="29" t="str">
        <f>IFERROR(IF(AND(KB$4="X",KB$6=Eingabemaske!$Y$9),"1",""),"")</f>
        <v/>
      </c>
      <c r="KC7" s="29" t="str">
        <f>IFERROR(IF(AND(KC$4="X",KC$6=Eingabemaske!$Y$9),"1",""),"")</f>
        <v/>
      </c>
      <c r="KD7" s="29" t="str">
        <f>IFERROR(IF(AND(KD$4="X",KD$6=Eingabemaske!$Y$9),"1",""),"")</f>
        <v/>
      </c>
      <c r="KE7" s="29" t="str">
        <f>IFERROR(IF(AND(KE$4="X",KE$6=Eingabemaske!$Y$9),"1",""),"")</f>
        <v/>
      </c>
      <c r="KF7" s="29" t="str">
        <f>IFERROR(IF(AND(KF$4="X",KF$6=Eingabemaske!$Y$9),"1",""),"")</f>
        <v/>
      </c>
      <c r="KG7" s="29" t="str">
        <f>IFERROR(IF(AND(KG$4="X",KG$6=Eingabemaske!$Y$9),"1",""),"")</f>
        <v/>
      </c>
      <c r="KH7" s="29" t="str">
        <f>IFERROR(IF(AND(KH$4="X",KH$6=Eingabemaske!$Y$9),"1",""),"")</f>
        <v/>
      </c>
      <c r="KI7" s="29" t="str">
        <f>IFERROR(IF(AND(KI$4="X",KI$6=Eingabemaske!$Y$9),"1",""),"")</f>
        <v/>
      </c>
      <c r="KJ7" s="29" t="str">
        <f>IFERROR(IF(AND(KJ$4="X",KJ$6=Eingabemaske!$Y$9),"1",""),"")</f>
        <v/>
      </c>
      <c r="KK7" s="29" t="str">
        <f>IFERROR(IF(AND(KK$4="X",KK$6=Eingabemaske!$Y$9),"1",""),"")</f>
        <v/>
      </c>
      <c r="KL7" s="29" t="str">
        <f>IFERROR(IF(AND(KL$4="X",KL$6=Eingabemaske!$Y$9),"1",""),"")</f>
        <v/>
      </c>
      <c r="KM7" s="29" t="str">
        <f>IFERROR(IF(AND(KM$4="X",KM$6=Eingabemaske!$Y$9),"1",""),"")</f>
        <v/>
      </c>
      <c r="KN7" s="29" t="str">
        <f>IFERROR(IF(AND(KN$4="X",KN$6=Eingabemaske!$Y$9),"1",""),"")</f>
        <v/>
      </c>
      <c r="KO7" s="29" t="str">
        <f>IFERROR(IF(AND(KO$4="X",KO$6=Eingabemaske!$Y$9),"1",""),"")</f>
        <v/>
      </c>
      <c r="KP7" s="29" t="str">
        <f>IFERROR(IF(AND(KP$4="X",KP$6=Eingabemaske!$Y$9),"1",""),"")</f>
        <v/>
      </c>
      <c r="KQ7" s="29" t="str">
        <f>IFERROR(IF(AND(KQ$4="X",KQ$6=Eingabemaske!$Y$9),"1",""),"")</f>
        <v/>
      </c>
      <c r="KR7" s="29" t="str">
        <f>IFERROR(IF(AND(KR$4="X",KR$6=Eingabemaske!$Y$9),"1",""),"")</f>
        <v/>
      </c>
      <c r="KS7" s="29" t="str">
        <f>IFERROR(IF(AND(KS$4="X",KS$6=Eingabemaske!$Y$9),"1",""),"")</f>
        <v/>
      </c>
      <c r="KT7" s="29" t="str">
        <f>IFERROR(IF(AND(KT$4="X",KT$6=Eingabemaske!$Y$9),"1",""),"")</f>
        <v/>
      </c>
      <c r="KU7" s="29" t="str">
        <f>IFERROR(IF(AND(KU$4="X",KU$6=Eingabemaske!$Y$9),"1",""),"")</f>
        <v/>
      </c>
      <c r="KV7" s="29" t="str">
        <f>IFERROR(IF(AND(KV$4="X",KV$6=Eingabemaske!$Y$9),"1",""),"")</f>
        <v/>
      </c>
      <c r="KW7" s="29" t="str">
        <f>IFERROR(IF(AND(KW$4="X",KW$6=Eingabemaske!$Y$9),"1",""),"")</f>
        <v/>
      </c>
      <c r="KX7" s="29" t="str">
        <f>IFERROR(IF(AND(KX$4="X",KX$6=Eingabemaske!$Y$9),"1",""),"")</f>
        <v/>
      </c>
      <c r="KY7" s="29" t="str">
        <f>IFERROR(IF(AND(KY$4="X",KY$6=Eingabemaske!$Y$9),"1",""),"")</f>
        <v/>
      </c>
      <c r="KZ7" s="29" t="str">
        <f>IFERROR(IF(AND(KZ$4="X",KZ$6=Eingabemaske!$Y$9),"1",""),"")</f>
        <v/>
      </c>
      <c r="LA7" s="29" t="str">
        <f>IFERROR(IF(AND(LA$4="X",LA$6=Eingabemaske!$Y$9),"1",""),"")</f>
        <v/>
      </c>
      <c r="LB7" s="29" t="str">
        <f>IFERROR(IF(AND(LB$4="X",LB$6=Eingabemaske!$Y$9),"1",""),"")</f>
        <v/>
      </c>
      <c r="LC7" s="29" t="str">
        <f>IFERROR(IF(AND(LC$4="X",LC$6=Eingabemaske!$Y$9),"1",""),"")</f>
        <v/>
      </c>
      <c r="LD7" s="29" t="str">
        <f>IFERROR(IF(AND(LD$4="X",LD$6=Eingabemaske!$Y$9),"1",""),"")</f>
        <v/>
      </c>
      <c r="LE7" s="29" t="str">
        <f t="array" ref="LE7">IFERROR(IF(AND(LE$4="X",LE$6=Eingabemaske!$Y$9),"1",""),"")</f>
        <v/>
      </c>
      <c r="LF7" s="29" t="str">
        <f>IFERROR(IF(AND(LF$4="X",LF$6=Eingabemaske!$Y$9),"1",""),"")</f>
        <v/>
      </c>
      <c r="LG7" s="29" t="str">
        <f>IFERROR(IF(AND(LG$4="X",LG$6=Eingabemaske!$Y$9),"1",""),"")</f>
        <v/>
      </c>
      <c r="LH7" s="29" t="str">
        <f>IFERROR(IF(AND(LH$4="X",LH$6=Eingabemaske!$Y$9),"1",""),"")</f>
        <v/>
      </c>
      <c r="LI7" s="29" t="str">
        <f>IFERROR(IF(AND(LI$4="X",LI$6=Eingabemaske!$Y$9),"1",""),"")</f>
        <v/>
      </c>
      <c r="LJ7" s="29" t="str">
        <f>IFERROR(IF(AND(LJ$4="X",LJ$6=Eingabemaske!$Y$9),"1",""),"")</f>
        <v/>
      </c>
      <c r="LK7" s="29" t="str">
        <f>IFERROR(IF(AND(LK$4="X",LK$6=Eingabemaske!$Y$9),"1",""),"")</f>
        <v/>
      </c>
      <c r="LL7" s="29" t="str">
        <f>IFERROR(IF(AND(LL$4="X",LL$6=Eingabemaske!$Y$9),"1",""),"")</f>
        <v/>
      </c>
      <c r="LM7" s="29" t="str">
        <f>IFERROR(IF(AND(LM$4="X",LM$6=Eingabemaske!$Y$9),"1",""),"")</f>
        <v/>
      </c>
      <c r="LN7" s="29" t="str">
        <f>IFERROR(IF(AND(LN$4="X",LN$6=Eingabemaske!$Y$9),"1",""),"")</f>
        <v/>
      </c>
      <c r="LO7" s="29" t="str">
        <f>IFERROR(IF(AND(LO$4="X",LO$6=Eingabemaske!$Y$9),"1",""),"")</f>
        <v/>
      </c>
      <c r="LP7" s="29" t="str">
        <f>IFERROR(IF(AND(LP$4="X",LP$6=Eingabemaske!$Y$9),"1",""),"")</f>
        <v/>
      </c>
      <c r="LQ7" s="29" t="str">
        <f>IFERROR(IF(AND(LQ$4="X",LQ$6=Eingabemaske!$Y$9),"1",""),"")</f>
        <v/>
      </c>
      <c r="LR7" s="29" t="str">
        <f>IFERROR(IF(AND(LR$4="X",LR$6=Eingabemaske!$Y$9),"1",""),"")</f>
        <v/>
      </c>
      <c r="LS7" s="29"/>
      <c r="LT7" s="29"/>
      <c r="LU7" s="111" t="str">
        <f>IFERROR(IF(AND(LU$4="X",LU$6=Eingabemaske!$Y$9),"1",""),"")</f>
        <v/>
      </c>
      <c r="LV7" s="112" t="str">
        <f>IFERROR(IF(AND(LV$4="X",LV$6=Eingabemaske!$Y$9),"1",""),"")</f>
        <v/>
      </c>
      <c r="LW7" s="112" t="str">
        <f>IFERROR(IF(AND(LW$4="X",LW$6=Eingabemaske!$Y$9),"1",""),"")</f>
        <v/>
      </c>
      <c r="LX7" s="112" t="str">
        <f>IFERROR(IF(AND(LX$4="X",LX$6=Eingabemaske!$Y$9),"1",""),"")</f>
        <v/>
      </c>
      <c r="LY7" s="112" t="str">
        <f>IFERROR(IF(AND(LY$4="X",LY$6=Eingabemaske!$Y$9),"1",""),"")</f>
        <v/>
      </c>
      <c r="LZ7" s="112" t="str">
        <f>IFERROR(IF(AND(LZ$4="X",LZ$6=Eingabemaske!$Y$9),"1",""),"")</f>
        <v/>
      </c>
      <c r="MA7" s="112" t="str">
        <f>IFERROR(IF(AND(MA$4="X",MA$6=Eingabemaske!$Y$9),"1",""),"")</f>
        <v/>
      </c>
      <c r="MB7" s="112" t="str">
        <f>IFERROR(IF(AND(MB$4="X",MB$6=Eingabemaske!$Y$9),"1",""),"")</f>
        <v/>
      </c>
      <c r="MC7" s="113" t="str">
        <f>IFERROR(IF(AND(MC$4="X",MC$6=Eingabemaske!$Y$9),"1",""),"")</f>
        <v/>
      </c>
      <c r="MD7" s="29"/>
      <c r="ME7" s="29"/>
      <c r="MF7" s="29" t="str">
        <f>IFERROR(IF(AND(MF$4="X",MF$6=Eingabemaske!$Y$9),"1",""),"")</f>
        <v/>
      </c>
      <c r="MG7" s="29" t="str">
        <f>IFERROR(IF(AND(MG$4="X",MG$6=Eingabemaske!$Y$9),"1",""),"")</f>
        <v/>
      </c>
      <c r="MH7" s="29" t="str">
        <f>IFERROR(IF(AND(MH$4="X",MH$6=Eingabemaske!$Y$9),"1",""),"")</f>
        <v/>
      </c>
      <c r="MI7" s="29" t="str">
        <f>IFERROR(IF(AND(MI$4="X",MI$6=Eingabemaske!$Y$9),"1",""),"")</f>
        <v/>
      </c>
      <c r="MJ7" s="29" t="str">
        <f>IFERROR(IF(AND(MJ$4="X",MJ$6=Eingabemaske!$Y$9),"1",""),"")</f>
        <v/>
      </c>
      <c r="MK7" s="29" t="str">
        <f>IFERROR(IF(AND(MK$4="X",MK$6=Eingabemaske!$Y$9),"1",""),"")</f>
        <v/>
      </c>
      <c r="ML7" s="29" t="str">
        <f>IFERROR(IF(AND(ML$4="X",ML$6=Eingabemaske!$Y$9),"1",""),"")</f>
        <v/>
      </c>
      <c r="MM7" s="29" t="str">
        <f>IFERROR(IF(AND(MM$4="X",MM$6=Eingabemaske!$Y$9),"1",""),"")</f>
        <v/>
      </c>
      <c r="MN7" s="29" t="str">
        <f>IFERROR(IF(AND(MN$4="X",MN$6=Eingabemaske!$Y$9),"1",""),"")</f>
        <v>1</v>
      </c>
      <c r="MO7" s="29" t="str">
        <f>IFERROR(IF(AND(MO$4="X",MO$6=Eingabemaske!$Y$9),"1",""),"")</f>
        <v/>
      </c>
      <c r="MP7" s="29" t="str">
        <f>IFERROR(IF(AND(MP$4="X",MP$6=Eingabemaske!$Y$9),"1",""),"")</f>
        <v/>
      </c>
      <c r="MQ7" s="29" t="str">
        <f>IFERROR(IF(AND(MQ$4="X",MQ$6=Eingabemaske!$Y$9),"1",""),"")</f>
        <v/>
      </c>
      <c r="MR7" s="29" t="str">
        <f>IFERROR(IF(AND(MR$4="X",MR$6=Eingabemaske!$Y$9),"1",""),"")</f>
        <v/>
      </c>
      <c r="MS7" s="29" t="str">
        <f>IFERROR(IF(AND(MS$4="X",MS$6=Eingabemaske!$Y$9),"1",""),"")</f>
        <v/>
      </c>
      <c r="MT7" s="29" t="str">
        <f>IFERROR(IF(AND(MT$4="X",MT$6=Eingabemaske!$Y$9),"1",""),"")</f>
        <v/>
      </c>
      <c r="MU7" s="29" t="str">
        <f>IFERROR(IF(AND(MU$4="X",MU$6=Eingabemaske!$Y$9),"1",""),"")</f>
        <v/>
      </c>
      <c r="MV7" s="29" t="str">
        <f>IFERROR(IF(AND(MV$4="X",MV$6=Eingabemaske!$Y$9),"1",""),"")</f>
        <v/>
      </c>
      <c r="MW7" s="29" t="str">
        <f>IFERROR(IF(AND(MW$4="X",MW$6=Eingabemaske!$Y$9),"1",""),"")</f>
        <v/>
      </c>
      <c r="MX7" s="29"/>
      <c r="MY7" s="29"/>
      <c r="MZ7" s="111" t="str">
        <f t="array" ref="MZ7">IFERROR(IF(AND(MZ$4="X",MZ$6=Eingabemaske!$Y$9),"1",""),"")</f>
        <v/>
      </c>
      <c r="NA7" s="112" t="str">
        <f t="array" ref="NA7">IFERROR(IF(AND(NA$4="X",NA$6=Eingabemaske!$Y$9),"1",""),"")</f>
        <v/>
      </c>
      <c r="NB7" s="112" t="str">
        <f>IFERROR(IF(AND(NB$4="X",NB$6=Eingabemaske!$Y$9),"1",""),"")</f>
        <v/>
      </c>
      <c r="NC7" s="112" t="str">
        <f>IFERROR(IF(AND(NC$4="X",NC$6=Eingabemaske!$Y$9),"1",""),"")</f>
        <v/>
      </c>
      <c r="ND7" s="112" t="str">
        <f>IFERROR(IF(AND(ND$4="X",ND$6=Eingabemaske!$Y$9),"1",""),"")</f>
        <v/>
      </c>
      <c r="NE7" s="112" t="str">
        <f>IFERROR(IF(AND(NE$4="X",NE$6=Eingabemaske!$Y$9),"1",""),"")</f>
        <v/>
      </c>
      <c r="NF7" s="112" t="str">
        <f>IFERROR(IF(AND(NF$4="X",NF$6=Eingabemaske!$Y$9),"1",""),"")</f>
        <v/>
      </c>
      <c r="NG7" s="112" t="str">
        <f>IFERROR(IF(AND(NG$4="X",NG$6=Eingabemaske!$Y$9),"1",""),"")</f>
        <v/>
      </c>
      <c r="NH7" s="112" t="str">
        <f>IFERROR(IF(AND(NH$4="X",NH$6=Eingabemaske!$Y$9),"1",""),"")</f>
        <v/>
      </c>
      <c r="NI7" s="112" t="str">
        <f>IFERROR(IF(AND(NI$4="X",NI$6=Eingabemaske!$Y$9),"1",""),"")</f>
        <v/>
      </c>
      <c r="NJ7" s="112" t="str">
        <f t="array" ref="NJ7">IFERROR(IF(AND(NJ$4="X",NJ$6=Eingabemaske!$Y$9),"1",""),"")</f>
        <v/>
      </c>
      <c r="NK7" s="112" t="str">
        <f>IFERROR(IF(AND(NK$4="X",NK$6=Eingabemaske!$Y$9),"1",""),"")</f>
        <v/>
      </c>
      <c r="NL7" s="112" t="str">
        <f>IFERROR(IF(AND(NL$4="X",NL$6=Eingabemaske!$Y$9),"1",""),"")</f>
        <v/>
      </c>
      <c r="NM7" s="112" t="str">
        <f>IFERROR(IF(AND(NM$4="X",NM$6=Eingabemaske!$Y$9),"1",""),"")</f>
        <v/>
      </c>
      <c r="NN7" s="112" t="str">
        <f>IFERROR(IF(AND(NN$4="X",NN$6=Eingabemaske!$Y$9),"1",""),"")</f>
        <v/>
      </c>
      <c r="NO7" s="112" t="str">
        <f>IFERROR(IF(AND(NO$4="X",NO$6=Eingabemaske!$Y$9),"1",""),"")</f>
        <v/>
      </c>
      <c r="NP7" s="112" t="str">
        <f>IFERROR(IF(AND(NP$4="X",NP$6=Eingabemaske!$Y$9),"1",""),"")</f>
        <v/>
      </c>
      <c r="NQ7" s="112" t="str">
        <f>IFERROR(IF(AND(NQ$4="X",NQ$6=Eingabemaske!$Y$9),"1",""),"")</f>
        <v/>
      </c>
      <c r="NR7" s="29"/>
      <c r="NS7" s="29"/>
      <c r="NT7" s="29"/>
      <c r="NU7" s="29"/>
      <c r="NV7" s="29"/>
      <c r="NW7" s="29"/>
      <c r="NX7" s="29"/>
      <c r="NY7" s="29"/>
      <c r="NZ7" s="29"/>
      <c r="OA7" s="29"/>
      <c r="OB7" s="29"/>
      <c r="OC7" s="29"/>
      <c r="OD7" s="29"/>
      <c r="OE7" s="29"/>
      <c r="OF7" s="29" t="str">
        <f>IFERROR(IF(AND(OF$4="X",OF$6=Eingabemaske!$Y$9),"1",""),"")</f>
        <v/>
      </c>
      <c r="OG7" s="29" t="str">
        <f>IFERROR(IF(AND(OG$4="X",OG$6=Eingabemaske!$Y$9),"1",""),"")</f>
        <v/>
      </c>
      <c r="OH7" s="29" t="str">
        <f>IFERROR(IF(AND(OH$4="X",OH$6=Eingabemaske!$Y$9),"1",""),"")</f>
        <v/>
      </c>
      <c r="OI7" s="29" t="str">
        <f>IFERROR(IF(AND(OI$4="X",OI$6=Eingabemaske!$Y$9),"1",""),"")</f>
        <v/>
      </c>
      <c r="OJ7" s="29" t="str">
        <f>IF(AND(ISTEXT(OJ$4),ISTEXT(OJ$5)),VLOOKUP(LCIA!OJ6,Holzrechner!$B$20:$C$28,2,FALSE),"")</f>
        <v/>
      </c>
      <c r="OK7" s="29" t="str">
        <f>IF(AND(ISTEXT(OK$4),ISTEXT(OK$5)),VLOOKUP(LCIA!OK6,Holzrechner!$B$20:$C$28,2,FALSE),"")</f>
        <v/>
      </c>
      <c r="OL7" s="29" t="str">
        <f>IF(AND(ISTEXT(OL$4),ISTEXT(OL$5)),VLOOKUP(LCIA!OL6,Holzrechner!$B$20:$C$28,2,FALSE),"")</f>
        <v/>
      </c>
      <c r="OM7" s="29" t="str">
        <f>IF(AND(ISTEXT(OM$4),ISTEXT(OM$5)),VLOOKUP(LCIA!OM6,Holzrechner!$B$20:$C$28,2,FALSE),"")</f>
        <v/>
      </c>
      <c r="ON7" s="29" t="str">
        <f t="array" ref="ON7">IF(AND(ISTEXT(ON$4),ISTEXT(ON$5)),VLOOKUP(LCIA!ON6,Holzrechner!$B$20:$C$28,2,FALSE),"")</f>
        <v/>
      </c>
      <c r="OO7" s="29" t="str">
        <f>IF(AND(ISTEXT(OO$4),ISTEXT(OO$5)),VLOOKUP(LCIA!OO6,Holzrechner!$B$20:$C$28,2,FALSE),"")</f>
        <v/>
      </c>
      <c r="OP7" s="29" t="str">
        <f>IF(AND(ISTEXT(OP$4),ISTEXT(OP$5)),VLOOKUP(LCIA!OP6,Holzrechner!$B$20:$C$28,2,FALSE),"")</f>
        <v/>
      </c>
      <c r="OQ7" s="29" t="str">
        <f>IF(AND(ISTEXT(OQ$4),ISTEXT(OQ$5)),VLOOKUP(LCIA!OQ6,Holzrechner!$B$20:$C$28,2,FALSE),"")</f>
        <v/>
      </c>
      <c r="OR7" s="29" t="str">
        <f>IF(AND(ISTEXT(OR$4),ISTEXT(OR$5)),VLOOKUP(LCIA!OR6,Holzrechner!$B$20:$C$28,2,FALSE),"")</f>
        <v/>
      </c>
      <c r="OS7" s="29" t="str">
        <f>IF(AND(ISTEXT(OS$4),ISTEXT(OS$5)),VLOOKUP(LCIA!OS6,Holzrechner!$B$20:$C$28,2,FALSE),"")</f>
        <v/>
      </c>
      <c r="OT7" s="29" t="str">
        <f>IF(AND(ISTEXT(OT$4),ISTEXT(OT$5)),VLOOKUP(LCIA!OT6,Holzrechner!$B$20:$C$28,2,FALSE),"")</f>
        <v/>
      </c>
      <c r="OU7" s="29">
        <f t="array" ref="OU7">IF(AND(ISTEXT(OU$4),ISTEXT(OU$5)),VLOOKUP(LCIA!OU6,Holzrechner!$B$20:$C$28,2,FALSE),"")</f>
        <v>0</v>
      </c>
      <c r="OV7" s="29">
        <f>IF(AND(ISTEXT(OV$4),ISTEXT(OV$5)),VLOOKUP(LCIA!OV6,Holzrechner!$B$20:$C$28,2,FALSE),"")</f>
        <v>0</v>
      </c>
      <c r="OW7" s="29">
        <f>IF(AND(ISTEXT(OW$4),ISTEXT(OW$5)),VLOOKUP(LCIA!OW6,Holzrechner!$B$20:$C$28,2,FALSE),"")</f>
        <v>0</v>
      </c>
      <c r="OX7" s="29">
        <f>IF(AND(ISTEXT(OX$4),ISTEXT(OX$5)),VLOOKUP(LCIA!OX6,Holzrechner!$B$20:$C$28,2,FALSE),"")</f>
        <v>0</v>
      </c>
      <c r="OY7" s="29">
        <f>IF(AND(ISTEXT(OY$4),ISTEXT(OY$5)),VLOOKUP(LCIA!OY6,Holzrechner!$B$20:$C$28,2,FALSE),"")</f>
        <v>0</v>
      </c>
      <c r="OZ7" s="29">
        <f>IF(AND(ISTEXT(OZ$4),ISTEXT(OZ$5)),VLOOKUP(LCIA!OZ6,Holzrechner!$B$20:$C$28,2,FALSE),"")</f>
        <v>0</v>
      </c>
      <c r="PA7" s="29">
        <f>IF(AND(ISTEXT(PA$4),ISTEXT(PA$5)),VLOOKUP(LCIA!PA6,Holzrechner!$B$20:$C$28,2,FALSE),"")</f>
        <v>0</v>
      </c>
      <c r="PB7" s="29">
        <f>IF(AND(ISTEXT(PB$4),ISTEXT(PB$5)),VLOOKUP(LCIA!PB6,Holzrechner!$B$20:$C$28,2,FALSE),"")</f>
        <v>0</v>
      </c>
      <c r="PC7" s="29">
        <f>IF(AND(ISTEXT(PC$4),ISTEXT(PC$5)),VLOOKUP(LCIA!PC6,Holzrechner!$B$20:$C$28,2,FALSE),"")</f>
        <v>1</v>
      </c>
    </row>
    <row r="8" spans="1:419" s="17" customFormat="1">
      <c r="C8" s="29" t="str">
        <f>LEFT(C1,FIND("/",C1)-1)</f>
        <v>sawnwood, board, hardwood, air dried (u=20%), planed, at sawmill</v>
      </c>
      <c r="D8" s="29" t="str">
        <f>LEFT(D1,FIND("/",D1)-1)</f>
        <v>sawnwood, board, hardwood, air dried (u=20%), planed, at sawmill</v>
      </c>
      <c r="E8" s="29" t="str">
        <f t="shared" ref="E8:BO8" si="351">LEFT(E1,FIND("/",E1)-1)</f>
        <v>sawnwood, board, hardwood, air dried (u=20%), planed, at sawmill</v>
      </c>
      <c r="F8" s="29" t="str">
        <f t="shared" si="351"/>
        <v>sawnwood, board, hardwood, air dried (u=20%), planed, at sawmill</v>
      </c>
      <c r="G8" s="29" t="str">
        <f t="shared" si="351"/>
        <v>sawnwood, board, hardwood, air dried (u=20%), planed, at sawmill</v>
      </c>
      <c r="H8" s="29" t="str">
        <f t="shared" si="351"/>
        <v>sawnwood, board, hardwood, air dried (u=20%), planed, at sawmill</v>
      </c>
      <c r="I8" s="29" t="str">
        <f t="shared" si="351"/>
        <v>sawnwood, board, hardwood, air dried (u=20%), planed, at sawmill</v>
      </c>
      <c r="J8" s="29" t="str">
        <f t="shared" si="351"/>
        <v>sawnwood, board, hardwood, air dried (u=20%), planed, at sawmill</v>
      </c>
      <c r="K8" s="29" t="str">
        <f t="shared" si="351"/>
        <v>sawnwood, board, hardwood, air dried (u=20%), planed, at sawmill_631</v>
      </c>
      <c r="L8" s="29" t="str">
        <f t="shared" si="351"/>
        <v>sawnwood, board, hardwood, dried (u=10%), planed, at sawmill</v>
      </c>
      <c r="M8" s="29" t="str">
        <f t="shared" si="351"/>
        <v>sawnwood, board, hardwood, dried (u=10%), planed, at sawmill</v>
      </c>
      <c r="N8" s="29" t="str">
        <f t="shared" si="351"/>
        <v>sawnwood, board, hardwood, dried (u=10%), planed, at sawmill</v>
      </c>
      <c r="O8" s="29" t="str">
        <f t="shared" si="351"/>
        <v>sawnwood, board, hardwood, dried (u=10%), planed, at sawmill</v>
      </c>
      <c r="P8" s="29" t="str">
        <f t="shared" si="351"/>
        <v>sawnwood, board, hardwood, dried (u=10%), planed, at sawmill</v>
      </c>
      <c r="Q8" s="29" t="str">
        <f t="shared" si="351"/>
        <v>sawnwood, board, hardwood, dried (u=10%), planed, at sawmill</v>
      </c>
      <c r="R8" s="29" t="str">
        <f t="shared" si="351"/>
        <v>sawnwood, board, hardwood, dried (u=10%), planed, at sawmill</v>
      </c>
      <c r="S8" s="29" t="str">
        <f t="shared" si="351"/>
        <v>sawnwood, board, hardwood, dried (u=10%), planed, at sawmill</v>
      </c>
      <c r="T8" s="29" t="str">
        <f t="shared" si="351"/>
        <v>sawnwood, board, hardwood, dried (u=10%), planed, at sawmill_631</v>
      </c>
      <c r="U8" s="29" t="str">
        <f t="shared" si="351"/>
        <v>sawnwood, board, hardwood, kiln dried (u=20%), planed, at sawmill</v>
      </c>
      <c r="V8" s="29" t="str">
        <f t="shared" si="351"/>
        <v>sawnwood, board, hardwood, kiln dried (u=20%), planed, at sawmill</v>
      </c>
      <c r="W8" s="29" t="str">
        <f t="shared" si="351"/>
        <v>sawnwood, board, hardwood, kiln dried (u=20%), planed, at sawmill</v>
      </c>
      <c r="X8" s="29" t="str">
        <f t="shared" si="351"/>
        <v>sawnwood, board, hardwood, kiln dried (u=20%), planed, at sawmill</v>
      </c>
      <c r="Y8" s="29" t="str">
        <f t="shared" si="351"/>
        <v>sawnwood, board, hardwood, kiln dried (u=20%), planed, at sawmill</v>
      </c>
      <c r="Z8" s="29" t="str">
        <f t="shared" si="351"/>
        <v>sawnwood, board, hardwood, kiln dried (u=20%), planed, at sawmill</v>
      </c>
      <c r="AA8" s="29" t="str">
        <f t="shared" si="351"/>
        <v>sawnwood, board, hardwood, kiln dried (u=20%), planed, at sawmill</v>
      </c>
      <c r="AB8" s="29" t="str">
        <f t="shared" si="351"/>
        <v>sawnwood, board, hardwood, kiln dried (u=20%), planed, at sawmill</v>
      </c>
      <c r="AC8" s="29" t="str">
        <f t="shared" si="351"/>
        <v>sawnwood, board, hardwood, kiln dried (u=20%), planed, at sawmill_631</v>
      </c>
      <c r="AD8" s="29" t="str">
        <f t="shared" si="351"/>
        <v>sawnwood, board, hardwood, raw, air dried (u=20%), at sawmill</v>
      </c>
      <c r="AE8" s="29" t="str">
        <f t="shared" si="351"/>
        <v>sawnwood, board, hardwood, raw, air dried (u=20%), at sawmill</v>
      </c>
      <c r="AF8" s="29" t="str">
        <f t="shared" si="351"/>
        <v>sawnwood, board, hardwood, raw, air dried (u=20%), at sawmill</v>
      </c>
      <c r="AG8" s="29" t="str">
        <f t="shared" si="351"/>
        <v>sawnwood, board, hardwood, raw, air dried (u=20%), at sawmill</v>
      </c>
      <c r="AH8" s="29" t="str">
        <f t="shared" si="351"/>
        <v>sawnwood, board, hardwood, raw, air dried (u=20%), at sawmill</v>
      </c>
      <c r="AI8" s="29" t="str">
        <f t="shared" si="351"/>
        <v>sawnwood, board, hardwood, raw, air dried (u=20%), at sawmill</v>
      </c>
      <c r="AJ8" s="29" t="str">
        <f t="shared" si="351"/>
        <v>sawnwood, board, hardwood, raw, air dried (u=20%), at sawmill</v>
      </c>
      <c r="AK8" s="29" t="str">
        <f t="shared" si="351"/>
        <v>sawnwood, board, hardwood, raw, air dried (u=20%), at sawmill</v>
      </c>
      <c r="AL8" s="29" t="str">
        <f t="shared" si="351"/>
        <v>sawnwood, board, hardwood, raw, air dried (u=20%), at sawmill_631</v>
      </c>
      <c r="AM8" s="29" t="str">
        <f t="shared" si="351"/>
        <v>sawnwood, board, hardwood, raw, kiln dried (u=10%), at sawmill</v>
      </c>
      <c r="AN8" s="29" t="str">
        <f t="shared" si="351"/>
        <v>sawnwood, board, hardwood, raw, kiln dried (u=10%), at sawmill</v>
      </c>
      <c r="AO8" s="29" t="str">
        <f t="shared" si="351"/>
        <v>sawnwood, board, hardwood, raw, kiln dried (u=10%), at sawmill</v>
      </c>
      <c r="AP8" s="29" t="str">
        <f t="shared" si="351"/>
        <v>sawnwood, board, hardwood, raw, kiln dried (u=10%), at sawmill</v>
      </c>
      <c r="AQ8" s="29" t="str">
        <f t="shared" si="351"/>
        <v>sawnwood, board, hardwood, raw, kiln dried (u=10%), at sawmill</v>
      </c>
      <c r="AR8" s="29" t="str">
        <f t="shared" si="351"/>
        <v>sawnwood, board, hardwood, raw, kiln dried (u=10%), at sawmill</v>
      </c>
      <c r="AS8" s="29" t="str">
        <f t="shared" si="351"/>
        <v>sawnwood, board, hardwood, raw, kiln dried (u=10%), at sawmill</v>
      </c>
      <c r="AT8" s="29" t="str">
        <f t="shared" si="351"/>
        <v>sawnwood, board, hardwood, raw, kiln dried (u=10%), at sawmill</v>
      </c>
      <c r="AU8" s="29" t="str">
        <f t="shared" si="351"/>
        <v>sawnwood, board, hardwood, raw, kiln dried (u=10%), at sawmill_631</v>
      </c>
      <c r="AV8" s="29" t="str">
        <f t="shared" si="351"/>
        <v>sawnwood, board, hardwood, raw, kiln dried (u=20%), at sawmill</v>
      </c>
      <c r="AW8" s="29" t="str">
        <f t="shared" si="351"/>
        <v>sawnwood, board, hardwood, raw, kiln dried (u=20%), at sawmill</v>
      </c>
      <c r="AX8" s="29" t="str">
        <f t="shared" si="351"/>
        <v>sawnwood, board, hardwood, raw, kiln dried (u=20%), at sawmill</v>
      </c>
      <c r="AY8" s="29" t="str">
        <f t="shared" si="351"/>
        <v>sawnwood, board, hardwood, raw, kiln dried (u=20%), at sawmill</v>
      </c>
      <c r="AZ8" s="29" t="str">
        <f t="shared" si="351"/>
        <v>sawnwood, board, hardwood, raw, kiln dried (u=20%), at sawmill</v>
      </c>
      <c r="BA8" s="29" t="str">
        <f t="shared" si="351"/>
        <v>sawnwood, board, hardwood, raw, kiln dried (u=20%), at sawmill</v>
      </c>
      <c r="BB8" s="29" t="str">
        <f t="shared" si="351"/>
        <v>sawnwood, board, hardwood, raw, kiln dried (u=20%), at sawmill</v>
      </c>
      <c r="BC8" s="29" t="str">
        <f t="shared" si="351"/>
        <v>sawnwood, board, hardwood, raw, kiln dried (u=20%), at sawmill</v>
      </c>
      <c r="BD8" s="29" t="str">
        <f t="shared" si="351"/>
        <v>sawnwood, board, hardwood, raw, kiln dried (u=20%), at sawmill_631</v>
      </c>
      <c r="BE8" s="29" t="str">
        <f t="shared" si="351"/>
        <v>sawnwood, board, softwood, air dried (u=20%), planed, at sawmill</v>
      </c>
      <c r="BF8" s="29" t="str">
        <f t="shared" si="351"/>
        <v>sawnwood, board, softwood, air dried (u=20%), planed, at sawmill</v>
      </c>
      <c r="BG8" s="29" t="str">
        <f t="shared" si="351"/>
        <v>sawnwood, board, softwood, air dried (u=20%), planed, at sawmill</v>
      </c>
      <c r="BH8" s="29" t="str">
        <f t="shared" si="351"/>
        <v>sawnwood, board, softwood, air dried (u=20%), planed, at sawmill</v>
      </c>
      <c r="BI8" s="29" t="str">
        <f t="shared" si="351"/>
        <v>sawnwood, board, softwood, air dried (u=20%), planed, at sawmill</v>
      </c>
      <c r="BJ8" s="29" t="str">
        <f t="shared" si="351"/>
        <v>sawnwood, board, softwood, air dried (u=20%), planed, at sawmill</v>
      </c>
      <c r="BK8" s="29" t="str">
        <f t="shared" si="351"/>
        <v>sawnwood, board, softwood, air dried (u=20%), planed, at sawmill</v>
      </c>
      <c r="BL8" s="29" t="str">
        <f t="shared" si="351"/>
        <v>sawnwood, board, softwood, air dried (u=20%), planed, at sawmill</v>
      </c>
      <c r="BM8" s="29" t="str">
        <f t="shared" si="351"/>
        <v>sawnwood, board, softwood, air dried (u=20%), planed, at sawmill_631</v>
      </c>
      <c r="BN8" s="29" t="str">
        <f t="shared" si="351"/>
        <v>sawnwood, board, softwood, dried (u=10%), planed, at sawmill</v>
      </c>
      <c r="BO8" s="29" t="str">
        <f t="shared" si="351"/>
        <v>sawnwood, board, softwood, dried (u=10%), planed, at sawmill</v>
      </c>
      <c r="BP8" s="29" t="str">
        <f t="shared" ref="BP8:EA8" si="352">LEFT(BP1,FIND("/",BP1)-1)</f>
        <v>sawnwood, board, softwood, dried (u=10%), planed, at sawmill</v>
      </c>
      <c r="BQ8" s="29" t="str">
        <f t="shared" si="352"/>
        <v>sawnwood, board, softwood, dried (u=10%), planed, at sawmill</v>
      </c>
      <c r="BR8" s="29" t="str">
        <f t="shared" si="352"/>
        <v>sawnwood, board, softwood, dried (u=10%), planed, at sawmill</v>
      </c>
      <c r="BS8" s="29" t="str">
        <f t="shared" si="352"/>
        <v>sawnwood, board, softwood, dried (u=10%), planed, at sawmill</v>
      </c>
      <c r="BT8" s="29" t="str">
        <f t="shared" si="352"/>
        <v>sawnwood, board, softwood, dried (u=10%), planed, at sawmill</v>
      </c>
      <c r="BU8" s="29" t="str">
        <f t="shared" si="352"/>
        <v>sawnwood, board, softwood, dried (u=10%), planed, at sawmill</v>
      </c>
      <c r="BV8" s="29" t="str">
        <f t="shared" si="352"/>
        <v>sawnwood, board, softwood, dried (u=10%), planed, at sawmill_631</v>
      </c>
      <c r="BW8" s="29" t="str">
        <f t="shared" si="352"/>
        <v>sawnwood, board, softwood, kiln dried (u=20%), planed, at sawmill</v>
      </c>
      <c r="BX8" s="29" t="str">
        <f t="shared" si="352"/>
        <v>sawnwood, board, softwood, kiln dried (u=20%), planed, at sawmill</v>
      </c>
      <c r="BY8" s="29" t="str">
        <f t="shared" si="352"/>
        <v>sawnwood, board, softwood, kiln dried (u=20%), planed, at sawmill</v>
      </c>
      <c r="BZ8" s="29" t="str">
        <f t="shared" si="352"/>
        <v>sawnwood, board, softwood, kiln dried (u=20%), planed, at sawmill</v>
      </c>
      <c r="CA8" s="29" t="str">
        <f t="shared" si="352"/>
        <v>sawnwood, board, softwood, kiln dried (u=20%), planed, at sawmill</v>
      </c>
      <c r="CB8" s="29" t="str">
        <f t="shared" si="352"/>
        <v>sawnwood, board, softwood, kiln dried (u=20%), planed, at sawmill</v>
      </c>
      <c r="CC8" s="29" t="str">
        <f t="shared" si="352"/>
        <v>sawnwood, board, softwood, kiln dried (u=20%), planed, at sawmill</v>
      </c>
      <c r="CD8" s="29" t="str">
        <f t="shared" si="352"/>
        <v>sawnwood, board, softwood, kiln dried (u=20%), planed, at sawmill</v>
      </c>
      <c r="CE8" s="29" t="str">
        <f t="shared" si="352"/>
        <v>sawnwood, board, softwood, kiln dried (u=20%), planed, at sawmill_631</v>
      </c>
      <c r="CF8" s="29" t="str">
        <f t="shared" si="352"/>
        <v>sawnwood, board, softwood, raw, air dried (u=20%), at sawmill</v>
      </c>
      <c r="CG8" s="29" t="str">
        <f t="shared" si="352"/>
        <v>sawnwood, board, softwood, raw, air dried (u=20%), at sawmill</v>
      </c>
      <c r="CH8" s="29" t="str">
        <f t="shared" si="352"/>
        <v>sawnwood, board, softwood, raw, air dried (u=20%), at sawmill</v>
      </c>
      <c r="CI8" s="29" t="str">
        <f t="shared" si="352"/>
        <v>sawnwood, board, softwood, raw, air dried (u=20%), at sawmill</v>
      </c>
      <c r="CJ8" s="29" t="str">
        <f t="shared" si="352"/>
        <v>sawnwood, board, softwood, raw, air dried (u=20%), at sawmill</v>
      </c>
      <c r="CK8" s="29" t="str">
        <f t="shared" si="352"/>
        <v>sawnwood, board, softwood, raw, air dried (u=20%), at sawmill</v>
      </c>
      <c r="CL8" s="29" t="str">
        <f t="shared" si="352"/>
        <v>sawnwood, board, softwood, raw, air dried (u=20%), at sawmill</v>
      </c>
      <c r="CM8" s="29" t="str">
        <f t="shared" si="352"/>
        <v>sawnwood, board, softwood, raw, air dried (u=20%), at sawmill</v>
      </c>
      <c r="CN8" s="29" t="str">
        <f t="shared" si="352"/>
        <v>sawnwood, board, softwood, raw, air dried (u=20%), at sawmill_631</v>
      </c>
      <c r="CO8" s="29" t="str">
        <f t="shared" si="352"/>
        <v>sawnwood, board, softwood, raw, kiln dried (u=10%), at sawmill</v>
      </c>
      <c r="CP8" s="29" t="str">
        <f t="shared" si="352"/>
        <v>sawnwood, board, softwood, raw, kiln dried (u=10%), at sawmill</v>
      </c>
      <c r="CQ8" s="29" t="str">
        <f t="shared" si="352"/>
        <v>sawnwood, board, softwood, raw, kiln dried (u=10%), at sawmill</v>
      </c>
      <c r="CR8" s="29" t="str">
        <f t="shared" si="352"/>
        <v>sawnwood, board, softwood, raw, kiln dried (u=10%), at sawmill</v>
      </c>
      <c r="CS8" s="29" t="str">
        <f t="shared" si="352"/>
        <v>sawnwood, board, softwood, raw, kiln dried (u=10%), at sawmill</v>
      </c>
      <c r="CT8" s="29" t="str">
        <f t="shared" si="352"/>
        <v>sawnwood, board, softwood, raw, kiln dried (u=10%), at sawmill</v>
      </c>
      <c r="CU8" s="29" t="str">
        <f t="shared" si="352"/>
        <v>sawnwood, board, softwood, raw, kiln dried (u=10%), at sawmill</v>
      </c>
      <c r="CV8" s="29" t="str">
        <f t="shared" si="352"/>
        <v>sawnwood, board, softwood, raw, kiln dried (u=10%), at sawmill</v>
      </c>
      <c r="CW8" s="29" t="str">
        <f t="shared" si="352"/>
        <v>sawnwood, board, softwood, raw, kiln dried (u=10%), at sawmill_631</v>
      </c>
      <c r="CX8" s="29" t="str">
        <f t="shared" si="352"/>
        <v>sawnwood, board, softwood, raw, kiln dried (u=20%), at sawmill</v>
      </c>
      <c r="CY8" s="29" t="str">
        <f t="shared" si="352"/>
        <v>sawnwood, board, softwood, raw, kiln dried (u=20%), at sawmill</v>
      </c>
      <c r="CZ8" s="29" t="str">
        <f t="shared" si="352"/>
        <v>sawnwood, board, softwood, raw, kiln dried (u=20%), at sawmill</v>
      </c>
      <c r="DA8" s="29" t="str">
        <f t="shared" si="352"/>
        <v>sawnwood, board, softwood, raw, kiln dried (u=20%), at sawmill</v>
      </c>
      <c r="DB8" s="29" t="str">
        <f t="shared" si="352"/>
        <v>sawnwood, board, softwood, raw, kiln dried (u=20%), at sawmill</v>
      </c>
      <c r="DC8" s="29" t="str">
        <f t="shared" si="352"/>
        <v>sawnwood, board, softwood, raw, kiln dried (u=20%), at sawmill</v>
      </c>
      <c r="DD8" s="29" t="str">
        <f t="shared" si="352"/>
        <v>sawnwood, board, softwood, raw, kiln dried (u=20%), at sawmill</v>
      </c>
      <c r="DE8" s="29" t="str">
        <f t="shared" si="352"/>
        <v>sawnwood, board, softwood, raw, kiln dried (u=20%), at sawmill</v>
      </c>
      <c r="DF8" s="29" t="str">
        <f t="shared" si="352"/>
        <v>sawnwood, board, softwood, raw, kiln dried (u=20%), at sawmill_631</v>
      </c>
      <c r="DG8" s="29" t="e">
        <f t="shared" si="352"/>
        <v>#VALUE!</v>
      </c>
      <c r="DH8" s="29" t="e">
        <f t="shared" si="352"/>
        <v>#VALUE!</v>
      </c>
      <c r="DI8" s="29" t="str">
        <f t="shared" si="352"/>
        <v>sawnwood, lath, hardwood, air dried (u=20%), planed, at sawmill</v>
      </c>
      <c r="DJ8" s="29" t="str">
        <f t="shared" si="352"/>
        <v>sawnwood, lath, hardwood, air dried (u=20%), planed, at sawmill</v>
      </c>
      <c r="DK8" s="29" t="str">
        <f t="shared" si="352"/>
        <v>sawnwood, lath, hardwood, air dried (u=20%), planed, at sawmill</v>
      </c>
      <c r="DL8" s="29" t="str">
        <f t="shared" si="352"/>
        <v>sawnwood, lath, hardwood, air dried (u=20%), planed, at sawmill</v>
      </c>
      <c r="DM8" s="29" t="str">
        <f t="shared" si="352"/>
        <v>sawnwood, lath, hardwood, air dried (u=20%), planed, at sawmill</v>
      </c>
      <c r="DN8" s="29" t="str">
        <f t="shared" si="352"/>
        <v>sawnwood, lath, hardwood, air dried (u=20%), planed, at sawmill</v>
      </c>
      <c r="DO8" s="29" t="str">
        <f t="shared" si="352"/>
        <v>sawnwood, lath, hardwood, air dried (u=20%), planed, at sawmill</v>
      </c>
      <c r="DP8" s="29" t="str">
        <f t="shared" si="352"/>
        <v>sawnwood, lath, hardwood, air dried (u=20%), planed, at sawmill</v>
      </c>
      <c r="DQ8" s="29" t="str">
        <f t="shared" si="352"/>
        <v>sawnwood, lath, hardwood, air dried (u=20%), planed, at sawmill_631</v>
      </c>
      <c r="DR8" s="29" t="str">
        <f t="shared" si="352"/>
        <v>sawnwood, lath, hardwood, dried (u=10%), planed, at sawmill</v>
      </c>
      <c r="DS8" s="29" t="str">
        <f t="shared" si="352"/>
        <v>sawnwood, lath, hardwood, dried (u=10%), planed, at sawmill</v>
      </c>
      <c r="DT8" s="29" t="str">
        <f t="shared" si="352"/>
        <v>sawnwood, lath, hardwood, dried (u=10%), planed, at sawmill</v>
      </c>
      <c r="DU8" s="29" t="str">
        <f t="shared" si="352"/>
        <v>sawnwood, lath, hardwood, dried (u=10%), planed, at sawmill</v>
      </c>
      <c r="DV8" s="29" t="str">
        <f t="shared" si="352"/>
        <v>sawnwood, lath, hardwood, dried (u=10%), planed, at sawmill</v>
      </c>
      <c r="DW8" s="29" t="str">
        <f t="shared" si="352"/>
        <v>sawnwood, lath, hardwood, dried (u=10%), planed, at sawmill</v>
      </c>
      <c r="DX8" s="29" t="str">
        <f t="shared" si="352"/>
        <v>sawnwood, lath, hardwood, dried (u=10%), planed, at sawmill</v>
      </c>
      <c r="DY8" s="29" t="str">
        <f t="shared" si="352"/>
        <v>sawnwood, lath, hardwood, dried (u=10%), planed, at sawmill</v>
      </c>
      <c r="DZ8" s="29" t="str">
        <f t="shared" si="352"/>
        <v>sawnwood, lath, hardwood, dried (u=10%), planed, at sawmill_631</v>
      </c>
      <c r="EA8" s="29" t="str">
        <f t="shared" si="352"/>
        <v>sawnwood, lath, hardwood, kiln dried (u=20%), planed, at sawmill</v>
      </c>
      <c r="EB8" s="29" t="str">
        <f t="shared" ref="EB8:GM8" si="353">LEFT(EB1,FIND("/",EB1)-1)</f>
        <v>sawnwood, lath, hardwood, kiln dried (u=20%), planed, at sawmill</v>
      </c>
      <c r="EC8" s="29" t="str">
        <f t="shared" si="353"/>
        <v>sawnwood, lath, hardwood, kiln dried (u=20%), planed, at sawmill</v>
      </c>
      <c r="ED8" s="29" t="str">
        <f t="shared" si="353"/>
        <v>sawnwood, lath, hardwood, kiln dried (u=20%), planed, at sawmill</v>
      </c>
      <c r="EE8" s="29" t="str">
        <f t="shared" si="353"/>
        <v>sawnwood, lath, hardwood, kiln dried (u=20%), planed, at sawmill</v>
      </c>
      <c r="EF8" s="29" t="str">
        <f t="shared" si="353"/>
        <v>sawnwood, lath, hardwood, kiln dried (u=20%), planed, at sawmill</v>
      </c>
      <c r="EG8" s="29" t="str">
        <f t="shared" si="353"/>
        <v>sawnwood, lath, hardwood, kiln dried (u=20%), planed, at sawmill</v>
      </c>
      <c r="EH8" s="29" t="str">
        <f t="shared" si="353"/>
        <v>sawnwood, lath, hardwood, kiln dried (u=20%), planed, at sawmill</v>
      </c>
      <c r="EI8" s="29" t="str">
        <f t="shared" si="353"/>
        <v>sawnwood, lath, hardwood, kiln dried (u=20%), planed, at sawmill_631</v>
      </c>
      <c r="EJ8" s="29" t="str">
        <f t="shared" si="353"/>
        <v>sawnwood, lath, hardwood, raw, air dried (u=20%), at sawmill</v>
      </c>
      <c r="EK8" s="29" t="str">
        <f t="shared" si="353"/>
        <v>sawnwood, lath, hardwood, raw, air dried (u=20%), at sawmill</v>
      </c>
      <c r="EL8" s="29" t="str">
        <f t="shared" si="353"/>
        <v>sawnwood, lath, hardwood, raw, air dried (u=20%), at sawmill</v>
      </c>
      <c r="EM8" s="29" t="str">
        <f t="shared" si="353"/>
        <v>sawnwood, lath, hardwood, raw, air dried (u=20%), at sawmill</v>
      </c>
      <c r="EN8" s="29" t="str">
        <f t="shared" si="353"/>
        <v>sawnwood, lath, hardwood, raw, air dried (u=20%), at sawmill</v>
      </c>
      <c r="EO8" s="29" t="str">
        <f t="shared" si="353"/>
        <v>sawnwood, lath, hardwood, raw, air dried (u=20%), at sawmill</v>
      </c>
      <c r="EP8" s="29" t="str">
        <f t="shared" si="353"/>
        <v>sawnwood, lath, hardwood, raw, air dried (u=20%), at sawmill</v>
      </c>
      <c r="EQ8" s="29" t="str">
        <f t="shared" si="353"/>
        <v>sawnwood, lath, hardwood, raw, air dried (u=20%), at sawmill</v>
      </c>
      <c r="ER8" s="29" t="str">
        <f t="shared" si="353"/>
        <v>sawnwood, lath, hardwood, raw, air dried (u=20%), at sawmill_631</v>
      </c>
      <c r="ES8" s="29" t="str">
        <f t="shared" si="353"/>
        <v>sawnwood, lath, hardwood, raw, kiln dried (u=10%), at sawmill</v>
      </c>
      <c r="ET8" s="29" t="str">
        <f t="shared" si="353"/>
        <v>sawnwood, lath, hardwood, raw, kiln dried (u=10%), at sawmill</v>
      </c>
      <c r="EU8" s="29" t="str">
        <f t="shared" si="353"/>
        <v>sawnwood, lath, hardwood, raw, kiln dried (u=10%), at sawmill</v>
      </c>
      <c r="EV8" s="29" t="str">
        <f t="shared" si="353"/>
        <v>sawnwood, lath, hardwood, raw, kiln dried (u=10%), at sawmill</v>
      </c>
      <c r="EW8" s="29" t="str">
        <f t="shared" si="353"/>
        <v>sawnwood, lath, hardwood, raw, kiln dried (u=10%), at sawmill</v>
      </c>
      <c r="EX8" s="29" t="str">
        <f t="shared" si="353"/>
        <v>sawnwood, lath, hardwood, raw, kiln dried (u=10%), at sawmill</v>
      </c>
      <c r="EY8" s="29" t="str">
        <f t="shared" si="353"/>
        <v>sawnwood, lath, hardwood, raw, kiln dried (u=10%), at sawmill</v>
      </c>
      <c r="EZ8" s="29" t="str">
        <f t="shared" si="353"/>
        <v>sawnwood, lath, hardwood, raw, kiln dried (u=10%), at sawmill</v>
      </c>
      <c r="FA8" s="29" t="str">
        <f t="shared" si="353"/>
        <v>sawnwood, lath, hardwood, raw, kiln dried (u=10%), at sawmill_631</v>
      </c>
      <c r="FB8" s="29" t="str">
        <f t="shared" si="353"/>
        <v>sawnwood, lath, hardwood, raw, kiln dried (u=20%), at sawmill</v>
      </c>
      <c r="FC8" s="29" t="str">
        <f t="shared" si="353"/>
        <v>sawnwood, lath, hardwood, raw, kiln dried (u=20%), at sawmill</v>
      </c>
      <c r="FD8" s="29" t="str">
        <f t="shared" si="353"/>
        <v>sawnwood, lath, hardwood, raw, kiln dried (u=20%), at sawmill</v>
      </c>
      <c r="FE8" s="29" t="str">
        <f t="shared" si="353"/>
        <v>sawnwood, lath, hardwood, raw, kiln dried (u=20%), at sawmill</v>
      </c>
      <c r="FF8" s="29" t="str">
        <f t="shared" si="353"/>
        <v>sawnwood, lath, hardwood, raw, kiln dried (u=20%), at sawmill</v>
      </c>
      <c r="FG8" s="29" t="str">
        <f t="shared" si="353"/>
        <v>sawnwood, lath, hardwood, raw, kiln dried (u=20%), at sawmill</v>
      </c>
      <c r="FH8" s="29" t="str">
        <f t="shared" si="353"/>
        <v>sawnwood, lath, hardwood, raw, kiln dried (u=20%), at sawmill</v>
      </c>
      <c r="FI8" s="29" t="str">
        <f t="shared" si="353"/>
        <v>sawnwood, lath, hardwood, raw, kiln dried (u=20%), at sawmill</v>
      </c>
      <c r="FJ8" s="29" t="str">
        <f t="shared" si="353"/>
        <v>sawnwood, lath, hardwood, raw, kiln dried (u=20%), at sawmill_631</v>
      </c>
      <c r="FK8" s="29" t="str">
        <f t="shared" si="353"/>
        <v>sawnwood, lath, softwood, air dried (u=20%), planed, at sawmill</v>
      </c>
      <c r="FL8" s="29" t="str">
        <f t="shared" si="353"/>
        <v>sawnwood, lath, softwood, air dried (u=20%), planed, at sawmill</v>
      </c>
      <c r="FM8" s="29" t="str">
        <f t="shared" si="353"/>
        <v>sawnwood, lath, softwood, air dried (u=20%), planed, at sawmill</v>
      </c>
      <c r="FN8" s="29" t="str">
        <f t="shared" si="353"/>
        <v>sawnwood, lath, softwood, air dried (u=20%), planed, at sawmill</v>
      </c>
      <c r="FO8" s="29" t="str">
        <f t="shared" si="353"/>
        <v>sawnwood, lath, softwood, air dried (u=20%), planed, at sawmill</v>
      </c>
      <c r="FP8" s="29" t="str">
        <f t="shared" si="353"/>
        <v>sawnwood, lath, softwood, air dried (u=20%), planed, at sawmill</v>
      </c>
      <c r="FQ8" s="29" t="str">
        <f t="shared" si="353"/>
        <v>sawnwood, lath, softwood, air dried (u=20%), planed, at sawmill</v>
      </c>
      <c r="FR8" s="29" t="str">
        <f t="shared" si="353"/>
        <v>sawnwood, lath, softwood, air dried (u=20%), planed, at sawmill</v>
      </c>
      <c r="FS8" s="29" t="str">
        <f t="shared" si="353"/>
        <v>sawnwood, lath, softwood, air dried (u=20%), planed, at sawmill_631</v>
      </c>
      <c r="FT8" s="29" t="str">
        <f t="shared" si="353"/>
        <v>sawnwood, lath, softwood, dried (u=10%), planed, at sawmill</v>
      </c>
      <c r="FU8" s="29" t="str">
        <f t="shared" si="353"/>
        <v>sawnwood, lath, softwood, dried (u=10%), planed, at sawmill</v>
      </c>
      <c r="FV8" s="29" t="str">
        <f t="shared" si="353"/>
        <v>sawnwood, lath, softwood, dried (u=10%), planed, at sawmill</v>
      </c>
      <c r="FW8" s="29" t="str">
        <f t="shared" si="353"/>
        <v>sawnwood, lath, softwood, dried (u=10%), planed, at sawmill</v>
      </c>
      <c r="FX8" s="29" t="str">
        <f t="shared" si="353"/>
        <v>sawnwood, lath, softwood, dried (u=10%), planed, at sawmill</v>
      </c>
      <c r="FY8" s="29" t="str">
        <f t="shared" si="353"/>
        <v>sawnwood, lath, softwood, dried (u=10%), planed, at sawmill</v>
      </c>
      <c r="FZ8" s="29" t="str">
        <f t="shared" si="353"/>
        <v>sawnwood, lath, softwood, dried (u=10%), planed, at sawmill</v>
      </c>
      <c r="GA8" s="29" t="str">
        <f t="shared" si="353"/>
        <v>sawnwood, lath, softwood, dried (u=10%), planed, at sawmill</v>
      </c>
      <c r="GB8" s="29" t="str">
        <f t="shared" si="353"/>
        <v>sawnwood, lath, softwood, dried (u=10%), planed, at sawmill_631</v>
      </c>
      <c r="GC8" s="29" t="str">
        <f t="shared" si="353"/>
        <v>sawnwood, lath, softwood, kiln dried (u=20%), planed, at sawmill</v>
      </c>
      <c r="GD8" s="29" t="str">
        <f t="shared" si="353"/>
        <v>sawnwood, lath, softwood, kiln dried (u=20%), planed, at sawmill</v>
      </c>
      <c r="GE8" s="29" t="str">
        <f t="shared" si="353"/>
        <v>sawnwood, lath, softwood, kiln dried (u=20%), planed, at sawmill</v>
      </c>
      <c r="GF8" s="29" t="str">
        <f t="shared" si="353"/>
        <v>sawnwood, lath, softwood, kiln dried (u=20%), planed, at sawmill</v>
      </c>
      <c r="GG8" s="29" t="str">
        <f t="shared" si="353"/>
        <v>sawnwood, lath, softwood, kiln dried (u=20%), planed, at sawmill</v>
      </c>
      <c r="GH8" s="29" t="str">
        <f t="shared" si="353"/>
        <v>sawnwood, lath, softwood, kiln dried (u=20%), planed, at sawmill</v>
      </c>
      <c r="GI8" s="29" t="str">
        <f t="shared" si="353"/>
        <v>sawnwood, lath, softwood, kiln dried (u=20%), planed, at sawmill</v>
      </c>
      <c r="GJ8" s="29" t="str">
        <f t="shared" si="353"/>
        <v>sawnwood, lath, softwood, kiln dried (u=20%), planed, at sawmill</v>
      </c>
      <c r="GK8" s="29" t="str">
        <f t="shared" si="353"/>
        <v>sawnwood, lath, softwood, kiln dried (u=20%), planed, at sawmill_631</v>
      </c>
      <c r="GL8" s="29" t="str">
        <f t="shared" si="353"/>
        <v>sawnwood, lath, softwood, raw, air dried (u=20%), at sawmill</v>
      </c>
      <c r="GM8" s="29" t="str">
        <f t="shared" si="353"/>
        <v>sawnwood, lath, softwood, raw, air dried (u=20%), at sawmill</v>
      </c>
      <c r="GN8" s="29" t="str">
        <f t="shared" ref="GN8:IY8" si="354">LEFT(GN1,FIND("/",GN1)-1)</f>
        <v>sawnwood, lath, softwood, raw, air dried (u=20%), at sawmill</v>
      </c>
      <c r="GO8" s="29" t="str">
        <f t="shared" si="354"/>
        <v>sawnwood, lath, softwood, raw, air dried (u=20%), at sawmill</v>
      </c>
      <c r="GP8" s="29" t="str">
        <f t="shared" si="354"/>
        <v>sawnwood, lath, softwood, raw, air dried (u=20%), at sawmill</v>
      </c>
      <c r="GQ8" s="29" t="str">
        <f t="shared" si="354"/>
        <v>sawnwood, lath, softwood, raw, air dried (u=20%), at sawmill</v>
      </c>
      <c r="GR8" s="29" t="str">
        <f t="shared" si="354"/>
        <v>sawnwood, lath, softwood, raw, air dried (u=20%), at sawmill</v>
      </c>
      <c r="GS8" s="29" t="str">
        <f t="shared" si="354"/>
        <v>sawnwood, lath, softwood, raw, air dried (u=20%), at sawmill</v>
      </c>
      <c r="GT8" s="29" t="str">
        <f t="shared" si="354"/>
        <v>sawnwood, lath, softwood, raw, air dried (u=20%), at sawmill_631</v>
      </c>
      <c r="GU8" s="29" t="str">
        <f t="shared" si="354"/>
        <v>sawnwood, lath, softwood, raw, kiln dried (u=10%), at sawmill</v>
      </c>
      <c r="GV8" s="29" t="str">
        <f t="shared" si="354"/>
        <v>sawnwood, lath, softwood, raw, kiln dried (u=10%), at sawmill</v>
      </c>
      <c r="GW8" s="29" t="str">
        <f t="shared" si="354"/>
        <v>sawnwood, lath, softwood, raw, kiln dried (u=10%), at sawmill</v>
      </c>
      <c r="GX8" s="29" t="str">
        <f t="shared" si="354"/>
        <v>sawnwood, lath, softwood, raw, kiln dried (u=10%), at sawmill</v>
      </c>
      <c r="GY8" s="29" t="str">
        <f t="shared" si="354"/>
        <v>sawnwood, lath, softwood, raw, kiln dried (u=10%), at sawmill</v>
      </c>
      <c r="GZ8" s="29" t="str">
        <f t="shared" si="354"/>
        <v>sawnwood, lath, softwood, raw, kiln dried (u=10%), at sawmill</v>
      </c>
      <c r="HA8" s="29" t="str">
        <f t="shared" si="354"/>
        <v>sawnwood, lath, softwood, raw, kiln dried (u=10%), at sawmill</v>
      </c>
      <c r="HB8" s="29" t="str">
        <f t="shared" si="354"/>
        <v>sawnwood, lath, softwood, raw, kiln dried (u=10%), at sawmill</v>
      </c>
      <c r="HC8" s="29" t="str">
        <f t="shared" si="354"/>
        <v>sawnwood, lath, softwood, raw, kiln dried (u=10%), at sawmill_631</v>
      </c>
      <c r="HD8" s="29" t="str">
        <f t="shared" si="354"/>
        <v>sawnwood, lath, softwood, raw, kiln dried (u=20%), at sawmill</v>
      </c>
      <c r="HE8" s="29" t="str">
        <f t="shared" si="354"/>
        <v>sawnwood, lath, softwood, raw, kiln dried (u=20%), at sawmill</v>
      </c>
      <c r="HF8" s="29" t="str">
        <f t="shared" si="354"/>
        <v>sawnwood, lath, softwood, raw, kiln dried (u=20%), at sawmill</v>
      </c>
      <c r="HG8" s="29" t="str">
        <f t="shared" si="354"/>
        <v>sawnwood, lath, softwood, raw, kiln dried (u=20%), at sawmill</v>
      </c>
      <c r="HH8" s="29" t="str">
        <f t="shared" si="354"/>
        <v>sawnwood, lath, softwood, raw, kiln dried (u=20%), at sawmill</v>
      </c>
      <c r="HI8" s="29" t="str">
        <f t="shared" si="354"/>
        <v>sawnwood, lath, softwood, raw, kiln dried (u=20%), at sawmill</v>
      </c>
      <c r="HJ8" s="29" t="str">
        <f t="shared" si="354"/>
        <v>sawnwood, lath, softwood, raw, kiln dried (u=20%), at sawmill</v>
      </c>
      <c r="HK8" s="29" t="str">
        <f t="shared" si="354"/>
        <v>sawnwood, lath, softwood, raw, kiln dried (u=20%), at sawmill</v>
      </c>
      <c r="HL8" s="29" t="str">
        <f t="shared" si="354"/>
        <v>sawnwood, lath, softwood, raw, kiln dried (u=20%), at sawmill_631</v>
      </c>
      <c r="HM8" s="29" t="e">
        <f t="shared" si="354"/>
        <v>#VALUE!</v>
      </c>
      <c r="HN8" s="29" t="e">
        <f t="shared" si="354"/>
        <v>#VALUE!</v>
      </c>
      <c r="HO8" s="29" t="str">
        <f t="shared" si="354"/>
        <v>sawnwood, beam, hardwood, air dried (u=20%), planed, at sawmill</v>
      </c>
      <c r="HP8" s="29" t="str">
        <f t="shared" si="354"/>
        <v>sawnwood, beam, hardwood, air dried (u=20%), planed, at sawmill</v>
      </c>
      <c r="HQ8" s="29" t="str">
        <f t="shared" si="354"/>
        <v>sawnwood, beam, hardwood, air dried (u=20%), planed, at sawmill</v>
      </c>
      <c r="HR8" s="29" t="str">
        <f t="shared" si="354"/>
        <v>sawnwood, beam, hardwood, air dried (u=20%), planed, at sawmill</v>
      </c>
      <c r="HS8" s="29" t="str">
        <f t="shared" si="354"/>
        <v>sawnwood, beam, hardwood, air dried (u=20%), planed, at sawmill</v>
      </c>
      <c r="HT8" s="29" t="str">
        <f t="shared" si="354"/>
        <v>sawnwood, beam, hardwood, air dried (u=20%), planed, at sawmill</v>
      </c>
      <c r="HU8" s="29" t="str">
        <f t="shared" si="354"/>
        <v>sawnwood, beam, hardwood, air dried (u=20%), planed, at sawmill</v>
      </c>
      <c r="HV8" s="29" t="str">
        <f t="shared" si="354"/>
        <v>sawnwood, beam, hardwood, air dried (u=20%), planed, at sawmill</v>
      </c>
      <c r="HW8" s="29" t="str">
        <f t="shared" si="354"/>
        <v>sawnwood, beam, hardwood, air dried (u=20%), planed, at sawmill_631</v>
      </c>
      <c r="HX8" s="29" t="str">
        <f t="shared" si="354"/>
        <v>sawnwood, beam, hardwood, dried (u=10%), planed, at sawmill</v>
      </c>
      <c r="HY8" s="29" t="str">
        <f t="shared" si="354"/>
        <v>sawnwood, beam, hardwood, dried (u=10%), planed, at sawmill</v>
      </c>
      <c r="HZ8" s="29" t="str">
        <f t="shared" si="354"/>
        <v>sawnwood, beam, hardwood, dried (u=10%), planed, at sawmill</v>
      </c>
      <c r="IA8" s="29" t="str">
        <f t="shared" si="354"/>
        <v>sawnwood, beam, hardwood, dried (u=10%), planed, at sawmill</v>
      </c>
      <c r="IB8" s="29" t="str">
        <f t="shared" si="354"/>
        <v>sawnwood, beam, hardwood, dried (u=10%), planed, at sawmill</v>
      </c>
      <c r="IC8" s="29" t="str">
        <f t="shared" si="354"/>
        <v>sawnwood, beam, hardwood, dried (u=10%), planed, at sawmill</v>
      </c>
      <c r="ID8" s="29" t="str">
        <f t="shared" si="354"/>
        <v>sawnwood, beam, hardwood, dried (u=10%), planed, at sawmill</v>
      </c>
      <c r="IE8" s="29" t="str">
        <f t="shared" si="354"/>
        <v>sawnwood, beam, hardwood, dried (u=10%), planed, at sawmill</v>
      </c>
      <c r="IF8" s="29" t="str">
        <f t="shared" si="354"/>
        <v>sawnwood, beam, hardwood, dried (u=10%), planed, at sawmill_631</v>
      </c>
      <c r="IG8" s="29" t="str">
        <f t="shared" si="354"/>
        <v>sawnwood, beam, hardwood, kiln dried (u=20%), planed, at sawmill</v>
      </c>
      <c r="IH8" s="29" t="str">
        <f t="shared" si="354"/>
        <v>sawnwood, beam, hardwood, kiln dried (u=20%), planed, at sawmill</v>
      </c>
      <c r="II8" s="29" t="str">
        <f t="shared" si="354"/>
        <v>sawnwood, beam, hardwood, kiln dried (u=20%), planed, at sawmill</v>
      </c>
      <c r="IJ8" s="29" t="str">
        <f t="shared" si="354"/>
        <v>sawnwood, beam, hardwood, kiln dried (u=20%), planed, at sawmill</v>
      </c>
      <c r="IK8" s="29" t="str">
        <f t="shared" si="354"/>
        <v>sawnwood, beam, hardwood, kiln dried (u=20%), planed, at sawmill</v>
      </c>
      <c r="IL8" s="29" t="str">
        <f t="shared" si="354"/>
        <v>sawnwood, beam, hardwood, kiln dried (u=20%), planed, at sawmill</v>
      </c>
      <c r="IM8" s="29" t="str">
        <f t="shared" si="354"/>
        <v>sawnwood, beam, hardwood, kiln dried (u=20%), planed, at sawmill</v>
      </c>
      <c r="IN8" s="29" t="str">
        <f t="shared" si="354"/>
        <v>sawnwood, beam, hardwood, kiln dried (u=20%), planed, at sawmill</v>
      </c>
      <c r="IO8" s="29" t="str">
        <f t="shared" si="354"/>
        <v>sawnwood, beam, hardwood, kiln dried (u=20%), planed, at sawmill_631</v>
      </c>
      <c r="IP8" s="29" t="str">
        <f t="shared" si="354"/>
        <v>sawnwood, beam, hardwood, raw, air dried (u=20%), at sawmill</v>
      </c>
      <c r="IQ8" s="29" t="str">
        <f t="shared" si="354"/>
        <v>sawnwood, beam, hardwood, raw, air dried (u=20%), at sawmill</v>
      </c>
      <c r="IR8" s="29" t="str">
        <f t="shared" si="354"/>
        <v>sawnwood, beam, hardwood, raw, air dried (u=20%), at sawmill</v>
      </c>
      <c r="IS8" s="29" t="str">
        <f t="shared" si="354"/>
        <v>sawnwood, beam, hardwood, raw, air dried (u=20%), at sawmill</v>
      </c>
      <c r="IT8" s="29" t="str">
        <f t="shared" si="354"/>
        <v>sawnwood, beam, hardwood, raw, air dried (u=20%), at sawmill</v>
      </c>
      <c r="IU8" s="29" t="str">
        <f t="shared" si="354"/>
        <v>sawnwood, beam, hardwood, raw, air dried (u=20%), at sawmill</v>
      </c>
      <c r="IV8" s="29" t="str">
        <f t="shared" si="354"/>
        <v>sawnwood, beam, hardwood, raw, air dried (u=20%), at sawmill</v>
      </c>
      <c r="IW8" s="29" t="str">
        <f t="shared" si="354"/>
        <v>sawnwood, beam, hardwood, raw, air dried (u=20%), at sawmill</v>
      </c>
      <c r="IX8" s="29" t="str">
        <f t="shared" si="354"/>
        <v>sawnwood, beam, hardwood, raw, air dried (u=20%), at sawmill_631</v>
      </c>
      <c r="IY8" s="29" t="str">
        <f t="shared" si="354"/>
        <v>sawnwood, beam, hardwood, raw, kiln dried (u=10%), at sawmill</v>
      </c>
      <c r="IZ8" s="29" t="str">
        <f t="shared" ref="IZ8:LK8" si="355">LEFT(IZ1,FIND("/",IZ1)-1)</f>
        <v>sawnwood, beam, hardwood, raw, kiln dried (u=10%), at sawmill</v>
      </c>
      <c r="JA8" s="29" t="str">
        <f t="shared" si="355"/>
        <v>sawnwood, beam, hardwood, raw, kiln dried (u=10%), at sawmill</v>
      </c>
      <c r="JB8" s="29" t="str">
        <f t="shared" si="355"/>
        <v>sawnwood, beam, hardwood, raw, kiln dried (u=10%), at sawmill</v>
      </c>
      <c r="JC8" s="29" t="str">
        <f t="shared" si="355"/>
        <v>sawnwood, beam, hardwood, raw, kiln dried (u=10%), at sawmill</v>
      </c>
      <c r="JD8" s="29" t="str">
        <f t="shared" si="355"/>
        <v>sawnwood, beam, hardwood, raw, kiln dried (u=10%), at sawmill</v>
      </c>
      <c r="JE8" s="29" t="str">
        <f t="shared" si="355"/>
        <v>sawnwood, beam, hardwood, raw, kiln dried (u=10%), at sawmill</v>
      </c>
      <c r="JF8" s="29" t="str">
        <f t="shared" si="355"/>
        <v>sawnwood, beam, hardwood, raw, kiln dried (u=10%), at sawmill</v>
      </c>
      <c r="JG8" s="29" t="str">
        <f t="shared" si="355"/>
        <v>sawnwood, beam, hardwood, raw, kiln dried (u=10%), at sawmill_631</v>
      </c>
      <c r="JH8" s="29" t="str">
        <f t="shared" si="355"/>
        <v>sawnwood, beam, hardwood, raw, kiln dried (u=20%), at sawmill</v>
      </c>
      <c r="JI8" s="29" t="str">
        <f t="shared" si="355"/>
        <v>sawnwood, beam, hardwood, raw, kiln dried (u=20%), at sawmill</v>
      </c>
      <c r="JJ8" s="29" t="str">
        <f t="shared" si="355"/>
        <v>sawnwood, beam, hardwood, raw, kiln dried (u=20%), at sawmill</v>
      </c>
      <c r="JK8" s="29" t="str">
        <f t="shared" si="355"/>
        <v>sawnwood, beam, hardwood, raw, kiln dried (u=20%), at sawmill</v>
      </c>
      <c r="JL8" s="29" t="str">
        <f t="shared" si="355"/>
        <v>sawnwood, beam, hardwood, raw, kiln dried (u=20%), at sawmill</v>
      </c>
      <c r="JM8" s="29" t="str">
        <f t="shared" si="355"/>
        <v>sawnwood, beam, hardwood, raw, kiln dried (u=20%), at sawmill</v>
      </c>
      <c r="JN8" s="29" t="str">
        <f t="shared" si="355"/>
        <v>sawnwood, beam, hardwood, raw, kiln dried (u=20%), at sawmill</v>
      </c>
      <c r="JO8" s="29" t="str">
        <f t="shared" si="355"/>
        <v>sawnwood, beam, hardwood, raw, kiln dried (u=20%), at sawmill</v>
      </c>
      <c r="JP8" s="29" t="str">
        <f t="shared" si="355"/>
        <v>sawnwood, beam, hardwood, raw, kiln dried (u=20%), at sawmill_631</v>
      </c>
      <c r="JQ8" s="29" t="str">
        <f t="shared" si="355"/>
        <v>sawnwood, beam, softwood, air dried (u=20%), planed, at sawmill</v>
      </c>
      <c r="JR8" s="29" t="str">
        <f t="shared" si="355"/>
        <v>sawnwood, beam, softwood, air dried (u=20%), planed, at sawmill</v>
      </c>
      <c r="JS8" s="29" t="str">
        <f t="shared" si="355"/>
        <v>sawnwood, beam, softwood, air dried (u=20%), planed, at sawmill</v>
      </c>
      <c r="JT8" s="29" t="str">
        <f t="shared" si="355"/>
        <v>sawnwood, beam, softwood, air dried (u=20%), planed, at sawmill</v>
      </c>
      <c r="JU8" s="29" t="str">
        <f t="shared" si="355"/>
        <v>sawnwood, beam, softwood, air dried (u=20%), planed, at sawmill</v>
      </c>
      <c r="JV8" s="29" t="str">
        <f t="shared" si="355"/>
        <v>sawnwood, beam, softwood, air dried (u=20%), planed, at sawmill</v>
      </c>
      <c r="JW8" s="29" t="str">
        <f t="shared" si="355"/>
        <v>sawnwood, beam, softwood, air dried (u=20%), planed, at sawmill</v>
      </c>
      <c r="JX8" s="29" t="str">
        <f t="shared" si="355"/>
        <v>sawnwood, beam, softwood, air dried (u=20%), planed, at sawmill</v>
      </c>
      <c r="JY8" s="29" t="str">
        <f t="shared" si="355"/>
        <v>sawnwood, beam, softwood, air dried (u=20%), planed, at sawmill_631</v>
      </c>
      <c r="JZ8" s="29" t="str">
        <f t="shared" si="355"/>
        <v>sawnwood, beam, softwood, dried (u=10%), planed, at sawmill</v>
      </c>
      <c r="KA8" s="29" t="str">
        <f t="shared" si="355"/>
        <v>sawnwood, beam, softwood, dried (u=10%), planed, at sawmill</v>
      </c>
      <c r="KB8" s="29" t="str">
        <f t="shared" si="355"/>
        <v>sawnwood, beam, softwood, dried (u=10%), planed, at sawmill</v>
      </c>
      <c r="KC8" s="29" t="str">
        <f t="shared" si="355"/>
        <v>sawnwood, beam, softwood, dried (u=10%), planed, at sawmill</v>
      </c>
      <c r="KD8" s="29" t="str">
        <f t="shared" si="355"/>
        <v>sawnwood, beam, softwood, dried (u=10%), planed, at sawmill</v>
      </c>
      <c r="KE8" s="29" t="str">
        <f t="shared" si="355"/>
        <v>sawnwood, beam, softwood, dried (u=10%), planed, at sawmill</v>
      </c>
      <c r="KF8" s="29" t="str">
        <f t="shared" si="355"/>
        <v>sawnwood, beam, softwood, dried (u=10%), planed, at sawmill</v>
      </c>
      <c r="KG8" s="29" t="str">
        <f t="shared" si="355"/>
        <v>sawnwood, beam, softwood, dried (u=10%), planed, at sawmill</v>
      </c>
      <c r="KH8" s="29" t="str">
        <f t="shared" si="355"/>
        <v>sawnwood, beam, softwood, dried (u=10%), planed, at sawmill_631</v>
      </c>
      <c r="KI8" s="29" t="str">
        <f t="shared" si="355"/>
        <v>sawnwood, beam, softwood, kiln dried (u=20%), planed, at sawmill</v>
      </c>
      <c r="KJ8" s="29" t="str">
        <f t="shared" si="355"/>
        <v>sawnwood, beam, softwood, kiln dried (u=20%), planed, at sawmill</v>
      </c>
      <c r="KK8" s="29" t="str">
        <f t="shared" si="355"/>
        <v>sawnwood, beam, softwood, kiln dried (u=20%), planed, at sawmill</v>
      </c>
      <c r="KL8" s="29" t="str">
        <f t="shared" si="355"/>
        <v>sawnwood, beam, softwood, kiln dried (u=20%), planed, at sawmill</v>
      </c>
      <c r="KM8" s="29" t="str">
        <f t="shared" si="355"/>
        <v>sawnwood, beam, softwood, kiln dried (u=20%), planed, at sawmill</v>
      </c>
      <c r="KN8" s="29" t="str">
        <f t="shared" si="355"/>
        <v>sawnwood, beam, softwood, kiln dried (u=20%), planed, at sawmill</v>
      </c>
      <c r="KO8" s="29" t="str">
        <f t="shared" si="355"/>
        <v>sawnwood, beam, softwood, kiln dried (u=20%), planed, at sawmill</v>
      </c>
      <c r="KP8" s="29" t="str">
        <f t="shared" si="355"/>
        <v>sawnwood, beam, softwood, kiln dried (u=20%), planed, at sawmill</v>
      </c>
      <c r="KQ8" s="29" t="str">
        <f t="shared" si="355"/>
        <v>sawnwood, beam, softwood, kiln dried (u=20%), planed, at sawmill_631</v>
      </c>
      <c r="KR8" s="29" t="str">
        <f t="shared" si="355"/>
        <v>sawnwood, beam, softwood, raw, air dried (u=20%), at sawmill</v>
      </c>
      <c r="KS8" s="29" t="str">
        <f t="shared" si="355"/>
        <v>sawnwood, beam, softwood, raw, air dried (u=20%), at sawmill</v>
      </c>
      <c r="KT8" s="29" t="str">
        <f t="shared" si="355"/>
        <v>sawnwood, beam, softwood, raw, air dried (u=20%), at sawmill</v>
      </c>
      <c r="KU8" s="29" t="str">
        <f t="shared" si="355"/>
        <v>sawnwood, beam, softwood, raw, air dried (u=20%), at sawmill</v>
      </c>
      <c r="KV8" s="29" t="str">
        <f t="shared" si="355"/>
        <v>sawnwood, beam, softwood, raw, air dried (u=20%), at sawmill</v>
      </c>
      <c r="KW8" s="29" t="str">
        <f t="shared" si="355"/>
        <v>sawnwood, beam, softwood, raw, air dried (u=20%), at sawmill</v>
      </c>
      <c r="KX8" s="29" t="str">
        <f t="shared" si="355"/>
        <v>sawnwood, beam, softwood, raw, air dried (u=20%), at sawmill</v>
      </c>
      <c r="KY8" s="29" t="str">
        <f t="shared" si="355"/>
        <v>sawnwood, beam, softwood, raw, air dried (u=20%), at sawmill</v>
      </c>
      <c r="KZ8" s="29" t="str">
        <f t="shared" si="355"/>
        <v>sawnwood, beam, softwood, raw, air dried (u=20%), at sawmill_631</v>
      </c>
      <c r="LA8" s="29" t="str">
        <f t="shared" si="355"/>
        <v>sawnwood, beam, softwood, raw, kiln dried (u=10%), at sawmill</v>
      </c>
      <c r="LB8" s="29" t="str">
        <f t="shared" si="355"/>
        <v>sawnwood, beam, softwood, raw, kiln dried (u=10%), at sawmill</v>
      </c>
      <c r="LC8" s="29" t="str">
        <f t="shared" si="355"/>
        <v>sawnwood, beam, softwood, raw, kiln dried (u=10%), at sawmill</v>
      </c>
      <c r="LD8" s="29" t="str">
        <f t="shared" si="355"/>
        <v>sawnwood, beam, softwood, raw, kiln dried (u=10%), at sawmill</v>
      </c>
      <c r="LE8" s="29" t="str">
        <f t="shared" si="355"/>
        <v>sawnwood, beam, softwood, raw, kiln dried (u=10%), at sawmill</v>
      </c>
      <c r="LF8" s="29" t="str">
        <f t="shared" si="355"/>
        <v>sawnwood, beam, softwood, raw, kiln dried (u=10%), at sawmill</v>
      </c>
      <c r="LG8" s="29" t="str">
        <f t="shared" si="355"/>
        <v>sawnwood, beam, softwood, raw, kiln dried (u=10%), at sawmill</v>
      </c>
      <c r="LH8" s="29" t="str">
        <f t="shared" si="355"/>
        <v>sawnwood, beam, softwood, raw, kiln dried (u=10%), at sawmill</v>
      </c>
      <c r="LI8" s="29" t="str">
        <f t="shared" si="355"/>
        <v>sawnwood, beam, softwood, raw, kiln dried (u=10%), at sawmill_631</v>
      </c>
      <c r="LJ8" s="29" t="str">
        <f t="shared" si="355"/>
        <v>sawnwood, beam, softwood, raw, kiln dried (u=20%), at sawmill</v>
      </c>
      <c r="LK8" s="29" t="str">
        <f t="shared" si="355"/>
        <v>sawnwood, beam, softwood, raw, kiln dried (u=20%), at sawmill</v>
      </c>
      <c r="LL8" s="29" t="str">
        <f t="shared" ref="LL8:NQ8" si="356">LEFT(LL1,FIND("/",LL1)-1)</f>
        <v>sawnwood, beam, softwood, raw, kiln dried (u=20%), at sawmill</v>
      </c>
      <c r="LM8" s="29" t="str">
        <f t="shared" si="356"/>
        <v>sawnwood, beam, softwood, raw, kiln dried (u=20%), at sawmill</v>
      </c>
      <c r="LN8" s="29" t="str">
        <f t="shared" si="356"/>
        <v>sawnwood, beam, softwood, raw, kiln dried (u=20%), at sawmill</v>
      </c>
      <c r="LO8" s="29" t="str">
        <f t="shared" si="356"/>
        <v>sawnwood, beam, softwood, raw, kiln dried (u=20%), at sawmill</v>
      </c>
      <c r="LP8" s="29" t="str">
        <f t="shared" si="356"/>
        <v>sawnwood, beam, softwood, raw, kiln dried (u=20%), at sawmill</v>
      </c>
      <c r="LQ8" s="29" t="str">
        <f t="shared" si="356"/>
        <v>sawnwood, beam, softwood, raw, kiln dried (u=20%), at sawmill</v>
      </c>
      <c r="LR8" s="29" t="str">
        <f t="shared" si="356"/>
        <v>sawnwood, beam, softwood, raw, kiln dried (u=20%), at sawmill_631</v>
      </c>
      <c r="LS8" s="29"/>
      <c r="LT8" s="29"/>
      <c r="LU8" s="111" t="str">
        <f t="shared" si="356"/>
        <v>fibreboard soft, at plant (u=7%)_631</v>
      </c>
      <c r="LV8" s="112" t="str">
        <f t="shared" si="356"/>
        <v>fibreboard, soft, from wet &amp; dry processes, at plant</v>
      </c>
      <c r="LW8" s="112" t="str">
        <f t="shared" si="356"/>
        <v>fibreboard, soft, from wet &amp; dry processes, at plant</v>
      </c>
      <c r="LX8" s="112" t="str">
        <f t="shared" si="356"/>
        <v>fibreboard, soft, from wet &amp; dry processes, at plant</v>
      </c>
      <c r="LY8" s="112" t="str">
        <f t="shared" si="356"/>
        <v>fibreboard, soft, from wet &amp; dry processes, at plant</v>
      </c>
      <c r="LZ8" s="112" t="str">
        <f t="shared" si="356"/>
        <v>fibreboard, soft, from wet &amp; dry processes, at plant</v>
      </c>
      <c r="MA8" s="112" t="str">
        <f t="shared" si="356"/>
        <v>fibreboard, soft, from wet &amp; dry processes, at plant</v>
      </c>
      <c r="MB8" s="112" t="str">
        <f t="shared" si="356"/>
        <v>fibreboard, soft, from wet &amp; dry processes, at plant</v>
      </c>
      <c r="MC8" s="113" t="str">
        <f t="shared" si="356"/>
        <v>fibreboard, soft, from wet &amp; dry processes, at plant</v>
      </c>
      <c r="MD8" s="29"/>
      <c r="ME8" s="29"/>
      <c r="MF8" s="29" t="str">
        <f t="shared" si="356"/>
        <v>glued laminated timber, indoor use, at plant</v>
      </c>
      <c r="MG8" s="29" t="str">
        <f t="shared" si="356"/>
        <v>glued laminated timber, indoor use, at plant</v>
      </c>
      <c r="MH8" s="29" t="str">
        <f t="shared" si="356"/>
        <v>glued laminated timber, indoor use, at plant</v>
      </c>
      <c r="MI8" s="29" t="str">
        <f t="shared" si="356"/>
        <v>glued laminated timber, indoor use, at plant</v>
      </c>
      <c r="MJ8" s="29" t="str">
        <f t="shared" si="356"/>
        <v>glued laminated timber, indoor use, at plant</v>
      </c>
      <c r="MK8" s="29" t="str">
        <f t="shared" si="356"/>
        <v>glued laminated timber, indoor use, at plant</v>
      </c>
      <c r="ML8" s="29" t="str">
        <f t="shared" si="356"/>
        <v>glued laminated timber, indoor use, at plant</v>
      </c>
      <c r="MM8" s="29" t="str">
        <f t="shared" si="356"/>
        <v>glued laminated timber, indoor use, at plant</v>
      </c>
      <c r="MN8" s="29" t="str">
        <f t="shared" si="356"/>
        <v>glued laminated timber, indoor use, at plant_631</v>
      </c>
      <c r="MO8" s="29" t="str">
        <f t="shared" si="356"/>
        <v>glued laminated timber, outdoor use, at plant</v>
      </c>
      <c r="MP8" s="29" t="str">
        <f t="shared" si="356"/>
        <v>glued laminated timber, outdoor use, at plant</v>
      </c>
      <c r="MQ8" s="29" t="str">
        <f t="shared" si="356"/>
        <v>glued laminated timber, outdoor use, at plant</v>
      </c>
      <c r="MR8" s="29" t="str">
        <f t="shared" si="356"/>
        <v>glued laminated timber, outdoor use, at plant</v>
      </c>
      <c r="MS8" s="29" t="str">
        <f t="shared" si="356"/>
        <v>glued laminated timber, outdoor use, at plant</v>
      </c>
      <c r="MT8" s="29" t="str">
        <f t="shared" si="356"/>
        <v>glued laminated timber, outdoor use, at plant</v>
      </c>
      <c r="MU8" s="29" t="str">
        <f t="shared" si="356"/>
        <v>glued laminated timber, outdoor use, at plant</v>
      </c>
      <c r="MV8" s="29" t="str">
        <f t="shared" si="356"/>
        <v>glued laminated timber, outdoor use, at plant</v>
      </c>
      <c r="MW8" s="29" t="str">
        <f t="shared" si="356"/>
        <v>glued laminated timber, outdoor use, at plant_631</v>
      </c>
      <c r="MX8" s="29"/>
      <c r="MY8" s="29"/>
      <c r="MZ8" s="111" t="str">
        <f t="shared" si="356"/>
        <v>particleboard 18 mm, average glue mix, melamine faced, at plant</v>
      </c>
      <c r="NA8" s="112" t="str">
        <f t="shared" si="356"/>
        <v>particleboard 18 mm, average glue mix, melamine faced, at plant</v>
      </c>
      <c r="NB8" s="112" t="str">
        <f t="shared" si="356"/>
        <v>particleboard 18 mm, average glue mix, melamine faced, at plant</v>
      </c>
      <c r="NC8" s="112" t="str">
        <f t="shared" si="356"/>
        <v>particleboard 18 mm, average glue mix, melamine faced, at plant</v>
      </c>
      <c r="ND8" s="112" t="str">
        <f t="shared" si="356"/>
        <v>particleboard 18 mm, average glue mix, melamine faced, at plant</v>
      </c>
      <c r="NE8" s="112" t="str">
        <f t="shared" si="356"/>
        <v>particleboard 18 mm, average glue mix, melamine faced, at plant</v>
      </c>
      <c r="NF8" s="112" t="str">
        <f t="shared" si="356"/>
        <v>particleboard 18 mm, average glue mix, melamine faced, at plant</v>
      </c>
      <c r="NG8" s="112" t="str">
        <f t="shared" si="356"/>
        <v>particleboard 18 mm, average glue mix, melamine faced, at plant</v>
      </c>
      <c r="NH8" s="112" t="str">
        <f t="shared" si="356"/>
        <v>particleboard 18 mm, average glue mix, melamine faced, at plant</v>
      </c>
      <c r="NI8" s="112" t="str">
        <f t="shared" si="356"/>
        <v>particleboard, uncoated, average glue mix, at plant</v>
      </c>
      <c r="NJ8" s="112" t="str">
        <f t="shared" si="356"/>
        <v>particleboard, uncoated, average glue mix, at plant</v>
      </c>
      <c r="NK8" s="112" t="str">
        <f t="shared" si="356"/>
        <v>particleboard, uncoated, average glue mix, at plant</v>
      </c>
      <c r="NL8" s="112" t="str">
        <f t="shared" si="356"/>
        <v>particleboard, uncoated, average glue mix, at plant</v>
      </c>
      <c r="NM8" s="112" t="str">
        <f t="shared" si="356"/>
        <v>particleboard, uncoated, average glue mix, at plant</v>
      </c>
      <c r="NN8" s="112" t="str">
        <f t="shared" si="356"/>
        <v>particleboard, uncoated, average glue mix, at plant</v>
      </c>
      <c r="NO8" s="112" t="str">
        <f t="shared" si="356"/>
        <v>particleboard, uncoated, average glue mix, at plant</v>
      </c>
      <c r="NP8" s="112" t="str">
        <f t="shared" si="356"/>
        <v>particleboard, uncoated, average glue mix, at plant</v>
      </c>
      <c r="NQ8" s="112" t="str">
        <f t="shared" si="356"/>
        <v>particleboard, uncoated, average glue mix, at plant</v>
      </c>
      <c r="NR8" s="29"/>
      <c r="NS8" s="29"/>
      <c r="NT8" s="29"/>
      <c r="NU8" s="29"/>
      <c r="NV8" s="29"/>
      <c r="NW8" s="29"/>
      <c r="NX8" s="29"/>
      <c r="NY8" s="29"/>
      <c r="NZ8" s="29"/>
      <c r="OA8" s="29"/>
      <c r="OB8" s="29"/>
      <c r="OC8" s="29"/>
      <c r="OD8" s="29"/>
      <c r="OE8" s="29"/>
      <c r="OF8" s="29" t="str">
        <f t="shared" ref="OF8:OG8" si="357">LEFT(OF1,FIND("/",OF1)-1)</f>
        <v>Transport, lorry &gt;16t, fleet average</v>
      </c>
      <c r="OG8" s="29" t="str">
        <f t="shared" si="357"/>
        <v>Transport, freight, rail</v>
      </c>
      <c r="OH8" s="29" t="str">
        <f t="shared" ref="OH8:PC8" si="358">LEFT(OH1,FIND("/",OH1)-1)</f>
        <v>Transport, lorry 20-28t, fleet average</v>
      </c>
      <c r="OI8" s="29" t="str">
        <f t="shared" si="358"/>
        <v>Transport, freight, rail</v>
      </c>
      <c r="OJ8" s="29" t="e">
        <f t="shared" si="358"/>
        <v>#VALUE!</v>
      </c>
      <c r="OK8" s="29" t="e">
        <f t="shared" si="358"/>
        <v>#VALUE!</v>
      </c>
      <c r="OL8" s="29" t="str">
        <f t="shared" si="358"/>
        <v>sawlog and veneer log, hardwood, sustainable forest management, measured as solid wood under bark, at forest road</v>
      </c>
      <c r="OM8" s="29" t="str">
        <f t="shared" si="358"/>
        <v>sawlog and veneer log, hardwood, sustainable forest management, measured as solid wood under bark, at forest road</v>
      </c>
      <c r="ON8" s="29" t="str">
        <f t="shared" si="358"/>
        <v>sawlog and veneer log, hardwood, sustainable forest management, measured as solid wood under bark, at forest road</v>
      </c>
      <c r="OO8" s="29" t="str">
        <f t="shared" si="358"/>
        <v>sawlog and veneer log, hardwood, sustainable forest management, measured as solid wood under bark, at forest road</v>
      </c>
      <c r="OP8" s="29" t="str">
        <f t="shared" si="358"/>
        <v>sawlog and veneer log, hardwood, sustainable forest management, measured as solid wood under bark, at forest road</v>
      </c>
      <c r="OQ8" s="29" t="str">
        <f t="shared" si="358"/>
        <v>sawlog and veneer log, hardwood, sustainable forest management, measured as solid wood under bark, at forest road</v>
      </c>
      <c r="OR8" s="29" t="str">
        <f t="shared" si="358"/>
        <v>sawlog and veneer log, hardwood, sustainable forest management, measured as solid wood under bark, at forest road</v>
      </c>
      <c r="OS8" s="29" t="str">
        <f t="shared" si="358"/>
        <v>sawlog and veneer log, hardwood, sustainable forest management, measured as solid wood under bark, at forest road</v>
      </c>
      <c r="OT8" s="29" t="str">
        <f t="shared" si="358"/>
        <v>sawlog and veneer log, hardwood, sustainable forest management, measured as solid wood under bark, at forest road_631</v>
      </c>
      <c r="OU8" s="29" t="str">
        <f t="shared" si="358"/>
        <v>sawlog and veneer log, softwood, sustainable forest management, measured as solid wood under bark, at forest road</v>
      </c>
      <c r="OV8" s="29" t="str">
        <f t="shared" si="358"/>
        <v>sawlog and veneer log, softwood, sustainable forest management, measured as solid wood under bark, at forest road</v>
      </c>
      <c r="OW8" s="29" t="str">
        <f t="shared" si="358"/>
        <v>sawlog and veneer log, softwood, sustainable forest management, measured as solid wood under bark, at forest road</v>
      </c>
      <c r="OX8" s="29" t="str">
        <f t="shared" si="358"/>
        <v>sawlog and veneer log, softwood, sustainable forest management, measured as solid wood under bark, at forest road</v>
      </c>
      <c r="OY8" s="29" t="str">
        <f t="shared" si="358"/>
        <v>sawlog and veneer log, softwood, sustainable forest management, measured as solid wood under bark, at forest road</v>
      </c>
      <c r="OZ8" s="29" t="str">
        <f t="shared" si="358"/>
        <v>sawlog and veneer log, softwood, sustainable forest management, measured as solid wood under bark, at forest road</v>
      </c>
      <c r="PA8" s="29" t="str">
        <f t="shared" si="358"/>
        <v>sawlog and veneer log, softwood, sustainable forest management, measured as solid wood under bark, at forest road</v>
      </c>
      <c r="PB8" s="29" t="str">
        <f t="shared" si="358"/>
        <v>sawlog and veneer log, softwood, sustainable forest management, measured as solid wood under bark, at forest road</v>
      </c>
      <c r="PC8" s="29" t="str">
        <f t="shared" si="358"/>
        <v>sawlog and veneer log, softwood, sustainable forest management, measured as solid wood under bark, at forest road_631</v>
      </c>
    </row>
    <row r="9" spans="1:419" s="17" customFormat="1">
      <c r="B9" s="17" t="s">
        <v>1058</v>
      </c>
      <c r="C9" s="29">
        <f>INDEX(Roundwood_transp._input!$D$1:$M$95,MATCH(LCIA!C$8,Roundwood_transp._input!$D$1:$D$95,0),5)</f>
        <v>1.7088447999999998</v>
      </c>
      <c r="D9" s="29">
        <f>INDEX(Roundwood_transp._input!$D$1:$M$95,MATCH(LCIA!D$8,Roundwood_transp._input!$D$1:$D$95,0),5)</f>
        <v>1.7088447999999998</v>
      </c>
      <c r="E9" s="29">
        <f>INDEX(Roundwood_transp._input!$D$1:$M$95,MATCH(LCIA!E$8,Roundwood_transp._input!$D$1:$D$95,0),5)</f>
        <v>1.7088447999999998</v>
      </c>
      <c r="F9" s="29">
        <f>INDEX(Roundwood_transp._input!$D$1:$M$95,MATCH(LCIA!F$8,Roundwood_transp._input!$D$1:$D$95,0),5)</f>
        <v>1.7088447999999998</v>
      </c>
      <c r="G9" s="29">
        <f>INDEX(Roundwood_transp._input!$D$1:$M$95,MATCH(LCIA!G$8,Roundwood_transp._input!$D$1:$D$95,0),5)</f>
        <v>1.7088447999999998</v>
      </c>
      <c r="H9" s="29">
        <f>INDEX(Roundwood_transp._input!$D$1:$M$95,MATCH(LCIA!H$8,Roundwood_transp._input!$D$1:$D$95,0),5)</f>
        <v>1.7088447999999998</v>
      </c>
      <c r="I9" s="29">
        <f>INDEX(Roundwood_transp._input!$D$1:$M$95,MATCH(LCIA!I$8,Roundwood_transp._input!$D$1:$D$95,0),5)</f>
        <v>1.7088447999999998</v>
      </c>
      <c r="J9" s="29">
        <f>INDEX(Roundwood_transp._input!$D$1:$M$95,MATCH(LCIA!J$8,Roundwood_transp._input!$D$1:$D$95,0),5)</f>
        <v>1.7088447999999998</v>
      </c>
      <c r="K9" s="29">
        <f>INDEX(Roundwood_transp._input!$D$1:$M$95,MATCH(LCIA!K$8,Roundwood_transp._input!$D$1:$D$95,0),5)</f>
        <v>1.7088447999999998</v>
      </c>
      <c r="L9" s="29">
        <f>INDEX(Roundwood_transp._input!$D$1:$M$95,MATCH(LCIA!L$8,Roundwood_transp._input!$D$1:$D$95,0),5)</f>
        <v>1.7893440000000003</v>
      </c>
      <c r="M9" s="29">
        <f>INDEX(Roundwood_transp._input!$D$1:$M$95,MATCH(LCIA!M$8,Roundwood_transp._input!$D$1:$D$95,0),5)</f>
        <v>1.7893440000000003</v>
      </c>
      <c r="N9" s="29">
        <f>INDEX(Roundwood_transp._input!$D$1:$M$95,MATCH(LCIA!N$8,Roundwood_transp._input!$D$1:$D$95,0),5)</f>
        <v>1.7893440000000003</v>
      </c>
      <c r="O9" s="29">
        <f>INDEX(Roundwood_transp._input!$D$1:$M$95,MATCH(LCIA!O$8,Roundwood_transp._input!$D$1:$D$95,0),5)</f>
        <v>1.7893440000000003</v>
      </c>
      <c r="P9" s="29">
        <f>INDEX(Roundwood_transp._input!$D$1:$M$95,MATCH(LCIA!P$8,Roundwood_transp._input!$D$1:$D$95,0),5)</f>
        <v>1.7893440000000003</v>
      </c>
      <c r="Q9" s="29">
        <f>INDEX(Roundwood_transp._input!$D$1:$M$95,MATCH(LCIA!Q$8,Roundwood_transp._input!$D$1:$D$95,0),5)</f>
        <v>1.7893440000000003</v>
      </c>
      <c r="R9" s="29">
        <f>INDEX(Roundwood_transp._input!$D$1:$M$95,MATCH(LCIA!R$8,Roundwood_transp._input!$D$1:$D$95,0),5)</f>
        <v>1.7893440000000003</v>
      </c>
      <c r="S9" s="29">
        <f>INDEX(Roundwood_transp._input!$D$1:$M$95,MATCH(LCIA!S$8,Roundwood_transp._input!$D$1:$D$95,0),5)</f>
        <v>1.7893440000000003</v>
      </c>
      <c r="T9" s="29">
        <f>INDEX(Roundwood_transp._input!$D$1:$M$95,MATCH(LCIA!T$8,Roundwood_transp._input!$D$1:$D$95,0),5)</f>
        <v>1.7893440000000003</v>
      </c>
      <c r="U9" s="29">
        <f>INDEX(Roundwood_transp._input!$D$1:$M$95,MATCH(LCIA!U$8,Roundwood_transp._input!$D$1:$D$95,0),5)</f>
        <v>1.7088447999999998</v>
      </c>
      <c r="V9" s="29">
        <f>INDEX(Roundwood_transp._input!$D$1:$M$95,MATCH(LCIA!V$8,Roundwood_transp._input!$D$1:$D$95,0),5)</f>
        <v>1.7088447999999998</v>
      </c>
      <c r="W9" s="29">
        <f>INDEX(Roundwood_transp._input!$D$1:$M$95,MATCH(LCIA!W$8,Roundwood_transp._input!$D$1:$D$95,0),5)</f>
        <v>1.7088447999999998</v>
      </c>
      <c r="X9" s="29">
        <f>INDEX(Roundwood_transp._input!$D$1:$M$95,MATCH(LCIA!X$8,Roundwood_transp._input!$D$1:$D$95,0),5)</f>
        <v>1.7088447999999998</v>
      </c>
      <c r="Y9" s="29">
        <f>INDEX(Roundwood_transp._input!$D$1:$M$95,MATCH(LCIA!Y$8,Roundwood_transp._input!$D$1:$D$95,0),5)</f>
        <v>1.7088447999999998</v>
      </c>
      <c r="Z9" s="29">
        <f>INDEX(Roundwood_transp._input!$D$1:$M$95,MATCH(LCIA!Z$8,Roundwood_transp._input!$D$1:$D$95,0),5)</f>
        <v>1.7088447999999998</v>
      </c>
      <c r="AA9" s="29">
        <f>INDEX(Roundwood_transp._input!$D$1:$M$95,MATCH(LCIA!AA$8,Roundwood_transp._input!$D$1:$D$95,0),5)</f>
        <v>1.7088447999999998</v>
      </c>
      <c r="AB9" s="29">
        <f>INDEX(Roundwood_transp._input!$D$1:$M$95,MATCH(LCIA!AB$8,Roundwood_transp._input!$D$1:$D$95,0),5)</f>
        <v>1.7088447999999998</v>
      </c>
      <c r="AC9" s="29">
        <f>INDEX(Roundwood_transp._input!$D$1:$M$95,MATCH(LCIA!AC$8,Roundwood_transp._input!$D$1:$D$95,0),5)</f>
        <v>1.7088447999999998</v>
      </c>
      <c r="AD9" s="29">
        <f>INDEX(Roundwood_transp._input!$D$1:$M$95,MATCH(LCIA!AD$8,Roundwood_transp._input!$D$1:$D$95,0),5)</f>
        <v>1.5808</v>
      </c>
      <c r="AE9" s="29">
        <f>INDEX(Roundwood_transp._input!$D$1:$M$95,MATCH(LCIA!AE$8,Roundwood_transp._input!$D$1:$D$95,0),5)</f>
        <v>1.5808</v>
      </c>
      <c r="AF9" s="29">
        <f>INDEX(Roundwood_transp._input!$D$1:$M$95,MATCH(LCIA!AF$8,Roundwood_transp._input!$D$1:$D$95,0),5)</f>
        <v>1.5808</v>
      </c>
      <c r="AG9" s="29">
        <f>INDEX(Roundwood_transp._input!$D$1:$M$95,MATCH(LCIA!AG$8,Roundwood_transp._input!$D$1:$D$95,0),5)</f>
        <v>1.5808</v>
      </c>
      <c r="AH9" s="29">
        <f>INDEX(Roundwood_transp._input!$D$1:$M$95,MATCH(LCIA!AH$8,Roundwood_transp._input!$D$1:$D$95,0),5)</f>
        <v>1.5808</v>
      </c>
      <c r="AI9" s="29">
        <f>INDEX(Roundwood_transp._input!$D$1:$M$95,MATCH(LCIA!AI$8,Roundwood_transp._input!$D$1:$D$95,0),5)</f>
        <v>1.5808</v>
      </c>
      <c r="AJ9" s="29">
        <f>INDEX(Roundwood_transp._input!$D$1:$M$95,MATCH(LCIA!AJ$8,Roundwood_transp._input!$D$1:$D$95,0),5)</f>
        <v>1.5808</v>
      </c>
      <c r="AK9" s="29">
        <f>INDEX(Roundwood_transp._input!$D$1:$M$95,MATCH(LCIA!AK$8,Roundwood_transp._input!$D$1:$D$95,0),5)</f>
        <v>1.5808</v>
      </c>
      <c r="AL9" s="29">
        <f>INDEX(Roundwood_transp._input!$D$1:$M$95,MATCH(LCIA!AL$8,Roundwood_transp._input!$D$1:$D$95,0),5)</f>
        <v>1.5808</v>
      </c>
      <c r="AM9" s="29">
        <f>INDEX(Roundwood_transp._input!$D$1:$M$95,MATCH(LCIA!AM$8,Roundwood_transp._input!$D$1:$D$95,0),5)</f>
        <v>1.6568000000000001</v>
      </c>
      <c r="AN9" s="29">
        <f>INDEX(Roundwood_transp._input!$D$1:$M$95,MATCH(LCIA!AN$8,Roundwood_transp._input!$D$1:$D$95,0),5)</f>
        <v>1.6568000000000001</v>
      </c>
      <c r="AO9" s="29">
        <f>INDEX(Roundwood_transp._input!$D$1:$M$95,MATCH(LCIA!AO$8,Roundwood_transp._input!$D$1:$D$95,0),5)</f>
        <v>1.6568000000000001</v>
      </c>
      <c r="AP9" s="29">
        <f>INDEX(Roundwood_transp._input!$D$1:$M$95,MATCH(LCIA!AP$8,Roundwood_transp._input!$D$1:$D$95,0),5)</f>
        <v>1.6568000000000001</v>
      </c>
      <c r="AQ9" s="29">
        <f>INDEX(Roundwood_transp._input!$D$1:$M$95,MATCH(LCIA!AQ$8,Roundwood_transp._input!$D$1:$D$95,0),5)</f>
        <v>1.6568000000000001</v>
      </c>
      <c r="AR9" s="29">
        <f>INDEX(Roundwood_transp._input!$D$1:$M$95,MATCH(LCIA!AR$8,Roundwood_transp._input!$D$1:$D$95,0),5)</f>
        <v>1.6568000000000001</v>
      </c>
      <c r="AS9" s="29">
        <f>INDEX(Roundwood_transp._input!$D$1:$M$95,MATCH(LCIA!AS$8,Roundwood_transp._input!$D$1:$D$95,0),5)</f>
        <v>1.6568000000000001</v>
      </c>
      <c r="AT9" s="29">
        <f>INDEX(Roundwood_transp._input!$D$1:$M$95,MATCH(LCIA!AT$8,Roundwood_transp._input!$D$1:$D$95,0),5)</f>
        <v>1.6568000000000001</v>
      </c>
      <c r="AU9" s="29">
        <f>INDEX(Roundwood_transp._input!$D$1:$M$95,MATCH(LCIA!AU$8,Roundwood_transp._input!$D$1:$D$95,0),5)</f>
        <v>1.6568000000000001</v>
      </c>
      <c r="AV9" s="29">
        <f>INDEX(Roundwood_transp._input!$D$1:$M$95,MATCH(LCIA!AV$8,Roundwood_transp._input!$D$1:$D$95,0),5)</f>
        <v>1.5808</v>
      </c>
      <c r="AW9" s="29">
        <f>INDEX(Roundwood_transp._input!$D$1:$M$95,MATCH(LCIA!AW$8,Roundwood_transp._input!$D$1:$D$95,0),5)</f>
        <v>1.5808</v>
      </c>
      <c r="AX9" s="29">
        <f>INDEX(Roundwood_transp._input!$D$1:$M$95,MATCH(LCIA!AX$8,Roundwood_transp._input!$D$1:$D$95,0),5)</f>
        <v>1.5808</v>
      </c>
      <c r="AY9" s="29">
        <f>INDEX(Roundwood_transp._input!$D$1:$M$95,MATCH(LCIA!AY$8,Roundwood_transp._input!$D$1:$D$95,0),5)</f>
        <v>1.5808</v>
      </c>
      <c r="AZ9" s="29">
        <f>INDEX(Roundwood_transp._input!$D$1:$M$95,MATCH(LCIA!AZ$8,Roundwood_transp._input!$D$1:$D$95,0),5)</f>
        <v>1.5808</v>
      </c>
      <c r="BA9" s="29">
        <f>INDEX(Roundwood_transp._input!$D$1:$M$95,MATCH(LCIA!BA$8,Roundwood_transp._input!$D$1:$D$95,0),5)</f>
        <v>1.5808</v>
      </c>
      <c r="BB9" s="29">
        <f>INDEX(Roundwood_transp._input!$D$1:$M$95,MATCH(LCIA!BB$8,Roundwood_transp._input!$D$1:$D$95,0),5)</f>
        <v>1.5808</v>
      </c>
      <c r="BC9" s="29">
        <f>INDEX(Roundwood_transp._input!$D$1:$M$95,MATCH(LCIA!BC$8,Roundwood_transp._input!$D$1:$D$95,0),5)</f>
        <v>1.5808</v>
      </c>
      <c r="BD9" s="29">
        <f>INDEX(Roundwood_transp._input!$D$1:$M$95,MATCH(LCIA!BD$8,Roundwood_transp._input!$D$1:$D$95,0),5)</f>
        <v>1.5808</v>
      </c>
      <c r="BE9" s="29">
        <f>INDEX(Roundwood_transp._input!$D$1:$M$95,MATCH(LCIA!BE$8,Roundwood_transp._input!$D$1:$D$95,0),5)</f>
        <v>1.6801200000000001</v>
      </c>
      <c r="BF9" s="29">
        <f>INDEX(Roundwood_transp._input!$D$1:$M$95,MATCH(LCIA!BF$8,Roundwood_transp._input!$D$1:$D$95,0),5)</f>
        <v>1.6801200000000001</v>
      </c>
      <c r="BG9" s="29">
        <f>INDEX(Roundwood_transp._input!$D$1:$M$95,MATCH(LCIA!BG$8,Roundwood_transp._input!$D$1:$D$95,0),5)</f>
        <v>1.6801200000000001</v>
      </c>
      <c r="BH9" s="29">
        <f>INDEX(Roundwood_transp._input!$D$1:$M$95,MATCH(LCIA!BH$8,Roundwood_transp._input!$D$1:$D$95,0),5)</f>
        <v>1.6801200000000001</v>
      </c>
      <c r="BI9" s="29">
        <f>INDEX(Roundwood_transp._input!$D$1:$M$95,MATCH(LCIA!BI$8,Roundwood_transp._input!$D$1:$D$95,0),5)</f>
        <v>1.6801200000000001</v>
      </c>
      <c r="BJ9" s="29">
        <f>INDEX(Roundwood_transp._input!$D$1:$M$95,MATCH(LCIA!BJ$8,Roundwood_transp._input!$D$1:$D$95,0),5)</f>
        <v>1.6801200000000001</v>
      </c>
      <c r="BK9" s="29">
        <f>INDEX(Roundwood_transp._input!$D$1:$M$95,MATCH(LCIA!BK$8,Roundwood_transp._input!$D$1:$D$95,0),5)</f>
        <v>1.6801200000000001</v>
      </c>
      <c r="BL9" s="29">
        <f>INDEX(Roundwood_transp._input!$D$1:$M$95,MATCH(LCIA!BL$8,Roundwood_transp._input!$D$1:$D$95,0),5)</f>
        <v>1.6801200000000001</v>
      </c>
      <c r="BM9" s="29">
        <f>INDEX(Roundwood_transp._input!$D$1:$M$95,MATCH(LCIA!BM$8,Roundwood_transp._input!$D$1:$D$95,0),5)</f>
        <v>1.6801200000000001</v>
      </c>
      <c r="BN9" s="29">
        <f>INDEX(Roundwood_transp._input!$D$1:$M$95,MATCH(LCIA!BN$8,Roundwood_transp._input!$D$1:$D$95,0),5)</f>
        <v>1.7658000000000003</v>
      </c>
      <c r="BO9" s="29">
        <f>INDEX(Roundwood_transp._input!$D$1:$M$95,MATCH(LCIA!BO$8,Roundwood_transp._input!$D$1:$D$95,0),5)</f>
        <v>1.7658000000000003</v>
      </c>
      <c r="BP9" s="29">
        <f>INDEX(Roundwood_transp._input!$D$1:$M$95,MATCH(LCIA!BP$8,Roundwood_transp._input!$D$1:$D$95,0),5)</f>
        <v>1.7658000000000003</v>
      </c>
      <c r="BQ9" s="29">
        <f>INDEX(Roundwood_transp._input!$D$1:$M$95,MATCH(LCIA!BQ$8,Roundwood_transp._input!$D$1:$D$95,0),5)</f>
        <v>1.7658000000000003</v>
      </c>
      <c r="BR9" s="29">
        <f>INDEX(Roundwood_transp._input!$D$1:$M$95,MATCH(LCIA!BR$8,Roundwood_transp._input!$D$1:$D$95,0),5)</f>
        <v>1.7658000000000003</v>
      </c>
      <c r="BS9" s="29">
        <f>INDEX(Roundwood_transp._input!$D$1:$M$95,MATCH(LCIA!BS$8,Roundwood_transp._input!$D$1:$D$95,0),5)</f>
        <v>1.7658000000000003</v>
      </c>
      <c r="BT9" s="29">
        <f>INDEX(Roundwood_transp._input!$D$1:$M$95,MATCH(LCIA!BT$8,Roundwood_transp._input!$D$1:$D$95,0),5)</f>
        <v>1.7658000000000003</v>
      </c>
      <c r="BU9" s="29">
        <f>INDEX(Roundwood_transp._input!$D$1:$M$95,MATCH(LCIA!BU$8,Roundwood_transp._input!$D$1:$D$95,0),5)</f>
        <v>1.7658000000000003</v>
      </c>
      <c r="BV9" s="29">
        <f>INDEX(Roundwood_transp._input!$D$1:$M$95,MATCH(LCIA!BV$8,Roundwood_transp._input!$D$1:$D$95,0),5)</f>
        <v>1.7658000000000003</v>
      </c>
      <c r="BW9" s="29">
        <f>INDEX(Roundwood_transp._input!$D$1:$M$95,MATCH(LCIA!BW$8,Roundwood_transp._input!$D$1:$D$95,0),5)</f>
        <v>1.6801200000000001</v>
      </c>
      <c r="BX9" s="29">
        <f>INDEX(Roundwood_transp._input!$D$1:$M$95,MATCH(LCIA!BX$8,Roundwood_transp._input!$D$1:$D$95,0),5)</f>
        <v>1.6801200000000001</v>
      </c>
      <c r="BY9" s="29">
        <f>INDEX(Roundwood_transp._input!$D$1:$M$95,MATCH(LCIA!BY$8,Roundwood_transp._input!$D$1:$D$95,0),5)</f>
        <v>1.6801200000000001</v>
      </c>
      <c r="BZ9" s="29">
        <f>INDEX(Roundwood_transp._input!$D$1:$M$95,MATCH(LCIA!BZ$8,Roundwood_transp._input!$D$1:$D$95,0),5)</f>
        <v>1.6801200000000001</v>
      </c>
      <c r="CA9" s="29">
        <f>INDEX(Roundwood_transp._input!$D$1:$M$95,MATCH(LCIA!CA$8,Roundwood_transp._input!$D$1:$D$95,0),5)</f>
        <v>1.6801200000000001</v>
      </c>
      <c r="CB9" s="29">
        <f>INDEX(Roundwood_transp._input!$D$1:$M$95,MATCH(LCIA!CB$8,Roundwood_transp._input!$D$1:$D$95,0),5)</f>
        <v>1.6801200000000001</v>
      </c>
      <c r="CC9" s="29">
        <f>INDEX(Roundwood_transp._input!$D$1:$M$95,MATCH(LCIA!CC$8,Roundwood_transp._input!$D$1:$D$95,0),5)</f>
        <v>1.6801200000000001</v>
      </c>
      <c r="CD9" s="29">
        <f>INDEX(Roundwood_transp._input!$D$1:$M$95,MATCH(LCIA!CD$8,Roundwood_transp._input!$D$1:$D$95,0),5)</f>
        <v>1.6801200000000001</v>
      </c>
      <c r="CE9" s="29">
        <f>INDEX(Roundwood_transp._input!$D$1:$M$95,MATCH(LCIA!CE$8,Roundwood_transp._input!$D$1:$D$95,0),5)</f>
        <v>1.6801200000000001</v>
      </c>
      <c r="CF9" s="29">
        <f>INDEX(Roundwood_transp._input!$D$1:$M$95,MATCH(LCIA!CF$8,Roundwood_transp._input!$D$1:$D$95,0),5)</f>
        <v>1.56</v>
      </c>
      <c r="CG9" s="29">
        <f>INDEX(Roundwood_transp._input!$D$1:$M$95,MATCH(LCIA!CG$8,Roundwood_transp._input!$D$1:$D$95,0),5)</f>
        <v>1.56</v>
      </c>
      <c r="CH9" s="29">
        <f>INDEX(Roundwood_transp._input!$D$1:$M$95,MATCH(LCIA!CH$8,Roundwood_transp._input!$D$1:$D$95,0),5)</f>
        <v>1.56</v>
      </c>
      <c r="CI9" s="29">
        <f>INDEX(Roundwood_transp._input!$D$1:$M$95,MATCH(LCIA!CI$8,Roundwood_transp._input!$D$1:$D$95,0),5)</f>
        <v>1.56</v>
      </c>
      <c r="CJ9" s="29">
        <f>INDEX(Roundwood_transp._input!$D$1:$M$95,MATCH(LCIA!CJ$8,Roundwood_transp._input!$D$1:$D$95,0),5)</f>
        <v>1.56</v>
      </c>
      <c r="CK9" s="29">
        <f>INDEX(Roundwood_transp._input!$D$1:$M$95,MATCH(LCIA!CK$8,Roundwood_transp._input!$D$1:$D$95,0),5)</f>
        <v>1.56</v>
      </c>
      <c r="CL9" s="29">
        <f>INDEX(Roundwood_transp._input!$D$1:$M$95,MATCH(LCIA!CL$8,Roundwood_transp._input!$D$1:$D$95,0),5)</f>
        <v>1.56</v>
      </c>
      <c r="CM9" s="29">
        <f>INDEX(Roundwood_transp._input!$D$1:$M$95,MATCH(LCIA!CM$8,Roundwood_transp._input!$D$1:$D$95,0),5)</f>
        <v>1.56</v>
      </c>
      <c r="CN9" s="29">
        <f>INDEX(Roundwood_transp._input!$D$1:$M$95,MATCH(LCIA!CN$8,Roundwood_transp._input!$D$1:$D$95,0),5)</f>
        <v>1.56</v>
      </c>
      <c r="CO9" s="29">
        <f>INDEX(Roundwood_transp._input!$D$1:$M$95,MATCH(LCIA!CO$8,Roundwood_transp._input!$D$1:$D$95,0),5)</f>
        <v>1.6350000000000002</v>
      </c>
      <c r="CP9" s="29">
        <f>INDEX(Roundwood_transp._input!$D$1:$M$95,MATCH(LCIA!CP$8,Roundwood_transp._input!$D$1:$D$95,0),5)</f>
        <v>1.6350000000000002</v>
      </c>
      <c r="CQ9" s="29">
        <f>INDEX(Roundwood_transp._input!$D$1:$M$95,MATCH(LCIA!CQ$8,Roundwood_transp._input!$D$1:$D$95,0),5)</f>
        <v>1.6350000000000002</v>
      </c>
      <c r="CR9" s="29">
        <f>INDEX(Roundwood_transp._input!$D$1:$M$95,MATCH(LCIA!CR$8,Roundwood_transp._input!$D$1:$D$95,0),5)</f>
        <v>1.6350000000000002</v>
      </c>
      <c r="CS9" s="29">
        <f>INDEX(Roundwood_transp._input!$D$1:$M$95,MATCH(LCIA!CS$8,Roundwood_transp._input!$D$1:$D$95,0),5)</f>
        <v>1.6350000000000002</v>
      </c>
      <c r="CT9" s="29">
        <f>INDEX(Roundwood_transp._input!$D$1:$M$95,MATCH(LCIA!CT$8,Roundwood_transp._input!$D$1:$D$95,0),5)</f>
        <v>1.6350000000000002</v>
      </c>
      <c r="CU9" s="29">
        <f>INDEX(Roundwood_transp._input!$D$1:$M$95,MATCH(LCIA!CU$8,Roundwood_transp._input!$D$1:$D$95,0),5)</f>
        <v>1.6350000000000002</v>
      </c>
      <c r="CV9" s="29">
        <f>INDEX(Roundwood_transp._input!$D$1:$M$95,MATCH(LCIA!CV$8,Roundwood_transp._input!$D$1:$D$95,0),5)</f>
        <v>1.6350000000000002</v>
      </c>
      <c r="CW9" s="29">
        <f>INDEX(Roundwood_transp._input!$D$1:$M$95,MATCH(LCIA!CW$8,Roundwood_transp._input!$D$1:$D$95,0),5)</f>
        <v>1.6350000000000002</v>
      </c>
      <c r="CX9" s="29">
        <f>INDEX(Roundwood_transp._input!$D$1:$M$95,MATCH(LCIA!CX$8,Roundwood_transp._input!$D$1:$D$95,0),5)</f>
        <v>1.56</v>
      </c>
      <c r="CY9" s="29">
        <f>INDEX(Roundwood_transp._input!$D$1:$M$95,MATCH(LCIA!CY$8,Roundwood_transp._input!$D$1:$D$95,0),5)</f>
        <v>1.56</v>
      </c>
      <c r="CZ9" s="29">
        <f>INDEX(Roundwood_transp._input!$D$1:$M$95,MATCH(LCIA!CZ$8,Roundwood_transp._input!$D$1:$D$95,0),5)</f>
        <v>1.56</v>
      </c>
      <c r="DA9" s="29">
        <f>INDEX(Roundwood_transp._input!$D$1:$M$95,MATCH(LCIA!DA$8,Roundwood_transp._input!$D$1:$D$95,0),5)</f>
        <v>1.56</v>
      </c>
      <c r="DB9" s="29">
        <f>INDEX(Roundwood_transp._input!$D$1:$M$95,MATCH(LCIA!DB$8,Roundwood_transp._input!$D$1:$D$95,0),5)</f>
        <v>1.56</v>
      </c>
      <c r="DC9" s="29">
        <f>INDEX(Roundwood_transp._input!$D$1:$M$95,MATCH(LCIA!DC$8,Roundwood_transp._input!$D$1:$D$95,0),5)</f>
        <v>1.56</v>
      </c>
      <c r="DD9" s="29">
        <f>INDEX(Roundwood_transp._input!$D$1:$M$95,MATCH(LCIA!DD$8,Roundwood_transp._input!$D$1:$D$95,0),5)</f>
        <v>1.56</v>
      </c>
      <c r="DE9" s="29">
        <f>INDEX(Roundwood_transp._input!$D$1:$M$95,MATCH(LCIA!DE$8,Roundwood_transp._input!$D$1:$D$95,0),5)</f>
        <v>1.56</v>
      </c>
      <c r="DF9" s="29">
        <f>INDEX(Roundwood_transp._input!$D$1:$M$95,MATCH(LCIA!DF$8,Roundwood_transp._input!$D$1:$D$95,0),5)</f>
        <v>1.56</v>
      </c>
      <c r="DG9" s="29" t="e">
        <f>INDEX(Roundwood_transp._input!$D$1:$M$95,MATCH(LCIA!DG$8,Roundwood_transp._input!$D$1:$D$95,0),5)</f>
        <v>#VALUE!</v>
      </c>
      <c r="DH9" s="29" t="e">
        <f>INDEX(Roundwood_transp._input!$D$1:$M$95,MATCH(LCIA!DH$8,Roundwood_transp._input!$D$1:$D$95,0),5)</f>
        <v>#VALUE!</v>
      </c>
      <c r="DI9" s="29">
        <f>INDEX(Roundwood_transp._input!$D$1:$M$95,MATCH(LCIA!DI$8,Roundwood_transp._input!$D$1:$D$95,0),5)</f>
        <v>1.7515264000000001</v>
      </c>
      <c r="DJ9" s="29">
        <f>INDEX(Roundwood_transp._input!$D$1:$M$95,MATCH(LCIA!DJ$8,Roundwood_transp._input!$D$1:$D$95,0),5)</f>
        <v>1.7515264000000001</v>
      </c>
      <c r="DK9" s="29">
        <f>INDEX(Roundwood_transp._input!$D$1:$M$95,MATCH(LCIA!DK$8,Roundwood_transp._input!$D$1:$D$95,0),5)</f>
        <v>1.7515264000000001</v>
      </c>
      <c r="DL9" s="29">
        <f>INDEX(Roundwood_transp._input!$D$1:$M$95,MATCH(LCIA!DL$8,Roundwood_transp._input!$D$1:$D$95,0),5)</f>
        <v>1.7515264000000001</v>
      </c>
      <c r="DM9" s="29">
        <f>INDEX(Roundwood_transp._input!$D$1:$M$95,MATCH(LCIA!DM$8,Roundwood_transp._input!$D$1:$D$95,0),5)</f>
        <v>1.7515264000000001</v>
      </c>
      <c r="DN9" s="29">
        <f>INDEX(Roundwood_transp._input!$D$1:$M$95,MATCH(LCIA!DN$8,Roundwood_transp._input!$D$1:$D$95,0),5)</f>
        <v>1.7515264000000001</v>
      </c>
      <c r="DO9" s="29">
        <f>INDEX(Roundwood_transp._input!$D$1:$M$95,MATCH(LCIA!DO$8,Roundwood_transp._input!$D$1:$D$95,0),5)</f>
        <v>1.7515264000000001</v>
      </c>
      <c r="DP9" s="29">
        <f>INDEX(Roundwood_transp._input!$D$1:$M$95,MATCH(LCIA!DP$8,Roundwood_transp._input!$D$1:$D$95,0),5)</f>
        <v>1.7515264000000001</v>
      </c>
      <c r="DQ9" s="29">
        <f>INDEX(Roundwood_transp._input!$D$1:$M$95,MATCH(LCIA!DQ$8,Roundwood_transp._input!$D$1:$D$95,0),5)</f>
        <v>1.7515264000000001</v>
      </c>
      <c r="DR9" s="29">
        <f>INDEX(Roundwood_transp._input!$D$1:$M$95,MATCH(LCIA!DR$8,Roundwood_transp._input!$D$1:$D$95,0),5)</f>
        <v>1.8390480000000002</v>
      </c>
      <c r="DS9" s="29">
        <f>INDEX(Roundwood_transp._input!$D$1:$M$95,MATCH(LCIA!DS$8,Roundwood_transp._input!$D$1:$D$95,0),5)</f>
        <v>1.8390480000000002</v>
      </c>
      <c r="DT9" s="29">
        <f>INDEX(Roundwood_transp._input!$D$1:$M$95,MATCH(LCIA!DT$8,Roundwood_transp._input!$D$1:$D$95,0),5)</f>
        <v>1.8390480000000002</v>
      </c>
      <c r="DU9" s="29">
        <f>INDEX(Roundwood_transp._input!$D$1:$M$95,MATCH(LCIA!DU$8,Roundwood_transp._input!$D$1:$D$95,0),5)</f>
        <v>1.8390480000000002</v>
      </c>
      <c r="DV9" s="29">
        <f>INDEX(Roundwood_transp._input!$D$1:$M$95,MATCH(LCIA!DV$8,Roundwood_transp._input!$D$1:$D$95,0),5)</f>
        <v>1.8390480000000002</v>
      </c>
      <c r="DW9" s="29">
        <f>INDEX(Roundwood_transp._input!$D$1:$M$95,MATCH(LCIA!DW$8,Roundwood_transp._input!$D$1:$D$95,0),5)</f>
        <v>1.8390480000000002</v>
      </c>
      <c r="DX9" s="29">
        <f>INDEX(Roundwood_transp._input!$D$1:$M$95,MATCH(LCIA!DX$8,Roundwood_transp._input!$D$1:$D$95,0),5)</f>
        <v>1.8390480000000002</v>
      </c>
      <c r="DY9" s="29">
        <f>INDEX(Roundwood_transp._input!$D$1:$M$95,MATCH(LCIA!DY$8,Roundwood_transp._input!$D$1:$D$95,0),5)</f>
        <v>1.8390480000000002</v>
      </c>
      <c r="DZ9" s="29">
        <f>INDEX(Roundwood_transp._input!$D$1:$M$95,MATCH(LCIA!DZ$8,Roundwood_transp._input!$D$1:$D$95,0),5)</f>
        <v>1.8390480000000002</v>
      </c>
      <c r="EA9" s="29">
        <f>INDEX(Roundwood_transp._input!$D$1:$M$95,MATCH(LCIA!EA$8,Roundwood_transp._input!$D$1:$D$95,0),5)</f>
        <v>1.7515264000000001</v>
      </c>
      <c r="EB9" s="29">
        <f>INDEX(Roundwood_transp._input!$D$1:$M$95,MATCH(LCIA!EB$8,Roundwood_transp._input!$D$1:$D$95,0),5)</f>
        <v>1.7515264000000001</v>
      </c>
      <c r="EC9" s="29">
        <f>INDEX(Roundwood_transp._input!$D$1:$M$95,MATCH(LCIA!EC$8,Roundwood_transp._input!$D$1:$D$95,0),5)</f>
        <v>1.7515264000000001</v>
      </c>
      <c r="ED9" s="29">
        <f>INDEX(Roundwood_transp._input!$D$1:$M$95,MATCH(LCIA!ED$8,Roundwood_transp._input!$D$1:$D$95,0),5)</f>
        <v>1.7515264000000001</v>
      </c>
      <c r="EE9" s="29">
        <f>INDEX(Roundwood_transp._input!$D$1:$M$95,MATCH(LCIA!EE$8,Roundwood_transp._input!$D$1:$D$95,0),5)</f>
        <v>1.7515264000000001</v>
      </c>
      <c r="EF9" s="29">
        <f>INDEX(Roundwood_transp._input!$D$1:$M$95,MATCH(LCIA!EF$8,Roundwood_transp._input!$D$1:$D$95,0),5)</f>
        <v>1.7515264000000001</v>
      </c>
      <c r="EG9" s="29">
        <f>INDEX(Roundwood_transp._input!$D$1:$M$95,MATCH(LCIA!EG$8,Roundwood_transp._input!$D$1:$D$95,0),5)</f>
        <v>1.7515264000000001</v>
      </c>
      <c r="EH9" s="29">
        <f>INDEX(Roundwood_transp._input!$D$1:$M$95,MATCH(LCIA!EH$8,Roundwood_transp._input!$D$1:$D$95,0),5)</f>
        <v>1.7515264000000001</v>
      </c>
      <c r="EI9" s="29">
        <f>INDEX(Roundwood_transp._input!$D$1:$M$95,MATCH(LCIA!EI$8,Roundwood_transp._input!$D$1:$D$95,0),5)</f>
        <v>1.7515264000000001</v>
      </c>
      <c r="EJ9" s="29">
        <f>INDEX(Roundwood_transp._input!$D$1:$M$95,MATCH(LCIA!EJ$8,Roundwood_transp._input!$D$1:$D$95,0),5)</f>
        <v>1.5808</v>
      </c>
      <c r="EK9" s="29">
        <f>INDEX(Roundwood_transp._input!$D$1:$M$95,MATCH(LCIA!EK$8,Roundwood_transp._input!$D$1:$D$95,0),5)</f>
        <v>1.5808</v>
      </c>
      <c r="EL9" s="29">
        <f>INDEX(Roundwood_transp._input!$D$1:$M$95,MATCH(LCIA!EL$8,Roundwood_transp._input!$D$1:$D$95,0),5)</f>
        <v>1.5808</v>
      </c>
      <c r="EM9" s="29">
        <f>INDEX(Roundwood_transp._input!$D$1:$M$95,MATCH(LCIA!EM$8,Roundwood_transp._input!$D$1:$D$95,0),5)</f>
        <v>1.5808</v>
      </c>
      <c r="EN9" s="29">
        <f>INDEX(Roundwood_transp._input!$D$1:$M$95,MATCH(LCIA!EN$8,Roundwood_transp._input!$D$1:$D$95,0),5)</f>
        <v>1.5808</v>
      </c>
      <c r="EO9" s="29">
        <f>INDEX(Roundwood_transp._input!$D$1:$M$95,MATCH(LCIA!EO$8,Roundwood_transp._input!$D$1:$D$95,0),5)</f>
        <v>1.5808</v>
      </c>
      <c r="EP9" s="29">
        <f>INDEX(Roundwood_transp._input!$D$1:$M$95,MATCH(LCIA!EP$8,Roundwood_transp._input!$D$1:$D$95,0),5)</f>
        <v>1.5808</v>
      </c>
      <c r="EQ9" s="29">
        <f>INDEX(Roundwood_transp._input!$D$1:$M$95,MATCH(LCIA!EQ$8,Roundwood_transp._input!$D$1:$D$95,0),5)</f>
        <v>1.5808</v>
      </c>
      <c r="ER9" s="29">
        <f>INDEX(Roundwood_transp._input!$D$1:$M$95,MATCH(LCIA!ER$8,Roundwood_transp._input!$D$1:$D$95,0),5)</f>
        <v>1.5808</v>
      </c>
      <c r="ES9" s="29">
        <f>INDEX(Roundwood_transp._input!$D$1:$M$95,MATCH(LCIA!ES$8,Roundwood_transp._input!$D$1:$D$95,0),5)</f>
        <v>1.6568000000000001</v>
      </c>
      <c r="ET9" s="29">
        <f>INDEX(Roundwood_transp._input!$D$1:$M$95,MATCH(LCIA!ET$8,Roundwood_transp._input!$D$1:$D$95,0),5)</f>
        <v>1.6568000000000001</v>
      </c>
      <c r="EU9" s="29">
        <f>INDEX(Roundwood_transp._input!$D$1:$M$95,MATCH(LCIA!EU$8,Roundwood_transp._input!$D$1:$D$95,0),5)</f>
        <v>1.6568000000000001</v>
      </c>
      <c r="EV9" s="29">
        <f>INDEX(Roundwood_transp._input!$D$1:$M$95,MATCH(LCIA!EV$8,Roundwood_transp._input!$D$1:$D$95,0),5)</f>
        <v>1.6568000000000001</v>
      </c>
      <c r="EW9" s="29">
        <f>INDEX(Roundwood_transp._input!$D$1:$M$95,MATCH(LCIA!EW$8,Roundwood_transp._input!$D$1:$D$95,0),5)</f>
        <v>1.6568000000000001</v>
      </c>
      <c r="EX9" s="29">
        <f>INDEX(Roundwood_transp._input!$D$1:$M$95,MATCH(LCIA!EX$8,Roundwood_transp._input!$D$1:$D$95,0),5)</f>
        <v>1.6568000000000001</v>
      </c>
      <c r="EY9" s="29">
        <f>INDEX(Roundwood_transp._input!$D$1:$M$95,MATCH(LCIA!EY$8,Roundwood_transp._input!$D$1:$D$95,0),5)</f>
        <v>1.6568000000000001</v>
      </c>
      <c r="EZ9" s="29">
        <f>INDEX(Roundwood_transp._input!$D$1:$M$95,MATCH(LCIA!EZ$8,Roundwood_transp._input!$D$1:$D$95,0),5)</f>
        <v>1.6568000000000001</v>
      </c>
      <c r="FA9" s="29">
        <f>INDEX(Roundwood_transp._input!$D$1:$M$95,MATCH(LCIA!FA$8,Roundwood_transp._input!$D$1:$D$95,0),5)</f>
        <v>1.6568000000000001</v>
      </c>
      <c r="FB9" s="29">
        <f>INDEX(Roundwood_transp._input!$D$1:$M$95,MATCH(LCIA!FB$8,Roundwood_transp._input!$D$1:$D$95,0),5)</f>
        <v>1.5808</v>
      </c>
      <c r="FC9" s="29">
        <f>INDEX(Roundwood_transp._input!$D$1:$M$95,MATCH(LCIA!FC$8,Roundwood_transp._input!$D$1:$D$95,0),5)</f>
        <v>1.5808</v>
      </c>
      <c r="FD9" s="29">
        <f>INDEX(Roundwood_transp._input!$D$1:$M$95,MATCH(LCIA!FD$8,Roundwood_transp._input!$D$1:$D$95,0),5)</f>
        <v>1.5808</v>
      </c>
      <c r="FE9" s="29">
        <f>INDEX(Roundwood_transp._input!$D$1:$M$95,MATCH(LCIA!FE$8,Roundwood_transp._input!$D$1:$D$95,0),5)</f>
        <v>1.5808</v>
      </c>
      <c r="FF9" s="29">
        <f>INDEX(Roundwood_transp._input!$D$1:$M$95,MATCH(LCIA!FF$8,Roundwood_transp._input!$D$1:$D$95,0),5)</f>
        <v>1.5808</v>
      </c>
      <c r="FG9" s="29">
        <f>INDEX(Roundwood_transp._input!$D$1:$M$95,MATCH(LCIA!FG$8,Roundwood_transp._input!$D$1:$D$95,0),5)</f>
        <v>1.5808</v>
      </c>
      <c r="FH9" s="29">
        <f>INDEX(Roundwood_transp._input!$D$1:$M$95,MATCH(LCIA!FH$8,Roundwood_transp._input!$D$1:$D$95,0),5)</f>
        <v>1.5808</v>
      </c>
      <c r="FI9" s="29">
        <f>INDEX(Roundwood_transp._input!$D$1:$M$95,MATCH(LCIA!FI$8,Roundwood_transp._input!$D$1:$D$95,0),5)</f>
        <v>1.5808</v>
      </c>
      <c r="FJ9" s="29">
        <f>INDEX(Roundwood_transp._input!$D$1:$M$95,MATCH(LCIA!FJ$8,Roundwood_transp._input!$D$1:$D$95,0),5)</f>
        <v>1.5808</v>
      </c>
      <c r="FK9" s="29">
        <f>INDEX(Roundwood_transp._input!$D$1:$M$95,MATCH(LCIA!FK$8,Roundwood_transp._input!$D$1:$D$95,0),5)</f>
        <v>1.72068</v>
      </c>
      <c r="FL9" s="29">
        <f>INDEX(Roundwood_transp._input!$D$1:$M$95,MATCH(LCIA!FL$8,Roundwood_transp._input!$D$1:$D$95,0),5)</f>
        <v>1.72068</v>
      </c>
      <c r="FM9" s="29">
        <f>INDEX(Roundwood_transp._input!$D$1:$M$95,MATCH(LCIA!FM$8,Roundwood_transp._input!$D$1:$D$95,0),5)</f>
        <v>1.72068</v>
      </c>
      <c r="FN9" s="29">
        <f>INDEX(Roundwood_transp._input!$D$1:$M$95,MATCH(LCIA!FN$8,Roundwood_transp._input!$D$1:$D$95,0),5)</f>
        <v>1.72068</v>
      </c>
      <c r="FO9" s="29">
        <f>INDEX(Roundwood_transp._input!$D$1:$M$95,MATCH(LCIA!FO$8,Roundwood_transp._input!$D$1:$D$95,0),5)</f>
        <v>1.72068</v>
      </c>
      <c r="FP9" s="29">
        <f>INDEX(Roundwood_transp._input!$D$1:$M$95,MATCH(LCIA!FP$8,Roundwood_transp._input!$D$1:$D$95,0),5)</f>
        <v>1.72068</v>
      </c>
      <c r="FQ9" s="29">
        <f>INDEX(Roundwood_transp._input!$D$1:$M$95,MATCH(LCIA!FQ$8,Roundwood_transp._input!$D$1:$D$95,0),5)</f>
        <v>1.72068</v>
      </c>
      <c r="FR9" s="29">
        <f>INDEX(Roundwood_transp._input!$D$1:$M$95,MATCH(LCIA!FR$8,Roundwood_transp._input!$D$1:$D$95,0),5)</f>
        <v>1.72068</v>
      </c>
      <c r="FS9" s="29">
        <f>INDEX(Roundwood_transp._input!$D$1:$M$95,MATCH(LCIA!FS$8,Roundwood_transp._input!$D$1:$D$95,0),5)</f>
        <v>1.72068</v>
      </c>
      <c r="FT9" s="29">
        <f>INDEX(Roundwood_transp._input!$D$1:$M$95,MATCH(LCIA!FT$8,Roundwood_transp._input!$D$1:$D$95,0),5)</f>
        <v>1.7985000000000004</v>
      </c>
      <c r="FU9" s="29">
        <f>INDEX(Roundwood_transp._input!$D$1:$M$95,MATCH(LCIA!FU$8,Roundwood_transp._input!$D$1:$D$95,0),5)</f>
        <v>1.7985000000000004</v>
      </c>
      <c r="FV9" s="29">
        <f>INDEX(Roundwood_transp._input!$D$1:$M$95,MATCH(LCIA!FV$8,Roundwood_transp._input!$D$1:$D$95,0),5)</f>
        <v>1.7985000000000004</v>
      </c>
      <c r="FW9" s="29">
        <f>INDEX(Roundwood_transp._input!$D$1:$M$95,MATCH(LCIA!FW$8,Roundwood_transp._input!$D$1:$D$95,0),5)</f>
        <v>1.7985000000000004</v>
      </c>
      <c r="FX9" s="29">
        <f>INDEX(Roundwood_transp._input!$D$1:$M$95,MATCH(LCIA!FX$8,Roundwood_transp._input!$D$1:$D$95,0),5)</f>
        <v>1.7985000000000004</v>
      </c>
      <c r="FY9" s="29">
        <f>INDEX(Roundwood_transp._input!$D$1:$M$95,MATCH(LCIA!FY$8,Roundwood_transp._input!$D$1:$D$95,0),5)</f>
        <v>1.7985000000000004</v>
      </c>
      <c r="FZ9" s="29">
        <f>INDEX(Roundwood_transp._input!$D$1:$M$95,MATCH(LCIA!FZ$8,Roundwood_transp._input!$D$1:$D$95,0),5)</f>
        <v>1.7985000000000004</v>
      </c>
      <c r="GA9" s="29">
        <f>INDEX(Roundwood_transp._input!$D$1:$M$95,MATCH(LCIA!GA$8,Roundwood_transp._input!$D$1:$D$95,0),5)</f>
        <v>1.7985000000000004</v>
      </c>
      <c r="GB9" s="29" t="e">
        <f>INDEX(Roundwood_transp._input!$D$1:$M$95,MATCH(LCIA!GB$8,Roundwood_transp._input!$D$1:$D$95,0),5)</f>
        <v>#N/A</v>
      </c>
      <c r="GC9" s="29">
        <f>INDEX(Roundwood_transp._input!$D$1:$M$95,MATCH(LCIA!GC$8,Roundwood_transp._input!$D$1:$D$95,0),5)</f>
        <v>1.72068</v>
      </c>
      <c r="GD9" s="29">
        <f>INDEX(Roundwood_transp._input!$D$1:$M$95,MATCH(LCIA!GD$8,Roundwood_transp._input!$D$1:$D$95,0),5)</f>
        <v>1.72068</v>
      </c>
      <c r="GE9" s="29">
        <f>INDEX(Roundwood_transp._input!$D$1:$M$95,MATCH(LCIA!GE$8,Roundwood_transp._input!$D$1:$D$95,0),5)</f>
        <v>1.72068</v>
      </c>
      <c r="GF9" s="29">
        <f>INDEX(Roundwood_transp._input!$D$1:$M$95,MATCH(LCIA!GF$8,Roundwood_transp._input!$D$1:$D$95,0),5)</f>
        <v>1.72068</v>
      </c>
      <c r="GG9" s="29">
        <f>INDEX(Roundwood_transp._input!$D$1:$M$95,MATCH(LCIA!GG$8,Roundwood_transp._input!$D$1:$D$95,0),5)</f>
        <v>1.72068</v>
      </c>
      <c r="GH9" s="29">
        <f>INDEX(Roundwood_transp._input!$D$1:$M$95,MATCH(LCIA!GH$8,Roundwood_transp._input!$D$1:$D$95,0),5)</f>
        <v>1.72068</v>
      </c>
      <c r="GI9" s="29">
        <f>INDEX(Roundwood_transp._input!$D$1:$M$95,MATCH(LCIA!GI$8,Roundwood_transp._input!$D$1:$D$95,0),5)</f>
        <v>1.72068</v>
      </c>
      <c r="GJ9" s="29">
        <f>INDEX(Roundwood_transp._input!$D$1:$M$95,MATCH(LCIA!GJ$8,Roundwood_transp._input!$D$1:$D$95,0),5)</f>
        <v>1.72068</v>
      </c>
      <c r="GK9" s="29">
        <f>INDEX(Roundwood_transp._input!$D$1:$M$95,MATCH(LCIA!GK$8,Roundwood_transp._input!$D$1:$D$95,0),5)</f>
        <v>1.72068</v>
      </c>
      <c r="GL9" s="29">
        <f>INDEX(Roundwood_transp._input!$D$1:$M$95,MATCH(LCIA!GL$8,Roundwood_transp._input!$D$1:$D$95,0),5)</f>
        <v>1.56</v>
      </c>
      <c r="GM9" s="29">
        <f>INDEX(Roundwood_transp._input!$D$1:$M$95,MATCH(LCIA!GM$8,Roundwood_transp._input!$D$1:$D$95,0),5)</f>
        <v>1.56</v>
      </c>
      <c r="GN9" s="29">
        <f>INDEX(Roundwood_transp._input!$D$1:$M$95,MATCH(LCIA!GN$8,Roundwood_transp._input!$D$1:$D$95,0),5)</f>
        <v>1.56</v>
      </c>
      <c r="GO9" s="29">
        <f>INDEX(Roundwood_transp._input!$D$1:$M$95,MATCH(LCIA!GO$8,Roundwood_transp._input!$D$1:$D$95,0),5)</f>
        <v>1.56</v>
      </c>
      <c r="GP9" s="29">
        <f>INDEX(Roundwood_transp._input!$D$1:$M$95,MATCH(LCIA!GP$8,Roundwood_transp._input!$D$1:$D$95,0),5)</f>
        <v>1.56</v>
      </c>
      <c r="GQ9" s="29">
        <f>INDEX(Roundwood_transp._input!$D$1:$M$95,MATCH(LCIA!GQ$8,Roundwood_transp._input!$D$1:$D$95,0),5)</f>
        <v>1.56</v>
      </c>
      <c r="GR9" s="29">
        <f>INDEX(Roundwood_transp._input!$D$1:$M$95,MATCH(LCIA!GR$8,Roundwood_transp._input!$D$1:$D$95,0),5)</f>
        <v>1.56</v>
      </c>
      <c r="GS9" s="29">
        <f>INDEX(Roundwood_transp._input!$D$1:$M$95,MATCH(LCIA!GS$8,Roundwood_transp._input!$D$1:$D$95,0),5)</f>
        <v>1.56</v>
      </c>
      <c r="GT9" s="29">
        <f>INDEX(Roundwood_transp._input!$D$1:$M$95,MATCH(LCIA!GT$8,Roundwood_transp._input!$D$1:$D$95,0),5)</f>
        <v>1.56</v>
      </c>
      <c r="GU9" s="29">
        <f>INDEX(Roundwood_transp._input!$D$1:$M$95,MATCH(LCIA!GU$8,Roundwood_transp._input!$D$1:$D$95,0),5)</f>
        <v>1.6350000000000002</v>
      </c>
      <c r="GV9" s="29">
        <f>INDEX(Roundwood_transp._input!$D$1:$M$95,MATCH(LCIA!GV$8,Roundwood_transp._input!$D$1:$D$95,0),5)</f>
        <v>1.6350000000000002</v>
      </c>
      <c r="GW9" s="29">
        <f>INDEX(Roundwood_transp._input!$D$1:$M$95,MATCH(LCIA!GW$8,Roundwood_transp._input!$D$1:$D$95,0),5)</f>
        <v>1.6350000000000002</v>
      </c>
      <c r="GX9" s="29">
        <f>INDEX(Roundwood_transp._input!$D$1:$M$95,MATCH(LCIA!GX$8,Roundwood_transp._input!$D$1:$D$95,0),5)</f>
        <v>1.6350000000000002</v>
      </c>
      <c r="GY9" s="29">
        <f>INDEX(Roundwood_transp._input!$D$1:$M$95,MATCH(LCIA!GY$8,Roundwood_transp._input!$D$1:$D$95,0),5)</f>
        <v>1.6350000000000002</v>
      </c>
      <c r="GZ9" s="29">
        <f>INDEX(Roundwood_transp._input!$D$1:$M$95,MATCH(LCIA!GZ$8,Roundwood_transp._input!$D$1:$D$95,0),5)</f>
        <v>1.6350000000000002</v>
      </c>
      <c r="HA9" s="29">
        <f>INDEX(Roundwood_transp._input!$D$1:$M$95,MATCH(LCIA!HA$8,Roundwood_transp._input!$D$1:$D$95,0),5)</f>
        <v>1.6350000000000002</v>
      </c>
      <c r="HB9" s="29">
        <f>INDEX(Roundwood_transp._input!$D$1:$M$95,MATCH(LCIA!HB$8,Roundwood_transp._input!$D$1:$D$95,0),5)</f>
        <v>1.6350000000000002</v>
      </c>
      <c r="HC9" s="29">
        <f>INDEX(Roundwood_transp._input!$D$1:$M$95,MATCH(LCIA!HC$8,Roundwood_transp._input!$D$1:$D$95,0),5)</f>
        <v>1.6350000000000002</v>
      </c>
      <c r="HD9" s="29">
        <f>INDEX(Roundwood_transp._input!$D$1:$M$95,MATCH(LCIA!HD$8,Roundwood_transp._input!$D$1:$D$95,0),5)</f>
        <v>1.56</v>
      </c>
      <c r="HE9" s="29">
        <f>INDEX(Roundwood_transp._input!$D$1:$M$95,MATCH(LCIA!HE$8,Roundwood_transp._input!$D$1:$D$95,0),5)</f>
        <v>1.56</v>
      </c>
      <c r="HF9" s="29">
        <f>INDEX(Roundwood_transp._input!$D$1:$M$95,MATCH(LCIA!HF$8,Roundwood_transp._input!$D$1:$D$95,0),5)</f>
        <v>1.56</v>
      </c>
      <c r="HG9" s="29">
        <f>INDEX(Roundwood_transp._input!$D$1:$M$95,MATCH(LCIA!HG$8,Roundwood_transp._input!$D$1:$D$95,0),5)</f>
        <v>1.56</v>
      </c>
      <c r="HH9" s="29">
        <f>INDEX(Roundwood_transp._input!$D$1:$M$95,MATCH(LCIA!HH$8,Roundwood_transp._input!$D$1:$D$95,0),5)</f>
        <v>1.56</v>
      </c>
      <c r="HI9" s="29">
        <f>INDEX(Roundwood_transp._input!$D$1:$M$95,MATCH(LCIA!HI$8,Roundwood_transp._input!$D$1:$D$95,0),5)</f>
        <v>1.56</v>
      </c>
      <c r="HJ9" s="29">
        <f>INDEX(Roundwood_transp._input!$D$1:$M$95,MATCH(LCIA!HJ$8,Roundwood_transp._input!$D$1:$D$95,0),5)</f>
        <v>1.56</v>
      </c>
      <c r="HK9" s="29">
        <f>INDEX(Roundwood_transp._input!$D$1:$M$95,MATCH(LCIA!HK$8,Roundwood_transp._input!$D$1:$D$95,0),5)</f>
        <v>1.56</v>
      </c>
      <c r="HL9" s="29">
        <f>INDEX(Roundwood_transp._input!$D$1:$M$95,MATCH(LCIA!HL$8,Roundwood_transp._input!$D$1:$D$95,0),5)</f>
        <v>1.56</v>
      </c>
      <c r="HM9" s="29" t="e">
        <f>INDEX(Roundwood_transp._input!$D$1:$M$95,MATCH(LCIA!HM$8,Roundwood_transp._input!$D$1:$D$95,0),5)</f>
        <v>#VALUE!</v>
      </c>
      <c r="HN9" s="29" t="e">
        <f>INDEX(Roundwood_transp._input!$D$1:$M$95,MATCH(LCIA!HN$8,Roundwood_transp._input!$D$1:$D$95,0),5)</f>
        <v>#VALUE!</v>
      </c>
      <c r="HO9" s="29">
        <f>INDEX(Roundwood_transp._input!$D$1:$M$95,MATCH(LCIA!HO$8,Roundwood_transp._input!$D$1:$D$95,0),5)</f>
        <v>1.6550975999999999</v>
      </c>
      <c r="HP9" s="29">
        <f>INDEX(Roundwood_transp._input!$D$1:$M$95,MATCH(LCIA!HP$8,Roundwood_transp._input!$D$1:$D$95,0),5)</f>
        <v>1.6550975999999999</v>
      </c>
      <c r="HQ9" s="29">
        <f>INDEX(Roundwood_transp._input!$D$1:$M$95,MATCH(LCIA!HQ$8,Roundwood_transp._input!$D$1:$D$95,0),5)</f>
        <v>1.6550975999999999</v>
      </c>
      <c r="HR9" s="29">
        <f>INDEX(Roundwood_transp._input!$D$1:$M$95,MATCH(LCIA!HR$8,Roundwood_transp._input!$D$1:$D$95,0),5)</f>
        <v>1.6550975999999999</v>
      </c>
      <c r="HS9" s="29">
        <f>INDEX(Roundwood_transp._input!$D$1:$M$95,MATCH(LCIA!HS$8,Roundwood_transp._input!$D$1:$D$95,0),5)</f>
        <v>1.6550975999999999</v>
      </c>
      <c r="HT9" s="29">
        <f>INDEX(Roundwood_transp._input!$D$1:$M$95,MATCH(LCIA!HT$8,Roundwood_transp._input!$D$1:$D$95,0),5)</f>
        <v>1.6550975999999999</v>
      </c>
      <c r="HU9" s="29">
        <f>INDEX(Roundwood_transp._input!$D$1:$M$95,MATCH(LCIA!HU$8,Roundwood_transp._input!$D$1:$D$95,0),5)</f>
        <v>1.6550975999999999</v>
      </c>
      <c r="HV9" s="29">
        <f>INDEX(Roundwood_transp._input!$D$1:$M$95,MATCH(LCIA!HV$8,Roundwood_transp._input!$D$1:$D$95,0),5)</f>
        <v>1.6550975999999999</v>
      </c>
      <c r="HW9" s="29">
        <f>INDEX(Roundwood_transp._input!$D$1:$M$95,MATCH(LCIA!HW$8,Roundwood_transp._input!$D$1:$D$95,0),5)</f>
        <v>1.6550975999999999</v>
      </c>
      <c r="HX9" s="29">
        <f>INDEX(Roundwood_transp._input!$D$1:$M$95,MATCH(LCIA!HX$8,Roundwood_transp._input!$D$1:$D$95,0),5)</f>
        <v>1.7396400000000001</v>
      </c>
      <c r="HY9" s="29">
        <f>INDEX(Roundwood_transp._input!$D$1:$M$95,MATCH(LCIA!HY$8,Roundwood_transp._input!$D$1:$D$95,0),5)</f>
        <v>1.7396400000000001</v>
      </c>
      <c r="HZ9" s="29">
        <f>INDEX(Roundwood_transp._input!$D$1:$M$95,MATCH(LCIA!HZ$8,Roundwood_transp._input!$D$1:$D$95,0),5)</f>
        <v>1.7396400000000001</v>
      </c>
      <c r="IA9" s="29">
        <f>INDEX(Roundwood_transp._input!$D$1:$M$95,MATCH(LCIA!IA$8,Roundwood_transp._input!$D$1:$D$95,0),5)</f>
        <v>1.7396400000000001</v>
      </c>
      <c r="IB9" s="29">
        <f>INDEX(Roundwood_transp._input!$D$1:$M$95,MATCH(LCIA!IB$8,Roundwood_transp._input!$D$1:$D$95,0),5)</f>
        <v>1.7396400000000001</v>
      </c>
      <c r="IC9" s="29">
        <f>INDEX(Roundwood_transp._input!$D$1:$M$95,MATCH(LCIA!IC$8,Roundwood_transp._input!$D$1:$D$95,0),5)</f>
        <v>1.7396400000000001</v>
      </c>
      <c r="ID9" s="29">
        <f>INDEX(Roundwood_transp._input!$D$1:$M$95,MATCH(LCIA!ID$8,Roundwood_transp._input!$D$1:$D$95,0),5)</f>
        <v>1.7396400000000001</v>
      </c>
      <c r="IE9" s="29">
        <f>INDEX(Roundwood_transp._input!$D$1:$M$95,MATCH(LCIA!IE$8,Roundwood_transp._input!$D$1:$D$95,0),5)</f>
        <v>1.7396400000000001</v>
      </c>
      <c r="IF9" s="29">
        <f>INDEX(Roundwood_transp._input!$D$1:$M$95,MATCH(LCIA!IF$8,Roundwood_transp._input!$D$1:$D$95,0),5)</f>
        <v>1.7396400000000001</v>
      </c>
      <c r="IG9" s="29">
        <f>INDEX(Roundwood_transp._input!$D$1:$M$95,MATCH(LCIA!IG$8,Roundwood_transp._input!$D$1:$D$95,0),5)</f>
        <v>1.6550975999999999</v>
      </c>
      <c r="IH9" s="29">
        <f>INDEX(Roundwood_transp._input!$D$1:$M$95,MATCH(LCIA!IH$8,Roundwood_transp._input!$D$1:$D$95,0),5)</f>
        <v>1.6550975999999999</v>
      </c>
      <c r="II9" s="29">
        <f>INDEX(Roundwood_transp._input!$D$1:$M$95,MATCH(LCIA!II$8,Roundwood_transp._input!$D$1:$D$95,0),5)</f>
        <v>1.6550975999999999</v>
      </c>
      <c r="IJ9" s="29">
        <f>INDEX(Roundwood_transp._input!$D$1:$M$95,MATCH(LCIA!IJ$8,Roundwood_transp._input!$D$1:$D$95,0),5)</f>
        <v>1.6550975999999999</v>
      </c>
      <c r="IK9" s="29">
        <f>INDEX(Roundwood_transp._input!$D$1:$M$95,MATCH(LCIA!IK$8,Roundwood_transp._input!$D$1:$D$95,0),5)</f>
        <v>1.6550975999999999</v>
      </c>
      <c r="IL9" s="29">
        <f>INDEX(Roundwood_transp._input!$D$1:$M$95,MATCH(LCIA!IL$8,Roundwood_transp._input!$D$1:$D$95,0),5)</f>
        <v>1.6550975999999999</v>
      </c>
      <c r="IM9" s="29">
        <f>INDEX(Roundwood_transp._input!$D$1:$M$95,MATCH(LCIA!IM$8,Roundwood_transp._input!$D$1:$D$95,0),5)</f>
        <v>1.6550975999999999</v>
      </c>
      <c r="IN9" s="29">
        <f>INDEX(Roundwood_transp._input!$D$1:$M$95,MATCH(LCIA!IN$8,Roundwood_transp._input!$D$1:$D$95,0),5)</f>
        <v>1.6550975999999999</v>
      </c>
      <c r="IO9" s="29">
        <f>INDEX(Roundwood_transp._input!$D$1:$M$95,MATCH(LCIA!IO$8,Roundwood_transp._input!$D$1:$D$95,0),5)</f>
        <v>1.6550975999999999</v>
      </c>
      <c r="IP9" s="29">
        <f>INDEX(Roundwood_transp._input!$D$1:$M$95,MATCH(LCIA!IP$8,Roundwood_transp._input!$D$1:$D$95,0),5)</f>
        <v>1.5808</v>
      </c>
      <c r="IQ9" s="29">
        <f>INDEX(Roundwood_transp._input!$D$1:$M$95,MATCH(LCIA!IQ$8,Roundwood_transp._input!$D$1:$D$95,0),5)</f>
        <v>1.5808</v>
      </c>
      <c r="IR9" s="29">
        <f>INDEX(Roundwood_transp._input!$D$1:$M$95,MATCH(LCIA!IR$8,Roundwood_transp._input!$D$1:$D$95,0),5)</f>
        <v>1.5808</v>
      </c>
      <c r="IS9" s="29">
        <f>INDEX(Roundwood_transp._input!$D$1:$M$95,MATCH(LCIA!IS$8,Roundwood_transp._input!$D$1:$D$95,0),5)</f>
        <v>1.5808</v>
      </c>
      <c r="IT9" s="29">
        <f>INDEX(Roundwood_transp._input!$D$1:$M$95,MATCH(LCIA!IT$8,Roundwood_transp._input!$D$1:$D$95,0),5)</f>
        <v>1.5808</v>
      </c>
      <c r="IU9" s="29">
        <f>INDEX(Roundwood_transp._input!$D$1:$M$95,MATCH(LCIA!IU$8,Roundwood_transp._input!$D$1:$D$95,0),5)</f>
        <v>1.5808</v>
      </c>
      <c r="IV9" s="29">
        <f>INDEX(Roundwood_transp._input!$D$1:$M$95,MATCH(LCIA!IV$8,Roundwood_transp._input!$D$1:$D$95,0),5)</f>
        <v>1.5808</v>
      </c>
      <c r="IW9" s="29">
        <f>INDEX(Roundwood_transp._input!$D$1:$M$95,MATCH(LCIA!IW$8,Roundwood_transp._input!$D$1:$D$95,0),5)</f>
        <v>1.5808</v>
      </c>
      <c r="IX9" s="29">
        <f>INDEX(Roundwood_transp._input!$D$1:$M$95,MATCH(LCIA!IX$8,Roundwood_transp._input!$D$1:$D$95,0),5)</f>
        <v>1.5808</v>
      </c>
      <c r="IY9" s="29">
        <f>INDEX(Roundwood_transp._input!$D$1:$M$95,MATCH(LCIA!IY$8,Roundwood_transp._input!$D$1:$D$95,0),5)</f>
        <v>1.6568000000000001</v>
      </c>
      <c r="IZ9" s="29">
        <f>INDEX(Roundwood_transp._input!$D$1:$M$95,MATCH(LCIA!IZ$8,Roundwood_transp._input!$D$1:$D$95,0),5)</f>
        <v>1.6568000000000001</v>
      </c>
      <c r="JA9" s="29">
        <f>INDEX(Roundwood_transp._input!$D$1:$M$95,MATCH(LCIA!JA$8,Roundwood_transp._input!$D$1:$D$95,0),5)</f>
        <v>1.6568000000000001</v>
      </c>
      <c r="JB9" s="29">
        <f>INDEX(Roundwood_transp._input!$D$1:$M$95,MATCH(LCIA!JB$8,Roundwood_transp._input!$D$1:$D$95,0),5)</f>
        <v>1.6568000000000001</v>
      </c>
      <c r="JC9" s="29">
        <f>INDEX(Roundwood_transp._input!$D$1:$M$95,MATCH(LCIA!JC$8,Roundwood_transp._input!$D$1:$D$95,0),5)</f>
        <v>1.6568000000000001</v>
      </c>
      <c r="JD9" s="29">
        <f>INDEX(Roundwood_transp._input!$D$1:$M$95,MATCH(LCIA!JD$8,Roundwood_transp._input!$D$1:$D$95,0),5)</f>
        <v>1.6568000000000001</v>
      </c>
      <c r="JE9" s="29">
        <f>INDEX(Roundwood_transp._input!$D$1:$M$95,MATCH(LCIA!JE$8,Roundwood_transp._input!$D$1:$D$95,0),5)</f>
        <v>1.6568000000000001</v>
      </c>
      <c r="JF9" s="29">
        <f>INDEX(Roundwood_transp._input!$D$1:$M$95,MATCH(LCIA!JF$8,Roundwood_transp._input!$D$1:$D$95,0),5)</f>
        <v>1.6568000000000001</v>
      </c>
      <c r="JG9" s="29">
        <f>INDEX(Roundwood_transp._input!$D$1:$M$95,MATCH(LCIA!JG$8,Roundwood_transp._input!$D$1:$D$95,0),5)</f>
        <v>1.6568000000000001</v>
      </c>
      <c r="JH9" s="29">
        <f>INDEX(Roundwood_transp._input!$D$1:$M$95,MATCH(LCIA!JH$8,Roundwood_transp._input!$D$1:$D$95,0),5)</f>
        <v>1.5808</v>
      </c>
      <c r="JI9" s="29">
        <f>INDEX(Roundwood_transp._input!$D$1:$M$95,MATCH(LCIA!JI$8,Roundwood_transp._input!$D$1:$D$95,0),5)</f>
        <v>1.5808</v>
      </c>
      <c r="JJ9" s="29">
        <f>INDEX(Roundwood_transp._input!$D$1:$M$95,MATCH(LCIA!JJ$8,Roundwood_transp._input!$D$1:$D$95,0),5)</f>
        <v>1.5808</v>
      </c>
      <c r="JK9" s="29">
        <f>INDEX(Roundwood_transp._input!$D$1:$M$95,MATCH(LCIA!JK$8,Roundwood_transp._input!$D$1:$D$95,0),5)</f>
        <v>1.5808</v>
      </c>
      <c r="JL9" s="29">
        <f>INDEX(Roundwood_transp._input!$D$1:$M$95,MATCH(LCIA!JL$8,Roundwood_transp._input!$D$1:$D$95,0),5)</f>
        <v>1.5808</v>
      </c>
      <c r="JM9" s="29">
        <f>INDEX(Roundwood_transp._input!$D$1:$M$95,MATCH(LCIA!JM$8,Roundwood_transp._input!$D$1:$D$95,0),5)</f>
        <v>1.5808</v>
      </c>
      <c r="JN9" s="29">
        <f>INDEX(Roundwood_transp._input!$D$1:$M$95,MATCH(LCIA!JN$8,Roundwood_transp._input!$D$1:$D$95,0),5)</f>
        <v>1.5808</v>
      </c>
      <c r="JO9" s="29">
        <f>INDEX(Roundwood_transp._input!$D$1:$M$95,MATCH(LCIA!JO$8,Roundwood_transp._input!$D$1:$D$95,0),5)</f>
        <v>1.5808</v>
      </c>
      <c r="JP9" s="29">
        <f>INDEX(Roundwood_transp._input!$D$1:$M$95,MATCH(LCIA!JP$8,Roundwood_transp._input!$D$1:$D$95,0),5)</f>
        <v>1.5808</v>
      </c>
      <c r="JQ9" s="29">
        <f>INDEX(Roundwood_transp._input!$D$1:$M$95,MATCH(LCIA!JQ$8,Roundwood_transp._input!$D$1:$D$95,0),5)</f>
        <v>1.6301999999999999</v>
      </c>
      <c r="JR9" s="29">
        <f>INDEX(Roundwood_transp._input!$D$1:$M$95,MATCH(LCIA!JR$8,Roundwood_transp._input!$D$1:$D$95,0),5)</f>
        <v>1.6301999999999999</v>
      </c>
      <c r="JS9" s="29">
        <f>INDEX(Roundwood_transp._input!$D$1:$M$95,MATCH(LCIA!JS$8,Roundwood_transp._input!$D$1:$D$95,0),5)</f>
        <v>1.6301999999999999</v>
      </c>
      <c r="JT9" s="29">
        <f>INDEX(Roundwood_transp._input!$D$1:$M$95,MATCH(LCIA!JT$8,Roundwood_transp._input!$D$1:$D$95,0),5)</f>
        <v>1.6301999999999999</v>
      </c>
      <c r="JU9" s="29">
        <f>INDEX(Roundwood_transp._input!$D$1:$M$95,MATCH(LCIA!JU$8,Roundwood_transp._input!$D$1:$D$95,0),5)</f>
        <v>1.6301999999999999</v>
      </c>
      <c r="JV9" s="29">
        <f>INDEX(Roundwood_transp._input!$D$1:$M$95,MATCH(LCIA!JV$8,Roundwood_transp._input!$D$1:$D$95,0),5)</f>
        <v>1.6301999999999999</v>
      </c>
      <c r="JW9" s="29">
        <f>INDEX(Roundwood_transp._input!$D$1:$M$95,MATCH(LCIA!JW$8,Roundwood_transp._input!$D$1:$D$95,0),5)</f>
        <v>1.6301999999999999</v>
      </c>
      <c r="JX9" s="29">
        <f>INDEX(Roundwood_transp._input!$D$1:$M$95,MATCH(LCIA!JX$8,Roundwood_transp._input!$D$1:$D$95,0),5)</f>
        <v>1.6301999999999999</v>
      </c>
      <c r="JY9" s="29">
        <f>INDEX(Roundwood_transp._input!$D$1:$M$95,MATCH(LCIA!JY$8,Roundwood_transp._input!$D$1:$D$95,0),5)</f>
        <v>1.6301999999999999</v>
      </c>
      <c r="JZ9" s="29">
        <f>INDEX(Roundwood_transp._input!$D$1:$M$95,MATCH(LCIA!JZ$8,Roundwood_transp._input!$D$1:$D$95,0),5)</f>
        <v>1.7004000000000004</v>
      </c>
      <c r="KA9" s="29">
        <f>INDEX(Roundwood_transp._input!$D$1:$M$95,MATCH(LCIA!KA$8,Roundwood_transp._input!$D$1:$D$95,0),5)</f>
        <v>1.7004000000000004</v>
      </c>
      <c r="KB9" s="29">
        <f>INDEX(Roundwood_transp._input!$D$1:$M$95,MATCH(LCIA!KB$8,Roundwood_transp._input!$D$1:$D$95,0),5)</f>
        <v>1.7004000000000004</v>
      </c>
      <c r="KC9" s="29">
        <f>INDEX(Roundwood_transp._input!$D$1:$M$95,MATCH(LCIA!KC$8,Roundwood_transp._input!$D$1:$D$95,0),5)</f>
        <v>1.7004000000000004</v>
      </c>
      <c r="KD9" s="29">
        <f>INDEX(Roundwood_transp._input!$D$1:$M$95,MATCH(LCIA!KD$8,Roundwood_transp._input!$D$1:$D$95,0),5)</f>
        <v>1.7004000000000004</v>
      </c>
      <c r="KE9" s="29">
        <f>INDEX(Roundwood_transp._input!$D$1:$M$95,MATCH(LCIA!KE$8,Roundwood_transp._input!$D$1:$D$95,0),5)</f>
        <v>1.7004000000000004</v>
      </c>
      <c r="KF9" s="29">
        <f>INDEX(Roundwood_transp._input!$D$1:$M$95,MATCH(LCIA!KF$8,Roundwood_transp._input!$D$1:$D$95,0),5)</f>
        <v>1.7004000000000004</v>
      </c>
      <c r="KG9" s="29">
        <f>INDEX(Roundwood_transp._input!$D$1:$M$95,MATCH(LCIA!KG$8,Roundwood_transp._input!$D$1:$D$95,0),5)</f>
        <v>1.7004000000000004</v>
      </c>
      <c r="KH9" s="29">
        <f>INDEX(Roundwood_transp._input!$D$1:$M$95,MATCH(LCIA!KH$8,Roundwood_transp._input!$D$1:$D$95,0),5)</f>
        <v>1.7004000000000004</v>
      </c>
      <c r="KI9" s="29">
        <f>INDEX(Roundwood_transp._input!$D$1:$M$95,MATCH(LCIA!KI$8,Roundwood_transp._input!$D$1:$D$95,0),5)</f>
        <v>1.6301999999999999</v>
      </c>
      <c r="KJ9" s="29">
        <f>INDEX(Roundwood_transp._input!$D$1:$M$95,MATCH(LCIA!KJ$8,Roundwood_transp._input!$D$1:$D$95,0),5)</f>
        <v>1.6301999999999999</v>
      </c>
      <c r="KK9" s="29">
        <f>INDEX(Roundwood_transp._input!$D$1:$M$95,MATCH(LCIA!KK$8,Roundwood_transp._input!$D$1:$D$95,0),5)</f>
        <v>1.6301999999999999</v>
      </c>
      <c r="KL9" s="29">
        <f>INDEX(Roundwood_transp._input!$D$1:$M$95,MATCH(LCIA!KL$8,Roundwood_transp._input!$D$1:$D$95,0),5)</f>
        <v>1.6301999999999999</v>
      </c>
      <c r="KM9" s="29">
        <f>INDEX(Roundwood_transp._input!$D$1:$M$95,MATCH(LCIA!KM$8,Roundwood_transp._input!$D$1:$D$95,0),5)</f>
        <v>1.6301999999999999</v>
      </c>
      <c r="KN9" s="29">
        <f>INDEX(Roundwood_transp._input!$D$1:$M$95,MATCH(LCIA!KN$8,Roundwood_transp._input!$D$1:$D$95,0),5)</f>
        <v>1.6301999999999999</v>
      </c>
      <c r="KO9" s="29">
        <f>INDEX(Roundwood_transp._input!$D$1:$M$95,MATCH(LCIA!KO$8,Roundwood_transp._input!$D$1:$D$95,0),5)</f>
        <v>1.6301999999999999</v>
      </c>
      <c r="KP9" s="29">
        <f>INDEX(Roundwood_transp._input!$D$1:$M$95,MATCH(LCIA!KP$8,Roundwood_transp._input!$D$1:$D$95,0),5)</f>
        <v>1.6301999999999999</v>
      </c>
      <c r="KQ9" s="29">
        <f>INDEX(Roundwood_transp._input!$D$1:$M$95,MATCH(LCIA!KQ$8,Roundwood_transp._input!$D$1:$D$95,0),5)</f>
        <v>1.6301999999999999</v>
      </c>
      <c r="KR9" s="29">
        <f>INDEX(Roundwood_transp._input!$D$1:$M$95,MATCH(LCIA!KR$8,Roundwood_transp._input!$D$1:$D$95,0),5)</f>
        <v>1.56</v>
      </c>
      <c r="KS9" s="29">
        <f>INDEX(Roundwood_transp._input!$D$1:$M$95,MATCH(LCIA!KS$8,Roundwood_transp._input!$D$1:$D$95,0),5)</f>
        <v>1.56</v>
      </c>
      <c r="KT9" s="29">
        <f>INDEX(Roundwood_transp._input!$D$1:$M$95,MATCH(LCIA!KT$8,Roundwood_transp._input!$D$1:$D$95,0),5)</f>
        <v>1.56</v>
      </c>
      <c r="KU9" s="29">
        <f>INDEX(Roundwood_transp._input!$D$1:$M$95,MATCH(LCIA!KU$8,Roundwood_transp._input!$D$1:$D$95,0),5)</f>
        <v>1.56</v>
      </c>
      <c r="KV9" s="29">
        <f>INDEX(Roundwood_transp._input!$D$1:$M$95,MATCH(LCIA!KV$8,Roundwood_transp._input!$D$1:$D$95,0),5)</f>
        <v>1.56</v>
      </c>
      <c r="KW9" s="29">
        <f>INDEX(Roundwood_transp._input!$D$1:$M$95,MATCH(LCIA!KW$8,Roundwood_transp._input!$D$1:$D$95,0),5)</f>
        <v>1.56</v>
      </c>
      <c r="KX9" s="29">
        <f>INDEX(Roundwood_transp._input!$D$1:$M$95,MATCH(LCIA!KX$8,Roundwood_transp._input!$D$1:$D$95,0),5)</f>
        <v>1.56</v>
      </c>
      <c r="KY9" s="29">
        <f>INDEX(Roundwood_transp._input!$D$1:$M$95,MATCH(LCIA!KY$8,Roundwood_transp._input!$D$1:$D$95,0),5)</f>
        <v>1.56</v>
      </c>
      <c r="KZ9" s="29">
        <f>INDEX(Roundwood_transp._input!$D$1:$M$95,MATCH(LCIA!KZ$8,Roundwood_transp._input!$D$1:$D$95,0),5)</f>
        <v>1.56</v>
      </c>
      <c r="LA9" s="29">
        <f>INDEX(Roundwood_transp._input!$D$1:$M$95,MATCH(LCIA!LA$8,Roundwood_transp._input!$D$1:$D$95,0),5)</f>
        <v>1.6350000000000002</v>
      </c>
      <c r="LB9" s="29">
        <f>INDEX(Roundwood_transp._input!$D$1:$M$95,MATCH(LCIA!LB$8,Roundwood_transp._input!$D$1:$D$95,0),5)</f>
        <v>1.6350000000000002</v>
      </c>
      <c r="LC9" s="29">
        <f>INDEX(Roundwood_transp._input!$D$1:$M$95,MATCH(LCIA!LC$8,Roundwood_transp._input!$D$1:$D$95,0),5)</f>
        <v>1.6350000000000002</v>
      </c>
      <c r="LD9" s="29">
        <f>INDEX(Roundwood_transp._input!$D$1:$M$95,MATCH(LCIA!LD$8,Roundwood_transp._input!$D$1:$D$95,0),5)</f>
        <v>1.6350000000000002</v>
      </c>
      <c r="LE9" s="29">
        <f>INDEX(Roundwood_transp._input!$D$1:$M$95,MATCH(LCIA!LE$8,Roundwood_transp._input!$D$1:$D$95,0),5)</f>
        <v>1.6350000000000002</v>
      </c>
      <c r="LF9" s="29">
        <f>INDEX(Roundwood_transp._input!$D$1:$M$95,MATCH(LCIA!LF$8,Roundwood_transp._input!$D$1:$D$95,0),5)</f>
        <v>1.6350000000000002</v>
      </c>
      <c r="LG9" s="29">
        <f>INDEX(Roundwood_transp._input!$D$1:$M$95,MATCH(LCIA!LG$8,Roundwood_transp._input!$D$1:$D$95,0),5)</f>
        <v>1.6350000000000002</v>
      </c>
      <c r="LH9" s="29">
        <f>INDEX(Roundwood_transp._input!$D$1:$M$95,MATCH(LCIA!LH$8,Roundwood_transp._input!$D$1:$D$95,0),5)</f>
        <v>1.6350000000000002</v>
      </c>
      <c r="LI9" s="29">
        <f>INDEX(Roundwood_transp._input!$D$1:$M$95,MATCH(LCIA!LI$8,Roundwood_transp._input!$D$1:$D$95,0),5)</f>
        <v>1.6350000000000002</v>
      </c>
      <c r="LJ9" s="29">
        <f>INDEX(Roundwood_transp._input!$D$1:$M$95,MATCH(LCIA!LJ$8,Roundwood_transp._input!$D$1:$D$95,0),5)</f>
        <v>1.56</v>
      </c>
      <c r="LK9" s="29">
        <f>INDEX(Roundwood_transp._input!$D$1:$M$95,MATCH(LCIA!LK$8,Roundwood_transp._input!$D$1:$D$95,0),5)</f>
        <v>1.56</v>
      </c>
      <c r="LL9" s="29">
        <f>INDEX(Roundwood_transp._input!$D$1:$M$95,MATCH(LCIA!LL$8,Roundwood_transp._input!$D$1:$D$95,0),5)</f>
        <v>1.56</v>
      </c>
      <c r="LM9" s="29">
        <f>INDEX(Roundwood_transp._input!$D$1:$M$95,MATCH(LCIA!LM$8,Roundwood_transp._input!$D$1:$D$95,0),5)</f>
        <v>1.56</v>
      </c>
      <c r="LN9" s="29">
        <f>INDEX(Roundwood_transp._input!$D$1:$M$95,MATCH(LCIA!LN$8,Roundwood_transp._input!$D$1:$D$95,0),5)</f>
        <v>1.56</v>
      </c>
      <c r="LO9" s="29">
        <f>INDEX(Roundwood_transp._input!$D$1:$M$95,MATCH(LCIA!LO$8,Roundwood_transp._input!$D$1:$D$95,0),5)</f>
        <v>1.56</v>
      </c>
      <c r="LP9" s="29">
        <f>INDEX(Roundwood_transp._input!$D$1:$M$95,MATCH(LCIA!LP$8,Roundwood_transp._input!$D$1:$D$95,0),5)</f>
        <v>1.56</v>
      </c>
      <c r="LQ9" s="29">
        <f>INDEX(Roundwood_transp._input!$D$1:$M$95,MATCH(LCIA!LQ$8,Roundwood_transp._input!$D$1:$D$95,0),5)</f>
        <v>1.56</v>
      </c>
      <c r="LR9" s="29">
        <f>INDEX(Roundwood_transp._input!$D$1:$M$95,MATCH(LCIA!LR$8,Roundwood_transp._input!$D$1:$D$95,0),5)</f>
        <v>1.56</v>
      </c>
      <c r="LS9" s="29"/>
      <c r="LT9" s="29"/>
      <c r="LU9" s="111" t="e">
        <f>INDEX(Roundwood_transp._input!$D$1:$M$95,MATCH(LCIA!LU$8,Roundwood_transp._input!$D$1:$D$95,0),5)</f>
        <v>#N/A</v>
      </c>
      <c r="LV9" s="112" t="e">
        <f>INDEX(Roundwood_transp._input!$D$1:$M$95,MATCH(LCIA!LV$8,Roundwood_transp._input!$D$1:$D$95,0),5)</f>
        <v>#N/A</v>
      </c>
      <c r="LW9" s="112" t="e">
        <f>INDEX(Roundwood_transp._input!$D$1:$M$95,MATCH(LCIA!LW$8,Roundwood_transp._input!$D$1:$D$95,0),5)</f>
        <v>#N/A</v>
      </c>
      <c r="LX9" s="112" t="e">
        <f>INDEX(Roundwood_transp._input!$D$1:$M$95,MATCH(LCIA!LX$8,Roundwood_transp._input!$D$1:$D$95,0),5)</f>
        <v>#N/A</v>
      </c>
      <c r="LY9" s="112" t="e">
        <f>INDEX(Roundwood_transp._input!$D$1:$M$95,MATCH(LCIA!LY$8,Roundwood_transp._input!$D$1:$D$95,0),5)</f>
        <v>#N/A</v>
      </c>
      <c r="LZ9" s="112" t="e">
        <f>INDEX(Roundwood_transp._input!$D$1:$M$95,MATCH(LCIA!LZ$8,Roundwood_transp._input!$D$1:$D$95,0),5)</f>
        <v>#N/A</v>
      </c>
      <c r="MA9" s="112" t="e">
        <f>INDEX(Roundwood_transp._input!$D$1:$M$95,MATCH(LCIA!MA$8,Roundwood_transp._input!$D$1:$D$95,0),5)</f>
        <v>#N/A</v>
      </c>
      <c r="MB9" s="112" t="e">
        <f>INDEX(Roundwood_transp._input!$D$1:$M$95,MATCH(LCIA!MB$8,Roundwood_transp._input!$D$1:$D$95,0),5)</f>
        <v>#N/A</v>
      </c>
      <c r="MC9" s="113" t="e">
        <f>INDEX(Roundwood_transp._input!$D$1:$M$95,MATCH(LCIA!MC$8,Roundwood_transp._input!$D$1:$D$95,0),5)</f>
        <v>#N/A</v>
      </c>
      <c r="MD9" s="29"/>
      <c r="ME9" s="29"/>
      <c r="MF9" s="29">
        <f>INDEX(Roundwood_transp._input!$D$1:$M$95,MATCH(LCIA!MF$8,Roundwood_transp._input!$D$1:$D$95,0),5)</f>
        <v>2.2399500000000003</v>
      </c>
      <c r="MG9" s="29">
        <f>INDEX(Roundwood_transp._input!$D$1:$M$95,MATCH(LCIA!MG$8,Roundwood_transp._input!$D$1:$D$95,0),5)</f>
        <v>2.2399500000000003</v>
      </c>
      <c r="MH9" s="29">
        <f>INDEX(Roundwood_transp._input!$D$1:$M$95,MATCH(LCIA!MH$8,Roundwood_transp._input!$D$1:$D$95,0),5)</f>
        <v>2.2399500000000003</v>
      </c>
      <c r="MI9" s="29">
        <f t="array" ref="MI9">INDEX(Roundwood_transp._input!$D$1:$M$95,MATCH(LCIA!MI$8,Roundwood_transp._input!$D$1:$D$95,0),5)</f>
        <v>2.2399500000000003</v>
      </c>
      <c r="MJ9" s="29">
        <f>INDEX(Roundwood_transp._input!$D$1:$M$95,MATCH(LCIA!MJ$8,Roundwood_transp._input!$D$1:$D$95,0),5)</f>
        <v>2.2399500000000003</v>
      </c>
      <c r="MK9" s="29">
        <f>INDEX(Roundwood_transp._input!$D$1:$M$95,MATCH(LCIA!MK$8,Roundwood_transp._input!$D$1:$D$95,0),5)</f>
        <v>2.2399500000000003</v>
      </c>
      <c r="ML9" s="29">
        <f>INDEX(Roundwood_transp._input!$D$1:$M$95,MATCH(LCIA!ML$8,Roundwood_transp._input!$D$1:$D$95,0),5)</f>
        <v>2.2399500000000003</v>
      </c>
      <c r="MM9" s="29">
        <f>INDEX(Roundwood_transp._input!$D$1:$M$95,MATCH(LCIA!MM$8,Roundwood_transp._input!$D$1:$D$95,0),5)</f>
        <v>2.2399500000000003</v>
      </c>
      <c r="MN9" s="29">
        <f>INDEX(Roundwood_transp._input!$D$1:$M$95,MATCH(LCIA!MN$8,Roundwood_transp._input!$D$1:$D$95,0),5)</f>
        <v>2.2399500000000003</v>
      </c>
      <c r="MO9" s="29">
        <f>INDEX(Roundwood_transp._input!$D$1:$M$95,MATCH(LCIA!MO$8,Roundwood_transp._input!$D$1:$D$95,0),5)</f>
        <v>2.2399500000000003</v>
      </c>
      <c r="MP9" s="29">
        <f>INDEX(Roundwood_transp._input!$D$1:$M$95,MATCH(LCIA!MP$8,Roundwood_transp._input!$D$1:$D$95,0),5)</f>
        <v>2.2399500000000003</v>
      </c>
      <c r="MQ9" s="29">
        <f>INDEX(Roundwood_transp._input!$D$1:$M$95,MATCH(LCIA!MQ$8,Roundwood_transp._input!$D$1:$D$95,0),5)</f>
        <v>2.2399500000000003</v>
      </c>
      <c r="MR9" s="29">
        <f>INDEX(Roundwood_transp._input!$D$1:$M$95,MATCH(LCIA!MR$8,Roundwood_transp._input!$D$1:$D$95,0),5)</f>
        <v>2.2399500000000003</v>
      </c>
      <c r="MS9" s="29">
        <f>INDEX(Roundwood_transp._input!$D$1:$M$95,MATCH(LCIA!MS$8,Roundwood_transp._input!$D$1:$D$95,0),5)</f>
        <v>2.2399500000000003</v>
      </c>
      <c r="MT9" s="29">
        <f>INDEX(Roundwood_transp._input!$D$1:$M$95,MATCH(LCIA!MT$8,Roundwood_transp._input!$D$1:$D$95,0),5)</f>
        <v>2.2399500000000003</v>
      </c>
      <c r="MU9" s="29">
        <f>INDEX(Roundwood_transp._input!$D$1:$M$95,MATCH(LCIA!MU$8,Roundwood_transp._input!$D$1:$D$95,0),5)</f>
        <v>2.2399500000000003</v>
      </c>
      <c r="MV9" s="29">
        <f>INDEX(Roundwood_transp._input!$D$1:$M$95,MATCH(LCIA!MV$8,Roundwood_transp._input!$D$1:$D$95,0),5)</f>
        <v>2.2399500000000003</v>
      </c>
      <c r="MW9" s="29">
        <f>INDEX(Roundwood_transp._input!$D$1:$M$95,MATCH(LCIA!MW$8,Roundwood_transp._input!$D$1:$D$95,0),5)</f>
        <v>2.2399500000000003</v>
      </c>
      <c r="MX9" s="29"/>
      <c r="MY9" s="29"/>
      <c r="MZ9" s="111" t="e">
        <f>INDEX(Roundwood_transp._input!$D$1:$M$95,MATCH(LCIA!MZ$8,Roundwood_transp._input!$D$1:$D$95,0),5)</f>
        <v>#N/A</v>
      </c>
      <c r="NA9" s="112" t="e">
        <f>INDEX(Roundwood_transp._input!$D$1:$M$95,MATCH(LCIA!NA$8,Roundwood_transp._input!$D$1:$D$95,0),5)</f>
        <v>#N/A</v>
      </c>
      <c r="NB9" s="112" t="e">
        <f>INDEX(Roundwood_transp._input!$D$1:$M$95,MATCH(LCIA!NB$8,Roundwood_transp._input!$D$1:$D$95,0),5)</f>
        <v>#N/A</v>
      </c>
      <c r="NC9" s="112" t="e">
        <f>INDEX(Roundwood_transp._input!$D$1:$M$95,MATCH(LCIA!NC$8,Roundwood_transp._input!$D$1:$D$95,0),5)</f>
        <v>#N/A</v>
      </c>
      <c r="ND9" s="112" t="e">
        <f>INDEX(Roundwood_transp._input!$D$1:$M$95,MATCH(LCIA!ND$8,Roundwood_transp._input!$D$1:$D$95,0),5)</f>
        <v>#N/A</v>
      </c>
      <c r="NE9" s="112" t="e">
        <f>INDEX(Roundwood_transp._input!$D$1:$M$95,MATCH(LCIA!NE$8,Roundwood_transp._input!$D$1:$D$95,0),5)</f>
        <v>#N/A</v>
      </c>
      <c r="NF9" s="112" t="e">
        <f>INDEX(Roundwood_transp._input!$D$1:$M$95,MATCH(LCIA!NF$8,Roundwood_transp._input!$D$1:$D$95,0),5)</f>
        <v>#N/A</v>
      </c>
      <c r="NG9" s="112" t="e">
        <f>INDEX(Roundwood_transp._input!$D$1:$M$95,MATCH(LCIA!NG$8,Roundwood_transp._input!$D$1:$D$95,0),5)</f>
        <v>#N/A</v>
      </c>
      <c r="NH9" s="112" t="e">
        <f>INDEX(Roundwood_transp._input!$D$1:$M$95,MATCH(LCIA!NH$8,Roundwood_transp._input!$D$1:$D$95,0),5)</f>
        <v>#N/A</v>
      </c>
      <c r="NI9" s="112" t="e">
        <f>INDEX(Roundwood_transp._input!$D$1:$M$95,MATCH(LCIA!NI$8,Roundwood_transp._input!$D$1:$D$95,0),5)</f>
        <v>#N/A</v>
      </c>
      <c r="NJ9" s="112" t="e">
        <f>INDEX(Roundwood_transp._input!$D$1:$M$95,MATCH(LCIA!NJ$8,Roundwood_transp._input!$D$1:$D$95,0),5)</f>
        <v>#N/A</v>
      </c>
      <c r="NK9" s="112" t="e">
        <f>INDEX(Roundwood_transp._input!$D$1:$M$95,MATCH(LCIA!NK$8,Roundwood_transp._input!$D$1:$D$95,0),5)</f>
        <v>#N/A</v>
      </c>
      <c r="NL9" s="112" t="e">
        <f>INDEX(Roundwood_transp._input!$D$1:$M$95,MATCH(LCIA!NL$8,Roundwood_transp._input!$D$1:$D$95,0),5)</f>
        <v>#N/A</v>
      </c>
      <c r="NM9" s="112" t="e">
        <f>INDEX(Roundwood_transp._input!$D$1:$M$95,MATCH(LCIA!NM$8,Roundwood_transp._input!$D$1:$D$95,0),5)</f>
        <v>#N/A</v>
      </c>
      <c r="NN9" s="112" t="e">
        <f>INDEX(Roundwood_transp._input!$D$1:$M$95,MATCH(LCIA!NN$8,Roundwood_transp._input!$D$1:$D$95,0),5)</f>
        <v>#N/A</v>
      </c>
      <c r="NO9" s="112" t="e">
        <f>INDEX(Roundwood_transp._input!$D$1:$M$95,MATCH(LCIA!NO$8,Roundwood_transp._input!$D$1:$D$95,0),5)</f>
        <v>#N/A</v>
      </c>
      <c r="NP9" s="112" t="e">
        <f>INDEX(Roundwood_transp._input!$D$1:$M$95,MATCH(LCIA!NP$8,Roundwood_transp._input!$D$1:$D$95,0),5)</f>
        <v>#N/A</v>
      </c>
      <c r="NQ9" s="112" t="e">
        <f>INDEX(Roundwood_transp._input!$D$1:$M$95,MATCH(LCIA!NQ$8,Roundwood_transp._input!$D$1:$D$95,0),5)</f>
        <v>#N/A</v>
      </c>
      <c r="NR9" s="29"/>
      <c r="NS9" s="29"/>
      <c r="NT9" s="29"/>
      <c r="NU9" s="29"/>
      <c r="NV9" s="29"/>
      <c r="NW9" s="29"/>
      <c r="NX9" s="29"/>
      <c r="NY9" s="29"/>
      <c r="NZ9" s="29"/>
      <c r="OA9" s="29"/>
      <c r="OB9" s="29"/>
      <c r="OC9" s="29"/>
      <c r="OD9" s="29"/>
      <c r="OE9" s="29"/>
      <c r="OF9" s="29"/>
      <c r="OG9" s="29"/>
      <c r="OH9" s="29"/>
      <c r="OI9" s="29"/>
      <c r="OJ9" s="29"/>
      <c r="OK9" s="29"/>
      <c r="OL9" s="29" t="e">
        <f>INDEX(Roundwood_transp._input!$D$1:$M$95,MATCH(LCIA!OL$8,Roundwood_transp._input!$D$1:$D$95,0),5)</f>
        <v>#N/A</v>
      </c>
      <c r="OM9" s="29" t="e">
        <f>INDEX(Roundwood_transp._input!$D$1:$M$95,MATCH(LCIA!OM$8,Roundwood_transp._input!$D$1:$D$95,0),5)</f>
        <v>#N/A</v>
      </c>
      <c r="ON9" s="29" t="e">
        <f>INDEX(Roundwood_transp._input!$D$1:$M$95,MATCH(LCIA!ON$8,Roundwood_transp._input!$D$1:$D$95,0),5)</f>
        <v>#N/A</v>
      </c>
      <c r="OO9" s="29" t="e">
        <f>INDEX(Roundwood_transp._input!$D$1:$M$95,MATCH(LCIA!OO$8,Roundwood_transp._input!$D$1:$D$95,0),5)</f>
        <v>#N/A</v>
      </c>
      <c r="OP9" s="29" t="e">
        <f>INDEX(Roundwood_transp._input!$D$1:$M$95,MATCH(LCIA!OP$8,Roundwood_transp._input!$D$1:$D$95,0),5)</f>
        <v>#N/A</v>
      </c>
      <c r="OQ9" s="29" t="e">
        <f>INDEX(Roundwood_transp._input!$D$1:$M$95,MATCH(LCIA!OQ$8,Roundwood_transp._input!$D$1:$D$95,0),5)</f>
        <v>#N/A</v>
      </c>
      <c r="OR9" s="29" t="e">
        <f>INDEX(Roundwood_transp._input!$D$1:$M$95,MATCH(LCIA!OR$8,Roundwood_transp._input!$D$1:$D$95,0),5)</f>
        <v>#N/A</v>
      </c>
      <c r="OS9" s="29" t="e">
        <f>INDEX(Roundwood_transp._input!$D$1:$M$95,MATCH(LCIA!OS$8,Roundwood_transp._input!$D$1:$D$95,0),5)</f>
        <v>#N/A</v>
      </c>
      <c r="OT9" s="29" t="e">
        <f>INDEX(Roundwood_transp._input!$D$1:$M$95,MATCH(LCIA!OT$8,Roundwood_transp._input!$D$1:$D$95,0),5)</f>
        <v>#N/A</v>
      </c>
      <c r="OU9" s="29" t="e">
        <f>INDEX(Roundwood_transp._input!$D$1:$M$95,MATCH(LCIA!OU$8,Roundwood_transp._input!$D$1:$D$95,0),5)</f>
        <v>#N/A</v>
      </c>
      <c r="OV9" s="29" t="e">
        <f>INDEX(Roundwood_transp._input!$D$1:$M$95,MATCH(LCIA!OV$8,Roundwood_transp._input!$D$1:$D$95,0),5)</f>
        <v>#N/A</v>
      </c>
      <c r="OW9" s="29" t="e">
        <f>INDEX(Roundwood_transp._input!$D$1:$M$95,MATCH(LCIA!OW$8,Roundwood_transp._input!$D$1:$D$95,0),5)</f>
        <v>#N/A</v>
      </c>
      <c r="OX9" s="29" t="e">
        <f>INDEX(Roundwood_transp._input!$D$1:$M$95,MATCH(LCIA!OX$8,Roundwood_transp._input!$D$1:$D$95,0),5)</f>
        <v>#N/A</v>
      </c>
      <c r="OY9" s="29" t="e">
        <f>INDEX(Roundwood_transp._input!$D$1:$M$95,MATCH(LCIA!OY$8,Roundwood_transp._input!$D$1:$D$95,0),5)</f>
        <v>#N/A</v>
      </c>
      <c r="OZ9" s="29" t="e">
        <f>INDEX(Roundwood_transp._input!$D$1:$M$95,MATCH(LCIA!OZ$8,Roundwood_transp._input!$D$1:$D$95,0),5)</f>
        <v>#N/A</v>
      </c>
      <c r="PA9" s="29" t="e">
        <f>INDEX(Roundwood_transp._input!$D$1:$M$95,MATCH(LCIA!PA$8,Roundwood_transp._input!$D$1:$D$95,0),5)</f>
        <v>#N/A</v>
      </c>
      <c r="PB9" s="29" t="e">
        <f>INDEX(Roundwood_transp._input!$D$1:$M$95,MATCH(LCIA!PB$8,Roundwood_transp._input!$D$1:$D$95,0),5)</f>
        <v>#N/A</v>
      </c>
      <c r="PC9" s="29" t="e">
        <f>INDEX(Roundwood_transp._input!$D$1:$M$95,MATCH(LCIA!PC$8,Roundwood_transp._input!$D$1:$D$95,0),5)</f>
        <v>#N/A</v>
      </c>
    </row>
    <row r="10" spans="1:419" s="17" customFormat="1">
      <c r="B10" s="17" t="s">
        <v>1179</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111"/>
      <c r="LV10" s="112"/>
      <c r="LW10" s="112"/>
      <c r="LX10" s="112"/>
      <c r="LY10" s="112"/>
      <c r="LZ10" s="112"/>
      <c r="MA10" s="112"/>
      <c r="MB10" s="112"/>
      <c r="MC10" s="113"/>
      <c r="MD10" s="29"/>
      <c r="ME10" s="29"/>
      <c r="MF10" s="29"/>
      <c r="MG10" s="29"/>
      <c r="MH10" s="29"/>
      <c r="MI10" s="29"/>
      <c r="MJ10" s="29"/>
      <c r="MK10" s="29"/>
      <c r="ML10" s="29"/>
      <c r="MM10" s="29"/>
      <c r="MN10" s="29"/>
      <c r="MO10" s="29"/>
      <c r="MP10" s="29"/>
      <c r="MQ10" s="29"/>
      <c r="MR10" s="29"/>
      <c r="MS10" s="29"/>
      <c r="MT10" s="29"/>
      <c r="MU10" s="29"/>
      <c r="MV10" s="29"/>
      <c r="MW10" s="29"/>
      <c r="MX10" s="29"/>
      <c r="MY10" s="29"/>
      <c r="MZ10" s="111"/>
      <c r="NA10" s="112"/>
      <c r="NB10" s="112"/>
      <c r="NC10" s="112"/>
      <c r="ND10" s="112"/>
      <c r="NE10" s="112"/>
      <c r="NF10" s="112"/>
      <c r="NG10" s="112"/>
      <c r="NH10" s="112"/>
      <c r="NI10" s="112"/>
      <c r="NJ10" s="112"/>
      <c r="NK10" s="112"/>
      <c r="NL10" s="112"/>
      <c r="NM10" s="112"/>
      <c r="NN10" s="112"/>
      <c r="NO10" s="112"/>
      <c r="NP10" s="112"/>
      <c r="NQ10" s="112"/>
      <c r="NR10" s="29"/>
      <c r="NS10" s="29"/>
      <c r="NT10" s="29"/>
      <c r="NU10" s="29"/>
      <c r="NV10" s="29"/>
      <c r="NW10" s="29"/>
      <c r="NX10" s="29"/>
      <c r="NY10" s="29"/>
      <c r="NZ10" s="29"/>
      <c r="OA10" s="29"/>
      <c r="OB10" s="29"/>
      <c r="OC10" s="29"/>
      <c r="OD10" s="29"/>
      <c r="OE10" s="29"/>
      <c r="OF10" s="29">
        <f>Transport!E28</f>
        <v>0</v>
      </c>
      <c r="OG10" s="29">
        <f>Transport!F28</f>
        <v>0</v>
      </c>
      <c r="OH10" s="29">
        <f>Transport!E29</f>
        <v>40</v>
      </c>
      <c r="OI10" s="29">
        <f>Transport!F29</f>
        <v>0</v>
      </c>
      <c r="OJ10" s="29"/>
      <c r="OK10" s="29"/>
      <c r="OL10" s="29">
        <f t="array" ref="OL10">INDEX(Tabelle3!$A$2:$E$19,MATCH(LCIA!OL6&amp;LCIA!OL2,INDEX(Tabelle3!$A$2:$E$19,,1)&amp;INDEX(Tabelle3!$A$2:$E$19,,2),0),5)</f>
        <v>1.121546052631579</v>
      </c>
      <c r="OM10" s="29">
        <f t="array" ref="OM10">INDEX(Tabelle3!$A$2:$E$19,MATCH(LCIA!OM6&amp;LCIA!OM2,INDEX(Tabelle3!$A$2:$E$19,,1)&amp;INDEX(Tabelle3!$A$2:$E$19,,2),0),5)</f>
        <v>1.1390702097039473</v>
      </c>
      <c r="ON10" s="29">
        <f t="array" ref="ON10">INDEX(Tabelle3!$A$2:$E$19,MATCH(LCIA!ON6&amp;LCIA!ON2,INDEX(Tabelle3!$A$2:$E$19,,1)&amp;INDEX(Tabelle3!$A$2:$E$19,,2),0),5)</f>
        <v>1.121546052631579</v>
      </c>
      <c r="OO10" s="29">
        <f t="array" ref="OO10">INDEX(Tabelle3!$A$2:$E$19,MATCH(LCIA!OO6&amp;LCIA!OO2,INDEX(Tabelle3!$A$2:$E$19,,1)&amp;INDEX(Tabelle3!$A$2:$E$19,,2),0),5)</f>
        <v>1.121546052631579</v>
      </c>
      <c r="OP10" s="29">
        <f t="array" ref="OP10">INDEX(Tabelle3!$A$2:$E$19,MATCH(LCIA!OP6&amp;LCIA!OP2,INDEX(Tabelle3!$A$2:$E$19,,1)&amp;INDEX(Tabelle3!$A$2:$E$19,,2),0),5)</f>
        <v>1.121546052631579</v>
      </c>
      <c r="OQ10" s="29">
        <f t="array" ref="OQ10">INDEX(Tabelle3!$A$2:$E$19,MATCH(LCIA!OQ6&amp;LCIA!OQ2,INDEX(Tabelle3!$A$2:$E$19,,1)&amp;INDEX(Tabelle3!$A$2:$E$19,,2),0),5)</f>
        <v>1.121546052631579</v>
      </c>
      <c r="OR10" s="29">
        <f t="array" ref="OR10">INDEX(Tabelle3!$A$2:$E$19,MATCH(LCIA!OR6&amp;LCIA!OR2,INDEX(Tabelle3!$A$2:$E$19,,1)&amp;INDEX(Tabelle3!$A$2:$E$19,,2),0),5)</f>
        <v>1.121546052631579</v>
      </c>
      <c r="OS10" s="29">
        <f t="array" ref="OS10">INDEX(Tabelle3!$A$2:$E$19,MATCH(LCIA!OS6&amp;LCIA!OS2,INDEX(Tabelle3!$A$2:$E$19,,1)&amp;INDEX(Tabelle3!$A$2:$E$19,,2),0),5)</f>
        <v>1.121546052631579</v>
      </c>
      <c r="OT10" s="29">
        <f t="array" ref="OT10">INDEX(Tabelle3!$A$2:$E$19,MATCH(LCIA!OT6&amp;LCIA!OT2,INDEX(Tabelle3!$A$2:$E$19,,1)&amp;INDEX(Tabelle3!$A$2:$E$19,,2),0),5)</f>
        <v>1.121546052631579</v>
      </c>
      <c r="OU10" s="29">
        <f t="array" ref="OU10">INDEX(Tabelle3!$A$2:$E$19,MATCH(LCIA!OU6&amp;LCIA!OU2,INDEX(Tabelle3!$A$2:$E$19,,1)&amp;INDEX(Tabelle3!$A$2:$E$19,,2),0),5)</f>
        <v>0.91347826086956507</v>
      </c>
      <c r="OV10" s="29">
        <f t="array" ref="OV10">INDEX(Tabelle3!$A$2:$E$19,MATCH(LCIA!OV6&amp;LCIA!OV2,INDEX(Tabelle3!$A$2:$E$19,,1)&amp;INDEX(Tabelle3!$A$2:$E$19,,2),0),5)</f>
        <v>0.95499999999999985</v>
      </c>
      <c r="OW10" s="29">
        <f t="array" ref="OW10">INDEX(Tabelle3!$A$2:$E$19,MATCH(LCIA!OW6&amp;LCIA!OW2,INDEX(Tabelle3!$A$2:$E$19,,1)&amp;INDEX(Tabelle3!$A$2:$E$19,,2),0),5)</f>
        <v>0.95499999999999985</v>
      </c>
      <c r="OX10" s="29">
        <f t="array" ref="OX10">INDEX(Tabelle3!$A$2:$E$19,MATCH(LCIA!OX6&amp;LCIA!OX2,INDEX(Tabelle3!$A$2:$E$19,,1)&amp;INDEX(Tabelle3!$A$2:$E$19,,2),0),5)</f>
        <v>0.95499999999999985</v>
      </c>
      <c r="OY10" s="29">
        <f t="array" ref="OY10">INDEX(Tabelle3!$A$2:$E$19,MATCH(LCIA!OY6&amp;LCIA!OY2,INDEX(Tabelle3!$A$2:$E$19,,1)&amp;INDEX(Tabelle3!$A$2:$E$19,,2),0),5)</f>
        <v>1.0172826086956519</v>
      </c>
      <c r="OZ10" s="29">
        <f t="array" ref="OZ10">INDEX(Tabelle3!$A$2:$E$19,MATCH(LCIA!OZ6&amp;LCIA!OZ2,INDEX(Tabelle3!$A$2:$E$19,,1)&amp;INDEX(Tabelle3!$A$2:$E$19,,2),0),5)</f>
        <v>1.0172826086956519</v>
      </c>
      <c r="PA10" s="29">
        <f t="array" ref="PA10">INDEX(Tabelle3!$A$2:$E$19,MATCH(LCIA!PA6&amp;LCIA!PA2,INDEX(Tabelle3!$A$2:$E$19,,1)&amp;INDEX(Tabelle3!$A$2:$E$19,,2),0),5)</f>
        <v>0.95499999999999985</v>
      </c>
      <c r="PB10" s="29">
        <f t="array" ref="PB10">INDEX(Tabelle3!$A$2:$E$19,MATCH(LCIA!PB6&amp;LCIA!PB2,INDEX(Tabelle3!$A$2:$E$19,,1)&amp;INDEX(Tabelle3!$A$2:$E$19,,2),0),5)</f>
        <v>0.95499999999999985</v>
      </c>
      <c r="PC10" s="29">
        <f t="array" ref="PC10">INDEX(Tabelle3!$A$2:$E$19,MATCH(LCIA!PC6&amp;LCIA!PC2,INDEX(Tabelle3!$A$2:$E$19,,1)&amp;INDEX(Tabelle3!$A$2:$E$19,,2),0),5)</f>
        <v>0.91347826086956507</v>
      </c>
    </row>
    <row r="11" spans="1:419" s="17" customFormat="1">
      <c r="B11" s="17" t="s">
        <v>1183</v>
      </c>
      <c r="C11" s="29" t="str">
        <f>INDEX(Roundwood_transp._input!$D$1:$M$95,MATCH(LCIA!C$8,Roundwood_transp._input!$D$1:$D$95,0),7)</f>
        <v>sawlog and veneer log, hardwood, sustainable forest management, measured as solid wood under bark, at forest road</v>
      </c>
      <c r="D11" s="29" t="str">
        <f>INDEX(Roundwood_transp._input!$D$1:$M$95,MATCH(LCIA!D$8,Roundwood_transp._input!$D$1:$D$95,0),7)</f>
        <v>sawlog and veneer log, hardwood, sustainable forest management, measured as solid wood under bark, at forest road</v>
      </c>
      <c r="E11" s="29" t="str">
        <f>INDEX(Roundwood_transp._input!$D$1:$M$95,MATCH(LCIA!E$8,Roundwood_transp._input!$D$1:$D$95,0),7)</f>
        <v>sawlog and veneer log, hardwood, sustainable forest management, measured as solid wood under bark, at forest road</v>
      </c>
      <c r="F11" s="29" t="str">
        <f>INDEX(Roundwood_transp._input!$D$1:$M$95,MATCH(LCIA!F$8,Roundwood_transp._input!$D$1:$D$95,0),7)</f>
        <v>sawlog and veneer log, hardwood, sustainable forest management, measured as solid wood under bark, at forest road</v>
      </c>
      <c r="G11" s="29" t="str">
        <f>INDEX(Roundwood_transp._input!$D$1:$M$95,MATCH(LCIA!G$8,Roundwood_transp._input!$D$1:$D$95,0),7)</f>
        <v>sawlog and veneer log, hardwood, sustainable forest management, measured as solid wood under bark, at forest road</v>
      </c>
      <c r="H11" s="29" t="str">
        <f>INDEX(Roundwood_transp._input!$D$1:$M$95,MATCH(LCIA!H$8,Roundwood_transp._input!$D$1:$D$95,0),7)</f>
        <v>sawlog and veneer log, hardwood, sustainable forest management, measured as solid wood under bark, at forest road</v>
      </c>
      <c r="I11" s="29" t="str">
        <f>INDEX(Roundwood_transp._input!$D$1:$M$95,MATCH(LCIA!I$8,Roundwood_transp._input!$D$1:$D$95,0),7)</f>
        <v>sawlog and veneer log, hardwood, sustainable forest management, measured as solid wood under bark, at forest road</v>
      </c>
      <c r="J11" s="29" t="str">
        <f>INDEX(Roundwood_transp._input!$D$1:$M$95,MATCH(LCIA!J$8,Roundwood_transp._input!$D$1:$D$95,0),7)</f>
        <v>sawlog and veneer log, hardwood, sustainable forest management, measured as solid wood under bark, at forest road</v>
      </c>
      <c r="K11" s="29" t="str">
        <f>INDEX(Roundwood_transp._input!$D$1:$M$95,MATCH(LCIA!K$8,Roundwood_transp._input!$D$1:$D$95,0),7)</f>
        <v>sawlog and veneer log, hardwood, sustainable forest management, measured as solid wood under bark, at forest road</v>
      </c>
      <c r="L11" s="29" t="str">
        <f>INDEX(Roundwood_transp._input!$D$1:$M$95,MATCH(LCIA!L$8,Roundwood_transp._input!$D$1:$D$95,0),7)</f>
        <v>sawlog and veneer log, hardwood, sustainable forest management, measured as solid wood under bark, at forest road</v>
      </c>
      <c r="M11" s="29" t="str">
        <f>INDEX(Roundwood_transp._input!$D$1:$M$95,MATCH(LCIA!M$8,Roundwood_transp._input!$D$1:$D$95,0),7)</f>
        <v>sawlog and veneer log, hardwood, sustainable forest management, measured as solid wood under bark, at forest road</v>
      </c>
      <c r="N11" s="29" t="str">
        <f>INDEX(Roundwood_transp._input!$D$1:$M$95,MATCH(LCIA!N$8,Roundwood_transp._input!$D$1:$D$95,0),7)</f>
        <v>sawlog and veneer log, hardwood, sustainable forest management, measured as solid wood under bark, at forest road</v>
      </c>
      <c r="O11" s="29" t="str">
        <f>INDEX(Roundwood_transp._input!$D$1:$M$95,MATCH(LCIA!O$8,Roundwood_transp._input!$D$1:$D$95,0),7)</f>
        <v>sawlog and veneer log, hardwood, sustainable forest management, measured as solid wood under bark, at forest road</v>
      </c>
      <c r="P11" s="29" t="str">
        <f>INDEX(Roundwood_transp._input!$D$1:$M$95,MATCH(LCIA!P$8,Roundwood_transp._input!$D$1:$D$95,0),7)</f>
        <v>sawlog and veneer log, hardwood, sustainable forest management, measured as solid wood under bark, at forest road</v>
      </c>
      <c r="Q11" s="29" t="str">
        <f>INDEX(Roundwood_transp._input!$D$1:$M$95,MATCH(LCIA!Q$8,Roundwood_transp._input!$D$1:$D$95,0),7)</f>
        <v>sawlog and veneer log, hardwood, sustainable forest management, measured as solid wood under bark, at forest road</v>
      </c>
      <c r="R11" s="29" t="str">
        <f>INDEX(Roundwood_transp._input!$D$1:$M$95,MATCH(LCIA!R$8,Roundwood_transp._input!$D$1:$D$95,0),7)</f>
        <v>sawlog and veneer log, hardwood, sustainable forest management, measured as solid wood under bark, at forest road</v>
      </c>
      <c r="S11" s="29" t="str">
        <f>INDEX(Roundwood_transp._input!$D$1:$M$95,MATCH(LCIA!S$8,Roundwood_transp._input!$D$1:$D$95,0),7)</f>
        <v>sawlog and veneer log, hardwood, sustainable forest management, measured as solid wood under bark, at forest road</v>
      </c>
      <c r="T11" s="29" t="str">
        <f>INDEX(Roundwood_transp._input!$D$1:$M$95,MATCH(LCIA!T$8,Roundwood_transp._input!$D$1:$D$95,0),7)</f>
        <v>sawlog and veneer log, hardwood, sustainable forest management, measured as solid wood under bark, at forest road</v>
      </c>
      <c r="U11" s="29" t="str">
        <f>INDEX(Roundwood_transp._input!$D$1:$M$95,MATCH(LCIA!U$8,Roundwood_transp._input!$D$1:$D$95,0),7)</f>
        <v>sawlog and veneer log, hardwood, sustainable forest management, measured as solid wood under bark, at forest road</v>
      </c>
      <c r="V11" s="29" t="str">
        <f>INDEX(Roundwood_transp._input!$D$1:$M$95,MATCH(LCIA!V$8,Roundwood_transp._input!$D$1:$D$95,0),7)</f>
        <v>sawlog and veneer log, hardwood, sustainable forest management, measured as solid wood under bark, at forest road</v>
      </c>
      <c r="W11" s="29" t="str">
        <f>INDEX(Roundwood_transp._input!$D$1:$M$95,MATCH(LCIA!W$8,Roundwood_transp._input!$D$1:$D$95,0),7)</f>
        <v>sawlog and veneer log, hardwood, sustainable forest management, measured as solid wood under bark, at forest road</v>
      </c>
      <c r="X11" s="29" t="str">
        <f>INDEX(Roundwood_transp._input!$D$1:$M$95,MATCH(LCIA!X$8,Roundwood_transp._input!$D$1:$D$95,0),7)</f>
        <v>sawlog and veneer log, hardwood, sustainable forest management, measured as solid wood under bark, at forest road</v>
      </c>
      <c r="Y11" s="29" t="str">
        <f>INDEX(Roundwood_transp._input!$D$1:$M$95,MATCH(LCIA!Y$8,Roundwood_transp._input!$D$1:$D$95,0),7)</f>
        <v>sawlog and veneer log, hardwood, sustainable forest management, measured as solid wood under bark, at forest road</v>
      </c>
      <c r="Z11" s="29" t="str">
        <f>INDEX(Roundwood_transp._input!$D$1:$M$95,MATCH(LCIA!Z$8,Roundwood_transp._input!$D$1:$D$95,0),7)</f>
        <v>sawlog and veneer log, hardwood, sustainable forest management, measured as solid wood under bark, at forest road</v>
      </c>
      <c r="AA11" s="29" t="str">
        <f>INDEX(Roundwood_transp._input!$D$1:$M$95,MATCH(LCIA!AA$8,Roundwood_transp._input!$D$1:$D$95,0),7)</f>
        <v>sawlog and veneer log, hardwood, sustainable forest management, measured as solid wood under bark, at forest road</v>
      </c>
      <c r="AB11" s="29" t="str">
        <f>INDEX(Roundwood_transp._input!$D$1:$M$95,MATCH(LCIA!AB$8,Roundwood_transp._input!$D$1:$D$95,0),7)</f>
        <v>sawlog and veneer log, hardwood, sustainable forest management, measured as solid wood under bark, at forest road</v>
      </c>
      <c r="AC11" s="29" t="str">
        <f>INDEX(Roundwood_transp._input!$D$1:$M$95,MATCH(LCIA!AC$8,Roundwood_transp._input!$D$1:$D$95,0),7)</f>
        <v>sawlog and veneer log, hardwood, sustainable forest management, measured as solid wood under bark, at forest road</v>
      </c>
      <c r="AD11" s="29" t="str">
        <f>INDEX(Roundwood_transp._input!$D$1:$M$95,MATCH(LCIA!AD$8,Roundwood_transp._input!$D$1:$D$95,0),7)</f>
        <v>sawlog and veneer log, hardwood, sustainable forest management, measured as solid wood under bark, at forest road</v>
      </c>
      <c r="AE11" s="29" t="str">
        <f>INDEX(Roundwood_transp._input!$D$1:$M$95,MATCH(LCIA!AE$8,Roundwood_transp._input!$D$1:$D$95,0),7)</f>
        <v>sawlog and veneer log, hardwood, sustainable forest management, measured as solid wood under bark, at forest road</v>
      </c>
      <c r="AF11" s="29" t="str">
        <f>INDEX(Roundwood_transp._input!$D$1:$M$95,MATCH(LCIA!AF$8,Roundwood_transp._input!$D$1:$D$95,0),7)</f>
        <v>sawlog and veneer log, hardwood, sustainable forest management, measured as solid wood under bark, at forest road</v>
      </c>
      <c r="AG11" s="29" t="str">
        <f>INDEX(Roundwood_transp._input!$D$1:$M$95,MATCH(LCIA!AG$8,Roundwood_transp._input!$D$1:$D$95,0),7)</f>
        <v>sawlog and veneer log, hardwood, sustainable forest management, measured as solid wood under bark, at forest road</v>
      </c>
      <c r="AH11" s="29" t="str">
        <f>INDEX(Roundwood_transp._input!$D$1:$M$95,MATCH(LCIA!AH$8,Roundwood_transp._input!$D$1:$D$95,0),7)</f>
        <v>sawlog and veneer log, hardwood, sustainable forest management, measured as solid wood under bark, at forest road</v>
      </c>
      <c r="AI11" s="29" t="str">
        <f>INDEX(Roundwood_transp._input!$D$1:$M$95,MATCH(LCIA!AI$8,Roundwood_transp._input!$D$1:$D$95,0),7)</f>
        <v>sawlog and veneer log, hardwood, sustainable forest management, measured as solid wood under bark, at forest road</v>
      </c>
      <c r="AJ11" s="29" t="str">
        <f>INDEX(Roundwood_transp._input!$D$1:$M$95,MATCH(LCIA!AJ$8,Roundwood_transp._input!$D$1:$D$95,0),7)</f>
        <v>sawlog and veneer log, hardwood, sustainable forest management, measured as solid wood under bark, at forest road</v>
      </c>
      <c r="AK11" s="29" t="str">
        <f>INDEX(Roundwood_transp._input!$D$1:$M$95,MATCH(LCIA!AK$8,Roundwood_transp._input!$D$1:$D$95,0),7)</f>
        <v>sawlog and veneer log, hardwood, sustainable forest management, measured as solid wood under bark, at forest road</v>
      </c>
      <c r="AL11" s="29" t="str">
        <f>INDEX(Roundwood_transp._input!$D$1:$M$95,MATCH(LCIA!AL$8,Roundwood_transp._input!$D$1:$D$95,0),7)</f>
        <v>sawlog and veneer log, hardwood, sustainable forest management, measured as solid wood under bark, at forest road</v>
      </c>
      <c r="AM11" s="29" t="str">
        <f>INDEX(Roundwood_transp._input!$D$1:$M$95,MATCH(LCIA!AM$8,Roundwood_transp._input!$D$1:$D$95,0),7)</f>
        <v>sawlog and veneer log, hardwood, sustainable forest management, measured as solid wood under bark, at forest road</v>
      </c>
      <c r="AN11" s="29" t="str">
        <f>INDEX(Roundwood_transp._input!$D$1:$M$95,MATCH(LCIA!AN$8,Roundwood_transp._input!$D$1:$D$95,0),7)</f>
        <v>sawlog and veneer log, hardwood, sustainable forest management, measured as solid wood under bark, at forest road</v>
      </c>
      <c r="AO11" s="29" t="str">
        <f>INDEX(Roundwood_transp._input!$D$1:$M$95,MATCH(LCIA!AO$8,Roundwood_transp._input!$D$1:$D$95,0),7)</f>
        <v>sawlog and veneer log, hardwood, sustainable forest management, measured as solid wood under bark, at forest road</v>
      </c>
      <c r="AP11" s="29" t="str">
        <f>INDEX(Roundwood_transp._input!$D$1:$M$95,MATCH(LCIA!AP$8,Roundwood_transp._input!$D$1:$D$95,0),7)</f>
        <v>sawlog and veneer log, hardwood, sustainable forest management, measured as solid wood under bark, at forest road</v>
      </c>
      <c r="AQ11" s="29" t="str">
        <f>INDEX(Roundwood_transp._input!$D$1:$M$95,MATCH(LCIA!AQ$8,Roundwood_transp._input!$D$1:$D$95,0),7)</f>
        <v>sawlog and veneer log, hardwood, sustainable forest management, measured as solid wood under bark, at forest road</v>
      </c>
      <c r="AR11" s="29" t="str">
        <f>INDEX(Roundwood_transp._input!$D$1:$M$95,MATCH(LCIA!AR$8,Roundwood_transp._input!$D$1:$D$95,0),7)</f>
        <v>sawlog and veneer log, hardwood, sustainable forest management, measured as solid wood under bark, at forest road</v>
      </c>
      <c r="AS11" s="29" t="str">
        <f>INDEX(Roundwood_transp._input!$D$1:$M$95,MATCH(LCIA!AS$8,Roundwood_transp._input!$D$1:$D$95,0),7)</f>
        <v>sawlog and veneer log, hardwood, sustainable forest management, measured as solid wood under bark, at forest road</v>
      </c>
      <c r="AT11" s="29" t="str">
        <f>INDEX(Roundwood_transp._input!$D$1:$M$95,MATCH(LCIA!AT$8,Roundwood_transp._input!$D$1:$D$95,0),7)</f>
        <v>sawlog and veneer log, hardwood, sustainable forest management, measured as solid wood under bark, at forest road</v>
      </c>
      <c r="AU11" s="29" t="str">
        <f>INDEX(Roundwood_transp._input!$D$1:$M$95,MATCH(LCIA!AU$8,Roundwood_transp._input!$D$1:$D$95,0),7)</f>
        <v>sawlog and veneer log, hardwood, sustainable forest management, measured as solid wood under bark, at forest road</v>
      </c>
      <c r="AV11" s="29" t="str">
        <f>INDEX(Roundwood_transp._input!$D$1:$M$95,MATCH(LCIA!AV$8,Roundwood_transp._input!$D$1:$D$95,0),7)</f>
        <v>sawlog and veneer log, hardwood, sustainable forest management, measured as solid wood under bark, at forest road</v>
      </c>
      <c r="AW11" s="29" t="str">
        <f>INDEX(Roundwood_transp._input!$D$1:$M$95,MATCH(LCIA!AW$8,Roundwood_transp._input!$D$1:$D$95,0),7)</f>
        <v>sawlog and veneer log, hardwood, sustainable forest management, measured as solid wood under bark, at forest road</v>
      </c>
      <c r="AX11" s="29" t="str">
        <f>INDEX(Roundwood_transp._input!$D$1:$M$95,MATCH(LCIA!AX$8,Roundwood_transp._input!$D$1:$D$95,0),7)</f>
        <v>sawlog and veneer log, hardwood, sustainable forest management, measured as solid wood under bark, at forest road</v>
      </c>
      <c r="AY11" s="29" t="str">
        <f>INDEX(Roundwood_transp._input!$D$1:$M$95,MATCH(LCIA!AY$8,Roundwood_transp._input!$D$1:$D$95,0),7)</f>
        <v>sawlog and veneer log, hardwood, sustainable forest management, measured as solid wood under bark, at forest road</v>
      </c>
      <c r="AZ11" s="29" t="str">
        <f>INDEX(Roundwood_transp._input!$D$1:$M$95,MATCH(LCIA!AZ$8,Roundwood_transp._input!$D$1:$D$95,0),7)</f>
        <v>sawlog and veneer log, hardwood, sustainable forest management, measured as solid wood under bark, at forest road</v>
      </c>
      <c r="BA11" s="29" t="str">
        <f>INDEX(Roundwood_transp._input!$D$1:$M$95,MATCH(LCIA!BA$8,Roundwood_transp._input!$D$1:$D$95,0),7)</f>
        <v>sawlog and veneer log, hardwood, sustainable forest management, measured as solid wood under bark, at forest road</v>
      </c>
      <c r="BB11" s="29" t="str">
        <f>INDEX(Roundwood_transp._input!$D$1:$M$95,MATCH(LCIA!BB$8,Roundwood_transp._input!$D$1:$D$95,0),7)</f>
        <v>sawlog and veneer log, hardwood, sustainable forest management, measured as solid wood under bark, at forest road</v>
      </c>
      <c r="BC11" s="29" t="str">
        <f>INDEX(Roundwood_transp._input!$D$1:$M$95,MATCH(LCIA!BC$8,Roundwood_transp._input!$D$1:$D$95,0),7)</f>
        <v>sawlog and veneer log, hardwood, sustainable forest management, measured as solid wood under bark, at forest road</v>
      </c>
      <c r="BD11" s="29" t="str">
        <f>INDEX(Roundwood_transp._input!$D$1:$M$95,MATCH(LCIA!BD$8,Roundwood_transp._input!$D$1:$D$95,0),7)</f>
        <v>sawlog and veneer log, hardwood, sustainable forest management, measured as solid wood under bark, at forest road</v>
      </c>
      <c r="BE11" s="29" t="str">
        <f>INDEX(Roundwood_transp._input!$D$1:$M$95,MATCH(LCIA!BE$8,Roundwood_transp._input!$D$1:$D$95,0),7)</f>
        <v>sawlog and veneer log, softwood, sustainable forest management, measured as solid wood under bark, at forest road</v>
      </c>
      <c r="BF11" s="29" t="str">
        <f>INDEX(Roundwood_transp._input!$D$1:$M$95,MATCH(LCIA!BF$8,Roundwood_transp._input!$D$1:$D$95,0),7)</f>
        <v>sawlog and veneer log, softwood, sustainable forest management, measured as solid wood under bark, at forest road</v>
      </c>
      <c r="BG11" s="29" t="str">
        <f>INDEX(Roundwood_transp._input!$D$1:$M$95,MATCH(LCIA!BG$8,Roundwood_transp._input!$D$1:$D$95,0),7)</f>
        <v>sawlog and veneer log, softwood, sustainable forest management, measured as solid wood under bark, at forest road</v>
      </c>
      <c r="BH11" s="29" t="str">
        <f>INDEX(Roundwood_transp._input!$D$1:$M$95,MATCH(LCIA!BH$8,Roundwood_transp._input!$D$1:$D$95,0),7)</f>
        <v>sawlog and veneer log, softwood, sustainable forest management, measured as solid wood under bark, at forest road</v>
      </c>
      <c r="BI11" s="29" t="str">
        <f>INDEX(Roundwood_transp._input!$D$1:$M$95,MATCH(LCIA!BI$8,Roundwood_transp._input!$D$1:$D$95,0),7)</f>
        <v>sawlog and veneer log, softwood, sustainable forest management, measured as solid wood under bark, at forest road</v>
      </c>
      <c r="BJ11" s="29" t="str">
        <f>INDEX(Roundwood_transp._input!$D$1:$M$95,MATCH(LCIA!BJ$8,Roundwood_transp._input!$D$1:$D$95,0),7)</f>
        <v>sawlog and veneer log, softwood, sustainable forest management, measured as solid wood under bark, at forest road</v>
      </c>
      <c r="BK11" s="29" t="str">
        <f>INDEX(Roundwood_transp._input!$D$1:$M$95,MATCH(LCIA!BK$8,Roundwood_transp._input!$D$1:$D$95,0),7)</f>
        <v>sawlog and veneer log, softwood, sustainable forest management, measured as solid wood under bark, at forest road</v>
      </c>
      <c r="BL11" s="29" t="str">
        <f>INDEX(Roundwood_transp._input!$D$1:$M$95,MATCH(LCIA!BL$8,Roundwood_transp._input!$D$1:$D$95,0),7)</f>
        <v>sawlog and veneer log, softwood, sustainable forest management, measured as solid wood under bark, at forest road</v>
      </c>
      <c r="BM11" s="29" t="str">
        <f>INDEX(Roundwood_transp._input!$D$1:$M$95,MATCH(LCIA!BM$8,Roundwood_transp._input!$D$1:$D$95,0),7)</f>
        <v>sawlog and veneer log, softwood, sustainable forest management, measured as solid wood under bark, at forest road</v>
      </c>
      <c r="BN11" s="29" t="str">
        <f>INDEX(Roundwood_transp._input!$D$1:$M$95,MATCH(LCIA!BN$8,Roundwood_transp._input!$D$1:$D$95,0),7)</f>
        <v>sawlog and veneer log, softwood, sustainable forest management, measured as solid wood under bark, at forest road</v>
      </c>
      <c r="BO11" s="29" t="str">
        <f>INDEX(Roundwood_transp._input!$D$1:$M$95,MATCH(LCIA!BO$8,Roundwood_transp._input!$D$1:$D$95,0),7)</f>
        <v>sawlog and veneer log, softwood, sustainable forest management, measured as solid wood under bark, at forest road</v>
      </c>
      <c r="BP11" s="29" t="str">
        <f>INDEX(Roundwood_transp._input!$D$1:$M$95,MATCH(LCIA!BP$8,Roundwood_transp._input!$D$1:$D$95,0),7)</f>
        <v>sawlog and veneer log, softwood, sustainable forest management, measured as solid wood under bark, at forest road</v>
      </c>
      <c r="BQ11" s="29" t="str">
        <f>INDEX(Roundwood_transp._input!$D$1:$M$95,MATCH(LCIA!BQ$8,Roundwood_transp._input!$D$1:$D$95,0),7)</f>
        <v>sawlog and veneer log, softwood, sustainable forest management, measured as solid wood under bark, at forest road</v>
      </c>
      <c r="BR11" s="29" t="str">
        <f>INDEX(Roundwood_transp._input!$D$1:$M$95,MATCH(LCIA!BR$8,Roundwood_transp._input!$D$1:$D$95,0),7)</f>
        <v>sawlog and veneer log, softwood, sustainable forest management, measured as solid wood under bark, at forest road</v>
      </c>
      <c r="BS11" s="29" t="str">
        <f>INDEX(Roundwood_transp._input!$D$1:$M$95,MATCH(LCIA!BS$8,Roundwood_transp._input!$D$1:$D$95,0),7)</f>
        <v>sawlog and veneer log, softwood, sustainable forest management, measured as solid wood under bark, at forest road</v>
      </c>
      <c r="BT11" s="29" t="str">
        <f>INDEX(Roundwood_transp._input!$D$1:$M$95,MATCH(LCIA!BT$8,Roundwood_transp._input!$D$1:$D$95,0),7)</f>
        <v>sawlog and veneer log, softwood, sustainable forest management, measured as solid wood under bark, at forest road</v>
      </c>
      <c r="BU11" s="29" t="str">
        <f>INDEX(Roundwood_transp._input!$D$1:$M$95,MATCH(LCIA!BU$8,Roundwood_transp._input!$D$1:$D$95,0),7)</f>
        <v>sawlog and veneer log, softwood, sustainable forest management, measured as solid wood under bark, at forest road</v>
      </c>
      <c r="BV11" s="29" t="str">
        <f>INDEX(Roundwood_transp._input!$D$1:$M$95,MATCH(LCIA!BV$8,Roundwood_transp._input!$D$1:$D$95,0),7)</f>
        <v>sawlog and veneer log, softwood, sustainable forest management, measured as solid wood under bark, at forest road</v>
      </c>
      <c r="BW11" s="29" t="str">
        <f>INDEX(Roundwood_transp._input!$D$1:$M$95,MATCH(LCIA!BW$8,Roundwood_transp._input!$D$1:$D$95,0),7)</f>
        <v>sawlog and veneer log, softwood, sustainable forest management, measured as solid wood under bark, at forest road</v>
      </c>
      <c r="BX11" s="29" t="str">
        <f>INDEX(Roundwood_transp._input!$D$1:$M$95,MATCH(LCIA!BX$8,Roundwood_transp._input!$D$1:$D$95,0),7)</f>
        <v>sawlog and veneer log, softwood, sustainable forest management, measured as solid wood under bark, at forest road</v>
      </c>
      <c r="BY11" s="29" t="str">
        <f>INDEX(Roundwood_transp._input!$D$1:$M$95,MATCH(LCIA!BY$8,Roundwood_transp._input!$D$1:$D$95,0),7)</f>
        <v>sawlog and veneer log, softwood, sustainable forest management, measured as solid wood under bark, at forest road</v>
      </c>
      <c r="BZ11" s="29" t="str">
        <f>INDEX(Roundwood_transp._input!$D$1:$M$95,MATCH(LCIA!BZ$8,Roundwood_transp._input!$D$1:$D$95,0),7)</f>
        <v>sawlog and veneer log, softwood, sustainable forest management, measured as solid wood under bark, at forest road</v>
      </c>
      <c r="CA11" s="29" t="str">
        <f>INDEX(Roundwood_transp._input!$D$1:$M$95,MATCH(LCIA!CA$8,Roundwood_transp._input!$D$1:$D$95,0),7)</f>
        <v>sawlog and veneer log, softwood, sustainable forest management, measured as solid wood under bark, at forest road</v>
      </c>
      <c r="CB11" s="29" t="str">
        <f>INDEX(Roundwood_transp._input!$D$1:$M$95,MATCH(LCIA!CB$8,Roundwood_transp._input!$D$1:$D$95,0),7)</f>
        <v>sawlog and veneer log, softwood, sustainable forest management, measured as solid wood under bark, at forest road</v>
      </c>
      <c r="CC11" s="29" t="str">
        <f>INDEX(Roundwood_transp._input!$D$1:$M$95,MATCH(LCIA!CC$8,Roundwood_transp._input!$D$1:$D$95,0),7)</f>
        <v>sawlog and veneer log, softwood, sustainable forest management, measured as solid wood under bark, at forest road</v>
      </c>
      <c r="CD11" s="29" t="str">
        <f>INDEX(Roundwood_transp._input!$D$1:$M$95,MATCH(LCIA!CD$8,Roundwood_transp._input!$D$1:$D$95,0),7)</f>
        <v>sawlog and veneer log, softwood, sustainable forest management, measured as solid wood under bark, at forest road</v>
      </c>
      <c r="CE11" s="29" t="str">
        <f>INDEX(Roundwood_transp._input!$D$1:$M$95,MATCH(LCIA!CE$8,Roundwood_transp._input!$D$1:$D$95,0),7)</f>
        <v>sawlog and veneer log, softwood, sustainable forest management, measured as solid wood under bark, at forest road</v>
      </c>
      <c r="CF11" s="29" t="str">
        <f>INDEX(Roundwood_transp._input!$D$1:$M$95,MATCH(LCIA!CF$8,Roundwood_transp._input!$D$1:$D$95,0),7)</f>
        <v>sawlog and veneer log, softwood, sustainable forest management, measured as solid wood under bark, at forest road</v>
      </c>
      <c r="CG11" s="29" t="str">
        <f>INDEX(Roundwood_transp._input!$D$1:$M$95,MATCH(LCIA!CG$8,Roundwood_transp._input!$D$1:$D$95,0),7)</f>
        <v>sawlog and veneer log, softwood, sustainable forest management, measured as solid wood under bark, at forest road</v>
      </c>
      <c r="CH11" s="29" t="str">
        <f>INDEX(Roundwood_transp._input!$D$1:$M$95,MATCH(LCIA!CH$8,Roundwood_transp._input!$D$1:$D$95,0),7)</f>
        <v>sawlog and veneer log, softwood, sustainable forest management, measured as solid wood under bark, at forest road</v>
      </c>
      <c r="CI11" s="29" t="str">
        <f>INDEX(Roundwood_transp._input!$D$1:$M$95,MATCH(LCIA!CI$8,Roundwood_transp._input!$D$1:$D$95,0),7)</f>
        <v>sawlog and veneer log, softwood, sustainable forest management, measured as solid wood under bark, at forest road</v>
      </c>
      <c r="CJ11" s="29" t="str">
        <f>INDEX(Roundwood_transp._input!$D$1:$M$95,MATCH(LCIA!CJ$8,Roundwood_transp._input!$D$1:$D$95,0),7)</f>
        <v>sawlog and veneer log, softwood, sustainable forest management, measured as solid wood under bark, at forest road</v>
      </c>
      <c r="CK11" s="29" t="str">
        <f>INDEX(Roundwood_transp._input!$D$1:$M$95,MATCH(LCIA!CK$8,Roundwood_transp._input!$D$1:$D$95,0),7)</f>
        <v>sawlog and veneer log, softwood, sustainable forest management, measured as solid wood under bark, at forest road</v>
      </c>
      <c r="CL11" s="29" t="str">
        <f>INDEX(Roundwood_transp._input!$D$1:$M$95,MATCH(LCIA!CL$8,Roundwood_transp._input!$D$1:$D$95,0),7)</f>
        <v>sawlog and veneer log, softwood, sustainable forest management, measured as solid wood under bark, at forest road</v>
      </c>
      <c r="CM11" s="29" t="str">
        <f>INDEX(Roundwood_transp._input!$D$1:$M$95,MATCH(LCIA!CM$8,Roundwood_transp._input!$D$1:$D$95,0),7)</f>
        <v>sawlog and veneer log, softwood, sustainable forest management, measured as solid wood under bark, at forest road</v>
      </c>
      <c r="CN11" s="29" t="str">
        <f>INDEX(Roundwood_transp._input!$D$1:$M$95,MATCH(LCIA!CN$8,Roundwood_transp._input!$D$1:$D$95,0),7)</f>
        <v>sawlog and veneer log, softwood, sustainable forest management, measured as solid wood under bark, at forest road</v>
      </c>
      <c r="CO11" s="29" t="str">
        <f>INDEX(Roundwood_transp._input!$D$1:$M$95,MATCH(LCIA!CO$8,Roundwood_transp._input!$D$1:$D$95,0),7)</f>
        <v>sawlog and veneer log, softwood, sustainable forest management, measured as solid wood under bark, at forest road</v>
      </c>
      <c r="CP11" s="29" t="str">
        <f>INDEX(Roundwood_transp._input!$D$1:$M$95,MATCH(LCIA!CP$8,Roundwood_transp._input!$D$1:$D$95,0),7)</f>
        <v>sawlog and veneer log, softwood, sustainable forest management, measured as solid wood under bark, at forest road</v>
      </c>
      <c r="CQ11" s="29" t="str">
        <f>INDEX(Roundwood_transp._input!$D$1:$M$95,MATCH(LCIA!CQ$8,Roundwood_transp._input!$D$1:$D$95,0),7)</f>
        <v>sawlog and veneer log, softwood, sustainable forest management, measured as solid wood under bark, at forest road</v>
      </c>
      <c r="CR11" s="29" t="str">
        <f>INDEX(Roundwood_transp._input!$D$1:$M$95,MATCH(LCIA!CR$8,Roundwood_transp._input!$D$1:$D$95,0),7)</f>
        <v>sawlog and veneer log, softwood, sustainable forest management, measured as solid wood under bark, at forest road</v>
      </c>
      <c r="CS11" s="29" t="str">
        <f>INDEX(Roundwood_transp._input!$D$1:$M$95,MATCH(LCIA!CS$8,Roundwood_transp._input!$D$1:$D$95,0),7)</f>
        <v>sawlog and veneer log, softwood, sustainable forest management, measured as solid wood under bark, at forest road</v>
      </c>
      <c r="CT11" s="29" t="str">
        <f>INDEX(Roundwood_transp._input!$D$1:$M$95,MATCH(LCIA!CT$8,Roundwood_transp._input!$D$1:$D$95,0),7)</f>
        <v>sawlog and veneer log, softwood, sustainable forest management, measured as solid wood under bark, at forest road</v>
      </c>
      <c r="CU11" s="29" t="str">
        <f>INDEX(Roundwood_transp._input!$D$1:$M$95,MATCH(LCIA!CU$8,Roundwood_transp._input!$D$1:$D$95,0),7)</f>
        <v>sawlog and veneer log, softwood, sustainable forest management, measured as solid wood under bark, at forest road</v>
      </c>
      <c r="CV11" s="29" t="str">
        <f>INDEX(Roundwood_transp._input!$D$1:$M$95,MATCH(LCIA!CV$8,Roundwood_transp._input!$D$1:$D$95,0),7)</f>
        <v>sawlog and veneer log, softwood, sustainable forest management, measured as solid wood under bark, at forest road</v>
      </c>
      <c r="CW11" s="29" t="str">
        <f>INDEX(Roundwood_transp._input!$D$1:$M$95,MATCH(LCIA!CW$8,Roundwood_transp._input!$D$1:$D$95,0),7)</f>
        <v>sawlog and veneer log, softwood, sustainable forest management, measured as solid wood under bark, at forest road</v>
      </c>
      <c r="CX11" s="29" t="str">
        <f>INDEX(Roundwood_transp._input!$D$1:$M$95,MATCH(LCIA!CX$8,Roundwood_transp._input!$D$1:$D$95,0),7)</f>
        <v>sawlog and veneer log, softwood, sustainable forest management, measured as solid wood under bark, at forest road</v>
      </c>
      <c r="CY11" s="29" t="str">
        <f>INDEX(Roundwood_transp._input!$D$1:$M$95,MATCH(LCIA!CY$8,Roundwood_transp._input!$D$1:$D$95,0),7)</f>
        <v>sawlog and veneer log, softwood, sustainable forest management, measured as solid wood under bark, at forest road</v>
      </c>
      <c r="CZ11" s="29" t="str">
        <f>INDEX(Roundwood_transp._input!$D$1:$M$95,MATCH(LCIA!CZ$8,Roundwood_transp._input!$D$1:$D$95,0),7)</f>
        <v>sawlog and veneer log, softwood, sustainable forest management, measured as solid wood under bark, at forest road</v>
      </c>
      <c r="DA11" s="29" t="str">
        <f>INDEX(Roundwood_transp._input!$D$1:$M$95,MATCH(LCIA!DA$8,Roundwood_transp._input!$D$1:$D$95,0),7)</f>
        <v>sawlog and veneer log, softwood, sustainable forest management, measured as solid wood under bark, at forest road</v>
      </c>
      <c r="DB11" s="29" t="str">
        <f>INDEX(Roundwood_transp._input!$D$1:$M$95,MATCH(LCIA!DB$8,Roundwood_transp._input!$D$1:$D$95,0),7)</f>
        <v>sawlog and veneer log, softwood, sustainable forest management, measured as solid wood under bark, at forest road</v>
      </c>
      <c r="DC11" s="29" t="str">
        <f>INDEX(Roundwood_transp._input!$D$1:$M$95,MATCH(LCIA!DC$8,Roundwood_transp._input!$D$1:$D$95,0),7)</f>
        <v>sawlog and veneer log, softwood, sustainable forest management, measured as solid wood under bark, at forest road</v>
      </c>
      <c r="DD11" s="29" t="str">
        <f>INDEX(Roundwood_transp._input!$D$1:$M$95,MATCH(LCIA!DD$8,Roundwood_transp._input!$D$1:$D$95,0),7)</f>
        <v>sawlog and veneer log, softwood, sustainable forest management, measured as solid wood under bark, at forest road</v>
      </c>
      <c r="DE11" s="29" t="str">
        <f>INDEX(Roundwood_transp._input!$D$1:$M$95,MATCH(LCIA!DE$8,Roundwood_transp._input!$D$1:$D$95,0),7)</f>
        <v>sawlog and veneer log, softwood, sustainable forest management, measured as solid wood under bark, at forest road</v>
      </c>
      <c r="DF11" s="29" t="str">
        <f>INDEX(Roundwood_transp._input!$D$1:$M$95,MATCH(LCIA!DF$8,Roundwood_transp._input!$D$1:$D$95,0),7)</f>
        <v>sawlog and veneer log, softwood, sustainable forest management, measured as solid wood under bark, at forest road</v>
      </c>
      <c r="DG11" s="29" t="e">
        <f>INDEX(Roundwood_transp._input!$D$1:$M$95,MATCH(LCIA!DG$8,Roundwood_transp._input!$D$1:$D$95,0),7)</f>
        <v>#VALUE!</v>
      </c>
      <c r="DH11" s="29" t="e">
        <f>INDEX(Roundwood_transp._input!$D$1:$M$95,MATCH(LCIA!DH$8,Roundwood_transp._input!$D$1:$D$95,0),7)</f>
        <v>#VALUE!</v>
      </c>
      <c r="DI11" s="29" t="str">
        <f>INDEX(Roundwood_transp._input!$D$1:$M$95,MATCH(LCIA!DI$8,Roundwood_transp._input!$D$1:$D$95,0),7)</f>
        <v>sawlog and veneer log, hardwood, sustainable forest management, measured as solid wood under bark, at forest road</v>
      </c>
      <c r="DJ11" s="29" t="str">
        <f>INDEX(Roundwood_transp._input!$D$1:$M$95,MATCH(LCIA!DJ$8,Roundwood_transp._input!$D$1:$D$95,0),7)</f>
        <v>sawlog and veneer log, hardwood, sustainable forest management, measured as solid wood under bark, at forest road</v>
      </c>
      <c r="DK11" s="29" t="str">
        <f>INDEX(Roundwood_transp._input!$D$1:$M$95,MATCH(LCIA!DK$8,Roundwood_transp._input!$D$1:$D$95,0),7)</f>
        <v>sawlog and veneer log, hardwood, sustainable forest management, measured as solid wood under bark, at forest road</v>
      </c>
      <c r="DL11" s="29" t="str">
        <f>INDEX(Roundwood_transp._input!$D$1:$M$95,MATCH(LCIA!DL$8,Roundwood_transp._input!$D$1:$D$95,0),7)</f>
        <v>sawlog and veneer log, hardwood, sustainable forest management, measured as solid wood under bark, at forest road</v>
      </c>
      <c r="DM11" s="29" t="str">
        <f>INDEX(Roundwood_transp._input!$D$1:$M$95,MATCH(LCIA!DM$8,Roundwood_transp._input!$D$1:$D$95,0),7)</f>
        <v>sawlog and veneer log, hardwood, sustainable forest management, measured as solid wood under bark, at forest road</v>
      </c>
      <c r="DN11" s="29" t="str">
        <f>INDEX(Roundwood_transp._input!$D$1:$M$95,MATCH(LCIA!DN$8,Roundwood_transp._input!$D$1:$D$95,0),7)</f>
        <v>sawlog and veneer log, hardwood, sustainable forest management, measured as solid wood under bark, at forest road</v>
      </c>
      <c r="DO11" s="29" t="str">
        <f>INDEX(Roundwood_transp._input!$D$1:$M$95,MATCH(LCIA!DO$8,Roundwood_transp._input!$D$1:$D$95,0),7)</f>
        <v>sawlog and veneer log, hardwood, sustainable forest management, measured as solid wood under bark, at forest road</v>
      </c>
      <c r="DP11" s="29" t="str">
        <f>INDEX(Roundwood_transp._input!$D$1:$M$95,MATCH(LCIA!DP$8,Roundwood_transp._input!$D$1:$D$95,0),7)</f>
        <v>sawlog and veneer log, hardwood, sustainable forest management, measured as solid wood under bark, at forest road</v>
      </c>
      <c r="DQ11" s="29" t="str">
        <f>INDEX(Roundwood_transp._input!$D$1:$M$95,MATCH(LCIA!DQ$8,Roundwood_transp._input!$D$1:$D$95,0),7)</f>
        <v>sawlog and veneer log, hardwood, sustainable forest management, measured as solid wood under bark, at forest road</v>
      </c>
      <c r="DR11" s="29" t="str">
        <f>INDEX(Roundwood_transp._input!$D$1:$M$95,MATCH(LCIA!DR$8,Roundwood_transp._input!$D$1:$D$95,0),7)</f>
        <v>sawlog and veneer log, softwood, sustainable forest management, measured as solid wood under bark, at forest road</v>
      </c>
      <c r="DS11" s="29" t="str">
        <f>INDEX(Roundwood_transp._input!$D$1:$M$95,MATCH(LCIA!DS$8,Roundwood_transp._input!$D$1:$D$95,0),7)</f>
        <v>sawlog and veneer log, softwood, sustainable forest management, measured as solid wood under bark, at forest road</v>
      </c>
      <c r="DT11" s="29" t="str">
        <f>INDEX(Roundwood_transp._input!$D$1:$M$95,MATCH(LCIA!DT$8,Roundwood_transp._input!$D$1:$D$95,0),7)</f>
        <v>sawlog and veneer log, softwood, sustainable forest management, measured as solid wood under bark, at forest road</v>
      </c>
      <c r="DU11" s="29" t="str">
        <f>INDEX(Roundwood_transp._input!$D$1:$M$95,MATCH(LCIA!DU$8,Roundwood_transp._input!$D$1:$D$95,0),7)</f>
        <v>sawlog and veneer log, softwood, sustainable forest management, measured as solid wood under bark, at forest road</v>
      </c>
      <c r="DV11" s="29" t="str">
        <f>INDEX(Roundwood_transp._input!$D$1:$M$95,MATCH(LCIA!DV$8,Roundwood_transp._input!$D$1:$D$95,0),7)</f>
        <v>sawlog and veneer log, softwood, sustainable forest management, measured as solid wood under bark, at forest road</v>
      </c>
      <c r="DW11" s="29" t="str">
        <f>INDEX(Roundwood_transp._input!$D$1:$M$95,MATCH(LCIA!DW$8,Roundwood_transp._input!$D$1:$D$95,0),7)</f>
        <v>sawlog and veneer log, softwood, sustainable forest management, measured as solid wood under bark, at forest road</v>
      </c>
      <c r="DX11" s="29" t="str">
        <f>INDEX(Roundwood_transp._input!$D$1:$M$95,MATCH(LCIA!DX$8,Roundwood_transp._input!$D$1:$D$95,0),7)</f>
        <v>sawlog and veneer log, softwood, sustainable forest management, measured as solid wood under bark, at forest road</v>
      </c>
      <c r="DY11" s="29" t="str">
        <f>INDEX(Roundwood_transp._input!$D$1:$M$95,MATCH(LCIA!DY$8,Roundwood_transp._input!$D$1:$D$95,0),7)</f>
        <v>sawlog and veneer log, softwood, sustainable forest management, measured as solid wood under bark, at forest road</v>
      </c>
      <c r="DZ11" s="29" t="str">
        <f>INDEX(Roundwood_transp._input!$D$1:$M$95,MATCH(LCIA!DZ$8,Roundwood_transp._input!$D$1:$D$95,0),7)</f>
        <v>sawlog and veneer log, softwood, sustainable forest management, measured as solid wood under bark, at forest road</v>
      </c>
      <c r="EA11" s="29" t="str">
        <f>INDEX(Roundwood_transp._input!$D$1:$M$95,MATCH(LCIA!EA$8,Roundwood_transp._input!$D$1:$D$95,0),7)</f>
        <v>sawlog and veneer log, softwood, sustainable forest management, measured as solid wood under bark, at forest road</v>
      </c>
      <c r="EB11" s="29" t="str">
        <f>INDEX(Roundwood_transp._input!$D$1:$M$95,MATCH(LCIA!EB$8,Roundwood_transp._input!$D$1:$D$95,0),7)</f>
        <v>sawlog and veneer log, softwood, sustainable forest management, measured as solid wood under bark, at forest road</v>
      </c>
      <c r="EC11" s="29" t="str">
        <f>INDEX(Roundwood_transp._input!$D$1:$M$95,MATCH(LCIA!EC$8,Roundwood_transp._input!$D$1:$D$95,0),7)</f>
        <v>sawlog and veneer log, softwood, sustainable forest management, measured as solid wood under bark, at forest road</v>
      </c>
      <c r="ED11" s="29" t="str">
        <f>INDEX(Roundwood_transp._input!$D$1:$M$95,MATCH(LCIA!ED$8,Roundwood_transp._input!$D$1:$D$95,0),7)</f>
        <v>sawlog and veneer log, softwood, sustainable forest management, measured as solid wood under bark, at forest road</v>
      </c>
      <c r="EE11" s="29" t="str">
        <f>INDEX(Roundwood_transp._input!$D$1:$M$95,MATCH(LCIA!EE$8,Roundwood_transp._input!$D$1:$D$95,0),7)</f>
        <v>sawlog and veneer log, softwood, sustainable forest management, measured as solid wood under bark, at forest road</v>
      </c>
      <c r="EF11" s="29" t="str">
        <f>INDEX(Roundwood_transp._input!$D$1:$M$95,MATCH(LCIA!EF$8,Roundwood_transp._input!$D$1:$D$95,0),7)</f>
        <v>sawlog and veneer log, softwood, sustainable forest management, measured as solid wood under bark, at forest road</v>
      </c>
      <c r="EG11" s="29" t="str">
        <f>INDEX(Roundwood_transp._input!$D$1:$M$95,MATCH(LCIA!EG$8,Roundwood_transp._input!$D$1:$D$95,0),7)</f>
        <v>sawlog and veneer log, softwood, sustainable forest management, measured as solid wood under bark, at forest road</v>
      </c>
      <c r="EH11" s="29" t="str">
        <f>INDEX(Roundwood_transp._input!$D$1:$M$95,MATCH(LCIA!EH$8,Roundwood_transp._input!$D$1:$D$95,0),7)</f>
        <v>sawlog and veneer log, softwood, sustainable forest management, measured as solid wood under bark, at forest road</v>
      </c>
      <c r="EI11" s="29" t="str">
        <f>INDEX(Roundwood_transp._input!$D$1:$M$95,MATCH(LCIA!EI$8,Roundwood_transp._input!$D$1:$D$95,0),7)</f>
        <v>sawlog and veneer log, softwood, sustainable forest management, measured as solid wood under bark, at forest road</v>
      </c>
      <c r="EJ11" s="29" t="str">
        <f>INDEX(Roundwood_transp._input!$D$1:$M$95,MATCH(LCIA!EJ$8,Roundwood_transp._input!$D$1:$D$95,0),7)</f>
        <v>sawlog and veneer log, hardwood, sustainable forest management, measured as solid wood under bark, at forest road</v>
      </c>
      <c r="EK11" s="29" t="str">
        <f>INDEX(Roundwood_transp._input!$D$1:$M$95,MATCH(LCIA!EK$8,Roundwood_transp._input!$D$1:$D$95,0),7)</f>
        <v>sawlog and veneer log, hardwood, sustainable forest management, measured as solid wood under bark, at forest road</v>
      </c>
      <c r="EL11" s="29" t="str">
        <f>INDEX(Roundwood_transp._input!$D$1:$M$95,MATCH(LCIA!EL$8,Roundwood_transp._input!$D$1:$D$95,0),7)</f>
        <v>sawlog and veneer log, hardwood, sustainable forest management, measured as solid wood under bark, at forest road</v>
      </c>
      <c r="EM11" s="29" t="str">
        <f>INDEX(Roundwood_transp._input!$D$1:$M$95,MATCH(LCIA!EM$8,Roundwood_transp._input!$D$1:$D$95,0),7)</f>
        <v>sawlog and veneer log, hardwood, sustainable forest management, measured as solid wood under bark, at forest road</v>
      </c>
      <c r="EN11" s="29" t="str">
        <f>INDEX(Roundwood_transp._input!$D$1:$M$95,MATCH(LCIA!EN$8,Roundwood_transp._input!$D$1:$D$95,0),7)</f>
        <v>sawlog and veneer log, hardwood, sustainable forest management, measured as solid wood under bark, at forest road</v>
      </c>
      <c r="EO11" s="29" t="str">
        <f>INDEX(Roundwood_transp._input!$D$1:$M$95,MATCH(LCIA!EO$8,Roundwood_transp._input!$D$1:$D$95,0),7)</f>
        <v>sawlog and veneer log, hardwood, sustainable forest management, measured as solid wood under bark, at forest road</v>
      </c>
      <c r="EP11" s="29" t="str">
        <f>INDEX(Roundwood_transp._input!$D$1:$M$95,MATCH(LCIA!EP$8,Roundwood_transp._input!$D$1:$D$95,0),7)</f>
        <v>sawlog and veneer log, hardwood, sustainable forest management, measured as solid wood under bark, at forest road</v>
      </c>
      <c r="EQ11" s="29" t="str">
        <f>INDEX(Roundwood_transp._input!$D$1:$M$95,MATCH(LCIA!EQ$8,Roundwood_transp._input!$D$1:$D$95,0),7)</f>
        <v>sawlog and veneer log, hardwood, sustainable forest management, measured as solid wood under bark, at forest road</v>
      </c>
      <c r="ER11" s="29" t="str">
        <f>INDEX(Roundwood_transp._input!$D$1:$M$95,MATCH(LCIA!ER$8,Roundwood_transp._input!$D$1:$D$95,0),7)</f>
        <v>sawlog and veneer log, hardwood, sustainable forest management, measured as solid wood under bark, at forest road</v>
      </c>
      <c r="ES11" s="29" t="str">
        <f>INDEX(Roundwood_transp._input!$D$1:$M$95,MATCH(LCIA!ES$8,Roundwood_transp._input!$D$1:$D$95,0),7)</f>
        <v>sawlog and veneer log, hardwood, sustainable forest management, measured as solid wood under bark, at forest road</v>
      </c>
      <c r="ET11" s="29" t="str">
        <f>INDEX(Roundwood_transp._input!$D$1:$M$95,MATCH(LCIA!ET$8,Roundwood_transp._input!$D$1:$D$95,0),7)</f>
        <v>sawlog and veneer log, hardwood, sustainable forest management, measured as solid wood under bark, at forest road</v>
      </c>
      <c r="EU11" s="29" t="str">
        <f>INDEX(Roundwood_transp._input!$D$1:$M$95,MATCH(LCIA!EU$8,Roundwood_transp._input!$D$1:$D$95,0),7)</f>
        <v>sawlog and veneer log, hardwood, sustainable forest management, measured as solid wood under bark, at forest road</v>
      </c>
      <c r="EV11" s="29" t="str">
        <f>INDEX(Roundwood_transp._input!$D$1:$M$95,MATCH(LCIA!EV$8,Roundwood_transp._input!$D$1:$D$95,0),7)</f>
        <v>sawlog and veneer log, hardwood, sustainable forest management, measured as solid wood under bark, at forest road</v>
      </c>
      <c r="EW11" s="29" t="str">
        <f>INDEX(Roundwood_transp._input!$D$1:$M$95,MATCH(LCIA!EW$8,Roundwood_transp._input!$D$1:$D$95,0),7)</f>
        <v>sawlog and veneer log, hardwood, sustainable forest management, measured as solid wood under bark, at forest road</v>
      </c>
      <c r="EX11" s="29" t="str">
        <f>INDEX(Roundwood_transp._input!$D$1:$M$95,MATCH(LCIA!EX$8,Roundwood_transp._input!$D$1:$D$95,0),7)</f>
        <v>sawlog and veneer log, hardwood, sustainable forest management, measured as solid wood under bark, at forest road</v>
      </c>
      <c r="EY11" s="29" t="str">
        <f>INDEX(Roundwood_transp._input!$D$1:$M$95,MATCH(LCIA!EY$8,Roundwood_transp._input!$D$1:$D$95,0),7)</f>
        <v>sawlog and veneer log, hardwood, sustainable forest management, measured as solid wood under bark, at forest road</v>
      </c>
      <c r="EZ11" s="29" t="str">
        <f>INDEX(Roundwood_transp._input!$D$1:$M$95,MATCH(LCIA!EZ$8,Roundwood_transp._input!$D$1:$D$95,0),7)</f>
        <v>sawlog and veneer log, hardwood, sustainable forest management, measured as solid wood under bark, at forest road</v>
      </c>
      <c r="FA11" s="29" t="str">
        <f>INDEX(Roundwood_transp._input!$D$1:$M$95,MATCH(LCIA!FA$8,Roundwood_transp._input!$D$1:$D$95,0),7)</f>
        <v>sawlog and veneer log, hardwood, sustainable forest management, measured as solid wood under bark, at forest road</v>
      </c>
      <c r="FB11" s="29" t="str">
        <f>INDEX(Roundwood_transp._input!$D$1:$M$95,MATCH(LCIA!FB$8,Roundwood_transp._input!$D$1:$D$95,0),7)</f>
        <v>sawlog and veneer log, hardwood, sustainable forest management, measured as solid wood under bark, at forest road</v>
      </c>
      <c r="FC11" s="29" t="str">
        <f>INDEX(Roundwood_transp._input!$D$1:$M$95,MATCH(LCIA!FC$8,Roundwood_transp._input!$D$1:$D$95,0),7)</f>
        <v>sawlog and veneer log, hardwood, sustainable forest management, measured as solid wood under bark, at forest road</v>
      </c>
      <c r="FD11" s="29" t="str">
        <f>INDEX(Roundwood_transp._input!$D$1:$M$95,MATCH(LCIA!FD$8,Roundwood_transp._input!$D$1:$D$95,0),7)</f>
        <v>sawlog and veneer log, hardwood, sustainable forest management, measured as solid wood under bark, at forest road</v>
      </c>
      <c r="FE11" s="29" t="str">
        <f>INDEX(Roundwood_transp._input!$D$1:$M$95,MATCH(LCIA!FE$8,Roundwood_transp._input!$D$1:$D$95,0),7)</f>
        <v>sawlog and veneer log, hardwood, sustainable forest management, measured as solid wood under bark, at forest road</v>
      </c>
      <c r="FF11" s="29" t="str">
        <f>INDEX(Roundwood_transp._input!$D$1:$M$95,MATCH(LCIA!FF$8,Roundwood_transp._input!$D$1:$D$95,0),7)</f>
        <v>sawlog and veneer log, hardwood, sustainable forest management, measured as solid wood under bark, at forest road</v>
      </c>
      <c r="FG11" s="29" t="str">
        <f>INDEX(Roundwood_transp._input!$D$1:$M$95,MATCH(LCIA!FG$8,Roundwood_transp._input!$D$1:$D$95,0),7)</f>
        <v>sawlog and veneer log, hardwood, sustainable forest management, measured as solid wood under bark, at forest road</v>
      </c>
      <c r="FH11" s="29" t="str">
        <f>INDEX(Roundwood_transp._input!$D$1:$M$95,MATCH(LCIA!FH$8,Roundwood_transp._input!$D$1:$D$95,0),7)</f>
        <v>sawlog and veneer log, hardwood, sustainable forest management, measured as solid wood under bark, at forest road</v>
      </c>
      <c r="FI11" s="29" t="str">
        <f>INDEX(Roundwood_transp._input!$D$1:$M$95,MATCH(LCIA!FI$8,Roundwood_transp._input!$D$1:$D$95,0),7)</f>
        <v>sawlog and veneer log, hardwood, sustainable forest management, measured as solid wood under bark, at forest road</v>
      </c>
      <c r="FJ11" s="29" t="str">
        <f>INDEX(Roundwood_transp._input!$D$1:$M$95,MATCH(LCIA!FJ$8,Roundwood_transp._input!$D$1:$D$95,0),7)</f>
        <v>sawlog and veneer log, hardwood, sustainable forest management, measured as solid wood under bark, at forest road</v>
      </c>
      <c r="FK11" s="29" t="str">
        <f>INDEX(Roundwood_transp._input!$D$1:$M$95,MATCH(LCIA!FK$8,Roundwood_transp._input!$D$1:$D$95,0),7)</f>
        <v>sawlog and veneer log, softwood, sustainable forest management, measured as solid wood under bark, at forest road</v>
      </c>
      <c r="FL11" s="29" t="str">
        <f>INDEX(Roundwood_transp._input!$D$1:$M$95,MATCH(LCIA!FL$8,Roundwood_transp._input!$D$1:$D$95,0),7)</f>
        <v>sawlog and veneer log, softwood, sustainable forest management, measured as solid wood under bark, at forest road</v>
      </c>
      <c r="FM11" s="29" t="str">
        <f>INDEX(Roundwood_transp._input!$D$1:$M$95,MATCH(LCIA!FM$8,Roundwood_transp._input!$D$1:$D$95,0),7)</f>
        <v>sawlog and veneer log, softwood, sustainable forest management, measured as solid wood under bark, at forest road</v>
      </c>
      <c r="FN11" s="29" t="str">
        <f>INDEX(Roundwood_transp._input!$D$1:$M$95,MATCH(LCIA!FN$8,Roundwood_transp._input!$D$1:$D$95,0),7)</f>
        <v>sawlog and veneer log, softwood, sustainable forest management, measured as solid wood under bark, at forest road</v>
      </c>
      <c r="FO11" s="29" t="str">
        <f>INDEX(Roundwood_transp._input!$D$1:$M$95,MATCH(LCIA!FO$8,Roundwood_transp._input!$D$1:$D$95,0),7)</f>
        <v>sawlog and veneer log, softwood, sustainable forest management, measured as solid wood under bark, at forest road</v>
      </c>
      <c r="FP11" s="29" t="str">
        <f>INDEX(Roundwood_transp._input!$D$1:$M$95,MATCH(LCIA!FP$8,Roundwood_transp._input!$D$1:$D$95,0),7)</f>
        <v>sawlog and veneer log, softwood, sustainable forest management, measured as solid wood under bark, at forest road</v>
      </c>
      <c r="FQ11" s="29" t="str">
        <f>INDEX(Roundwood_transp._input!$D$1:$M$95,MATCH(LCIA!FQ$8,Roundwood_transp._input!$D$1:$D$95,0),7)</f>
        <v>sawlog and veneer log, softwood, sustainable forest management, measured as solid wood under bark, at forest road</v>
      </c>
      <c r="FR11" s="29" t="str">
        <f>INDEX(Roundwood_transp._input!$D$1:$M$95,MATCH(LCIA!FR$8,Roundwood_transp._input!$D$1:$D$95,0),7)</f>
        <v>sawlog and veneer log, softwood, sustainable forest management, measured as solid wood under bark, at forest road</v>
      </c>
      <c r="FS11" s="29" t="str">
        <f>INDEX(Roundwood_transp._input!$D$1:$M$95,MATCH(LCIA!FS$8,Roundwood_transp._input!$D$1:$D$95,0),7)</f>
        <v>sawlog and veneer log, softwood, sustainable forest management, measured as solid wood under bark, at forest road</v>
      </c>
      <c r="FT11" s="29" t="str">
        <f>INDEX(Roundwood_transp._input!$D$1:$M$95,MATCH(LCIA!FT$8,Roundwood_transp._input!$D$1:$D$95,0),7)</f>
        <v>sawlog and veneer log, hardwood, sustainable forest management, measured as solid wood under bark, at forest road</v>
      </c>
      <c r="FU11" s="29" t="str">
        <f>INDEX(Roundwood_transp._input!$D$1:$M$95,MATCH(LCIA!FU$8,Roundwood_transp._input!$D$1:$D$95,0),7)</f>
        <v>sawlog and veneer log, hardwood, sustainable forest management, measured as solid wood under bark, at forest road</v>
      </c>
      <c r="FV11" s="29" t="str">
        <f>INDEX(Roundwood_transp._input!$D$1:$M$95,MATCH(LCIA!FV$8,Roundwood_transp._input!$D$1:$D$95,0),7)</f>
        <v>sawlog and veneer log, hardwood, sustainable forest management, measured as solid wood under bark, at forest road</v>
      </c>
      <c r="FW11" s="29" t="str">
        <f>INDEX(Roundwood_transp._input!$D$1:$M$95,MATCH(LCIA!FW$8,Roundwood_transp._input!$D$1:$D$95,0),7)</f>
        <v>sawlog and veneer log, hardwood, sustainable forest management, measured as solid wood under bark, at forest road</v>
      </c>
      <c r="FX11" s="29" t="str">
        <f>INDEX(Roundwood_transp._input!$D$1:$M$95,MATCH(LCIA!FX$8,Roundwood_transp._input!$D$1:$D$95,0),7)</f>
        <v>sawlog and veneer log, hardwood, sustainable forest management, measured as solid wood under bark, at forest road</v>
      </c>
      <c r="FY11" s="29" t="str">
        <f>INDEX(Roundwood_transp._input!$D$1:$M$95,MATCH(LCIA!FY$8,Roundwood_transp._input!$D$1:$D$95,0),7)</f>
        <v>sawlog and veneer log, hardwood, sustainable forest management, measured as solid wood under bark, at forest road</v>
      </c>
      <c r="FZ11" s="29" t="str">
        <f>INDEX(Roundwood_transp._input!$D$1:$M$95,MATCH(LCIA!FZ$8,Roundwood_transp._input!$D$1:$D$95,0),7)</f>
        <v>sawlog and veneer log, hardwood, sustainable forest management, measured as solid wood under bark, at forest road</v>
      </c>
      <c r="GA11" s="29" t="str">
        <f>INDEX(Roundwood_transp._input!$D$1:$M$95,MATCH(LCIA!GA$8,Roundwood_transp._input!$D$1:$D$95,0),7)</f>
        <v>sawlog and veneer log, hardwood, sustainable forest management, measured as solid wood under bark, at forest road</v>
      </c>
      <c r="GB11" s="29" t="e">
        <f>INDEX(Roundwood_transp._input!$D$1:$M$95,MATCH(LCIA!GB$8,Roundwood_transp._input!$D$1:$D$95,0),7)</f>
        <v>#N/A</v>
      </c>
      <c r="GC11" s="29" t="str">
        <f>INDEX(Roundwood_transp._input!$D$1:$M$95,MATCH(LCIA!GC$8,Roundwood_transp._input!$D$1:$D$95,0),7)</f>
        <v>sawlog and veneer log, hardwood, sustainable forest management, measured as solid wood under bark, at forest road</v>
      </c>
      <c r="GD11" s="29" t="str">
        <f>INDEX(Roundwood_transp._input!$D$1:$M$95,MATCH(LCIA!GD$8,Roundwood_transp._input!$D$1:$D$95,0),7)</f>
        <v>sawlog and veneer log, hardwood, sustainable forest management, measured as solid wood under bark, at forest road</v>
      </c>
      <c r="GE11" s="29" t="str">
        <f>INDEX(Roundwood_transp._input!$D$1:$M$95,MATCH(LCIA!GE$8,Roundwood_transp._input!$D$1:$D$95,0),7)</f>
        <v>sawlog and veneer log, hardwood, sustainable forest management, measured as solid wood under bark, at forest road</v>
      </c>
      <c r="GF11" s="29" t="str">
        <f>INDEX(Roundwood_transp._input!$D$1:$M$95,MATCH(LCIA!GF$8,Roundwood_transp._input!$D$1:$D$95,0),7)</f>
        <v>sawlog and veneer log, hardwood, sustainable forest management, measured as solid wood under bark, at forest road</v>
      </c>
      <c r="GG11" s="29" t="str">
        <f>INDEX(Roundwood_transp._input!$D$1:$M$95,MATCH(LCIA!GG$8,Roundwood_transp._input!$D$1:$D$95,0),7)</f>
        <v>sawlog and veneer log, hardwood, sustainable forest management, measured as solid wood under bark, at forest road</v>
      </c>
      <c r="GH11" s="29" t="str">
        <f>INDEX(Roundwood_transp._input!$D$1:$M$95,MATCH(LCIA!GH$8,Roundwood_transp._input!$D$1:$D$95,0),7)</f>
        <v>sawlog and veneer log, hardwood, sustainable forest management, measured as solid wood under bark, at forest road</v>
      </c>
      <c r="GI11" s="29" t="str">
        <f>INDEX(Roundwood_transp._input!$D$1:$M$95,MATCH(LCIA!GI$8,Roundwood_transp._input!$D$1:$D$95,0),7)</f>
        <v>sawlog and veneer log, hardwood, sustainable forest management, measured as solid wood under bark, at forest road</v>
      </c>
      <c r="GJ11" s="29" t="str">
        <f>INDEX(Roundwood_transp._input!$D$1:$M$95,MATCH(LCIA!GJ$8,Roundwood_transp._input!$D$1:$D$95,0),7)</f>
        <v>sawlog and veneer log, hardwood, sustainable forest management, measured as solid wood under bark, at forest road</v>
      </c>
      <c r="GK11" s="29" t="str">
        <f>INDEX(Roundwood_transp._input!$D$1:$M$95,MATCH(LCIA!GK$8,Roundwood_transp._input!$D$1:$D$95,0),7)</f>
        <v>sawlog and veneer log, hardwood, sustainable forest management, measured as solid wood under bark, at forest road</v>
      </c>
      <c r="GL11" s="29" t="str">
        <f>INDEX(Roundwood_transp._input!$D$1:$M$95,MATCH(LCIA!GL$8,Roundwood_transp._input!$D$1:$D$95,0),7)</f>
        <v>sawlog and veneer log, softwood, sustainable forest management, measured as solid wood under bark, at forest road</v>
      </c>
      <c r="GM11" s="29" t="str">
        <f>INDEX(Roundwood_transp._input!$D$1:$M$95,MATCH(LCIA!GM$8,Roundwood_transp._input!$D$1:$D$95,0),7)</f>
        <v>sawlog and veneer log, softwood, sustainable forest management, measured as solid wood under bark, at forest road</v>
      </c>
      <c r="GN11" s="29" t="str">
        <f>INDEX(Roundwood_transp._input!$D$1:$M$95,MATCH(LCIA!GN$8,Roundwood_transp._input!$D$1:$D$95,0),7)</f>
        <v>sawlog and veneer log, softwood, sustainable forest management, measured as solid wood under bark, at forest road</v>
      </c>
      <c r="GO11" s="29" t="str">
        <f>INDEX(Roundwood_transp._input!$D$1:$M$95,MATCH(LCIA!GO$8,Roundwood_transp._input!$D$1:$D$95,0),7)</f>
        <v>sawlog and veneer log, softwood, sustainable forest management, measured as solid wood under bark, at forest road</v>
      </c>
      <c r="GP11" s="29" t="str">
        <f>INDEX(Roundwood_transp._input!$D$1:$M$95,MATCH(LCIA!GP$8,Roundwood_transp._input!$D$1:$D$95,0),7)</f>
        <v>sawlog and veneer log, softwood, sustainable forest management, measured as solid wood under bark, at forest road</v>
      </c>
      <c r="GQ11" s="29" t="str">
        <f>INDEX(Roundwood_transp._input!$D$1:$M$95,MATCH(LCIA!GQ$8,Roundwood_transp._input!$D$1:$D$95,0),7)</f>
        <v>sawlog and veneer log, softwood, sustainable forest management, measured as solid wood under bark, at forest road</v>
      </c>
      <c r="GR11" s="29" t="str">
        <f>INDEX(Roundwood_transp._input!$D$1:$M$95,MATCH(LCIA!GR$8,Roundwood_transp._input!$D$1:$D$95,0),7)</f>
        <v>sawlog and veneer log, softwood, sustainable forest management, measured as solid wood under bark, at forest road</v>
      </c>
      <c r="GS11" s="29" t="str">
        <f>INDEX(Roundwood_transp._input!$D$1:$M$95,MATCH(LCIA!GS$8,Roundwood_transp._input!$D$1:$D$95,0),7)</f>
        <v>sawlog and veneer log, softwood, sustainable forest management, measured as solid wood under bark, at forest road</v>
      </c>
      <c r="GT11" s="29" t="str">
        <f>INDEX(Roundwood_transp._input!$D$1:$M$95,MATCH(LCIA!GT$8,Roundwood_transp._input!$D$1:$D$95,0),7)</f>
        <v>sawlog and veneer log, softwood, sustainable forest management, measured as solid wood under bark, at forest road</v>
      </c>
      <c r="GU11" s="29" t="str">
        <f>INDEX(Roundwood_transp._input!$D$1:$M$95,MATCH(LCIA!GU$8,Roundwood_transp._input!$D$1:$D$95,0),7)</f>
        <v>sawlog and veneer log, softwood, sustainable forest management, measured as solid wood under bark, at forest road</v>
      </c>
      <c r="GV11" s="29" t="str">
        <f>INDEX(Roundwood_transp._input!$D$1:$M$95,MATCH(LCIA!GV$8,Roundwood_transp._input!$D$1:$D$95,0),7)</f>
        <v>sawlog and veneer log, softwood, sustainable forest management, measured as solid wood under bark, at forest road</v>
      </c>
      <c r="GW11" s="29" t="str">
        <f>INDEX(Roundwood_transp._input!$D$1:$M$95,MATCH(LCIA!GW$8,Roundwood_transp._input!$D$1:$D$95,0),7)</f>
        <v>sawlog and veneer log, softwood, sustainable forest management, measured as solid wood under bark, at forest road</v>
      </c>
      <c r="GX11" s="29" t="str">
        <f>INDEX(Roundwood_transp._input!$D$1:$M$95,MATCH(LCIA!GX$8,Roundwood_transp._input!$D$1:$D$95,0),7)</f>
        <v>sawlog and veneer log, softwood, sustainable forest management, measured as solid wood under bark, at forest road</v>
      </c>
      <c r="GY11" s="29" t="str">
        <f>INDEX(Roundwood_transp._input!$D$1:$M$95,MATCH(LCIA!GY$8,Roundwood_transp._input!$D$1:$D$95,0),7)</f>
        <v>sawlog and veneer log, softwood, sustainable forest management, measured as solid wood under bark, at forest road</v>
      </c>
      <c r="GZ11" s="29" t="str">
        <f>INDEX(Roundwood_transp._input!$D$1:$M$95,MATCH(LCIA!GZ$8,Roundwood_transp._input!$D$1:$D$95,0),7)</f>
        <v>sawlog and veneer log, softwood, sustainable forest management, measured as solid wood under bark, at forest road</v>
      </c>
      <c r="HA11" s="29" t="str">
        <f>INDEX(Roundwood_transp._input!$D$1:$M$95,MATCH(LCIA!HA$8,Roundwood_transp._input!$D$1:$D$95,0),7)</f>
        <v>sawlog and veneer log, softwood, sustainable forest management, measured as solid wood under bark, at forest road</v>
      </c>
      <c r="HB11" s="29" t="str">
        <f>INDEX(Roundwood_transp._input!$D$1:$M$95,MATCH(LCIA!HB$8,Roundwood_transp._input!$D$1:$D$95,0),7)</f>
        <v>sawlog and veneer log, softwood, sustainable forest management, measured as solid wood under bark, at forest road</v>
      </c>
      <c r="HC11" s="29" t="str">
        <f>INDEX(Roundwood_transp._input!$D$1:$M$95,MATCH(LCIA!HC$8,Roundwood_transp._input!$D$1:$D$95,0),7)</f>
        <v>sawlog and veneer log, softwood, sustainable forest management, measured as solid wood under bark, at forest road</v>
      </c>
      <c r="HD11" s="29" t="str">
        <f>INDEX(Roundwood_transp._input!$D$1:$M$95,MATCH(LCIA!HD$8,Roundwood_transp._input!$D$1:$D$95,0),7)</f>
        <v>sawlog and veneer log, softwood, sustainable forest management, measured as solid wood under bark, at forest road</v>
      </c>
      <c r="HE11" s="29" t="str">
        <f>INDEX(Roundwood_transp._input!$D$1:$M$95,MATCH(LCIA!HE$8,Roundwood_transp._input!$D$1:$D$95,0),7)</f>
        <v>sawlog and veneer log, softwood, sustainable forest management, measured as solid wood under bark, at forest road</v>
      </c>
      <c r="HF11" s="29" t="str">
        <f>INDEX(Roundwood_transp._input!$D$1:$M$95,MATCH(LCIA!HF$8,Roundwood_transp._input!$D$1:$D$95,0),7)</f>
        <v>sawlog and veneer log, softwood, sustainable forest management, measured as solid wood under bark, at forest road</v>
      </c>
      <c r="HG11" s="29" t="str">
        <f>INDEX(Roundwood_transp._input!$D$1:$M$95,MATCH(LCIA!HG$8,Roundwood_transp._input!$D$1:$D$95,0),7)</f>
        <v>sawlog and veneer log, softwood, sustainable forest management, measured as solid wood under bark, at forest road</v>
      </c>
      <c r="HH11" s="29" t="str">
        <f>INDEX(Roundwood_transp._input!$D$1:$M$95,MATCH(LCIA!HH$8,Roundwood_transp._input!$D$1:$D$95,0),7)</f>
        <v>sawlog and veneer log, softwood, sustainable forest management, measured as solid wood under bark, at forest road</v>
      </c>
      <c r="HI11" s="29" t="str">
        <f>INDEX(Roundwood_transp._input!$D$1:$M$95,MATCH(LCIA!HI$8,Roundwood_transp._input!$D$1:$D$95,0),7)</f>
        <v>sawlog and veneer log, softwood, sustainable forest management, measured as solid wood under bark, at forest road</v>
      </c>
      <c r="HJ11" s="29" t="str">
        <f>INDEX(Roundwood_transp._input!$D$1:$M$95,MATCH(LCIA!HJ$8,Roundwood_transp._input!$D$1:$D$95,0),7)</f>
        <v>sawlog and veneer log, softwood, sustainable forest management, measured as solid wood under bark, at forest road</v>
      </c>
      <c r="HK11" s="29" t="str">
        <f>INDEX(Roundwood_transp._input!$D$1:$M$95,MATCH(LCIA!HK$8,Roundwood_transp._input!$D$1:$D$95,0),7)</f>
        <v>sawlog and veneer log, softwood, sustainable forest management, measured as solid wood under bark, at forest road</v>
      </c>
      <c r="HL11" s="29" t="str">
        <f>INDEX(Roundwood_transp._input!$D$1:$M$95,MATCH(LCIA!HL$8,Roundwood_transp._input!$D$1:$D$95,0),7)</f>
        <v>sawlog and veneer log, softwood, sustainable forest management, measured as solid wood under bark, at forest road</v>
      </c>
      <c r="HM11" s="29" t="e">
        <f>INDEX(Roundwood_transp._input!$D$1:$M$95,MATCH(LCIA!HM$8,Roundwood_transp._input!$D$1:$D$95,0),7)</f>
        <v>#VALUE!</v>
      </c>
      <c r="HN11" s="29" t="e">
        <f>INDEX(Roundwood_transp._input!$D$1:$M$95,MATCH(LCIA!HN$8,Roundwood_transp._input!$D$1:$D$95,0),7)</f>
        <v>#VALUE!</v>
      </c>
      <c r="HO11" s="29" t="str">
        <f>INDEX(Roundwood_transp._input!$D$1:$M$95,MATCH(LCIA!HO$8,Roundwood_transp._input!$D$1:$D$95,0),7)</f>
        <v>sawlog and veneer log, hardwood, sustainable forest management, measured as solid wood under bark, at forest road</v>
      </c>
      <c r="HP11" s="29" t="str">
        <f>INDEX(Roundwood_transp._input!$D$1:$M$95,MATCH(LCIA!HP$8,Roundwood_transp._input!$D$1:$D$95,0),7)</f>
        <v>sawlog and veneer log, hardwood, sustainable forest management, measured as solid wood under bark, at forest road</v>
      </c>
      <c r="HQ11" s="29" t="str">
        <f>INDEX(Roundwood_transp._input!$D$1:$M$95,MATCH(LCIA!HQ$8,Roundwood_transp._input!$D$1:$D$95,0),7)</f>
        <v>sawlog and veneer log, hardwood, sustainable forest management, measured as solid wood under bark, at forest road</v>
      </c>
      <c r="HR11" s="29" t="str">
        <f>INDEX(Roundwood_transp._input!$D$1:$M$95,MATCH(LCIA!HR$8,Roundwood_transp._input!$D$1:$D$95,0),7)</f>
        <v>sawlog and veneer log, hardwood, sustainable forest management, measured as solid wood under bark, at forest road</v>
      </c>
      <c r="HS11" s="29" t="str">
        <f>INDEX(Roundwood_transp._input!$D$1:$M$95,MATCH(LCIA!HS$8,Roundwood_transp._input!$D$1:$D$95,0),7)</f>
        <v>sawlog and veneer log, hardwood, sustainable forest management, measured as solid wood under bark, at forest road</v>
      </c>
      <c r="HT11" s="29" t="str">
        <f>INDEX(Roundwood_transp._input!$D$1:$M$95,MATCH(LCIA!HT$8,Roundwood_transp._input!$D$1:$D$95,0),7)</f>
        <v>sawlog and veneer log, hardwood, sustainable forest management, measured as solid wood under bark, at forest road</v>
      </c>
      <c r="HU11" s="29" t="str">
        <f>INDEX(Roundwood_transp._input!$D$1:$M$95,MATCH(LCIA!HU$8,Roundwood_transp._input!$D$1:$D$95,0),7)</f>
        <v>sawlog and veneer log, hardwood, sustainable forest management, measured as solid wood under bark, at forest road</v>
      </c>
      <c r="HV11" s="29" t="str">
        <f>INDEX(Roundwood_transp._input!$D$1:$M$95,MATCH(LCIA!HV$8,Roundwood_transp._input!$D$1:$D$95,0),7)</f>
        <v>sawlog and veneer log, hardwood, sustainable forest management, measured as solid wood under bark, at forest road</v>
      </c>
      <c r="HW11" s="29" t="str">
        <f>INDEX(Roundwood_transp._input!$D$1:$M$95,MATCH(LCIA!HW$8,Roundwood_transp._input!$D$1:$D$95,0),7)</f>
        <v>sawlog and veneer log, hardwood, sustainable forest management, measured as solid wood under bark, at forest road</v>
      </c>
      <c r="HX11" s="29" t="str">
        <f>INDEX(Roundwood_transp._input!$D$1:$M$95,MATCH(LCIA!HX$8,Roundwood_transp._input!$D$1:$D$95,0),7)</f>
        <v>sawlog and veneer log, hardwood, sustainable forest management, measured as solid wood under bark, at forest road</v>
      </c>
      <c r="HY11" s="29" t="str">
        <f>INDEX(Roundwood_transp._input!$D$1:$M$95,MATCH(LCIA!HY$8,Roundwood_transp._input!$D$1:$D$95,0),7)</f>
        <v>sawlog and veneer log, hardwood, sustainable forest management, measured as solid wood under bark, at forest road</v>
      </c>
      <c r="HZ11" s="29" t="str">
        <f>INDEX(Roundwood_transp._input!$D$1:$M$95,MATCH(LCIA!HZ$8,Roundwood_transp._input!$D$1:$D$95,0),7)</f>
        <v>sawlog and veneer log, hardwood, sustainable forest management, measured as solid wood under bark, at forest road</v>
      </c>
      <c r="IA11" s="29" t="str">
        <f>INDEX(Roundwood_transp._input!$D$1:$M$95,MATCH(LCIA!IA$8,Roundwood_transp._input!$D$1:$D$95,0),7)</f>
        <v>sawlog and veneer log, hardwood, sustainable forest management, measured as solid wood under bark, at forest road</v>
      </c>
      <c r="IB11" s="29" t="str">
        <f>INDEX(Roundwood_transp._input!$D$1:$M$95,MATCH(LCIA!IB$8,Roundwood_transp._input!$D$1:$D$95,0),7)</f>
        <v>sawlog and veneer log, hardwood, sustainable forest management, measured as solid wood under bark, at forest road</v>
      </c>
      <c r="IC11" s="29" t="str">
        <f>INDEX(Roundwood_transp._input!$D$1:$M$95,MATCH(LCIA!IC$8,Roundwood_transp._input!$D$1:$D$95,0),7)</f>
        <v>sawlog and veneer log, hardwood, sustainable forest management, measured as solid wood under bark, at forest road</v>
      </c>
      <c r="ID11" s="29" t="str">
        <f>INDEX(Roundwood_transp._input!$D$1:$M$95,MATCH(LCIA!ID$8,Roundwood_transp._input!$D$1:$D$95,0),7)</f>
        <v>sawlog and veneer log, hardwood, sustainable forest management, measured as solid wood under bark, at forest road</v>
      </c>
      <c r="IE11" s="29" t="str">
        <f>INDEX(Roundwood_transp._input!$D$1:$M$95,MATCH(LCIA!IE$8,Roundwood_transp._input!$D$1:$D$95,0),7)</f>
        <v>sawlog and veneer log, hardwood, sustainable forest management, measured as solid wood under bark, at forest road</v>
      </c>
      <c r="IF11" s="29" t="str">
        <f>INDEX(Roundwood_transp._input!$D$1:$M$95,MATCH(LCIA!IF$8,Roundwood_transp._input!$D$1:$D$95,0),7)</f>
        <v>sawlog and veneer log, hardwood, sustainable forest management, measured as solid wood under bark, at forest road</v>
      </c>
      <c r="IG11" s="29" t="str">
        <f>INDEX(Roundwood_transp._input!$D$1:$M$95,MATCH(LCIA!IG$8,Roundwood_transp._input!$D$1:$D$95,0),7)</f>
        <v>sawlog and veneer log, hardwood, sustainable forest management, measured as solid wood under bark, at forest road</v>
      </c>
      <c r="IH11" s="29" t="str">
        <f>INDEX(Roundwood_transp._input!$D$1:$M$95,MATCH(LCIA!IH$8,Roundwood_transp._input!$D$1:$D$95,0),7)</f>
        <v>sawlog and veneer log, hardwood, sustainable forest management, measured as solid wood under bark, at forest road</v>
      </c>
      <c r="II11" s="29" t="str">
        <f>INDEX(Roundwood_transp._input!$D$1:$M$95,MATCH(LCIA!II$8,Roundwood_transp._input!$D$1:$D$95,0),7)</f>
        <v>sawlog and veneer log, hardwood, sustainable forest management, measured as solid wood under bark, at forest road</v>
      </c>
      <c r="IJ11" s="29" t="str">
        <f>INDEX(Roundwood_transp._input!$D$1:$M$95,MATCH(LCIA!IJ$8,Roundwood_transp._input!$D$1:$D$95,0),7)</f>
        <v>sawlog and veneer log, hardwood, sustainable forest management, measured as solid wood under bark, at forest road</v>
      </c>
      <c r="IK11" s="29" t="str">
        <f>INDEX(Roundwood_transp._input!$D$1:$M$95,MATCH(LCIA!IK$8,Roundwood_transp._input!$D$1:$D$95,0),7)</f>
        <v>sawlog and veneer log, hardwood, sustainable forest management, measured as solid wood under bark, at forest road</v>
      </c>
      <c r="IL11" s="29" t="str">
        <f>INDEX(Roundwood_transp._input!$D$1:$M$95,MATCH(LCIA!IL$8,Roundwood_transp._input!$D$1:$D$95,0),7)</f>
        <v>sawlog and veneer log, hardwood, sustainable forest management, measured as solid wood under bark, at forest road</v>
      </c>
      <c r="IM11" s="29" t="str">
        <f>INDEX(Roundwood_transp._input!$D$1:$M$95,MATCH(LCIA!IM$8,Roundwood_transp._input!$D$1:$D$95,0),7)</f>
        <v>sawlog and veneer log, hardwood, sustainable forest management, measured as solid wood under bark, at forest road</v>
      </c>
      <c r="IN11" s="29" t="str">
        <f>INDEX(Roundwood_transp._input!$D$1:$M$95,MATCH(LCIA!IN$8,Roundwood_transp._input!$D$1:$D$95,0),7)</f>
        <v>sawlog and veneer log, hardwood, sustainable forest management, measured as solid wood under bark, at forest road</v>
      </c>
      <c r="IO11" s="29" t="str">
        <f>INDEX(Roundwood_transp._input!$D$1:$M$95,MATCH(LCIA!IO$8,Roundwood_transp._input!$D$1:$D$95,0),7)</f>
        <v>sawlog and veneer log, hardwood, sustainable forest management, measured as solid wood under bark, at forest road</v>
      </c>
      <c r="IP11" s="29" t="str">
        <f>INDEX(Roundwood_transp._input!$D$1:$M$95,MATCH(LCIA!IP$8,Roundwood_transp._input!$D$1:$D$95,0),7)</f>
        <v>sawlog and veneer log, hardwood, sustainable forest management, measured as solid wood under bark, at forest road</v>
      </c>
      <c r="IQ11" s="29" t="str">
        <f>INDEX(Roundwood_transp._input!$D$1:$M$95,MATCH(LCIA!IQ$8,Roundwood_transp._input!$D$1:$D$95,0),7)</f>
        <v>sawlog and veneer log, hardwood, sustainable forest management, measured as solid wood under bark, at forest road</v>
      </c>
      <c r="IR11" s="29" t="str">
        <f>INDEX(Roundwood_transp._input!$D$1:$M$95,MATCH(LCIA!IR$8,Roundwood_transp._input!$D$1:$D$95,0),7)</f>
        <v>sawlog and veneer log, hardwood, sustainable forest management, measured as solid wood under bark, at forest road</v>
      </c>
      <c r="IS11" s="29" t="str">
        <f>INDEX(Roundwood_transp._input!$D$1:$M$95,MATCH(LCIA!IS$8,Roundwood_transp._input!$D$1:$D$95,0),7)</f>
        <v>sawlog and veneer log, hardwood, sustainable forest management, measured as solid wood under bark, at forest road</v>
      </c>
      <c r="IT11" s="29" t="str">
        <f>INDEX(Roundwood_transp._input!$D$1:$M$95,MATCH(LCIA!IT$8,Roundwood_transp._input!$D$1:$D$95,0),7)</f>
        <v>sawlog and veneer log, hardwood, sustainable forest management, measured as solid wood under bark, at forest road</v>
      </c>
      <c r="IU11" s="29" t="str">
        <f>INDEX(Roundwood_transp._input!$D$1:$M$95,MATCH(LCIA!IU$8,Roundwood_transp._input!$D$1:$D$95,0),7)</f>
        <v>sawlog and veneer log, hardwood, sustainable forest management, measured as solid wood under bark, at forest road</v>
      </c>
      <c r="IV11" s="29" t="str">
        <f>INDEX(Roundwood_transp._input!$D$1:$M$95,MATCH(LCIA!IV$8,Roundwood_transp._input!$D$1:$D$95,0),7)</f>
        <v>sawlog and veneer log, hardwood, sustainable forest management, measured as solid wood under bark, at forest road</v>
      </c>
      <c r="IW11" s="29" t="str">
        <f>INDEX(Roundwood_transp._input!$D$1:$M$95,MATCH(LCIA!IW$8,Roundwood_transp._input!$D$1:$D$95,0),7)</f>
        <v>sawlog and veneer log, hardwood, sustainable forest management, measured as solid wood under bark, at forest road</v>
      </c>
      <c r="IX11" s="29" t="str">
        <f>INDEX(Roundwood_transp._input!$D$1:$M$95,MATCH(LCIA!IX$8,Roundwood_transp._input!$D$1:$D$95,0),7)</f>
        <v>sawlog and veneer log, hardwood, sustainable forest management, measured as solid wood under bark, at forest road</v>
      </c>
      <c r="IY11" s="29" t="str">
        <f>INDEX(Roundwood_transp._input!$D$1:$M$95,MATCH(LCIA!IY$8,Roundwood_transp._input!$D$1:$D$95,0),7)</f>
        <v>sawlog and veneer log, hardwood, sustainable forest management, measured as solid wood under bark, at forest road</v>
      </c>
      <c r="IZ11" s="29" t="str">
        <f>INDEX(Roundwood_transp._input!$D$1:$M$95,MATCH(LCIA!IZ$8,Roundwood_transp._input!$D$1:$D$95,0),7)</f>
        <v>sawlog and veneer log, hardwood, sustainable forest management, measured as solid wood under bark, at forest road</v>
      </c>
      <c r="JA11" s="29" t="str">
        <f>INDEX(Roundwood_transp._input!$D$1:$M$95,MATCH(LCIA!JA$8,Roundwood_transp._input!$D$1:$D$95,0),7)</f>
        <v>sawlog and veneer log, hardwood, sustainable forest management, measured as solid wood under bark, at forest road</v>
      </c>
      <c r="JB11" s="29" t="str">
        <f>INDEX(Roundwood_transp._input!$D$1:$M$95,MATCH(LCIA!JB$8,Roundwood_transp._input!$D$1:$D$95,0),7)</f>
        <v>sawlog and veneer log, hardwood, sustainable forest management, measured as solid wood under bark, at forest road</v>
      </c>
      <c r="JC11" s="29" t="str">
        <f>INDEX(Roundwood_transp._input!$D$1:$M$95,MATCH(LCIA!JC$8,Roundwood_transp._input!$D$1:$D$95,0),7)</f>
        <v>sawlog and veneer log, hardwood, sustainable forest management, measured as solid wood under bark, at forest road</v>
      </c>
      <c r="JD11" s="29" t="str">
        <f>INDEX(Roundwood_transp._input!$D$1:$M$95,MATCH(LCIA!JD$8,Roundwood_transp._input!$D$1:$D$95,0),7)</f>
        <v>sawlog and veneer log, hardwood, sustainable forest management, measured as solid wood under bark, at forest road</v>
      </c>
      <c r="JE11" s="29" t="str">
        <f>INDEX(Roundwood_transp._input!$D$1:$M$95,MATCH(LCIA!JE$8,Roundwood_transp._input!$D$1:$D$95,0),7)</f>
        <v>sawlog and veneer log, hardwood, sustainable forest management, measured as solid wood under bark, at forest road</v>
      </c>
      <c r="JF11" s="29" t="str">
        <f>INDEX(Roundwood_transp._input!$D$1:$M$95,MATCH(LCIA!JF$8,Roundwood_transp._input!$D$1:$D$95,0),7)</f>
        <v>sawlog and veneer log, hardwood, sustainable forest management, measured as solid wood under bark, at forest road</v>
      </c>
      <c r="JG11" s="29" t="str">
        <f>INDEX(Roundwood_transp._input!$D$1:$M$95,MATCH(LCIA!JG$8,Roundwood_transp._input!$D$1:$D$95,0),7)</f>
        <v>sawlog and veneer log, hardwood, sustainable forest management, measured as solid wood under bark, at forest road</v>
      </c>
      <c r="JH11" s="29" t="str">
        <f>INDEX(Roundwood_transp._input!$D$1:$M$95,MATCH(LCIA!JH$8,Roundwood_transp._input!$D$1:$D$95,0),7)</f>
        <v>sawlog and veneer log, hardwood, sustainable forest management, measured as solid wood under bark, at forest road</v>
      </c>
      <c r="JI11" s="29" t="str">
        <f>INDEX(Roundwood_transp._input!$D$1:$M$95,MATCH(LCIA!JI$8,Roundwood_transp._input!$D$1:$D$95,0),7)</f>
        <v>sawlog and veneer log, hardwood, sustainable forest management, measured as solid wood under bark, at forest road</v>
      </c>
      <c r="JJ11" s="29" t="str">
        <f>INDEX(Roundwood_transp._input!$D$1:$M$95,MATCH(LCIA!JJ$8,Roundwood_transp._input!$D$1:$D$95,0),7)</f>
        <v>sawlog and veneer log, hardwood, sustainable forest management, measured as solid wood under bark, at forest road</v>
      </c>
      <c r="JK11" s="29" t="str">
        <f>INDEX(Roundwood_transp._input!$D$1:$M$95,MATCH(LCIA!JK$8,Roundwood_transp._input!$D$1:$D$95,0),7)</f>
        <v>sawlog and veneer log, hardwood, sustainable forest management, measured as solid wood under bark, at forest road</v>
      </c>
      <c r="JL11" s="29" t="str">
        <f>INDEX(Roundwood_transp._input!$D$1:$M$95,MATCH(LCIA!JL$8,Roundwood_transp._input!$D$1:$D$95,0),7)</f>
        <v>sawlog and veneer log, hardwood, sustainable forest management, measured as solid wood under bark, at forest road</v>
      </c>
      <c r="JM11" s="29" t="str">
        <f>INDEX(Roundwood_transp._input!$D$1:$M$95,MATCH(LCIA!JM$8,Roundwood_transp._input!$D$1:$D$95,0),7)</f>
        <v>sawlog and veneer log, hardwood, sustainable forest management, measured as solid wood under bark, at forest road</v>
      </c>
      <c r="JN11" s="29" t="str">
        <f>INDEX(Roundwood_transp._input!$D$1:$M$95,MATCH(LCIA!JN$8,Roundwood_transp._input!$D$1:$D$95,0),7)</f>
        <v>sawlog and veneer log, hardwood, sustainable forest management, measured as solid wood under bark, at forest road</v>
      </c>
      <c r="JO11" s="29" t="str">
        <f>INDEX(Roundwood_transp._input!$D$1:$M$95,MATCH(LCIA!JO$8,Roundwood_transp._input!$D$1:$D$95,0),7)</f>
        <v>sawlog and veneer log, hardwood, sustainable forest management, measured as solid wood under bark, at forest road</v>
      </c>
      <c r="JP11" s="29" t="str">
        <f>INDEX(Roundwood_transp._input!$D$1:$M$95,MATCH(LCIA!JP$8,Roundwood_transp._input!$D$1:$D$95,0),7)</f>
        <v>sawlog and veneer log, hardwood, sustainable forest management, measured as solid wood under bark, at forest road</v>
      </c>
      <c r="JQ11" s="29" t="str">
        <f>INDEX(Roundwood_transp._input!$D$1:$M$95,MATCH(LCIA!JQ$8,Roundwood_transp._input!$D$1:$D$95,0),7)</f>
        <v>sawlog and veneer log, softwood, sustainable forest management, measured as solid wood under bark, at forest road</v>
      </c>
      <c r="JR11" s="29" t="str">
        <f>INDEX(Roundwood_transp._input!$D$1:$M$95,MATCH(LCIA!JR$8,Roundwood_transp._input!$D$1:$D$95,0),7)</f>
        <v>sawlog and veneer log, softwood, sustainable forest management, measured as solid wood under bark, at forest road</v>
      </c>
      <c r="JS11" s="29" t="str">
        <f>INDEX(Roundwood_transp._input!$D$1:$M$95,MATCH(LCIA!JS$8,Roundwood_transp._input!$D$1:$D$95,0),7)</f>
        <v>sawlog and veneer log, softwood, sustainable forest management, measured as solid wood under bark, at forest road</v>
      </c>
      <c r="JT11" s="29" t="str">
        <f>INDEX(Roundwood_transp._input!$D$1:$M$95,MATCH(LCIA!JT$8,Roundwood_transp._input!$D$1:$D$95,0),7)</f>
        <v>sawlog and veneer log, softwood, sustainable forest management, measured as solid wood under bark, at forest road</v>
      </c>
      <c r="JU11" s="29" t="str">
        <f>INDEX(Roundwood_transp._input!$D$1:$M$95,MATCH(LCIA!JU$8,Roundwood_transp._input!$D$1:$D$95,0),7)</f>
        <v>sawlog and veneer log, softwood, sustainable forest management, measured as solid wood under bark, at forest road</v>
      </c>
      <c r="JV11" s="29" t="str">
        <f>INDEX(Roundwood_transp._input!$D$1:$M$95,MATCH(LCIA!JV$8,Roundwood_transp._input!$D$1:$D$95,0),7)</f>
        <v>sawlog and veneer log, softwood, sustainable forest management, measured as solid wood under bark, at forest road</v>
      </c>
      <c r="JW11" s="29" t="str">
        <f>INDEX(Roundwood_transp._input!$D$1:$M$95,MATCH(LCIA!JW$8,Roundwood_transp._input!$D$1:$D$95,0),7)</f>
        <v>sawlog and veneer log, softwood, sustainable forest management, measured as solid wood under bark, at forest road</v>
      </c>
      <c r="JX11" s="29" t="str">
        <f>INDEX(Roundwood_transp._input!$D$1:$M$95,MATCH(LCIA!JX$8,Roundwood_transp._input!$D$1:$D$95,0),7)</f>
        <v>sawlog and veneer log, softwood, sustainable forest management, measured as solid wood under bark, at forest road</v>
      </c>
      <c r="JY11" s="29" t="str">
        <f>INDEX(Roundwood_transp._input!$D$1:$M$95,MATCH(LCIA!JY$8,Roundwood_transp._input!$D$1:$D$95,0),7)</f>
        <v>sawlog and veneer log, softwood, sustainable forest management, measured as solid wood under bark, at forest road</v>
      </c>
      <c r="JZ11" s="29" t="str">
        <f>INDEX(Roundwood_transp._input!$D$1:$M$95,MATCH(LCIA!JZ$8,Roundwood_transp._input!$D$1:$D$95,0),7)</f>
        <v>sawlog and veneer log, softwood, sustainable forest management, measured as solid wood under bark, at forest road</v>
      </c>
      <c r="KA11" s="29" t="str">
        <f>INDEX(Roundwood_transp._input!$D$1:$M$95,MATCH(LCIA!KA$8,Roundwood_transp._input!$D$1:$D$95,0),7)</f>
        <v>sawlog and veneer log, softwood, sustainable forest management, measured as solid wood under bark, at forest road</v>
      </c>
      <c r="KB11" s="29" t="str">
        <f>INDEX(Roundwood_transp._input!$D$1:$M$95,MATCH(LCIA!KB$8,Roundwood_transp._input!$D$1:$D$95,0),7)</f>
        <v>sawlog and veneer log, softwood, sustainable forest management, measured as solid wood under bark, at forest road</v>
      </c>
      <c r="KC11" s="29" t="str">
        <f>INDEX(Roundwood_transp._input!$D$1:$M$95,MATCH(LCIA!KC$8,Roundwood_transp._input!$D$1:$D$95,0),7)</f>
        <v>sawlog and veneer log, softwood, sustainable forest management, measured as solid wood under bark, at forest road</v>
      </c>
      <c r="KD11" s="29" t="str">
        <f>INDEX(Roundwood_transp._input!$D$1:$M$95,MATCH(LCIA!KD$8,Roundwood_transp._input!$D$1:$D$95,0),7)</f>
        <v>sawlog and veneer log, softwood, sustainable forest management, measured as solid wood under bark, at forest road</v>
      </c>
      <c r="KE11" s="29" t="str">
        <f>INDEX(Roundwood_transp._input!$D$1:$M$95,MATCH(LCIA!KE$8,Roundwood_transp._input!$D$1:$D$95,0),7)</f>
        <v>sawlog and veneer log, softwood, sustainable forest management, measured as solid wood under bark, at forest road</v>
      </c>
      <c r="KF11" s="29" t="str">
        <f>INDEX(Roundwood_transp._input!$D$1:$M$95,MATCH(LCIA!KF$8,Roundwood_transp._input!$D$1:$D$95,0),7)</f>
        <v>sawlog and veneer log, softwood, sustainable forest management, measured as solid wood under bark, at forest road</v>
      </c>
      <c r="KG11" s="29" t="str">
        <f>INDEX(Roundwood_transp._input!$D$1:$M$95,MATCH(LCIA!KG$8,Roundwood_transp._input!$D$1:$D$95,0),7)</f>
        <v>sawlog and veneer log, softwood, sustainable forest management, measured as solid wood under bark, at forest road</v>
      </c>
      <c r="KH11" s="29" t="str">
        <f>INDEX(Roundwood_transp._input!$D$1:$M$95,MATCH(LCIA!KH$8,Roundwood_transp._input!$D$1:$D$95,0),7)</f>
        <v>sawlog and veneer log, softwood, sustainable forest management, measured as solid wood under bark, at forest road</v>
      </c>
      <c r="KI11" s="29" t="str">
        <f>INDEX(Roundwood_transp._input!$D$1:$M$95,MATCH(LCIA!KI$8,Roundwood_transp._input!$D$1:$D$95,0),7)</f>
        <v>sawlog and veneer log, softwood, sustainable forest management, measured as solid wood under bark, at forest road</v>
      </c>
      <c r="KJ11" s="29" t="str">
        <f>INDEX(Roundwood_transp._input!$D$1:$M$95,MATCH(LCIA!KJ$8,Roundwood_transp._input!$D$1:$D$95,0),7)</f>
        <v>sawlog and veneer log, softwood, sustainable forest management, measured as solid wood under bark, at forest road</v>
      </c>
      <c r="KK11" s="29" t="str">
        <f>INDEX(Roundwood_transp._input!$D$1:$M$95,MATCH(LCIA!KK$8,Roundwood_transp._input!$D$1:$D$95,0),7)</f>
        <v>sawlog and veneer log, softwood, sustainable forest management, measured as solid wood under bark, at forest road</v>
      </c>
      <c r="KL11" s="29" t="str">
        <f>INDEX(Roundwood_transp._input!$D$1:$M$95,MATCH(LCIA!KL$8,Roundwood_transp._input!$D$1:$D$95,0),7)</f>
        <v>sawlog and veneer log, softwood, sustainable forest management, measured as solid wood under bark, at forest road</v>
      </c>
      <c r="KM11" s="29" t="str">
        <f>INDEX(Roundwood_transp._input!$D$1:$M$95,MATCH(LCIA!KM$8,Roundwood_transp._input!$D$1:$D$95,0),7)</f>
        <v>sawlog and veneer log, softwood, sustainable forest management, measured as solid wood under bark, at forest road</v>
      </c>
      <c r="KN11" s="29" t="str">
        <f>INDEX(Roundwood_transp._input!$D$1:$M$95,MATCH(LCIA!KN$8,Roundwood_transp._input!$D$1:$D$95,0),7)</f>
        <v>sawlog and veneer log, softwood, sustainable forest management, measured as solid wood under bark, at forest road</v>
      </c>
      <c r="KO11" s="29" t="str">
        <f>INDEX(Roundwood_transp._input!$D$1:$M$95,MATCH(LCIA!KO$8,Roundwood_transp._input!$D$1:$D$95,0),7)</f>
        <v>sawlog and veneer log, softwood, sustainable forest management, measured as solid wood under bark, at forest road</v>
      </c>
      <c r="KP11" s="29" t="str">
        <f>INDEX(Roundwood_transp._input!$D$1:$M$95,MATCH(LCIA!KP$8,Roundwood_transp._input!$D$1:$D$95,0),7)</f>
        <v>sawlog and veneer log, softwood, sustainable forest management, measured as solid wood under bark, at forest road</v>
      </c>
      <c r="KQ11" s="29" t="str">
        <f>INDEX(Roundwood_transp._input!$D$1:$M$95,MATCH(LCIA!KQ$8,Roundwood_transp._input!$D$1:$D$95,0),7)</f>
        <v>sawlog and veneer log, softwood, sustainable forest management, measured as solid wood under bark, at forest road</v>
      </c>
      <c r="KR11" s="29" t="str">
        <f>INDEX(Roundwood_transp._input!$D$1:$M$95,MATCH(LCIA!KR$8,Roundwood_transp._input!$D$1:$D$95,0),7)</f>
        <v>sawlog and veneer log, softwood, sustainable forest management, measured as solid wood under bark, at forest road</v>
      </c>
      <c r="KS11" s="29" t="str">
        <f>INDEX(Roundwood_transp._input!$D$1:$M$95,MATCH(LCIA!KS$8,Roundwood_transp._input!$D$1:$D$95,0),7)</f>
        <v>sawlog and veneer log, softwood, sustainable forest management, measured as solid wood under bark, at forest road</v>
      </c>
      <c r="KT11" s="29" t="str">
        <f>INDEX(Roundwood_transp._input!$D$1:$M$95,MATCH(LCIA!KT$8,Roundwood_transp._input!$D$1:$D$95,0),7)</f>
        <v>sawlog and veneer log, softwood, sustainable forest management, measured as solid wood under bark, at forest road</v>
      </c>
      <c r="KU11" s="29" t="str">
        <f>INDEX(Roundwood_transp._input!$D$1:$M$95,MATCH(LCIA!KU$8,Roundwood_transp._input!$D$1:$D$95,0),7)</f>
        <v>sawlog and veneer log, softwood, sustainable forest management, measured as solid wood under bark, at forest road</v>
      </c>
      <c r="KV11" s="29" t="str">
        <f>INDEX(Roundwood_transp._input!$D$1:$M$95,MATCH(LCIA!KV$8,Roundwood_transp._input!$D$1:$D$95,0),7)</f>
        <v>sawlog and veneer log, softwood, sustainable forest management, measured as solid wood under bark, at forest road</v>
      </c>
      <c r="KW11" s="29" t="str">
        <f>INDEX(Roundwood_transp._input!$D$1:$M$95,MATCH(LCIA!KW$8,Roundwood_transp._input!$D$1:$D$95,0),7)</f>
        <v>sawlog and veneer log, softwood, sustainable forest management, measured as solid wood under bark, at forest road</v>
      </c>
      <c r="KX11" s="29" t="str">
        <f>INDEX(Roundwood_transp._input!$D$1:$M$95,MATCH(LCIA!KX$8,Roundwood_transp._input!$D$1:$D$95,0),7)</f>
        <v>sawlog and veneer log, softwood, sustainable forest management, measured as solid wood under bark, at forest road</v>
      </c>
      <c r="KY11" s="29" t="str">
        <f>INDEX(Roundwood_transp._input!$D$1:$M$95,MATCH(LCIA!KY$8,Roundwood_transp._input!$D$1:$D$95,0),7)</f>
        <v>sawlog and veneer log, softwood, sustainable forest management, measured as solid wood under bark, at forest road</v>
      </c>
      <c r="KZ11" s="29" t="str">
        <f>INDEX(Roundwood_transp._input!$D$1:$M$95,MATCH(LCIA!KZ$8,Roundwood_transp._input!$D$1:$D$95,0),7)</f>
        <v>sawlog and veneer log, softwood, sustainable forest management, measured as solid wood under bark, at forest road</v>
      </c>
      <c r="LA11" s="29" t="str">
        <f>INDEX(Roundwood_transp._input!$D$1:$M$95,MATCH(LCIA!LA$8,Roundwood_transp._input!$D$1:$D$95,0),7)</f>
        <v>sawlog and veneer log, softwood, sustainable forest management, measured as solid wood under bark, at forest road</v>
      </c>
      <c r="LB11" s="29" t="str">
        <f>INDEX(Roundwood_transp._input!$D$1:$M$95,MATCH(LCIA!LB$8,Roundwood_transp._input!$D$1:$D$95,0),7)</f>
        <v>sawlog and veneer log, softwood, sustainable forest management, measured as solid wood under bark, at forest road</v>
      </c>
      <c r="LC11" s="29" t="str">
        <f>INDEX(Roundwood_transp._input!$D$1:$M$95,MATCH(LCIA!LC$8,Roundwood_transp._input!$D$1:$D$95,0),7)</f>
        <v>sawlog and veneer log, softwood, sustainable forest management, measured as solid wood under bark, at forest road</v>
      </c>
      <c r="LD11" s="29" t="str">
        <f>INDEX(Roundwood_transp._input!$D$1:$M$95,MATCH(LCIA!LD$8,Roundwood_transp._input!$D$1:$D$95,0),7)</f>
        <v>sawlog and veneer log, softwood, sustainable forest management, measured as solid wood under bark, at forest road</v>
      </c>
      <c r="LE11" s="29" t="str">
        <f>INDEX(Roundwood_transp._input!$D$1:$M$95,MATCH(LCIA!LE$8,Roundwood_transp._input!$D$1:$D$95,0),7)</f>
        <v>sawlog and veneer log, softwood, sustainable forest management, measured as solid wood under bark, at forest road</v>
      </c>
      <c r="LF11" s="29" t="str">
        <f>INDEX(Roundwood_transp._input!$D$1:$M$95,MATCH(LCIA!LF$8,Roundwood_transp._input!$D$1:$D$95,0),7)</f>
        <v>sawlog and veneer log, softwood, sustainable forest management, measured as solid wood under bark, at forest road</v>
      </c>
      <c r="LG11" s="29" t="str">
        <f>INDEX(Roundwood_transp._input!$D$1:$M$95,MATCH(LCIA!LG$8,Roundwood_transp._input!$D$1:$D$95,0),7)</f>
        <v>sawlog and veneer log, softwood, sustainable forest management, measured as solid wood under bark, at forest road</v>
      </c>
      <c r="LH11" s="29" t="str">
        <f>INDEX(Roundwood_transp._input!$D$1:$M$95,MATCH(LCIA!LH$8,Roundwood_transp._input!$D$1:$D$95,0),7)</f>
        <v>sawlog and veneer log, softwood, sustainable forest management, measured as solid wood under bark, at forest road</v>
      </c>
      <c r="LI11" s="29" t="str">
        <f>INDEX(Roundwood_transp._input!$D$1:$M$95,MATCH(LCIA!LI$8,Roundwood_transp._input!$D$1:$D$95,0),7)</f>
        <v>sawlog and veneer log, softwood, sustainable forest management, measured as solid wood under bark, at forest road</v>
      </c>
      <c r="LJ11" s="29" t="str">
        <f>INDEX(Roundwood_transp._input!$D$1:$M$95,MATCH(LCIA!LJ$8,Roundwood_transp._input!$D$1:$D$95,0),7)</f>
        <v>sawlog and veneer log, softwood, sustainable forest management, measured as solid wood under bark, at forest road</v>
      </c>
      <c r="LK11" s="29" t="str">
        <f>INDEX(Roundwood_transp._input!$D$1:$M$95,MATCH(LCIA!LK$8,Roundwood_transp._input!$D$1:$D$95,0),7)</f>
        <v>sawlog and veneer log, softwood, sustainable forest management, measured as solid wood under bark, at forest road</v>
      </c>
      <c r="LL11" s="29" t="str">
        <f>INDEX(Roundwood_transp._input!$D$1:$M$95,MATCH(LCIA!LL$8,Roundwood_transp._input!$D$1:$D$95,0),7)</f>
        <v>sawlog and veneer log, softwood, sustainable forest management, measured as solid wood under bark, at forest road</v>
      </c>
      <c r="LM11" s="29" t="str">
        <f>INDEX(Roundwood_transp._input!$D$1:$M$95,MATCH(LCIA!LM$8,Roundwood_transp._input!$D$1:$D$95,0),7)</f>
        <v>sawlog and veneer log, softwood, sustainable forest management, measured as solid wood under bark, at forest road</v>
      </c>
      <c r="LN11" s="29" t="str">
        <f>INDEX(Roundwood_transp._input!$D$1:$M$95,MATCH(LCIA!LN$8,Roundwood_transp._input!$D$1:$D$95,0),7)</f>
        <v>sawlog and veneer log, softwood, sustainable forest management, measured as solid wood under bark, at forest road</v>
      </c>
      <c r="LO11" s="29" t="str">
        <f>INDEX(Roundwood_transp._input!$D$1:$M$95,MATCH(LCIA!LO$8,Roundwood_transp._input!$D$1:$D$95,0),7)</f>
        <v>sawlog and veneer log, softwood, sustainable forest management, measured as solid wood under bark, at forest road</v>
      </c>
      <c r="LP11" s="29" t="str">
        <f>INDEX(Roundwood_transp._input!$D$1:$M$95,MATCH(LCIA!LP$8,Roundwood_transp._input!$D$1:$D$95,0),7)</f>
        <v>sawlog and veneer log, softwood, sustainable forest management, measured as solid wood under bark, at forest road</v>
      </c>
      <c r="LQ11" s="29" t="str">
        <f>INDEX(Roundwood_transp._input!$D$1:$M$95,MATCH(LCIA!LQ$8,Roundwood_transp._input!$D$1:$D$95,0),7)</f>
        <v>sawlog and veneer log, softwood, sustainable forest management, measured as solid wood under bark, at forest road</v>
      </c>
      <c r="LR11" s="29" t="str">
        <f>INDEX(Roundwood_transp._input!$D$1:$M$95,MATCH(LCIA!LR$8,Roundwood_transp._input!$D$1:$D$95,0),7)</f>
        <v>sawlog and veneer log, softwood, sustainable forest management, measured as solid wood under bark, at forest road</v>
      </c>
      <c r="LS11" s="29"/>
      <c r="LT11" s="29"/>
      <c r="LU11" s="111">
        <f>Ressourcenkorrektur!$E$23/1000</f>
        <v>0.14000000000000001</v>
      </c>
      <c r="LV11" s="131">
        <f>Ressourcenkorrektur!$E$24/1000</f>
        <v>0.16</v>
      </c>
      <c r="LW11" s="131">
        <f>Ressourcenkorrektur!$E$24/1000</f>
        <v>0.16</v>
      </c>
      <c r="LX11" s="131">
        <f>Ressourcenkorrektur!$E$24/1000</f>
        <v>0.16</v>
      </c>
      <c r="LY11" s="131">
        <f>Ressourcenkorrektur!$E$24/1000</f>
        <v>0.16</v>
      </c>
      <c r="LZ11" s="131">
        <f>Ressourcenkorrektur!$E$24/1000</f>
        <v>0.16</v>
      </c>
      <c r="MA11" s="131">
        <f>Ressourcenkorrektur!$E$24/1000</f>
        <v>0.16</v>
      </c>
      <c r="MB11" s="131">
        <f>Ressourcenkorrektur!$E$24/1000</f>
        <v>0.16</v>
      </c>
      <c r="MC11" s="131">
        <f>Ressourcenkorrektur!$E$24/1000</f>
        <v>0.16</v>
      </c>
      <c r="MD11" s="29"/>
      <c r="ME11" s="29"/>
      <c r="MF11" s="29" t="str">
        <f>INDEX(Roundwood_transp._input!$D$1:$M$95,MATCH(LCIA!MF$8,Roundwood_transp._input!$D$1:$D$95,0),7)</f>
        <v>sawlog and veneer log, softwood, sustainable forest management, measured as solid wood under bark, at forest road</v>
      </c>
      <c r="MG11" s="29" t="str">
        <f>INDEX(Roundwood_transp._input!$D$1:$M$95,MATCH(LCIA!MG$8,Roundwood_transp._input!$D$1:$D$95,0),7)</f>
        <v>sawlog and veneer log, softwood, sustainable forest management, measured as solid wood under bark, at forest road</v>
      </c>
      <c r="MH11" s="29" t="str">
        <f>INDEX(Roundwood_transp._input!$D$1:$M$95,MATCH(LCIA!MH$8,Roundwood_transp._input!$D$1:$D$95,0),7)</f>
        <v>sawlog and veneer log, softwood, sustainable forest management, measured as solid wood under bark, at forest road</v>
      </c>
      <c r="MI11" s="29" t="str">
        <f>INDEX(Roundwood_transp._input!$D$1:$M$95,MATCH(LCIA!MI$8,Roundwood_transp._input!$D$1:$D$95,0),7)</f>
        <v>sawlog and veneer log, softwood, sustainable forest management, measured as solid wood under bark, at forest road</v>
      </c>
      <c r="MJ11" s="29" t="str">
        <f>INDEX(Roundwood_transp._input!$D$1:$M$95,MATCH(LCIA!MJ$8,Roundwood_transp._input!$D$1:$D$95,0),7)</f>
        <v>sawlog and veneer log, softwood, sustainable forest management, measured as solid wood under bark, at forest road</v>
      </c>
      <c r="MK11" s="29" t="str">
        <f>INDEX(Roundwood_transp._input!$D$1:$M$95,MATCH(LCIA!MK$8,Roundwood_transp._input!$D$1:$D$95,0),7)</f>
        <v>sawlog and veneer log, softwood, sustainable forest management, measured as solid wood under bark, at forest road</v>
      </c>
      <c r="ML11" s="29" t="str">
        <f>INDEX(Roundwood_transp._input!$D$1:$M$95,MATCH(LCIA!ML$8,Roundwood_transp._input!$D$1:$D$95,0),7)</f>
        <v>sawlog and veneer log, softwood, sustainable forest management, measured as solid wood under bark, at forest road</v>
      </c>
      <c r="MM11" s="29" t="str">
        <f>INDEX(Roundwood_transp._input!$D$1:$M$95,MATCH(LCIA!MM$8,Roundwood_transp._input!$D$1:$D$95,0),7)</f>
        <v>sawlog and veneer log, softwood, sustainable forest management, measured as solid wood under bark, at forest road</v>
      </c>
      <c r="MN11" s="29" t="str">
        <f>INDEX(Roundwood_transp._input!$D$1:$M$95,MATCH(LCIA!MN$8,Roundwood_transp._input!$D$1:$D$95,0),7)</f>
        <v>sawlog and veneer log, softwood, sustainable forest management, measured as solid wood under bark, at forest road</v>
      </c>
      <c r="MO11" s="29" t="str">
        <f>INDEX(Roundwood_transp._input!$D$1:$M$95,MATCH(LCIA!MO$8,Roundwood_transp._input!$D$1:$D$95,0),7)</f>
        <v>sawlog and veneer log, softwood, sustainable forest management, measured as solid wood under bark, at forest road</v>
      </c>
      <c r="MP11" s="29" t="str">
        <f>INDEX(Roundwood_transp._input!$D$1:$M$95,MATCH(LCIA!MP$8,Roundwood_transp._input!$D$1:$D$95,0),7)</f>
        <v>sawlog and veneer log, softwood, sustainable forest management, measured as solid wood under bark, at forest road</v>
      </c>
      <c r="MQ11" s="29" t="str">
        <f>INDEX(Roundwood_transp._input!$D$1:$M$95,MATCH(LCIA!MQ$8,Roundwood_transp._input!$D$1:$D$95,0),7)</f>
        <v>sawlog and veneer log, softwood, sustainable forest management, measured as solid wood under bark, at forest road</v>
      </c>
      <c r="MR11" s="29" t="str">
        <f>INDEX(Roundwood_transp._input!$D$1:$M$95,MATCH(LCIA!MR$8,Roundwood_transp._input!$D$1:$D$95,0),7)</f>
        <v>sawlog and veneer log, softwood, sustainable forest management, measured as solid wood under bark, at forest road</v>
      </c>
      <c r="MS11" s="29" t="str">
        <f>INDEX(Roundwood_transp._input!$D$1:$M$95,MATCH(LCIA!MS$8,Roundwood_transp._input!$D$1:$D$95,0),7)</f>
        <v>sawlog and veneer log, softwood, sustainable forest management, measured as solid wood under bark, at forest road</v>
      </c>
      <c r="MT11" s="29" t="str">
        <f>INDEX(Roundwood_transp._input!$D$1:$M$95,MATCH(LCIA!MT$8,Roundwood_transp._input!$D$1:$D$95,0),7)</f>
        <v>sawlog and veneer log, softwood, sustainable forest management, measured as solid wood under bark, at forest road</v>
      </c>
      <c r="MU11" s="29" t="str">
        <f>INDEX(Roundwood_transp._input!$D$1:$M$95,MATCH(LCIA!MU$8,Roundwood_transp._input!$D$1:$D$95,0),7)</f>
        <v>sawlog and veneer log, softwood, sustainable forest management, measured as solid wood under bark, at forest road</v>
      </c>
      <c r="MV11" s="29" t="str">
        <f>INDEX(Roundwood_transp._input!$D$1:$M$95,MATCH(LCIA!MV$8,Roundwood_transp._input!$D$1:$D$95,0),7)</f>
        <v>sawlog and veneer log, softwood, sustainable forest management, measured as solid wood under bark, at forest road</v>
      </c>
      <c r="MW11" s="29" t="str">
        <f>INDEX(Roundwood_transp._input!$D$1:$M$95,MATCH(LCIA!MW$8,Roundwood_transp._input!$D$1:$D$95,0),7)</f>
        <v>sawlog and veneer log, softwood, sustainable forest management, measured as solid wood under bark, at forest road</v>
      </c>
      <c r="MX11" s="29"/>
      <c r="MY11" s="29"/>
      <c r="MZ11" s="132">
        <f>Ressourcenkorrektur!$E$4/1000</f>
        <v>0.64</v>
      </c>
      <c r="NA11" s="132">
        <f>Ressourcenkorrektur!$E$4/1000</f>
        <v>0.64</v>
      </c>
      <c r="NB11" s="132">
        <f>Ressourcenkorrektur!$E$4/1000</f>
        <v>0.64</v>
      </c>
      <c r="NC11" s="132">
        <f>Ressourcenkorrektur!$E$4/1000</f>
        <v>0.64</v>
      </c>
      <c r="ND11" s="132">
        <f>Ressourcenkorrektur!$E$4/1000</f>
        <v>0.64</v>
      </c>
      <c r="NE11" s="132">
        <f>Ressourcenkorrektur!$E$4/1000</f>
        <v>0.64</v>
      </c>
      <c r="NF11" s="132">
        <f>Ressourcenkorrektur!$E$4/1000</f>
        <v>0.64</v>
      </c>
      <c r="NG11" s="132">
        <f>Ressourcenkorrektur!$E$4/1000</f>
        <v>0.64</v>
      </c>
      <c r="NH11" s="132">
        <f>Ressourcenkorrektur!$E$4/1000</f>
        <v>0.64</v>
      </c>
      <c r="NI11" s="132">
        <f>Ressourcenkorrektur!$E$4/1000</f>
        <v>0.64</v>
      </c>
      <c r="NJ11" s="132">
        <f>Ressourcenkorrektur!$E$4/1000</f>
        <v>0.64</v>
      </c>
      <c r="NK11" s="132">
        <f>Ressourcenkorrektur!$E$4/1000</f>
        <v>0.64</v>
      </c>
      <c r="NL11" s="132">
        <f>Ressourcenkorrektur!$E$4/1000</f>
        <v>0.64</v>
      </c>
      <c r="NM11" s="132">
        <f>Ressourcenkorrektur!$E$4/1000</f>
        <v>0.64</v>
      </c>
      <c r="NN11" s="132">
        <f>Ressourcenkorrektur!$E$4/1000</f>
        <v>0.64</v>
      </c>
      <c r="NO11" s="132">
        <f>Ressourcenkorrektur!$E$4/1000</f>
        <v>0.64</v>
      </c>
      <c r="NP11" s="132">
        <f>Ressourcenkorrektur!$E$4/1000</f>
        <v>0.64</v>
      </c>
      <c r="NQ11" s="132">
        <f>Ressourcenkorrektur!$E$4/1000</f>
        <v>0.64</v>
      </c>
      <c r="NR11" s="29"/>
      <c r="NS11" s="29"/>
      <c r="NT11" s="29"/>
      <c r="NU11" s="29"/>
      <c r="NV11" s="29"/>
      <c r="NW11" s="29"/>
      <c r="NX11" s="29"/>
      <c r="NY11" s="29"/>
      <c r="NZ11" s="29"/>
      <c r="OA11" s="29"/>
      <c r="OB11" s="29"/>
      <c r="OC11" s="29"/>
      <c r="OD11" s="29"/>
      <c r="OE11" s="29"/>
      <c r="OF11" s="29">
        <f>Transport!C67</f>
        <v>0</v>
      </c>
      <c r="OG11" s="29">
        <f>Transport!D67</f>
        <v>0</v>
      </c>
      <c r="OH11" s="29">
        <v>0</v>
      </c>
      <c r="OI11" s="29">
        <v>0</v>
      </c>
      <c r="OJ11" s="29"/>
      <c r="OK11" s="29"/>
      <c r="OL11" s="29">
        <f t="array" ref="OL11">IF(AND(OR(Holzrechner!$B$14=3,Holzrechner!$B$14=4),OR(Holzrechner!$F$14=2,Holzrechner!$F$14=Holzrechner!$F$6)),INDEX(Tabelle3!$A$2:$F$19,MATCH(LCIA!OL6&amp;LCIA!OL2,INDEX(Tabelle3!$A$2:$F$19,,1)&amp;INDEX(Tabelle3!$A$2:$F$19,,2),0),6),IF(OR(Holzrechner!$F$14=2,Holzrechner!$F$14=Holzrechner!$F$6),INDEX(Tabelle3!$A$2:$F$19,MATCH(LCIA!OL6&amp;LCIA!OL2,INDEX(Tabelle3!$A$2:$F$19,,1)&amp;INDEX(Tabelle3!$A$2:$F$19,,2),0),6),INDEX(Tabelle3!$A$20:$F$37,MATCH(LCIA!OL6&amp;LCIA!OL2,INDEX(Tabelle3!$A$20:$F$37,,1)&amp;INDEX(Tabelle3!$A$20:$F$37,,2),0),6)))</f>
        <v>0.67500000000000004</v>
      </c>
      <c r="OM11" s="29">
        <f t="array" ref="OM11">IF(AND(OR(Holzrechner!$B$14=3,Holzrechner!$B$14=4),OR(Holzrechner!$F$14=2,Holzrechner!$F$14=Holzrechner!$F$6)),INDEX(Tabelle3!$A$2:$F$19,MATCH(LCIA!OM6&amp;LCIA!OM2,INDEX(Tabelle3!$A$2:$F$19,,1)&amp;INDEX(Tabelle3!$A$2:$F$19,,2),0),6),IF(OR(Holzrechner!$F$14=2,Holzrechner!$F$14=Holzrechner!$F$6),INDEX(Tabelle3!$A$2:$F$19,MATCH(LCIA!OM6&amp;LCIA!OM2,INDEX(Tabelle3!$A$2:$F$19,,1)&amp;INDEX(Tabelle3!$A$2:$F$19,,2),0),6),INDEX(Tabelle3!$A$20:$F$37,MATCH(LCIA!OM6&amp;LCIA!OM2,INDEX(Tabelle3!$A$20:$F$37,,1)&amp;INDEX(Tabelle3!$A$20:$F$37,,2),0),6)))</f>
        <v>0.71499999999999997</v>
      </c>
      <c r="ON11" s="29">
        <f t="array" ref="ON11">IF(OR(Holzrechner!$B$14=3,Holzrechner!$B$14=4),INDEX(Tabelle3!$A$2:$F$19,MATCH(LCIA!ON6&amp;LCIA!ON2,INDEX(Tabelle3!$A$2:$F$19,,1)&amp;INDEX(Tabelle3!$A$2:$F$19,,2),0),6),IF(OR(Holzrechner!$F$14=2,Holzrechner!$F$14=Holzrechner!$F$6),INDEX(Tabelle3!$A$2:$F$19,MATCH(LCIA!ON6&amp;LCIA!ON2,INDEX(Tabelle3!$A$2:$F$19,,1)&amp;INDEX(Tabelle3!$A$2:$F$19,,2),0),6),INDEX(Tabelle3!$A$20:$F$37,MATCH(LCIA!ON6&amp;LCIA!ON2,INDEX(Tabelle3!$A$20:$F$37,,1)&amp;INDEX(Tabelle3!$A$20:$F$37,,2),0),6)))</f>
        <v>0.70399999999999996</v>
      </c>
      <c r="OO11" s="29">
        <f t="array" ref="OO11">IF(OR(Holzrechner!$B$14=3,Holzrechner!$B$14=4),INDEX(Tabelle3!$A$2:$F$19,MATCH(LCIA!OO6&amp;LCIA!OO2,INDEX(Tabelle3!$A$2:$F$19,,1)&amp;INDEX(Tabelle3!$A$2:$F$19,,2),0),6),IF(OR(Holzrechner!$F$14=2,Holzrechner!$F$14=Holzrechner!$F$6),INDEX(Tabelle3!$A$2:$F$19,MATCH(LCIA!OO6&amp;LCIA!OO2,INDEX(Tabelle3!$A$2:$F$19,,1)&amp;INDEX(Tabelle3!$A$2:$F$19,,2),0),6),INDEX(Tabelle3!$A$20:$F$37,MATCH(LCIA!OO6&amp;LCIA!OO2,INDEX(Tabelle3!$A$20:$F$37,,1)&amp;INDEX(Tabelle3!$A$20:$F$37,,2),0),6)))</f>
        <v>0.70399999999999996</v>
      </c>
      <c r="OP11" s="29">
        <f t="array" ref="OP11">IF(OR(Holzrechner!$B$14=3,Holzrechner!$B$14=4),INDEX(Tabelle3!$A$2:$F$19,MATCH(LCIA!OP6&amp;LCIA!OP2,INDEX(Tabelle3!$A$2:$F$19,,1)&amp;INDEX(Tabelle3!$A$2:$F$19,,2),0),6),IF(OR(Holzrechner!$F$14=2,Holzrechner!$F$14=Holzrechner!$F$6),INDEX(Tabelle3!$A$2:$F$19,MATCH(LCIA!OP6&amp;LCIA!OP2,INDEX(Tabelle3!$A$2:$F$19,,1)&amp;INDEX(Tabelle3!$A$2:$F$19,,2),0),6),INDEX(Tabelle3!$A$20:$F$37,MATCH(LCIA!OP6&amp;LCIA!OP2,INDEX(Tabelle3!$A$20:$F$37,,1)&amp;INDEX(Tabelle3!$A$20:$F$37,,2),0),6)))</f>
        <v>0.70399999999999996</v>
      </c>
      <c r="OQ11" s="29">
        <f t="array" ref="OQ11">IF(OR(Holzrechner!$B$14=3,Holzrechner!$B$14=4),INDEX(Tabelle3!$A$2:$F$19,MATCH(LCIA!OQ6&amp;LCIA!OQ2,INDEX(Tabelle3!$A$2:$F$19,,1)&amp;INDEX(Tabelle3!$A$2:$F$19,,2),0),6),IF(OR(Holzrechner!$F$14=2,Holzrechner!$F$14=Holzrechner!$F$6),INDEX(Tabelle3!$A$2:$F$19,MATCH(LCIA!OQ6&amp;LCIA!OQ2,INDEX(Tabelle3!$A$2:$F$19,,1)&amp;INDEX(Tabelle3!$A$2:$F$19,,2),0),6),INDEX(Tabelle3!$A$20:$F$37,MATCH(LCIA!OQ6&amp;LCIA!OQ2,INDEX(Tabelle3!$A$20:$F$37,,1)&amp;INDEX(Tabelle3!$A$20:$F$37,,2),0),6)))</f>
        <v>0.70399999999999996</v>
      </c>
      <c r="OR11" s="29">
        <f t="array" ref="OR11">IF(OR(Holzrechner!$B$14=3,Holzrechner!$B$14=4),INDEX(Tabelle3!$A$2:$F$19,MATCH(LCIA!OR6&amp;LCIA!OR2,INDEX(Tabelle3!$A$2:$F$19,,1)&amp;INDEX(Tabelle3!$A$2:$F$19,,2),0),6),IF(OR(Holzrechner!$F$14=2,Holzrechner!$F$14=Holzrechner!$F$6),INDEX(Tabelle3!$A$2:$F$19,MATCH(LCIA!OR6&amp;LCIA!OR2,INDEX(Tabelle3!$A$2:$F$19,,1)&amp;INDEX(Tabelle3!$A$2:$F$19,,2),0),6),INDEX(Tabelle3!$A$20:$F$37,MATCH(LCIA!OR6&amp;LCIA!OR2,INDEX(Tabelle3!$A$20:$F$37,,1)&amp;INDEX(Tabelle3!$A$20:$F$37,,2),0),6)))</f>
        <v>0.70399999999999996</v>
      </c>
      <c r="OS11" s="29">
        <f t="array" ref="OS11">IF(OR(Holzrechner!$B$14=3,Holzrechner!$B$14=4),INDEX(Tabelle3!$A$2:$F$19,MATCH(LCIA!OS6&amp;LCIA!OS2,INDEX(Tabelle3!$A$2:$F$19,,1)&amp;INDEX(Tabelle3!$A$2:$F$19,,2),0),6),IF(OR(Holzrechner!$F$14=2,Holzrechner!$F$14=Holzrechner!$F$6),INDEX(Tabelle3!$A$2:$F$19,MATCH(LCIA!OS6&amp;LCIA!OS2,INDEX(Tabelle3!$A$2:$F$19,,1)&amp;INDEX(Tabelle3!$A$2:$F$19,,2),0),6),INDEX(Tabelle3!$A$20:$F$37,MATCH(LCIA!OS6&amp;LCIA!OS2,INDEX(Tabelle3!$A$20:$F$37,,1)&amp;INDEX(Tabelle3!$A$20:$F$37,,2),0),6)))</f>
        <v>0.70399999999999996</v>
      </c>
      <c r="OT11" s="29">
        <f t="array" ref="OT11">IF(OR(Holzrechner!$B$14=3,Holzrechner!$B$14=4),INDEX(Tabelle3!$A$2:$F$19,MATCH(LCIA!OT6&amp;LCIA!OT2,INDEX(Tabelle3!$A$2:$F$19,,1)&amp;INDEX(Tabelle3!$A$2:$F$19,,2),0),6),IF(OR(Holzrechner!$F$14=2,Holzrechner!$F$14=Holzrechner!$F$6),INDEX(Tabelle3!$A$2:$F$19,MATCH(LCIA!OT6&amp;LCIA!OT2,INDEX(Tabelle3!$A$2:$F$19,,1)&amp;INDEX(Tabelle3!$A$2:$F$19,,2),0),6),INDEX(Tabelle3!$A$20:$F$37,MATCH(LCIA!OT6&amp;LCIA!OT2,INDEX(Tabelle3!$A$20:$F$37,,1)&amp;INDEX(Tabelle3!$A$20:$F$37,,2),0),6)))</f>
        <v>0.67500000000000004</v>
      </c>
      <c r="OU11" s="29">
        <f t="array" ref="OU11">IF(OR(Holzrechner!$B$14=3,Holzrechner!$B$14=4),INDEX(Tabelle3!$A$2:$F$19,MATCH(LCIA!OU6&amp;LCIA!OU2,INDEX(Tabelle3!$A$2:$F$19,,1)&amp;INDEX(Tabelle3!$A$2:$F$19,,2),0),6),IF(OR(Holzrechner!$F$14=2,Holzrechner!$F$14=Holzrechner!$F$6),INDEX(Tabelle3!$A$2:$F$19,MATCH(LCIA!OU6&amp;LCIA!OU2,INDEX(Tabelle3!$A$2:$F$19,,1)&amp;INDEX(Tabelle3!$A$2:$F$19,,2),0),6),INDEX(Tabelle3!$A$20:$F$37,MATCH(LCIA!OU6&amp;LCIA!OU2,INDEX(Tabelle3!$A$20:$F$37,,1)&amp;INDEX(Tabelle3!$A$20:$F$37,,2),0),6)))</f>
        <v>0.46500000000000002</v>
      </c>
      <c r="OV11" s="29">
        <f t="array" ref="OV11">IF(OR(Holzrechner!$B$14=3,Holzrechner!$B$14=4),INDEX(Tabelle3!$A$2:$F$19,MATCH(LCIA!OV6&amp;LCIA!OV2,INDEX(Tabelle3!$A$2:$F$19,,1)&amp;INDEX(Tabelle3!$A$2:$F$19,,2),0),6),IF(OR(Holzrechner!$F$14=2,Holzrechner!$F$14=Holzrechner!$F$6),INDEX(Tabelle3!$A$2:$F$19,MATCH(LCIA!OV6&amp;LCIA!OV2,INDEX(Tabelle3!$A$2:$F$19,,1)&amp;INDEX(Tabelle3!$A$2:$F$19,,2),0),6),INDEX(Tabelle3!$A$20:$F$37,MATCH(LCIA!OV6&amp;LCIA!OV2,INDEX(Tabelle3!$A$20:$F$37,,1)&amp;INDEX(Tabelle3!$A$20:$F$37,,2),0),6)))</f>
        <v>0.50600000000000001</v>
      </c>
      <c r="OW11" s="29">
        <f t="array" ref="OW11">IF(OR(Holzrechner!$B$14=3,Holzrechner!$B$14=4),INDEX(Tabelle3!$A$2:$F$19,MATCH(LCIA!OW6&amp;LCIA!OW2,INDEX(Tabelle3!$A$2:$F$19,,1)&amp;INDEX(Tabelle3!$A$2:$F$19,,2),0),6),IF(OR(Holzrechner!$F$14=2,Holzrechner!$F$14=Holzrechner!$F$6),INDEX(Tabelle3!$A$2:$F$19,MATCH(LCIA!OW6&amp;LCIA!OW2,INDEX(Tabelle3!$A$2:$F$19,,1)&amp;INDEX(Tabelle3!$A$2:$F$19,,2),0),6),INDEX(Tabelle3!$A$20:$F$37,MATCH(LCIA!OW6&amp;LCIA!OW2,INDEX(Tabelle3!$A$20:$F$37,,1)&amp;INDEX(Tabelle3!$A$20:$F$37,,2),0),6)))</f>
        <v>0.50600000000000001</v>
      </c>
      <c r="OX11" s="29">
        <f t="array" ref="OX11">IF(OR(Holzrechner!$B$14=3,Holzrechner!$B$14=4),INDEX(Tabelle3!$A$2:$F$19,MATCH(LCIA!OX6&amp;LCIA!OX2,INDEX(Tabelle3!$A$2:$F$19,,1)&amp;INDEX(Tabelle3!$A$2:$F$19,,2),0),6),IF(OR(Holzrechner!$F$14=2,Holzrechner!$F$14=Holzrechner!$F$6),INDEX(Tabelle3!$A$2:$F$19,MATCH(LCIA!OX6&amp;LCIA!OX2,INDEX(Tabelle3!$A$2:$F$19,,1)&amp;INDEX(Tabelle3!$A$2:$F$19,,2),0),6),INDEX(Tabelle3!$A$20:$F$37,MATCH(LCIA!OX6&amp;LCIA!OX2,INDEX(Tabelle3!$A$20:$F$37,,1)&amp;INDEX(Tabelle3!$A$20:$F$37,,2),0),6)))</f>
        <v>0.50600000000000001</v>
      </c>
      <c r="OY11" s="29">
        <f t="array" ref="OY11">IF(OR(Holzrechner!$B$14=3,Holzrechner!$B$14=4),INDEX(Tabelle3!$A$2:$F$19,MATCH(LCIA!OY6&amp;LCIA!OY2,INDEX(Tabelle3!$A$2:$F$19,,1)&amp;INDEX(Tabelle3!$A$2:$F$19,,2),0),6),IF(OR(Holzrechner!$F$14=2,Holzrechner!$F$14=Holzrechner!$F$6),INDEX(Tabelle3!$A$2:$F$19,MATCH(LCIA!OY6&amp;LCIA!OY2,INDEX(Tabelle3!$A$2:$F$19,,1)&amp;INDEX(Tabelle3!$A$2:$F$19,,2),0),6),INDEX(Tabelle3!$A$20:$F$37,MATCH(LCIA!OY6&amp;LCIA!OY2,INDEX(Tabelle3!$A$20:$F$37,,1)&amp;INDEX(Tabelle3!$A$20:$F$37,,2),0),6)))</f>
        <v>0.53900000000000003</v>
      </c>
      <c r="OZ11" s="29">
        <f t="array" ref="OZ11">IF(OR(Holzrechner!$B$14=3,Holzrechner!$B$14=4),INDEX(Tabelle3!$A$2:$F$19,MATCH(LCIA!OZ6&amp;LCIA!OZ2,INDEX(Tabelle3!$A$2:$F$19,,1)&amp;INDEX(Tabelle3!$A$2:$F$19,,2),0),6),IF(OR(Holzrechner!$F$14=2,Holzrechner!$F$14=Holzrechner!$F$6),INDEX(Tabelle3!$A$2:$F$19,MATCH(LCIA!OZ6&amp;LCIA!OZ2,INDEX(Tabelle3!$A$2:$F$19,,1)&amp;INDEX(Tabelle3!$A$2:$F$19,,2),0),6),INDEX(Tabelle3!$A$20:$F$37,MATCH(LCIA!OZ6&amp;LCIA!OZ2,INDEX(Tabelle3!$A$20:$F$37,,1)&amp;INDEX(Tabelle3!$A$20:$F$37,,2),0),6)))</f>
        <v>0.53900000000000003</v>
      </c>
      <c r="PA11" s="29">
        <f t="array" ref="PA11">IF(OR(Holzrechner!$B$14=3,Holzrechner!$B$14=4),INDEX(Tabelle3!$A$2:$F$19,MATCH(LCIA!PA6&amp;LCIA!PA2,INDEX(Tabelle3!$A$2:$F$19,,1)&amp;INDEX(Tabelle3!$A$2:$F$19,,2),0),6),IF(OR(Holzrechner!$F$14=2,Holzrechner!$F$14=Holzrechner!$F$6),INDEX(Tabelle3!$A$2:$F$19,MATCH(LCIA!PA6&amp;LCIA!PA2,INDEX(Tabelle3!$A$2:$F$19,,1)&amp;INDEX(Tabelle3!$A$2:$F$19,,2),0),6),INDEX(Tabelle3!$A$20:$F$37,MATCH(LCIA!PA6&amp;LCIA!PA2,INDEX(Tabelle3!$A$20:$F$37,,1)&amp;INDEX(Tabelle3!$A$20:$F$37,,2),0),6)))</f>
        <v>0.50600000000000001</v>
      </c>
      <c r="PB11" s="29">
        <f t="array" ref="PB11">IF(OR(Holzrechner!$B$14=3,Holzrechner!$B$14=4),INDEX(Tabelle3!$A$2:$F$19,MATCH(LCIA!PB6&amp;LCIA!PB2,INDEX(Tabelle3!$A$2:$F$19,,1)&amp;INDEX(Tabelle3!$A$2:$F$19,,2),0),6),IF(OR(Holzrechner!$F$14=2,Holzrechner!$F$14=Holzrechner!$F$6),INDEX(Tabelle3!$A$2:$F$19,MATCH(LCIA!PB6&amp;LCIA!PB2,INDEX(Tabelle3!$A$2:$F$19,,1)&amp;INDEX(Tabelle3!$A$2:$F$19,,2),0),6),INDEX(Tabelle3!$A$20:$F$37,MATCH(LCIA!PB6&amp;LCIA!PB2,INDEX(Tabelle3!$A$20:$F$37,,1)&amp;INDEX(Tabelle3!$A$20:$F$37,,2),0),6)))</f>
        <v>0.50600000000000001</v>
      </c>
      <c r="PC11" s="29">
        <f t="array" ref="PC11">IF(OR(Holzrechner!$B$14=3,Holzrechner!$B$14=4),INDEX(Tabelle3!$A$2:$F$19,MATCH(LCIA!PC6&amp;LCIA!PC2,INDEX(Tabelle3!$A$2:$F$19,,1)&amp;INDEX(Tabelle3!$A$2:$F$19,,2),0),6),IF(OR(Holzrechner!$F$14=2,Holzrechner!$F$14=Holzrechner!$F$6),INDEX(Tabelle3!$A$2:$F$19,MATCH(LCIA!PC6&amp;LCIA!PC2,INDEX(Tabelle3!$A$2:$F$19,,1)&amp;INDEX(Tabelle3!$A$2:$F$19,,2),0),6),INDEX(Tabelle3!$A$20:$F$37,MATCH(LCIA!PC6&amp;LCIA!PC2,INDEX(Tabelle3!$A$20:$F$37,,1)&amp;INDEX(Tabelle3!$A$20:$F$37,,2),0),6)))</f>
        <v>0.46500000000000002</v>
      </c>
    </row>
    <row r="12" spans="1:419" s="17" customFormat="1">
      <c r="B12" s="17" t="s">
        <v>1064</v>
      </c>
      <c r="C12" s="29">
        <f>IF(ISNUMBER(INDEX(Roundwood_transp._input!$D$1:$M$95,MATCH(LCIA!C$8,Roundwood_transp._input!$D$1:$D$95,0),8)),INDEX(Roundwood_transp._input!$D$1:$M$95,MATCH(LCIA!C$8,Roundwood_transp._input!$D$1:$D$95,0),8),INDEX(Roundwood_transp._input!$D$1:$M$95,MATCH(LCIA!C$8,Roundwood_transp._input!$D$1:$D$95,0),10))</f>
        <v>76.661925599999989</v>
      </c>
      <c r="D12" s="29">
        <f>IF(ISNUMBER(INDEX(Roundwood_transp._input!$D$1:$M$95,MATCH(LCIA!D$8,Roundwood_transp._input!$D$1:$D$95,0),8)),INDEX(Roundwood_transp._input!$D$1:$M$95,MATCH(LCIA!D$8,Roundwood_transp._input!$D$1:$D$95,0),8),INDEX(Roundwood_transp._input!$D$1:$M$95,MATCH(LCIA!D$8,Roundwood_transp._input!$D$1:$D$95,0),10))</f>
        <v>76.661925599999989</v>
      </c>
      <c r="E12" s="29">
        <f>IF(ISNUMBER(INDEX(Roundwood_transp._input!$D$1:$M$95,MATCH(LCIA!E$8,Roundwood_transp._input!$D$1:$D$95,0),8)),INDEX(Roundwood_transp._input!$D$1:$M$95,MATCH(LCIA!E$8,Roundwood_transp._input!$D$1:$D$95,0),8),INDEX(Roundwood_transp._input!$D$1:$M$95,MATCH(LCIA!E$8,Roundwood_transp._input!$D$1:$D$95,0),10))</f>
        <v>76.661925599999989</v>
      </c>
      <c r="F12" s="29">
        <f>IF(ISNUMBER(INDEX(Roundwood_transp._input!$D$1:$M$95,MATCH(LCIA!F$8,Roundwood_transp._input!$D$1:$D$95,0),8)),INDEX(Roundwood_transp._input!$D$1:$M$95,MATCH(LCIA!F$8,Roundwood_transp._input!$D$1:$D$95,0),8),INDEX(Roundwood_transp._input!$D$1:$M$95,MATCH(LCIA!F$8,Roundwood_transp._input!$D$1:$D$95,0),10))</f>
        <v>76.661925599999989</v>
      </c>
      <c r="G12" s="29">
        <f>IF(ISNUMBER(INDEX(Roundwood_transp._input!$D$1:$M$95,MATCH(LCIA!G$8,Roundwood_transp._input!$D$1:$D$95,0),8)),INDEX(Roundwood_transp._input!$D$1:$M$95,MATCH(LCIA!G$8,Roundwood_transp._input!$D$1:$D$95,0),8),INDEX(Roundwood_transp._input!$D$1:$M$95,MATCH(LCIA!G$8,Roundwood_transp._input!$D$1:$D$95,0),10))</f>
        <v>76.661925599999989</v>
      </c>
      <c r="H12" s="29">
        <f>IF(ISNUMBER(INDEX(Roundwood_transp._input!$D$1:$M$95,MATCH(LCIA!H$8,Roundwood_transp._input!$D$1:$D$95,0),8)),INDEX(Roundwood_transp._input!$D$1:$M$95,MATCH(LCIA!H$8,Roundwood_transp._input!$D$1:$D$95,0),8),INDEX(Roundwood_transp._input!$D$1:$M$95,MATCH(LCIA!H$8,Roundwood_transp._input!$D$1:$D$95,0),10))</f>
        <v>76.661925599999989</v>
      </c>
      <c r="I12" s="29">
        <f>IF(ISNUMBER(INDEX(Roundwood_transp._input!$D$1:$M$95,MATCH(LCIA!I$8,Roundwood_transp._input!$D$1:$D$95,0),8)),INDEX(Roundwood_transp._input!$D$1:$M$95,MATCH(LCIA!I$8,Roundwood_transp._input!$D$1:$D$95,0),8),INDEX(Roundwood_transp._input!$D$1:$M$95,MATCH(LCIA!I$8,Roundwood_transp._input!$D$1:$D$95,0),10))</f>
        <v>76.661925599999989</v>
      </c>
      <c r="J12" s="29">
        <f>IF(ISNUMBER(INDEX(Roundwood_transp._input!$D$1:$M$95,MATCH(LCIA!J$8,Roundwood_transp._input!$D$1:$D$95,0),8)),INDEX(Roundwood_transp._input!$D$1:$M$95,MATCH(LCIA!J$8,Roundwood_transp._input!$D$1:$D$95,0),8),INDEX(Roundwood_transp._input!$D$1:$M$95,MATCH(LCIA!J$8,Roundwood_transp._input!$D$1:$D$95,0),10))</f>
        <v>76.661925599999989</v>
      </c>
      <c r="K12" s="29">
        <f>IF(ISNUMBER(INDEX(Roundwood_transp._input!$D$1:$M$95,MATCH(LCIA!K$8,Roundwood_transp._input!$D$1:$D$95,0),8)),INDEX(Roundwood_transp._input!$D$1:$M$95,MATCH(LCIA!K$8,Roundwood_transp._input!$D$1:$D$95,0),8),INDEX(Roundwood_transp._input!$D$1:$M$95,MATCH(LCIA!K$8,Roundwood_transp._input!$D$1:$D$95,0),10))</f>
        <v>76.661925599999989</v>
      </c>
      <c r="L12" s="29">
        <f>IF(ISNUMBER(INDEX(Roundwood_transp._input!$D$1:$M$95,MATCH(LCIA!L$8,Roundwood_transp._input!$D$1:$D$95,0),8)),INDEX(Roundwood_transp._input!$D$1:$M$95,MATCH(LCIA!L$8,Roundwood_transp._input!$D$1:$D$95,0),8),INDEX(Roundwood_transp._input!$D$1:$M$95,MATCH(LCIA!L$8,Roundwood_transp._input!$D$1:$D$95,0),10))</f>
        <v>80.273268000000002</v>
      </c>
      <c r="M12" s="29">
        <f>IF(ISNUMBER(INDEX(Roundwood_transp._input!$D$1:$M$95,MATCH(LCIA!M$8,Roundwood_transp._input!$D$1:$D$95,0),8)),INDEX(Roundwood_transp._input!$D$1:$M$95,MATCH(LCIA!M$8,Roundwood_transp._input!$D$1:$D$95,0),8),INDEX(Roundwood_transp._input!$D$1:$M$95,MATCH(LCIA!M$8,Roundwood_transp._input!$D$1:$D$95,0),10))</f>
        <v>80.273268000000002</v>
      </c>
      <c r="N12" s="29">
        <f>IF(ISNUMBER(INDEX(Roundwood_transp._input!$D$1:$M$95,MATCH(LCIA!N$8,Roundwood_transp._input!$D$1:$D$95,0),8)),INDEX(Roundwood_transp._input!$D$1:$M$95,MATCH(LCIA!N$8,Roundwood_transp._input!$D$1:$D$95,0),8),INDEX(Roundwood_transp._input!$D$1:$M$95,MATCH(LCIA!N$8,Roundwood_transp._input!$D$1:$D$95,0),10))</f>
        <v>80.273268000000002</v>
      </c>
      <c r="O12" s="29">
        <f>IF(ISNUMBER(INDEX(Roundwood_transp._input!$D$1:$M$95,MATCH(LCIA!O$8,Roundwood_transp._input!$D$1:$D$95,0),8)),INDEX(Roundwood_transp._input!$D$1:$M$95,MATCH(LCIA!O$8,Roundwood_transp._input!$D$1:$D$95,0),8),INDEX(Roundwood_transp._input!$D$1:$M$95,MATCH(LCIA!O$8,Roundwood_transp._input!$D$1:$D$95,0),10))</f>
        <v>80.273268000000002</v>
      </c>
      <c r="P12" s="29">
        <f>IF(ISNUMBER(INDEX(Roundwood_transp._input!$D$1:$M$95,MATCH(LCIA!P$8,Roundwood_transp._input!$D$1:$D$95,0),8)),INDEX(Roundwood_transp._input!$D$1:$M$95,MATCH(LCIA!P$8,Roundwood_transp._input!$D$1:$D$95,0),8),INDEX(Roundwood_transp._input!$D$1:$M$95,MATCH(LCIA!P$8,Roundwood_transp._input!$D$1:$D$95,0),10))</f>
        <v>80.273268000000002</v>
      </c>
      <c r="Q12" s="29">
        <f>IF(ISNUMBER(INDEX(Roundwood_transp._input!$D$1:$M$95,MATCH(LCIA!Q$8,Roundwood_transp._input!$D$1:$D$95,0),8)),INDEX(Roundwood_transp._input!$D$1:$M$95,MATCH(LCIA!Q$8,Roundwood_transp._input!$D$1:$D$95,0),8),INDEX(Roundwood_transp._input!$D$1:$M$95,MATCH(LCIA!Q$8,Roundwood_transp._input!$D$1:$D$95,0),10))</f>
        <v>80.273268000000002</v>
      </c>
      <c r="R12" s="29">
        <f>IF(ISNUMBER(INDEX(Roundwood_transp._input!$D$1:$M$95,MATCH(LCIA!R$8,Roundwood_transp._input!$D$1:$D$95,0),8)),INDEX(Roundwood_transp._input!$D$1:$M$95,MATCH(LCIA!R$8,Roundwood_transp._input!$D$1:$D$95,0),8),INDEX(Roundwood_transp._input!$D$1:$M$95,MATCH(LCIA!R$8,Roundwood_transp._input!$D$1:$D$95,0),10))</f>
        <v>80.273268000000002</v>
      </c>
      <c r="S12" s="29">
        <f>IF(ISNUMBER(INDEX(Roundwood_transp._input!$D$1:$M$95,MATCH(LCIA!S$8,Roundwood_transp._input!$D$1:$D$95,0),8)),INDEX(Roundwood_transp._input!$D$1:$M$95,MATCH(LCIA!S$8,Roundwood_transp._input!$D$1:$D$95,0),8),INDEX(Roundwood_transp._input!$D$1:$M$95,MATCH(LCIA!S$8,Roundwood_transp._input!$D$1:$D$95,0),10))</f>
        <v>80.273268000000002</v>
      </c>
      <c r="T12" s="29">
        <f>IF(ISNUMBER(INDEX(Roundwood_transp._input!$D$1:$M$95,MATCH(LCIA!T$8,Roundwood_transp._input!$D$1:$D$95,0),8)),INDEX(Roundwood_transp._input!$D$1:$M$95,MATCH(LCIA!T$8,Roundwood_transp._input!$D$1:$D$95,0),8),INDEX(Roundwood_transp._input!$D$1:$M$95,MATCH(LCIA!T$8,Roundwood_transp._input!$D$1:$D$95,0),10))</f>
        <v>80.273268000000002</v>
      </c>
      <c r="U12" s="29">
        <f>IF(ISNUMBER(INDEX(Roundwood_transp._input!$D$1:$M$95,MATCH(LCIA!U$8,Roundwood_transp._input!$D$1:$D$95,0),8)),INDEX(Roundwood_transp._input!$D$1:$M$95,MATCH(LCIA!U$8,Roundwood_transp._input!$D$1:$D$95,0),8),INDEX(Roundwood_transp._input!$D$1:$M$95,MATCH(LCIA!U$8,Roundwood_transp._input!$D$1:$D$95,0),10))</f>
        <v>76.661925599999989</v>
      </c>
      <c r="V12" s="29">
        <f>IF(ISNUMBER(INDEX(Roundwood_transp._input!$D$1:$M$95,MATCH(LCIA!V$8,Roundwood_transp._input!$D$1:$D$95,0),8)),INDEX(Roundwood_transp._input!$D$1:$M$95,MATCH(LCIA!V$8,Roundwood_transp._input!$D$1:$D$95,0),8),INDEX(Roundwood_transp._input!$D$1:$M$95,MATCH(LCIA!V$8,Roundwood_transp._input!$D$1:$D$95,0),10))</f>
        <v>76.661925599999989</v>
      </c>
      <c r="W12" s="29">
        <f>IF(ISNUMBER(INDEX(Roundwood_transp._input!$D$1:$M$95,MATCH(LCIA!W$8,Roundwood_transp._input!$D$1:$D$95,0),8)),INDEX(Roundwood_transp._input!$D$1:$M$95,MATCH(LCIA!W$8,Roundwood_transp._input!$D$1:$D$95,0),8),INDEX(Roundwood_transp._input!$D$1:$M$95,MATCH(LCIA!W$8,Roundwood_transp._input!$D$1:$D$95,0),10))</f>
        <v>76.661925599999989</v>
      </c>
      <c r="X12" s="29">
        <f>IF(ISNUMBER(INDEX(Roundwood_transp._input!$D$1:$M$95,MATCH(LCIA!X$8,Roundwood_transp._input!$D$1:$D$95,0),8)),INDEX(Roundwood_transp._input!$D$1:$M$95,MATCH(LCIA!X$8,Roundwood_transp._input!$D$1:$D$95,0),8),INDEX(Roundwood_transp._input!$D$1:$M$95,MATCH(LCIA!X$8,Roundwood_transp._input!$D$1:$D$95,0),10))</f>
        <v>76.661925599999989</v>
      </c>
      <c r="Y12" s="29">
        <f>IF(ISNUMBER(INDEX(Roundwood_transp._input!$D$1:$M$95,MATCH(LCIA!Y$8,Roundwood_transp._input!$D$1:$D$95,0),8)),INDEX(Roundwood_transp._input!$D$1:$M$95,MATCH(LCIA!Y$8,Roundwood_transp._input!$D$1:$D$95,0),8),INDEX(Roundwood_transp._input!$D$1:$M$95,MATCH(LCIA!Y$8,Roundwood_transp._input!$D$1:$D$95,0),10))</f>
        <v>76.661925599999989</v>
      </c>
      <c r="Z12" s="29">
        <f>IF(ISNUMBER(INDEX(Roundwood_transp._input!$D$1:$M$95,MATCH(LCIA!Z$8,Roundwood_transp._input!$D$1:$D$95,0),8)),INDEX(Roundwood_transp._input!$D$1:$M$95,MATCH(LCIA!Z$8,Roundwood_transp._input!$D$1:$D$95,0),8),INDEX(Roundwood_transp._input!$D$1:$M$95,MATCH(LCIA!Z$8,Roundwood_transp._input!$D$1:$D$95,0),10))</f>
        <v>76.661925599999989</v>
      </c>
      <c r="AA12" s="29">
        <f>IF(ISNUMBER(INDEX(Roundwood_transp._input!$D$1:$M$95,MATCH(LCIA!AA$8,Roundwood_transp._input!$D$1:$D$95,0),8)),INDEX(Roundwood_transp._input!$D$1:$M$95,MATCH(LCIA!AA$8,Roundwood_transp._input!$D$1:$D$95,0),8),INDEX(Roundwood_transp._input!$D$1:$M$95,MATCH(LCIA!AA$8,Roundwood_transp._input!$D$1:$D$95,0),10))</f>
        <v>76.661925599999989</v>
      </c>
      <c r="AB12" s="29">
        <f>IF(ISNUMBER(INDEX(Roundwood_transp._input!$D$1:$M$95,MATCH(LCIA!AB$8,Roundwood_transp._input!$D$1:$D$95,0),8)),INDEX(Roundwood_transp._input!$D$1:$M$95,MATCH(LCIA!AB$8,Roundwood_transp._input!$D$1:$D$95,0),8),INDEX(Roundwood_transp._input!$D$1:$M$95,MATCH(LCIA!AB$8,Roundwood_transp._input!$D$1:$D$95,0),10))</f>
        <v>76.661925599999989</v>
      </c>
      <c r="AC12" s="29">
        <f>IF(ISNUMBER(INDEX(Roundwood_transp._input!$D$1:$M$95,MATCH(LCIA!AC$8,Roundwood_transp._input!$D$1:$D$95,0),8)),INDEX(Roundwood_transp._input!$D$1:$M$95,MATCH(LCIA!AC$8,Roundwood_transp._input!$D$1:$D$95,0),8),INDEX(Roundwood_transp._input!$D$1:$M$95,MATCH(LCIA!AC$8,Roundwood_transp._input!$D$1:$D$95,0),10))</f>
        <v>76.661925599999989</v>
      </c>
      <c r="AD12" s="29">
        <f>IF(ISNUMBER(INDEX(Roundwood_transp._input!$D$1:$M$95,MATCH(LCIA!AD$8,Roundwood_transp._input!$D$1:$D$95,0),8)),INDEX(Roundwood_transp._input!$D$1:$M$95,MATCH(LCIA!AD$8,Roundwood_transp._input!$D$1:$D$95,0),8),INDEX(Roundwood_transp._input!$D$1:$M$95,MATCH(LCIA!AD$8,Roundwood_transp._input!$D$1:$D$95,0),10))</f>
        <v>70.917599999999993</v>
      </c>
      <c r="AE12" s="29">
        <f>IF(ISNUMBER(INDEX(Roundwood_transp._input!$D$1:$M$95,MATCH(LCIA!AE$8,Roundwood_transp._input!$D$1:$D$95,0),8)),INDEX(Roundwood_transp._input!$D$1:$M$95,MATCH(LCIA!AE$8,Roundwood_transp._input!$D$1:$D$95,0),8),INDEX(Roundwood_transp._input!$D$1:$M$95,MATCH(LCIA!AE$8,Roundwood_transp._input!$D$1:$D$95,0),10))</f>
        <v>70.917599999999993</v>
      </c>
      <c r="AF12" s="29">
        <f>IF(ISNUMBER(INDEX(Roundwood_transp._input!$D$1:$M$95,MATCH(LCIA!AF$8,Roundwood_transp._input!$D$1:$D$95,0),8)),INDEX(Roundwood_transp._input!$D$1:$M$95,MATCH(LCIA!AF$8,Roundwood_transp._input!$D$1:$D$95,0),8),INDEX(Roundwood_transp._input!$D$1:$M$95,MATCH(LCIA!AF$8,Roundwood_transp._input!$D$1:$D$95,0),10))</f>
        <v>70.917599999999993</v>
      </c>
      <c r="AG12" s="29">
        <f>IF(ISNUMBER(INDEX(Roundwood_transp._input!$D$1:$M$95,MATCH(LCIA!AG$8,Roundwood_transp._input!$D$1:$D$95,0),8)),INDEX(Roundwood_transp._input!$D$1:$M$95,MATCH(LCIA!AG$8,Roundwood_transp._input!$D$1:$D$95,0),8),INDEX(Roundwood_transp._input!$D$1:$M$95,MATCH(LCIA!AG$8,Roundwood_transp._input!$D$1:$D$95,0),10))</f>
        <v>70.917599999999993</v>
      </c>
      <c r="AH12" s="29">
        <f>IF(ISNUMBER(INDEX(Roundwood_transp._input!$D$1:$M$95,MATCH(LCIA!AH$8,Roundwood_transp._input!$D$1:$D$95,0),8)),INDEX(Roundwood_transp._input!$D$1:$M$95,MATCH(LCIA!AH$8,Roundwood_transp._input!$D$1:$D$95,0),8),INDEX(Roundwood_transp._input!$D$1:$M$95,MATCH(LCIA!AH$8,Roundwood_transp._input!$D$1:$D$95,0),10))</f>
        <v>70.917599999999993</v>
      </c>
      <c r="AI12" s="29">
        <f>IF(ISNUMBER(INDEX(Roundwood_transp._input!$D$1:$M$95,MATCH(LCIA!AI$8,Roundwood_transp._input!$D$1:$D$95,0),8)),INDEX(Roundwood_transp._input!$D$1:$M$95,MATCH(LCIA!AI$8,Roundwood_transp._input!$D$1:$D$95,0),8),INDEX(Roundwood_transp._input!$D$1:$M$95,MATCH(LCIA!AI$8,Roundwood_transp._input!$D$1:$D$95,0),10))</f>
        <v>70.917599999999993</v>
      </c>
      <c r="AJ12" s="29">
        <f>IF(ISNUMBER(INDEX(Roundwood_transp._input!$D$1:$M$95,MATCH(LCIA!AJ$8,Roundwood_transp._input!$D$1:$D$95,0),8)),INDEX(Roundwood_transp._input!$D$1:$M$95,MATCH(LCIA!AJ$8,Roundwood_transp._input!$D$1:$D$95,0),8),INDEX(Roundwood_transp._input!$D$1:$M$95,MATCH(LCIA!AJ$8,Roundwood_transp._input!$D$1:$D$95,0),10))</f>
        <v>70.917599999999993</v>
      </c>
      <c r="AK12" s="29">
        <f>IF(ISNUMBER(INDEX(Roundwood_transp._input!$D$1:$M$95,MATCH(LCIA!AK$8,Roundwood_transp._input!$D$1:$D$95,0),8)),INDEX(Roundwood_transp._input!$D$1:$M$95,MATCH(LCIA!AK$8,Roundwood_transp._input!$D$1:$D$95,0),8),INDEX(Roundwood_transp._input!$D$1:$M$95,MATCH(LCIA!AK$8,Roundwood_transp._input!$D$1:$D$95,0),10))</f>
        <v>70.917599999999993</v>
      </c>
      <c r="AL12" s="29">
        <f>IF(ISNUMBER(INDEX(Roundwood_transp._input!$D$1:$M$95,MATCH(LCIA!AL$8,Roundwood_transp._input!$D$1:$D$95,0),8)),INDEX(Roundwood_transp._input!$D$1:$M$95,MATCH(LCIA!AL$8,Roundwood_transp._input!$D$1:$D$95,0),8),INDEX(Roundwood_transp._input!$D$1:$M$95,MATCH(LCIA!AL$8,Roundwood_transp._input!$D$1:$D$95,0),10))</f>
        <v>70.917599999999993</v>
      </c>
      <c r="AM12" s="29">
        <f>IF(ISNUMBER(INDEX(Roundwood_transp._input!$D$1:$M$95,MATCH(LCIA!AM$8,Roundwood_transp._input!$D$1:$D$95,0),8)),INDEX(Roundwood_transp._input!$D$1:$M$95,MATCH(LCIA!AM$8,Roundwood_transp._input!$D$1:$D$95,0),8),INDEX(Roundwood_transp._input!$D$1:$M$95,MATCH(LCIA!AM$8,Roundwood_transp._input!$D$1:$D$95,0),10))</f>
        <v>74.327100000000002</v>
      </c>
      <c r="AN12" s="29">
        <f>IF(ISNUMBER(INDEX(Roundwood_transp._input!$D$1:$M$95,MATCH(LCIA!AN$8,Roundwood_transp._input!$D$1:$D$95,0),8)),INDEX(Roundwood_transp._input!$D$1:$M$95,MATCH(LCIA!AN$8,Roundwood_transp._input!$D$1:$D$95,0),8),INDEX(Roundwood_transp._input!$D$1:$M$95,MATCH(LCIA!AN$8,Roundwood_transp._input!$D$1:$D$95,0),10))</f>
        <v>74.327100000000002</v>
      </c>
      <c r="AO12" s="29">
        <f>IF(ISNUMBER(INDEX(Roundwood_transp._input!$D$1:$M$95,MATCH(LCIA!AO$8,Roundwood_transp._input!$D$1:$D$95,0),8)),INDEX(Roundwood_transp._input!$D$1:$M$95,MATCH(LCIA!AO$8,Roundwood_transp._input!$D$1:$D$95,0),8),INDEX(Roundwood_transp._input!$D$1:$M$95,MATCH(LCIA!AO$8,Roundwood_transp._input!$D$1:$D$95,0),10))</f>
        <v>74.327100000000002</v>
      </c>
      <c r="AP12" s="29">
        <f>IF(ISNUMBER(INDEX(Roundwood_transp._input!$D$1:$M$95,MATCH(LCIA!AP$8,Roundwood_transp._input!$D$1:$D$95,0),8)),INDEX(Roundwood_transp._input!$D$1:$M$95,MATCH(LCIA!AP$8,Roundwood_transp._input!$D$1:$D$95,0),8),INDEX(Roundwood_transp._input!$D$1:$M$95,MATCH(LCIA!AP$8,Roundwood_transp._input!$D$1:$D$95,0),10))</f>
        <v>74.327100000000002</v>
      </c>
      <c r="AQ12" s="29">
        <f>IF(ISNUMBER(INDEX(Roundwood_transp._input!$D$1:$M$95,MATCH(LCIA!AQ$8,Roundwood_transp._input!$D$1:$D$95,0),8)),INDEX(Roundwood_transp._input!$D$1:$M$95,MATCH(LCIA!AQ$8,Roundwood_transp._input!$D$1:$D$95,0),8),INDEX(Roundwood_transp._input!$D$1:$M$95,MATCH(LCIA!AQ$8,Roundwood_transp._input!$D$1:$D$95,0),10))</f>
        <v>74.327100000000002</v>
      </c>
      <c r="AR12" s="29">
        <f>IF(ISNUMBER(INDEX(Roundwood_transp._input!$D$1:$M$95,MATCH(LCIA!AR$8,Roundwood_transp._input!$D$1:$D$95,0),8)),INDEX(Roundwood_transp._input!$D$1:$M$95,MATCH(LCIA!AR$8,Roundwood_transp._input!$D$1:$D$95,0),8),INDEX(Roundwood_transp._input!$D$1:$M$95,MATCH(LCIA!AR$8,Roundwood_transp._input!$D$1:$D$95,0),10))</f>
        <v>74.327100000000002</v>
      </c>
      <c r="AS12" s="29">
        <f>IF(ISNUMBER(INDEX(Roundwood_transp._input!$D$1:$M$95,MATCH(LCIA!AS$8,Roundwood_transp._input!$D$1:$D$95,0),8)),INDEX(Roundwood_transp._input!$D$1:$M$95,MATCH(LCIA!AS$8,Roundwood_transp._input!$D$1:$D$95,0),8),INDEX(Roundwood_transp._input!$D$1:$M$95,MATCH(LCIA!AS$8,Roundwood_transp._input!$D$1:$D$95,0),10))</f>
        <v>74.327100000000002</v>
      </c>
      <c r="AT12" s="29">
        <f>IF(ISNUMBER(INDEX(Roundwood_transp._input!$D$1:$M$95,MATCH(LCIA!AT$8,Roundwood_transp._input!$D$1:$D$95,0),8)),INDEX(Roundwood_transp._input!$D$1:$M$95,MATCH(LCIA!AT$8,Roundwood_transp._input!$D$1:$D$95,0),8),INDEX(Roundwood_transp._input!$D$1:$M$95,MATCH(LCIA!AT$8,Roundwood_transp._input!$D$1:$D$95,0),10))</f>
        <v>74.327100000000002</v>
      </c>
      <c r="AU12" s="29">
        <f>IF(ISNUMBER(INDEX(Roundwood_transp._input!$D$1:$M$95,MATCH(LCIA!AU$8,Roundwood_transp._input!$D$1:$D$95,0),8)),INDEX(Roundwood_transp._input!$D$1:$M$95,MATCH(LCIA!AU$8,Roundwood_transp._input!$D$1:$D$95,0),8),INDEX(Roundwood_transp._input!$D$1:$M$95,MATCH(LCIA!AU$8,Roundwood_transp._input!$D$1:$D$95,0),10))</f>
        <v>74.327100000000002</v>
      </c>
      <c r="AV12" s="29">
        <f>IF(ISNUMBER(INDEX(Roundwood_transp._input!$D$1:$M$95,MATCH(LCIA!AV$8,Roundwood_transp._input!$D$1:$D$95,0),8)),INDEX(Roundwood_transp._input!$D$1:$M$95,MATCH(LCIA!AV$8,Roundwood_transp._input!$D$1:$D$95,0),8),INDEX(Roundwood_transp._input!$D$1:$M$95,MATCH(LCIA!AV$8,Roundwood_transp._input!$D$1:$D$95,0),10))</f>
        <v>70.917599999999993</v>
      </c>
      <c r="AW12" s="29">
        <f>IF(ISNUMBER(INDEX(Roundwood_transp._input!$D$1:$M$95,MATCH(LCIA!AW$8,Roundwood_transp._input!$D$1:$D$95,0),8)),INDEX(Roundwood_transp._input!$D$1:$M$95,MATCH(LCIA!AW$8,Roundwood_transp._input!$D$1:$D$95,0),8),INDEX(Roundwood_transp._input!$D$1:$M$95,MATCH(LCIA!AW$8,Roundwood_transp._input!$D$1:$D$95,0),10))</f>
        <v>70.917599999999993</v>
      </c>
      <c r="AX12" s="29">
        <f>IF(ISNUMBER(INDEX(Roundwood_transp._input!$D$1:$M$95,MATCH(LCIA!AX$8,Roundwood_transp._input!$D$1:$D$95,0),8)),INDEX(Roundwood_transp._input!$D$1:$M$95,MATCH(LCIA!AX$8,Roundwood_transp._input!$D$1:$D$95,0),8),INDEX(Roundwood_transp._input!$D$1:$M$95,MATCH(LCIA!AX$8,Roundwood_transp._input!$D$1:$D$95,0),10))</f>
        <v>70.917599999999993</v>
      </c>
      <c r="AY12" s="29">
        <f>IF(ISNUMBER(INDEX(Roundwood_transp._input!$D$1:$M$95,MATCH(LCIA!AY$8,Roundwood_transp._input!$D$1:$D$95,0),8)),INDEX(Roundwood_transp._input!$D$1:$M$95,MATCH(LCIA!AY$8,Roundwood_transp._input!$D$1:$D$95,0),8),INDEX(Roundwood_transp._input!$D$1:$M$95,MATCH(LCIA!AY$8,Roundwood_transp._input!$D$1:$D$95,0),10))</f>
        <v>70.917599999999993</v>
      </c>
      <c r="AZ12" s="29">
        <f>IF(ISNUMBER(INDEX(Roundwood_transp._input!$D$1:$M$95,MATCH(LCIA!AZ$8,Roundwood_transp._input!$D$1:$D$95,0),8)),INDEX(Roundwood_transp._input!$D$1:$M$95,MATCH(LCIA!AZ$8,Roundwood_transp._input!$D$1:$D$95,0),8),INDEX(Roundwood_transp._input!$D$1:$M$95,MATCH(LCIA!AZ$8,Roundwood_transp._input!$D$1:$D$95,0),10))</f>
        <v>70.917599999999993</v>
      </c>
      <c r="BA12" s="29">
        <f>IF(ISNUMBER(INDEX(Roundwood_transp._input!$D$1:$M$95,MATCH(LCIA!BA$8,Roundwood_transp._input!$D$1:$D$95,0),8)),INDEX(Roundwood_transp._input!$D$1:$M$95,MATCH(LCIA!BA$8,Roundwood_transp._input!$D$1:$D$95,0),8),INDEX(Roundwood_transp._input!$D$1:$M$95,MATCH(LCIA!BA$8,Roundwood_transp._input!$D$1:$D$95,0),10))</f>
        <v>70.917599999999993</v>
      </c>
      <c r="BB12" s="29">
        <f>IF(ISNUMBER(INDEX(Roundwood_transp._input!$D$1:$M$95,MATCH(LCIA!BB$8,Roundwood_transp._input!$D$1:$D$95,0),8)),INDEX(Roundwood_transp._input!$D$1:$M$95,MATCH(LCIA!BB$8,Roundwood_transp._input!$D$1:$D$95,0),8),INDEX(Roundwood_transp._input!$D$1:$M$95,MATCH(LCIA!BB$8,Roundwood_transp._input!$D$1:$D$95,0),10))</f>
        <v>70.917599999999993</v>
      </c>
      <c r="BC12" s="29">
        <f>IF(ISNUMBER(INDEX(Roundwood_transp._input!$D$1:$M$95,MATCH(LCIA!BC$8,Roundwood_transp._input!$D$1:$D$95,0),8)),INDEX(Roundwood_transp._input!$D$1:$M$95,MATCH(LCIA!BC$8,Roundwood_transp._input!$D$1:$D$95,0),8),INDEX(Roundwood_transp._input!$D$1:$M$95,MATCH(LCIA!BC$8,Roundwood_transp._input!$D$1:$D$95,0),10))</f>
        <v>70.917599999999993</v>
      </c>
      <c r="BD12" s="29">
        <f>IF(ISNUMBER(INDEX(Roundwood_transp._input!$D$1:$M$95,MATCH(LCIA!BD$8,Roundwood_transp._input!$D$1:$D$95,0),8)),INDEX(Roundwood_transp._input!$D$1:$M$95,MATCH(LCIA!BD$8,Roundwood_transp._input!$D$1:$D$95,0),8),INDEX(Roundwood_transp._input!$D$1:$M$95,MATCH(LCIA!BD$8,Roundwood_transp._input!$D$1:$D$95,0),10))</f>
        <v>70.917599999999993</v>
      </c>
      <c r="BE12" s="29">
        <f>IF(ISNUMBER(INDEX(Roundwood_transp._input!$D$1:$M$95,MATCH(LCIA!BE$8,Roundwood_transp._input!$D$1:$D$95,0),8)),INDEX(Roundwood_transp._input!$D$1:$M$95,MATCH(LCIA!BE$8,Roundwood_transp._input!$D$1:$D$95,0),8),INDEX(Roundwood_transp._input!$D$1:$M$95,MATCH(LCIA!BE$8,Roundwood_transp._input!$D$1:$D$95,0),10))</f>
        <v>64.180583999999996</v>
      </c>
      <c r="BF12" s="29">
        <f>IF(ISNUMBER(INDEX(Roundwood_transp._input!$D$1:$M$95,MATCH(LCIA!BF$8,Roundwood_transp._input!$D$1:$D$95,0),8)),INDEX(Roundwood_transp._input!$D$1:$M$95,MATCH(LCIA!BF$8,Roundwood_transp._input!$D$1:$D$95,0),8),INDEX(Roundwood_transp._input!$D$1:$M$95,MATCH(LCIA!BF$8,Roundwood_transp._input!$D$1:$D$95,0),10))</f>
        <v>64.180583999999996</v>
      </c>
      <c r="BG12" s="29">
        <f>IF(ISNUMBER(INDEX(Roundwood_transp._input!$D$1:$M$95,MATCH(LCIA!BG$8,Roundwood_transp._input!$D$1:$D$95,0),8)),INDEX(Roundwood_transp._input!$D$1:$M$95,MATCH(LCIA!BG$8,Roundwood_transp._input!$D$1:$D$95,0),8),INDEX(Roundwood_transp._input!$D$1:$M$95,MATCH(LCIA!BG$8,Roundwood_transp._input!$D$1:$D$95,0),10))</f>
        <v>64.180583999999996</v>
      </c>
      <c r="BH12" s="29">
        <f>IF(ISNUMBER(INDEX(Roundwood_transp._input!$D$1:$M$95,MATCH(LCIA!BH$8,Roundwood_transp._input!$D$1:$D$95,0),8)),INDEX(Roundwood_transp._input!$D$1:$M$95,MATCH(LCIA!BH$8,Roundwood_transp._input!$D$1:$D$95,0),8),INDEX(Roundwood_transp._input!$D$1:$M$95,MATCH(LCIA!BH$8,Roundwood_transp._input!$D$1:$D$95,0),10))</f>
        <v>64.180583999999996</v>
      </c>
      <c r="BI12" s="29">
        <f>IF(ISNUMBER(INDEX(Roundwood_transp._input!$D$1:$M$95,MATCH(LCIA!BI$8,Roundwood_transp._input!$D$1:$D$95,0),8)),INDEX(Roundwood_transp._input!$D$1:$M$95,MATCH(LCIA!BI$8,Roundwood_transp._input!$D$1:$D$95,0),8),INDEX(Roundwood_transp._input!$D$1:$M$95,MATCH(LCIA!BI$8,Roundwood_transp._input!$D$1:$D$95,0),10))</f>
        <v>64.180583999999996</v>
      </c>
      <c r="BJ12" s="29">
        <f>IF(ISNUMBER(INDEX(Roundwood_transp._input!$D$1:$M$95,MATCH(LCIA!BJ$8,Roundwood_transp._input!$D$1:$D$95,0),8)),INDEX(Roundwood_transp._input!$D$1:$M$95,MATCH(LCIA!BJ$8,Roundwood_transp._input!$D$1:$D$95,0),8),INDEX(Roundwood_transp._input!$D$1:$M$95,MATCH(LCIA!BJ$8,Roundwood_transp._input!$D$1:$D$95,0),10))</f>
        <v>64.180583999999996</v>
      </c>
      <c r="BK12" s="29">
        <f>IF(ISNUMBER(INDEX(Roundwood_transp._input!$D$1:$M$95,MATCH(LCIA!BK$8,Roundwood_transp._input!$D$1:$D$95,0),8)),INDEX(Roundwood_transp._input!$D$1:$M$95,MATCH(LCIA!BK$8,Roundwood_transp._input!$D$1:$D$95,0),8),INDEX(Roundwood_transp._input!$D$1:$M$95,MATCH(LCIA!BK$8,Roundwood_transp._input!$D$1:$D$95,0),10))</f>
        <v>64.180583999999996</v>
      </c>
      <c r="BL12" s="29">
        <f>IF(ISNUMBER(INDEX(Roundwood_transp._input!$D$1:$M$95,MATCH(LCIA!BL$8,Roundwood_transp._input!$D$1:$D$95,0),8)),INDEX(Roundwood_transp._input!$D$1:$M$95,MATCH(LCIA!BL$8,Roundwood_transp._input!$D$1:$D$95,0),8),INDEX(Roundwood_transp._input!$D$1:$M$95,MATCH(LCIA!BL$8,Roundwood_transp._input!$D$1:$D$95,0),10))</f>
        <v>64.180583999999996</v>
      </c>
      <c r="BM12" s="29">
        <f>IF(ISNUMBER(INDEX(Roundwood_transp._input!$D$1:$M$95,MATCH(LCIA!BM$8,Roundwood_transp._input!$D$1:$D$95,0),8)),INDEX(Roundwood_transp._input!$D$1:$M$95,MATCH(LCIA!BM$8,Roundwood_transp._input!$D$1:$D$95,0),8),INDEX(Roundwood_transp._input!$D$1:$M$95,MATCH(LCIA!BM$8,Roundwood_transp._input!$D$1:$D$95,0),10))</f>
        <v>64.180583999999996</v>
      </c>
      <c r="BN12" s="29">
        <f>IF(ISNUMBER(INDEX(Roundwood_transp._input!$D$1:$M$95,MATCH(LCIA!BN$8,Roundwood_transp._input!$D$1:$D$95,0),8)),INDEX(Roundwood_transp._input!$D$1:$M$95,MATCH(LCIA!BN$8,Roundwood_transp._input!$D$1:$D$95,0),8),INDEX(Roundwood_transp._input!$D$1:$M$95,MATCH(LCIA!BN$8,Roundwood_transp._input!$D$1:$D$95,0),10))</f>
        <v>67.45356000000001</v>
      </c>
      <c r="BO12" s="29">
        <f>IF(ISNUMBER(INDEX(Roundwood_transp._input!$D$1:$M$95,MATCH(LCIA!BO$8,Roundwood_transp._input!$D$1:$D$95,0),8)),INDEX(Roundwood_transp._input!$D$1:$M$95,MATCH(LCIA!BO$8,Roundwood_transp._input!$D$1:$D$95,0),8),INDEX(Roundwood_transp._input!$D$1:$M$95,MATCH(LCIA!BO$8,Roundwood_transp._input!$D$1:$D$95,0),10))</f>
        <v>67.45356000000001</v>
      </c>
      <c r="BP12" s="29">
        <f>IF(ISNUMBER(INDEX(Roundwood_transp._input!$D$1:$M$95,MATCH(LCIA!BP$8,Roundwood_transp._input!$D$1:$D$95,0),8)),INDEX(Roundwood_transp._input!$D$1:$M$95,MATCH(LCIA!BP$8,Roundwood_transp._input!$D$1:$D$95,0),8),INDEX(Roundwood_transp._input!$D$1:$M$95,MATCH(LCIA!BP$8,Roundwood_transp._input!$D$1:$D$95,0),10))</f>
        <v>67.45356000000001</v>
      </c>
      <c r="BQ12" s="29">
        <f>IF(ISNUMBER(INDEX(Roundwood_transp._input!$D$1:$M$95,MATCH(LCIA!BQ$8,Roundwood_transp._input!$D$1:$D$95,0),8)),INDEX(Roundwood_transp._input!$D$1:$M$95,MATCH(LCIA!BQ$8,Roundwood_transp._input!$D$1:$D$95,0),8),INDEX(Roundwood_transp._input!$D$1:$M$95,MATCH(LCIA!BQ$8,Roundwood_transp._input!$D$1:$D$95,0),10))</f>
        <v>67.45356000000001</v>
      </c>
      <c r="BR12" s="29">
        <f>IF(ISNUMBER(INDEX(Roundwood_transp._input!$D$1:$M$95,MATCH(LCIA!BR$8,Roundwood_transp._input!$D$1:$D$95,0),8)),INDEX(Roundwood_transp._input!$D$1:$M$95,MATCH(LCIA!BR$8,Roundwood_transp._input!$D$1:$D$95,0),8),INDEX(Roundwood_transp._input!$D$1:$M$95,MATCH(LCIA!BR$8,Roundwood_transp._input!$D$1:$D$95,0),10))</f>
        <v>67.45356000000001</v>
      </c>
      <c r="BS12" s="29">
        <f>IF(ISNUMBER(INDEX(Roundwood_transp._input!$D$1:$M$95,MATCH(LCIA!BS$8,Roundwood_transp._input!$D$1:$D$95,0),8)),INDEX(Roundwood_transp._input!$D$1:$M$95,MATCH(LCIA!BS$8,Roundwood_transp._input!$D$1:$D$95,0),8),INDEX(Roundwood_transp._input!$D$1:$M$95,MATCH(LCIA!BS$8,Roundwood_transp._input!$D$1:$D$95,0),10))</f>
        <v>67.45356000000001</v>
      </c>
      <c r="BT12" s="29">
        <f>IF(ISNUMBER(INDEX(Roundwood_transp._input!$D$1:$M$95,MATCH(LCIA!BT$8,Roundwood_transp._input!$D$1:$D$95,0),8)),INDEX(Roundwood_transp._input!$D$1:$M$95,MATCH(LCIA!BT$8,Roundwood_transp._input!$D$1:$D$95,0),8),INDEX(Roundwood_transp._input!$D$1:$M$95,MATCH(LCIA!BT$8,Roundwood_transp._input!$D$1:$D$95,0),10))</f>
        <v>67.45356000000001</v>
      </c>
      <c r="BU12" s="29">
        <f>IF(ISNUMBER(INDEX(Roundwood_transp._input!$D$1:$M$95,MATCH(LCIA!BU$8,Roundwood_transp._input!$D$1:$D$95,0),8)),INDEX(Roundwood_transp._input!$D$1:$M$95,MATCH(LCIA!BU$8,Roundwood_transp._input!$D$1:$D$95,0),8),INDEX(Roundwood_transp._input!$D$1:$M$95,MATCH(LCIA!BU$8,Roundwood_transp._input!$D$1:$D$95,0),10))</f>
        <v>67.45356000000001</v>
      </c>
      <c r="BV12" s="29">
        <f>IF(ISNUMBER(INDEX(Roundwood_transp._input!$D$1:$M$95,MATCH(LCIA!BV$8,Roundwood_transp._input!$D$1:$D$95,0),8)),INDEX(Roundwood_transp._input!$D$1:$M$95,MATCH(LCIA!BV$8,Roundwood_transp._input!$D$1:$D$95,0),8),INDEX(Roundwood_transp._input!$D$1:$M$95,MATCH(LCIA!BV$8,Roundwood_transp._input!$D$1:$D$95,0),10))</f>
        <v>67.45356000000001</v>
      </c>
      <c r="BW12" s="29">
        <f>IF(ISNUMBER(INDEX(Roundwood_transp._input!$D$1:$M$95,MATCH(LCIA!BW$8,Roundwood_transp._input!$D$1:$D$95,0),8)),INDEX(Roundwood_transp._input!$D$1:$M$95,MATCH(LCIA!BW$8,Roundwood_transp._input!$D$1:$D$95,0),8),INDEX(Roundwood_transp._input!$D$1:$M$95,MATCH(LCIA!BW$8,Roundwood_transp._input!$D$1:$D$95,0),10))</f>
        <v>64.180583999999996</v>
      </c>
      <c r="BX12" s="29">
        <f>IF(ISNUMBER(INDEX(Roundwood_transp._input!$D$1:$M$95,MATCH(LCIA!BX$8,Roundwood_transp._input!$D$1:$D$95,0),8)),INDEX(Roundwood_transp._input!$D$1:$M$95,MATCH(LCIA!BX$8,Roundwood_transp._input!$D$1:$D$95,0),8),INDEX(Roundwood_transp._input!$D$1:$M$95,MATCH(LCIA!BX$8,Roundwood_transp._input!$D$1:$D$95,0),10))</f>
        <v>64.180583999999996</v>
      </c>
      <c r="BY12" s="29">
        <f>IF(ISNUMBER(INDEX(Roundwood_transp._input!$D$1:$M$95,MATCH(LCIA!BY$8,Roundwood_transp._input!$D$1:$D$95,0),8)),INDEX(Roundwood_transp._input!$D$1:$M$95,MATCH(LCIA!BY$8,Roundwood_transp._input!$D$1:$D$95,0),8),INDEX(Roundwood_transp._input!$D$1:$M$95,MATCH(LCIA!BY$8,Roundwood_transp._input!$D$1:$D$95,0),10))</f>
        <v>64.180583999999996</v>
      </c>
      <c r="BZ12" s="29">
        <f>IF(ISNUMBER(INDEX(Roundwood_transp._input!$D$1:$M$95,MATCH(LCIA!BZ$8,Roundwood_transp._input!$D$1:$D$95,0),8)),INDEX(Roundwood_transp._input!$D$1:$M$95,MATCH(LCIA!BZ$8,Roundwood_transp._input!$D$1:$D$95,0),8),INDEX(Roundwood_transp._input!$D$1:$M$95,MATCH(LCIA!BZ$8,Roundwood_transp._input!$D$1:$D$95,0),10))</f>
        <v>64.180583999999996</v>
      </c>
      <c r="CA12" s="29">
        <f>IF(ISNUMBER(INDEX(Roundwood_transp._input!$D$1:$M$95,MATCH(LCIA!CA$8,Roundwood_transp._input!$D$1:$D$95,0),8)),INDEX(Roundwood_transp._input!$D$1:$M$95,MATCH(LCIA!CA$8,Roundwood_transp._input!$D$1:$D$95,0),8),INDEX(Roundwood_transp._input!$D$1:$M$95,MATCH(LCIA!CA$8,Roundwood_transp._input!$D$1:$D$95,0),10))</f>
        <v>64.180583999999996</v>
      </c>
      <c r="CB12" s="29">
        <f>IF(ISNUMBER(INDEX(Roundwood_transp._input!$D$1:$M$95,MATCH(LCIA!CB$8,Roundwood_transp._input!$D$1:$D$95,0),8)),INDEX(Roundwood_transp._input!$D$1:$M$95,MATCH(LCIA!CB$8,Roundwood_transp._input!$D$1:$D$95,0),8),INDEX(Roundwood_transp._input!$D$1:$M$95,MATCH(LCIA!CB$8,Roundwood_transp._input!$D$1:$D$95,0),10))</f>
        <v>64.180583999999996</v>
      </c>
      <c r="CC12" s="29">
        <f>IF(ISNUMBER(INDEX(Roundwood_transp._input!$D$1:$M$95,MATCH(LCIA!CC$8,Roundwood_transp._input!$D$1:$D$95,0),8)),INDEX(Roundwood_transp._input!$D$1:$M$95,MATCH(LCIA!CC$8,Roundwood_transp._input!$D$1:$D$95,0),8),INDEX(Roundwood_transp._input!$D$1:$M$95,MATCH(LCIA!CC$8,Roundwood_transp._input!$D$1:$D$95,0),10))</f>
        <v>64.180583999999996</v>
      </c>
      <c r="CD12" s="29">
        <f>IF(ISNUMBER(INDEX(Roundwood_transp._input!$D$1:$M$95,MATCH(LCIA!CD$8,Roundwood_transp._input!$D$1:$D$95,0),8)),INDEX(Roundwood_transp._input!$D$1:$M$95,MATCH(LCIA!CD$8,Roundwood_transp._input!$D$1:$D$95,0),8),INDEX(Roundwood_transp._input!$D$1:$M$95,MATCH(LCIA!CD$8,Roundwood_transp._input!$D$1:$D$95,0),10))</f>
        <v>64.180583999999996</v>
      </c>
      <c r="CE12" s="29">
        <f>IF(ISNUMBER(INDEX(Roundwood_transp._input!$D$1:$M$95,MATCH(LCIA!CE$8,Roundwood_transp._input!$D$1:$D$95,0),8)),INDEX(Roundwood_transp._input!$D$1:$M$95,MATCH(LCIA!CE$8,Roundwood_transp._input!$D$1:$D$95,0),8),INDEX(Roundwood_transp._input!$D$1:$M$95,MATCH(LCIA!CE$8,Roundwood_transp._input!$D$1:$D$95,0),10))</f>
        <v>64.180583999999996</v>
      </c>
      <c r="CF12" s="29">
        <f>IF(ISNUMBER(INDEX(Roundwood_transp._input!$D$1:$M$95,MATCH(LCIA!CF$8,Roundwood_transp._input!$D$1:$D$95,0),8)),INDEX(Roundwood_transp._input!$D$1:$M$95,MATCH(LCIA!CF$8,Roundwood_transp._input!$D$1:$D$95,0),8),INDEX(Roundwood_transp._input!$D$1:$M$95,MATCH(LCIA!CF$8,Roundwood_transp._input!$D$1:$D$95,0),10))</f>
        <v>59.591999999999999</v>
      </c>
      <c r="CG12" s="29">
        <f>IF(ISNUMBER(INDEX(Roundwood_transp._input!$D$1:$M$95,MATCH(LCIA!CG$8,Roundwood_transp._input!$D$1:$D$95,0),8)),INDEX(Roundwood_transp._input!$D$1:$M$95,MATCH(LCIA!CG$8,Roundwood_transp._input!$D$1:$D$95,0),8),INDEX(Roundwood_transp._input!$D$1:$M$95,MATCH(LCIA!CG$8,Roundwood_transp._input!$D$1:$D$95,0),10))</f>
        <v>59.591999999999999</v>
      </c>
      <c r="CH12" s="29">
        <f>IF(ISNUMBER(INDEX(Roundwood_transp._input!$D$1:$M$95,MATCH(LCIA!CH$8,Roundwood_transp._input!$D$1:$D$95,0),8)),INDEX(Roundwood_transp._input!$D$1:$M$95,MATCH(LCIA!CH$8,Roundwood_transp._input!$D$1:$D$95,0),8),INDEX(Roundwood_transp._input!$D$1:$M$95,MATCH(LCIA!CH$8,Roundwood_transp._input!$D$1:$D$95,0),10))</f>
        <v>59.591999999999999</v>
      </c>
      <c r="CI12" s="29">
        <f>IF(ISNUMBER(INDEX(Roundwood_transp._input!$D$1:$M$95,MATCH(LCIA!CI$8,Roundwood_transp._input!$D$1:$D$95,0),8)),INDEX(Roundwood_transp._input!$D$1:$M$95,MATCH(LCIA!CI$8,Roundwood_transp._input!$D$1:$D$95,0),8),INDEX(Roundwood_transp._input!$D$1:$M$95,MATCH(LCIA!CI$8,Roundwood_transp._input!$D$1:$D$95,0),10))</f>
        <v>59.591999999999999</v>
      </c>
      <c r="CJ12" s="29">
        <f>IF(ISNUMBER(INDEX(Roundwood_transp._input!$D$1:$M$95,MATCH(LCIA!CJ$8,Roundwood_transp._input!$D$1:$D$95,0),8)),INDEX(Roundwood_transp._input!$D$1:$M$95,MATCH(LCIA!CJ$8,Roundwood_transp._input!$D$1:$D$95,0),8),INDEX(Roundwood_transp._input!$D$1:$M$95,MATCH(LCIA!CJ$8,Roundwood_transp._input!$D$1:$D$95,0),10))</f>
        <v>59.591999999999999</v>
      </c>
      <c r="CK12" s="29">
        <f>IF(ISNUMBER(INDEX(Roundwood_transp._input!$D$1:$M$95,MATCH(LCIA!CK$8,Roundwood_transp._input!$D$1:$D$95,0),8)),INDEX(Roundwood_transp._input!$D$1:$M$95,MATCH(LCIA!CK$8,Roundwood_transp._input!$D$1:$D$95,0),8),INDEX(Roundwood_transp._input!$D$1:$M$95,MATCH(LCIA!CK$8,Roundwood_transp._input!$D$1:$D$95,0),10))</f>
        <v>59.591999999999999</v>
      </c>
      <c r="CL12" s="29">
        <f>IF(ISNUMBER(INDEX(Roundwood_transp._input!$D$1:$M$95,MATCH(LCIA!CL$8,Roundwood_transp._input!$D$1:$D$95,0),8)),INDEX(Roundwood_transp._input!$D$1:$M$95,MATCH(LCIA!CL$8,Roundwood_transp._input!$D$1:$D$95,0),8),INDEX(Roundwood_transp._input!$D$1:$M$95,MATCH(LCIA!CL$8,Roundwood_transp._input!$D$1:$D$95,0),10))</f>
        <v>59.591999999999999</v>
      </c>
      <c r="CM12" s="29">
        <f>IF(ISNUMBER(INDEX(Roundwood_transp._input!$D$1:$M$95,MATCH(LCIA!CM$8,Roundwood_transp._input!$D$1:$D$95,0),8)),INDEX(Roundwood_transp._input!$D$1:$M$95,MATCH(LCIA!CM$8,Roundwood_transp._input!$D$1:$D$95,0),8),INDEX(Roundwood_transp._input!$D$1:$M$95,MATCH(LCIA!CM$8,Roundwood_transp._input!$D$1:$D$95,0),10))</f>
        <v>59.591999999999999</v>
      </c>
      <c r="CN12" s="29">
        <f>IF(ISNUMBER(INDEX(Roundwood_transp._input!$D$1:$M$95,MATCH(LCIA!CN$8,Roundwood_transp._input!$D$1:$D$95,0),8)),INDEX(Roundwood_transp._input!$D$1:$M$95,MATCH(LCIA!CN$8,Roundwood_transp._input!$D$1:$D$95,0),8),INDEX(Roundwood_transp._input!$D$1:$M$95,MATCH(LCIA!CN$8,Roundwood_transp._input!$D$1:$D$95,0),10))</f>
        <v>59.591999999999999</v>
      </c>
      <c r="CO12" s="29">
        <f>IF(ISNUMBER(INDEX(Roundwood_transp._input!$D$1:$M$95,MATCH(LCIA!CO$8,Roundwood_transp._input!$D$1:$D$95,0),8)),INDEX(Roundwood_transp._input!$D$1:$M$95,MATCH(LCIA!CO$8,Roundwood_transp._input!$D$1:$D$95,0),8),INDEX(Roundwood_transp._input!$D$1:$M$95,MATCH(LCIA!CO$8,Roundwood_transp._input!$D$1:$D$95,0),10))</f>
        <v>62.457000000000001</v>
      </c>
      <c r="CP12" s="29">
        <f>IF(ISNUMBER(INDEX(Roundwood_transp._input!$D$1:$M$95,MATCH(LCIA!CP$8,Roundwood_transp._input!$D$1:$D$95,0),8)),INDEX(Roundwood_transp._input!$D$1:$M$95,MATCH(LCIA!CP$8,Roundwood_transp._input!$D$1:$D$95,0),8),INDEX(Roundwood_transp._input!$D$1:$M$95,MATCH(LCIA!CP$8,Roundwood_transp._input!$D$1:$D$95,0),10))</f>
        <v>62.457000000000001</v>
      </c>
      <c r="CQ12" s="29">
        <f>IF(ISNUMBER(INDEX(Roundwood_transp._input!$D$1:$M$95,MATCH(LCIA!CQ$8,Roundwood_transp._input!$D$1:$D$95,0),8)),INDEX(Roundwood_transp._input!$D$1:$M$95,MATCH(LCIA!CQ$8,Roundwood_transp._input!$D$1:$D$95,0),8),INDEX(Roundwood_transp._input!$D$1:$M$95,MATCH(LCIA!CQ$8,Roundwood_transp._input!$D$1:$D$95,0),10))</f>
        <v>62.457000000000001</v>
      </c>
      <c r="CR12" s="29">
        <f>IF(ISNUMBER(INDEX(Roundwood_transp._input!$D$1:$M$95,MATCH(LCIA!CR$8,Roundwood_transp._input!$D$1:$D$95,0),8)),INDEX(Roundwood_transp._input!$D$1:$M$95,MATCH(LCIA!CR$8,Roundwood_transp._input!$D$1:$D$95,0),8),INDEX(Roundwood_transp._input!$D$1:$M$95,MATCH(LCIA!CR$8,Roundwood_transp._input!$D$1:$D$95,0),10))</f>
        <v>62.457000000000001</v>
      </c>
      <c r="CS12" s="29">
        <f>IF(ISNUMBER(INDEX(Roundwood_transp._input!$D$1:$M$95,MATCH(LCIA!CS$8,Roundwood_transp._input!$D$1:$D$95,0),8)),INDEX(Roundwood_transp._input!$D$1:$M$95,MATCH(LCIA!CS$8,Roundwood_transp._input!$D$1:$D$95,0),8),INDEX(Roundwood_transp._input!$D$1:$M$95,MATCH(LCIA!CS$8,Roundwood_transp._input!$D$1:$D$95,0),10))</f>
        <v>62.457000000000001</v>
      </c>
      <c r="CT12" s="29">
        <f>IF(ISNUMBER(INDEX(Roundwood_transp._input!$D$1:$M$95,MATCH(LCIA!CT$8,Roundwood_transp._input!$D$1:$D$95,0),8)),INDEX(Roundwood_transp._input!$D$1:$M$95,MATCH(LCIA!CT$8,Roundwood_transp._input!$D$1:$D$95,0),8),INDEX(Roundwood_transp._input!$D$1:$M$95,MATCH(LCIA!CT$8,Roundwood_transp._input!$D$1:$D$95,0),10))</f>
        <v>62.457000000000001</v>
      </c>
      <c r="CU12" s="29">
        <f>IF(ISNUMBER(INDEX(Roundwood_transp._input!$D$1:$M$95,MATCH(LCIA!CU$8,Roundwood_transp._input!$D$1:$D$95,0),8)),INDEX(Roundwood_transp._input!$D$1:$M$95,MATCH(LCIA!CU$8,Roundwood_transp._input!$D$1:$D$95,0),8),INDEX(Roundwood_transp._input!$D$1:$M$95,MATCH(LCIA!CU$8,Roundwood_transp._input!$D$1:$D$95,0),10))</f>
        <v>62.457000000000001</v>
      </c>
      <c r="CV12" s="29">
        <f>IF(ISNUMBER(INDEX(Roundwood_transp._input!$D$1:$M$95,MATCH(LCIA!CV$8,Roundwood_transp._input!$D$1:$D$95,0),8)),INDEX(Roundwood_transp._input!$D$1:$M$95,MATCH(LCIA!CV$8,Roundwood_transp._input!$D$1:$D$95,0),8),INDEX(Roundwood_transp._input!$D$1:$M$95,MATCH(LCIA!CV$8,Roundwood_transp._input!$D$1:$D$95,0),10))</f>
        <v>62.457000000000001</v>
      </c>
      <c r="CW12" s="29">
        <f>IF(ISNUMBER(INDEX(Roundwood_transp._input!$D$1:$M$95,MATCH(LCIA!CW$8,Roundwood_transp._input!$D$1:$D$95,0),8)),INDEX(Roundwood_transp._input!$D$1:$M$95,MATCH(LCIA!CW$8,Roundwood_transp._input!$D$1:$D$95,0),8),INDEX(Roundwood_transp._input!$D$1:$M$95,MATCH(LCIA!CW$8,Roundwood_transp._input!$D$1:$D$95,0),10))</f>
        <v>62.457000000000001</v>
      </c>
      <c r="CX12" s="29">
        <f>IF(ISNUMBER(INDEX(Roundwood_transp._input!$D$1:$M$95,MATCH(LCIA!CX$8,Roundwood_transp._input!$D$1:$D$95,0),8)),INDEX(Roundwood_transp._input!$D$1:$M$95,MATCH(LCIA!CX$8,Roundwood_transp._input!$D$1:$D$95,0),8),INDEX(Roundwood_transp._input!$D$1:$M$95,MATCH(LCIA!CX$8,Roundwood_transp._input!$D$1:$D$95,0),10))</f>
        <v>59.591999999999999</v>
      </c>
      <c r="CY12" s="29">
        <f>IF(ISNUMBER(INDEX(Roundwood_transp._input!$D$1:$M$95,MATCH(LCIA!CY$8,Roundwood_transp._input!$D$1:$D$95,0),8)),INDEX(Roundwood_transp._input!$D$1:$M$95,MATCH(LCIA!CY$8,Roundwood_transp._input!$D$1:$D$95,0),8),INDEX(Roundwood_transp._input!$D$1:$M$95,MATCH(LCIA!CY$8,Roundwood_transp._input!$D$1:$D$95,0),10))</f>
        <v>59.591999999999999</v>
      </c>
      <c r="CZ12" s="29">
        <f>IF(ISNUMBER(INDEX(Roundwood_transp._input!$D$1:$M$95,MATCH(LCIA!CZ$8,Roundwood_transp._input!$D$1:$D$95,0),8)),INDEX(Roundwood_transp._input!$D$1:$M$95,MATCH(LCIA!CZ$8,Roundwood_transp._input!$D$1:$D$95,0),8),INDEX(Roundwood_transp._input!$D$1:$M$95,MATCH(LCIA!CZ$8,Roundwood_transp._input!$D$1:$D$95,0),10))</f>
        <v>59.591999999999999</v>
      </c>
      <c r="DA12" s="29">
        <f>IF(ISNUMBER(INDEX(Roundwood_transp._input!$D$1:$M$95,MATCH(LCIA!DA$8,Roundwood_transp._input!$D$1:$D$95,0),8)),INDEX(Roundwood_transp._input!$D$1:$M$95,MATCH(LCIA!DA$8,Roundwood_transp._input!$D$1:$D$95,0),8),INDEX(Roundwood_transp._input!$D$1:$M$95,MATCH(LCIA!DA$8,Roundwood_transp._input!$D$1:$D$95,0),10))</f>
        <v>59.591999999999999</v>
      </c>
      <c r="DB12" s="29">
        <f>IF(ISNUMBER(INDEX(Roundwood_transp._input!$D$1:$M$95,MATCH(LCIA!DB$8,Roundwood_transp._input!$D$1:$D$95,0),8)),INDEX(Roundwood_transp._input!$D$1:$M$95,MATCH(LCIA!DB$8,Roundwood_transp._input!$D$1:$D$95,0),8),INDEX(Roundwood_transp._input!$D$1:$M$95,MATCH(LCIA!DB$8,Roundwood_transp._input!$D$1:$D$95,0),10))</f>
        <v>59.591999999999999</v>
      </c>
      <c r="DC12" s="29">
        <f>IF(ISNUMBER(INDEX(Roundwood_transp._input!$D$1:$M$95,MATCH(LCIA!DC$8,Roundwood_transp._input!$D$1:$D$95,0),8)),INDEX(Roundwood_transp._input!$D$1:$M$95,MATCH(LCIA!DC$8,Roundwood_transp._input!$D$1:$D$95,0),8),INDEX(Roundwood_transp._input!$D$1:$M$95,MATCH(LCIA!DC$8,Roundwood_transp._input!$D$1:$D$95,0),10))</f>
        <v>59.591999999999999</v>
      </c>
      <c r="DD12" s="29">
        <f>IF(ISNUMBER(INDEX(Roundwood_transp._input!$D$1:$M$95,MATCH(LCIA!DD$8,Roundwood_transp._input!$D$1:$D$95,0),8)),INDEX(Roundwood_transp._input!$D$1:$M$95,MATCH(LCIA!DD$8,Roundwood_transp._input!$D$1:$D$95,0),8),INDEX(Roundwood_transp._input!$D$1:$M$95,MATCH(LCIA!DD$8,Roundwood_transp._input!$D$1:$D$95,0),10))</f>
        <v>59.591999999999999</v>
      </c>
      <c r="DE12" s="29">
        <f>IF(ISNUMBER(INDEX(Roundwood_transp._input!$D$1:$M$95,MATCH(LCIA!DE$8,Roundwood_transp._input!$D$1:$D$95,0),8)),INDEX(Roundwood_transp._input!$D$1:$M$95,MATCH(LCIA!DE$8,Roundwood_transp._input!$D$1:$D$95,0),8),INDEX(Roundwood_transp._input!$D$1:$M$95,MATCH(LCIA!DE$8,Roundwood_transp._input!$D$1:$D$95,0),10))</f>
        <v>59.591999999999999</v>
      </c>
      <c r="DF12" s="29">
        <f>IF(ISNUMBER(INDEX(Roundwood_transp._input!$D$1:$M$95,MATCH(LCIA!DF$8,Roundwood_transp._input!$D$1:$D$95,0),8)),INDEX(Roundwood_transp._input!$D$1:$M$95,MATCH(LCIA!DF$8,Roundwood_transp._input!$D$1:$D$95,0),8),INDEX(Roundwood_transp._input!$D$1:$M$95,MATCH(LCIA!DF$8,Roundwood_transp._input!$D$1:$D$95,0),10))</f>
        <v>59.591999999999999</v>
      </c>
      <c r="DG12" s="29" t="e">
        <f>IF(ISNUMBER(INDEX(Roundwood_transp._input!$D$1:$M$95,MATCH(LCIA!DG$8,Roundwood_transp._input!$D$1:$D$95,0),8)),INDEX(Roundwood_transp._input!$D$1:$M$95,MATCH(LCIA!DG$8,Roundwood_transp._input!$D$1:$D$95,0),8),INDEX(Roundwood_transp._input!$D$1:$M$95,MATCH(LCIA!DG$8,Roundwood_transp._input!$D$1:$D$95,0),10))</f>
        <v>#VALUE!</v>
      </c>
      <c r="DH12" s="29" t="e">
        <f>IF(ISNUMBER(INDEX(Roundwood_transp._input!$D$1:$M$95,MATCH(LCIA!DH$8,Roundwood_transp._input!$D$1:$D$95,0),8)),INDEX(Roundwood_transp._input!$D$1:$M$95,MATCH(LCIA!DH$8,Roundwood_transp._input!$D$1:$D$95,0),8),INDEX(Roundwood_transp._input!$D$1:$M$95,MATCH(LCIA!DH$8,Roundwood_transp._input!$D$1:$D$95,0),10))</f>
        <v>#VALUE!</v>
      </c>
      <c r="DI12" s="29">
        <f>IF(ISNUMBER(INDEX(Roundwood_transp._input!$D$1:$M$95,MATCH(LCIA!DI$8,Roundwood_transp._input!$D$1:$D$95,0),8)),INDEX(Roundwood_transp._input!$D$1:$M$95,MATCH(LCIA!DI$8,Roundwood_transp._input!$D$1:$D$95,0),8),INDEX(Roundwood_transp._input!$D$1:$M$95,MATCH(LCIA!DI$8,Roundwood_transp._input!$D$1:$D$95,0),10))</f>
        <v>78.576700799999998</v>
      </c>
      <c r="DJ12" s="29">
        <f>IF(ISNUMBER(INDEX(Roundwood_transp._input!$D$1:$M$95,MATCH(LCIA!DJ$8,Roundwood_transp._input!$D$1:$D$95,0),8)),INDEX(Roundwood_transp._input!$D$1:$M$95,MATCH(LCIA!DJ$8,Roundwood_transp._input!$D$1:$D$95,0),8),INDEX(Roundwood_transp._input!$D$1:$M$95,MATCH(LCIA!DJ$8,Roundwood_transp._input!$D$1:$D$95,0),10))</f>
        <v>78.576700799999998</v>
      </c>
      <c r="DK12" s="29">
        <f>IF(ISNUMBER(INDEX(Roundwood_transp._input!$D$1:$M$95,MATCH(LCIA!DK$8,Roundwood_transp._input!$D$1:$D$95,0),8)),INDEX(Roundwood_transp._input!$D$1:$M$95,MATCH(LCIA!DK$8,Roundwood_transp._input!$D$1:$D$95,0),8),INDEX(Roundwood_transp._input!$D$1:$M$95,MATCH(LCIA!DK$8,Roundwood_transp._input!$D$1:$D$95,0),10))</f>
        <v>78.576700799999998</v>
      </c>
      <c r="DL12" s="29">
        <f>IF(ISNUMBER(INDEX(Roundwood_transp._input!$D$1:$M$95,MATCH(LCIA!DL$8,Roundwood_transp._input!$D$1:$D$95,0),8)),INDEX(Roundwood_transp._input!$D$1:$M$95,MATCH(LCIA!DL$8,Roundwood_transp._input!$D$1:$D$95,0),8),INDEX(Roundwood_transp._input!$D$1:$M$95,MATCH(LCIA!DL$8,Roundwood_transp._input!$D$1:$D$95,0),10))</f>
        <v>78.576700799999998</v>
      </c>
      <c r="DM12" s="29">
        <f>IF(ISNUMBER(INDEX(Roundwood_transp._input!$D$1:$M$95,MATCH(LCIA!DM$8,Roundwood_transp._input!$D$1:$D$95,0),8)),INDEX(Roundwood_transp._input!$D$1:$M$95,MATCH(LCIA!DM$8,Roundwood_transp._input!$D$1:$D$95,0),8),INDEX(Roundwood_transp._input!$D$1:$M$95,MATCH(LCIA!DM$8,Roundwood_transp._input!$D$1:$D$95,0),10))</f>
        <v>78.576700799999998</v>
      </c>
      <c r="DN12" s="29">
        <f>IF(ISNUMBER(INDEX(Roundwood_transp._input!$D$1:$M$95,MATCH(LCIA!DN$8,Roundwood_transp._input!$D$1:$D$95,0),8)),INDEX(Roundwood_transp._input!$D$1:$M$95,MATCH(LCIA!DN$8,Roundwood_transp._input!$D$1:$D$95,0),8),INDEX(Roundwood_transp._input!$D$1:$M$95,MATCH(LCIA!DN$8,Roundwood_transp._input!$D$1:$D$95,0),10))</f>
        <v>78.576700799999998</v>
      </c>
      <c r="DO12" s="29">
        <f>IF(ISNUMBER(INDEX(Roundwood_transp._input!$D$1:$M$95,MATCH(LCIA!DO$8,Roundwood_transp._input!$D$1:$D$95,0),8)),INDEX(Roundwood_transp._input!$D$1:$M$95,MATCH(LCIA!DO$8,Roundwood_transp._input!$D$1:$D$95,0),8),INDEX(Roundwood_transp._input!$D$1:$M$95,MATCH(LCIA!DO$8,Roundwood_transp._input!$D$1:$D$95,0),10))</f>
        <v>78.576700799999998</v>
      </c>
      <c r="DP12" s="29">
        <f>IF(ISNUMBER(INDEX(Roundwood_transp._input!$D$1:$M$95,MATCH(LCIA!DP$8,Roundwood_transp._input!$D$1:$D$95,0),8)),INDEX(Roundwood_transp._input!$D$1:$M$95,MATCH(LCIA!DP$8,Roundwood_transp._input!$D$1:$D$95,0),8),INDEX(Roundwood_transp._input!$D$1:$M$95,MATCH(LCIA!DP$8,Roundwood_transp._input!$D$1:$D$95,0),10))</f>
        <v>78.576700799999998</v>
      </c>
      <c r="DQ12" s="29">
        <f>IF(ISNUMBER(INDEX(Roundwood_transp._input!$D$1:$M$95,MATCH(LCIA!DQ$8,Roundwood_transp._input!$D$1:$D$95,0),8)),INDEX(Roundwood_transp._input!$D$1:$M$95,MATCH(LCIA!DQ$8,Roundwood_transp._input!$D$1:$D$95,0),8),INDEX(Roundwood_transp._input!$D$1:$M$95,MATCH(LCIA!DQ$8,Roundwood_transp._input!$D$1:$D$95,0),10))</f>
        <v>78.576700799999998</v>
      </c>
      <c r="DR12" s="29">
        <f>IF(ISNUMBER(INDEX(Roundwood_transp._input!$D$1:$M$95,MATCH(LCIA!DR$8,Roundwood_transp._input!$D$1:$D$95,0),8)),INDEX(Roundwood_transp._input!$D$1:$M$95,MATCH(LCIA!DR$8,Roundwood_transp._input!$D$1:$D$95,0),8),INDEX(Roundwood_transp._input!$D$1:$M$95,MATCH(LCIA!DR$8,Roundwood_transp._input!$D$1:$D$95,0),10))</f>
        <v>82.503081000000009</v>
      </c>
      <c r="DS12" s="29">
        <f>IF(ISNUMBER(INDEX(Roundwood_transp._input!$D$1:$M$95,MATCH(LCIA!DS$8,Roundwood_transp._input!$D$1:$D$95,0),8)),INDEX(Roundwood_transp._input!$D$1:$M$95,MATCH(LCIA!DS$8,Roundwood_transp._input!$D$1:$D$95,0),8),INDEX(Roundwood_transp._input!$D$1:$M$95,MATCH(LCIA!DS$8,Roundwood_transp._input!$D$1:$D$95,0),10))</f>
        <v>82.503081000000009</v>
      </c>
      <c r="DT12" s="29">
        <f>IF(ISNUMBER(INDEX(Roundwood_transp._input!$D$1:$M$95,MATCH(LCIA!DT$8,Roundwood_transp._input!$D$1:$D$95,0),8)),INDEX(Roundwood_transp._input!$D$1:$M$95,MATCH(LCIA!DT$8,Roundwood_transp._input!$D$1:$D$95,0),8),INDEX(Roundwood_transp._input!$D$1:$M$95,MATCH(LCIA!DT$8,Roundwood_transp._input!$D$1:$D$95,0),10))</f>
        <v>82.503081000000009</v>
      </c>
      <c r="DU12" s="29">
        <f>IF(ISNUMBER(INDEX(Roundwood_transp._input!$D$1:$M$95,MATCH(LCIA!DU$8,Roundwood_transp._input!$D$1:$D$95,0),8)),INDEX(Roundwood_transp._input!$D$1:$M$95,MATCH(LCIA!DU$8,Roundwood_transp._input!$D$1:$D$95,0),8),INDEX(Roundwood_transp._input!$D$1:$M$95,MATCH(LCIA!DU$8,Roundwood_transp._input!$D$1:$D$95,0),10))</f>
        <v>82.503081000000009</v>
      </c>
      <c r="DV12" s="29">
        <f>IF(ISNUMBER(INDEX(Roundwood_transp._input!$D$1:$M$95,MATCH(LCIA!DV$8,Roundwood_transp._input!$D$1:$D$95,0),8)),INDEX(Roundwood_transp._input!$D$1:$M$95,MATCH(LCIA!DV$8,Roundwood_transp._input!$D$1:$D$95,0),8),INDEX(Roundwood_transp._input!$D$1:$M$95,MATCH(LCIA!DV$8,Roundwood_transp._input!$D$1:$D$95,0),10))</f>
        <v>82.503081000000009</v>
      </c>
      <c r="DW12" s="29">
        <f>IF(ISNUMBER(INDEX(Roundwood_transp._input!$D$1:$M$95,MATCH(LCIA!DW$8,Roundwood_transp._input!$D$1:$D$95,0),8)),INDEX(Roundwood_transp._input!$D$1:$M$95,MATCH(LCIA!DW$8,Roundwood_transp._input!$D$1:$D$95,0),8),INDEX(Roundwood_transp._input!$D$1:$M$95,MATCH(LCIA!DW$8,Roundwood_transp._input!$D$1:$D$95,0),10))</f>
        <v>82.503081000000009</v>
      </c>
      <c r="DX12" s="29">
        <f>IF(ISNUMBER(INDEX(Roundwood_transp._input!$D$1:$M$95,MATCH(LCIA!DX$8,Roundwood_transp._input!$D$1:$D$95,0),8)),INDEX(Roundwood_transp._input!$D$1:$M$95,MATCH(LCIA!DX$8,Roundwood_transp._input!$D$1:$D$95,0),8),INDEX(Roundwood_transp._input!$D$1:$M$95,MATCH(LCIA!DX$8,Roundwood_transp._input!$D$1:$D$95,0),10))</f>
        <v>82.503081000000009</v>
      </c>
      <c r="DY12" s="29">
        <f>IF(ISNUMBER(INDEX(Roundwood_transp._input!$D$1:$M$95,MATCH(LCIA!DY$8,Roundwood_transp._input!$D$1:$D$95,0),8)),INDEX(Roundwood_transp._input!$D$1:$M$95,MATCH(LCIA!DY$8,Roundwood_transp._input!$D$1:$D$95,0),8),INDEX(Roundwood_transp._input!$D$1:$M$95,MATCH(LCIA!DY$8,Roundwood_transp._input!$D$1:$D$95,0),10))</f>
        <v>82.503081000000009</v>
      </c>
      <c r="DZ12" s="29">
        <f>IF(ISNUMBER(INDEX(Roundwood_transp._input!$D$1:$M$95,MATCH(LCIA!DZ$8,Roundwood_transp._input!$D$1:$D$95,0),8)),INDEX(Roundwood_transp._input!$D$1:$M$95,MATCH(LCIA!DZ$8,Roundwood_transp._input!$D$1:$D$95,0),8),INDEX(Roundwood_transp._input!$D$1:$M$95,MATCH(LCIA!DZ$8,Roundwood_transp._input!$D$1:$D$95,0),10))</f>
        <v>82.503081000000009</v>
      </c>
      <c r="EA12" s="29">
        <f>IF(ISNUMBER(INDEX(Roundwood_transp._input!$D$1:$M$95,MATCH(LCIA!EA$8,Roundwood_transp._input!$D$1:$D$95,0),8)),INDEX(Roundwood_transp._input!$D$1:$M$95,MATCH(LCIA!EA$8,Roundwood_transp._input!$D$1:$D$95,0),8),INDEX(Roundwood_transp._input!$D$1:$M$95,MATCH(LCIA!EA$8,Roundwood_transp._input!$D$1:$D$95,0),10))</f>
        <v>78.576700799999998</v>
      </c>
      <c r="EB12" s="29">
        <f>IF(ISNUMBER(INDEX(Roundwood_transp._input!$D$1:$M$95,MATCH(LCIA!EB$8,Roundwood_transp._input!$D$1:$D$95,0),8)),INDEX(Roundwood_transp._input!$D$1:$M$95,MATCH(LCIA!EB$8,Roundwood_transp._input!$D$1:$D$95,0),8),INDEX(Roundwood_transp._input!$D$1:$M$95,MATCH(LCIA!EB$8,Roundwood_transp._input!$D$1:$D$95,0),10))</f>
        <v>78.576700799999998</v>
      </c>
      <c r="EC12" s="29">
        <f>IF(ISNUMBER(INDEX(Roundwood_transp._input!$D$1:$M$95,MATCH(LCIA!EC$8,Roundwood_transp._input!$D$1:$D$95,0),8)),INDEX(Roundwood_transp._input!$D$1:$M$95,MATCH(LCIA!EC$8,Roundwood_transp._input!$D$1:$D$95,0),8),INDEX(Roundwood_transp._input!$D$1:$M$95,MATCH(LCIA!EC$8,Roundwood_transp._input!$D$1:$D$95,0),10))</f>
        <v>78.576700799999998</v>
      </c>
      <c r="ED12" s="29">
        <f>IF(ISNUMBER(INDEX(Roundwood_transp._input!$D$1:$M$95,MATCH(LCIA!ED$8,Roundwood_transp._input!$D$1:$D$95,0),8)),INDEX(Roundwood_transp._input!$D$1:$M$95,MATCH(LCIA!ED$8,Roundwood_transp._input!$D$1:$D$95,0),8),INDEX(Roundwood_transp._input!$D$1:$M$95,MATCH(LCIA!ED$8,Roundwood_transp._input!$D$1:$D$95,0),10))</f>
        <v>78.576700799999998</v>
      </c>
      <c r="EE12" s="29">
        <f>IF(ISNUMBER(INDEX(Roundwood_transp._input!$D$1:$M$95,MATCH(LCIA!EE$8,Roundwood_transp._input!$D$1:$D$95,0),8)),INDEX(Roundwood_transp._input!$D$1:$M$95,MATCH(LCIA!EE$8,Roundwood_transp._input!$D$1:$D$95,0),8),INDEX(Roundwood_transp._input!$D$1:$M$95,MATCH(LCIA!EE$8,Roundwood_transp._input!$D$1:$D$95,0),10))</f>
        <v>78.576700799999998</v>
      </c>
      <c r="EF12" s="29">
        <f>IF(ISNUMBER(INDEX(Roundwood_transp._input!$D$1:$M$95,MATCH(LCIA!EF$8,Roundwood_transp._input!$D$1:$D$95,0),8)),INDEX(Roundwood_transp._input!$D$1:$M$95,MATCH(LCIA!EF$8,Roundwood_transp._input!$D$1:$D$95,0),8),INDEX(Roundwood_transp._input!$D$1:$M$95,MATCH(LCIA!EF$8,Roundwood_transp._input!$D$1:$D$95,0),10))</f>
        <v>78.576700799999998</v>
      </c>
      <c r="EG12" s="29">
        <f>IF(ISNUMBER(INDEX(Roundwood_transp._input!$D$1:$M$95,MATCH(LCIA!EG$8,Roundwood_transp._input!$D$1:$D$95,0),8)),INDEX(Roundwood_transp._input!$D$1:$M$95,MATCH(LCIA!EG$8,Roundwood_transp._input!$D$1:$D$95,0),8),INDEX(Roundwood_transp._input!$D$1:$M$95,MATCH(LCIA!EG$8,Roundwood_transp._input!$D$1:$D$95,0),10))</f>
        <v>78.576700799999998</v>
      </c>
      <c r="EH12" s="29">
        <f>IF(ISNUMBER(INDEX(Roundwood_transp._input!$D$1:$M$95,MATCH(LCIA!EH$8,Roundwood_transp._input!$D$1:$D$95,0),8)),INDEX(Roundwood_transp._input!$D$1:$M$95,MATCH(LCIA!EH$8,Roundwood_transp._input!$D$1:$D$95,0),8),INDEX(Roundwood_transp._input!$D$1:$M$95,MATCH(LCIA!EH$8,Roundwood_transp._input!$D$1:$D$95,0),10))</f>
        <v>78.576700799999998</v>
      </c>
      <c r="EI12" s="29">
        <f>IF(ISNUMBER(INDEX(Roundwood_transp._input!$D$1:$M$95,MATCH(LCIA!EI$8,Roundwood_transp._input!$D$1:$D$95,0),8)),INDEX(Roundwood_transp._input!$D$1:$M$95,MATCH(LCIA!EI$8,Roundwood_transp._input!$D$1:$D$95,0),8),INDEX(Roundwood_transp._input!$D$1:$M$95,MATCH(LCIA!EI$8,Roundwood_transp._input!$D$1:$D$95,0),10))</f>
        <v>78.576700799999998</v>
      </c>
      <c r="EJ12" s="29">
        <f>IF(ISNUMBER(INDEX(Roundwood_transp._input!$D$1:$M$95,MATCH(LCIA!EJ$8,Roundwood_transp._input!$D$1:$D$95,0),8)),INDEX(Roundwood_transp._input!$D$1:$M$95,MATCH(LCIA!EJ$8,Roundwood_transp._input!$D$1:$D$95,0),8),INDEX(Roundwood_transp._input!$D$1:$M$95,MATCH(LCIA!EJ$8,Roundwood_transp._input!$D$1:$D$95,0),10))</f>
        <v>70.917599999999993</v>
      </c>
      <c r="EK12" s="29">
        <f>IF(ISNUMBER(INDEX(Roundwood_transp._input!$D$1:$M$95,MATCH(LCIA!EK$8,Roundwood_transp._input!$D$1:$D$95,0),8)),INDEX(Roundwood_transp._input!$D$1:$M$95,MATCH(LCIA!EK$8,Roundwood_transp._input!$D$1:$D$95,0),8),INDEX(Roundwood_transp._input!$D$1:$M$95,MATCH(LCIA!EK$8,Roundwood_transp._input!$D$1:$D$95,0),10))</f>
        <v>70.917599999999993</v>
      </c>
      <c r="EL12" s="29">
        <f>IF(ISNUMBER(INDEX(Roundwood_transp._input!$D$1:$M$95,MATCH(LCIA!EL$8,Roundwood_transp._input!$D$1:$D$95,0),8)),INDEX(Roundwood_transp._input!$D$1:$M$95,MATCH(LCIA!EL$8,Roundwood_transp._input!$D$1:$D$95,0),8),INDEX(Roundwood_transp._input!$D$1:$M$95,MATCH(LCIA!EL$8,Roundwood_transp._input!$D$1:$D$95,0),10))</f>
        <v>70.917599999999993</v>
      </c>
      <c r="EM12" s="29">
        <f>IF(ISNUMBER(INDEX(Roundwood_transp._input!$D$1:$M$95,MATCH(LCIA!EM$8,Roundwood_transp._input!$D$1:$D$95,0),8)),INDEX(Roundwood_transp._input!$D$1:$M$95,MATCH(LCIA!EM$8,Roundwood_transp._input!$D$1:$D$95,0),8),INDEX(Roundwood_transp._input!$D$1:$M$95,MATCH(LCIA!EM$8,Roundwood_transp._input!$D$1:$D$95,0),10))</f>
        <v>70.917599999999993</v>
      </c>
      <c r="EN12" s="29">
        <f>IF(ISNUMBER(INDEX(Roundwood_transp._input!$D$1:$M$95,MATCH(LCIA!EN$8,Roundwood_transp._input!$D$1:$D$95,0),8)),INDEX(Roundwood_transp._input!$D$1:$M$95,MATCH(LCIA!EN$8,Roundwood_transp._input!$D$1:$D$95,0),8),INDEX(Roundwood_transp._input!$D$1:$M$95,MATCH(LCIA!EN$8,Roundwood_transp._input!$D$1:$D$95,0),10))</f>
        <v>70.917599999999993</v>
      </c>
      <c r="EO12" s="29">
        <f>IF(ISNUMBER(INDEX(Roundwood_transp._input!$D$1:$M$95,MATCH(LCIA!EO$8,Roundwood_transp._input!$D$1:$D$95,0),8)),INDEX(Roundwood_transp._input!$D$1:$M$95,MATCH(LCIA!EO$8,Roundwood_transp._input!$D$1:$D$95,0),8),INDEX(Roundwood_transp._input!$D$1:$M$95,MATCH(LCIA!EO$8,Roundwood_transp._input!$D$1:$D$95,0),10))</f>
        <v>70.917599999999993</v>
      </c>
      <c r="EP12" s="29">
        <f>IF(ISNUMBER(INDEX(Roundwood_transp._input!$D$1:$M$95,MATCH(LCIA!EP$8,Roundwood_transp._input!$D$1:$D$95,0),8)),INDEX(Roundwood_transp._input!$D$1:$M$95,MATCH(LCIA!EP$8,Roundwood_transp._input!$D$1:$D$95,0),8),INDEX(Roundwood_transp._input!$D$1:$M$95,MATCH(LCIA!EP$8,Roundwood_transp._input!$D$1:$D$95,0),10))</f>
        <v>70.917599999999993</v>
      </c>
      <c r="EQ12" s="29">
        <f>IF(ISNUMBER(INDEX(Roundwood_transp._input!$D$1:$M$95,MATCH(LCIA!EQ$8,Roundwood_transp._input!$D$1:$D$95,0),8)),INDEX(Roundwood_transp._input!$D$1:$M$95,MATCH(LCIA!EQ$8,Roundwood_transp._input!$D$1:$D$95,0),8),INDEX(Roundwood_transp._input!$D$1:$M$95,MATCH(LCIA!EQ$8,Roundwood_transp._input!$D$1:$D$95,0),10))</f>
        <v>70.917599999999993</v>
      </c>
      <c r="ER12" s="29">
        <f>IF(ISNUMBER(INDEX(Roundwood_transp._input!$D$1:$M$95,MATCH(LCIA!ER$8,Roundwood_transp._input!$D$1:$D$95,0),8)),INDEX(Roundwood_transp._input!$D$1:$M$95,MATCH(LCIA!ER$8,Roundwood_transp._input!$D$1:$D$95,0),8),INDEX(Roundwood_transp._input!$D$1:$M$95,MATCH(LCIA!ER$8,Roundwood_transp._input!$D$1:$D$95,0),10))</f>
        <v>70.917599999999993</v>
      </c>
      <c r="ES12" s="29">
        <f>IF(ISNUMBER(INDEX(Roundwood_transp._input!$D$1:$M$95,MATCH(LCIA!ES$8,Roundwood_transp._input!$D$1:$D$95,0),8)),INDEX(Roundwood_transp._input!$D$1:$M$95,MATCH(LCIA!ES$8,Roundwood_transp._input!$D$1:$D$95,0),8),INDEX(Roundwood_transp._input!$D$1:$M$95,MATCH(LCIA!ES$8,Roundwood_transp._input!$D$1:$D$95,0),10))</f>
        <v>74.327100000000002</v>
      </c>
      <c r="ET12" s="29">
        <f>IF(ISNUMBER(INDEX(Roundwood_transp._input!$D$1:$M$95,MATCH(LCIA!ET$8,Roundwood_transp._input!$D$1:$D$95,0),8)),INDEX(Roundwood_transp._input!$D$1:$M$95,MATCH(LCIA!ET$8,Roundwood_transp._input!$D$1:$D$95,0),8),INDEX(Roundwood_transp._input!$D$1:$M$95,MATCH(LCIA!ET$8,Roundwood_transp._input!$D$1:$D$95,0),10))</f>
        <v>74.327100000000002</v>
      </c>
      <c r="EU12" s="29">
        <f>IF(ISNUMBER(INDEX(Roundwood_transp._input!$D$1:$M$95,MATCH(LCIA!EU$8,Roundwood_transp._input!$D$1:$D$95,0),8)),INDEX(Roundwood_transp._input!$D$1:$M$95,MATCH(LCIA!EU$8,Roundwood_transp._input!$D$1:$D$95,0),8),INDEX(Roundwood_transp._input!$D$1:$M$95,MATCH(LCIA!EU$8,Roundwood_transp._input!$D$1:$D$95,0),10))</f>
        <v>74.327100000000002</v>
      </c>
      <c r="EV12" s="29">
        <f>IF(ISNUMBER(INDEX(Roundwood_transp._input!$D$1:$M$95,MATCH(LCIA!EV$8,Roundwood_transp._input!$D$1:$D$95,0),8)),INDEX(Roundwood_transp._input!$D$1:$M$95,MATCH(LCIA!EV$8,Roundwood_transp._input!$D$1:$D$95,0),8),INDEX(Roundwood_transp._input!$D$1:$M$95,MATCH(LCIA!EV$8,Roundwood_transp._input!$D$1:$D$95,0),10))</f>
        <v>74.327100000000002</v>
      </c>
      <c r="EW12" s="29">
        <f>IF(ISNUMBER(INDEX(Roundwood_transp._input!$D$1:$M$95,MATCH(LCIA!EW$8,Roundwood_transp._input!$D$1:$D$95,0),8)),INDEX(Roundwood_transp._input!$D$1:$M$95,MATCH(LCIA!EW$8,Roundwood_transp._input!$D$1:$D$95,0),8),INDEX(Roundwood_transp._input!$D$1:$M$95,MATCH(LCIA!EW$8,Roundwood_transp._input!$D$1:$D$95,0),10))</f>
        <v>74.327100000000002</v>
      </c>
      <c r="EX12" s="29">
        <f>IF(ISNUMBER(INDEX(Roundwood_transp._input!$D$1:$M$95,MATCH(LCIA!EX$8,Roundwood_transp._input!$D$1:$D$95,0),8)),INDEX(Roundwood_transp._input!$D$1:$M$95,MATCH(LCIA!EX$8,Roundwood_transp._input!$D$1:$D$95,0),8),INDEX(Roundwood_transp._input!$D$1:$M$95,MATCH(LCIA!EX$8,Roundwood_transp._input!$D$1:$D$95,0),10))</f>
        <v>74.327100000000002</v>
      </c>
      <c r="EY12" s="29">
        <f>IF(ISNUMBER(INDEX(Roundwood_transp._input!$D$1:$M$95,MATCH(LCIA!EY$8,Roundwood_transp._input!$D$1:$D$95,0),8)),INDEX(Roundwood_transp._input!$D$1:$M$95,MATCH(LCIA!EY$8,Roundwood_transp._input!$D$1:$D$95,0),8),INDEX(Roundwood_transp._input!$D$1:$M$95,MATCH(LCIA!EY$8,Roundwood_transp._input!$D$1:$D$95,0),10))</f>
        <v>74.327100000000002</v>
      </c>
      <c r="EZ12" s="29">
        <f>IF(ISNUMBER(INDEX(Roundwood_transp._input!$D$1:$M$95,MATCH(LCIA!EZ$8,Roundwood_transp._input!$D$1:$D$95,0),8)),INDEX(Roundwood_transp._input!$D$1:$M$95,MATCH(LCIA!EZ$8,Roundwood_transp._input!$D$1:$D$95,0),8),INDEX(Roundwood_transp._input!$D$1:$M$95,MATCH(LCIA!EZ$8,Roundwood_transp._input!$D$1:$D$95,0),10))</f>
        <v>74.327100000000002</v>
      </c>
      <c r="FA12" s="29">
        <f>IF(ISNUMBER(INDEX(Roundwood_transp._input!$D$1:$M$95,MATCH(LCIA!FA$8,Roundwood_transp._input!$D$1:$D$95,0),8)),INDEX(Roundwood_transp._input!$D$1:$M$95,MATCH(LCIA!FA$8,Roundwood_transp._input!$D$1:$D$95,0),8),INDEX(Roundwood_transp._input!$D$1:$M$95,MATCH(LCIA!FA$8,Roundwood_transp._input!$D$1:$D$95,0),10))</f>
        <v>74.327100000000002</v>
      </c>
      <c r="FB12" s="29">
        <f>IF(ISNUMBER(INDEX(Roundwood_transp._input!$D$1:$M$95,MATCH(LCIA!FB$8,Roundwood_transp._input!$D$1:$D$95,0),8)),INDEX(Roundwood_transp._input!$D$1:$M$95,MATCH(LCIA!FB$8,Roundwood_transp._input!$D$1:$D$95,0),8),INDEX(Roundwood_transp._input!$D$1:$M$95,MATCH(LCIA!FB$8,Roundwood_transp._input!$D$1:$D$95,0),10))</f>
        <v>70.917599999999993</v>
      </c>
      <c r="FC12" s="29">
        <f>IF(ISNUMBER(INDEX(Roundwood_transp._input!$D$1:$M$95,MATCH(LCIA!FC$8,Roundwood_transp._input!$D$1:$D$95,0),8)),INDEX(Roundwood_transp._input!$D$1:$M$95,MATCH(LCIA!FC$8,Roundwood_transp._input!$D$1:$D$95,0),8),INDEX(Roundwood_transp._input!$D$1:$M$95,MATCH(LCIA!FC$8,Roundwood_transp._input!$D$1:$D$95,0),10))</f>
        <v>70.917599999999993</v>
      </c>
      <c r="FD12" s="29">
        <f>IF(ISNUMBER(INDEX(Roundwood_transp._input!$D$1:$M$95,MATCH(LCIA!FD$8,Roundwood_transp._input!$D$1:$D$95,0),8)),INDEX(Roundwood_transp._input!$D$1:$M$95,MATCH(LCIA!FD$8,Roundwood_transp._input!$D$1:$D$95,0),8),INDEX(Roundwood_transp._input!$D$1:$M$95,MATCH(LCIA!FD$8,Roundwood_transp._input!$D$1:$D$95,0),10))</f>
        <v>70.917599999999993</v>
      </c>
      <c r="FE12" s="29">
        <f>IF(ISNUMBER(INDEX(Roundwood_transp._input!$D$1:$M$95,MATCH(LCIA!FE$8,Roundwood_transp._input!$D$1:$D$95,0),8)),INDEX(Roundwood_transp._input!$D$1:$M$95,MATCH(LCIA!FE$8,Roundwood_transp._input!$D$1:$D$95,0),8),INDEX(Roundwood_transp._input!$D$1:$M$95,MATCH(LCIA!FE$8,Roundwood_transp._input!$D$1:$D$95,0),10))</f>
        <v>70.917599999999993</v>
      </c>
      <c r="FF12" s="29">
        <f>IF(ISNUMBER(INDEX(Roundwood_transp._input!$D$1:$M$95,MATCH(LCIA!FF$8,Roundwood_transp._input!$D$1:$D$95,0),8)),INDEX(Roundwood_transp._input!$D$1:$M$95,MATCH(LCIA!FF$8,Roundwood_transp._input!$D$1:$D$95,0),8),INDEX(Roundwood_transp._input!$D$1:$M$95,MATCH(LCIA!FF$8,Roundwood_transp._input!$D$1:$D$95,0),10))</f>
        <v>70.917599999999993</v>
      </c>
      <c r="FG12" s="29">
        <f>IF(ISNUMBER(INDEX(Roundwood_transp._input!$D$1:$M$95,MATCH(LCIA!FG$8,Roundwood_transp._input!$D$1:$D$95,0),8)),INDEX(Roundwood_transp._input!$D$1:$M$95,MATCH(LCIA!FG$8,Roundwood_transp._input!$D$1:$D$95,0),8),INDEX(Roundwood_transp._input!$D$1:$M$95,MATCH(LCIA!FG$8,Roundwood_transp._input!$D$1:$D$95,0),10))</f>
        <v>70.917599999999993</v>
      </c>
      <c r="FH12" s="29">
        <f>IF(ISNUMBER(INDEX(Roundwood_transp._input!$D$1:$M$95,MATCH(LCIA!FH$8,Roundwood_transp._input!$D$1:$D$95,0),8)),INDEX(Roundwood_transp._input!$D$1:$M$95,MATCH(LCIA!FH$8,Roundwood_transp._input!$D$1:$D$95,0),8),INDEX(Roundwood_transp._input!$D$1:$M$95,MATCH(LCIA!FH$8,Roundwood_transp._input!$D$1:$D$95,0),10))</f>
        <v>70.917599999999993</v>
      </c>
      <c r="FI12" s="29">
        <f>IF(ISNUMBER(INDEX(Roundwood_transp._input!$D$1:$M$95,MATCH(LCIA!FI$8,Roundwood_transp._input!$D$1:$D$95,0),8)),INDEX(Roundwood_transp._input!$D$1:$M$95,MATCH(LCIA!FI$8,Roundwood_transp._input!$D$1:$D$95,0),8),INDEX(Roundwood_transp._input!$D$1:$M$95,MATCH(LCIA!FI$8,Roundwood_transp._input!$D$1:$D$95,0),10))</f>
        <v>70.917599999999993</v>
      </c>
      <c r="FJ12" s="29">
        <f>IF(ISNUMBER(INDEX(Roundwood_transp._input!$D$1:$M$95,MATCH(LCIA!FJ$8,Roundwood_transp._input!$D$1:$D$95,0),8)),INDEX(Roundwood_transp._input!$D$1:$M$95,MATCH(LCIA!FJ$8,Roundwood_transp._input!$D$1:$D$95,0),8),INDEX(Roundwood_transp._input!$D$1:$M$95,MATCH(LCIA!FJ$8,Roundwood_transp._input!$D$1:$D$95,0),10))</f>
        <v>70.917599999999993</v>
      </c>
      <c r="FK12" s="29">
        <f>IF(ISNUMBER(INDEX(Roundwood_transp._input!$D$1:$M$95,MATCH(LCIA!FK$8,Roundwood_transp._input!$D$1:$D$95,0),8)),INDEX(Roundwood_transp._input!$D$1:$M$95,MATCH(LCIA!FK$8,Roundwood_transp._input!$D$1:$D$95,0),8),INDEX(Roundwood_transp._input!$D$1:$M$95,MATCH(LCIA!FK$8,Roundwood_transp._input!$D$1:$D$95,0),10))</f>
        <v>65.729975999999994</v>
      </c>
      <c r="FL12" s="29">
        <f>IF(ISNUMBER(INDEX(Roundwood_transp._input!$D$1:$M$95,MATCH(LCIA!FL$8,Roundwood_transp._input!$D$1:$D$95,0),8)),INDEX(Roundwood_transp._input!$D$1:$M$95,MATCH(LCIA!FL$8,Roundwood_transp._input!$D$1:$D$95,0),8),INDEX(Roundwood_transp._input!$D$1:$M$95,MATCH(LCIA!FL$8,Roundwood_transp._input!$D$1:$D$95,0),10))</f>
        <v>65.729975999999994</v>
      </c>
      <c r="FM12" s="29">
        <f>IF(ISNUMBER(INDEX(Roundwood_transp._input!$D$1:$M$95,MATCH(LCIA!FM$8,Roundwood_transp._input!$D$1:$D$95,0),8)),INDEX(Roundwood_transp._input!$D$1:$M$95,MATCH(LCIA!FM$8,Roundwood_transp._input!$D$1:$D$95,0),8),INDEX(Roundwood_transp._input!$D$1:$M$95,MATCH(LCIA!FM$8,Roundwood_transp._input!$D$1:$D$95,0),10))</f>
        <v>65.729975999999994</v>
      </c>
      <c r="FN12" s="29">
        <f>IF(ISNUMBER(INDEX(Roundwood_transp._input!$D$1:$M$95,MATCH(LCIA!FN$8,Roundwood_transp._input!$D$1:$D$95,0),8)),INDEX(Roundwood_transp._input!$D$1:$M$95,MATCH(LCIA!FN$8,Roundwood_transp._input!$D$1:$D$95,0),8),INDEX(Roundwood_transp._input!$D$1:$M$95,MATCH(LCIA!FN$8,Roundwood_transp._input!$D$1:$D$95,0),10))</f>
        <v>65.729975999999994</v>
      </c>
      <c r="FO12" s="29">
        <f>IF(ISNUMBER(INDEX(Roundwood_transp._input!$D$1:$M$95,MATCH(LCIA!FO$8,Roundwood_transp._input!$D$1:$D$95,0),8)),INDEX(Roundwood_transp._input!$D$1:$M$95,MATCH(LCIA!FO$8,Roundwood_transp._input!$D$1:$D$95,0),8),INDEX(Roundwood_transp._input!$D$1:$M$95,MATCH(LCIA!FO$8,Roundwood_transp._input!$D$1:$D$95,0),10))</f>
        <v>65.729975999999994</v>
      </c>
      <c r="FP12" s="29">
        <f>IF(ISNUMBER(INDEX(Roundwood_transp._input!$D$1:$M$95,MATCH(LCIA!FP$8,Roundwood_transp._input!$D$1:$D$95,0),8)),INDEX(Roundwood_transp._input!$D$1:$M$95,MATCH(LCIA!FP$8,Roundwood_transp._input!$D$1:$D$95,0),8),INDEX(Roundwood_transp._input!$D$1:$M$95,MATCH(LCIA!FP$8,Roundwood_transp._input!$D$1:$D$95,0),10))</f>
        <v>65.729975999999994</v>
      </c>
      <c r="FQ12" s="29">
        <f>IF(ISNUMBER(INDEX(Roundwood_transp._input!$D$1:$M$95,MATCH(LCIA!FQ$8,Roundwood_transp._input!$D$1:$D$95,0),8)),INDEX(Roundwood_transp._input!$D$1:$M$95,MATCH(LCIA!FQ$8,Roundwood_transp._input!$D$1:$D$95,0),8),INDEX(Roundwood_transp._input!$D$1:$M$95,MATCH(LCIA!FQ$8,Roundwood_transp._input!$D$1:$D$95,0),10))</f>
        <v>65.729975999999994</v>
      </c>
      <c r="FR12" s="29">
        <f>IF(ISNUMBER(INDEX(Roundwood_transp._input!$D$1:$M$95,MATCH(LCIA!FR$8,Roundwood_transp._input!$D$1:$D$95,0),8)),INDEX(Roundwood_transp._input!$D$1:$M$95,MATCH(LCIA!FR$8,Roundwood_transp._input!$D$1:$D$95,0),8),INDEX(Roundwood_transp._input!$D$1:$M$95,MATCH(LCIA!FR$8,Roundwood_transp._input!$D$1:$D$95,0),10))</f>
        <v>65.729975999999994</v>
      </c>
      <c r="FS12" s="29">
        <f>IF(ISNUMBER(INDEX(Roundwood_transp._input!$D$1:$M$95,MATCH(LCIA!FS$8,Roundwood_transp._input!$D$1:$D$95,0),8)),INDEX(Roundwood_transp._input!$D$1:$M$95,MATCH(LCIA!FS$8,Roundwood_transp._input!$D$1:$D$95,0),8),INDEX(Roundwood_transp._input!$D$1:$M$95,MATCH(LCIA!FS$8,Roundwood_transp._input!$D$1:$D$95,0),10))</f>
        <v>65.729975999999994</v>
      </c>
      <c r="FT12" s="29">
        <f>IF(ISNUMBER(INDEX(Roundwood_transp._input!$D$1:$M$95,MATCH(LCIA!FT$8,Roundwood_transp._input!$D$1:$D$95,0),8)),INDEX(Roundwood_transp._input!$D$1:$M$95,MATCH(LCIA!FT$8,Roundwood_transp._input!$D$1:$D$95,0),8),INDEX(Roundwood_transp._input!$D$1:$M$95,MATCH(LCIA!FT$8,Roundwood_transp._input!$D$1:$D$95,0),10))</f>
        <v>68.702700000000007</v>
      </c>
      <c r="FU12" s="29">
        <f>IF(ISNUMBER(INDEX(Roundwood_transp._input!$D$1:$M$95,MATCH(LCIA!FU$8,Roundwood_transp._input!$D$1:$D$95,0),8)),INDEX(Roundwood_transp._input!$D$1:$M$95,MATCH(LCIA!FU$8,Roundwood_transp._input!$D$1:$D$95,0),8),INDEX(Roundwood_transp._input!$D$1:$M$95,MATCH(LCIA!FU$8,Roundwood_transp._input!$D$1:$D$95,0),10))</f>
        <v>68.702700000000007</v>
      </c>
      <c r="FV12" s="29">
        <f>IF(ISNUMBER(INDEX(Roundwood_transp._input!$D$1:$M$95,MATCH(LCIA!FV$8,Roundwood_transp._input!$D$1:$D$95,0),8)),INDEX(Roundwood_transp._input!$D$1:$M$95,MATCH(LCIA!FV$8,Roundwood_transp._input!$D$1:$D$95,0),8),INDEX(Roundwood_transp._input!$D$1:$M$95,MATCH(LCIA!FV$8,Roundwood_transp._input!$D$1:$D$95,0),10))</f>
        <v>68.702700000000007</v>
      </c>
      <c r="FW12" s="29">
        <f>IF(ISNUMBER(INDEX(Roundwood_transp._input!$D$1:$M$95,MATCH(LCIA!FW$8,Roundwood_transp._input!$D$1:$D$95,0),8)),INDEX(Roundwood_transp._input!$D$1:$M$95,MATCH(LCIA!FW$8,Roundwood_transp._input!$D$1:$D$95,0),8),INDEX(Roundwood_transp._input!$D$1:$M$95,MATCH(LCIA!FW$8,Roundwood_transp._input!$D$1:$D$95,0),10))</f>
        <v>68.702700000000007</v>
      </c>
      <c r="FX12" s="29">
        <f>IF(ISNUMBER(INDEX(Roundwood_transp._input!$D$1:$M$95,MATCH(LCIA!FX$8,Roundwood_transp._input!$D$1:$D$95,0),8)),INDEX(Roundwood_transp._input!$D$1:$M$95,MATCH(LCIA!FX$8,Roundwood_transp._input!$D$1:$D$95,0),8),INDEX(Roundwood_transp._input!$D$1:$M$95,MATCH(LCIA!FX$8,Roundwood_transp._input!$D$1:$D$95,0),10))</f>
        <v>68.702700000000007</v>
      </c>
      <c r="FY12" s="29">
        <f>IF(ISNUMBER(INDEX(Roundwood_transp._input!$D$1:$M$95,MATCH(LCIA!FY$8,Roundwood_transp._input!$D$1:$D$95,0),8)),INDEX(Roundwood_transp._input!$D$1:$M$95,MATCH(LCIA!FY$8,Roundwood_transp._input!$D$1:$D$95,0),8),INDEX(Roundwood_transp._input!$D$1:$M$95,MATCH(LCIA!FY$8,Roundwood_transp._input!$D$1:$D$95,0),10))</f>
        <v>68.702700000000007</v>
      </c>
      <c r="FZ12" s="29">
        <f>IF(ISNUMBER(INDEX(Roundwood_transp._input!$D$1:$M$95,MATCH(LCIA!FZ$8,Roundwood_transp._input!$D$1:$D$95,0),8)),INDEX(Roundwood_transp._input!$D$1:$M$95,MATCH(LCIA!FZ$8,Roundwood_transp._input!$D$1:$D$95,0),8),INDEX(Roundwood_transp._input!$D$1:$M$95,MATCH(LCIA!FZ$8,Roundwood_transp._input!$D$1:$D$95,0),10))</f>
        <v>68.702700000000007</v>
      </c>
      <c r="GA12" s="29">
        <f>IF(ISNUMBER(INDEX(Roundwood_transp._input!$D$1:$M$95,MATCH(LCIA!GA$8,Roundwood_transp._input!$D$1:$D$95,0),8)),INDEX(Roundwood_transp._input!$D$1:$M$95,MATCH(LCIA!GA$8,Roundwood_transp._input!$D$1:$D$95,0),8),INDEX(Roundwood_transp._input!$D$1:$M$95,MATCH(LCIA!GA$8,Roundwood_transp._input!$D$1:$D$95,0),10))</f>
        <v>68.702700000000007</v>
      </c>
      <c r="GB12" s="29" t="e">
        <f>IF(ISNUMBER(INDEX(Roundwood_transp._input!$D$1:$M$95,MATCH(LCIA!GB$8,Roundwood_transp._input!$D$1:$D$95,0),8)),INDEX(Roundwood_transp._input!$D$1:$M$95,MATCH(LCIA!GB$8,Roundwood_transp._input!$D$1:$D$95,0),8),INDEX(Roundwood_transp._input!$D$1:$M$95,MATCH(LCIA!GB$8,Roundwood_transp._input!$D$1:$D$95,0),10))</f>
        <v>#N/A</v>
      </c>
      <c r="GC12" s="29">
        <f>IF(ISNUMBER(INDEX(Roundwood_transp._input!$D$1:$M$95,MATCH(LCIA!GC$8,Roundwood_transp._input!$D$1:$D$95,0),8)),INDEX(Roundwood_transp._input!$D$1:$M$95,MATCH(LCIA!GC$8,Roundwood_transp._input!$D$1:$D$95,0),8),INDEX(Roundwood_transp._input!$D$1:$M$95,MATCH(LCIA!GC$8,Roundwood_transp._input!$D$1:$D$95,0),10))</f>
        <v>65.729975999999994</v>
      </c>
      <c r="GD12" s="29">
        <f>IF(ISNUMBER(INDEX(Roundwood_transp._input!$D$1:$M$95,MATCH(LCIA!GD$8,Roundwood_transp._input!$D$1:$D$95,0),8)),INDEX(Roundwood_transp._input!$D$1:$M$95,MATCH(LCIA!GD$8,Roundwood_transp._input!$D$1:$D$95,0),8),INDEX(Roundwood_transp._input!$D$1:$M$95,MATCH(LCIA!GD$8,Roundwood_transp._input!$D$1:$D$95,0),10))</f>
        <v>65.729975999999994</v>
      </c>
      <c r="GE12" s="29">
        <f>IF(ISNUMBER(INDEX(Roundwood_transp._input!$D$1:$M$95,MATCH(LCIA!GE$8,Roundwood_transp._input!$D$1:$D$95,0),8)),INDEX(Roundwood_transp._input!$D$1:$M$95,MATCH(LCIA!GE$8,Roundwood_transp._input!$D$1:$D$95,0),8),INDEX(Roundwood_transp._input!$D$1:$M$95,MATCH(LCIA!GE$8,Roundwood_transp._input!$D$1:$D$95,0),10))</f>
        <v>65.729975999999994</v>
      </c>
      <c r="GF12" s="29">
        <f>IF(ISNUMBER(INDEX(Roundwood_transp._input!$D$1:$M$95,MATCH(LCIA!GF$8,Roundwood_transp._input!$D$1:$D$95,0),8)),INDEX(Roundwood_transp._input!$D$1:$M$95,MATCH(LCIA!GF$8,Roundwood_transp._input!$D$1:$D$95,0),8),INDEX(Roundwood_transp._input!$D$1:$M$95,MATCH(LCIA!GF$8,Roundwood_transp._input!$D$1:$D$95,0),10))</f>
        <v>65.729975999999994</v>
      </c>
      <c r="GG12" s="29">
        <f>IF(ISNUMBER(INDEX(Roundwood_transp._input!$D$1:$M$95,MATCH(LCIA!GG$8,Roundwood_transp._input!$D$1:$D$95,0),8)),INDEX(Roundwood_transp._input!$D$1:$M$95,MATCH(LCIA!GG$8,Roundwood_transp._input!$D$1:$D$95,0),8),INDEX(Roundwood_transp._input!$D$1:$M$95,MATCH(LCIA!GG$8,Roundwood_transp._input!$D$1:$D$95,0),10))</f>
        <v>65.729975999999994</v>
      </c>
      <c r="GH12" s="29">
        <f>IF(ISNUMBER(INDEX(Roundwood_transp._input!$D$1:$M$95,MATCH(LCIA!GH$8,Roundwood_transp._input!$D$1:$D$95,0),8)),INDEX(Roundwood_transp._input!$D$1:$M$95,MATCH(LCIA!GH$8,Roundwood_transp._input!$D$1:$D$95,0),8),INDEX(Roundwood_transp._input!$D$1:$M$95,MATCH(LCIA!GH$8,Roundwood_transp._input!$D$1:$D$95,0),10))</f>
        <v>65.729975999999994</v>
      </c>
      <c r="GI12" s="29">
        <f>IF(ISNUMBER(INDEX(Roundwood_transp._input!$D$1:$M$95,MATCH(LCIA!GI$8,Roundwood_transp._input!$D$1:$D$95,0),8)),INDEX(Roundwood_transp._input!$D$1:$M$95,MATCH(LCIA!GI$8,Roundwood_transp._input!$D$1:$D$95,0),8),INDEX(Roundwood_transp._input!$D$1:$M$95,MATCH(LCIA!GI$8,Roundwood_transp._input!$D$1:$D$95,0),10))</f>
        <v>65.729975999999994</v>
      </c>
      <c r="GJ12" s="29">
        <f>IF(ISNUMBER(INDEX(Roundwood_transp._input!$D$1:$M$95,MATCH(LCIA!GJ$8,Roundwood_transp._input!$D$1:$D$95,0),8)),INDEX(Roundwood_transp._input!$D$1:$M$95,MATCH(LCIA!GJ$8,Roundwood_transp._input!$D$1:$D$95,0),8),INDEX(Roundwood_transp._input!$D$1:$M$95,MATCH(LCIA!GJ$8,Roundwood_transp._input!$D$1:$D$95,0),10))</f>
        <v>65.729975999999994</v>
      </c>
      <c r="GK12" s="29">
        <f>IF(ISNUMBER(INDEX(Roundwood_transp._input!$D$1:$M$95,MATCH(LCIA!GK$8,Roundwood_transp._input!$D$1:$D$95,0),8)),INDEX(Roundwood_transp._input!$D$1:$M$95,MATCH(LCIA!GK$8,Roundwood_transp._input!$D$1:$D$95,0),8),INDEX(Roundwood_transp._input!$D$1:$M$95,MATCH(LCIA!GK$8,Roundwood_transp._input!$D$1:$D$95,0),10))</f>
        <v>65.729975999999994</v>
      </c>
      <c r="GL12" s="29">
        <f>IF(ISNUMBER(INDEX(Roundwood_transp._input!$D$1:$M$95,MATCH(LCIA!GL$8,Roundwood_transp._input!$D$1:$D$95,0),8)),INDEX(Roundwood_transp._input!$D$1:$M$95,MATCH(LCIA!GL$8,Roundwood_transp._input!$D$1:$D$95,0),8),INDEX(Roundwood_transp._input!$D$1:$M$95,MATCH(LCIA!GL$8,Roundwood_transp._input!$D$1:$D$95,0),10))</f>
        <v>59.591999999999999</v>
      </c>
      <c r="GM12" s="29">
        <f>IF(ISNUMBER(INDEX(Roundwood_transp._input!$D$1:$M$95,MATCH(LCIA!GM$8,Roundwood_transp._input!$D$1:$D$95,0),8)),INDEX(Roundwood_transp._input!$D$1:$M$95,MATCH(LCIA!GM$8,Roundwood_transp._input!$D$1:$D$95,0),8),INDEX(Roundwood_transp._input!$D$1:$M$95,MATCH(LCIA!GM$8,Roundwood_transp._input!$D$1:$D$95,0),10))</f>
        <v>59.591999999999999</v>
      </c>
      <c r="GN12" s="29">
        <f>IF(ISNUMBER(INDEX(Roundwood_transp._input!$D$1:$M$95,MATCH(LCIA!GN$8,Roundwood_transp._input!$D$1:$D$95,0),8)),INDEX(Roundwood_transp._input!$D$1:$M$95,MATCH(LCIA!GN$8,Roundwood_transp._input!$D$1:$D$95,0),8),INDEX(Roundwood_transp._input!$D$1:$M$95,MATCH(LCIA!GN$8,Roundwood_transp._input!$D$1:$D$95,0),10))</f>
        <v>59.591999999999999</v>
      </c>
      <c r="GO12" s="29">
        <f>IF(ISNUMBER(INDEX(Roundwood_transp._input!$D$1:$M$95,MATCH(LCIA!GO$8,Roundwood_transp._input!$D$1:$D$95,0),8)),INDEX(Roundwood_transp._input!$D$1:$M$95,MATCH(LCIA!GO$8,Roundwood_transp._input!$D$1:$D$95,0),8),INDEX(Roundwood_transp._input!$D$1:$M$95,MATCH(LCIA!GO$8,Roundwood_transp._input!$D$1:$D$95,0),10))</f>
        <v>59.591999999999999</v>
      </c>
      <c r="GP12" s="29">
        <f>IF(ISNUMBER(INDEX(Roundwood_transp._input!$D$1:$M$95,MATCH(LCIA!GP$8,Roundwood_transp._input!$D$1:$D$95,0),8)),INDEX(Roundwood_transp._input!$D$1:$M$95,MATCH(LCIA!GP$8,Roundwood_transp._input!$D$1:$D$95,0),8),INDEX(Roundwood_transp._input!$D$1:$M$95,MATCH(LCIA!GP$8,Roundwood_transp._input!$D$1:$D$95,0),10))</f>
        <v>59.591999999999999</v>
      </c>
      <c r="GQ12" s="29">
        <f>IF(ISNUMBER(INDEX(Roundwood_transp._input!$D$1:$M$95,MATCH(LCIA!GQ$8,Roundwood_transp._input!$D$1:$D$95,0),8)),INDEX(Roundwood_transp._input!$D$1:$M$95,MATCH(LCIA!GQ$8,Roundwood_transp._input!$D$1:$D$95,0),8),INDEX(Roundwood_transp._input!$D$1:$M$95,MATCH(LCIA!GQ$8,Roundwood_transp._input!$D$1:$D$95,0),10))</f>
        <v>59.591999999999999</v>
      </c>
      <c r="GR12" s="29">
        <f>IF(ISNUMBER(INDEX(Roundwood_transp._input!$D$1:$M$95,MATCH(LCIA!GR$8,Roundwood_transp._input!$D$1:$D$95,0),8)),INDEX(Roundwood_transp._input!$D$1:$M$95,MATCH(LCIA!GR$8,Roundwood_transp._input!$D$1:$D$95,0),8),INDEX(Roundwood_transp._input!$D$1:$M$95,MATCH(LCIA!GR$8,Roundwood_transp._input!$D$1:$D$95,0),10))</f>
        <v>59.591999999999999</v>
      </c>
      <c r="GS12" s="29">
        <f>IF(ISNUMBER(INDEX(Roundwood_transp._input!$D$1:$M$95,MATCH(LCIA!GS$8,Roundwood_transp._input!$D$1:$D$95,0),8)),INDEX(Roundwood_transp._input!$D$1:$M$95,MATCH(LCIA!GS$8,Roundwood_transp._input!$D$1:$D$95,0),8),INDEX(Roundwood_transp._input!$D$1:$M$95,MATCH(LCIA!GS$8,Roundwood_transp._input!$D$1:$D$95,0),10))</f>
        <v>59.591999999999999</v>
      </c>
      <c r="GT12" s="29">
        <f>IF(ISNUMBER(INDEX(Roundwood_transp._input!$D$1:$M$95,MATCH(LCIA!GT$8,Roundwood_transp._input!$D$1:$D$95,0),8)),INDEX(Roundwood_transp._input!$D$1:$M$95,MATCH(LCIA!GT$8,Roundwood_transp._input!$D$1:$D$95,0),8),INDEX(Roundwood_transp._input!$D$1:$M$95,MATCH(LCIA!GT$8,Roundwood_transp._input!$D$1:$D$95,0),10))</f>
        <v>59.591999999999999</v>
      </c>
      <c r="GU12" s="29">
        <f>IF(ISNUMBER(INDEX(Roundwood_transp._input!$D$1:$M$95,MATCH(LCIA!GU$8,Roundwood_transp._input!$D$1:$D$95,0),8)),INDEX(Roundwood_transp._input!$D$1:$M$95,MATCH(LCIA!GU$8,Roundwood_transp._input!$D$1:$D$95,0),8),INDEX(Roundwood_transp._input!$D$1:$M$95,MATCH(LCIA!GU$8,Roundwood_transp._input!$D$1:$D$95,0),10))</f>
        <v>62.457000000000001</v>
      </c>
      <c r="GV12" s="29">
        <f>IF(ISNUMBER(INDEX(Roundwood_transp._input!$D$1:$M$95,MATCH(LCIA!GV$8,Roundwood_transp._input!$D$1:$D$95,0),8)),INDEX(Roundwood_transp._input!$D$1:$M$95,MATCH(LCIA!GV$8,Roundwood_transp._input!$D$1:$D$95,0),8),INDEX(Roundwood_transp._input!$D$1:$M$95,MATCH(LCIA!GV$8,Roundwood_transp._input!$D$1:$D$95,0),10))</f>
        <v>62.457000000000001</v>
      </c>
      <c r="GW12" s="29">
        <f>IF(ISNUMBER(INDEX(Roundwood_transp._input!$D$1:$M$95,MATCH(LCIA!GW$8,Roundwood_transp._input!$D$1:$D$95,0),8)),INDEX(Roundwood_transp._input!$D$1:$M$95,MATCH(LCIA!GW$8,Roundwood_transp._input!$D$1:$D$95,0),8),INDEX(Roundwood_transp._input!$D$1:$M$95,MATCH(LCIA!GW$8,Roundwood_transp._input!$D$1:$D$95,0),10))</f>
        <v>62.457000000000001</v>
      </c>
      <c r="GX12" s="29">
        <f>IF(ISNUMBER(INDEX(Roundwood_transp._input!$D$1:$M$95,MATCH(LCIA!GX$8,Roundwood_transp._input!$D$1:$D$95,0),8)),INDEX(Roundwood_transp._input!$D$1:$M$95,MATCH(LCIA!GX$8,Roundwood_transp._input!$D$1:$D$95,0),8),INDEX(Roundwood_transp._input!$D$1:$M$95,MATCH(LCIA!GX$8,Roundwood_transp._input!$D$1:$D$95,0),10))</f>
        <v>62.457000000000001</v>
      </c>
      <c r="GY12" s="29">
        <f>IF(ISNUMBER(INDEX(Roundwood_transp._input!$D$1:$M$95,MATCH(LCIA!GY$8,Roundwood_transp._input!$D$1:$D$95,0),8)),INDEX(Roundwood_transp._input!$D$1:$M$95,MATCH(LCIA!GY$8,Roundwood_transp._input!$D$1:$D$95,0),8),INDEX(Roundwood_transp._input!$D$1:$M$95,MATCH(LCIA!GY$8,Roundwood_transp._input!$D$1:$D$95,0),10))</f>
        <v>62.457000000000001</v>
      </c>
      <c r="GZ12" s="29">
        <f>IF(ISNUMBER(INDEX(Roundwood_transp._input!$D$1:$M$95,MATCH(LCIA!GZ$8,Roundwood_transp._input!$D$1:$D$95,0),8)),INDEX(Roundwood_transp._input!$D$1:$M$95,MATCH(LCIA!GZ$8,Roundwood_transp._input!$D$1:$D$95,0),8),INDEX(Roundwood_transp._input!$D$1:$M$95,MATCH(LCIA!GZ$8,Roundwood_transp._input!$D$1:$D$95,0),10))</f>
        <v>62.457000000000001</v>
      </c>
      <c r="HA12" s="29">
        <f>IF(ISNUMBER(INDEX(Roundwood_transp._input!$D$1:$M$95,MATCH(LCIA!HA$8,Roundwood_transp._input!$D$1:$D$95,0),8)),INDEX(Roundwood_transp._input!$D$1:$M$95,MATCH(LCIA!HA$8,Roundwood_transp._input!$D$1:$D$95,0),8),INDEX(Roundwood_transp._input!$D$1:$M$95,MATCH(LCIA!HA$8,Roundwood_transp._input!$D$1:$D$95,0),10))</f>
        <v>62.457000000000001</v>
      </c>
      <c r="HB12" s="29">
        <f>IF(ISNUMBER(INDEX(Roundwood_transp._input!$D$1:$M$95,MATCH(LCIA!HB$8,Roundwood_transp._input!$D$1:$D$95,0),8)),INDEX(Roundwood_transp._input!$D$1:$M$95,MATCH(LCIA!HB$8,Roundwood_transp._input!$D$1:$D$95,0),8),INDEX(Roundwood_transp._input!$D$1:$M$95,MATCH(LCIA!HB$8,Roundwood_transp._input!$D$1:$D$95,0),10))</f>
        <v>62.457000000000001</v>
      </c>
      <c r="HC12" s="29">
        <f>IF(ISNUMBER(INDEX(Roundwood_transp._input!$D$1:$M$95,MATCH(LCIA!HC$8,Roundwood_transp._input!$D$1:$D$95,0),8)),INDEX(Roundwood_transp._input!$D$1:$M$95,MATCH(LCIA!HC$8,Roundwood_transp._input!$D$1:$D$95,0),8),INDEX(Roundwood_transp._input!$D$1:$M$95,MATCH(LCIA!HC$8,Roundwood_transp._input!$D$1:$D$95,0),10))</f>
        <v>62.457000000000001</v>
      </c>
      <c r="HD12" s="29">
        <f>IF(ISNUMBER(INDEX(Roundwood_transp._input!$D$1:$M$95,MATCH(LCIA!HD$8,Roundwood_transp._input!$D$1:$D$95,0),8)),INDEX(Roundwood_transp._input!$D$1:$M$95,MATCH(LCIA!HD$8,Roundwood_transp._input!$D$1:$D$95,0),8),INDEX(Roundwood_transp._input!$D$1:$M$95,MATCH(LCIA!HD$8,Roundwood_transp._input!$D$1:$D$95,0),10))</f>
        <v>59.591999999999999</v>
      </c>
      <c r="HE12" s="29">
        <f>IF(ISNUMBER(INDEX(Roundwood_transp._input!$D$1:$M$95,MATCH(LCIA!HE$8,Roundwood_transp._input!$D$1:$D$95,0),8)),INDEX(Roundwood_transp._input!$D$1:$M$95,MATCH(LCIA!HE$8,Roundwood_transp._input!$D$1:$D$95,0),8),INDEX(Roundwood_transp._input!$D$1:$M$95,MATCH(LCIA!HE$8,Roundwood_transp._input!$D$1:$D$95,0),10))</f>
        <v>59.591999999999999</v>
      </c>
      <c r="HF12" s="29">
        <f>IF(ISNUMBER(INDEX(Roundwood_transp._input!$D$1:$M$95,MATCH(LCIA!HF$8,Roundwood_transp._input!$D$1:$D$95,0),8)),INDEX(Roundwood_transp._input!$D$1:$M$95,MATCH(LCIA!HF$8,Roundwood_transp._input!$D$1:$D$95,0),8),INDEX(Roundwood_transp._input!$D$1:$M$95,MATCH(LCIA!HF$8,Roundwood_transp._input!$D$1:$D$95,0),10))</f>
        <v>59.591999999999999</v>
      </c>
      <c r="HG12" s="29">
        <f>IF(ISNUMBER(INDEX(Roundwood_transp._input!$D$1:$M$95,MATCH(LCIA!HG$8,Roundwood_transp._input!$D$1:$D$95,0),8)),INDEX(Roundwood_transp._input!$D$1:$M$95,MATCH(LCIA!HG$8,Roundwood_transp._input!$D$1:$D$95,0),8),INDEX(Roundwood_transp._input!$D$1:$M$95,MATCH(LCIA!HG$8,Roundwood_transp._input!$D$1:$D$95,0),10))</f>
        <v>59.591999999999999</v>
      </c>
      <c r="HH12" s="29">
        <f>IF(ISNUMBER(INDEX(Roundwood_transp._input!$D$1:$M$95,MATCH(LCIA!HH$8,Roundwood_transp._input!$D$1:$D$95,0),8)),INDEX(Roundwood_transp._input!$D$1:$M$95,MATCH(LCIA!HH$8,Roundwood_transp._input!$D$1:$D$95,0),8),INDEX(Roundwood_transp._input!$D$1:$M$95,MATCH(LCIA!HH$8,Roundwood_transp._input!$D$1:$D$95,0),10))</f>
        <v>59.591999999999999</v>
      </c>
      <c r="HI12" s="29">
        <f>IF(ISNUMBER(INDEX(Roundwood_transp._input!$D$1:$M$95,MATCH(LCIA!HI$8,Roundwood_transp._input!$D$1:$D$95,0),8)),INDEX(Roundwood_transp._input!$D$1:$M$95,MATCH(LCIA!HI$8,Roundwood_transp._input!$D$1:$D$95,0),8),INDEX(Roundwood_transp._input!$D$1:$M$95,MATCH(LCIA!HI$8,Roundwood_transp._input!$D$1:$D$95,0),10))</f>
        <v>59.591999999999999</v>
      </c>
      <c r="HJ12" s="29">
        <f>IF(ISNUMBER(INDEX(Roundwood_transp._input!$D$1:$M$95,MATCH(LCIA!HJ$8,Roundwood_transp._input!$D$1:$D$95,0),8)),INDEX(Roundwood_transp._input!$D$1:$M$95,MATCH(LCIA!HJ$8,Roundwood_transp._input!$D$1:$D$95,0),8),INDEX(Roundwood_transp._input!$D$1:$M$95,MATCH(LCIA!HJ$8,Roundwood_transp._input!$D$1:$D$95,0),10))</f>
        <v>59.591999999999999</v>
      </c>
      <c r="HK12" s="29">
        <f>IF(ISNUMBER(INDEX(Roundwood_transp._input!$D$1:$M$95,MATCH(LCIA!HK$8,Roundwood_transp._input!$D$1:$D$95,0),8)),INDEX(Roundwood_transp._input!$D$1:$M$95,MATCH(LCIA!HK$8,Roundwood_transp._input!$D$1:$D$95,0),8),INDEX(Roundwood_transp._input!$D$1:$M$95,MATCH(LCIA!HK$8,Roundwood_transp._input!$D$1:$D$95,0),10))</f>
        <v>59.591999999999999</v>
      </c>
      <c r="HL12" s="29">
        <f>IF(ISNUMBER(INDEX(Roundwood_transp._input!$D$1:$M$95,MATCH(LCIA!HL$8,Roundwood_transp._input!$D$1:$D$95,0),8)),INDEX(Roundwood_transp._input!$D$1:$M$95,MATCH(LCIA!HL$8,Roundwood_transp._input!$D$1:$D$95,0),8),INDEX(Roundwood_transp._input!$D$1:$M$95,MATCH(LCIA!HL$8,Roundwood_transp._input!$D$1:$D$95,0),10))</f>
        <v>59.591999999999999</v>
      </c>
      <c r="HM12" s="29" t="e">
        <f>IF(ISNUMBER(INDEX(Roundwood_transp._input!$D$1:$M$95,MATCH(LCIA!HM$8,Roundwood_transp._input!$D$1:$D$95,0),8)),INDEX(Roundwood_transp._input!$D$1:$M$95,MATCH(LCIA!HM$8,Roundwood_transp._input!$D$1:$D$95,0),8),INDEX(Roundwood_transp._input!$D$1:$M$95,MATCH(LCIA!HM$8,Roundwood_transp._input!$D$1:$D$95,0),10))</f>
        <v>#VALUE!</v>
      </c>
      <c r="HN12" s="29" t="e">
        <f>IF(ISNUMBER(INDEX(Roundwood_transp._input!$D$1:$M$95,MATCH(LCIA!HN$8,Roundwood_transp._input!$D$1:$D$95,0),8)),INDEX(Roundwood_transp._input!$D$1:$M$95,MATCH(LCIA!HN$8,Roundwood_transp._input!$D$1:$D$95,0),8),INDEX(Roundwood_transp._input!$D$1:$M$95,MATCH(LCIA!HN$8,Roundwood_transp._input!$D$1:$D$95,0),10))</f>
        <v>#VALUE!</v>
      </c>
      <c r="HO12" s="29">
        <f>IF(ISNUMBER(INDEX(Roundwood_transp._input!$D$1:$M$95,MATCH(LCIA!HO$8,Roundwood_transp._input!$D$1:$D$95,0),8)),INDEX(Roundwood_transp._input!$D$1:$M$95,MATCH(LCIA!HO$8,Roundwood_transp._input!$D$1:$D$95,0),8),INDEX(Roundwood_transp._input!$D$1:$M$95,MATCH(LCIA!HO$8,Roundwood_transp._input!$D$1:$D$95,0),10))</f>
        <v>74.250727199999986</v>
      </c>
      <c r="HP12" s="29">
        <f>IF(ISNUMBER(INDEX(Roundwood_transp._input!$D$1:$M$95,MATCH(LCIA!HP$8,Roundwood_transp._input!$D$1:$D$95,0),8)),INDEX(Roundwood_transp._input!$D$1:$M$95,MATCH(LCIA!HP$8,Roundwood_transp._input!$D$1:$D$95,0),8),INDEX(Roundwood_transp._input!$D$1:$M$95,MATCH(LCIA!HP$8,Roundwood_transp._input!$D$1:$D$95,0),10))</f>
        <v>74.250727199999986</v>
      </c>
      <c r="HQ12" s="29">
        <f>IF(ISNUMBER(INDEX(Roundwood_transp._input!$D$1:$M$95,MATCH(LCIA!HQ$8,Roundwood_transp._input!$D$1:$D$95,0),8)),INDEX(Roundwood_transp._input!$D$1:$M$95,MATCH(LCIA!HQ$8,Roundwood_transp._input!$D$1:$D$95,0),8),INDEX(Roundwood_transp._input!$D$1:$M$95,MATCH(LCIA!HQ$8,Roundwood_transp._input!$D$1:$D$95,0),10))</f>
        <v>74.250727199999986</v>
      </c>
      <c r="HR12" s="29">
        <f>IF(ISNUMBER(INDEX(Roundwood_transp._input!$D$1:$M$95,MATCH(LCIA!HR$8,Roundwood_transp._input!$D$1:$D$95,0),8)),INDEX(Roundwood_transp._input!$D$1:$M$95,MATCH(LCIA!HR$8,Roundwood_transp._input!$D$1:$D$95,0),8),INDEX(Roundwood_transp._input!$D$1:$M$95,MATCH(LCIA!HR$8,Roundwood_transp._input!$D$1:$D$95,0),10))</f>
        <v>74.250727199999986</v>
      </c>
      <c r="HS12" s="29">
        <f>IF(ISNUMBER(INDEX(Roundwood_transp._input!$D$1:$M$95,MATCH(LCIA!HS$8,Roundwood_transp._input!$D$1:$D$95,0),8)),INDEX(Roundwood_transp._input!$D$1:$M$95,MATCH(LCIA!HS$8,Roundwood_transp._input!$D$1:$D$95,0),8),INDEX(Roundwood_transp._input!$D$1:$M$95,MATCH(LCIA!HS$8,Roundwood_transp._input!$D$1:$D$95,0),10))</f>
        <v>74.250727199999986</v>
      </c>
      <c r="HT12" s="29">
        <f>IF(ISNUMBER(INDEX(Roundwood_transp._input!$D$1:$M$95,MATCH(LCIA!HT$8,Roundwood_transp._input!$D$1:$D$95,0),8)),INDEX(Roundwood_transp._input!$D$1:$M$95,MATCH(LCIA!HT$8,Roundwood_transp._input!$D$1:$D$95,0),8),INDEX(Roundwood_transp._input!$D$1:$M$95,MATCH(LCIA!HT$8,Roundwood_transp._input!$D$1:$D$95,0),10))</f>
        <v>74.250727199999986</v>
      </c>
      <c r="HU12" s="29">
        <f>IF(ISNUMBER(INDEX(Roundwood_transp._input!$D$1:$M$95,MATCH(LCIA!HU$8,Roundwood_transp._input!$D$1:$D$95,0),8)),INDEX(Roundwood_transp._input!$D$1:$M$95,MATCH(LCIA!HU$8,Roundwood_transp._input!$D$1:$D$95,0),8),INDEX(Roundwood_transp._input!$D$1:$M$95,MATCH(LCIA!HU$8,Roundwood_transp._input!$D$1:$D$95,0),10))</f>
        <v>74.250727199999986</v>
      </c>
      <c r="HV12" s="29">
        <f>IF(ISNUMBER(INDEX(Roundwood_transp._input!$D$1:$M$95,MATCH(LCIA!HV$8,Roundwood_transp._input!$D$1:$D$95,0),8)),INDEX(Roundwood_transp._input!$D$1:$M$95,MATCH(LCIA!HV$8,Roundwood_transp._input!$D$1:$D$95,0),8),INDEX(Roundwood_transp._input!$D$1:$M$95,MATCH(LCIA!HV$8,Roundwood_transp._input!$D$1:$D$95,0),10))</f>
        <v>74.250727199999986</v>
      </c>
      <c r="HW12" s="29">
        <f>IF(ISNUMBER(INDEX(Roundwood_transp._input!$D$1:$M$95,MATCH(LCIA!HW$8,Roundwood_transp._input!$D$1:$D$95,0),8)),INDEX(Roundwood_transp._input!$D$1:$M$95,MATCH(LCIA!HW$8,Roundwood_transp._input!$D$1:$D$95,0),8),INDEX(Roundwood_transp._input!$D$1:$M$95,MATCH(LCIA!HW$8,Roundwood_transp._input!$D$1:$D$95,0),10))</f>
        <v>74.250727199999986</v>
      </c>
      <c r="HX12" s="29">
        <f>IF(ISNUMBER(INDEX(Roundwood_transp._input!$D$1:$M$95,MATCH(LCIA!HX$8,Roundwood_transp._input!$D$1:$D$95,0),8)),INDEX(Roundwood_transp._input!$D$1:$M$95,MATCH(LCIA!HX$8,Roundwood_transp._input!$D$1:$D$95,0),8),INDEX(Roundwood_transp._input!$D$1:$M$95,MATCH(LCIA!HX$8,Roundwood_transp._input!$D$1:$D$95,0),10))</f>
        <v>78.043455000000009</v>
      </c>
      <c r="HY12" s="29">
        <f>IF(ISNUMBER(INDEX(Roundwood_transp._input!$D$1:$M$95,MATCH(LCIA!HY$8,Roundwood_transp._input!$D$1:$D$95,0),8)),INDEX(Roundwood_transp._input!$D$1:$M$95,MATCH(LCIA!HY$8,Roundwood_transp._input!$D$1:$D$95,0),8),INDEX(Roundwood_transp._input!$D$1:$M$95,MATCH(LCIA!HY$8,Roundwood_transp._input!$D$1:$D$95,0),10))</f>
        <v>78.043455000000009</v>
      </c>
      <c r="HZ12" s="29">
        <f>IF(ISNUMBER(INDEX(Roundwood_transp._input!$D$1:$M$95,MATCH(LCIA!HZ$8,Roundwood_transp._input!$D$1:$D$95,0),8)),INDEX(Roundwood_transp._input!$D$1:$M$95,MATCH(LCIA!HZ$8,Roundwood_transp._input!$D$1:$D$95,0),8),INDEX(Roundwood_transp._input!$D$1:$M$95,MATCH(LCIA!HZ$8,Roundwood_transp._input!$D$1:$D$95,0),10))</f>
        <v>78.043455000000009</v>
      </c>
      <c r="IA12" s="29">
        <f>IF(ISNUMBER(INDEX(Roundwood_transp._input!$D$1:$M$95,MATCH(LCIA!IA$8,Roundwood_transp._input!$D$1:$D$95,0),8)),INDEX(Roundwood_transp._input!$D$1:$M$95,MATCH(LCIA!IA$8,Roundwood_transp._input!$D$1:$D$95,0),8),INDEX(Roundwood_transp._input!$D$1:$M$95,MATCH(LCIA!IA$8,Roundwood_transp._input!$D$1:$D$95,0),10))</f>
        <v>78.043455000000009</v>
      </c>
      <c r="IB12" s="29">
        <f>IF(ISNUMBER(INDEX(Roundwood_transp._input!$D$1:$M$95,MATCH(LCIA!IB$8,Roundwood_transp._input!$D$1:$D$95,0),8)),INDEX(Roundwood_transp._input!$D$1:$M$95,MATCH(LCIA!IB$8,Roundwood_transp._input!$D$1:$D$95,0),8),INDEX(Roundwood_transp._input!$D$1:$M$95,MATCH(LCIA!IB$8,Roundwood_transp._input!$D$1:$D$95,0),10))</f>
        <v>78.043455000000009</v>
      </c>
      <c r="IC12" s="29">
        <f>IF(ISNUMBER(INDEX(Roundwood_transp._input!$D$1:$M$95,MATCH(LCIA!IC$8,Roundwood_transp._input!$D$1:$D$95,0),8)),INDEX(Roundwood_transp._input!$D$1:$M$95,MATCH(LCIA!IC$8,Roundwood_transp._input!$D$1:$D$95,0),8),INDEX(Roundwood_transp._input!$D$1:$M$95,MATCH(LCIA!IC$8,Roundwood_transp._input!$D$1:$D$95,0),10))</f>
        <v>78.043455000000009</v>
      </c>
      <c r="ID12" s="29">
        <f>IF(ISNUMBER(INDEX(Roundwood_transp._input!$D$1:$M$95,MATCH(LCIA!ID$8,Roundwood_transp._input!$D$1:$D$95,0),8)),INDEX(Roundwood_transp._input!$D$1:$M$95,MATCH(LCIA!ID$8,Roundwood_transp._input!$D$1:$D$95,0),8),INDEX(Roundwood_transp._input!$D$1:$M$95,MATCH(LCIA!ID$8,Roundwood_transp._input!$D$1:$D$95,0),10))</f>
        <v>78.043455000000009</v>
      </c>
      <c r="IE12" s="29">
        <f>IF(ISNUMBER(INDEX(Roundwood_transp._input!$D$1:$M$95,MATCH(LCIA!IE$8,Roundwood_transp._input!$D$1:$D$95,0),8)),INDEX(Roundwood_transp._input!$D$1:$M$95,MATCH(LCIA!IE$8,Roundwood_transp._input!$D$1:$D$95,0),8),INDEX(Roundwood_transp._input!$D$1:$M$95,MATCH(LCIA!IE$8,Roundwood_transp._input!$D$1:$D$95,0),10))</f>
        <v>78.043455000000009</v>
      </c>
      <c r="IF12" s="29">
        <f>IF(ISNUMBER(INDEX(Roundwood_transp._input!$D$1:$M$95,MATCH(LCIA!IF$8,Roundwood_transp._input!$D$1:$D$95,0),8)),INDEX(Roundwood_transp._input!$D$1:$M$95,MATCH(LCIA!IF$8,Roundwood_transp._input!$D$1:$D$95,0),8),INDEX(Roundwood_transp._input!$D$1:$M$95,MATCH(LCIA!IF$8,Roundwood_transp._input!$D$1:$D$95,0),10))</f>
        <v>78.043455000000009</v>
      </c>
      <c r="IG12" s="29">
        <f>IF(ISNUMBER(INDEX(Roundwood_transp._input!$D$1:$M$95,MATCH(LCIA!IG$8,Roundwood_transp._input!$D$1:$D$95,0),8)),INDEX(Roundwood_transp._input!$D$1:$M$95,MATCH(LCIA!IG$8,Roundwood_transp._input!$D$1:$D$95,0),8),INDEX(Roundwood_transp._input!$D$1:$M$95,MATCH(LCIA!IG$8,Roundwood_transp._input!$D$1:$D$95,0),10))</f>
        <v>74.250727199999986</v>
      </c>
      <c r="IH12" s="29">
        <f>IF(ISNUMBER(INDEX(Roundwood_transp._input!$D$1:$M$95,MATCH(LCIA!IH$8,Roundwood_transp._input!$D$1:$D$95,0),8)),INDEX(Roundwood_transp._input!$D$1:$M$95,MATCH(LCIA!IH$8,Roundwood_transp._input!$D$1:$D$95,0),8),INDEX(Roundwood_transp._input!$D$1:$M$95,MATCH(LCIA!IH$8,Roundwood_transp._input!$D$1:$D$95,0),10))</f>
        <v>74.250727199999986</v>
      </c>
      <c r="II12" s="29">
        <f>IF(ISNUMBER(INDEX(Roundwood_transp._input!$D$1:$M$95,MATCH(LCIA!II$8,Roundwood_transp._input!$D$1:$D$95,0),8)),INDEX(Roundwood_transp._input!$D$1:$M$95,MATCH(LCIA!II$8,Roundwood_transp._input!$D$1:$D$95,0),8),INDEX(Roundwood_transp._input!$D$1:$M$95,MATCH(LCIA!II$8,Roundwood_transp._input!$D$1:$D$95,0),10))</f>
        <v>74.250727199999986</v>
      </c>
      <c r="IJ12" s="29">
        <f>IF(ISNUMBER(INDEX(Roundwood_transp._input!$D$1:$M$95,MATCH(LCIA!IJ$8,Roundwood_transp._input!$D$1:$D$95,0),8)),INDEX(Roundwood_transp._input!$D$1:$M$95,MATCH(LCIA!IJ$8,Roundwood_transp._input!$D$1:$D$95,0),8),INDEX(Roundwood_transp._input!$D$1:$M$95,MATCH(LCIA!IJ$8,Roundwood_transp._input!$D$1:$D$95,0),10))</f>
        <v>74.250727199999986</v>
      </c>
      <c r="IK12" s="29">
        <f>IF(ISNUMBER(INDEX(Roundwood_transp._input!$D$1:$M$95,MATCH(LCIA!IK$8,Roundwood_transp._input!$D$1:$D$95,0),8)),INDEX(Roundwood_transp._input!$D$1:$M$95,MATCH(LCIA!IK$8,Roundwood_transp._input!$D$1:$D$95,0),8),INDEX(Roundwood_transp._input!$D$1:$M$95,MATCH(LCIA!IK$8,Roundwood_transp._input!$D$1:$D$95,0),10))</f>
        <v>74.250727199999986</v>
      </c>
      <c r="IL12" s="29">
        <f>IF(ISNUMBER(INDEX(Roundwood_transp._input!$D$1:$M$95,MATCH(LCIA!IL$8,Roundwood_transp._input!$D$1:$D$95,0),8)),INDEX(Roundwood_transp._input!$D$1:$M$95,MATCH(LCIA!IL$8,Roundwood_transp._input!$D$1:$D$95,0),8),INDEX(Roundwood_transp._input!$D$1:$M$95,MATCH(LCIA!IL$8,Roundwood_transp._input!$D$1:$D$95,0),10))</f>
        <v>74.250727199999986</v>
      </c>
      <c r="IM12" s="29">
        <f>IF(ISNUMBER(INDEX(Roundwood_transp._input!$D$1:$M$95,MATCH(LCIA!IM$8,Roundwood_transp._input!$D$1:$D$95,0),8)),INDEX(Roundwood_transp._input!$D$1:$M$95,MATCH(LCIA!IM$8,Roundwood_transp._input!$D$1:$D$95,0),8),INDEX(Roundwood_transp._input!$D$1:$M$95,MATCH(LCIA!IM$8,Roundwood_transp._input!$D$1:$D$95,0),10))</f>
        <v>74.250727199999986</v>
      </c>
      <c r="IN12" s="29">
        <f>IF(ISNUMBER(INDEX(Roundwood_transp._input!$D$1:$M$95,MATCH(LCIA!IN$8,Roundwood_transp._input!$D$1:$D$95,0),8)),INDEX(Roundwood_transp._input!$D$1:$M$95,MATCH(LCIA!IN$8,Roundwood_transp._input!$D$1:$D$95,0),8),INDEX(Roundwood_transp._input!$D$1:$M$95,MATCH(LCIA!IN$8,Roundwood_transp._input!$D$1:$D$95,0),10))</f>
        <v>74.250727199999986</v>
      </c>
      <c r="IO12" s="29">
        <f>IF(ISNUMBER(INDEX(Roundwood_transp._input!$D$1:$M$95,MATCH(LCIA!IO$8,Roundwood_transp._input!$D$1:$D$95,0),8)),INDEX(Roundwood_transp._input!$D$1:$M$95,MATCH(LCIA!IO$8,Roundwood_transp._input!$D$1:$D$95,0),8),INDEX(Roundwood_transp._input!$D$1:$M$95,MATCH(LCIA!IO$8,Roundwood_transp._input!$D$1:$D$95,0),10))</f>
        <v>74.250727199999986</v>
      </c>
      <c r="IP12" s="29">
        <f>IF(ISNUMBER(INDEX(Roundwood_transp._input!$D$1:$M$95,MATCH(LCIA!IP$8,Roundwood_transp._input!$D$1:$D$95,0),8)),INDEX(Roundwood_transp._input!$D$1:$M$95,MATCH(LCIA!IP$8,Roundwood_transp._input!$D$1:$D$95,0),8),INDEX(Roundwood_transp._input!$D$1:$M$95,MATCH(LCIA!IP$8,Roundwood_transp._input!$D$1:$D$95,0),10))</f>
        <v>70.917599999999993</v>
      </c>
      <c r="IQ12" s="29">
        <f>IF(ISNUMBER(INDEX(Roundwood_transp._input!$D$1:$M$95,MATCH(LCIA!IQ$8,Roundwood_transp._input!$D$1:$D$95,0),8)),INDEX(Roundwood_transp._input!$D$1:$M$95,MATCH(LCIA!IQ$8,Roundwood_transp._input!$D$1:$D$95,0),8),INDEX(Roundwood_transp._input!$D$1:$M$95,MATCH(LCIA!IQ$8,Roundwood_transp._input!$D$1:$D$95,0),10))</f>
        <v>70.917599999999993</v>
      </c>
      <c r="IR12" s="29">
        <f>IF(ISNUMBER(INDEX(Roundwood_transp._input!$D$1:$M$95,MATCH(LCIA!IR$8,Roundwood_transp._input!$D$1:$D$95,0),8)),INDEX(Roundwood_transp._input!$D$1:$M$95,MATCH(LCIA!IR$8,Roundwood_transp._input!$D$1:$D$95,0),8),INDEX(Roundwood_transp._input!$D$1:$M$95,MATCH(LCIA!IR$8,Roundwood_transp._input!$D$1:$D$95,0),10))</f>
        <v>70.917599999999993</v>
      </c>
      <c r="IS12" s="29">
        <f>IF(ISNUMBER(INDEX(Roundwood_transp._input!$D$1:$M$95,MATCH(LCIA!IS$8,Roundwood_transp._input!$D$1:$D$95,0),8)),INDEX(Roundwood_transp._input!$D$1:$M$95,MATCH(LCIA!IS$8,Roundwood_transp._input!$D$1:$D$95,0),8),INDEX(Roundwood_transp._input!$D$1:$M$95,MATCH(LCIA!IS$8,Roundwood_transp._input!$D$1:$D$95,0),10))</f>
        <v>70.917599999999993</v>
      </c>
      <c r="IT12" s="29">
        <f>IF(ISNUMBER(INDEX(Roundwood_transp._input!$D$1:$M$95,MATCH(LCIA!IT$8,Roundwood_transp._input!$D$1:$D$95,0),8)),INDEX(Roundwood_transp._input!$D$1:$M$95,MATCH(LCIA!IT$8,Roundwood_transp._input!$D$1:$D$95,0),8),INDEX(Roundwood_transp._input!$D$1:$M$95,MATCH(LCIA!IT$8,Roundwood_transp._input!$D$1:$D$95,0),10))</f>
        <v>70.917599999999993</v>
      </c>
      <c r="IU12" s="29">
        <f>IF(ISNUMBER(INDEX(Roundwood_transp._input!$D$1:$M$95,MATCH(LCIA!IU$8,Roundwood_transp._input!$D$1:$D$95,0),8)),INDEX(Roundwood_transp._input!$D$1:$M$95,MATCH(LCIA!IU$8,Roundwood_transp._input!$D$1:$D$95,0),8),INDEX(Roundwood_transp._input!$D$1:$M$95,MATCH(LCIA!IU$8,Roundwood_transp._input!$D$1:$D$95,0),10))</f>
        <v>70.917599999999993</v>
      </c>
      <c r="IV12" s="29">
        <f>IF(ISNUMBER(INDEX(Roundwood_transp._input!$D$1:$M$95,MATCH(LCIA!IV$8,Roundwood_transp._input!$D$1:$D$95,0),8)),INDEX(Roundwood_transp._input!$D$1:$M$95,MATCH(LCIA!IV$8,Roundwood_transp._input!$D$1:$D$95,0),8),INDEX(Roundwood_transp._input!$D$1:$M$95,MATCH(LCIA!IV$8,Roundwood_transp._input!$D$1:$D$95,0),10))</f>
        <v>70.917599999999993</v>
      </c>
      <c r="IW12" s="29">
        <f>IF(ISNUMBER(INDEX(Roundwood_transp._input!$D$1:$M$95,MATCH(LCIA!IW$8,Roundwood_transp._input!$D$1:$D$95,0),8)),INDEX(Roundwood_transp._input!$D$1:$M$95,MATCH(LCIA!IW$8,Roundwood_transp._input!$D$1:$D$95,0),8),INDEX(Roundwood_transp._input!$D$1:$M$95,MATCH(LCIA!IW$8,Roundwood_transp._input!$D$1:$D$95,0),10))</f>
        <v>70.917599999999993</v>
      </c>
      <c r="IX12" s="29">
        <f>IF(ISNUMBER(INDEX(Roundwood_transp._input!$D$1:$M$95,MATCH(LCIA!IX$8,Roundwood_transp._input!$D$1:$D$95,0),8)),INDEX(Roundwood_transp._input!$D$1:$M$95,MATCH(LCIA!IX$8,Roundwood_transp._input!$D$1:$D$95,0),8),INDEX(Roundwood_transp._input!$D$1:$M$95,MATCH(LCIA!IX$8,Roundwood_transp._input!$D$1:$D$95,0),10))</f>
        <v>70.917599999999993</v>
      </c>
      <c r="IY12" s="29">
        <f>IF(ISNUMBER(INDEX(Roundwood_transp._input!$D$1:$M$95,MATCH(LCIA!IY$8,Roundwood_transp._input!$D$1:$D$95,0),8)),INDEX(Roundwood_transp._input!$D$1:$M$95,MATCH(LCIA!IY$8,Roundwood_transp._input!$D$1:$D$95,0),8),INDEX(Roundwood_transp._input!$D$1:$M$95,MATCH(LCIA!IY$8,Roundwood_transp._input!$D$1:$D$95,0),10))</f>
        <v>74.327100000000002</v>
      </c>
      <c r="IZ12" s="29">
        <f>IF(ISNUMBER(INDEX(Roundwood_transp._input!$D$1:$M$95,MATCH(LCIA!IZ$8,Roundwood_transp._input!$D$1:$D$95,0),8)),INDEX(Roundwood_transp._input!$D$1:$M$95,MATCH(LCIA!IZ$8,Roundwood_transp._input!$D$1:$D$95,0),8),INDEX(Roundwood_transp._input!$D$1:$M$95,MATCH(LCIA!IZ$8,Roundwood_transp._input!$D$1:$D$95,0),10))</f>
        <v>74.327100000000002</v>
      </c>
      <c r="JA12" s="29">
        <f>IF(ISNUMBER(INDEX(Roundwood_transp._input!$D$1:$M$95,MATCH(LCIA!JA$8,Roundwood_transp._input!$D$1:$D$95,0),8)),INDEX(Roundwood_transp._input!$D$1:$M$95,MATCH(LCIA!JA$8,Roundwood_transp._input!$D$1:$D$95,0),8),INDEX(Roundwood_transp._input!$D$1:$M$95,MATCH(LCIA!JA$8,Roundwood_transp._input!$D$1:$D$95,0),10))</f>
        <v>74.327100000000002</v>
      </c>
      <c r="JB12" s="29">
        <f>IF(ISNUMBER(INDEX(Roundwood_transp._input!$D$1:$M$95,MATCH(LCIA!JB$8,Roundwood_transp._input!$D$1:$D$95,0),8)),INDEX(Roundwood_transp._input!$D$1:$M$95,MATCH(LCIA!JB$8,Roundwood_transp._input!$D$1:$D$95,0),8),INDEX(Roundwood_transp._input!$D$1:$M$95,MATCH(LCIA!JB$8,Roundwood_transp._input!$D$1:$D$95,0),10))</f>
        <v>74.327100000000002</v>
      </c>
      <c r="JC12" s="29">
        <f>IF(ISNUMBER(INDEX(Roundwood_transp._input!$D$1:$M$95,MATCH(LCIA!JC$8,Roundwood_transp._input!$D$1:$D$95,0),8)),INDEX(Roundwood_transp._input!$D$1:$M$95,MATCH(LCIA!JC$8,Roundwood_transp._input!$D$1:$D$95,0),8),INDEX(Roundwood_transp._input!$D$1:$M$95,MATCH(LCIA!JC$8,Roundwood_transp._input!$D$1:$D$95,0),10))</f>
        <v>74.327100000000002</v>
      </c>
      <c r="JD12" s="29">
        <f>IF(ISNUMBER(INDEX(Roundwood_transp._input!$D$1:$M$95,MATCH(LCIA!JD$8,Roundwood_transp._input!$D$1:$D$95,0),8)),INDEX(Roundwood_transp._input!$D$1:$M$95,MATCH(LCIA!JD$8,Roundwood_transp._input!$D$1:$D$95,0),8),INDEX(Roundwood_transp._input!$D$1:$M$95,MATCH(LCIA!JD$8,Roundwood_transp._input!$D$1:$D$95,0),10))</f>
        <v>74.327100000000002</v>
      </c>
      <c r="JE12" s="29">
        <f>IF(ISNUMBER(INDEX(Roundwood_transp._input!$D$1:$M$95,MATCH(LCIA!JE$8,Roundwood_transp._input!$D$1:$D$95,0),8)),INDEX(Roundwood_transp._input!$D$1:$M$95,MATCH(LCIA!JE$8,Roundwood_transp._input!$D$1:$D$95,0),8),INDEX(Roundwood_transp._input!$D$1:$M$95,MATCH(LCIA!JE$8,Roundwood_transp._input!$D$1:$D$95,0),10))</f>
        <v>74.327100000000002</v>
      </c>
      <c r="JF12" s="29">
        <f>IF(ISNUMBER(INDEX(Roundwood_transp._input!$D$1:$M$95,MATCH(LCIA!JF$8,Roundwood_transp._input!$D$1:$D$95,0),8)),INDEX(Roundwood_transp._input!$D$1:$M$95,MATCH(LCIA!JF$8,Roundwood_transp._input!$D$1:$D$95,0),8),INDEX(Roundwood_transp._input!$D$1:$M$95,MATCH(LCIA!JF$8,Roundwood_transp._input!$D$1:$D$95,0),10))</f>
        <v>74.327100000000002</v>
      </c>
      <c r="JG12" s="29">
        <f>IF(ISNUMBER(INDEX(Roundwood_transp._input!$D$1:$M$95,MATCH(LCIA!JG$8,Roundwood_transp._input!$D$1:$D$95,0),8)),INDEX(Roundwood_transp._input!$D$1:$M$95,MATCH(LCIA!JG$8,Roundwood_transp._input!$D$1:$D$95,0),8),INDEX(Roundwood_transp._input!$D$1:$M$95,MATCH(LCIA!JG$8,Roundwood_transp._input!$D$1:$D$95,0),10))</f>
        <v>74.327100000000002</v>
      </c>
      <c r="JH12" s="29">
        <f>IF(ISNUMBER(INDEX(Roundwood_transp._input!$D$1:$M$95,MATCH(LCIA!JH$8,Roundwood_transp._input!$D$1:$D$95,0),8)),INDEX(Roundwood_transp._input!$D$1:$M$95,MATCH(LCIA!JH$8,Roundwood_transp._input!$D$1:$D$95,0),8),INDEX(Roundwood_transp._input!$D$1:$M$95,MATCH(LCIA!JH$8,Roundwood_transp._input!$D$1:$D$95,0),10))</f>
        <v>70.917599999999993</v>
      </c>
      <c r="JI12" s="29">
        <f>IF(ISNUMBER(INDEX(Roundwood_transp._input!$D$1:$M$95,MATCH(LCIA!JI$8,Roundwood_transp._input!$D$1:$D$95,0),8)),INDEX(Roundwood_transp._input!$D$1:$M$95,MATCH(LCIA!JI$8,Roundwood_transp._input!$D$1:$D$95,0),8),INDEX(Roundwood_transp._input!$D$1:$M$95,MATCH(LCIA!JI$8,Roundwood_transp._input!$D$1:$D$95,0),10))</f>
        <v>70.917599999999993</v>
      </c>
      <c r="JJ12" s="29">
        <f>IF(ISNUMBER(INDEX(Roundwood_transp._input!$D$1:$M$95,MATCH(LCIA!JJ$8,Roundwood_transp._input!$D$1:$D$95,0),8)),INDEX(Roundwood_transp._input!$D$1:$M$95,MATCH(LCIA!JJ$8,Roundwood_transp._input!$D$1:$D$95,0),8),INDEX(Roundwood_transp._input!$D$1:$M$95,MATCH(LCIA!JJ$8,Roundwood_transp._input!$D$1:$D$95,0),10))</f>
        <v>70.917599999999993</v>
      </c>
      <c r="JK12" s="29">
        <f>IF(ISNUMBER(INDEX(Roundwood_transp._input!$D$1:$M$95,MATCH(LCIA!JK$8,Roundwood_transp._input!$D$1:$D$95,0),8)),INDEX(Roundwood_transp._input!$D$1:$M$95,MATCH(LCIA!JK$8,Roundwood_transp._input!$D$1:$D$95,0),8),INDEX(Roundwood_transp._input!$D$1:$M$95,MATCH(LCIA!JK$8,Roundwood_transp._input!$D$1:$D$95,0),10))</f>
        <v>70.917599999999993</v>
      </c>
      <c r="JL12" s="29">
        <f>IF(ISNUMBER(INDEX(Roundwood_transp._input!$D$1:$M$95,MATCH(LCIA!JL$8,Roundwood_transp._input!$D$1:$D$95,0),8)),INDEX(Roundwood_transp._input!$D$1:$M$95,MATCH(LCIA!JL$8,Roundwood_transp._input!$D$1:$D$95,0),8),INDEX(Roundwood_transp._input!$D$1:$M$95,MATCH(LCIA!JL$8,Roundwood_transp._input!$D$1:$D$95,0),10))</f>
        <v>70.917599999999993</v>
      </c>
      <c r="JM12" s="29">
        <f>IF(ISNUMBER(INDEX(Roundwood_transp._input!$D$1:$M$95,MATCH(LCIA!JM$8,Roundwood_transp._input!$D$1:$D$95,0),8)),INDEX(Roundwood_transp._input!$D$1:$M$95,MATCH(LCIA!JM$8,Roundwood_transp._input!$D$1:$D$95,0),8),INDEX(Roundwood_transp._input!$D$1:$M$95,MATCH(LCIA!JM$8,Roundwood_transp._input!$D$1:$D$95,0),10))</f>
        <v>70.917599999999993</v>
      </c>
      <c r="JN12" s="29">
        <f>IF(ISNUMBER(INDEX(Roundwood_transp._input!$D$1:$M$95,MATCH(LCIA!JN$8,Roundwood_transp._input!$D$1:$D$95,0),8)),INDEX(Roundwood_transp._input!$D$1:$M$95,MATCH(LCIA!JN$8,Roundwood_transp._input!$D$1:$D$95,0),8),INDEX(Roundwood_transp._input!$D$1:$M$95,MATCH(LCIA!JN$8,Roundwood_transp._input!$D$1:$D$95,0),10))</f>
        <v>70.917599999999993</v>
      </c>
      <c r="JO12" s="29">
        <f>IF(ISNUMBER(INDEX(Roundwood_transp._input!$D$1:$M$95,MATCH(LCIA!JO$8,Roundwood_transp._input!$D$1:$D$95,0),8)),INDEX(Roundwood_transp._input!$D$1:$M$95,MATCH(LCIA!JO$8,Roundwood_transp._input!$D$1:$D$95,0),8),INDEX(Roundwood_transp._input!$D$1:$M$95,MATCH(LCIA!JO$8,Roundwood_transp._input!$D$1:$D$95,0),10))</f>
        <v>70.917599999999993</v>
      </c>
      <c r="JP12" s="29">
        <f>IF(ISNUMBER(INDEX(Roundwood_transp._input!$D$1:$M$95,MATCH(LCIA!JP$8,Roundwood_transp._input!$D$1:$D$95,0),8)),INDEX(Roundwood_transp._input!$D$1:$M$95,MATCH(LCIA!JP$8,Roundwood_transp._input!$D$1:$D$95,0),8),INDEX(Roundwood_transp._input!$D$1:$M$95,MATCH(LCIA!JP$8,Roundwood_transp._input!$D$1:$D$95,0),10))</f>
        <v>70.917599999999993</v>
      </c>
      <c r="JQ12" s="29">
        <f>IF(ISNUMBER(INDEX(Roundwood_transp._input!$D$1:$M$95,MATCH(LCIA!JQ$8,Roundwood_transp._input!$D$1:$D$95,0),8)),INDEX(Roundwood_transp._input!$D$1:$M$95,MATCH(LCIA!JQ$8,Roundwood_transp._input!$D$1:$D$95,0),8),INDEX(Roundwood_transp._input!$D$1:$M$95,MATCH(LCIA!JQ$8,Roundwood_transp._input!$D$1:$D$95,0),10))</f>
        <v>62.273639999999993</v>
      </c>
      <c r="JR12" s="29">
        <f>IF(ISNUMBER(INDEX(Roundwood_transp._input!$D$1:$M$95,MATCH(LCIA!JR$8,Roundwood_transp._input!$D$1:$D$95,0),8)),INDEX(Roundwood_transp._input!$D$1:$M$95,MATCH(LCIA!JR$8,Roundwood_transp._input!$D$1:$D$95,0),8),INDEX(Roundwood_transp._input!$D$1:$M$95,MATCH(LCIA!JR$8,Roundwood_transp._input!$D$1:$D$95,0),10))</f>
        <v>62.273639999999993</v>
      </c>
      <c r="JS12" s="29">
        <f>IF(ISNUMBER(INDEX(Roundwood_transp._input!$D$1:$M$95,MATCH(LCIA!JS$8,Roundwood_transp._input!$D$1:$D$95,0),8)),INDEX(Roundwood_transp._input!$D$1:$M$95,MATCH(LCIA!JS$8,Roundwood_transp._input!$D$1:$D$95,0),8),INDEX(Roundwood_transp._input!$D$1:$M$95,MATCH(LCIA!JS$8,Roundwood_transp._input!$D$1:$D$95,0),10))</f>
        <v>62.273639999999993</v>
      </c>
      <c r="JT12" s="29">
        <f>IF(ISNUMBER(INDEX(Roundwood_transp._input!$D$1:$M$95,MATCH(LCIA!JT$8,Roundwood_transp._input!$D$1:$D$95,0),8)),INDEX(Roundwood_transp._input!$D$1:$M$95,MATCH(LCIA!JT$8,Roundwood_transp._input!$D$1:$D$95,0),8),INDEX(Roundwood_transp._input!$D$1:$M$95,MATCH(LCIA!JT$8,Roundwood_transp._input!$D$1:$D$95,0),10))</f>
        <v>62.273639999999993</v>
      </c>
      <c r="JU12" s="29">
        <f>IF(ISNUMBER(INDEX(Roundwood_transp._input!$D$1:$M$95,MATCH(LCIA!JU$8,Roundwood_transp._input!$D$1:$D$95,0),8)),INDEX(Roundwood_transp._input!$D$1:$M$95,MATCH(LCIA!JU$8,Roundwood_transp._input!$D$1:$D$95,0),8),INDEX(Roundwood_transp._input!$D$1:$M$95,MATCH(LCIA!JU$8,Roundwood_transp._input!$D$1:$D$95,0),10))</f>
        <v>62.273639999999993</v>
      </c>
      <c r="JV12" s="29">
        <f>IF(ISNUMBER(INDEX(Roundwood_transp._input!$D$1:$M$95,MATCH(LCIA!JV$8,Roundwood_transp._input!$D$1:$D$95,0),8)),INDEX(Roundwood_transp._input!$D$1:$M$95,MATCH(LCIA!JV$8,Roundwood_transp._input!$D$1:$D$95,0),8),INDEX(Roundwood_transp._input!$D$1:$M$95,MATCH(LCIA!JV$8,Roundwood_transp._input!$D$1:$D$95,0),10))</f>
        <v>62.273639999999993</v>
      </c>
      <c r="JW12" s="29">
        <f>IF(ISNUMBER(INDEX(Roundwood_transp._input!$D$1:$M$95,MATCH(LCIA!JW$8,Roundwood_transp._input!$D$1:$D$95,0),8)),INDEX(Roundwood_transp._input!$D$1:$M$95,MATCH(LCIA!JW$8,Roundwood_transp._input!$D$1:$D$95,0),8),INDEX(Roundwood_transp._input!$D$1:$M$95,MATCH(LCIA!JW$8,Roundwood_transp._input!$D$1:$D$95,0),10))</f>
        <v>62.273639999999993</v>
      </c>
      <c r="JX12" s="29">
        <f>IF(ISNUMBER(INDEX(Roundwood_transp._input!$D$1:$M$95,MATCH(LCIA!JX$8,Roundwood_transp._input!$D$1:$D$95,0),8)),INDEX(Roundwood_transp._input!$D$1:$M$95,MATCH(LCIA!JX$8,Roundwood_transp._input!$D$1:$D$95,0),8),INDEX(Roundwood_transp._input!$D$1:$M$95,MATCH(LCIA!JX$8,Roundwood_transp._input!$D$1:$D$95,0),10))</f>
        <v>62.273639999999993</v>
      </c>
      <c r="JY12" s="29">
        <f>IF(ISNUMBER(INDEX(Roundwood_transp._input!$D$1:$M$95,MATCH(LCIA!JY$8,Roundwood_transp._input!$D$1:$D$95,0),8)),INDEX(Roundwood_transp._input!$D$1:$M$95,MATCH(LCIA!JY$8,Roundwood_transp._input!$D$1:$D$95,0),8),INDEX(Roundwood_transp._input!$D$1:$M$95,MATCH(LCIA!JY$8,Roundwood_transp._input!$D$1:$D$95,0),10))</f>
        <v>62.273639999999993</v>
      </c>
      <c r="JZ12" s="29">
        <f>IF(ISNUMBER(INDEX(Roundwood_transp._input!$D$1:$M$95,MATCH(LCIA!JZ$8,Roundwood_transp._input!$D$1:$D$95,0),8)),INDEX(Roundwood_transp._input!$D$1:$M$95,MATCH(LCIA!JZ$8,Roundwood_transp._input!$D$1:$D$95,0),8),INDEX(Roundwood_transp._input!$D$1:$M$95,MATCH(LCIA!JZ$8,Roundwood_transp._input!$D$1:$D$95,0),10))</f>
        <v>64.955280000000002</v>
      </c>
      <c r="KA12" s="29">
        <f>IF(ISNUMBER(INDEX(Roundwood_transp._input!$D$1:$M$95,MATCH(LCIA!KA$8,Roundwood_transp._input!$D$1:$D$95,0),8)),INDEX(Roundwood_transp._input!$D$1:$M$95,MATCH(LCIA!KA$8,Roundwood_transp._input!$D$1:$D$95,0),8),INDEX(Roundwood_transp._input!$D$1:$M$95,MATCH(LCIA!KA$8,Roundwood_transp._input!$D$1:$D$95,0),10))</f>
        <v>64.955280000000002</v>
      </c>
      <c r="KB12" s="29">
        <f>IF(ISNUMBER(INDEX(Roundwood_transp._input!$D$1:$M$95,MATCH(LCIA!KB$8,Roundwood_transp._input!$D$1:$D$95,0),8)),INDEX(Roundwood_transp._input!$D$1:$M$95,MATCH(LCIA!KB$8,Roundwood_transp._input!$D$1:$D$95,0),8),INDEX(Roundwood_transp._input!$D$1:$M$95,MATCH(LCIA!KB$8,Roundwood_transp._input!$D$1:$D$95,0),10))</f>
        <v>64.955280000000002</v>
      </c>
      <c r="KC12" s="29">
        <f>IF(ISNUMBER(INDEX(Roundwood_transp._input!$D$1:$M$95,MATCH(LCIA!KC$8,Roundwood_transp._input!$D$1:$D$95,0),8)),INDEX(Roundwood_transp._input!$D$1:$M$95,MATCH(LCIA!KC$8,Roundwood_transp._input!$D$1:$D$95,0),8),INDEX(Roundwood_transp._input!$D$1:$M$95,MATCH(LCIA!KC$8,Roundwood_transp._input!$D$1:$D$95,0),10))</f>
        <v>64.955280000000002</v>
      </c>
      <c r="KD12" s="29">
        <f>IF(ISNUMBER(INDEX(Roundwood_transp._input!$D$1:$M$95,MATCH(LCIA!KD$8,Roundwood_transp._input!$D$1:$D$95,0),8)),INDEX(Roundwood_transp._input!$D$1:$M$95,MATCH(LCIA!KD$8,Roundwood_transp._input!$D$1:$D$95,0),8),INDEX(Roundwood_transp._input!$D$1:$M$95,MATCH(LCIA!KD$8,Roundwood_transp._input!$D$1:$D$95,0),10))</f>
        <v>64.955280000000002</v>
      </c>
      <c r="KE12" s="29">
        <f>IF(ISNUMBER(INDEX(Roundwood_transp._input!$D$1:$M$95,MATCH(LCIA!KE$8,Roundwood_transp._input!$D$1:$D$95,0),8)),INDEX(Roundwood_transp._input!$D$1:$M$95,MATCH(LCIA!KE$8,Roundwood_transp._input!$D$1:$D$95,0),8),INDEX(Roundwood_transp._input!$D$1:$M$95,MATCH(LCIA!KE$8,Roundwood_transp._input!$D$1:$D$95,0),10))</f>
        <v>64.955280000000002</v>
      </c>
      <c r="KF12" s="29">
        <f>IF(ISNUMBER(INDEX(Roundwood_transp._input!$D$1:$M$95,MATCH(LCIA!KF$8,Roundwood_transp._input!$D$1:$D$95,0),8)),INDEX(Roundwood_transp._input!$D$1:$M$95,MATCH(LCIA!KF$8,Roundwood_transp._input!$D$1:$D$95,0),8),INDEX(Roundwood_transp._input!$D$1:$M$95,MATCH(LCIA!KF$8,Roundwood_transp._input!$D$1:$D$95,0),10))</f>
        <v>64.955280000000002</v>
      </c>
      <c r="KG12" s="29">
        <f>IF(ISNUMBER(INDEX(Roundwood_transp._input!$D$1:$M$95,MATCH(LCIA!KG$8,Roundwood_transp._input!$D$1:$D$95,0),8)),INDEX(Roundwood_transp._input!$D$1:$M$95,MATCH(LCIA!KG$8,Roundwood_transp._input!$D$1:$D$95,0),8),INDEX(Roundwood_transp._input!$D$1:$M$95,MATCH(LCIA!KG$8,Roundwood_transp._input!$D$1:$D$95,0),10))</f>
        <v>64.955280000000002</v>
      </c>
      <c r="KH12" s="29">
        <f>IF(ISNUMBER(INDEX(Roundwood_transp._input!$D$1:$M$95,MATCH(LCIA!KH$8,Roundwood_transp._input!$D$1:$D$95,0),8)),INDEX(Roundwood_transp._input!$D$1:$M$95,MATCH(LCIA!KH$8,Roundwood_transp._input!$D$1:$D$95,0),8),INDEX(Roundwood_transp._input!$D$1:$M$95,MATCH(LCIA!KH$8,Roundwood_transp._input!$D$1:$D$95,0),10))</f>
        <v>64.955280000000002</v>
      </c>
      <c r="KI12" s="29">
        <f>IF(ISNUMBER(INDEX(Roundwood_transp._input!$D$1:$M$95,MATCH(LCIA!KI$8,Roundwood_transp._input!$D$1:$D$95,0),8)),INDEX(Roundwood_transp._input!$D$1:$M$95,MATCH(LCIA!KI$8,Roundwood_transp._input!$D$1:$D$95,0),8),INDEX(Roundwood_transp._input!$D$1:$M$95,MATCH(LCIA!KI$8,Roundwood_transp._input!$D$1:$D$95,0),10))</f>
        <v>62.273639999999993</v>
      </c>
      <c r="KJ12" s="29">
        <f>IF(ISNUMBER(INDEX(Roundwood_transp._input!$D$1:$M$95,MATCH(LCIA!KJ$8,Roundwood_transp._input!$D$1:$D$95,0),8)),INDEX(Roundwood_transp._input!$D$1:$M$95,MATCH(LCIA!KJ$8,Roundwood_transp._input!$D$1:$D$95,0),8),INDEX(Roundwood_transp._input!$D$1:$M$95,MATCH(LCIA!KJ$8,Roundwood_transp._input!$D$1:$D$95,0),10))</f>
        <v>62.273639999999993</v>
      </c>
      <c r="KK12" s="29">
        <f>IF(ISNUMBER(INDEX(Roundwood_transp._input!$D$1:$M$95,MATCH(LCIA!KK$8,Roundwood_transp._input!$D$1:$D$95,0),8)),INDEX(Roundwood_transp._input!$D$1:$M$95,MATCH(LCIA!KK$8,Roundwood_transp._input!$D$1:$D$95,0),8),INDEX(Roundwood_transp._input!$D$1:$M$95,MATCH(LCIA!KK$8,Roundwood_transp._input!$D$1:$D$95,0),10))</f>
        <v>62.273639999999993</v>
      </c>
      <c r="KL12" s="29">
        <f>IF(ISNUMBER(INDEX(Roundwood_transp._input!$D$1:$M$95,MATCH(LCIA!KL$8,Roundwood_transp._input!$D$1:$D$95,0),8)),INDEX(Roundwood_transp._input!$D$1:$M$95,MATCH(LCIA!KL$8,Roundwood_transp._input!$D$1:$D$95,0),8),INDEX(Roundwood_transp._input!$D$1:$M$95,MATCH(LCIA!KL$8,Roundwood_transp._input!$D$1:$D$95,0),10))</f>
        <v>62.273639999999993</v>
      </c>
      <c r="KM12" s="29">
        <f>IF(ISNUMBER(INDEX(Roundwood_transp._input!$D$1:$M$95,MATCH(LCIA!KM$8,Roundwood_transp._input!$D$1:$D$95,0),8)),INDEX(Roundwood_transp._input!$D$1:$M$95,MATCH(LCIA!KM$8,Roundwood_transp._input!$D$1:$D$95,0),8),INDEX(Roundwood_transp._input!$D$1:$M$95,MATCH(LCIA!KM$8,Roundwood_transp._input!$D$1:$D$95,0),10))</f>
        <v>62.273639999999993</v>
      </c>
      <c r="KN12" s="29">
        <f>IF(ISNUMBER(INDEX(Roundwood_transp._input!$D$1:$M$95,MATCH(LCIA!KN$8,Roundwood_transp._input!$D$1:$D$95,0),8)),INDEX(Roundwood_transp._input!$D$1:$M$95,MATCH(LCIA!KN$8,Roundwood_transp._input!$D$1:$D$95,0),8),INDEX(Roundwood_transp._input!$D$1:$M$95,MATCH(LCIA!KN$8,Roundwood_transp._input!$D$1:$D$95,0),10))</f>
        <v>62.273639999999993</v>
      </c>
      <c r="KO12" s="29">
        <f>IF(ISNUMBER(INDEX(Roundwood_transp._input!$D$1:$M$95,MATCH(LCIA!KO$8,Roundwood_transp._input!$D$1:$D$95,0),8)),INDEX(Roundwood_transp._input!$D$1:$M$95,MATCH(LCIA!KO$8,Roundwood_transp._input!$D$1:$D$95,0),8),INDEX(Roundwood_transp._input!$D$1:$M$95,MATCH(LCIA!KO$8,Roundwood_transp._input!$D$1:$D$95,0),10))</f>
        <v>62.273639999999993</v>
      </c>
      <c r="KP12" s="29">
        <f>IF(ISNUMBER(INDEX(Roundwood_transp._input!$D$1:$M$95,MATCH(LCIA!KP$8,Roundwood_transp._input!$D$1:$D$95,0),8)),INDEX(Roundwood_transp._input!$D$1:$M$95,MATCH(LCIA!KP$8,Roundwood_transp._input!$D$1:$D$95,0),8),INDEX(Roundwood_transp._input!$D$1:$M$95,MATCH(LCIA!KP$8,Roundwood_transp._input!$D$1:$D$95,0),10))</f>
        <v>62.273639999999993</v>
      </c>
      <c r="KQ12" s="29">
        <f>IF(ISNUMBER(INDEX(Roundwood_transp._input!$D$1:$M$95,MATCH(LCIA!KQ$8,Roundwood_transp._input!$D$1:$D$95,0),8)),INDEX(Roundwood_transp._input!$D$1:$M$95,MATCH(LCIA!KQ$8,Roundwood_transp._input!$D$1:$D$95,0),8),INDEX(Roundwood_transp._input!$D$1:$M$95,MATCH(LCIA!KQ$8,Roundwood_transp._input!$D$1:$D$95,0),10))</f>
        <v>62.273639999999993</v>
      </c>
      <c r="KR12" s="29">
        <f>IF(ISNUMBER(INDEX(Roundwood_transp._input!$D$1:$M$95,MATCH(LCIA!KR$8,Roundwood_transp._input!$D$1:$D$95,0),8)),INDEX(Roundwood_transp._input!$D$1:$M$95,MATCH(LCIA!KR$8,Roundwood_transp._input!$D$1:$D$95,0),8),INDEX(Roundwood_transp._input!$D$1:$M$95,MATCH(LCIA!KR$8,Roundwood_transp._input!$D$1:$D$95,0),10))</f>
        <v>59.591999999999999</v>
      </c>
      <c r="KS12" s="29">
        <f>IF(ISNUMBER(INDEX(Roundwood_transp._input!$D$1:$M$95,MATCH(LCIA!KS$8,Roundwood_transp._input!$D$1:$D$95,0),8)),INDEX(Roundwood_transp._input!$D$1:$M$95,MATCH(LCIA!KS$8,Roundwood_transp._input!$D$1:$D$95,0),8),INDEX(Roundwood_transp._input!$D$1:$M$95,MATCH(LCIA!KS$8,Roundwood_transp._input!$D$1:$D$95,0),10))</f>
        <v>59.591999999999999</v>
      </c>
      <c r="KT12" s="29">
        <f>IF(ISNUMBER(INDEX(Roundwood_transp._input!$D$1:$M$95,MATCH(LCIA!KT$8,Roundwood_transp._input!$D$1:$D$95,0),8)),INDEX(Roundwood_transp._input!$D$1:$M$95,MATCH(LCIA!KT$8,Roundwood_transp._input!$D$1:$D$95,0),8),INDEX(Roundwood_transp._input!$D$1:$M$95,MATCH(LCIA!KT$8,Roundwood_transp._input!$D$1:$D$95,0),10))</f>
        <v>59.591999999999999</v>
      </c>
      <c r="KU12" s="29">
        <f>IF(ISNUMBER(INDEX(Roundwood_transp._input!$D$1:$M$95,MATCH(LCIA!KU$8,Roundwood_transp._input!$D$1:$D$95,0),8)),INDEX(Roundwood_transp._input!$D$1:$M$95,MATCH(LCIA!KU$8,Roundwood_transp._input!$D$1:$D$95,0),8),INDEX(Roundwood_transp._input!$D$1:$M$95,MATCH(LCIA!KU$8,Roundwood_transp._input!$D$1:$D$95,0),10))</f>
        <v>59.591999999999999</v>
      </c>
      <c r="KV12" s="29">
        <f>IF(ISNUMBER(INDEX(Roundwood_transp._input!$D$1:$M$95,MATCH(LCIA!KV$8,Roundwood_transp._input!$D$1:$D$95,0),8)),INDEX(Roundwood_transp._input!$D$1:$M$95,MATCH(LCIA!KV$8,Roundwood_transp._input!$D$1:$D$95,0),8),INDEX(Roundwood_transp._input!$D$1:$M$95,MATCH(LCIA!KV$8,Roundwood_transp._input!$D$1:$D$95,0),10))</f>
        <v>59.591999999999999</v>
      </c>
      <c r="KW12" s="29">
        <f>IF(ISNUMBER(INDEX(Roundwood_transp._input!$D$1:$M$95,MATCH(LCIA!KW$8,Roundwood_transp._input!$D$1:$D$95,0),8)),INDEX(Roundwood_transp._input!$D$1:$M$95,MATCH(LCIA!KW$8,Roundwood_transp._input!$D$1:$D$95,0),8),INDEX(Roundwood_transp._input!$D$1:$M$95,MATCH(LCIA!KW$8,Roundwood_transp._input!$D$1:$D$95,0),10))</f>
        <v>59.591999999999999</v>
      </c>
      <c r="KX12" s="29">
        <f>IF(ISNUMBER(INDEX(Roundwood_transp._input!$D$1:$M$95,MATCH(LCIA!KX$8,Roundwood_transp._input!$D$1:$D$95,0),8)),INDEX(Roundwood_transp._input!$D$1:$M$95,MATCH(LCIA!KX$8,Roundwood_transp._input!$D$1:$D$95,0),8),INDEX(Roundwood_transp._input!$D$1:$M$95,MATCH(LCIA!KX$8,Roundwood_transp._input!$D$1:$D$95,0),10))</f>
        <v>59.591999999999999</v>
      </c>
      <c r="KY12" s="29">
        <f>IF(ISNUMBER(INDEX(Roundwood_transp._input!$D$1:$M$95,MATCH(LCIA!KY$8,Roundwood_transp._input!$D$1:$D$95,0),8)),INDEX(Roundwood_transp._input!$D$1:$M$95,MATCH(LCIA!KY$8,Roundwood_transp._input!$D$1:$D$95,0),8),INDEX(Roundwood_transp._input!$D$1:$M$95,MATCH(LCIA!KY$8,Roundwood_transp._input!$D$1:$D$95,0),10))</f>
        <v>59.591999999999999</v>
      </c>
      <c r="KZ12" s="29">
        <f>IF(ISNUMBER(INDEX(Roundwood_transp._input!$D$1:$M$95,MATCH(LCIA!KZ$8,Roundwood_transp._input!$D$1:$D$95,0),8)),INDEX(Roundwood_transp._input!$D$1:$M$95,MATCH(LCIA!KZ$8,Roundwood_transp._input!$D$1:$D$95,0),8),INDEX(Roundwood_transp._input!$D$1:$M$95,MATCH(LCIA!KZ$8,Roundwood_transp._input!$D$1:$D$95,0),10))</f>
        <v>59.591999999999999</v>
      </c>
      <c r="LA12" s="29">
        <f>IF(ISNUMBER(INDEX(Roundwood_transp._input!$D$1:$M$95,MATCH(LCIA!LA$8,Roundwood_transp._input!$D$1:$D$95,0),8)),INDEX(Roundwood_transp._input!$D$1:$M$95,MATCH(LCIA!LA$8,Roundwood_transp._input!$D$1:$D$95,0),8),INDEX(Roundwood_transp._input!$D$1:$M$95,MATCH(LCIA!LA$8,Roundwood_transp._input!$D$1:$D$95,0),10))</f>
        <v>62.457000000000001</v>
      </c>
      <c r="LB12" s="29">
        <f>IF(ISNUMBER(INDEX(Roundwood_transp._input!$D$1:$M$95,MATCH(LCIA!LB$8,Roundwood_transp._input!$D$1:$D$95,0),8)),INDEX(Roundwood_transp._input!$D$1:$M$95,MATCH(LCIA!LB$8,Roundwood_transp._input!$D$1:$D$95,0),8),INDEX(Roundwood_transp._input!$D$1:$M$95,MATCH(LCIA!LB$8,Roundwood_transp._input!$D$1:$D$95,0),10))</f>
        <v>62.457000000000001</v>
      </c>
      <c r="LC12" s="29">
        <f>IF(ISNUMBER(INDEX(Roundwood_transp._input!$D$1:$M$95,MATCH(LCIA!LC$8,Roundwood_transp._input!$D$1:$D$95,0),8)),INDEX(Roundwood_transp._input!$D$1:$M$95,MATCH(LCIA!LC$8,Roundwood_transp._input!$D$1:$D$95,0),8),INDEX(Roundwood_transp._input!$D$1:$M$95,MATCH(LCIA!LC$8,Roundwood_transp._input!$D$1:$D$95,0),10))</f>
        <v>62.457000000000001</v>
      </c>
      <c r="LD12" s="29">
        <f>IF(ISNUMBER(INDEX(Roundwood_transp._input!$D$1:$M$95,MATCH(LCIA!LD$8,Roundwood_transp._input!$D$1:$D$95,0),8)),INDEX(Roundwood_transp._input!$D$1:$M$95,MATCH(LCIA!LD$8,Roundwood_transp._input!$D$1:$D$95,0),8),INDEX(Roundwood_transp._input!$D$1:$M$95,MATCH(LCIA!LD$8,Roundwood_transp._input!$D$1:$D$95,0),10))</f>
        <v>62.457000000000001</v>
      </c>
      <c r="LE12" s="29">
        <f>IF(ISNUMBER(INDEX(Roundwood_transp._input!$D$1:$M$95,MATCH(LCIA!LE$8,Roundwood_transp._input!$D$1:$D$95,0),8)),INDEX(Roundwood_transp._input!$D$1:$M$95,MATCH(LCIA!LE$8,Roundwood_transp._input!$D$1:$D$95,0),8),INDEX(Roundwood_transp._input!$D$1:$M$95,MATCH(LCIA!LE$8,Roundwood_transp._input!$D$1:$D$95,0),10))</f>
        <v>62.457000000000001</v>
      </c>
      <c r="LF12" s="29">
        <f>IF(ISNUMBER(INDEX(Roundwood_transp._input!$D$1:$M$95,MATCH(LCIA!LF$8,Roundwood_transp._input!$D$1:$D$95,0),8)),INDEX(Roundwood_transp._input!$D$1:$M$95,MATCH(LCIA!LF$8,Roundwood_transp._input!$D$1:$D$95,0),8),INDEX(Roundwood_transp._input!$D$1:$M$95,MATCH(LCIA!LF$8,Roundwood_transp._input!$D$1:$D$95,0),10))</f>
        <v>62.457000000000001</v>
      </c>
      <c r="LG12" s="29">
        <f>IF(ISNUMBER(INDEX(Roundwood_transp._input!$D$1:$M$95,MATCH(LCIA!LG$8,Roundwood_transp._input!$D$1:$D$95,0),8)),INDEX(Roundwood_transp._input!$D$1:$M$95,MATCH(LCIA!LG$8,Roundwood_transp._input!$D$1:$D$95,0),8),INDEX(Roundwood_transp._input!$D$1:$M$95,MATCH(LCIA!LG$8,Roundwood_transp._input!$D$1:$D$95,0),10))</f>
        <v>62.457000000000001</v>
      </c>
      <c r="LH12" s="29">
        <f>IF(ISNUMBER(INDEX(Roundwood_transp._input!$D$1:$M$95,MATCH(LCIA!LH$8,Roundwood_transp._input!$D$1:$D$95,0),8)),INDEX(Roundwood_transp._input!$D$1:$M$95,MATCH(LCIA!LH$8,Roundwood_transp._input!$D$1:$D$95,0),8),INDEX(Roundwood_transp._input!$D$1:$M$95,MATCH(LCIA!LH$8,Roundwood_transp._input!$D$1:$D$95,0),10))</f>
        <v>62.457000000000001</v>
      </c>
      <c r="LI12" s="29">
        <f>IF(ISNUMBER(INDEX(Roundwood_transp._input!$D$1:$M$95,MATCH(LCIA!LI$8,Roundwood_transp._input!$D$1:$D$95,0),8)),INDEX(Roundwood_transp._input!$D$1:$M$95,MATCH(LCIA!LI$8,Roundwood_transp._input!$D$1:$D$95,0),8),INDEX(Roundwood_transp._input!$D$1:$M$95,MATCH(LCIA!LI$8,Roundwood_transp._input!$D$1:$D$95,0),10))</f>
        <v>62.457000000000001</v>
      </c>
      <c r="LJ12" s="29">
        <f>IF(ISNUMBER(INDEX(Roundwood_transp._input!$D$1:$M$95,MATCH(LCIA!LJ$8,Roundwood_transp._input!$D$1:$D$95,0),8)),INDEX(Roundwood_transp._input!$D$1:$M$95,MATCH(LCIA!LJ$8,Roundwood_transp._input!$D$1:$D$95,0),8),INDEX(Roundwood_transp._input!$D$1:$M$95,MATCH(LCIA!LJ$8,Roundwood_transp._input!$D$1:$D$95,0),10))</f>
        <v>59.591999999999999</v>
      </c>
      <c r="LK12" s="29">
        <f>IF(ISNUMBER(INDEX(Roundwood_transp._input!$D$1:$M$95,MATCH(LCIA!LK$8,Roundwood_transp._input!$D$1:$D$95,0),8)),INDEX(Roundwood_transp._input!$D$1:$M$95,MATCH(LCIA!LK$8,Roundwood_transp._input!$D$1:$D$95,0),8),INDEX(Roundwood_transp._input!$D$1:$M$95,MATCH(LCIA!LK$8,Roundwood_transp._input!$D$1:$D$95,0),10))</f>
        <v>59.591999999999999</v>
      </c>
      <c r="LL12" s="29">
        <f>IF(ISNUMBER(INDEX(Roundwood_transp._input!$D$1:$M$95,MATCH(LCIA!LL$8,Roundwood_transp._input!$D$1:$D$95,0),8)),INDEX(Roundwood_transp._input!$D$1:$M$95,MATCH(LCIA!LL$8,Roundwood_transp._input!$D$1:$D$95,0),8),INDEX(Roundwood_transp._input!$D$1:$M$95,MATCH(LCIA!LL$8,Roundwood_transp._input!$D$1:$D$95,0),10))</f>
        <v>59.591999999999999</v>
      </c>
      <c r="LM12" s="29">
        <f>IF(ISNUMBER(INDEX(Roundwood_transp._input!$D$1:$M$95,MATCH(LCIA!LM$8,Roundwood_transp._input!$D$1:$D$95,0),8)),INDEX(Roundwood_transp._input!$D$1:$M$95,MATCH(LCIA!LM$8,Roundwood_transp._input!$D$1:$D$95,0),8),INDEX(Roundwood_transp._input!$D$1:$M$95,MATCH(LCIA!LM$8,Roundwood_transp._input!$D$1:$D$95,0),10))</f>
        <v>59.591999999999999</v>
      </c>
      <c r="LN12" s="29">
        <f>IF(ISNUMBER(INDEX(Roundwood_transp._input!$D$1:$M$95,MATCH(LCIA!LN$8,Roundwood_transp._input!$D$1:$D$95,0),8)),INDEX(Roundwood_transp._input!$D$1:$M$95,MATCH(LCIA!LN$8,Roundwood_transp._input!$D$1:$D$95,0),8),INDEX(Roundwood_transp._input!$D$1:$M$95,MATCH(LCIA!LN$8,Roundwood_transp._input!$D$1:$D$95,0),10))</f>
        <v>59.591999999999999</v>
      </c>
      <c r="LO12" s="29">
        <f>IF(ISNUMBER(INDEX(Roundwood_transp._input!$D$1:$M$95,MATCH(LCIA!LO$8,Roundwood_transp._input!$D$1:$D$95,0),8)),INDEX(Roundwood_transp._input!$D$1:$M$95,MATCH(LCIA!LO$8,Roundwood_transp._input!$D$1:$D$95,0),8),INDEX(Roundwood_transp._input!$D$1:$M$95,MATCH(LCIA!LO$8,Roundwood_transp._input!$D$1:$D$95,0),10))</f>
        <v>59.591999999999999</v>
      </c>
      <c r="LP12" s="29">
        <f>IF(ISNUMBER(INDEX(Roundwood_transp._input!$D$1:$M$95,MATCH(LCIA!LP$8,Roundwood_transp._input!$D$1:$D$95,0),8)),INDEX(Roundwood_transp._input!$D$1:$M$95,MATCH(LCIA!LP$8,Roundwood_transp._input!$D$1:$D$95,0),8),INDEX(Roundwood_transp._input!$D$1:$M$95,MATCH(LCIA!LP$8,Roundwood_transp._input!$D$1:$D$95,0),10))</f>
        <v>59.591999999999999</v>
      </c>
      <c r="LQ12" s="29">
        <f>IF(ISNUMBER(INDEX(Roundwood_transp._input!$D$1:$M$95,MATCH(LCIA!LQ$8,Roundwood_transp._input!$D$1:$D$95,0),8)),INDEX(Roundwood_transp._input!$D$1:$M$95,MATCH(LCIA!LQ$8,Roundwood_transp._input!$D$1:$D$95,0),8),INDEX(Roundwood_transp._input!$D$1:$M$95,MATCH(LCIA!LQ$8,Roundwood_transp._input!$D$1:$D$95,0),10))</f>
        <v>59.591999999999999</v>
      </c>
      <c r="LR12" s="29">
        <f>IF(ISNUMBER(INDEX(Roundwood_transp._input!$D$1:$M$95,MATCH(LCIA!LR$8,Roundwood_transp._input!$D$1:$D$95,0),8)),INDEX(Roundwood_transp._input!$D$1:$M$95,MATCH(LCIA!LR$8,Roundwood_transp._input!$D$1:$D$95,0),8),INDEX(Roundwood_transp._input!$D$1:$M$95,MATCH(LCIA!LR$8,Roundwood_transp._input!$D$1:$D$95,0),10))</f>
        <v>59.591999999999999</v>
      </c>
      <c r="LS12" s="29"/>
      <c r="LT12" s="29"/>
      <c r="LU12" s="111" t="e">
        <f>IF(ISNUMBER(INDEX(Roundwood_transp._input!$D$1:$M$95,MATCH(LCIA!LU$8,Roundwood_transp._input!$D$1:$D$95,0),8)),INDEX(Roundwood_transp._input!$D$1:$M$95,MATCH(LCIA!LU$8,Roundwood_transp._input!$D$1:$D$95,0),8),INDEX(Roundwood_transp._input!$D$1:$M$95,MATCH(LCIA!LU$8,Roundwood_transp._input!$D$1:$D$95,0),10))</f>
        <v>#N/A</v>
      </c>
      <c r="LV12" s="112" t="e">
        <f>IF(ISNUMBER(INDEX(Roundwood_transp._input!$D$1:$M$95,MATCH(LCIA!LV$8,Roundwood_transp._input!$D$1:$D$95,0),8)),INDEX(Roundwood_transp._input!$D$1:$M$95,MATCH(LCIA!LV$8,Roundwood_transp._input!$D$1:$D$95,0),8),INDEX(Roundwood_transp._input!$D$1:$M$95,MATCH(LCIA!LV$8,Roundwood_transp._input!$D$1:$D$95,0),10))</f>
        <v>#N/A</v>
      </c>
      <c r="LW12" s="112" t="e">
        <f>IF(ISNUMBER(INDEX(Roundwood_transp._input!$D$1:$M$95,MATCH(LCIA!LW$8,Roundwood_transp._input!$D$1:$D$95,0),8)),INDEX(Roundwood_transp._input!$D$1:$M$95,MATCH(LCIA!LW$8,Roundwood_transp._input!$D$1:$D$95,0),8),INDEX(Roundwood_transp._input!$D$1:$M$95,MATCH(LCIA!LW$8,Roundwood_transp._input!$D$1:$D$95,0),10))</f>
        <v>#N/A</v>
      </c>
      <c r="LX12" s="112" t="e">
        <f>IF(ISNUMBER(INDEX(Roundwood_transp._input!$D$1:$M$95,MATCH(LCIA!LX$8,Roundwood_transp._input!$D$1:$D$95,0),8)),INDEX(Roundwood_transp._input!$D$1:$M$95,MATCH(LCIA!LX$8,Roundwood_transp._input!$D$1:$D$95,0),8),INDEX(Roundwood_transp._input!$D$1:$M$95,MATCH(LCIA!LX$8,Roundwood_transp._input!$D$1:$D$95,0),10))</f>
        <v>#N/A</v>
      </c>
      <c r="LY12" s="112" t="e">
        <f>IF(ISNUMBER(INDEX(Roundwood_transp._input!$D$1:$M$95,MATCH(LCIA!LY$8,Roundwood_transp._input!$D$1:$D$95,0),8)),INDEX(Roundwood_transp._input!$D$1:$M$95,MATCH(LCIA!LY$8,Roundwood_transp._input!$D$1:$D$95,0),8),INDEX(Roundwood_transp._input!$D$1:$M$95,MATCH(LCIA!LY$8,Roundwood_transp._input!$D$1:$D$95,0),10))</f>
        <v>#N/A</v>
      </c>
      <c r="LZ12" s="112" t="e">
        <f>IF(ISNUMBER(INDEX(Roundwood_transp._input!$D$1:$M$95,MATCH(LCIA!LZ$8,Roundwood_transp._input!$D$1:$D$95,0),8)),INDEX(Roundwood_transp._input!$D$1:$M$95,MATCH(LCIA!LZ$8,Roundwood_transp._input!$D$1:$D$95,0),8),INDEX(Roundwood_transp._input!$D$1:$M$95,MATCH(LCIA!LZ$8,Roundwood_transp._input!$D$1:$D$95,0),10))</f>
        <v>#N/A</v>
      </c>
      <c r="MA12" s="112" t="e">
        <f>IF(ISNUMBER(INDEX(Roundwood_transp._input!$D$1:$M$95,MATCH(LCIA!MA$8,Roundwood_transp._input!$D$1:$D$95,0),8)),INDEX(Roundwood_transp._input!$D$1:$M$95,MATCH(LCIA!MA$8,Roundwood_transp._input!$D$1:$D$95,0),8),INDEX(Roundwood_transp._input!$D$1:$M$95,MATCH(LCIA!MA$8,Roundwood_transp._input!$D$1:$D$95,0),10))</f>
        <v>#N/A</v>
      </c>
      <c r="MB12" s="112" t="e">
        <f>IF(ISNUMBER(INDEX(Roundwood_transp._input!$D$1:$M$95,MATCH(LCIA!MB$8,Roundwood_transp._input!$D$1:$D$95,0),8)),INDEX(Roundwood_transp._input!$D$1:$M$95,MATCH(LCIA!MB$8,Roundwood_transp._input!$D$1:$D$95,0),8),INDEX(Roundwood_transp._input!$D$1:$M$95,MATCH(LCIA!MB$8,Roundwood_transp._input!$D$1:$D$95,0),10))</f>
        <v>#N/A</v>
      </c>
      <c r="MC12" s="113" t="e">
        <f>IF(ISNUMBER(INDEX(Roundwood_transp._input!$D$1:$M$95,MATCH(LCIA!MC$8,Roundwood_transp._input!$D$1:$D$95,0),8)),INDEX(Roundwood_transp._input!$D$1:$M$95,MATCH(LCIA!MC$8,Roundwood_transp._input!$D$1:$D$95,0),8),INDEX(Roundwood_transp._input!$D$1:$M$95,MATCH(LCIA!MC$8,Roundwood_transp._input!$D$1:$D$95,0),10))</f>
        <v>#N/A</v>
      </c>
      <c r="MD12" s="29"/>
      <c r="ME12" s="29"/>
      <c r="MF12" s="29">
        <f>IF(ISNUMBER(INDEX(Roundwood_transp._input!$D$1:$M$95,MATCH(LCIA!MF$8,Roundwood_transp._input!$D$1:$D$95,0),8)),INDEX(Roundwood_transp._input!$D$1:$M$95,MATCH(LCIA!MF$8,Roundwood_transp._input!$D$1:$D$95,0),8),INDEX(Roundwood_transp._input!$D$1:$M$95,MATCH(LCIA!MF$8,Roundwood_transp._input!$D$1:$D$95,0),10))</f>
        <v>85.566090000000003</v>
      </c>
      <c r="MG12" s="29">
        <f>IF(ISNUMBER(INDEX(Roundwood_transp._input!$D$1:$M$95,MATCH(LCIA!MG$8,Roundwood_transp._input!$D$1:$D$95,0),8)),INDEX(Roundwood_transp._input!$D$1:$M$95,MATCH(LCIA!MG$8,Roundwood_transp._input!$D$1:$D$95,0),8),INDEX(Roundwood_transp._input!$D$1:$M$95,MATCH(LCIA!MG$8,Roundwood_transp._input!$D$1:$D$95,0),10))</f>
        <v>85.566090000000003</v>
      </c>
      <c r="MH12" s="29">
        <f>IF(ISNUMBER(INDEX(Roundwood_transp._input!$D$1:$M$95,MATCH(LCIA!MH$8,Roundwood_transp._input!$D$1:$D$95,0),8)),INDEX(Roundwood_transp._input!$D$1:$M$95,MATCH(LCIA!MH$8,Roundwood_transp._input!$D$1:$D$95,0),8),INDEX(Roundwood_transp._input!$D$1:$M$95,MATCH(LCIA!MH$8,Roundwood_transp._input!$D$1:$D$95,0),10))</f>
        <v>85.566090000000003</v>
      </c>
      <c r="MI12" s="29">
        <f>IF(ISNUMBER(INDEX(Roundwood_transp._input!$D$1:$M$95,MATCH(LCIA!MI$8,Roundwood_transp._input!$D$1:$D$95,0),8)),INDEX(Roundwood_transp._input!$D$1:$M$95,MATCH(LCIA!MI$8,Roundwood_transp._input!$D$1:$D$95,0),8),INDEX(Roundwood_transp._input!$D$1:$M$95,MATCH(LCIA!MI$8,Roundwood_transp._input!$D$1:$D$95,0),10))</f>
        <v>85.566090000000003</v>
      </c>
      <c r="MJ12" s="29">
        <f>IF(ISNUMBER(INDEX(Roundwood_transp._input!$D$1:$M$95,MATCH(LCIA!MJ$8,Roundwood_transp._input!$D$1:$D$95,0),8)),INDEX(Roundwood_transp._input!$D$1:$M$95,MATCH(LCIA!MJ$8,Roundwood_transp._input!$D$1:$D$95,0),8),INDEX(Roundwood_transp._input!$D$1:$M$95,MATCH(LCIA!MJ$8,Roundwood_transp._input!$D$1:$D$95,0),10))</f>
        <v>85.566090000000003</v>
      </c>
      <c r="MK12" s="29">
        <f>IF(ISNUMBER(INDEX(Roundwood_transp._input!$D$1:$M$95,MATCH(LCIA!MK$8,Roundwood_transp._input!$D$1:$D$95,0),8)),INDEX(Roundwood_transp._input!$D$1:$M$95,MATCH(LCIA!MK$8,Roundwood_transp._input!$D$1:$D$95,0),8),INDEX(Roundwood_transp._input!$D$1:$M$95,MATCH(LCIA!MK$8,Roundwood_transp._input!$D$1:$D$95,0),10))</f>
        <v>85.566090000000003</v>
      </c>
      <c r="ML12" s="29">
        <f>IF(ISNUMBER(INDEX(Roundwood_transp._input!$D$1:$M$95,MATCH(LCIA!ML$8,Roundwood_transp._input!$D$1:$D$95,0),8)),INDEX(Roundwood_transp._input!$D$1:$M$95,MATCH(LCIA!ML$8,Roundwood_transp._input!$D$1:$D$95,0),8),INDEX(Roundwood_transp._input!$D$1:$M$95,MATCH(LCIA!ML$8,Roundwood_transp._input!$D$1:$D$95,0),10))</f>
        <v>85.566090000000003</v>
      </c>
      <c r="MM12" s="29">
        <f>IF(ISNUMBER(INDEX(Roundwood_transp._input!$D$1:$M$95,MATCH(LCIA!MM$8,Roundwood_transp._input!$D$1:$D$95,0),8)),INDEX(Roundwood_transp._input!$D$1:$M$95,MATCH(LCIA!MM$8,Roundwood_transp._input!$D$1:$D$95,0),8),INDEX(Roundwood_transp._input!$D$1:$M$95,MATCH(LCIA!MM$8,Roundwood_transp._input!$D$1:$D$95,0),10))</f>
        <v>85.566090000000003</v>
      </c>
      <c r="MN12" s="29">
        <f>IF(ISNUMBER(INDEX(Roundwood_transp._input!$D$1:$M$95,MATCH(LCIA!MN$8,Roundwood_transp._input!$D$1:$D$95,0),8)),INDEX(Roundwood_transp._input!$D$1:$M$95,MATCH(LCIA!MN$8,Roundwood_transp._input!$D$1:$D$95,0),8),INDEX(Roundwood_transp._input!$D$1:$M$95,MATCH(LCIA!MN$8,Roundwood_transp._input!$D$1:$D$95,0),10))</f>
        <v>85.566090000000003</v>
      </c>
      <c r="MO12" s="29">
        <f>IF(ISNUMBER(INDEX(Roundwood_transp._input!$D$1:$M$95,MATCH(LCIA!MO$8,Roundwood_transp._input!$D$1:$D$95,0),8)),INDEX(Roundwood_transp._input!$D$1:$M$95,MATCH(LCIA!MO$8,Roundwood_transp._input!$D$1:$D$95,0),8),INDEX(Roundwood_transp._input!$D$1:$M$95,MATCH(LCIA!MO$8,Roundwood_transp._input!$D$1:$D$95,0),10))</f>
        <v>85.566090000000003</v>
      </c>
      <c r="MP12" s="29">
        <f>IF(ISNUMBER(INDEX(Roundwood_transp._input!$D$1:$M$95,MATCH(LCIA!MP$8,Roundwood_transp._input!$D$1:$D$95,0),8)),INDEX(Roundwood_transp._input!$D$1:$M$95,MATCH(LCIA!MP$8,Roundwood_transp._input!$D$1:$D$95,0),8),INDEX(Roundwood_transp._input!$D$1:$M$95,MATCH(LCIA!MP$8,Roundwood_transp._input!$D$1:$D$95,0),10))</f>
        <v>85.566090000000003</v>
      </c>
      <c r="MQ12" s="29">
        <f>IF(ISNUMBER(INDEX(Roundwood_transp._input!$D$1:$M$95,MATCH(LCIA!MQ$8,Roundwood_transp._input!$D$1:$D$95,0),8)),INDEX(Roundwood_transp._input!$D$1:$M$95,MATCH(LCIA!MQ$8,Roundwood_transp._input!$D$1:$D$95,0),8),INDEX(Roundwood_transp._input!$D$1:$M$95,MATCH(LCIA!MQ$8,Roundwood_transp._input!$D$1:$D$95,0),10))</f>
        <v>85.566090000000003</v>
      </c>
      <c r="MR12" s="29">
        <f>IF(ISNUMBER(INDEX(Roundwood_transp._input!$D$1:$M$95,MATCH(LCIA!MR$8,Roundwood_transp._input!$D$1:$D$95,0),8)),INDEX(Roundwood_transp._input!$D$1:$M$95,MATCH(LCIA!MR$8,Roundwood_transp._input!$D$1:$D$95,0),8),INDEX(Roundwood_transp._input!$D$1:$M$95,MATCH(LCIA!MR$8,Roundwood_transp._input!$D$1:$D$95,0),10))</f>
        <v>85.566090000000003</v>
      </c>
      <c r="MS12" s="29">
        <f>IF(ISNUMBER(INDEX(Roundwood_transp._input!$D$1:$M$95,MATCH(LCIA!MS$8,Roundwood_transp._input!$D$1:$D$95,0),8)),INDEX(Roundwood_transp._input!$D$1:$M$95,MATCH(LCIA!MS$8,Roundwood_transp._input!$D$1:$D$95,0),8),INDEX(Roundwood_transp._input!$D$1:$M$95,MATCH(LCIA!MS$8,Roundwood_transp._input!$D$1:$D$95,0),10))</f>
        <v>85.566090000000003</v>
      </c>
      <c r="MT12" s="29">
        <f>IF(ISNUMBER(INDEX(Roundwood_transp._input!$D$1:$M$95,MATCH(LCIA!MT$8,Roundwood_transp._input!$D$1:$D$95,0),8)),INDEX(Roundwood_transp._input!$D$1:$M$95,MATCH(LCIA!MT$8,Roundwood_transp._input!$D$1:$D$95,0),8),INDEX(Roundwood_transp._input!$D$1:$M$95,MATCH(LCIA!MT$8,Roundwood_transp._input!$D$1:$D$95,0),10))</f>
        <v>85.566090000000003</v>
      </c>
      <c r="MU12" s="29">
        <f>IF(ISNUMBER(INDEX(Roundwood_transp._input!$D$1:$M$95,MATCH(LCIA!MU$8,Roundwood_transp._input!$D$1:$D$95,0),8)),INDEX(Roundwood_transp._input!$D$1:$M$95,MATCH(LCIA!MU$8,Roundwood_transp._input!$D$1:$D$95,0),8),INDEX(Roundwood_transp._input!$D$1:$M$95,MATCH(LCIA!MU$8,Roundwood_transp._input!$D$1:$D$95,0),10))</f>
        <v>85.566090000000003</v>
      </c>
      <c r="MV12" s="29">
        <f>IF(ISNUMBER(INDEX(Roundwood_transp._input!$D$1:$M$95,MATCH(LCIA!MV$8,Roundwood_transp._input!$D$1:$D$95,0),8)),INDEX(Roundwood_transp._input!$D$1:$M$95,MATCH(LCIA!MV$8,Roundwood_transp._input!$D$1:$D$95,0),8),INDEX(Roundwood_transp._input!$D$1:$M$95,MATCH(LCIA!MV$8,Roundwood_transp._input!$D$1:$D$95,0),10))</f>
        <v>85.566090000000003</v>
      </c>
      <c r="MW12" s="29">
        <f>IF(ISNUMBER(INDEX(Roundwood_transp._input!$D$1:$M$95,MATCH(LCIA!MW$8,Roundwood_transp._input!$D$1:$D$95,0),8)),INDEX(Roundwood_transp._input!$D$1:$M$95,MATCH(LCIA!MW$8,Roundwood_transp._input!$D$1:$D$95,0),8),INDEX(Roundwood_transp._input!$D$1:$M$95,MATCH(LCIA!MW$8,Roundwood_transp._input!$D$1:$D$95,0),10))</f>
        <v>85.566090000000003</v>
      </c>
      <c r="MX12" s="29"/>
      <c r="MY12" s="29"/>
      <c r="MZ12" s="111" t="e">
        <f>IF(ISNUMBER(INDEX(Roundwood_transp._input!$D$1:$M$95,MATCH(LCIA!MZ$8,Roundwood_transp._input!$D$1:$D$95,0),8)),INDEX(Roundwood_transp._input!$D$1:$M$95,MATCH(LCIA!MZ$8,Roundwood_transp._input!$D$1:$D$95,0),8),INDEX(Roundwood_transp._input!$D$1:$M$95,MATCH(LCIA!MZ$8,Roundwood_transp._input!$D$1:$D$95,0),10))</f>
        <v>#N/A</v>
      </c>
      <c r="NA12" s="112" t="e">
        <f>IF(ISNUMBER(INDEX(Roundwood_transp._input!$D$1:$M$95,MATCH(LCIA!NA$8,Roundwood_transp._input!$D$1:$D$95,0),8)),INDEX(Roundwood_transp._input!$D$1:$M$95,MATCH(LCIA!NA$8,Roundwood_transp._input!$D$1:$D$95,0),8),INDEX(Roundwood_transp._input!$D$1:$M$95,MATCH(LCIA!NA$8,Roundwood_transp._input!$D$1:$D$95,0),10))</f>
        <v>#N/A</v>
      </c>
      <c r="NB12" s="112" t="e">
        <f>IF(ISNUMBER(INDEX(Roundwood_transp._input!$D$1:$M$95,MATCH(LCIA!NB$8,Roundwood_transp._input!$D$1:$D$95,0),8)),INDEX(Roundwood_transp._input!$D$1:$M$95,MATCH(LCIA!NB$8,Roundwood_transp._input!$D$1:$D$95,0),8),INDEX(Roundwood_transp._input!$D$1:$M$95,MATCH(LCIA!NB$8,Roundwood_transp._input!$D$1:$D$95,0),10))</f>
        <v>#N/A</v>
      </c>
      <c r="NC12" s="112" t="e">
        <f>IF(ISNUMBER(INDEX(Roundwood_transp._input!$D$1:$M$95,MATCH(LCIA!NC$8,Roundwood_transp._input!$D$1:$D$95,0),8)),INDEX(Roundwood_transp._input!$D$1:$M$95,MATCH(LCIA!NC$8,Roundwood_transp._input!$D$1:$D$95,0),8),INDEX(Roundwood_transp._input!$D$1:$M$95,MATCH(LCIA!NC$8,Roundwood_transp._input!$D$1:$D$95,0),10))</f>
        <v>#N/A</v>
      </c>
      <c r="ND12" s="112" t="e">
        <f>IF(ISNUMBER(INDEX(Roundwood_transp._input!$D$1:$M$95,MATCH(LCIA!ND$8,Roundwood_transp._input!$D$1:$D$95,0),8)),INDEX(Roundwood_transp._input!$D$1:$M$95,MATCH(LCIA!ND$8,Roundwood_transp._input!$D$1:$D$95,0),8),INDEX(Roundwood_transp._input!$D$1:$M$95,MATCH(LCIA!ND$8,Roundwood_transp._input!$D$1:$D$95,0),10))</f>
        <v>#N/A</v>
      </c>
      <c r="NE12" s="112" t="e">
        <f>IF(ISNUMBER(INDEX(Roundwood_transp._input!$D$1:$M$95,MATCH(LCIA!NE$8,Roundwood_transp._input!$D$1:$D$95,0),8)),INDEX(Roundwood_transp._input!$D$1:$M$95,MATCH(LCIA!NE$8,Roundwood_transp._input!$D$1:$D$95,0),8),INDEX(Roundwood_transp._input!$D$1:$M$95,MATCH(LCIA!NE$8,Roundwood_transp._input!$D$1:$D$95,0),10))</f>
        <v>#N/A</v>
      </c>
      <c r="NF12" s="112" t="e">
        <f>IF(ISNUMBER(INDEX(Roundwood_transp._input!$D$1:$M$95,MATCH(LCIA!NF$8,Roundwood_transp._input!$D$1:$D$95,0),8)),INDEX(Roundwood_transp._input!$D$1:$M$95,MATCH(LCIA!NF$8,Roundwood_transp._input!$D$1:$D$95,0),8),INDEX(Roundwood_transp._input!$D$1:$M$95,MATCH(LCIA!NF$8,Roundwood_transp._input!$D$1:$D$95,0),10))</f>
        <v>#N/A</v>
      </c>
      <c r="NG12" s="112" t="e">
        <f>IF(ISNUMBER(INDEX(Roundwood_transp._input!$D$1:$M$95,MATCH(LCIA!NG$8,Roundwood_transp._input!$D$1:$D$95,0),8)),INDEX(Roundwood_transp._input!$D$1:$M$95,MATCH(LCIA!NG$8,Roundwood_transp._input!$D$1:$D$95,0),8),INDEX(Roundwood_transp._input!$D$1:$M$95,MATCH(LCIA!NG$8,Roundwood_transp._input!$D$1:$D$95,0),10))</f>
        <v>#N/A</v>
      </c>
      <c r="NH12" s="112" t="e">
        <f>IF(ISNUMBER(INDEX(Roundwood_transp._input!$D$1:$M$95,MATCH(LCIA!NH$8,Roundwood_transp._input!$D$1:$D$95,0),8)),INDEX(Roundwood_transp._input!$D$1:$M$95,MATCH(LCIA!NH$8,Roundwood_transp._input!$D$1:$D$95,0),8),INDEX(Roundwood_transp._input!$D$1:$M$95,MATCH(LCIA!NH$8,Roundwood_transp._input!$D$1:$D$95,0),10))</f>
        <v>#N/A</v>
      </c>
      <c r="NI12" s="112" t="e">
        <f>IF(ISNUMBER(INDEX(Roundwood_transp._input!$D$1:$M$95,MATCH(LCIA!NI$8,Roundwood_transp._input!$D$1:$D$95,0),8)),INDEX(Roundwood_transp._input!$D$1:$M$95,MATCH(LCIA!NI$8,Roundwood_transp._input!$D$1:$D$95,0),8),INDEX(Roundwood_transp._input!$D$1:$M$95,MATCH(LCIA!NI$8,Roundwood_transp._input!$D$1:$D$95,0),10))</f>
        <v>#N/A</v>
      </c>
      <c r="NJ12" s="112" t="e">
        <f>IF(ISNUMBER(INDEX(Roundwood_transp._input!$D$1:$M$95,MATCH(LCIA!NJ$8,Roundwood_transp._input!$D$1:$D$95,0),8)),INDEX(Roundwood_transp._input!$D$1:$M$95,MATCH(LCIA!NJ$8,Roundwood_transp._input!$D$1:$D$95,0),8),INDEX(Roundwood_transp._input!$D$1:$M$95,MATCH(LCIA!NJ$8,Roundwood_transp._input!$D$1:$D$95,0),10))</f>
        <v>#N/A</v>
      </c>
      <c r="NK12" s="112" t="e">
        <f>IF(ISNUMBER(INDEX(Roundwood_transp._input!$D$1:$M$95,MATCH(LCIA!NK$8,Roundwood_transp._input!$D$1:$D$95,0),8)),INDEX(Roundwood_transp._input!$D$1:$M$95,MATCH(LCIA!NK$8,Roundwood_transp._input!$D$1:$D$95,0),8),INDEX(Roundwood_transp._input!$D$1:$M$95,MATCH(LCIA!NK$8,Roundwood_transp._input!$D$1:$D$95,0),10))</f>
        <v>#N/A</v>
      </c>
      <c r="NL12" s="112" t="e">
        <f>IF(ISNUMBER(INDEX(Roundwood_transp._input!$D$1:$M$95,MATCH(LCIA!NL$8,Roundwood_transp._input!$D$1:$D$95,0),8)),INDEX(Roundwood_transp._input!$D$1:$M$95,MATCH(LCIA!NL$8,Roundwood_transp._input!$D$1:$D$95,0),8),INDEX(Roundwood_transp._input!$D$1:$M$95,MATCH(LCIA!NL$8,Roundwood_transp._input!$D$1:$D$95,0),10))</f>
        <v>#N/A</v>
      </c>
      <c r="NM12" s="112" t="e">
        <f>IF(ISNUMBER(INDEX(Roundwood_transp._input!$D$1:$M$95,MATCH(LCIA!NM$8,Roundwood_transp._input!$D$1:$D$95,0),8)),INDEX(Roundwood_transp._input!$D$1:$M$95,MATCH(LCIA!NM$8,Roundwood_transp._input!$D$1:$D$95,0),8),INDEX(Roundwood_transp._input!$D$1:$M$95,MATCH(LCIA!NM$8,Roundwood_transp._input!$D$1:$D$95,0),10))</f>
        <v>#N/A</v>
      </c>
      <c r="NN12" s="112" t="e">
        <f>IF(ISNUMBER(INDEX(Roundwood_transp._input!$D$1:$M$95,MATCH(LCIA!NN$8,Roundwood_transp._input!$D$1:$D$95,0),8)),INDEX(Roundwood_transp._input!$D$1:$M$95,MATCH(LCIA!NN$8,Roundwood_transp._input!$D$1:$D$95,0),8),INDEX(Roundwood_transp._input!$D$1:$M$95,MATCH(LCIA!NN$8,Roundwood_transp._input!$D$1:$D$95,0),10))</f>
        <v>#N/A</v>
      </c>
      <c r="NO12" s="112" t="e">
        <f>IF(ISNUMBER(INDEX(Roundwood_transp._input!$D$1:$M$95,MATCH(LCIA!NO$8,Roundwood_transp._input!$D$1:$D$95,0),8)),INDEX(Roundwood_transp._input!$D$1:$M$95,MATCH(LCIA!NO$8,Roundwood_transp._input!$D$1:$D$95,0),8),INDEX(Roundwood_transp._input!$D$1:$M$95,MATCH(LCIA!NO$8,Roundwood_transp._input!$D$1:$D$95,0),10))</f>
        <v>#N/A</v>
      </c>
      <c r="NP12" s="112" t="e">
        <f>IF(ISNUMBER(INDEX(Roundwood_transp._input!$D$1:$M$95,MATCH(LCIA!NP$8,Roundwood_transp._input!$D$1:$D$95,0),8)),INDEX(Roundwood_transp._input!$D$1:$M$95,MATCH(LCIA!NP$8,Roundwood_transp._input!$D$1:$D$95,0),8),INDEX(Roundwood_transp._input!$D$1:$M$95,MATCH(LCIA!NP$8,Roundwood_transp._input!$D$1:$D$95,0),10))</f>
        <v>#N/A</v>
      </c>
      <c r="NQ12" s="112" t="e">
        <f>IF(ISNUMBER(INDEX(Roundwood_transp._input!$D$1:$M$95,MATCH(LCIA!NQ$8,Roundwood_transp._input!$D$1:$D$95,0),8)),INDEX(Roundwood_transp._input!$D$1:$M$95,MATCH(LCIA!NQ$8,Roundwood_transp._input!$D$1:$D$95,0),8),INDEX(Roundwood_transp._input!$D$1:$M$95,MATCH(LCIA!NQ$8,Roundwood_transp._input!$D$1:$D$95,0),10))</f>
        <v>#N/A</v>
      </c>
      <c r="NR12" s="29"/>
      <c r="NS12" s="29"/>
      <c r="NT12" s="29"/>
      <c r="NU12" s="29"/>
      <c r="NV12" s="29"/>
      <c r="NW12" s="29"/>
      <c r="NX12" s="29"/>
      <c r="NY12" s="29"/>
      <c r="NZ12" s="29"/>
      <c r="OA12" s="29"/>
      <c r="OB12" s="29"/>
      <c r="OC12" s="29"/>
      <c r="OD12" s="29"/>
      <c r="OE12" s="29"/>
      <c r="OF12" s="29"/>
      <c r="OG12" s="29"/>
      <c r="OH12" s="29"/>
      <c r="OI12" s="29"/>
      <c r="OJ12" s="29"/>
      <c r="OK12" s="29"/>
      <c r="OL12" s="29" t="e">
        <f>IF(ISNUMBER(INDEX(Roundwood_transp._input!$D$1:$M$95,MATCH(LCIA!OL$8,Roundwood_transp._input!$D$1:$D$95,0),8)),INDEX(Roundwood_transp._input!$D$1:$M$95,MATCH(LCIA!OL$8,Roundwood_transp._input!$D$1:$D$95,0),8),INDEX(Roundwood_transp._input!$D$1:$M$95,MATCH(LCIA!OL$8,Roundwood_transp._input!$D$1:$D$95,0),10))</f>
        <v>#N/A</v>
      </c>
      <c r="OM12" s="29" t="e">
        <f>IF(ISNUMBER(INDEX(Roundwood_transp._input!$D$1:$M$95,MATCH(LCIA!OM$8,Roundwood_transp._input!$D$1:$D$95,0),8)),INDEX(Roundwood_transp._input!$D$1:$M$95,MATCH(LCIA!OM$8,Roundwood_transp._input!$D$1:$D$95,0),8),INDEX(Roundwood_transp._input!$D$1:$M$95,MATCH(LCIA!OM$8,Roundwood_transp._input!$D$1:$D$95,0),10))</f>
        <v>#N/A</v>
      </c>
      <c r="ON12" s="29" t="e">
        <f>IF(ISNUMBER(INDEX(Roundwood_transp._input!$D$1:$M$95,MATCH(LCIA!ON$8,Roundwood_transp._input!$D$1:$D$95,0),8)),INDEX(Roundwood_transp._input!$D$1:$M$95,MATCH(LCIA!ON$8,Roundwood_transp._input!$D$1:$D$95,0),8),INDEX(Roundwood_transp._input!$D$1:$M$95,MATCH(LCIA!ON$8,Roundwood_transp._input!$D$1:$D$95,0),10))</f>
        <v>#N/A</v>
      </c>
      <c r="OO12" s="29" t="e">
        <f>IF(ISNUMBER(INDEX(Roundwood_transp._input!$D$1:$M$95,MATCH(LCIA!OO$8,Roundwood_transp._input!$D$1:$D$95,0),8)),INDEX(Roundwood_transp._input!$D$1:$M$95,MATCH(LCIA!OO$8,Roundwood_transp._input!$D$1:$D$95,0),8),INDEX(Roundwood_transp._input!$D$1:$M$95,MATCH(LCIA!OO$8,Roundwood_transp._input!$D$1:$D$95,0),10))</f>
        <v>#N/A</v>
      </c>
      <c r="OP12" s="29" t="e">
        <f>IF(ISNUMBER(INDEX(Roundwood_transp._input!$D$1:$M$95,MATCH(LCIA!OP$8,Roundwood_transp._input!$D$1:$D$95,0),8)),INDEX(Roundwood_transp._input!$D$1:$M$95,MATCH(LCIA!OP$8,Roundwood_transp._input!$D$1:$D$95,0),8),INDEX(Roundwood_transp._input!$D$1:$M$95,MATCH(LCIA!OP$8,Roundwood_transp._input!$D$1:$D$95,0),10))</f>
        <v>#N/A</v>
      </c>
      <c r="OQ12" s="29" t="e">
        <f>IF(ISNUMBER(INDEX(Roundwood_transp._input!$D$1:$M$95,MATCH(LCIA!OQ$8,Roundwood_transp._input!$D$1:$D$95,0),8)),INDEX(Roundwood_transp._input!$D$1:$M$95,MATCH(LCIA!OQ$8,Roundwood_transp._input!$D$1:$D$95,0),8),INDEX(Roundwood_transp._input!$D$1:$M$95,MATCH(LCIA!OQ$8,Roundwood_transp._input!$D$1:$D$95,0),10))</f>
        <v>#N/A</v>
      </c>
      <c r="OR12" s="29" t="e">
        <f>IF(ISNUMBER(INDEX(Roundwood_transp._input!$D$1:$M$95,MATCH(LCIA!OR$8,Roundwood_transp._input!$D$1:$D$95,0),8)),INDEX(Roundwood_transp._input!$D$1:$M$95,MATCH(LCIA!OR$8,Roundwood_transp._input!$D$1:$D$95,0),8),INDEX(Roundwood_transp._input!$D$1:$M$95,MATCH(LCIA!OR$8,Roundwood_transp._input!$D$1:$D$95,0),10))</f>
        <v>#N/A</v>
      </c>
      <c r="OS12" s="29" t="e">
        <f>IF(ISNUMBER(INDEX(Roundwood_transp._input!$D$1:$M$95,MATCH(LCIA!OS$8,Roundwood_transp._input!$D$1:$D$95,0),8)),INDEX(Roundwood_transp._input!$D$1:$M$95,MATCH(LCIA!OS$8,Roundwood_transp._input!$D$1:$D$95,0),8),INDEX(Roundwood_transp._input!$D$1:$M$95,MATCH(LCIA!OS$8,Roundwood_transp._input!$D$1:$D$95,0),10))</f>
        <v>#N/A</v>
      </c>
      <c r="OT12" s="29" t="e">
        <f>IF(ISNUMBER(INDEX(Roundwood_transp._input!$D$1:$M$95,MATCH(LCIA!OT$8,Roundwood_transp._input!$D$1:$D$95,0),8)),INDEX(Roundwood_transp._input!$D$1:$M$95,MATCH(LCIA!OT$8,Roundwood_transp._input!$D$1:$D$95,0),8),INDEX(Roundwood_transp._input!$D$1:$M$95,MATCH(LCIA!OT$8,Roundwood_transp._input!$D$1:$D$95,0),10))</f>
        <v>#N/A</v>
      </c>
      <c r="OU12" s="29" t="e">
        <f>IF(ISNUMBER(INDEX(Roundwood_transp._input!$D$1:$M$95,MATCH(LCIA!OU$8,Roundwood_transp._input!$D$1:$D$95,0),8)),INDEX(Roundwood_transp._input!$D$1:$M$95,MATCH(LCIA!OU$8,Roundwood_transp._input!$D$1:$D$95,0),8),INDEX(Roundwood_transp._input!$D$1:$M$95,MATCH(LCIA!OU$8,Roundwood_transp._input!$D$1:$D$95,0),10))</f>
        <v>#N/A</v>
      </c>
      <c r="OV12" s="29" t="e">
        <f>IF(ISNUMBER(INDEX(Roundwood_transp._input!$D$1:$M$95,MATCH(LCIA!OV$8,Roundwood_transp._input!$D$1:$D$95,0),8)),INDEX(Roundwood_transp._input!$D$1:$M$95,MATCH(LCIA!OV$8,Roundwood_transp._input!$D$1:$D$95,0),8),INDEX(Roundwood_transp._input!$D$1:$M$95,MATCH(LCIA!OV$8,Roundwood_transp._input!$D$1:$D$95,0),10))</f>
        <v>#N/A</v>
      </c>
      <c r="OW12" s="29" t="e">
        <f>IF(ISNUMBER(INDEX(Roundwood_transp._input!$D$1:$M$95,MATCH(LCIA!OW$8,Roundwood_transp._input!$D$1:$D$95,0),8)),INDEX(Roundwood_transp._input!$D$1:$M$95,MATCH(LCIA!OW$8,Roundwood_transp._input!$D$1:$D$95,0),8),INDEX(Roundwood_transp._input!$D$1:$M$95,MATCH(LCIA!OW$8,Roundwood_transp._input!$D$1:$D$95,0),10))</f>
        <v>#N/A</v>
      </c>
      <c r="OX12" s="29" t="e">
        <f>IF(ISNUMBER(INDEX(Roundwood_transp._input!$D$1:$M$95,MATCH(LCIA!OX$8,Roundwood_transp._input!$D$1:$D$95,0),8)),INDEX(Roundwood_transp._input!$D$1:$M$95,MATCH(LCIA!OX$8,Roundwood_transp._input!$D$1:$D$95,0),8),INDEX(Roundwood_transp._input!$D$1:$M$95,MATCH(LCIA!OX$8,Roundwood_transp._input!$D$1:$D$95,0),10))</f>
        <v>#N/A</v>
      </c>
      <c r="OY12" s="29" t="e">
        <f>IF(ISNUMBER(INDEX(Roundwood_transp._input!$D$1:$M$95,MATCH(LCIA!OY$8,Roundwood_transp._input!$D$1:$D$95,0),8)),INDEX(Roundwood_transp._input!$D$1:$M$95,MATCH(LCIA!OY$8,Roundwood_transp._input!$D$1:$D$95,0),8),INDEX(Roundwood_transp._input!$D$1:$M$95,MATCH(LCIA!OY$8,Roundwood_transp._input!$D$1:$D$95,0),10))</f>
        <v>#N/A</v>
      </c>
      <c r="OZ12" s="29" t="e">
        <f>IF(ISNUMBER(INDEX(Roundwood_transp._input!$D$1:$M$95,MATCH(LCIA!OZ$8,Roundwood_transp._input!$D$1:$D$95,0),8)),INDEX(Roundwood_transp._input!$D$1:$M$95,MATCH(LCIA!OZ$8,Roundwood_transp._input!$D$1:$D$95,0),8),INDEX(Roundwood_transp._input!$D$1:$M$95,MATCH(LCIA!OZ$8,Roundwood_transp._input!$D$1:$D$95,0),10))</f>
        <v>#N/A</v>
      </c>
      <c r="PA12" s="29" t="e">
        <f>IF(ISNUMBER(INDEX(Roundwood_transp._input!$D$1:$M$95,MATCH(LCIA!PA$8,Roundwood_transp._input!$D$1:$D$95,0),8)),INDEX(Roundwood_transp._input!$D$1:$M$95,MATCH(LCIA!PA$8,Roundwood_transp._input!$D$1:$D$95,0),8),INDEX(Roundwood_transp._input!$D$1:$M$95,MATCH(LCIA!PA$8,Roundwood_transp._input!$D$1:$D$95,0),10))</f>
        <v>#N/A</v>
      </c>
      <c r="PB12" s="29" t="e">
        <f>IF(ISNUMBER(INDEX(Roundwood_transp._input!$D$1:$M$95,MATCH(LCIA!PB$8,Roundwood_transp._input!$D$1:$D$95,0),8)),INDEX(Roundwood_transp._input!$D$1:$M$95,MATCH(LCIA!PB$8,Roundwood_transp._input!$D$1:$D$95,0),8),INDEX(Roundwood_transp._input!$D$1:$M$95,MATCH(LCIA!PB$8,Roundwood_transp._input!$D$1:$D$95,0),10))</f>
        <v>#N/A</v>
      </c>
      <c r="PC12" s="29" t="e">
        <f>IF(ISNUMBER(INDEX(Roundwood_transp._input!$D$1:$M$95,MATCH(LCIA!PC$8,Roundwood_transp._input!$D$1:$D$95,0),8)),INDEX(Roundwood_transp._input!$D$1:$M$95,MATCH(LCIA!PC$8,Roundwood_transp._input!$D$1:$D$95,0),8),INDEX(Roundwood_transp._input!$D$1:$M$95,MATCH(LCIA!PC$8,Roundwood_transp._input!$D$1:$D$95,0),10))</f>
        <v>#N/A</v>
      </c>
    </row>
    <row r="13" spans="1:419" s="17" customFormat="1">
      <c r="B13" s="17" t="s">
        <v>1065</v>
      </c>
      <c r="C13" s="29" t="str">
        <f>IF(ISNUMBER(INDEX(Roundwood_transp._input!$D$1:$M$95,MATCH(LCIA!C$8,Roundwood_transp._input!$D$1:$D$95,0),8)),Roundwood_transp._input!$K$1,Roundwood_transp._input!$M$1)</f>
        <v>Transport, lorry &gt;16t, fleet average/RER U</v>
      </c>
      <c r="D13" s="29" t="str">
        <f>IF(ISNUMBER(INDEX(Roundwood_transp._input!$D$1:$M$95,MATCH(LCIA!D$8,Roundwood_transp._input!$D$1:$D$95,0),8)),Roundwood_transp._input!$K$1,Roundwood_transp._input!$M$1)</f>
        <v>Transport, lorry &gt;16t, fleet average/RER U</v>
      </c>
      <c r="E13" s="29" t="str">
        <f>IF(ISNUMBER(INDEX(Roundwood_transp._input!$D$1:$M$95,MATCH(LCIA!E$8,Roundwood_transp._input!$D$1:$D$95,0),8)),Roundwood_transp._input!$K$1,Roundwood_transp._input!$M$1)</f>
        <v>Transport, lorry &gt;16t, fleet average/RER U</v>
      </c>
      <c r="F13" s="29" t="str">
        <f>IF(ISNUMBER(INDEX(Roundwood_transp._input!$D$1:$M$95,MATCH(LCIA!F$8,Roundwood_transp._input!$D$1:$D$95,0),8)),Roundwood_transp._input!$K$1,Roundwood_transp._input!$M$1)</f>
        <v>Transport, lorry &gt;16t, fleet average/RER U</v>
      </c>
      <c r="G13" s="29" t="str">
        <f>IF(ISNUMBER(INDEX(Roundwood_transp._input!$D$1:$M$95,MATCH(LCIA!G$8,Roundwood_transp._input!$D$1:$D$95,0),8)),Roundwood_transp._input!$K$1,Roundwood_transp._input!$M$1)</f>
        <v>Transport, lorry &gt;16t, fleet average/RER U</v>
      </c>
      <c r="H13" s="29" t="str">
        <f>IF(ISNUMBER(INDEX(Roundwood_transp._input!$D$1:$M$95,MATCH(LCIA!H$8,Roundwood_transp._input!$D$1:$D$95,0),8)),Roundwood_transp._input!$K$1,Roundwood_transp._input!$M$1)</f>
        <v>Transport, lorry &gt;16t, fleet average/RER U</v>
      </c>
      <c r="I13" s="29" t="str">
        <f>IF(ISNUMBER(INDEX(Roundwood_transp._input!$D$1:$M$95,MATCH(LCIA!I$8,Roundwood_transp._input!$D$1:$D$95,0),8)),Roundwood_transp._input!$K$1,Roundwood_transp._input!$M$1)</f>
        <v>Transport, lorry &gt;16t, fleet average/RER U</v>
      </c>
      <c r="J13" s="29" t="str">
        <f>IF(ISNUMBER(INDEX(Roundwood_transp._input!$D$1:$M$95,MATCH(LCIA!J$8,Roundwood_transp._input!$D$1:$D$95,0),8)),Roundwood_transp._input!$K$1,Roundwood_transp._input!$M$1)</f>
        <v>Transport, lorry &gt;16t, fleet average/RER U</v>
      </c>
      <c r="K13" s="29" t="str">
        <f>IF(ISNUMBER(INDEX(Roundwood_transp._input!$D$1:$M$95,MATCH(LCIA!K$8,Roundwood_transp._input!$D$1:$D$95,0),8)),Roundwood_transp._input!$K$1,Roundwood_transp._input!$M$1)</f>
        <v>Transport, lorry 20-28t, fleet average/CH U</v>
      </c>
      <c r="L13" s="29" t="str">
        <f>IF(ISNUMBER(INDEX(Roundwood_transp._input!$D$1:$M$95,MATCH(LCIA!L$8,Roundwood_transp._input!$D$1:$D$95,0),8)),Roundwood_transp._input!$K$1,Roundwood_transp._input!$M$1)</f>
        <v>Transport, lorry &gt;16t, fleet average/RER U</v>
      </c>
      <c r="M13" s="29" t="str">
        <f>IF(ISNUMBER(INDEX(Roundwood_transp._input!$D$1:$M$95,MATCH(LCIA!M$8,Roundwood_transp._input!$D$1:$D$95,0),8)),Roundwood_transp._input!$K$1,Roundwood_transp._input!$M$1)</f>
        <v>Transport, lorry &gt;16t, fleet average/RER U</v>
      </c>
      <c r="N13" s="29" t="str">
        <f>IF(ISNUMBER(INDEX(Roundwood_transp._input!$D$1:$M$95,MATCH(LCIA!N$8,Roundwood_transp._input!$D$1:$D$95,0),8)),Roundwood_transp._input!$K$1,Roundwood_transp._input!$M$1)</f>
        <v>Transport, lorry &gt;16t, fleet average/RER U</v>
      </c>
      <c r="O13" s="29" t="str">
        <f>IF(ISNUMBER(INDEX(Roundwood_transp._input!$D$1:$M$95,MATCH(LCIA!O$8,Roundwood_transp._input!$D$1:$D$95,0),8)),Roundwood_transp._input!$K$1,Roundwood_transp._input!$M$1)</f>
        <v>Transport, lorry &gt;16t, fleet average/RER U</v>
      </c>
      <c r="P13" s="29" t="str">
        <f>IF(ISNUMBER(INDEX(Roundwood_transp._input!$D$1:$M$95,MATCH(LCIA!P$8,Roundwood_transp._input!$D$1:$D$95,0),8)),Roundwood_transp._input!$K$1,Roundwood_transp._input!$M$1)</f>
        <v>Transport, lorry &gt;16t, fleet average/RER U</v>
      </c>
      <c r="Q13" s="29" t="str">
        <f>IF(ISNUMBER(INDEX(Roundwood_transp._input!$D$1:$M$95,MATCH(LCIA!Q$8,Roundwood_transp._input!$D$1:$D$95,0),8)),Roundwood_transp._input!$K$1,Roundwood_transp._input!$M$1)</f>
        <v>Transport, lorry &gt;16t, fleet average/RER U</v>
      </c>
      <c r="R13" s="29" t="str">
        <f>IF(ISNUMBER(INDEX(Roundwood_transp._input!$D$1:$M$95,MATCH(LCIA!R$8,Roundwood_transp._input!$D$1:$D$95,0),8)),Roundwood_transp._input!$K$1,Roundwood_transp._input!$M$1)</f>
        <v>Transport, lorry &gt;16t, fleet average/RER U</v>
      </c>
      <c r="S13" s="29" t="str">
        <f>IF(ISNUMBER(INDEX(Roundwood_transp._input!$D$1:$M$95,MATCH(LCIA!S$8,Roundwood_transp._input!$D$1:$D$95,0),8)),Roundwood_transp._input!$K$1,Roundwood_transp._input!$M$1)</f>
        <v>Transport, lorry &gt;16t, fleet average/RER U</v>
      </c>
      <c r="T13" s="29" t="str">
        <f>IF(ISNUMBER(INDEX(Roundwood_transp._input!$D$1:$M$95,MATCH(LCIA!T$8,Roundwood_transp._input!$D$1:$D$95,0),8)),Roundwood_transp._input!$K$1,Roundwood_transp._input!$M$1)</f>
        <v>Transport, lorry 20-28t, fleet average/CH U</v>
      </c>
      <c r="U13" s="29" t="str">
        <f>IF(ISNUMBER(INDEX(Roundwood_transp._input!$D$1:$M$95,MATCH(LCIA!U$8,Roundwood_transp._input!$D$1:$D$95,0),8)),Roundwood_transp._input!$K$1,Roundwood_transp._input!$M$1)</f>
        <v>Transport, lorry &gt;16t, fleet average/RER U</v>
      </c>
      <c r="V13" s="29" t="str">
        <f>IF(ISNUMBER(INDEX(Roundwood_transp._input!$D$1:$M$95,MATCH(LCIA!V$8,Roundwood_transp._input!$D$1:$D$95,0),8)),Roundwood_transp._input!$K$1,Roundwood_transp._input!$M$1)</f>
        <v>Transport, lorry &gt;16t, fleet average/RER U</v>
      </c>
      <c r="W13" s="29" t="str">
        <f>IF(ISNUMBER(INDEX(Roundwood_transp._input!$D$1:$M$95,MATCH(LCIA!W$8,Roundwood_transp._input!$D$1:$D$95,0),8)),Roundwood_transp._input!$K$1,Roundwood_transp._input!$M$1)</f>
        <v>Transport, lorry &gt;16t, fleet average/RER U</v>
      </c>
      <c r="X13" s="29" t="str">
        <f>IF(ISNUMBER(INDEX(Roundwood_transp._input!$D$1:$M$95,MATCH(LCIA!X$8,Roundwood_transp._input!$D$1:$D$95,0),8)),Roundwood_transp._input!$K$1,Roundwood_transp._input!$M$1)</f>
        <v>Transport, lorry &gt;16t, fleet average/RER U</v>
      </c>
      <c r="Y13" s="29" t="str">
        <f>IF(ISNUMBER(INDEX(Roundwood_transp._input!$D$1:$M$95,MATCH(LCIA!Y$8,Roundwood_transp._input!$D$1:$D$95,0),8)),Roundwood_transp._input!$K$1,Roundwood_transp._input!$M$1)</f>
        <v>Transport, lorry &gt;16t, fleet average/RER U</v>
      </c>
      <c r="Z13" s="29" t="str">
        <f>IF(ISNUMBER(INDEX(Roundwood_transp._input!$D$1:$M$95,MATCH(LCIA!Z$8,Roundwood_transp._input!$D$1:$D$95,0),8)),Roundwood_transp._input!$K$1,Roundwood_transp._input!$M$1)</f>
        <v>Transport, lorry &gt;16t, fleet average/RER U</v>
      </c>
      <c r="AA13" s="29" t="str">
        <f>IF(ISNUMBER(INDEX(Roundwood_transp._input!$D$1:$M$95,MATCH(LCIA!AA$8,Roundwood_transp._input!$D$1:$D$95,0),8)),Roundwood_transp._input!$K$1,Roundwood_transp._input!$M$1)</f>
        <v>Transport, lorry &gt;16t, fleet average/RER U</v>
      </c>
      <c r="AB13" s="29" t="str">
        <f>IF(ISNUMBER(INDEX(Roundwood_transp._input!$D$1:$M$95,MATCH(LCIA!AB$8,Roundwood_transp._input!$D$1:$D$95,0),8)),Roundwood_transp._input!$K$1,Roundwood_transp._input!$M$1)</f>
        <v>Transport, lorry &gt;16t, fleet average/RER U</v>
      </c>
      <c r="AC13" s="29" t="str">
        <f>IF(ISNUMBER(INDEX(Roundwood_transp._input!$D$1:$M$95,MATCH(LCIA!AC$8,Roundwood_transp._input!$D$1:$D$95,0),8)),Roundwood_transp._input!$K$1,Roundwood_transp._input!$M$1)</f>
        <v>Transport, lorry 20-28t, fleet average/CH U</v>
      </c>
      <c r="AD13" s="29" t="str">
        <f>IF(ISNUMBER(INDEX(Roundwood_transp._input!$D$1:$M$95,MATCH(LCIA!AD$8,Roundwood_transp._input!$D$1:$D$95,0),8)),Roundwood_transp._input!$K$1,Roundwood_transp._input!$M$1)</f>
        <v>Transport, lorry &gt;16t, fleet average/RER U</v>
      </c>
      <c r="AE13" s="29" t="str">
        <f>IF(ISNUMBER(INDEX(Roundwood_transp._input!$D$1:$M$95,MATCH(LCIA!AE$8,Roundwood_transp._input!$D$1:$D$95,0),8)),Roundwood_transp._input!$K$1,Roundwood_transp._input!$M$1)</f>
        <v>Transport, lorry &gt;16t, fleet average/RER U</v>
      </c>
      <c r="AF13" s="29" t="str">
        <f>IF(ISNUMBER(INDEX(Roundwood_transp._input!$D$1:$M$95,MATCH(LCIA!AF$8,Roundwood_transp._input!$D$1:$D$95,0),8)),Roundwood_transp._input!$K$1,Roundwood_transp._input!$M$1)</f>
        <v>Transport, lorry &gt;16t, fleet average/RER U</v>
      </c>
      <c r="AG13" s="29" t="str">
        <f>IF(ISNUMBER(INDEX(Roundwood_transp._input!$D$1:$M$95,MATCH(LCIA!AG$8,Roundwood_transp._input!$D$1:$D$95,0),8)),Roundwood_transp._input!$K$1,Roundwood_transp._input!$M$1)</f>
        <v>Transport, lorry &gt;16t, fleet average/RER U</v>
      </c>
      <c r="AH13" s="29" t="str">
        <f>IF(ISNUMBER(INDEX(Roundwood_transp._input!$D$1:$M$95,MATCH(LCIA!AH$8,Roundwood_transp._input!$D$1:$D$95,0),8)),Roundwood_transp._input!$K$1,Roundwood_transp._input!$M$1)</f>
        <v>Transport, lorry &gt;16t, fleet average/RER U</v>
      </c>
      <c r="AI13" s="29" t="str">
        <f>IF(ISNUMBER(INDEX(Roundwood_transp._input!$D$1:$M$95,MATCH(LCIA!AI$8,Roundwood_transp._input!$D$1:$D$95,0),8)),Roundwood_transp._input!$K$1,Roundwood_transp._input!$M$1)</f>
        <v>Transport, lorry &gt;16t, fleet average/RER U</v>
      </c>
      <c r="AJ13" s="29" t="str">
        <f>IF(ISNUMBER(INDEX(Roundwood_transp._input!$D$1:$M$95,MATCH(LCIA!AJ$8,Roundwood_transp._input!$D$1:$D$95,0),8)),Roundwood_transp._input!$K$1,Roundwood_transp._input!$M$1)</f>
        <v>Transport, lorry &gt;16t, fleet average/RER U</v>
      </c>
      <c r="AK13" s="29" t="str">
        <f>IF(ISNUMBER(INDEX(Roundwood_transp._input!$D$1:$M$95,MATCH(LCIA!AK$8,Roundwood_transp._input!$D$1:$D$95,0),8)),Roundwood_transp._input!$K$1,Roundwood_transp._input!$M$1)</f>
        <v>Transport, lorry &gt;16t, fleet average/RER U</v>
      </c>
      <c r="AL13" s="29" t="str">
        <f>IF(ISNUMBER(INDEX(Roundwood_transp._input!$D$1:$M$95,MATCH(LCIA!AL$8,Roundwood_transp._input!$D$1:$D$95,0),8)),Roundwood_transp._input!$K$1,Roundwood_transp._input!$M$1)</f>
        <v>Transport, lorry 20-28t, fleet average/CH U</v>
      </c>
      <c r="AM13" s="29" t="str">
        <f>IF(ISNUMBER(INDEX(Roundwood_transp._input!$D$1:$M$95,MATCH(LCIA!AM$8,Roundwood_transp._input!$D$1:$D$95,0),8)),Roundwood_transp._input!$K$1,Roundwood_transp._input!$M$1)</f>
        <v>Transport, lorry &gt;16t, fleet average/RER U</v>
      </c>
      <c r="AN13" s="29" t="str">
        <f>IF(ISNUMBER(INDEX(Roundwood_transp._input!$D$1:$M$95,MATCH(LCIA!AN$8,Roundwood_transp._input!$D$1:$D$95,0),8)),Roundwood_transp._input!$K$1,Roundwood_transp._input!$M$1)</f>
        <v>Transport, lorry &gt;16t, fleet average/RER U</v>
      </c>
      <c r="AO13" s="29" t="str">
        <f>IF(ISNUMBER(INDEX(Roundwood_transp._input!$D$1:$M$95,MATCH(LCIA!AO$8,Roundwood_transp._input!$D$1:$D$95,0),8)),Roundwood_transp._input!$K$1,Roundwood_transp._input!$M$1)</f>
        <v>Transport, lorry &gt;16t, fleet average/RER U</v>
      </c>
      <c r="AP13" s="29" t="str">
        <f>IF(ISNUMBER(INDEX(Roundwood_transp._input!$D$1:$M$95,MATCH(LCIA!AP$8,Roundwood_transp._input!$D$1:$D$95,0),8)),Roundwood_transp._input!$K$1,Roundwood_transp._input!$M$1)</f>
        <v>Transport, lorry &gt;16t, fleet average/RER U</v>
      </c>
      <c r="AQ13" s="29" t="str">
        <f>IF(ISNUMBER(INDEX(Roundwood_transp._input!$D$1:$M$95,MATCH(LCIA!AQ$8,Roundwood_transp._input!$D$1:$D$95,0),8)),Roundwood_transp._input!$K$1,Roundwood_transp._input!$M$1)</f>
        <v>Transport, lorry &gt;16t, fleet average/RER U</v>
      </c>
      <c r="AR13" s="29" t="str">
        <f>IF(ISNUMBER(INDEX(Roundwood_transp._input!$D$1:$M$95,MATCH(LCIA!AR$8,Roundwood_transp._input!$D$1:$D$95,0),8)),Roundwood_transp._input!$K$1,Roundwood_transp._input!$M$1)</f>
        <v>Transport, lorry &gt;16t, fleet average/RER U</v>
      </c>
      <c r="AS13" s="29" t="str">
        <f>IF(ISNUMBER(INDEX(Roundwood_transp._input!$D$1:$M$95,MATCH(LCIA!AS$8,Roundwood_transp._input!$D$1:$D$95,0),8)),Roundwood_transp._input!$K$1,Roundwood_transp._input!$M$1)</f>
        <v>Transport, lorry &gt;16t, fleet average/RER U</v>
      </c>
      <c r="AT13" s="29" t="str">
        <f>IF(ISNUMBER(INDEX(Roundwood_transp._input!$D$1:$M$95,MATCH(LCIA!AT$8,Roundwood_transp._input!$D$1:$D$95,0),8)),Roundwood_transp._input!$K$1,Roundwood_transp._input!$M$1)</f>
        <v>Transport, lorry &gt;16t, fleet average/RER U</v>
      </c>
      <c r="AU13" s="29" t="str">
        <f>IF(ISNUMBER(INDEX(Roundwood_transp._input!$D$1:$M$95,MATCH(LCIA!AU$8,Roundwood_transp._input!$D$1:$D$95,0),8)),Roundwood_transp._input!$K$1,Roundwood_transp._input!$M$1)</f>
        <v>Transport, lorry 20-28t, fleet average/CH U</v>
      </c>
      <c r="AV13" s="29" t="str">
        <f>IF(ISNUMBER(INDEX(Roundwood_transp._input!$D$1:$M$95,MATCH(LCIA!AV$8,Roundwood_transp._input!$D$1:$D$95,0),8)),Roundwood_transp._input!$K$1,Roundwood_transp._input!$M$1)</f>
        <v>Transport, lorry &gt;16t, fleet average/RER U</v>
      </c>
      <c r="AW13" s="29" t="str">
        <f>IF(ISNUMBER(INDEX(Roundwood_transp._input!$D$1:$M$95,MATCH(LCIA!AW$8,Roundwood_transp._input!$D$1:$D$95,0),8)),Roundwood_transp._input!$K$1,Roundwood_transp._input!$M$1)</f>
        <v>Transport, lorry &gt;16t, fleet average/RER U</v>
      </c>
      <c r="AX13" s="29" t="str">
        <f>IF(ISNUMBER(INDEX(Roundwood_transp._input!$D$1:$M$95,MATCH(LCIA!AX$8,Roundwood_transp._input!$D$1:$D$95,0),8)),Roundwood_transp._input!$K$1,Roundwood_transp._input!$M$1)</f>
        <v>Transport, lorry &gt;16t, fleet average/RER U</v>
      </c>
      <c r="AY13" s="29" t="str">
        <f>IF(ISNUMBER(INDEX(Roundwood_transp._input!$D$1:$M$95,MATCH(LCIA!AY$8,Roundwood_transp._input!$D$1:$D$95,0),8)),Roundwood_transp._input!$K$1,Roundwood_transp._input!$M$1)</f>
        <v>Transport, lorry &gt;16t, fleet average/RER U</v>
      </c>
      <c r="AZ13" s="29" t="str">
        <f>IF(ISNUMBER(INDEX(Roundwood_transp._input!$D$1:$M$95,MATCH(LCIA!AZ$8,Roundwood_transp._input!$D$1:$D$95,0),8)),Roundwood_transp._input!$K$1,Roundwood_transp._input!$M$1)</f>
        <v>Transport, lorry &gt;16t, fleet average/RER U</v>
      </c>
      <c r="BA13" s="29" t="str">
        <f>IF(ISNUMBER(INDEX(Roundwood_transp._input!$D$1:$M$95,MATCH(LCIA!BA$8,Roundwood_transp._input!$D$1:$D$95,0),8)),Roundwood_transp._input!$K$1,Roundwood_transp._input!$M$1)</f>
        <v>Transport, lorry &gt;16t, fleet average/RER U</v>
      </c>
      <c r="BB13" s="29" t="str">
        <f>IF(ISNUMBER(INDEX(Roundwood_transp._input!$D$1:$M$95,MATCH(LCIA!BB$8,Roundwood_transp._input!$D$1:$D$95,0),8)),Roundwood_transp._input!$K$1,Roundwood_transp._input!$M$1)</f>
        <v>Transport, lorry &gt;16t, fleet average/RER U</v>
      </c>
      <c r="BC13" s="29" t="str">
        <f>IF(ISNUMBER(INDEX(Roundwood_transp._input!$D$1:$M$95,MATCH(LCIA!BC$8,Roundwood_transp._input!$D$1:$D$95,0),8)),Roundwood_transp._input!$K$1,Roundwood_transp._input!$M$1)</f>
        <v>Transport, lorry &gt;16t, fleet average/RER U</v>
      </c>
      <c r="BD13" s="29" t="str">
        <f>IF(ISNUMBER(INDEX(Roundwood_transp._input!$D$1:$M$95,MATCH(LCIA!BD$8,Roundwood_transp._input!$D$1:$D$95,0),8)),Roundwood_transp._input!$K$1,Roundwood_transp._input!$M$1)</f>
        <v>Transport, lorry 20-28t, fleet average/CH U</v>
      </c>
      <c r="BE13" s="29" t="str">
        <f>IF(ISNUMBER(INDEX(Roundwood_transp._input!$D$1:$M$95,MATCH(LCIA!BE$8,Roundwood_transp._input!$D$1:$D$95,0),8)),Roundwood_transp._input!$K$1,Roundwood_transp._input!$M$1)</f>
        <v>Transport, lorry &gt;16t, fleet average/RER U</v>
      </c>
      <c r="BF13" s="29" t="str">
        <f>IF(ISNUMBER(INDEX(Roundwood_transp._input!$D$1:$M$95,MATCH(LCIA!BF$8,Roundwood_transp._input!$D$1:$D$95,0),8)),Roundwood_transp._input!$K$1,Roundwood_transp._input!$M$1)</f>
        <v>Transport, lorry &gt;16t, fleet average/RER U</v>
      </c>
      <c r="BG13" s="29" t="str">
        <f>IF(ISNUMBER(INDEX(Roundwood_transp._input!$D$1:$M$95,MATCH(LCIA!BG$8,Roundwood_transp._input!$D$1:$D$95,0),8)),Roundwood_transp._input!$K$1,Roundwood_transp._input!$M$1)</f>
        <v>Transport, lorry &gt;16t, fleet average/RER U</v>
      </c>
      <c r="BH13" s="29" t="str">
        <f>IF(ISNUMBER(INDEX(Roundwood_transp._input!$D$1:$M$95,MATCH(LCIA!BH$8,Roundwood_transp._input!$D$1:$D$95,0),8)),Roundwood_transp._input!$K$1,Roundwood_transp._input!$M$1)</f>
        <v>Transport, lorry &gt;16t, fleet average/RER U</v>
      </c>
      <c r="BI13" s="29" t="str">
        <f>IF(ISNUMBER(INDEX(Roundwood_transp._input!$D$1:$M$95,MATCH(LCIA!BI$8,Roundwood_transp._input!$D$1:$D$95,0),8)),Roundwood_transp._input!$K$1,Roundwood_transp._input!$M$1)</f>
        <v>Transport, lorry &gt;16t, fleet average/RER U</v>
      </c>
      <c r="BJ13" s="29" t="str">
        <f>IF(ISNUMBER(INDEX(Roundwood_transp._input!$D$1:$M$95,MATCH(LCIA!BJ$8,Roundwood_transp._input!$D$1:$D$95,0),8)),Roundwood_transp._input!$K$1,Roundwood_transp._input!$M$1)</f>
        <v>Transport, lorry &gt;16t, fleet average/RER U</v>
      </c>
      <c r="BK13" s="29" t="str">
        <f>IF(ISNUMBER(INDEX(Roundwood_transp._input!$D$1:$M$95,MATCH(LCIA!BK$8,Roundwood_transp._input!$D$1:$D$95,0),8)),Roundwood_transp._input!$K$1,Roundwood_transp._input!$M$1)</f>
        <v>Transport, lorry &gt;16t, fleet average/RER U</v>
      </c>
      <c r="BL13" s="29" t="str">
        <f>IF(ISNUMBER(INDEX(Roundwood_transp._input!$D$1:$M$95,MATCH(LCIA!BL$8,Roundwood_transp._input!$D$1:$D$95,0),8)),Roundwood_transp._input!$K$1,Roundwood_transp._input!$M$1)</f>
        <v>Transport, lorry &gt;16t, fleet average/RER U</v>
      </c>
      <c r="BM13" s="29" t="str">
        <f>IF(ISNUMBER(INDEX(Roundwood_transp._input!$D$1:$M$95,MATCH(LCIA!BM$8,Roundwood_transp._input!$D$1:$D$95,0),8)),Roundwood_transp._input!$K$1,Roundwood_transp._input!$M$1)</f>
        <v>Transport, lorry 20-28t, fleet average/CH U</v>
      </c>
      <c r="BN13" s="29" t="str">
        <f>IF(ISNUMBER(INDEX(Roundwood_transp._input!$D$1:$M$95,MATCH(LCIA!BN$8,Roundwood_transp._input!$D$1:$D$95,0),8)),Roundwood_transp._input!$K$1,Roundwood_transp._input!$M$1)</f>
        <v>Transport, lorry &gt;16t, fleet average/RER U</v>
      </c>
      <c r="BO13" s="29" t="str">
        <f>IF(ISNUMBER(INDEX(Roundwood_transp._input!$D$1:$M$95,MATCH(LCIA!BO$8,Roundwood_transp._input!$D$1:$D$95,0),8)),Roundwood_transp._input!$K$1,Roundwood_transp._input!$M$1)</f>
        <v>Transport, lorry &gt;16t, fleet average/RER U</v>
      </c>
      <c r="BP13" s="29" t="str">
        <f>IF(ISNUMBER(INDEX(Roundwood_transp._input!$D$1:$M$95,MATCH(LCIA!BP$8,Roundwood_transp._input!$D$1:$D$95,0),8)),Roundwood_transp._input!$K$1,Roundwood_transp._input!$M$1)</f>
        <v>Transport, lorry &gt;16t, fleet average/RER U</v>
      </c>
      <c r="BQ13" s="29" t="str">
        <f>IF(ISNUMBER(INDEX(Roundwood_transp._input!$D$1:$M$95,MATCH(LCIA!BQ$8,Roundwood_transp._input!$D$1:$D$95,0),8)),Roundwood_transp._input!$K$1,Roundwood_transp._input!$M$1)</f>
        <v>Transport, lorry &gt;16t, fleet average/RER U</v>
      </c>
      <c r="BR13" s="29" t="str">
        <f>IF(ISNUMBER(INDEX(Roundwood_transp._input!$D$1:$M$95,MATCH(LCIA!BR$8,Roundwood_transp._input!$D$1:$D$95,0),8)),Roundwood_transp._input!$K$1,Roundwood_transp._input!$M$1)</f>
        <v>Transport, lorry &gt;16t, fleet average/RER U</v>
      </c>
      <c r="BS13" s="29" t="str">
        <f>IF(ISNUMBER(INDEX(Roundwood_transp._input!$D$1:$M$95,MATCH(LCIA!BS$8,Roundwood_transp._input!$D$1:$D$95,0),8)),Roundwood_transp._input!$K$1,Roundwood_transp._input!$M$1)</f>
        <v>Transport, lorry &gt;16t, fleet average/RER U</v>
      </c>
      <c r="BT13" s="29" t="str">
        <f>IF(ISNUMBER(INDEX(Roundwood_transp._input!$D$1:$M$95,MATCH(LCIA!BT$8,Roundwood_transp._input!$D$1:$D$95,0),8)),Roundwood_transp._input!$K$1,Roundwood_transp._input!$M$1)</f>
        <v>Transport, lorry &gt;16t, fleet average/RER U</v>
      </c>
      <c r="BU13" s="29" t="str">
        <f>IF(ISNUMBER(INDEX(Roundwood_transp._input!$D$1:$M$95,MATCH(LCIA!BU$8,Roundwood_transp._input!$D$1:$D$95,0),8)),Roundwood_transp._input!$K$1,Roundwood_transp._input!$M$1)</f>
        <v>Transport, lorry &gt;16t, fleet average/RER U</v>
      </c>
      <c r="BV13" s="29" t="str">
        <f>IF(ISNUMBER(INDEX(Roundwood_transp._input!$D$1:$M$95,MATCH(LCIA!BV$8,Roundwood_transp._input!$D$1:$D$95,0),8)),Roundwood_transp._input!$K$1,Roundwood_transp._input!$M$1)</f>
        <v>Transport, lorry 20-28t, fleet average/CH U</v>
      </c>
      <c r="BW13" s="29" t="str">
        <f>IF(ISNUMBER(INDEX(Roundwood_transp._input!$D$1:$M$95,MATCH(LCIA!BW$8,Roundwood_transp._input!$D$1:$D$95,0),8)),Roundwood_transp._input!$K$1,Roundwood_transp._input!$M$1)</f>
        <v>Transport, lorry &gt;16t, fleet average/RER U</v>
      </c>
      <c r="BX13" s="29" t="str">
        <f>IF(ISNUMBER(INDEX(Roundwood_transp._input!$D$1:$M$95,MATCH(LCIA!BX$8,Roundwood_transp._input!$D$1:$D$95,0),8)),Roundwood_transp._input!$K$1,Roundwood_transp._input!$M$1)</f>
        <v>Transport, lorry &gt;16t, fleet average/RER U</v>
      </c>
      <c r="BY13" s="29" t="str">
        <f>IF(ISNUMBER(INDEX(Roundwood_transp._input!$D$1:$M$95,MATCH(LCIA!BY$8,Roundwood_transp._input!$D$1:$D$95,0),8)),Roundwood_transp._input!$K$1,Roundwood_transp._input!$M$1)</f>
        <v>Transport, lorry &gt;16t, fleet average/RER U</v>
      </c>
      <c r="BZ13" s="29" t="str">
        <f>IF(ISNUMBER(INDEX(Roundwood_transp._input!$D$1:$M$95,MATCH(LCIA!BZ$8,Roundwood_transp._input!$D$1:$D$95,0),8)),Roundwood_transp._input!$K$1,Roundwood_transp._input!$M$1)</f>
        <v>Transport, lorry &gt;16t, fleet average/RER U</v>
      </c>
      <c r="CA13" s="29" t="str">
        <f>IF(ISNUMBER(INDEX(Roundwood_transp._input!$D$1:$M$95,MATCH(LCIA!CA$8,Roundwood_transp._input!$D$1:$D$95,0),8)),Roundwood_transp._input!$K$1,Roundwood_transp._input!$M$1)</f>
        <v>Transport, lorry &gt;16t, fleet average/RER U</v>
      </c>
      <c r="CB13" s="29" t="str">
        <f>IF(ISNUMBER(INDEX(Roundwood_transp._input!$D$1:$M$95,MATCH(LCIA!CB$8,Roundwood_transp._input!$D$1:$D$95,0),8)),Roundwood_transp._input!$K$1,Roundwood_transp._input!$M$1)</f>
        <v>Transport, lorry &gt;16t, fleet average/RER U</v>
      </c>
      <c r="CC13" s="29" t="str">
        <f>IF(ISNUMBER(INDEX(Roundwood_transp._input!$D$1:$M$95,MATCH(LCIA!CC$8,Roundwood_transp._input!$D$1:$D$95,0),8)),Roundwood_transp._input!$K$1,Roundwood_transp._input!$M$1)</f>
        <v>Transport, lorry &gt;16t, fleet average/RER U</v>
      </c>
      <c r="CD13" s="29" t="str">
        <f>IF(ISNUMBER(INDEX(Roundwood_transp._input!$D$1:$M$95,MATCH(LCIA!CD$8,Roundwood_transp._input!$D$1:$D$95,0),8)),Roundwood_transp._input!$K$1,Roundwood_transp._input!$M$1)</f>
        <v>Transport, lorry &gt;16t, fleet average/RER U</v>
      </c>
      <c r="CE13" s="29" t="str">
        <f>IF(ISNUMBER(INDEX(Roundwood_transp._input!$D$1:$M$95,MATCH(LCIA!CE$8,Roundwood_transp._input!$D$1:$D$95,0),8)),Roundwood_transp._input!$K$1,Roundwood_transp._input!$M$1)</f>
        <v>Transport, lorry 20-28t, fleet average/CH U</v>
      </c>
      <c r="CF13" s="29" t="str">
        <f>IF(ISNUMBER(INDEX(Roundwood_transp._input!$D$1:$M$95,MATCH(LCIA!CF$8,Roundwood_transp._input!$D$1:$D$95,0),8)),Roundwood_transp._input!$K$1,Roundwood_transp._input!$M$1)</f>
        <v>Transport, lorry &gt;16t, fleet average/RER U</v>
      </c>
      <c r="CG13" s="29" t="str">
        <f>IF(ISNUMBER(INDEX(Roundwood_transp._input!$D$1:$M$95,MATCH(LCIA!CG$8,Roundwood_transp._input!$D$1:$D$95,0),8)),Roundwood_transp._input!$K$1,Roundwood_transp._input!$M$1)</f>
        <v>Transport, lorry &gt;16t, fleet average/RER U</v>
      </c>
      <c r="CH13" s="29" t="str">
        <f>IF(ISNUMBER(INDEX(Roundwood_transp._input!$D$1:$M$95,MATCH(LCIA!CH$8,Roundwood_transp._input!$D$1:$D$95,0),8)),Roundwood_transp._input!$K$1,Roundwood_transp._input!$M$1)</f>
        <v>Transport, lorry &gt;16t, fleet average/RER U</v>
      </c>
      <c r="CI13" s="29" t="str">
        <f>IF(ISNUMBER(INDEX(Roundwood_transp._input!$D$1:$M$95,MATCH(LCIA!CI$8,Roundwood_transp._input!$D$1:$D$95,0),8)),Roundwood_transp._input!$K$1,Roundwood_transp._input!$M$1)</f>
        <v>Transport, lorry &gt;16t, fleet average/RER U</v>
      </c>
      <c r="CJ13" s="29" t="str">
        <f>IF(ISNUMBER(INDEX(Roundwood_transp._input!$D$1:$M$95,MATCH(LCIA!CJ$8,Roundwood_transp._input!$D$1:$D$95,0),8)),Roundwood_transp._input!$K$1,Roundwood_transp._input!$M$1)</f>
        <v>Transport, lorry &gt;16t, fleet average/RER U</v>
      </c>
      <c r="CK13" s="29" t="str">
        <f>IF(ISNUMBER(INDEX(Roundwood_transp._input!$D$1:$M$95,MATCH(LCIA!CK$8,Roundwood_transp._input!$D$1:$D$95,0),8)),Roundwood_transp._input!$K$1,Roundwood_transp._input!$M$1)</f>
        <v>Transport, lorry &gt;16t, fleet average/RER U</v>
      </c>
      <c r="CL13" s="29" t="str">
        <f>IF(ISNUMBER(INDEX(Roundwood_transp._input!$D$1:$M$95,MATCH(LCIA!CL$8,Roundwood_transp._input!$D$1:$D$95,0),8)),Roundwood_transp._input!$K$1,Roundwood_transp._input!$M$1)</f>
        <v>Transport, lorry &gt;16t, fleet average/RER U</v>
      </c>
      <c r="CM13" s="29" t="str">
        <f>IF(ISNUMBER(INDEX(Roundwood_transp._input!$D$1:$M$95,MATCH(LCIA!CM$8,Roundwood_transp._input!$D$1:$D$95,0),8)),Roundwood_transp._input!$K$1,Roundwood_transp._input!$M$1)</f>
        <v>Transport, lorry &gt;16t, fleet average/RER U</v>
      </c>
      <c r="CN13" s="29" t="str">
        <f>IF(ISNUMBER(INDEX(Roundwood_transp._input!$D$1:$M$95,MATCH(LCIA!CN$8,Roundwood_transp._input!$D$1:$D$95,0),8)),Roundwood_transp._input!$K$1,Roundwood_transp._input!$M$1)</f>
        <v>Transport, lorry 20-28t, fleet average/CH U</v>
      </c>
      <c r="CO13" s="29" t="str">
        <f>IF(ISNUMBER(INDEX(Roundwood_transp._input!$D$1:$M$95,MATCH(LCIA!CO$8,Roundwood_transp._input!$D$1:$D$95,0),8)),Roundwood_transp._input!$K$1,Roundwood_transp._input!$M$1)</f>
        <v>Transport, lorry &gt;16t, fleet average/RER U</v>
      </c>
      <c r="CP13" s="29" t="str">
        <f>IF(ISNUMBER(INDEX(Roundwood_transp._input!$D$1:$M$95,MATCH(LCIA!CP$8,Roundwood_transp._input!$D$1:$D$95,0),8)),Roundwood_transp._input!$K$1,Roundwood_transp._input!$M$1)</f>
        <v>Transport, lorry &gt;16t, fleet average/RER U</v>
      </c>
      <c r="CQ13" s="29" t="str">
        <f>IF(ISNUMBER(INDEX(Roundwood_transp._input!$D$1:$M$95,MATCH(LCIA!CQ$8,Roundwood_transp._input!$D$1:$D$95,0),8)),Roundwood_transp._input!$K$1,Roundwood_transp._input!$M$1)</f>
        <v>Transport, lorry &gt;16t, fleet average/RER U</v>
      </c>
      <c r="CR13" s="29" t="str">
        <f>IF(ISNUMBER(INDEX(Roundwood_transp._input!$D$1:$M$95,MATCH(LCIA!CR$8,Roundwood_transp._input!$D$1:$D$95,0),8)),Roundwood_transp._input!$K$1,Roundwood_transp._input!$M$1)</f>
        <v>Transport, lorry &gt;16t, fleet average/RER U</v>
      </c>
      <c r="CS13" s="29" t="str">
        <f>IF(ISNUMBER(INDEX(Roundwood_transp._input!$D$1:$M$95,MATCH(LCIA!CS$8,Roundwood_transp._input!$D$1:$D$95,0),8)),Roundwood_transp._input!$K$1,Roundwood_transp._input!$M$1)</f>
        <v>Transport, lorry &gt;16t, fleet average/RER U</v>
      </c>
      <c r="CT13" s="29" t="str">
        <f>IF(ISNUMBER(INDEX(Roundwood_transp._input!$D$1:$M$95,MATCH(LCIA!CT$8,Roundwood_transp._input!$D$1:$D$95,0),8)),Roundwood_transp._input!$K$1,Roundwood_transp._input!$M$1)</f>
        <v>Transport, lorry &gt;16t, fleet average/RER U</v>
      </c>
      <c r="CU13" s="29" t="str">
        <f>IF(ISNUMBER(INDEX(Roundwood_transp._input!$D$1:$M$95,MATCH(LCIA!CU$8,Roundwood_transp._input!$D$1:$D$95,0),8)),Roundwood_transp._input!$K$1,Roundwood_transp._input!$M$1)</f>
        <v>Transport, lorry &gt;16t, fleet average/RER U</v>
      </c>
      <c r="CV13" s="29" t="str">
        <f>IF(ISNUMBER(INDEX(Roundwood_transp._input!$D$1:$M$95,MATCH(LCIA!CV$8,Roundwood_transp._input!$D$1:$D$95,0),8)),Roundwood_transp._input!$K$1,Roundwood_transp._input!$M$1)</f>
        <v>Transport, lorry &gt;16t, fleet average/RER U</v>
      </c>
      <c r="CW13" s="29" t="str">
        <f>IF(ISNUMBER(INDEX(Roundwood_transp._input!$D$1:$M$95,MATCH(LCIA!CW$8,Roundwood_transp._input!$D$1:$D$95,0),8)),Roundwood_transp._input!$K$1,Roundwood_transp._input!$M$1)</f>
        <v>Transport, lorry 20-28t, fleet average/CH U</v>
      </c>
      <c r="CX13" s="29" t="str">
        <f>IF(ISNUMBER(INDEX(Roundwood_transp._input!$D$1:$M$95,MATCH(LCIA!CX$8,Roundwood_transp._input!$D$1:$D$95,0),8)),Roundwood_transp._input!$K$1,Roundwood_transp._input!$M$1)</f>
        <v>Transport, lorry &gt;16t, fleet average/RER U</v>
      </c>
      <c r="CY13" s="29" t="str">
        <f>IF(ISNUMBER(INDEX(Roundwood_transp._input!$D$1:$M$95,MATCH(LCIA!CY$8,Roundwood_transp._input!$D$1:$D$95,0),8)),Roundwood_transp._input!$K$1,Roundwood_transp._input!$M$1)</f>
        <v>Transport, lorry &gt;16t, fleet average/RER U</v>
      </c>
      <c r="CZ13" s="29" t="str">
        <f>IF(ISNUMBER(INDEX(Roundwood_transp._input!$D$1:$M$95,MATCH(LCIA!CZ$8,Roundwood_transp._input!$D$1:$D$95,0),8)),Roundwood_transp._input!$K$1,Roundwood_transp._input!$M$1)</f>
        <v>Transport, lorry &gt;16t, fleet average/RER U</v>
      </c>
      <c r="DA13" s="29" t="str">
        <f>IF(ISNUMBER(INDEX(Roundwood_transp._input!$D$1:$M$95,MATCH(LCIA!DA$8,Roundwood_transp._input!$D$1:$D$95,0),8)),Roundwood_transp._input!$K$1,Roundwood_transp._input!$M$1)</f>
        <v>Transport, lorry &gt;16t, fleet average/RER U</v>
      </c>
      <c r="DB13" s="29" t="str">
        <f>IF(ISNUMBER(INDEX(Roundwood_transp._input!$D$1:$M$95,MATCH(LCIA!DB$8,Roundwood_transp._input!$D$1:$D$95,0),8)),Roundwood_transp._input!$K$1,Roundwood_transp._input!$M$1)</f>
        <v>Transport, lorry &gt;16t, fleet average/RER U</v>
      </c>
      <c r="DC13" s="29" t="str">
        <f>IF(ISNUMBER(INDEX(Roundwood_transp._input!$D$1:$M$95,MATCH(LCIA!DC$8,Roundwood_transp._input!$D$1:$D$95,0),8)),Roundwood_transp._input!$K$1,Roundwood_transp._input!$M$1)</f>
        <v>Transport, lorry &gt;16t, fleet average/RER U</v>
      </c>
      <c r="DD13" s="29" t="str">
        <f>IF(ISNUMBER(INDEX(Roundwood_transp._input!$D$1:$M$95,MATCH(LCIA!DD$8,Roundwood_transp._input!$D$1:$D$95,0),8)),Roundwood_transp._input!$K$1,Roundwood_transp._input!$M$1)</f>
        <v>Transport, lorry &gt;16t, fleet average/RER U</v>
      </c>
      <c r="DE13" s="29" t="str">
        <f>IF(ISNUMBER(INDEX(Roundwood_transp._input!$D$1:$M$95,MATCH(LCIA!DE$8,Roundwood_transp._input!$D$1:$D$95,0),8)),Roundwood_transp._input!$K$1,Roundwood_transp._input!$M$1)</f>
        <v>Transport, lorry &gt;16t, fleet average/RER U</v>
      </c>
      <c r="DF13" s="29" t="str">
        <f>IF(ISNUMBER(INDEX(Roundwood_transp._input!$D$1:$M$95,MATCH(LCIA!DF$8,Roundwood_transp._input!$D$1:$D$95,0),8)),Roundwood_transp._input!$K$1,Roundwood_transp._input!$M$1)</f>
        <v>Transport, lorry 20-28t, fleet average/CH U</v>
      </c>
      <c r="DG13" s="29" t="str">
        <f>IF(ISNUMBER(INDEX(Roundwood_transp._input!$D$1:$M$95,MATCH(LCIA!DG$8,Roundwood_transp._input!$D$1:$D$95,0),8)),Roundwood_transp._input!$K$1,Roundwood_transp._input!$M$1)</f>
        <v>Transport, lorry 20-28t, fleet average/CH U</v>
      </c>
      <c r="DH13" s="29" t="str">
        <f>IF(ISNUMBER(INDEX(Roundwood_transp._input!$D$1:$M$95,MATCH(LCIA!DH$8,Roundwood_transp._input!$D$1:$D$95,0),8)),Roundwood_transp._input!$K$1,Roundwood_transp._input!$M$1)</f>
        <v>Transport, lorry 20-28t, fleet average/CH U</v>
      </c>
      <c r="DI13" s="29" t="str">
        <f>IF(ISNUMBER(INDEX(Roundwood_transp._input!$D$1:$M$95,MATCH(LCIA!DI$8,Roundwood_transp._input!$D$1:$D$95,0),8)),Roundwood_transp._input!$K$1,Roundwood_transp._input!$M$1)</f>
        <v>Transport, lorry &gt;16t, fleet average/RER U</v>
      </c>
      <c r="DJ13" s="29" t="str">
        <f>IF(ISNUMBER(INDEX(Roundwood_transp._input!$D$1:$M$95,MATCH(LCIA!DJ$8,Roundwood_transp._input!$D$1:$D$95,0),8)),Roundwood_transp._input!$K$1,Roundwood_transp._input!$M$1)</f>
        <v>Transport, lorry &gt;16t, fleet average/RER U</v>
      </c>
      <c r="DK13" s="29" t="str">
        <f>IF(ISNUMBER(INDEX(Roundwood_transp._input!$D$1:$M$95,MATCH(LCIA!DK$8,Roundwood_transp._input!$D$1:$D$95,0),8)),Roundwood_transp._input!$K$1,Roundwood_transp._input!$M$1)</f>
        <v>Transport, lorry &gt;16t, fleet average/RER U</v>
      </c>
      <c r="DL13" s="29" t="str">
        <f>IF(ISNUMBER(INDEX(Roundwood_transp._input!$D$1:$M$95,MATCH(LCIA!DL$8,Roundwood_transp._input!$D$1:$D$95,0),8)),Roundwood_transp._input!$K$1,Roundwood_transp._input!$M$1)</f>
        <v>Transport, lorry &gt;16t, fleet average/RER U</v>
      </c>
      <c r="DM13" s="29" t="str">
        <f>IF(ISNUMBER(INDEX(Roundwood_transp._input!$D$1:$M$95,MATCH(LCIA!DM$8,Roundwood_transp._input!$D$1:$D$95,0),8)),Roundwood_transp._input!$K$1,Roundwood_transp._input!$M$1)</f>
        <v>Transport, lorry &gt;16t, fleet average/RER U</v>
      </c>
      <c r="DN13" s="29" t="str">
        <f>IF(ISNUMBER(INDEX(Roundwood_transp._input!$D$1:$M$95,MATCH(LCIA!DN$8,Roundwood_transp._input!$D$1:$D$95,0),8)),Roundwood_transp._input!$K$1,Roundwood_transp._input!$M$1)</f>
        <v>Transport, lorry &gt;16t, fleet average/RER U</v>
      </c>
      <c r="DO13" s="29" t="str">
        <f>IF(ISNUMBER(INDEX(Roundwood_transp._input!$D$1:$M$95,MATCH(LCIA!DO$8,Roundwood_transp._input!$D$1:$D$95,0),8)),Roundwood_transp._input!$K$1,Roundwood_transp._input!$M$1)</f>
        <v>Transport, lorry &gt;16t, fleet average/RER U</v>
      </c>
      <c r="DP13" s="29" t="str">
        <f>IF(ISNUMBER(INDEX(Roundwood_transp._input!$D$1:$M$95,MATCH(LCIA!DP$8,Roundwood_transp._input!$D$1:$D$95,0),8)),Roundwood_transp._input!$K$1,Roundwood_transp._input!$M$1)</f>
        <v>Transport, lorry &gt;16t, fleet average/RER U</v>
      </c>
      <c r="DQ13" s="29" t="str">
        <f>IF(ISNUMBER(INDEX(Roundwood_transp._input!$D$1:$M$95,MATCH(LCIA!DQ$8,Roundwood_transp._input!$D$1:$D$95,0),8)),Roundwood_transp._input!$K$1,Roundwood_transp._input!$M$1)</f>
        <v>Transport, lorry 20-28t, fleet average/CH U</v>
      </c>
      <c r="DR13" s="29" t="str">
        <f>IF(ISNUMBER(INDEX(Roundwood_transp._input!$D$1:$M$95,MATCH(LCIA!DR$8,Roundwood_transp._input!$D$1:$D$95,0),8)),Roundwood_transp._input!$K$1,Roundwood_transp._input!$M$1)</f>
        <v>Transport, lorry &gt;16t, fleet average/RER U</v>
      </c>
      <c r="DS13" s="29" t="str">
        <f>IF(ISNUMBER(INDEX(Roundwood_transp._input!$D$1:$M$95,MATCH(LCIA!DS$8,Roundwood_transp._input!$D$1:$D$95,0),8)),Roundwood_transp._input!$K$1,Roundwood_transp._input!$M$1)</f>
        <v>Transport, lorry &gt;16t, fleet average/RER U</v>
      </c>
      <c r="DT13" s="29" t="str">
        <f>IF(ISNUMBER(INDEX(Roundwood_transp._input!$D$1:$M$95,MATCH(LCIA!DT$8,Roundwood_transp._input!$D$1:$D$95,0),8)),Roundwood_transp._input!$K$1,Roundwood_transp._input!$M$1)</f>
        <v>Transport, lorry &gt;16t, fleet average/RER U</v>
      </c>
      <c r="DU13" s="29" t="str">
        <f>IF(ISNUMBER(INDEX(Roundwood_transp._input!$D$1:$M$95,MATCH(LCIA!DU$8,Roundwood_transp._input!$D$1:$D$95,0),8)),Roundwood_transp._input!$K$1,Roundwood_transp._input!$M$1)</f>
        <v>Transport, lorry &gt;16t, fleet average/RER U</v>
      </c>
      <c r="DV13" s="29" t="str">
        <f>IF(ISNUMBER(INDEX(Roundwood_transp._input!$D$1:$M$95,MATCH(LCIA!DV$8,Roundwood_transp._input!$D$1:$D$95,0),8)),Roundwood_transp._input!$K$1,Roundwood_transp._input!$M$1)</f>
        <v>Transport, lorry &gt;16t, fleet average/RER U</v>
      </c>
      <c r="DW13" s="29" t="str">
        <f>IF(ISNUMBER(INDEX(Roundwood_transp._input!$D$1:$M$95,MATCH(LCIA!DW$8,Roundwood_transp._input!$D$1:$D$95,0),8)),Roundwood_transp._input!$K$1,Roundwood_transp._input!$M$1)</f>
        <v>Transport, lorry &gt;16t, fleet average/RER U</v>
      </c>
      <c r="DX13" s="29" t="str">
        <f>IF(ISNUMBER(INDEX(Roundwood_transp._input!$D$1:$M$95,MATCH(LCIA!DX$8,Roundwood_transp._input!$D$1:$D$95,0),8)),Roundwood_transp._input!$K$1,Roundwood_transp._input!$M$1)</f>
        <v>Transport, lorry &gt;16t, fleet average/RER U</v>
      </c>
      <c r="DY13" s="29" t="str">
        <f>IF(ISNUMBER(INDEX(Roundwood_transp._input!$D$1:$M$95,MATCH(LCIA!DY$8,Roundwood_transp._input!$D$1:$D$95,0),8)),Roundwood_transp._input!$K$1,Roundwood_transp._input!$M$1)</f>
        <v>Transport, lorry &gt;16t, fleet average/RER U</v>
      </c>
      <c r="DZ13" s="29" t="str">
        <f>IF(ISNUMBER(INDEX(Roundwood_transp._input!$D$1:$M$95,MATCH(LCIA!DZ$8,Roundwood_transp._input!$D$1:$D$95,0),8)),Roundwood_transp._input!$K$1,Roundwood_transp._input!$M$1)</f>
        <v>Transport, lorry 20-28t, fleet average/CH U</v>
      </c>
      <c r="EA13" s="29" t="str">
        <f>IF(ISNUMBER(INDEX(Roundwood_transp._input!$D$1:$M$95,MATCH(LCIA!EA$8,Roundwood_transp._input!$D$1:$D$95,0),8)),Roundwood_transp._input!$K$1,Roundwood_transp._input!$M$1)</f>
        <v>Transport, lorry &gt;16t, fleet average/RER U</v>
      </c>
      <c r="EB13" s="29" t="str">
        <f>IF(ISNUMBER(INDEX(Roundwood_transp._input!$D$1:$M$95,MATCH(LCIA!EB$8,Roundwood_transp._input!$D$1:$D$95,0),8)),Roundwood_transp._input!$K$1,Roundwood_transp._input!$M$1)</f>
        <v>Transport, lorry &gt;16t, fleet average/RER U</v>
      </c>
      <c r="EC13" s="29" t="str">
        <f>IF(ISNUMBER(INDEX(Roundwood_transp._input!$D$1:$M$95,MATCH(LCIA!EC$8,Roundwood_transp._input!$D$1:$D$95,0),8)),Roundwood_transp._input!$K$1,Roundwood_transp._input!$M$1)</f>
        <v>Transport, lorry &gt;16t, fleet average/RER U</v>
      </c>
      <c r="ED13" s="29" t="str">
        <f>IF(ISNUMBER(INDEX(Roundwood_transp._input!$D$1:$M$95,MATCH(LCIA!ED$8,Roundwood_transp._input!$D$1:$D$95,0),8)),Roundwood_transp._input!$K$1,Roundwood_transp._input!$M$1)</f>
        <v>Transport, lorry &gt;16t, fleet average/RER U</v>
      </c>
      <c r="EE13" s="29" t="str">
        <f>IF(ISNUMBER(INDEX(Roundwood_transp._input!$D$1:$M$95,MATCH(LCIA!EE$8,Roundwood_transp._input!$D$1:$D$95,0),8)),Roundwood_transp._input!$K$1,Roundwood_transp._input!$M$1)</f>
        <v>Transport, lorry &gt;16t, fleet average/RER U</v>
      </c>
      <c r="EF13" s="29" t="str">
        <f>IF(ISNUMBER(INDEX(Roundwood_transp._input!$D$1:$M$95,MATCH(LCIA!EF$8,Roundwood_transp._input!$D$1:$D$95,0),8)),Roundwood_transp._input!$K$1,Roundwood_transp._input!$M$1)</f>
        <v>Transport, lorry &gt;16t, fleet average/RER U</v>
      </c>
      <c r="EG13" s="29" t="str">
        <f>IF(ISNUMBER(INDEX(Roundwood_transp._input!$D$1:$M$95,MATCH(LCIA!EG$8,Roundwood_transp._input!$D$1:$D$95,0),8)),Roundwood_transp._input!$K$1,Roundwood_transp._input!$M$1)</f>
        <v>Transport, lorry &gt;16t, fleet average/RER U</v>
      </c>
      <c r="EH13" s="29" t="str">
        <f>IF(ISNUMBER(INDEX(Roundwood_transp._input!$D$1:$M$95,MATCH(LCIA!EH$8,Roundwood_transp._input!$D$1:$D$95,0),8)),Roundwood_transp._input!$K$1,Roundwood_transp._input!$M$1)</f>
        <v>Transport, lorry &gt;16t, fleet average/RER U</v>
      </c>
      <c r="EI13" s="29" t="str">
        <f>IF(ISNUMBER(INDEX(Roundwood_transp._input!$D$1:$M$95,MATCH(LCIA!EI$8,Roundwood_transp._input!$D$1:$D$95,0),8)),Roundwood_transp._input!$K$1,Roundwood_transp._input!$M$1)</f>
        <v>Transport, lorry 20-28t, fleet average/CH U</v>
      </c>
      <c r="EJ13" s="29" t="str">
        <f>IF(ISNUMBER(INDEX(Roundwood_transp._input!$D$1:$M$95,MATCH(LCIA!EJ$8,Roundwood_transp._input!$D$1:$D$95,0),8)),Roundwood_transp._input!$K$1,Roundwood_transp._input!$M$1)</f>
        <v>Transport, lorry &gt;16t, fleet average/RER U</v>
      </c>
      <c r="EK13" s="29" t="str">
        <f>IF(ISNUMBER(INDEX(Roundwood_transp._input!$D$1:$M$95,MATCH(LCIA!EK$8,Roundwood_transp._input!$D$1:$D$95,0),8)),Roundwood_transp._input!$K$1,Roundwood_transp._input!$M$1)</f>
        <v>Transport, lorry &gt;16t, fleet average/RER U</v>
      </c>
      <c r="EL13" s="29" t="str">
        <f>IF(ISNUMBER(INDEX(Roundwood_transp._input!$D$1:$M$95,MATCH(LCIA!EL$8,Roundwood_transp._input!$D$1:$D$95,0),8)),Roundwood_transp._input!$K$1,Roundwood_transp._input!$M$1)</f>
        <v>Transport, lorry &gt;16t, fleet average/RER U</v>
      </c>
      <c r="EM13" s="29" t="str">
        <f>IF(ISNUMBER(INDEX(Roundwood_transp._input!$D$1:$M$95,MATCH(LCIA!EM$8,Roundwood_transp._input!$D$1:$D$95,0),8)),Roundwood_transp._input!$K$1,Roundwood_transp._input!$M$1)</f>
        <v>Transport, lorry &gt;16t, fleet average/RER U</v>
      </c>
      <c r="EN13" s="29" t="str">
        <f>IF(ISNUMBER(INDEX(Roundwood_transp._input!$D$1:$M$95,MATCH(LCIA!EN$8,Roundwood_transp._input!$D$1:$D$95,0),8)),Roundwood_transp._input!$K$1,Roundwood_transp._input!$M$1)</f>
        <v>Transport, lorry &gt;16t, fleet average/RER U</v>
      </c>
      <c r="EO13" s="29" t="str">
        <f>IF(ISNUMBER(INDEX(Roundwood_transp._input!$D$1:$M$95,MATCH(LCIA!EO$8,Roundwood_transp._input!$D$1:$D$95,0),8)),Roundwood_transp._input!$K$1,Roundwood_transp._input!$M$1)</f>
        <v>Transport, lorry &gt;16t, fleet average/RER U</v>
      </c>
      <c r="EP13" s="29" t="str">
        <f>IF(ISNUMBER(INDEX(Roundwood_transp._input!$D$1:$M$95,MATCH(LCIA!EP$8,Roundwood_transp._input!$D$1:$D$95,0),8)),Roundwood_transp._input!$K$1,Roundwood_transp._input!$M$1)</f>
        <v>Transport, lorry &gt;16t, fleet average/RER U</v>
      </c>
      <c r="EQ13" s="29" t="str">
        <f>IF(ISNUMBER(INDEX(Roundwood_transp._input!$D$1:$M$95,MATCH(LCIA!EQ$8,Roundwood_transp._input!$D$1:$D$95,0),8)),Roundwood_transp._input!$K$1,Roundwood_transp._input!$M$1)</f>
        <v>Transport, lorry &gt;16t, fleet average/RER U</v>
      </c>
      <c r="ER13" s="29" t="str">
        <f>IF(ISNUMBER(INDEX(Roundwood_transp._input!$D$1:$M$95,MATCH(LCIA!ER$8,Roundwood_transp._input!$D$1:$D$95,0),8)),Roundwood_transp._input!$K$1,Roundwood_transp._input!$M$1)</f>
        <v>Transport, lorry 20-28t, fleet average/CH U</v>
      </c>
      <c r="ES13" s="29" t="str">
        <f>IF(ISNUMBER(INDEX(Roundwood_transp._input!$D$1:$M$95,MATCH(LCIA!ES$8,Roundwood_transp._input!$D$1:$D$95,0),8)),Roundwood_transp._input!$K$1,Roundwood_transp._input!$M$1)</f>
        <v>Transport, lorry &gt;16t, fleet average/RER U</v>
      </c>
      <c r="ET13" s="29" t="str">
        <f>IF(ISNUMBER(INDEX(Roundwood_transp._input!$D$1:$M$95,MATCH(LCIA!ET$8,Roundwood_transp._input!$D$1:$D$95,0),8)),Roundwood_transp._input!$K$1,Roundwood_transp._input!$M$1)</f>
        <v>Transport, lorry &gt;16t, fleet average/RER U</v>
      </c>
      <c r="EU13" s="29" t="str">
        <f>IF(ISNUMBER(INDEX(Roundwood_transp._input!$D$1:$M$95,MATCH(LCIA!EU$8,Roundwood_transp._input!$D$1:$D$95,0),8)),Roundwood_transp._input!$K$1,Roundwood_transp._input!$M$1)</f>
        <v>Transport, lorry &gt;16t, fleet average/RER U</v>
      </c>
      <c r="EV13" s="29" t="str">
        <f>IF(ISNUMBER(INDEX(Roundwood_transp._input!$D$1:$M$95,MATCH(LCIA!EV$8,Roundwood_transp._input!$D$1:$D$95,0),8)),Roundwood_transp._input!$K$1,Roundwood_transp._input!$M$1)</f>
        <v>Transport, lorry &gt;16t, fleet average/RER U</v>
      </c>
      <c r="EW13" s="29" t="str">
        <f>IF(ISNUMBER(INDEX(Roundwood_transp._input!$D$1:$M$95,MATCH(LCIA!EW$8,Roundwood_transp._input!$D$1:$D$95,0),8)),Roundwood_transp._input!$K$1,Roundwood_transp._input!$M$1)</f>
        <v>Transport, lorry &gt;16t, fleet average/RER U</v>
      </c>
      <c r="EX13" s="29" t="str">
        <f>IF(ISNUMBER(INDEX(Roundwood_transp._input!$D$1:$M$95,MATCH(LCIA!EX$8,Roundwood_transp._input!$D$1:$D$95,0),8)),Roundwood_transp._input!$K$1,Roundwood_transp._input!$M$1)</f>
        <v>Transport, lorry &gt;16t, fleet average/RER U</v>
      </c>
      <c r="EY13" s="29" t="str">
        <f>IF(ISNUMBER(INDEX(Roundwood_transp._input!$D$1:$M$95,MATCH(LCIA!EY$8,Roundwood_transp._input!$D$1:$D$95,0),8)),Roundwood_transp._input!$K$1,Roundwood_transp._input!$M$1)</f>
        <v>Transport, lorry &gt;16t, fleet average/RER U</v>
      </c>
      <c r="EZ13" s="29" t="str">
        <f>IF(ISNUMBER(INDEX(Roundwood_transp._input!$D$1:$M$95,MATCH(LCIA!EZ$8,Roundwood_transp._input!$D$1:$D$95,0),8)),Roundwood_transp._input!$K$1,Roundwood_transp._input!$M$1)</f>
        <v>Transport, lorry &gt;16t, fleet average/RER U</v>
      </c>
      <c r="FA13" s="29" t="str">
        <f>IF(ISNUMBER(INDEX(Roundwood_transp._input!$D$1:$M$95,MATCH(LCIA!FA$8,Roundwood_transp._input!$D$1:$D$95,0),8)),Roundwood_transp._input!$K$1,Roundwood_transp._input!$M$1)</f>
        <v>Transport, lorry 20-28t, fleet average/CH U</v>
      </c>
      <c r="FB13" s="29" t="str">
        <f>IF(ISNUMBER(INDEX(Roundwood_transp._input!$D$1:$M$95,MATCH(LCIA!FB$8,Roundwood_transp._input!$D$1:$D$95,0),8)),Roundwood_transp._input!$K$1,Roundwood_transp._input!$M$1)</f>
        <v>Transport, lorry &gt;16t, fleet average/RER U</v>
      </c>
      <c r="FC13" s="29" t="str">
        <f>IF(ISNUMBER(INDEX(Roundwood_transp._input!$D$1:$M$95,MATCH(LCIA!FC$8,Roundwood_transp._input!$D$1:$D$95,0),8)),Roundwood_transp._input!$K$1,Roundwood_transp._input!$M$1)</f>
        <v>Transport, lorry &gt;16t, fleet average/RER U</v>
      </c>
      <c r="FD13" s="29" t="str">
        <f>IF(ISNUMBER(INDEX(Roundwood_transp._input!$D$1:$M$95,MATCH(LCIA!FD$8,Roundwood_transp._input!$D$1:$D$95,0),8)),Roundwood_transp._input!$K$1,Roundwood_transp._input!$M$1)</f>
        <v>Transport, lorry &gt;16t, fleet average/RER U</v>
      </c>
      <c r="FE13" s="29" t="str">
        <f>IF(ISNUMBER(INDEX(Roundwood_transp._input!$D$1:$M$95,MATCH(LCIA!FE$8,Roundwood_transp._input!$D$1:$D$95,0),8)),Roundwood_transp._input!$K$1,Roundwood_transp._input!$M$1)</f>
        <v>Transport, lorry &gt;16t, fleet average/RER U</v>
      </c>
      <c r="FF13" s="29" t="str">
        <f>IF(ISNUMBER(INDEX(Roundwood_transp._input!$D$1:$M$95,MATCH(LCIA!FF$8,Roundwood_transp._input!$D$1:$D$95,0),8)),Roundwood_transp._input!$K$1,Roundwood_transp._input!$M$1)</f>
        <v>Transport, lorry &gt;16t, fleet average/RER U</v>
      </c>
      <c r="FG13" s="29" t="str">
        <f>IF(ISNUMBER(INDEX(Roundwood_transp._input!$D$1:$M$95,MATCH(LCIA!FG$8,Roundwood_transp._input!$D$1:$D$95,0),8)),Roundwood_transp._input!$K$1,Roundwood_transp._input!$M$1)</f>
        <v>Transport, lorry &gt;16t, fleet average/RER U</v>
      </c>
      <c r="FH13" s="29" t="str">
        <f>IF(ISNUMBER(INDEX(Roundwood_transp._input!$D$1:$M$95,MATCH(LCIA!FH$8,Roundwood_transp._input!$D$1:$D$95,0),8)),Roundwood_transp._input!$K$1,Roundwood_transp._input!$M$1)</f>
        <v>Transport, lorry &gt;16t, fleet average/RER U</v>
      </c>
      <c r="FI13" s="29" t="str">
        <f>IF(ISNUMBER(INDEX(Roundwood_transp._input!$D$1:$M$95,MATCH(LCIA!FI$8,Roundwood_transp._input!$D$1:$D$95,0),8)),Roundwood_transp._input!$K$1,Roundwood_transp._input!$M$1)</f>
        <v>Transport, lorry &gt;16t, fleet average/RER U</v>
      </c>
      <c r="FJ13" s="29" t="str">
        <f>IF(ISNUMBER(INDEX(Roundwood_transp._input!$D$1:$M$95,MATCH(LCIA!FJ$8,Roundwood_transp._input!$D$1:$D$95,0),8)),Roundwood_transp._input!$K$1,Roundwood_transp._input!$M$1)</f>
        <v>Transport, lorry 20-28t, fleet average/CH U</v>
      </c>
      <c r="FK13" s="29" t="str">
        <f>IF(ISNUMBER(INDEX(Roundwood_transp._input!$D$1:$M$95,MATCH(LCIA!FK$8,Roundwood_transp._input!$D$1:$D$95,0),8)),Roundwood_transp._input!$K$1,Roundwood_transp._input!$M$1)</f>
        <v>Transport, lorry &gt;16t, fleet average/RER U</v>
      </c>
      <c r="FL13" s="29" t="str">
        <f>IF(ISNUMBER(INDEX(Roundwood_transp._input!$D$1:$M$95,MATCH(LCIA!FL$8,Roundwood_transp._input!$D$1:$D$95,0),8)),Roundwood_transp._input!$K$1,Roundwood_transp._input!$M$1)</f>
        <v>Transport, lorry &gt;16t, fleet average/RER U</v>
      </c>
      <c r="FM13" s="29" t="str">
        <f>IF(ISNUMBER(INDEX(Roundwood_transp._input!$D$1:$M$95,MATCH(LCIA!FM$8,Roundwood_transp._input!$D$1:$D$95,0),8)),Roundwood_transp._input!$K$1,Roundwood_transp._input!$M$1)</f>
        <v>Transport, lorry &gt;16t, fleet average/RER U</v>
      </c>
      <c r="FN13" s="29" t="str">
        <f>IF(ISNUMBER(INDEX(Roundwood_transp._input!$D$1:$M$95,MATCH(LCIA!FN$8,Roundwood_transp._input!$D$1:$D$95,0),8)),Roundwood_transp._input!$K$1,Roundwood_transp._input!$M$1)</f>
        <v>Transport, lorry &gt;16t, fleet average/RER U</v>
      </c>
      <c r="FO13" s="29" t="str">
        <f>IF(ISNUMBER(INDEX(Roundwood_transp._input!$D$1:$M$95,MATCH(LCIA!FO$8,Roundwood_transp._input!$D$1:$D$95,0),8)),Roundwood_transp._input!$K$1,Roundwood_transp._input!$M$1)</f>
        <v>Transport, lorry &gt;16t, fleet average/RER U</v>
      </c>
      <c r="FP13" s="29" t="str">
        <f>IF(ISNUMBER(INDEX(Roundwood_transp._input!$D$1:$M$95,MATCH(LCIA!FP$8,Roundwood_transp._input!$D$1:$D$95,0),8)),Roundwood_transp._input!$K$1,Roundwood_transp._input!$M$1)</f>
        <v>Transport, lorry &gt;16t, fleet average/RER U</v>
      </c>
      <c r="FQ13" s="29" t="str">
        <f>IF(ISNUMBER(INDEX(Roundwood_transp._input!$D$1:$M$95,MATCH(LCIA!FQ$8,Roundwood_transp._input!$D$1:$D$95,0),8)),Roundwood_transp._input!$K$1,Roundwood_transp._input!$M$1)</f>
        <v>Transport, lorry &gt;16t, fleet average/RER U</v>
      </c>
      <c r="FR13" s="29" t="str">
        <f>IF(ISNUMBER(INDEX(Roundwood_transp._input!$D$1:$M$95,MATCH(LCIA!FR$8,Roundwood_transp._input!$D$1:$D$95,0),8)),Roundwood_transp._input!$K$1,Roundwood_transp._input!$M$1)</f>
        <v>Transport, lorry &gt;16t, fleet average/RER U</v>
      </c>
      <c r="FS13" s="29" t="str">
        <f>IF(ISNUMBER(INDEX(Roundwood_transp._input!$D$1:$M$95,MATCH(LCIA!FS$8,Roundwood_transp._input!$D$1:$D$95,0),8)),Roundwood_transp._input!$K$1,Roundwood_transp._input!$M$1)</f>
        <v>Transport, lorry 20-28t, fleet average/CH U</v>
      </c>
      <c r="FT13" s="29" t="str">
        <f>IF(ISNUMBER(INDEX(Roundwood_transp._input!$D$1:$M$95,MATCH(LCIA!FT$8,Roundwood_transp._input!$D$1:$D$95,0),8)),Roundwood_transp._input!$K$1,Roundwood_transp._input!$M$1)</f>
        <v>Transport, lorry &gt;16t, fleet average/RER U</v>
      </c>
      <c r="FU13" s="29" t="str">
        <f>IF(ISNUMBER(INDEX(Roundwood_transp._input!$D$1:$M$95,MATCH(LCIA!FU$8,Roundwood_transp._input!$D$1:$D$95,0),8)),Roundwood_transp._input!$K$1,Roundwood_transp._input!$M$1)</f>
        <v>Transport, lorry &gt;16t, fleet average/RER U</v>
      </c>
      <c r="FV13" s="29" t="str">
        <f>IF(ISNUMBER(INDEX(Roundwood_transp._input!$D$1:$M$95,MATCH(LCIA!FV$8,Roundwood_transp._input!$D$1:$D$95,0),8)),Roundwood_transp._input!$K$1,Roundwood_transp._input!$M$1)</f>
        <v>Transport, lorry &gt;16t, fleet average/RER U</v>
      </c>
      <c r="FW13" s="29" t="str">
        <f>IF(ISNUMBER(INDEX(Roundwood_transp._input!$D$1:$M$95,MATCH(LCIA!FW$8,Roundwood_transp._input!$D$1:$D$95,0),8)),Roundwood_transp._input!$K$1,Roundwood_transp._input!$M$1)</f>
        <v>Transport, lorry &gt;16t, fleet average/RER U</v>
      </c>
      <c r="FX13" s="29" t="str">
        <f>IF(ISNUMBER(INDEX(Roundwood_transp._input!$D$1:$M$95,MATCH(LCIA!FX$8,Roundwood_transp._input!$D$1:$D$95,0),8)),Roundwood_transp._input!$K$1,Roundwood_transp._input!$M$1)</f>
        <v>Transport, lorry &gt;16t, fleet average/RER U</v>
      </c>
      <c r="FY13" s="29" t="str">
        <f>IF(ISNUMBER(INDEX(Roundwood_transp._input!$D$1:$M$95,MATCH(LCIA!FY$8,Roundwood_transp._input!$D$1:$D$95,0),8)),Roundwood_transp._input!$K$1,Roundwood_transp._input!$M$1)</f>
        <v>Transport, lorry &gt;16t, fleet average/RER U</v>
      </c>
      <c r="FZ13" s="29" t="str">
        <f>IF(ISNUMBER(INDEX(Roundwood_transp._input!$D$1:$M$95,MATCH(LCIA!FZ$8,Roundwood_transp._input!$D$1:$D$95,0),8)),Roundwood_transp._input!$K$1,Roundwood_transp._input!$M$1)</f>
        <v>Transport, lorry &gt;16t, fleet average/RER U</v>
      </c>
      <c r="GA13" s="29" t="str">
        <f>IF(ISNUMBER(INDEX(Roundwood_transp._input!$D$1:$M$95,MATCH(LCIA!GA$8,Roundwood_transp._input!$D$1:$D$95,0),8)),Roundwood_transp._input!$K$1,Roundwood_transp._input!$M$1)</f>
        <v>Transport, lorry &gt;16t, fleet average/RER U</v>
      </c>
      <c r="GB13" s="29" t="str">
        <f>IF(ISNUMBER(INDEX(Roundwood_transp._input!$D$1:$M$95,MATCH(LCIA!GB$8,Roundwood_transp._input!$D$1:$D$95,0),8)),Roundwood_transp._input!$K$1,Roundwood_transp._input!$M$1)</f>
        <v>Transport, lorry 20-28t, fleet average/CH U</v>
      </c>
      <c r="GC13" s="29" t="str">
        <f>IF(ISNUMBER(INDEX(Roundwood_transp._input!$D$1:$M$95,MATCH(LCIA!GC$8,Roundwood_transp._input!$D$1:$D$95,0),8)),Roundwood_transp._input!$K$1,Roundwood_transp._input!$M$1)</f>
        <v>Transport, lorry &gt;16t, fleet average/RER U</v>
      </c>
      <c r="GD13" s="29" t="str">
        <f>IF(ISNUMBER(INDEX(Roundwood_transp._input!$D$1:$M$95,MATCH(LCIA!GD$8,Roundwood_transp._input!$D$1:$D$95,0),8)),Roundwood_transp._input!$K$1,Roundwood_transp._input!$M$1)</f>
        <v>Transport, lorry &gt;16t, fleet average/RER U</v>
      </c>
      <c r="GE13" s="29" t="str">
        <f>IF(ISNUMBER(INDEX(Roundwood_transp._input!$D$1:$M$95,MATCH(LCIA!GE$8,Roundwood_transp._input!$D$1:$D$95,0),8)),Roundwood_transp._input!$K$1,Roundwood_transp._input!$M$1)</f>
        <v>Transport, lorry &gt;16t, fleet average/RER U</v>
      </c>
      <c r="GF13" s="29" t="str">
        <f>IF(ISNUMBER(INDEX(Roundwood_transp._input!$D$1:$M$95,MATCH(LCIA!GF$8,Roundwood_transp._input!$D$1:$D$95,0),8)),Roundwood_transp._input!$K$1,Roundwood_transp._input!$M$1)</f>
        <v>Transport, lorry &gt;16t, fleet average/RER U</v>
      </c>
      <c r="GG13" s="29" t="str">
        <f>IF(ISNUMBER(INDEX(Roundwood_transp._input!$D$1:$M$95,MATCH(LCIA!GG$8,Roundwood_transp._input!$D$1:$D$95,0),8)),Roundwood_transp._input!$K$1,Roundwood_transp._input!$M$1)</f>
        <v>Transport, lorry &gt;16t, fleet average/RER U</v>
      </c>
      <c r="GH13" s="29" t="str">
        <f>IF(ISNUMBER(INDEX(Roundwood_transp._input!$D$1:$M$95,MATCH(LCIA!GH$8,Roundwood_transp._input!$D$1:$D$95,0),8)),Roundwood_transp._input!$K$1,Roundwood_transp._input!$M$1)</f>
        <v>Transport, lorry &gt;16t, fleet average/RER U</v>
      </c>
      <c r="GI13" s="29" t="str">
        <f>IF(ISNUMBER(INDEX(Roundwood_transp._input!$D$1:$M$95,MATCH(LCIA!GI$8,Roundwood_transp._input!$D$1:$D$95,0),8)),Roundwood_transp._input!$K$1,Roundwood_transp._input!$M$1)</f>
        <v>Transport, lorry &gt;16t, fleet average/RER U</v>
      </c>
      <c r="GJ13" s="29" t="str">
        <f>IF(ISNUMBER(INDEX(Roundwood_transp._input!$D$1:$M$95,MATCH(LCIA!GJ$8,Roundwood_transp._input!$D$1:$D$95,0),8)),Roundwood_transp._input!$K$1,Roundwood_transp._input!$M$1)</f>
        <v>Transport, lorry &gt;16t, fleet average/RER U</v>
      </c>
      <c r="GK13" s="29" t="str">
        <f>IF(ISNUMBER(INDEX(Roundwood_transp._input!$D$1:$M$95,MATCH(LCIA!GK$8,Roundwood_transp._input!$D$1:$D$95,0),8)),Roundwood_transp._input!$K$1,Roundwood_transp._input!$M$1)</f>
        <v>Transport, lorry 20-28t, fleet average/CH U</v>
      </c>
      <c r="GL13" s="29" t="str">
        <f>IF(ISNUMBER(INDEX(Roundwood_transp._input!$D$1:$M$95,MATCH(LCIA!GL$8,Roundwood_transp._input!$D$1:$D$95,0),8)),Roundwood_transp._input!$K$1,Roundwood_transp._input!$M$1)</f>
        <v>Transport, lorry &gt;16t, fleet average/RER U</v>
      </c>
      <c r="GM13" s="29" t="str">
        <f>IF(ISNUMBER(INDEX(Roundwood_transp._input!$D$1:$M$95,MATCH(LCIA!GM$8,Roundwood_transp._input!$D$1:$D$95,0),8)),Roundwood_transp._input!$K$1,Roundwood_transp._input!$M$1)</f>
        <v>Transport, lorry &gt;16t, fleet average/RER U</v>
      </c>
      <c r="GN13" s="29" t="str">
        <f>IF(ISNUMBER(INDEX(Roundwood_transp._input!$D$1:$M$95,MATCH(LCIA!GN$8,Roundwood_transp._input!$D$1:$D$95,0),8)),Roundwood_transp._input!$K$1,Roundwood_transp._input!$M$1)</f>
        <v>Transport, lorry &gt;16t, fleet average/RER U</v>
      </c>
      <c r="GO13" s="29" t="str">
        <f>IF(ISNUMBER(INDEX(Roundwood_transp._input!$D$1:$M$95,MATCH(LCIA!GO$8,Roundwood_transp._input!$D$1:$D$95,0),8)),Roundwood_transp._input!$K$1,Roundwood_transp._input!$M$1)</f>
        <v>Transport, lorry &gt;16t, fleet average/RER U</v>
      </c>
      <c r="GP13" s="29" t="str">
        <f>IF(ISNUMBER(INDEX(Roundwood_transp._input!$D$1:$M$95,MATCH(LCIA!GP$8,Roundwood_transp._input!$D$1:$D$95,0),8)),Roundwood_transp._input!$K$1,Roundwood_transp._input!$M$1)</f>
        <v>Transport, lorry &gt;16t, fleet average/RER U</v>
      </c>
      <c r="GQ13" s="29" t="str">
        <f>IF(ISNUMBER(INDEX(Roundwood_transp._input!$D$1:$M$95,MATCH(LCIA!GQ$8,Roundwood_transp._input!$D$1:$D$95,0),8)),Roundwood_transp._input!$K$1,Roundwood_transp._input!$M$1)</f>
        <v>Transport, lorry &gt;16t, fleet average/RER U</v>
      </c>
      <c r="GR13" s="29" t="str">
        <f>IF(ISNUMBER(INDEX(Roundwood_transp._input!$D$1:$M$95,MATCH(LCIA!GR$8,Roundwood_transp._input!$D$1:$D$95,0),8)),Roundwood_transp._input!$K$1,Roundwood_transp._input!$M$1)</f>
        <v>Transport, lorry &gt;16t, fleet average/RER U</v>
      </c>
      <c r="GS13" s="29" t="str">
        <f>IF(ISNUMBER(INDEX(Roundwood_transp._input!$D$1:$M$95,MATCH(LCIA!GS$8,Roundwood_transp._input!$D$1:$D$95,0),8)),Roundwood_transp._input!$K$1,Roundwood_transp._input!$M$1)</f>
        <v>Transport, lorry &gt;16t, fleet average/RER U</v>
      </c>
      <c r="GT13" s="29" t="str">
        <f>IF(ISNUMBER(INDEX(Roundwood_transp._input!$D$1:$M$95,MATCH(LCIA!GT$8,Roundwood_transp._input!$D$1:$D$95,0),8)),Roundwood_transp._input!$K$1,Roundwood_transp._input!$M$1)</f>
        <v>Transport, lorry 20-28t, fleet average/CH U</v>
      </c>
      <c r="GU13" s="29" t="str">
        <f>IF(ISNUMBER(INDEX(Roundwood_transp._input!$D$1:$M$95,MATCH(LCIA!GU$8,Roundwood_transp._input!$D$1:$D$95,0),8)),Roundwood_transp._input!$K$1,Roundwood_transp._input!$M$1)</f>
        <v>Transport, lorry &gt;16t, fleet average/RER U</v>
      </c>
      <c r="GV13" s="29" t="str">
        <f>IF(ISNUMBER(INDEX(Roundwood_transp._input!$D$1:$M$95,MATCH(LCIA!GV$8,Roundwood_transp._input!$D$1:$D$95,0),8)),Roundwood_transp._input!$K$1,Roundwood_transp._input!$M$1)</f>
        <v>Transport, lorry &gt;16t, fleet average/RER U</v>
      </c>
      <c r="GW13" s="29" t="str">
        <f>IF(ISNUMBER(INDEX(Roundwood_transp._input!$D$1:$M$95,MATCH(LCIA!GW$8,Roundwood_transp._input!$D$1:$D$95,0),8)),Roundwood_transp._input!$K$1,Roundwood_transp._input!$M$1)</f>
        <v>Transport, lorry &gt;16t, fleet average/RER U</v>
      </c>
      <c r="GX13" s="29" t="str">
        <f>IF(ISNUMBER(INDEX(Roundwood_transp._input!$D$1:$M$95,MATCH(LCIA!GX$8,Roundwood_transp._input!$D$1:$D$95,0),8)),Roundwood_transp._input!$K$1,Roundwood_transp._input!$M$1)</f>
        <v>Transport, lorry &gt;16t, fleet average/RER U</v>
      </c>
      <c r="GY13" s="29" t="str">
        <f>IF(ISNUMBER(INDEX(Roundwood_transp._input!$D$1:$M$95,MATCH(LCIA!GY$8,Roundwood_transp._input!$D$1:$D$95,0),8)),Roundwood_transp._input!$K$1,Roundwood_transp._input!$M$1)</f>
        <v>Transport, lorry &gt;16t, fleet average/RER U</v>
      </c>
      <c r="GZ13" s="29" t="str">
        <f>IF(ISNUMBER(INDEX(Roundwood_transp._input!$D$1:$M$95,MATCH(LCIA!GZ$8,Roundwood_transp._input!$D$1:$D$95,0),8)),Roundwood_transp._input!$K$1,Roundwood_transp._input!$M$1)</f>
        <v>Transport, lorry &gt;16t, fleet average/RER U</v>
      </c>
      <c r="HA13" s="29" t="str">
        <f>IF(ISNUMBER(INDEX(Roundwood_transp._input!$D$1:$M$95,MATCH(LCIA!HA$8,Roundwood_transp._input!$D$1:$D$95,0),8)),Roundwood_transp._input!$K$1,Roundwood_transp._input!$M$1)</f>
        <v>Transport, lorry &gt;16t, fleet average/RER U</v>
      </c>
      <c r="HB13" s="29" t="str">
        <f>IF(ISNUMBER(INDEX(Roundwood_transp._input!$D$1:$M$95,MATCH(LCIA!HB$8,Roundwood_transp._input!$D$1:$D$95,0),8)),Roundwood_transp._input!$K$1,Roundwood_transp._input!$M$1)</f>
        <v>Transport, lorry &gt;16t, fleet average/RER U</v>
      </c>
      <c r="HC13" s="29" t="str">
        <f>IF(ISNUMBER(INDEX(Roundwood_transp._input!$D$1:$M$95,MATCH(LCIA!HC$8,Roundwood_transp._input!$D$1:$D$95,0),8)),Roundwood_transp._input!$K$1,Roundwood_transp._input!$M$1)</f>
        <v>Transport, lorry 20-28t, fleet average/CH U</v>
      </c>
      <c r="HD13" s="29" t="str">
        <f>IF(ISNUMBER(INDEX(Roundwood_transp._input!$D$1:$M$95,MATCH(LCIA!HD$8,Roundwood_transp._input!$D$1:$D$95,0),8)),Roundwood_transp._input!$K$1,Roundwood_transp._input!$M$1)</f>
        <v>Transport, lorry &gt;16t, fleet average/RER U</v>
      </c>
      <c r="HE13" s="29" t="str">
        <f>IF(ISNUMBER(INDEX(Roundwood_transp._input!$D$1:$M$95,MATCH(LCIA!HE$8,Roundwood_transp._input!$D$1:$D$95,0),8)),Roundwood_transp._input!$K$1,Roundwood_transp._input!$M$1)</f>
        <v>Transport, lorry &gt;16t, fleet average/RER U</v>
      </c>
      <c r="HF13" s="29" t="str">
        <f>IF(ISNUMBER(INDEX(Roundwood_transp._input!$D$1:$M$95,MATCH(LCIA!HF$8,Roundwood_transp._input!$D$1:$D$95,0),8)),Roundwood_transp._input!$K$1,Roundwood_transp._input!$M$1)</f>
        <v>Transport, lorry &gt;16t, fleet average/RER U</v>
      </c>
      <c r="HG13" s="29" t="str">
        <f>IF(ISNUMBER(INDEX(Roundwood_transp._input!$D$1:$M$95,MATCH(LCIA!HG$8,Roundwood_transp._input!$D$1:$D$95,0),8)),Roundwood_transp._input!$K$1,Roundwood_transp._input!$M$1)</f>
        <v>Transport, lorry &gt;16t, fleet average/RER U</v>
      </c>
      <c r="HH13" s="29" t="str">
        <f>IF(ISNUMBER(INDEX(Roundwood_transp._input!$D$1:$M$95,MATCH(LCIA!HH$8,Roundwood_transp._input!$D$1:$D$95,0),8)),Roundwood_transp._input!$K$1,Roundwood_transp._input!$M$1)</f>
        <v>Transport, lorry &gt;16t, fleet average/RER U</v>
      </c>
      <c r="HI13" s="29" t="str">
        <f>IF(ISNUMBER(INDEX(Roundwood_transp._input!$D$1:$M$95,MATCH(LCIA!HI$8,Roundwood_transp._input!$D$1:$D$95,0),8)),Roundwood_transp._input!$K$1,Roundwood_transp._input!$M$1)</f>
        <v>Transport, lorry &gt;16t, fleet average/RER U</v>
      </c>
      <c r="HJ13" s="29" t="str">
        <f>IF(ISNUMBER(INDEX(Roundwood_transp._input!$D$1:$M$95,MATCH(LCIA!HJ$8,Roundwood_transp._input!$D$1:$D$95,0),8)),Roundwood_transp._input!$K$1,Roundwood_transp._input!$M$1)</f>
        <v>Transport, lorry &gt;16t, fleet average/RER U</v>
      </c>
      <c r="HK13" s="29" t="str">
        <f>IF(ISNUMBER(INDEX(Roundwood_transp._input!$D$1:$M$95,MATCH(LCIA!HK$8,Roundwood_transp._input!$D$1:$D$95,0),8)),Roundwood_transp._input!$K$1,Roundwood_transp._input!$M$1)</f>
        <v>Transport, lorry &gt;16t, fleet average/RER U</v>
      </c>
      <c r="HL13" s="29" t="str">
        <f>IF(ISNUMBER(INDEX(Roundwood_transp._input!$D$1:$M$95,MATCH(LCIA!HL$8,Roundwood_transp._input!$D$1:$D$95,0),8)),Roundwood_transp._input!$K$1,Roundwood_transp._input!$M$1)</f>
        <v>Transport, lorry 20-28t, fleet average/CH U</v>
      </c>
      <c r="HM13" s="29" t="str">
        <f>IF(ISNUMBER(INDEX(Roundwood_transp._input!$D$1:$M$95,MATCH(LCIA!HM$8,Roundwood_transp._input!$D$1:$D$95,0),8)),Roundwood_transp._input!$K$1,Roundwood_transp._input!$M$1)</f>
        <v>Transport, lorry 20-28t, fleet average/CH U</v>
      </c>
      <c r="HN13" s="29" t="str">
        <f>IF(ISNUMBER(INDEX(Roundwood_transp._input!$D$1:$M$95,MATCH(LCIA!HN$8,Roundwood_transp._input!$D$1:$D$95,0),8)),Roundwood_transp._input!$K$1,Roundwood_transp._input!$M$1)</f>
        <v>Transport, lorry 20-28t, fleet average/CH U</v>
      </c>
      <c r="HO13" s="29" t="str">
        <f>IF(ISNUMBER(INDEX(Roundwood_transp._input!$D$1:$M$95,MATCH(LCIA!HO$8,Roundwood_transp._input!$D$1:$D$95,0),8)),Roundwood_transp._input!$K$1,Roundwood_transp._input!$M$1)</f>
        <v>Transport, lorry &gt;16t, fleet average/RER U</v>
      </c>
      <c r="HP13" s="29" t="str">
        <f>IF(ISNUMBER(INDEX(Roundwood_transp._input!$D$1:$M$95,MATCH(LCIA!HP$8,Roundwood_transp._input!$D$1:$D$95,0),8)),Roundwood_transp._input!$K$1,Roundwood_transp._input!$M$1)</f>
        <v>Transport, lorry &gt;16t, fleet average/RER U</v>
      </c>
      <c r="HQ13" s="29" t="str">
        <f>IF(ISNUMBER(INDEX(Roundwood_transp._input!$D$1:$M$95,MATCH(LCIA!HQ$8,Roundwood_transp._input!$D$1:$D$95,0),8)),Roundwood_transp._input!$K$1,Roundwood_transp._input!$M$1)</f>
        <v>Transport, lorry &gt;16t, fleet average/RER U</v>
      </c>
      <c r="HR13" s="29" t="str">
        <f>IF(ISNUMBER(INDEX(Roundwood_transp._input!$D$1:$M$95,MATCH(LCIA!HR$8,Roundwood_transp._input!$D$1:$D$95,0),8)),Roundwood_transp._input!$K$1,Roundwood_transp._input!$M$1)</f>
        <v>Transport, lorry &gt;16t, fleet average/RER U</v>
      </c>
      <c r="HS13" s="29" t="str">
        <f>IF(ISNUMBER(INDEX(Roundwood_transp._input!$D$1:$M$95,MATCH(LCIA!HS$8,Roundwood_transp._input!$D$1:$D$95,0),8)),Roundwood_transp._input!$K$1,Roundwood_transp._input!$M$1)</f>
        <v>Transport, lorry &gt;16t, fleet average/RER U</v>
      </c>
      <c r="HT13" s="29" t="str">
        <f>IF(ISNUMBER(INDEX(Roundwood_transp._input!$D$1:$M$95,MATCH(LCIA!HT$8,Roundwood_transp._input!$D$1:$D$95,0),8)),Roundwood_transp._input!$K$1,Roundwood_transp._input!$M$1)</f>
        <v>Transport, lorry &gt;16t, fleet average/RER U</v>
      </c>
      <c r="HU13" s="29" t="str">
        <f>IF(ISNUMBER(INDEX(Roundwood_transp._input!$D$1:$M$95,MATCH(LCIA!HU$8,Roundwood_transp._input!$D$1:$D$95,0),8)),Roundwood_transp._input!$K$1,Roundwood_transp._input!$M$1)</f>
        <v>Transport, lorry &gt;16t, fleet average/RER U</v>
      </c>
      <c r="HV13" s="29" t="str">
        <f>IF(ISNUMBER(INDEX(Roundwood_transp._input!$D$1:$M$95,MATCH(LCIA!HV$8,Roundwood_transp._input!$D$1:$D$95,0),8)),Roundwood_transp._input!$K$1,Roundwood_transp._input!$M$1)</f>
        <v>Transport, lorry &gt;16t, fleet average/RER U</v>
      </c>
      <c r="HW13" s="29" t="str">
        <f>IF(ISNUMBER(INDEX(Roundwood_transp._input!$D$1:$M$95,MATCH(LCIA!HW$8,Roundwood_transp._input!$D$1:$D$95,0),8)),Roundwood_transp._input!$K$1,Roundwood_transp._input!$M$1)</f>
        <v>Transport, lorry 20-28t, fleet average/CH U</v>
      </c>
      <c r="HX13" s="29" t="str">
        <f>IF(ISNUMBER(INDEX(Roundwood_transp._input!$D$1:$M$95,MATCH(LCIA!HX$8,Roundwood_transp._input!$D$1:$D$95,0),8)),Roundwood_transp._input!$K$1,Roundwood_transp._input!$M$1)</f>
        <v>Transport, lorry &gt;16t, fleet average/RER U</v>
      </c>
      <c r="HY13" s="29" t="str">
        <f>IF(ISNUMBER(INDEX(Roundwood_transp._input!$D$1:$M$95,MATCH(LCIA!HY$8,Roundwood_transp._input!$D$1:$D$95,0),8)),Roundwood_transp._input!$K$1,Roundwood_transp._input!$M$1)</f>
        <v>Transport, lorry &gt;16t, fleet average/RER U</v>
      </c>
      <c r="HZ13" s="29" t="str">
        <f>IF(ISNUMBER(INDEX(Roundwood_transp._input!$D$1:$M$95,MATCH(LCIA!HZ$8,Roundwood_transp._input!$D$1:$D$95,0),8)),Roundwood_transp._input!$K$1,Roundwood_transp._input!$M$1)</f>
        <v>Transport, lorry &gt;16t, fleet average/RER U</v>
      </c>
      <c r="IA13" s="29" t="str">
        <f>IF(ISNUMBER(INDEX(Roundwood_transp._input!$D$1:$M$95,MATCH(LCIA!IA$8,Roundwood_transp._input!$D$1:$D$95,0),8)),Roundwood_transp._input!$K$1,Roundwood_transp._input!$M$1)</f>
        <v>Transport, lorry &gt;16t, fleet average/RER U</v>
      </c>
      <c r="IB13" s="29" t="str">
        <f>IF(ISNUMBER(INDEX(Roundwood_transp._input!$D$1:$M$95,MATCH(LCIA!IB$8,Roundwood_transp._input!$D$1:$D$95,0),8)),Roundwood_transp._input!$K$1,Roundwood_transp._input!$M$1)</f>
        <v>Transport, lorry &gt;16t, fleet average/RER U</v>
      </c>
      <c r="IC13" s="29" t="str">
        <f>IF(ISNUMBER(INDEX(Roundwood_transp._input!$D$1:$M$95,MATCH(LCIA!IC$8,Roundwood_transp._input!$D$1:$D$95,0),8)),Roundwood_transp._input!$K$1,Roundwood_transp._input!$M$1)</f>
        <v>Transport, lorry &gt;16t, fleet average/RER U</v>
      </c>
      <c r="ID13" s="29" t="str">
        <f>IF(ISNUMBER(INDEX(Roundwood_transp._input!$D$1:$M$95,MATCH(LCIA!ID$8,Roundwood_transp._input!$D$1:$D$95,0),8)),Roundwood_transp._input!$K$1,Roundwood_transp._input!$M$1)</f>
        <v>Transport, lorry &gt;16t, fleet average/RER U</v>
      </c>
      <c r="IE13" s="29" t="str">
        <f>IF(ISNUMBER(INDEX(Roundwood_transp._input!$D$1:$M$95,MATCH(LCIA!IE$8,Roundwood_transp._input!$D$1:$D$95,0),8)),Roundwood_transp._input!$K$1,Roundwood_transp._input!$M$1)</f>
        <v>Transport, lorry &gt;16t, fleet average/RER U</v>
      </c>
      <c r="IF13" s="29" t="str">
        <f>IF(ISNUMBER(INDEX(Roundwood_transp._input!$D$1:$M$95,MATCH(LCIA!IF$8,Roundwood_transp._input!$D$1:$D$95,0),8)),Roundwood_transp._input!$K$1,Roundwood_transp._input!$M$1)</f>
        <v>Transport, lorry 20-28t, fleet average/CH U</v>
      </c>
      <c r="IG13" s="29" t="str">
        <f>IF(ISNUMBER(INDEX(Roundwood_transp._input!$D$1:$M$95,MATCH(LCIA!IG$8,Roundwood_transp._input!$D$1:$D$95,0),8)),Roundwood_transp._input!$K$1,Roundwood_transp._input!$M$1)</f>
        <v>Transport, lorry &gt;16t, fleet average/RER U</v>
      </c>
      <c r="IH13" s="29" t="str">
        <f>IF(ISNUMBER(INDEX(Roundwood_transp._input!$D$1:$M$95,MATCH(LCIA!IH$8,Roundwood_transp._input!$D$1:$D$95,0),8)),Roundwood_transp._input!$K$1,Roundwood_transp._input!$M$1)</f>
        <v>Transport, lorry &gt;16t, fleet average/RER U</v>
      </c>
      <c r="II13" s="29" t="str">
        <f>IF(ISNUMBER(INDEX(Roundwood_transp._input!$D$1:$M$95,MATCH(LCIA!II$8,Roundwood_transp._input!$D$1:$D$95,0),8)),Roundwood_transp._input!$K$1,Roundwood_transp._input!$M$1)</f>
        <v>Transport, lorry &gt;16t, fleet average/RER U</v>
      </c>
      <c r="IJ13" s="29" t="str">
        <f>IF(ISNUMBER(INDEX(Roundwood_transp._input!$D$1:$M$95,MATCH(LCIA!IJ$8,Roundwood_transp._input!$D$1:$D$95,0),8)),Roundwood_transp._input!$K$1,Roundwood_transp._input!$M$1)</f>
        <v>Transport, lorry &gt;16t, fleet average/RER U</v>
      </c>
      <c r="IK13" s="29" t="str">
        <f>IF(ISNUMBER(INDEX(Roundwood_transp._input!$D$1:$M$95,MATCH(LCIA!IK$8,Roundwood_transp._input!$D$1:$D$95,0),8)),Roundwood_transp._input!$K$1,Roundwood_transp._input!$M$1)</f>
        <v>Transport, lorry &gt;16t, fleet average/RER U</v>
      </c>
      <c r="IL13" s="29" t="str">
        <f>IF(ISNUMBER(INDEX(Roundwood_transp._input!$D$1:$M$95,MATCH(LCIA!IL$8,Roundwood_transp._input!$D$1:$D$95,0),8)),Roundwood_transp._input!$K$1,Roundwood_transp._input!$M$1)</f>
        <v>Transport, lorry &gt;16t, fleet average/RER U</v>
      </c>
      <c r="IM13" s="29" t="str">
        <f>IF(ISNUMBER(INDEX(Roundwood_transp._input!$D$1:$M$95,MATCH(LCIA!IM$8,Roundwood_transp._input!$D$1:$D$95,0),8)),Roundwood_transp._input!$K$1,Roundwood_transp._input!$M$1)</f>
        <v>Transport, lorry &gt;16t, fleet average/RER U</v>
      </c>
      <c r="IN13" s="29" t="str">
        <f>IF(ISNUMBER(INDEX(Roundwood_transp._input!$D$1:$M$95,MATCH(LCIA!IN$8,Roundwood_transp._input!$D$1:$D$95,0),8)),Roundwood_transp._input!$K$1,Roundwood_transp._input!$M$1)</f>
        <v>Transport, lorry &gt;16t, fleet average/RER U</v>
      </c>
      <c r="IO13" s="29" t="str">
        <f>IF(ISNUMBER(INDEX(Roundwood_transp._input!$D$1:$M$95,MATCH(LCIA!IO$8,Roundwood_transp._input!$D$1:$D$95,0),8)),Roundwood_transp._input!$K$1,Roundwood_transp._input!$M$1)</f>
        <v>Transport, lorry 20-28t, fleet average/CH U</v>
      </c>
      <c r="IP13" s="29" t="str">
        <f>IF(ISNUMBER(INDEX(Roundwood_transp._input!$D$1:$M$95,MATCH(LCIA!IP$8,Roundwood_transp._input!$D$1:$D$95,0),8)),Roundwood_transp._input!$K$1,Roundwood_transp._input!$M$1)</f>
        <v>Transport, lorry &gt;16t, fleet average/RER U</v>
      </c>
      <c r="IQ13" s="29" t="str">
        <f>IF(ISNUMBER(INDEX(Roundwood_transp._input!$D$1:$M$95,MATCH(LCIA!IQ$8,Roundwood_transp._input!$D$1:$D$95,0),8)),Roundwood_transp._input!$K$1,Roundwood_transp._input!$M$1)</f>
        <v>Transport, lorry &gt;16t, fleet average/RER U</v>
      </c>
      <c r="IR13" s="29" t="str">
        <f>IF(ISNUMBER(INDEX(Roundwood_transp._input!$D$1:$M$95,MATCH(LCIA!IR$8,Roundwood_transp._input!$D$1:$D$95,0),8)),Roundwood_transp._input!$K$1,Roundwood_transp._input!$M$1)</f>
        <v>Transport, lorry &gt;16t, fleet average/RER U</v>
      </c>
      <c r="IS13" s="29" t="str">
        <f>IF(ISNUMBER(INDEX(Roundwood_transp._input!$D$1:$M$95,MATCH(LCIA!IS$8,Roundwood_transp._input!$D$1:$D$95,0),8)),Roundwood_transp._input!$K$1,Roundwood_transp._input!$M$1)</f>
        <v>Transport, lorry &gt;16t, fleet average/RER U</v>
      </c>
      <c r="IT13" s="29" t="str">
        <f>IF(ISNUMBER(INDEX(Roundwood_transp._input!$D$1:$M$95,MATCH(LCIA!IT$8,Roundwood_transp._input!$D$1:$D$95,0),8)),Roundwood_transp._input!$K$1,Roundwood_transp._input!$M$1)</f>
        <v>Transport, lorry &gt;16t, fleet average/RER U</v>
      </c>
      <c r="IU13" s="29" t="str">
        <f>IF(ISNUMBER(INDEX(Roundwood_transp._input!$D$1:$M$95,MATCH(LCIA!IU$8,Roundwood_transp._input!$D$1:$D$95,0),8)),Roundwood_transp._input!$K$1,Roundwood_transp._input!$M$1)</f>
        <v>Transport, lorry &gt;16t, fleet average/RER U</v>
      </c>
      <c r="IV13" s="29" t="str">
        <f>IF(ISNUMBER(INDEX(Roundwood_transp._input!$D$1:$M$95,MATCH(LCIA!IV$8,Roundwood_transp._input!$D$1:$D$95,0),8)),Roundwood_transp._input!$K$1,Roundwood_transp._input!$M$1)</f>
        <v>Transport, lorry &gt;16t, fleet average/RER U</v>
      </c>
      <c r="IW13" s="29" t="str">
        <f>IF(ISNUMBER(INDEX(Roundwood_transp._input!$D$1:$M$95,MATCH(LCIA!IW$8,Roundwood_transp._input!$D$1:$D$95,0),8)),Roundwood_transp._input!$K$1,Roundwood_transp._input!$M$1)</f>
        <v>Transport, lorry &gt;16t, fleet average/RER U</v>
      </c>
      <c r="IX13" s="29" t="str">
        <f>IF(ISNUMBER(INDEX(Roundwood_transp._input!$D$1:$M$95,MATCH(LCIA!IX$8,Roundwood_transp._input!$D$1:$D$95,0),8)),Roundwood_transp._input!$K$1,Roundwood_transp._input!$M$1)</f>
        <v>Transport, lorry 20-28t, fleet average/CH U</v>
      </c>
      <c r="IY13" s="29" t="str">
        <f>IF(ISNUMBER(INDEX(Roundwood_transp._input!$D$1:$M$95,MATCH(LCIA!IY$8,Roundwood_transp._input!$D$1:$D$95,0),8)),Roundwood_transp._input!$K$1,Roundwood_transp._input!$M$1)</f>
        <v>Transport, lorry &gt;16t, fleet average/RER U</v>
      </c>
      <c r="IZ13" s="29" t="str">
        <f>IF(ISNUMBER(INDEX(Roundwood_transp._input!$D$1:$M$95,MATCH(LCIA!IZ$8,Roundwood_transp._input!$D$1:$D$95,0),8)),Roundwood_transp._input!$K$1,Roundwood_transp._input!$M$1)</f>
        <v>Transport, lorry &gt;16t, fleet average/RER U</v>
      </c>
      <c r="JA13" s="29" t="str">
        <f>IF(ISNUMBER(INDEX(Roundwood_transp._input!$D$1:$M$95,MATCH(LCIA!JA$8,Roundwood_transp._input!$D$1:$D$95,0),8)),Roundwood_transp._input!$K$1,Roundwood_transp._input!$M$1)</f>
        <v>Transport, lorry &gt;16t, fleet average/RER U</v>
      </c>
      <c r="JB13" s="29" t="str">
        <f>IF(ISNUMBER(INDEX(Roundwood_transp._input!$D$1:$M$95,MATCH(LCIA!JB$8,Roundwood_transp._input!$D$1:$D$95,0),8)),Roundwood_transp._input!$K$1,Roundwood_transp._input!$M$1)</f>
        <v>Transport, lorry &gt;16t, fleet average/RER U</v>
      </c>
      <c r="JC13" s="29" t="str">
        <f>IF(ISNUMBER(INDEX(Roundwood_transp._input!$D$1:$M$95,MATCH(LCIA!JC$8,Roundwood_transp._input!$D$1:$D$95,0),8)),Roundwood_transp._input!$K$1,Roundwood_transp._input!$M$1)</f>
        <v>Transport, lorry &gt;16t, fleet average/RER U</v>
      </c>
      <c r="JD13" s="29" t="str">
        <f>IF(ISNUMBER(INDEX(Roundwood_transp._input!$D$1:$M$95,MATCH(LCIA!JD$8,Roundwood_transp._input!$D$1:$D$95,0),8)),Roundwood_transp._input!$K$1,Roundwood_transp._input!$M$1)</f>
        <v>Transport, lorry &gt;16t, fleet average/RER U</v>
      </c>
      <c r="JE13" s="29" t="str">
        <f>IF(ISNUMBER(INDEX(Roundwood_transp._input!$D$1:$M$95,MATCH(LCIA!JE$8,Roundwood_transp._input!$D$1:$D$95,0),8)),Roundwood_transp._input!$K$1,Roundwood_transp._input!$M$1)</f>
        <v>Transport, lorry &gt;16t, fleet average/RER U</v>
      </c>
      <c r="JF13" s="29" t="str">
        <f>IF(ISNUMBER(INDEX(Roundwood_transp._input!$D$1:$M$95,MATCH(LCIA!JF$8,Roundwood_transp._input!$D$1:$D$95,0),8)),Roundwood_transp._input!$K$1,Roundwood_transp._input!$M$1)</f>
        <v>Transport, lorry &gt;16t, fleet average/RER U</v>
      </c>
      <c r="JG13" s="29" t="str">
        <f>IF(ISNUMBER(INDEX(Roundwood_transp._input!$D$1:$M$95,MATCH(LCIA!JG$8,Roundwood_transp._input!$D$1:$D$95,0),8)),Roundwood_transp._input!$K$1,Roundwood_transp._input!$M$1)</f>
        <v>Transport, lorry 20-28t, fleet average/CH U</v>
      </c>
      <c r="JH13" s="29" t="str">
        <f>IF(ISNUMBER(INDEX(Roundwood_transp._input!$D$1:$M$95,MATCH(LCIA!JH$8,Roundwood_transp._input!$D$1:$D$95,0),8)),Roundwood_transp._input!$K$1,Roundwood_transp._input!$M$1)</f>
        <v>Transport, lorry &gt;16t, fleet average/RER U</v>
      </c>
      <c r="JI13" s="29" t="str">
        <f>IF(ISNUMBER(INDEX(Roundwood_transp._input!$D$1:$M$95,MATCH(LCIA!JI$8,Roundwood_transp._input!$D$1:$D$95,0),8)),Roundwood_transp._input!$K$1,Roundwood_transp._input!$M$1)</f>
        <v>Transport, lorry &gt;16t, fleet average/RER U</v>
      </c>
      <c r="JJ13" s="29" t="str">
        <f>IF(ISNUMBER(INDEX(Roundwood_transp._input!$D$1:$M$95,MATCH(LCIA!JJ$8,Roundwood_transp._input!$D$1:$D$95,0),8)),Roundwood_transp._input!$K$1,Roundwood_transp._input!$M$1)</f>
        <v>Transport, lorry &gt;16t, fleet average/RER U</v>
      </c>
      <c r="JK13" s="29" t="str">
        <f>IF(ISNUMBER(INDEX(Roundwood_transp._input!$D$1:$M$95,MATCH(LCIA!JK$8,Roundwood_transp._input!$D$1:$D$95,0),8)),Roundwood_transp._input!$K$1,Roundwood_transp._input!$M$1)</f>
        <v>Transport, lorry &gt;16t, fleet average/RER U</v>
      </c>
      <c r="JL13" s="29" t="str">
        <f>IF(ISNUMBER(INDEX(Roundwood_transp._input!$D$1:$M$95,MATCH(LCIA!JL$8,Roundwood_transp._input!$D$1:$D$95,0),8)),Roundwood_transp._input!$K$1,Roundwood_transp._input!$M$1)</f>
        <v>Transport, lorry &gt;16t, fleet average/RER U</v>
      </c>
      <c r="JM13" s="29" t="str">
        <f>IF(ISNUMBER(INDEX(Roundwood_transp._input!$D$1:$M$95,MATCH(LCIA!JM$8,Roundwood_transp._input!$D$1:$D$95,0),8)),Roundwood_transp._input!$K$1,Roundwood_transp._input!$M$1)</f>
        <v>Transport, lorry &gt;16t, fleet average/RER U</v>
      </c>
      <c r="JN13" s="29" t="str">
        <f>IF(ISNUMBER(INDEX(Roundwood_transp._input!$D$1:$M$95,MATCH(LCIA!JN$8,Roundwood_transp._input!$D$1:$D$95,0),8)),Roundwood_transp._input!$K$1,Roundwood_transp._input!$M$1)</f>
        <v>Transport, lorry &gt;16t, fleet average/RER U</v>
      </c>
      <c r="JO13" s="29" t="str">
        <f>IF(ISNUMBER(INDEX(Roundwood_transp._input!$D$1:$M$95,MATCH(LCIA!JO$8,Roundwood_transp._input!$D$1:$D$95,0),8)),Roundwood_transp._input!$K$1,Roundwood_transp._input!$M$1)</f>
        <v>Transport, lorry &gt;16t, fleet average/RER U</v>
      </c>
      <c r="JP13" s="29" t="str">
        <f>IF(ISNUMBER(INDEX(Roundwood_transp._input!$D$1:$M$95,MATCH(LCIA!JP$8,Roundwood_transp._input!$D$1:$D$95,0),8)),Roundwood_transp._input!$K$1,Roundwood_transp._input!$M$1)</f>
        <v>Transport, lorry 20-28t, fleet average/CH U</v>
      </c>
      <c r="JQ13" s="29" t="str">
        <f>IF(ISNUMBER(INDEX(Roundwood_transp._input!$D$1:$M$95,MATCH(LCIA!JQ$8,Roundwood_transp._input!$D$1:$D$95,0),8)),Roundwood_transp._input!$K$1,Roundwood_transp._input!$M$1)</f>
        <v>Transport, lorry &gt;16t, fleet average/RER U</v>
      </c>
      <c r="JR13" s="29" t="str">
        <f>IF(ISNUMBER(INDEX(Roundwood_transp._input!$D$1:$M$95,MATCH(LCIA!JR$8,Roundwood_transp._input!$D$1:$D$95,0),8)),Roundwood_transp._input!$K$1,Roundwood_transp._input!$M$1)</f>
        <v>Transport, lorry &gt;16t, fleet average/RER U</v>
      </c>
      <c r="JS13" s="29" t="str">
        <f>IF(ISNUMBER(INDEX(Roundwood_transp._input!$D$1:$M$95,MATCH(LCIA!JS$8,Roundwood_transp._input!$D$1:$D$95,0),8)),Roundwood_transp._input!$K$1,Roundwood_transp._input!$M$1)</f>
        <v>Transport, lorry &gt;16t, fleet average/RER U</v>
      </c>
      <c r="JT13" s="29" t="str">
        <f>IF(ISNUMBER(INDEX(Roundwood_transp._input!$D$1:$M$95,MATCH(LCIA!JT$8,Roundwood_transp._input!$D$1:$D$95,0),8)),Roundwood_transp._input!$K$1,Roundwood_transp._input!$M$1)</f>
        <v>Transport, lorry &gt;16t, fleet average/RER U</v>
      </c>
      <c r="JU13" s="29" t="str">
        <f>IF(ISNUMBER(INDEX(Roundwood_transp._input!$D$1:$M$95,MATCH(LCIA!JU$8,Roundwood_transp._input!$D$1:$D$95,0),8)),Roundwood_transp._input!$K$1,Roundwood_transp._input!$M$1)</f>
        <v>Transport, lorry &gt;16t, fleet average/RER U</v>
      </c>
      <c r="JV13" s="29" t="str">
        <f>IF(ISNUMBER(INDEX(Roundwood_transp._input!$D$1:$M$95,MATCH(LCIA!JV$8,Roundwood_transp._input!$D$1:$D$95,0),8)),Roundwood_transp._input!$K$1,Roundwood_transp._input!$M$1)</f>
        <v>Transport, lorry &gt;16t, fleet average/RER U</v>
      </c>
      <c r="JW13" s="29" t="str">
        <f>IF(ISNUMBER(INDEX(Roundwood_transp._input!$D$1:$M$95,MATCH(LCIA!JW$8,Roundwood_transp._input!$D$1:$D$95,0),8)),Roundwood_transp._input!$K$1,Roundwood_transp._input!$M$1)</f>
        <v>Transport, lorry &gt;16t, fleet average/RER U</v>
      </c>
      <c r="JX13" s="29" t="str">
        <f>IF(ISNUMBER(INDEX(Roundwood_transp._input!$D$1:$M$95,MATCH(LCIA!JX$8,Roundwood_transp._input!$D$1:$D$95,0),8)),Roundwood_transp._input!$K$1,Roundwood_transp._input!$M$1)</f>
        <v>Transport, lorry &gt;16t, fleet average/RER U</v>
      </c>
      <c r="JY13" s="29" t="str">
        <f>IF(ISNUMBER(INDEX(Roundwood_transp._input!$D$1:$M$95,MATCH(LCIA!JY$8,Roundwood_transp._input!$D$1:$D$95,0),8)),Roundwood_transp._input!$K$1,Roundwood_transp._input!$M$1)</f>
        <v>Transport, lorry 20-28t, fleet average/CH U</v>
      </c>
      <c r="JZ13" s="29" t="str">
        <f>IF(ISNUMBER(INDEX(Roundwood_transp._input!$D$1:$M$95,MATCH(LCIA!JZ$8,Roundwood_transp._input!$D$1:$D$95,0),8)),Roundwood_transp._input!$K$1,Roundwood_transp._input!$M$1)</f>
        <v>Transport, lorry &gt;16t, fleet average/RER U</v>
      </c>
      <c r="KA13" s="29" t="str">
        <f>IF(ISNUMBER(INDEX(Roundwood_transp._input!$D$1:$M$95,MATCH(LCIA!KA$8,Roundwood_transp._input!$D$1:$D$95,0),8)),Roundwood_transp._input!$K$1,Roundwood_transp._input!$M$1)</f>
        <v>Transport, lorry &gt;16t, fleet average/RER U</v>
      </c>
      <c r="KB13" s="29" t="str">
        <f>IF(ISNUMBER(INDEX(Roundwood_transp._input!$D$1:$M$95,MATCH(LCIA!KB$8,Roundwood_transp._input!$D$1:$D$95,0),8)),Roundwood_transp._input!$K$1,Roundwood_transp._input!$M$1)</f>
        <v>Transport, lorry &gt;16t, fleet average/RER U</v>
      </c>
      <c r="KC13" s="29" t="str">
        <f>IF(ISNUMBER(INDEX(Roundwood_transp._input!$D$1:$M$95,MATCH(LCIA!KC$8,Roundwood_transp._input!$D$1:$D$95,0),8)),Roundwood_transp._input!$K$1,Roundwood_transp._input!$M$1)</f>
        <v>Transport, lorry &gt;16t, fleet average/RER U</v>
      </c>
      <c r="KD13" s="29" t="str">
        <f>IF(ISNUMBER(INDEX(Roundwood_transp._input!$D$1:$M$95,MATCH(LCIA!KD$8,Roundwood_transp._input!$D$1:$D$95,0),8)),Roundwood_transp._input!$K$1,Roundwood_transp._input!$M$1)</f>
        <v>Transport, lorry &gt;16t, fleet average/RER U</v>
      </c>
      <c r="KE13" s="29" t="str">
        <f>IF(ISNUMBER(INDEX(Roundwood_transp._input!$D$1:$M$95,MATCH(LCIA!KE$8,Roundwood_transp._input!$D$1:$D$95,0),8)),Roundwood_transp._input!$K$1,Roundwood_transp._input!$M$1)</f>
        <v>Transport, lorry &gt;16t, fleet average/RER U</v>
      </c>
      <c r="KF13" s="29" t="str">
        <f>IF(ISNUMBER(INDEX(Roundwood_transp._input!$D$1:$M$95,MATCH(LCIA!KF$8,Roundwood_transp._input!$D$1:$D$95,0),8)),Roundwood_transp._input!$K$1,Roundwood_transp._input!$M$1)</f>
        <v>Transport, lorry &gt;16t, fleet average/RER U</v>
      </c>
      <c r="KG13" s="29" t="str">
        <f>IF(ISNUMBER(INDEX(Roundwood_transp._input!$D$1:$M$95,MATCH(LCIA!KG$8,Roundwood_transp._input!$D$1:$D$95,0),8)),Roundwood_transp._input!$K$1,Roundwood_transp._input!$M$1)</f>
        <v>Transport, lorry &gt;16t, fleet average/RER U</v>
      </c>
      <c r="KH13" s="29" t="str">
        <f>IF(ISNUMBER(INDEX(Roundwood_transp._input!$D$1:$M$95,MATCH(LCIA!KH$8,Roundwood_transp._input!$D$1:$D$95,0),8)),Roundwood_transp._input!$K$1,Roundwood_transp._input!$M$1)</f>
        <v>Transport, lorry 20-28t, fleet average/CH U</v>
      </c>
      <c r="KI13" s="29" t="str">
        <f>IF(ISNUMBER(INDEX(Roundwood_transp._input!$D$1:$M$95,MATCH(LCIA!KI$8,Roundwood_transp._input!$D$1:$D$95,0),8)),Roundwood_transp._input!$K$1,Roundwood_transp._input!$M$1)</f>
        <v>Transport, lorry &gt;16t, fleet average/RER U</v>
      </c>
      <c r="KJ13" s="29" t="str">
        <f>IF(ISNUMBER(INDEX(Roundwood_transp._input!$D$1:$M$95,MATCH(LCIA!KJ$8,Roundwood_transp._input!$D$1:$D$95,0),8)),Roundwood_transp._input!$K$1,Roundwood_transp._input!$M$1)</f>
        <v>Transport, lorry &gt;16t, fleet average/RER U</v>
      </c>
      <c r="KK13" s="29" t="str">
        <f>IF(ISNUMBER(INDEX(Roundwood_transp._input!$D$1:$M$95,MATCH(LCIA!KK$8,Roundwood_transp._input!$D$1:$D$95,0),8)),Roundwood_transp._input!$K$1,Roundwood_transp._input!$M$1)</f>
        <v>Transport, lorry &gt;16t, fleet average/RER U</v>
      </c>
      <c r="KL13" s="29" t="str">
        <f>IF(ISNUMBER(INDEX(Roundwood_transp._input!$D$1:$M$95,MATCH(LCIA!KL$8,Roundwood_transp._input!$D$1:$D$95,0),8)),Roundwood_transp._input!$K$1,Roundwood_transp._input!$M$1)</f>
        <v>Transport, lorry &gt;16t, fleet average/RER U</v>
      </c>
      <c r="KM13" s="29" t="str">
        <f>IF(ISNUMBER(INDEX(Roundwood_transp._input!$D$1:$M$95,MATCH(LCIA!KM$8,Roundwood_transp._input!$D$1:$D$95,0),8)),Roundwood_transp._input!$K$1,Roundwood_transp._input!$M$1)</f>
        <v>Transport, lorry &gt;16t, fleet average/RER U</v>
      </c>
      <c r="KN13" s="29" t="str">
        <f>IF(ISNUMBER(INDEX(Roundwood_transp._input!$D$1:$M$95,MATCH(LCIA!KN$8,Roundwood_transp._input!$D$1:$D$95,0),8)),Roundwood_transp._input!$K$1,Roundwood_transp._input!$M$1)</f>
        <v>Transport, lorry &gt;16t, fleet average/RER U</v>
      </c>
      <c r="KO13" s="29" t="str">
        <f>IF(ISNUMBER(INDEX(Roundwood_transp._input!$D$1:$M$95,MATCH(LCIA!KO$8,Roundwood_transp._input!$D$1:$D$95,0),8)),Roundwood_transp._input!$K$1,Roundwood_transp._input!$M$1)</f>
        <v>Transport, lorry &gt;16t, fleet average/RER U</v>
      </c>
      <c r="KP13" s="29" t="str">
        <f>IF(ISNUMBER(INDEX(Roundwood_transp._input!$D$1:$M$95,MATCH(LCIA!KP$8,Roundwood_transp._input!$D$1:$D$95,0),8)),Roundwood_transp._input!$K$1,Roundwood_transp._input!$M$1)</f>
        <v>Transport, lorry &gt;16t, fleet average/RER U</v>
      </c>
      <c r="KQ13" s="29" t="str">
        <f>IF(ISNUMBER(INDEX(Roundwood_transp._input!$D$1:$M$95,MATCH(LCIA!KQ$8,Roundwood_transp._input!$D$1:$D$95,0),8)),Roundwood_transp._input!$K$1,Roundwood_transp._input!$M$1)</f>
        <v>Transport, lorry 20-28t, fleet average/CH U</v>
      </c>
      <c r="KR13" s="29" t="str">
        <f>IF(ISNUMBER(INDEX(Roundwood_transp._input!$D$1:$M$95,MATCH(LCIA!KR$8,Roundwood_transp._input!$D$1:$D$95,0),8)),Roundwood_transp._input!$K$1,Roundwood_transp._input!$M$1)</f>
        <v>Transport, lorry &gt;16t, fleet average/RER U</v>
      </c>
      <c r="KS13" s="29" t="str">
        <f>IF(ISNUMBER(INDEX(Roundwood_transp._input!$D$1:$M$95,MATCH(LCIA!KS$8,Roundwood_transp._input!$D$1:$D$95,0),8)),Roundwood_transp._input!$K$1,Roundwood_transp._input!$M$1)</f>
        <v>Transport, lorry &gt;16t, fleet average/RER U</v>
      </c>
      <c r="KT13" s="29" t="str">
        <f>IF(ISNUMBER(INDEX(Roundwood_transp._input!$D$1:$M$95,MATCH(LCIA!KT$8,Roundwood_transp._input!$D$1:$D$95,0),8)),Roundwood_transp._input!$K$1,Roundwood_transp._input!$M$1)</f>
        <v>Transport, lorry &gt;16t, fleet average/RER U</v>
      </c>
      <c r="KU13" s="29" t="str">
        <f>IF(ISNUMBER(INDEX(Roundwood_transp._input!$D$1:$M$95,MATCH(LCIA!KU$8,Roundwood_transp._input!$D$1:$D$95,0),8)),Roundwood_transp._input!$K$1,Roundwood_transp._input!$M$1)</f>
        <v>Transport, lorry &gt;16t, fleet average/RER U</v>
      </c>
      <c r="KV13" s="29" t="str">
        <f>IF(ISNUMBER(INDEX(Roundwood_transp._input!$D$1:$M$95,MATCH(LCIA!KV$8,Roundwood_transp._input!$D$1:$D$95,0),8)),Roundwood_transp._input!$K$1,Roundwood_transp._input!$M$1)</f>
        <v>Transport, lorry &gt;16t, fleet average/RER U</v>
      </c>
      <c r="KW13" s="29" t="str">
        <f>IF(ISNUMBER(INDEX(Roundwood_transp._input!$D$1:$M$95,MATCH(LCIA!KW$8,Roundwood_transp._input!$D$1:$D$95,0),8)),Roundwood_transp._input!$K$1,Roundwood_transp._input!$M$1)</f>
        <v>Transport, lorry &gt;16t, fleet average/RER U</v>
      </c>
      <c r="KX13" s="29" t="str">
        <f>IF(ISNUMBER(INDEX(Roundwood_transp._input!$D$1:$M$95,MATCH(LCIA!KX$8,Roundwood_transp._input!$D$1:$D$95,0),8)),Roundwood_transp._input!$K$1,Roundwood_transp._input!$M$1)</f>
        <v>Transport, lorry &gt;16t, fleet average/RER U</v>
      </c>
      <c r="KY13" s="29" t="str">
        <f>IF(ISNUMBER(INDEX(Roundwood_transp._input!$D$1:$M$95,MATCH(LCIA!KY$8,Roundwood_transp._input!$D$1:$D$95,0),8)),Roundwood_transp._input!$K$1,Roundwood_transp._input!$M$1)</f>
        <v>Transport, lorry &gt;16t, fleet average/RER U</v>
      </c>
      <c r="KZ13" s="29" t="str">
        <f>IF(ISNUMBER(INDEX(Roundwood_transp._input!$D$1:$M$95,MATCH(LCIA!KZ$8,Roundwood_transp._input!$D$1:$D$95,0),8)),Roundwood_transp._input!$K$1,Roundwood_transp._input!$M$1)</f>
        <v>Transport, lorry 20-28t, fleet average/CH U</v>
      </c>
      <c r="LA13" s="29" t="str">
        <f>IF(ISNUMBER(INDEX(Roundwood_transp._input!$D$1:$M$95,MATCH(LCIA!LA$8,Roundwood_transp._input!$D$1:$D$95,0),8)),Roundwood_transp._input!$K$1,Roundwood_transp._input!$M$1)</f>
        <v>Transport, lorry &gt;16t, fleet average/RER U</v>
      </c>
      <c r="LB13" s="29" t="str">
        <f>IF(ISNUMBER(INDEX(Roundwood_transp._input!$D$1:$M$95,MATCH(LCIA!LB$8,Roundwood_transp._input!$D$1:$D$95,0),8)),Roundwood_transp._input!$K$1,Roundwood_transp._input!$M$1)</f>
        <v>Transport, lorry &gt;16t, fleet average/RER U</v>
      </c>
      <c r="LC13" s="29" t="str">
        <f>IF(ISNUMBER(INDEX(Roundwood_transp._input!$D$1:$M$95,MATCH(LCIA!LC$8,Roundwood_transp._input!$D$1:$D$95,0),8)),Roundwood_transp._input!$K$1,Roundwood_transp._input!$M$1)</f>
        <v>Transport, lorry &gt;16t, fleet average/RER U</v>
      </c>
      <c r="LD13" s="29" t="str">
        <f>IF(ISNUMBER(INDEX(Roundwood_transp._input!$D$1:$M$95,MATCH(LCIA!LD$8,Roundwood_transp._input!$D$1:$D$95,0),8)),Roundwood_transp._input!$K$1,Roundwood_transp._input!$M$1)</f>
        <v>Transport, lorry &gt;16t, fleet average/RER U</v>
      </c>
      <c r="LE13" s="29" t="str">
        <f>IF(ISNUMBER(INDEX(Roundwood_transp._input!$D$1:$M$95,MATCH(LCIA!LE$8,Roundwood_transp._input!$D$1:$D$95,0),8)),Roundwood_transp._input!$K$1,Roundwood_transp._input!$M$1)</f>
        <v>Transport, lorry &gt;16t, fleet average/RER U</v>
      </c>
      <c r="LF13" s="29" t="str">
        <f>IF(ISNUMBER(INDEX(Roundwood_transp._input!$D$1:$M$95,MATCH(LCIA!LF$8,Roundwood_transp._input!$D$1:$D$95,0),8)),Roundwood_transp._input!$K$1,Roundwood_transp._input!$M$1)</f>
        <v>Transport, lorry &gt;16t, fleet average/RER U</v>
      </c>
      <c r="LG13" s="29" t="str">
        <f>IF(ISNUMBER(INDEX(Roundwood_transp._input!$D$1:$M$95,MATCH(LCIA!LG$8,Roundwood_transp._input!$D$1:$D$95,0),8)),Roundwood_transp._input!$K$1,Roundwood_transp._input!$M$1)</f>
        <v>Transport, lorry &gt;16t, fleet average/RER U</v>
      </c>
      <c r="LH13" s="29" t="str">
        <f>IF(ISNUMBER(INDEX(Roundwood_transp._input!$D$1:$M$95,MATCH(LCIA!LH$8,Roundwood_transp._input!$D$1:$D$95,0),8)),Roundwood_transp._input!$K$1,Roundwood_transp._input!$M$1)</f>
        <v>Transport, lorry &gt;16t, fleet average/RER U</v>
      </c>
      <c r="LI13" s="29" t="str">
        <f>IF(ISNUMBER(INDEX(Roundwood_transp._input!$D$1:$M$95,MATCH(LCIA!LI$8,Roundwood_transp._input!$D$1:$D$95,0),8)),Roundwood_transp._input!$K$1,Roundwood_transp._input!$M$1)</f>
        <v>Transport, lorry 20-28t, fleet average/CH U</v>
      </c>
      <c r="LJ13" s="29" t="str">
        <f>IF(ISNUMBER(INDEX(Roundwood_transp._input!$D$1:$M$95,MATCH(LCIA!LJ$8,Roundwood_transp._input!$D$1:$D$95,0),8)),Roundwood_transp._input!$K$1,Roundwood_transp._input!$M$1)</f>
        <v>Transport, lorry &gt;16t, fleet average/RER U</v>
      </c>
      <c r="LK13" s="29" t="str">
        <f>IF(ISNUMBER(INDEX(Roundwood_transp._input!$D$1:$M$95,MATCH(LCIA!LK$8,Roundwood_transp._input!$D$1:$D$95,0),8)),Roundwood_transp._input!$K$1,Roundwood_transp._input!$M$1)</f>
        <v>Transport, lorry &gt;16t, fleet average/RER U</v>
      </c>
      <c r="LL13" s="29" t="str">
        <f>IF(ISNUMBER(INDEX(Roundwood_transp._input!$D$1:$M$95,MATCH(LCIA!LL$8,Roundwood_transp._input!$D$1:$D$95,0),8)),Roundwood_transp._input!$K$1,Roundwood_transp._input!$M$1)</f>
        <v>Transport, lorry &gt;16t, fleet average/RER U</v>
      </c>
      <c r="LM13" s="29" t="str">
        <f>IF(ISNUMBER(INDEX(Roundwood_transp._input!$D$1:$M$95,MATCH(LCIA!LM$8,Roundwood_transp._input!$D$1:$D$95,0),8)),Roundwood_transp._input!$K$1,Roundwood_transp._input!$M$1)</f>
        <v>Transport, lorry &gt;16t, fleet average/RER U</v>
      </c>
      <c r="LN13" s="29" t="str">
        <f>IF(ISNUMBER(INDEX(Roundwood_transp._input!$D$1:$M$95,MATCH(LCIA!LN$8,Roundwood_transp._input!$D$1:$D$95,0),8)),Roundwood_transp._input!$K$1,Roundwood_transp._input!$M$1)</f>
        <v>Transport, lorry &gt;16t, fleet average/RER U</v>
      </c>
      <c r="LO13" s="29" t="str">
        <f>IF(ISNUMBER(INDEX(Roundwood_transp._input!$D$1:$M$95,MATCH(LCIA!LO$8,Roundwood_transp._input!$D$1:$D$95,0),8)),Roundwood_transp._input!$K$1,Roundwood_transp._input!$M$1)</f>
        <v>Transport, lorry &gt;16t, fleet average/RER U</v>
      </c>
      <c r="LP13" s="29" t="str">
        <f>IF(ISNUMBER(INDEX(Roundwood_transp._input!$D$1:$M$95,MATCH(LCIA!LP$8,Roundwood_transp._input!$D$1:$D$95,0),8)),Roundwood_transp._input!$K$1,Roundwood_transp._input!$M$1)</f>
        <v>Transport, lorry &gt;16t, fleet average/RER U</v>
      </c>
      <c r="LQ13" s="29" t="str">
        <f>IF(ISNUMBER(INDEX(Roundwood_transp._input!$D$1:$M$95,MATCH(LCIA!LQ$8,Roundwood_transp._input!$D$1:$D$95,0),8)),Roundwood_transp._input!$K$1,Roundwood_transp._input!$M$1)</f>
        <v>Transport, lorry &gt;16t, fleet average/RER U</v>
      </c>
      <c r="LR13" s="29" t="str">
        <f>IF(ISNUMBER(INDEX(Roundwood_transp._input!$D$1:$M$95,MATCH(LCIA!LR$8,Roundwood_transp._input!$D$1:$D$95,0),8)),Roundwood_transp._input!$K$1,Roundwood_transp._input!$M$1)</f>
        <v>Transport, lorry 20-28t, fleet average/CH U</v>
      </c>
      <c r="LS13" s="29"/>
      <c r="LT13" s="29"/>
      <c r="LU13" s="111" t="str">
        <f>IF(ISNUMBER(INDEX(Roundwood_transp._input!$D$1:$M$95,MATCH(LCIA!LU$8,Roundwood_transp._input!$D$1:$D$95,0),8)),Roundwood_transp._input!$K$1,Roundwood_transp._input!$M$1)</f>
        <v>Transport, lorry 20-28t, fleet average/CH U</v>
      </c>
      <c r="LV13" s="112" t="str">
        <f>IF(ISNUMBER(INDEX(Roundwood_transp._input!$D$1:$M$95,MATCH(LCIA!LV$8,Roundwood_transp._input!$D$1:$D$95,0),8)),Roundwood_transp._input!$K$1,Roundwood_transp._input!$M$1)</f>
        <v>Transport, lorry 20-28t, fleet average/CH U</v>
      </c>
      <c r="LW13" s="112" t="str">
        <f>IF(ISNUMBER(INDEX(Roundwood_transp._input!$D$1:$M$95,MATCH(LCIA!LW$8,Roundwood_transp._input!$D$1:$D$95,0),8)),Roundwood_transp._input!$K$1,Roundwood_transp._input!$M$1)</f>
        <v>Transport, lorry 20-28t, fleet average/CH U</v>
      </c>
      <c r="LX13" s="112" t="str">
        <f>IF(ISNUMBER(INDEX(Roundwood_transp._input!$D$1:$M$95,MATCH(LCIA!LX$8,Roundwood_transp._input!$D$1:$D$95,0),8)),Roundwood_transp._input!$K$1,Roundwood_transp._input!$M$1)</f>
        <v>Transport, lorry 20-28t, fleet average/CH U</v>
      </c>
      <c r="LY13" s="112" t="str">
        <f>IF(ISNUMBER(INDEX(Roundwood_transp._input!$D$1:$M$95,MATCH(LCIA!LY$8,Roundwood_transp._input!$D$1:$D$95,0),8)),Roundwood_transp._input!$K$1,Roundwood_transp._input!$M$1)</f>
        <v>Transport, lorry 20-28t, fleet average/CH U</v>
      </c>
      <c r="LZ13" s="112" t="str">
        <f>IF(ISNUMBER(INDEX(Roundwood_transp._input!$D$1:$M$95,MATCH(LCIA!LZ$8,Roundwood_transp._input!$D$1:$D$95,0),8)),Roundwood_transp._input!$K$1,Roundwood_transp._input!$M$1)</f>
        <v>Transport, lorry 20-28t, fleet average/CH U</v>
      </c>
      <c r="MA13" s="112" t="str">
        <f>IF(ISNUMBER(INDEX(Roundwood_transp._input!$D$1:$M$95,MATCH(LCIA!MA$8,Roundwood_transp._input!$D$1:$D$95,0),8)),Roundwood_transp._input!$K$1,Roundwood_transp._input!$M$1)</f>
        <v>Transport, lorry 20-28t, fleet average/CH U</v>
      </c>
      <c r="MB13" s="112" t="str">
        <f>IF(ISNUMBER(INDEX(Roundwood_transp._input!$D$1:$M$95,MATCH(LCIA!MB$8,Roundwood_transp._input!$D$1:$D$95,0),8)),Roundwood_transp._input!$K$1,Roundwood_transp._input!$M$1)</f>
        <v>Transport, lorry 20-28t, fleet average/CH U</v>
      </c>
      <c r="MC13" s="113" t="str">
        <f>IF(ISNUMBER(INDEX(Roundwood_transp._input!$D$1:$M$95,MATCH(LCIA!MC$8,Roundwood_transp._input!$D$1:$D$95,0),8)),Roundwood_transp._input!$K$1,Roundwood_transp._input!$M$1)</f>
        <v>Transport, lorry 20-28t, fleet average/CH U</v>
      </c>
      <c r="MD13" s="29"/>
      <c r="ME13" s="29"/>
      <c r="MF13" s="29" t="str">
        <f>IF(ISNUMBER(INDEX(Roundwood_transp._input!$D$1:$M$95,MATCH(LCIA!MF$8,Roundwood_transp._input!$D$1:$D$95,0),8)),Roundwood_transp._input!$K$1,Roundwood_transp._input!$M$1)</f>
        <v>Transport, lorry &gt;16t, fleet average/RER U</v>
      </c>
      <c r="MG13" s="29" t="str">
        <f>IF(ISNUMBER(INDEX(Roundwood_transp._input!$D$1:$M$95,MATCH(LCIA!MG$8,Roundwood_transp._input!$D$1:$D$95,0),8)),Roundwood_transp._input!$K$1,Roundwood_transp._input!$M$1)</f>
        <v>Transport, lorry &gt;16t, fleet average/RER U</v>
      </c>
      <c r="MH13" s="29" t="str">
        <f>IF(ISNUMBER(INDEX(Roundwood_transp._input!$D$1:$M$95,MATCH(LCIA!MH$8,Roundwood_transp._input!$D$1:$D$95,0),8)),Roundwood_transp._input!$K$1,Roundwood_transp._input!$M$1)</f>
        <v>Transport, lorry &gt;16t, fleet average/RER U</v>
      </c>
      <c r="MI13" s="29" t="str">
        <f>IF(ISNUMBER(INDEX(Roundwood_transp._input!$D$1:$M$95,MATCH(LCIA!MI$8,Roundwood_transp._input!$D$1:$D$95,0),8)),Roundwood_transp._input!$K$1,Roundwood_transp._input!$M$1)</f>
        <v>Transport, lorry &gt;16t, fleet average/RER U</v>
      </c>
      <c r="MJ13" s="29" t="str">
        <f>IF(ISNUMBER(INDEX(Roundwood_transp._input!$D$1:$M$95,MATCH(LCIA!MJ$8,Roundwood_transp._input!$D$1:$D$95,0),8)),Roundwood_transp._input!$K$1,Roundwood_transp._input!$M$1)</f>
        <v>Transport, lorry &gt;16t, fleet average/RER U</v>
      </c>
      <c r="MK13" s="29" t="str">
        <f>IF(ISNUMBER(INDEX(Roundwood_transp._input!$D$1:$M$95,MATCH(LCIA!MK$8,Roundwood_transp._input!$D$1:$D$95,0),8)),Roundwood_transp._input!$K$1,Roundwood_transp._input!$M$1)</f>
        <v>Transport, lorry &gt;16t, fleet average/RER U</v>
      </c>
      <c r="ML13" s="29" t="str">
        <f>IF(ISNUMBER(INDEX(Roundwood_transp._input!$D$1:$M$95,MATCH(LCIA!ML$8,Roundwood_transp._input!$D$1:$D$95,0),8)),Roundwood_transp._input!$K$1,Roundwood_transp._input!$M$1)</f>
        <v>Transport, lorry &gt;16t, fleet average/RER U</v>
      </c>
      <c r="MM13" s="29" t="str">
        <f>IF(ISNUMBER(INDEX(Roundwood_transp._input!$D$1:$M$95,MATCH(LCIA!MM$8,Roundwood_transp._input!$D$1:$D$95,0),8)),Roundwood_transp._input!$K$1,Roundwood_transp._input!$M$1)</f>
        <v>Transport, lorry &gt;16t, fleet average/RER U</v>
      </c>
      <c r="MN13" s="29" t="str">
        <f>IF(ISNUMBER(INDEX(Roundwood_transp._input!$D$1:$M$95,MATCH(LCIA!MN$8,Roundwood_transp._input!$D$1:$D$95,0),8)),Roundwood_transp._input!$K$1,Roundwood_transp._input!$M$1)</f>
        <v>Transport, lorry 20-28t, fleet average/CH U</v>
      </c>
      <c r="MO13" s="29" t="str">
        <f>IF(ISNUMBER(INDEX(Roundwood_transp._input!$D$1:$M$95,MATCH(LCIA!MO$8,Roundwood_transp._input!$D$1:$D$95,0),8)),Roundwood_transp._input!$K$1,Roundwood_transp._input!$M$1)</f>
        <v>Transport, lorry &gt;16t, fleet average/RER U</v>
      </c>
      <c r="MP13" s="29" t="str">
        <f>IF(ISNUMBER(INDEX(Roundwood_transp._input!$D$1:$M$95,MATCH(LCIA!MP$8,Roundwood_transp._input!$D$1:$D$95,0),8)),Roundwood_transp._input!$K$1,Roundwood_transp._input!$M$1)</f>
        <v>Transport, lorry &gt;16t, fleet average/RER U</v>
      </c>
      <c r="MQ13" s="29" t="str">
        <f>IF(ISNUMBER(INDEX(Roundwood_transp._input!$D$1:$M$95,MATCH(LCIA!MQ$8,Roundwood_transp._input!$D$1:$D$95,0),8)),Roundwood_transp._input!$K$1,Roundwood_transp._input!$M$1)</f>
        <v>Transport, lorry &gt;16t, fleet average/RER U</v>
      </c>
      <c r="MR13" s="29" t="str">
        <f>IF(ISNUMBER(INDEX(Roundwood_transp._input!$D$1:$M$95,MATCH(LCIA!MR$8,Roundwood_transp._input!$D$1:$D$95,0),8)),Roundwood_transp._input!$K$1,Roundwood_transp._input!$M$1)</f>
        <v>Transport, lorry &gt;16t, fleet average/RER U</v>
      </c>
      <c r="MS13" s="29" t="str">
        <f>IF(ISNUMBER(INDEX(Roundwood_transp._input!$D$1:$M$95,MATCH(LCIA!MS$8,Roundwood_transp._input!$D$1:$D$95,0),8)),Roundwood_transp._input!$K$1,Roundwood_transp._input!$M$1)</f>
        <v>Transport, lorry &gt;16t, fleet average/RER U</v>
      </c>
      <c r="MT13" s="29" t="str">
        <f>IF(ISNUMBER(INDEX(Roundwood_transp._input!$D$1:$M$95,MATCH(LCIA!MT$8,Roundwood_transp._input!$D$1:$D$95,0),8)),Roundwood_transp._input!$K$1,Roundwood_transp._input!$M$1)</f>
        <v>Transport, lorry &gt;16t, fleet average/RER U</v>
      </c>
      <c r="MU13" s="29" t="str">
        <f>IF(ISNUMBER(INDEX(Roundwood_transp._input!$D$1:$M$95,MATCH(LCIA!MU$8,Roundwood_transp._input!$D$1:$D$95,0),8)),Roundwood_transp._input!$K$1,Roundwood_transp._input!$M$1)</f>
        <v>Transport, lorry &gt;16t, fleet average/RER U</v>
      </c>
      <c r="MV13" s="29" t="str">
        <f>IF(ISNUMBER(INDEX(Roundwood_transp._input!$D$1:$M$95,MATCH(LCIA!MV$8,Roundwood_transp._input!$D$1:$D$95,0),8)),Roundwood_transp._input!$K$1,Roundwood_transp._input!$M$1)</f>
        <v>Transport, lorry &gt;16t, fleet average/RER U</v>
      </c>
      <c r="MW13" s="29" t="str">
        <f>IF(ISNUMBER(INDEX(Roundwood_transp._input!$D$1:$M$95,MATCH(LCIA!MW$8,Roundwood_transp._input!$D$1:$D$95,0),8)),Roundwood_transp._input!$K$1,Roundwood_transp._input!$M$1)</f>
        <v>Transport, lorry 20-28t, fleet average/CH U</v>
      </c>
      <c r="MX13" s="29"/>
      <c r="MY13" s="29"/>
      <c r="MZ13" s="111" t="str">
        <f>IF(ISNUMBER(INDEX(Roundwood_transp._input!$D$1:$M$95,MATCH(LCIA!MZ$8,Roundwood_transp._input!$D$1:$D$95,0),8)),Roundwood_transp._input!$K$1,Roundwood_transp._input!$M$1)</f>
        <v>Transport, lorry 20-28t, fleet average/CH U</v>
      </c>
      <c r="NA13" s="112" t="str">
        <f>IF(ISNUMBER(INDEX(Roundwood_transp._input!$D$1:$M$95,MATCH(LCIA!NA$8,Roundwood_transp._input!$D$1:$D$95,0),8)),Roundwood_transp._input!$K$1,Roundwood_transp._input!$M$1)</f>
        <v>Transport, lorry 20-28t, fleet average/CH U</v>
      </c>
      <c r="NB13" s="112" t="str">
        <f>IF(ISNUMBER(INDEX(Roundwood_transp._input!$D$1:$M$95,MATCH(LCIA!NB$8,Roundwood_transp._input!$D$1:$D$95,0),8)),Roundwood_transp._input!$K$1,Roundwood_transp._input!$M$1)</f>
        <v>Transport, lorry 20-28t, fleet average/CH U</v>
      </c>
      <c r="NC13" s="112" t="str">
        <f>IF(ISNUMBER(INDEX(Roundwood_transp._input!$D$1:$M$95,MATCH(LCIA!NC$8,Roundwood_transp._input!$D$1:$D$95,0),8)),Roundwood_transp._input!$K$1,Roundwood_transp._input!$M$1)</f>
        <v>Transport, lorry 20-28t, fleet average/CH U</v>
      </c>
      <c r="ND13" s="112" t="str">
        <f>IF(ISNUMBER(INDEX(Roundwood_transp._input!$D$1:$M$95,MATCH(LCIA!ND$8,Roundwood_transp._input!$D$1:$D$95,0),8)),Roundwood_transp._input!$K$1,Roundwood_transp._input!$M$1)</f>
        <v>Transport, lorry 20-28t, fleet average/CH U</v>
      </c>
      <c r="NE13" s="112" t="str">
        <f>IF(ISNUMBER(INDEX(Roundwood_transp._input!$D$1:$M$95,MATCH(LCIA!NE$8,Roundwood_transp._input!$D$1:$D$95,0),8)),Roundwood_transp._input!$K$1,Roundwood_transp._input!$M$1)</f>
        <v>Transport, lorry 20-28t, fleet average/CH U</v>
      </c>
      <c r="NF13" s="112" t="str">
        <f>IF(ISNUMBER(INDEX(Roundwood_transp._input!$D$1:$M$95,MATCH(LCIA!NF$8,Roundwood_transp._input!$D$1:$D$95,0),8)),Roundwood_transp._input!$K$1,Roundwood_transp._input!$M$1)</f>
        <v>Transport, lorry 20-28t, fleet average/CH U</v>
      </c>
      <c r="NG13" s="112" t="str">
        <f>IF(ISNUMBER(INDEX(Roundwood_transp._input!$D$1:$M$95,MATCH(LCIA!NG$8,Roundwood_transp._input!$D$1:$D$95,0),8)),Roundwood_transp._input!$K$1,Roundwood_transp._input!$M$1)</f>
        <v>Transport, lorry 20-28t, fleet average/CH U</v>
      </c>
      <c r="NH13" s="112" t="str">
        <f>IF(ISNUMBER(INDEX(Roundwood_transp._input!$D$1:$M$95,MATCH(LCIA!NH$8,Roundwood_transp._input!$D$1:$D$95,0),8)),Roundwood_transp._input!$K$1,Roundwood_transp._input!$M$1)</f>
        <v>Transport, lorry 20-28t, fleet average/CH U</v>
      </c>
      <c r="NI13" s="112" t="str">
        <f>IF(ISNUMBER(INDEX(Roundwood_transp._input!$D$1:$M$95,MATCH(LCIA!NI$8,Roundwood_transp._input!$D$1:$D$95,0),8)),Roundwood_transp._input!$K$1,Roundwood_transp._input!$M$1)</f>
        <v>Transport, lorry 20-28t, fleet average/CH U</v>
      </c>
      <c r="NJ13" s="112" t="str">
        <f>IF(ISNUMBER(INDEX(Roundwood_transp._input!$D$1:$M$95,MATCH(LCIA!NJ$8,Roundwood_transp._input!$D$1:$D$95,0),8)),Roundwood_transp._input!$K$1,Roundwood_transp._input!$M$1)</f>
        <v>Transport, lorry 20-28t, fleet average/CH U</v>
      </c>
      <c r="NK13" s="112" t="str">
        <f>IF(ISNUMBER(INDEX(Roundwood_transp._input!$D$1:$M$95,MATCH(LCIA!NK$8,Roundwood_transp._input!$D$1:$D$95,0),8)),Roundwood_transp._input!$K$1,Roundwood_transp._input!$M$1)</f>
        <v>Transport, lorry 20-28t, fleet average/CH U</v>
      </c>
      <c r="NL13" s="112" t="str">
        <f>IF(ISNUMBER(INDEX(Roundwood_transp._input!$D$1:$M$95,MATCH(LCIA!NL$8,Roundwood_transp._input!$D$1:$D$95,0),8)),Roundwood_transp._input!$K$1,Roundwood_transp._input!$M$1)</f>
        <v>Transport, lorry 20-28t, fleet average/CH U</v>
      </c>
      <c r="NM13" s="112" t="str">
        <f>IF(ISNUMBER(INDEX(Roundwood_transp._input!$D$1:$M$95,MATCH(LCIA!NM$8,Roundwood_transp._input!$D$1:$D$95,0),8)),Roundwood_transp._input!$K$1,Roundwood_transp._input!$M$1)</f>
        <v>Transport, lorry 20-28t, fleet average/CH U</v>
      </c>
      <c r="NN13" s="112" t="str">
        <f>IF(ISNUMBER(INDEX(Roundwood_transp._input!$D$1:$M$95,MATCH(LCIA!NN$8,Roundwood_transp._input!$D$1:$D$95,0),8)),Roundwood_transp._input!$K$1,Roundwood_transp._input!$M$1)</f>
        <v>Transport, lorry 20-28t, fleet average/CH U</v>
      </c>
      <c r="NO13" s="112" t="str">
        <f>IF(ISNUMBER(INDEX(Roundwood_transp._input!$D$1:$M$95,MATCH(LCIA!NO$8,Roundwood_transp._input!$D$1:$D$95,0),8)),Roundwood_transp._input!$K$1,Roundwood_transp._input!$M$1)</f>
        <v>Transport, lorry 20-28t, fleet average/CH U</v>
      </c>
      <c r="NP13" s="112" t="str">
        <f>IF(ISNUMBER(INDEX(Roundwood_transp._input!$D$1:$M$95,MATCH(LCIA!NP$8,Roundwood_transp._input!$D$1:$D$95,0),8)),Roundwood_transp._input!$K$1,Roundwood_transp._input!$M$1)</f>
        <v>Transport, lorry 20-28t, fleet average/CH U</v>
      </c>
      <c r="NQ13" s="112" t="str">
        <f>IF(ISNUMBER(INDEX(Roundwood_transp._input!$D$1:$M$95,MATCH(LCIA!NQ$8,Roundwood_transp._input!$D$1:$D$95,0),8)),Roundwood_transp._input!$K$1,Roundwood_transp._input!$M$1)</f>
        <v>Transport, lorry 20-28t, fleet average/CH U</v>
      </c>
      <c r="NR13" s="29"/>
      <c r="NS13" s="29"/>
      <c r="NT13" s="29"/>
      <c r="NU13" s="29"/>
      <c r="NV13" s="29"/>
      <c r="NW13" s="29"/>
      <c r="NX13" s="29"/>
      <c r="NY13" s="29"/>
      <c r="NZ13" s="29"/>
      <c r="OA13" s="29"/>
      <c r="OB13" s="29"/>
      <c r="OC13" s="29"/>
      <c r="OD13" s="29"/>
      <c r="OE13" s="29"/>
      <c r="OF13" s="29"/>
      <c r="OG13" s="29"/>
      <c r="OH13" s="29"/>
      <c r="OI13" s="29"/>
      <c r="OJ13" s="29"/>
      <c r="OK13" s="29"/>
      <c r="OL13" s="29" t="str">
        <f>IF(ISNUMBER(INDEX(Roundwood_transp._input!$D$1:$M$95,MATCH(LCIA!OL$8,Roundwood_transp._input!$D$1:$D$95,0),8)),Roundwood_transp._input!$K$1,Roundwood_transp._input!$M$1)</f>
        <v>Transport, lorry 20-28t, fleet average/CH U</v>
      </c>
      <c r="OM13" s="29" t="str">
        <f>IF(ISNUMBER(INDEX(Roundwood_transp._input!$D$1:$M$95,MATCH(LCIA!OM$8,Roundwood_transp._input!$D$1:$D$95,0),8)),Roundwood_transp._input!$K$1,Roundwood_transp._input!$M$1)</f>
        <v>Transport, lorry 20-28t, fleet average/CH U</v>
      </c>
      <c r="ON13" s="29" t="str">
        <f>IF(ISNUMBER(INDEX(Roundwood_transp._input!$D$1:$M$95,MATCH(LCIA!ON$8,Roundwood_transp._input!$D$1:$D$95,0),8)),Roundwood_transp._input!$K$1,Roundwood_transp._input!$M$1)</f>
        <v>Transport, lorry 20-28t, fleet average/CH U</v>
      </c>
      <c r="OO13" s="29" t="str">
        <f>IF(ISNUMBER(INDEX(Roundwood_transp._input!$D$1:$M$95,MATCH(LCIA!OO$8,Roundwood_transp._input!$D$1:$D$95,0),8)),Roundwood_transp._input!$K$1,Roundwood_transp._input!$M$1)</f>
        <v>Transport, lorry 20-28t, fleet average/CH U</v>
      </c>
      <c r="OP13" s="29" t="str">
        <f>IF(ISNUMBER(INDEX(Roundwood_transp._input!$D$1:$M$95,MATCH(LCIA!OP$8,Roundwood_transp._input!$D$1:$D$95,0),8)),Roundwood_transp._input!$K$1,Roundwood_transp._input!$M$1)</f>
        <v>Transport, lorry 20-28t, fleet average/CH U</v>
      </c>
      <c r="OQ13" s="29" t="str">
        <f>IF(ISNUMBER(INDEX(Roundwood_transp._input!$D$1:$M$95,MATCH(LCIA!OQ$8,Roundwood_transp._input!$D$1:$D$95,0),8)),Roundwood_transp._input!$K$1,Roundwood_transp._input!$M$1)</f>
        <v>Transport, lorry 20-28t, fleet average/CH U</v>
      </c>
      <c r="OR13" s="29" t="str">
        <f>IF(ISNUMBER(INDEX(Roundwood_transp._input!$D$1:$M$95,MATCH(LCIA!OR$8,Roundwood_transp._input!$D$1:$D$95,0),8)),Roundwood_transp._input!$K$1,Roundwood_transp._input!$M$1)</f>
        <v>Transport, lorry 20-28t, fleet average/CH U</v>
      </c>
      <c r="OS13" s="29" t="str">
        <f>IF(ISNUMBER(INDEX(Roundwood_transp._input!$D$1:$M$95,MATCH(LCIA!OS$8,Roundwood_transp._input!$D$1:$D$95,0),8)),Roundwood_transp._input!$K$1,Roundwood_transp._input!$M$1)</f>
        <v>Transport, lorry 20-28t, fleet average/CH U</v>
      </c>
      <c r="OT13" s="29" t="str">
        <f>IF(ISNUMBER(INDEX(Roundwood_transp._input!$D$1:$M$95,MATCH(LCIA!OT$8,Roundwood_transp._input!$D$1:$D$95,0),8)),Roundwood_transp._input!$K$1,Roundwood_transp._input!$M$1)</f>
        <v>Transport, lorry 20-28t, fleet average/CH U</v>
      </c>
      <c r="OU13" s="29" t="str">
        <f>IF(ISNUMBER(INDEX(Roundwood_transp._input!$D$1:$M$95,MATCH(LCIA!OU$8,Roundwood_transp._input!$D$1:$D$95,0),8)),Roundwood_transp._input!$K$1,Roundwood_transp._input!$M$1)</f>
        <v>Transport, lorry 20-28t, fleet average/CH U</v>
      </c>
      <c r="OV13" s="29" t="str">
        <f>IF(ISNUMBER(INDEX(Roundwood_transp._input!$D$1:$M$95,MATCH(LCIA!OV$8,Roundwood_transp._input!$D$1:$D$95,0),8)),Roundwood_transp._input!$K$1,Roundwood_transp._input!$M$1)</f>
        <v>Transport, lorry 20-28t, fleet average/CH U</v>
      </c>
      <c r="OW13" s="29" t="str">
        <f>IF(ISNUMBER(INDEX(Roundwood_transp._input!$D$1:$M$95,MATCH(LCIA!OW$8,Roundwood_transp._input!$D$1:$D$95,0),8)),Roundwood_transp._input!$K$1,Roundwood_transp._input!$M$1)</f>
        <v>Transport, lorry 20-28t, fleet average/CH U</v>
      </c>
      <c r="OX13" s="29" t="str">
        <f>IF(ISNUMBER(INDEX(Roundwood_transp._input!$D$1:$M$95,MATCH(LCIA!OX$8,Roundwood_transp._input!$D$1:$D$95,0),8)),Roundwood_transp._input!$K$1,Roundwood_transp._input!$M$1)</f>
        <v>Transport, lorry 20-28t, fleet average/CH U</v>
      </c>
      <c r="OY13" s="29" t="str">
        <f>IF(ISNUMBER(INDEX(Roundwood_transp._input!$D$1:$M$95,MATCH(LCIA!OY$8,Roundwood_transp._input!$D$1:$D$95,0),8)),Roundwood_transp._input!$K$1,Roundwood_transp._input!$M$1)</f>
        <v>Transport, lorry 20-28t, fleet average/CH U</v>
      </c>
      <c r="OZ13" s="29" t="str">
        <f>IF(ISNUMBER(INDEX(Roundwood_transp._input!$D$1:$M$95,MATCH(LCIA!OZ$8,Roundwood_transp._input!$D$1:$D$95,0),8)),Roundwood_transp._input!$K$1,Roundwood_transp._input!$M$1)</f>
        <v>Transport, lorry 20-28t, fleet average/CH U</v>
      </c>
      <c r="PA13" s="29" t="str">
        <f>IF(ISNUMBER(INDEX(Roundwood_transp._input!$D$1:$M$95,MATCH(LCIA!PA$8,Roundwood_transp._input!$D$1:$D$95,0),8)),Roundwood_transp._input!$K$1,Roundwood_transp._input!$M$1)</f>
        <v>Transport, lorry 20-28t, fleet average/CH U</v>
      </c>
      <c r="PB13" s="29" t="str">
        <f>IF(ISNUMBER(INDEX(Roundwood_transp._input!$D$1:$M$95,MATCH(LCIA!PB$8,Roundwood_transp._input!$D$1:$D$95,0),8)),Roundwood_transp._input!$K$1,Roundwood_transp._input!$M$1)</f>
        <v>Transport, lorry 20-28t, fleet average/CH U</v>
      </c>
      <c r="PC13" s="29" t="str">
        <f>IF(ISNUMBER(INDEX(Roundwood_transp._input!$D$1:$M$95,MATCH(LCIA!PC$8,Roundwood_transp._input!$D$1:$D$95,0),8)),Roundwood_transp._input!$K$1,Roundwood_transp._input!$M$1)</f>
        <v>Transport, lorry 20-28t, fleet average/CH U</v>
      </c>
    </row>
    <row r="14" spans="1:419" s="17" customFormat="1">
      <c r="B14" s="17" t="s">
        <v>1162</v>
      </c>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111">
        <f t="array" ref="LU14">Ressourcenkorrektur!$J$23*Ressourcenkorrektur!$E$23*1.1</f>
        <v>-1523.8554633016515</v>
      </c>
      <c r="LV14" s="112">
        <f t="array" ref="LV14">Ressourcenkorrektur!$J$24*Ressourcenkorrektur!$E$24*1.1</f>
        <v>-1758.2036853046909</v>
      </c>
      <c r="LW14" s="112">
        <f t="array" ref="LW14">Ressourcenkorrektur!$J$24*Ressourcenkorrektur!$E$24*1.1</f>
        <v>-1758.2036853046909</v>
      </c>
      <c r="LX14" s="112">
        <f t="array" ref="LX14">Ressourcenkorrektur!$J$24*Ressourcenkorrektur!$E$24*1.1</f>
        <v>-1758.2036853046909</v>
      </c>
      <c r="LY14" s="112">
        <f t="array" ref="LY14">Ressourcenkorrektur!$J$24*Ressourcenkorrektur!$E$24*1.1</f>
        <v>-1758.2036853046909</v>
      </c>
      <c r="LZ14" s="112">
        <f t="array" ref="LZ14">Ressourcenkorrektur!$J$24*Ressourcenkorrektur!$E$24*1.1</f>
        <v>-1758.2036853046909</v>
      </c>
      <c r="MA14" s="112">
        <f t="array" ref="MA14">Ressourcenkorrektur!$J$24*Ressourcenkorrektur!$E$24*1.1</f>
        <v>-1758.2036853046909</v>
      </c>
      <c r="MB14" s="112">
        <f t="array" ref="MB14">Ressourcenkorrektur!$J$24*Ressourcenkorrektur!$E$24*1.1</f>
        <v>-1758.2036853046909</v>
      </c>
      <c r="MC14" s="112">
        <f t="array" ref="MC14">Ressourcenkorrektur!$J$24*Ressourcenkorrektur!$E$24*1.1</f>
        <v>-1758.2036853046909</v>
      </c>
      <c r="MD14" s="29"/>
      <c r="ME14" s="29"/>
      <c r="MF14" s="29"/>
      <c r="MG14" s="29"/>
      <c r="MH14" s="29"/>
      <c r="MI14" s="29"/>
      <c r="MJ14" s="29"/>
      <c r="MK14" s="29"/>
      <c r="ML14" s="29"/>
      <c r="MM14" s="29"/>
      <c r="MN14" s="29"/>
      <c r="MO14" s="29"/>
      <c r="MP14" s="29"/>
      <c r="MQ14" s="29"/>
      <c r="MR14" s="29"/>
      <c r="MS14" s="29"/>
      <c r="MT14" s="29"/>
      <c r="MU14" s="29"/>
      <c r="MV14" s="29"/>
      <c r="MW14" s="29"/>
      <c r="MX14" s="29"/>
      <c r="MY14" s="29"/>
      <c r="MZ14" s="133">
        <f>Ressourcenkorrektur!$J$4*Ressourcenkorrektur!$E$4*1.1</f>
        <v>-6271.0757342808865</v>
      </c>
      <c r="NA14" s="133">
        <f>Ressourcenkorrektur!$J$4*Ressourcenkorrektur!$E$4*1.1</f>
        <v>-6271.0757342808865</v>
      </c>
      <c r="NB14" s="133">
        <f>Ressourcenkorrektur!$J$4*Ressourcenkorrektur!$E$4*1.1</f>
        <v>-6271.0757342808865</v>
      </c>
      <c r="NC14" s="133">
        <f>Ressourcenkorrektur!$J$4*Ressourcenkorrektur!$E$4*1.1</f>
        <v>-6271.0757342808865</v>
      </c>
      <c r="ND14" s="133">
        <f>Ressourcenkorrektur!$J$4*Ressourcenkorrektur!$E$4*1.1</f>
        <v>-6271.0757342808865</v>
      </c>
      <c r="NE14" s="133">
        <f>Ressourcenkorrektur!$J$4*Ressourcenkorrektur!$E$4*1.1</f>
        <v>-6271.0757342808865</v>
      </c>
      <c r="NF14" s="133">
        <f>Ressourcenkorrektur!$J$4*Ressourcenkorrektur!$E$4*1.1</f>
        <v>-6271.0757342808865</v>
      </c>
      <c r="NG14" s="133">
        <f>Ressourcenkorrektur!$J$4*Ressourcenkorrektur!$E$4*1.1</f>
        <v>-6271.0757342808865</v>
      </c>
      <c r="NH14" s="133">
        <f>Ressourcenkorrektur!$J$4*Ressourcenkorrektur!$E$4*1.1</f>
        <v>-6271.0757342808865</v>
      </c>
      <c r="NI14" s="133">
        <f>Ressourcenkorrektur!$J$4*Ressourcenkorrektur!$E$4*1.1</f>
        <v>-6271.0757342808865</v>
      </c>
      <c r="NJ14" s="133">
        <f>Ressourcenkorrektur!$J$4*Ressourcenkorrektur!$E$4*1.1</f>
        <v>-6271.0757342808865</v>
      </c>
      <c r="NK14" s="133">
        <f>Ressourcenkorrektur!$J$4*Ressourcenkorrektur!$E$4*1.1</f>
        <v>-6271.0757342808865</v>
      </c>
      <c r="NL14" s="133">
        <f>Ressourcenkorrektur!$J$4*Ressourcenkorrektur!$E$4*1.1</f>
        <v>-6271.0757342808865</v>
      </c>
      <c r="NM14" s="133">
        <f>Ressourcenkorrektur!$J$4*Ressourcenkorrektur!$E$4*1.1</f>
        <v>-6271.0757342808865</v>
      </c>
      <c r="NN14" s="133">
        <f>Ressourcenkorrektur!$J$4*Ressourcenkorrektur!$E$4*1.1</f>
        <v>-6271.0757342808865</v>
      </c>
      <c r="NO14" s="133">
        <f>Ressourcenkorrektur!$J$4*Ressourcenkorrektur!$E$4*1.1</f>
        <v>-6271.0757342808865</v>
      </c>
      <c r="NP14" s="133">
        <f>Ressourcenkorrektur!$J$4*Ressourcenkorrektur!$E$4*1.1</f>
        <v>-6271.0757342808865</v>
      </c>
      <c r="NQ14" s="133">
        <f>Ressourcenkorrektur!$J$4*Ressourcenkorrektur!$E$4*1.1</f>
        <v>-6271.0757342808865</v>
      </c>
      <c r="NR14" s="29"/>
      <c r="NS14" s="29"/>
      <c r="NT14" s="29"/>
      <c r="NU14" s="29"/>
      <c r="NV14" s="29"/>
      <c r="NW14" s="29"/>
      <c r="NX14" s="29"/>
      <c r="NY14" s="29"/>
      <c r="NZ14" s="29"/>
      <c r="OA14" s="29"/>
      <c r="OB14" s="29"/>
      <c r="OC14" s="29"/>
      <c r="OD14" s="29"/>
      <c r="OE14" s="29"/>
      <c r="OF14" s="29"/>
      <c r="OG14" s="29"/>
      <c r="OH14" s="29"/>
      <c r="OI14" s="29"/>
      <c r="OJ14" s="29"/>
      <c r="OK14" s="29"/>
      <c r="OL14" s="29">
        <f t="array" ref="OL14">INDEX(Tabelle3!$A$2:$F$19,MATCH(LCIA!OL6&amp;LCIA!OL2,INDEX(Tabelle3!$A$2:$F$19,,1)&amp;INDEX(Tabelle3!$A$2:$F$19,,2),0),4)</f>
        <v>-6875.0000000000009</v>
      </c>
      <c r="OM14" s="29">
        <f t="array" ref="OM14">INDEX(Tabelle3!$A$2:$F$19,MATCH(LCIA!OM6&amp;LCIA!OM2,INDEX(Tabelle3!$A$2:$F$19,,1)&amp;INDEX(Tabelle3!$A$2:$F$19,,2),0),4)</f>
        <v>-6600.0000000000009</v>
      </c>
      <c r="ON14" s="29">
        <f t="array" ref="ON14">INDEX(Tabelle3!$A$2:$F$19,MATCH(LCIA!ON6&amp;LCIA!ON2,INDEX(Tabelle3!$A$2:$F$19,,1)&amp;INDEX(Tabelle3!$A$2:$F$19,,2),0),4)</f>
        <v>-6710.0000000000009</v>
      </c>
      <c r="OO14" s="29">
        <f t="array" ref="OO14">INDEX(Tabelle3!$A$2:$F$19,MATCH(LCIA!OO6&amp;LCIA!OO2,INDEX(Tabelle3!$A$2:$F$19,,1)&amp;INDEX(Tabelle3!$A$2:$F$19,,2),0),4)</f>
        <v>-6710.0000000000009</v>
      </c>
      <c r="OP14" s="29">
        <f t="array" ref="OP14">INDEX(Tabelle3!$A$2:$F$19,MATCH(LCIA!OP6&amp;LCIA!OP2,INDEX(Tabelle3!$A$2:$F$19,,1)&amp;INDEX(Tabelle3!$A$2:$F$19,,2),0),4)</f>
        <v>-6710.0000000000009</v>
      </c>
      <c r="OQ14" s="29">
        <f t="array" ref="OQ14">INDEX(Tabelle3!$A$2:$F$19,MATCH(LCIA!OQ6&amp;LCIA!OQ2,INDEX(Tabelle3!$A$2:$F$19,,1)&amp;INDEX(Tabelle3!$A$2:$F$19,,2),0),4)</f>
        <v>-6710.0000000000009</v>
      </c>
      <c r="OR14" s="29">
        <f t="array" ref="OR14">INDEX(Tabelle3!$A$2:$F$19,MATCH(LCIA!OR6&amp;LCIA!OR2,INDEX(Tabelle3!$A$2:$F$19,,1)&amp;INDEX(Tabelle3!$A$2:$F$19,,2),0),4)</f>
        <v>-6710.0000000000009</v>
      </c>
      <c r="OS14" s="29">
        <f t="array" ref="OS14">INDEX(Tabelle3!$A$2:$F$19,MATCH(LCIA!OS6&amp;LCIA!OS2,INDEX(Tabelle3!$A$2:$F$19,,1)&amp;INDEX(Tabelle3!$A$2:$F$19,,2),0),4)</f>
        <v>-6710.0000000000009</v>
      </c>
      <c r="OT14" s="29">
        <f t="array" ref="OT14">INDEX(Tabelle3!$A$2:$F$19,MATCH(LCIA!OT6&amp;LCIA!OT2,INDEX(Tabelle3!$A$2:$F$19,,1)&amp;INDEX(Tabelle3!$A$2:$F$19,,2),0),4)</f>
        <v>-6875.0000000000009</v>
      </c>
      <c r="OU14" s="29">
        <f t="array" ref="OU14">INDEX(Tabelle3!$A$2:$F$19,MATCH(LCIA!OU6&amp;LCIA!OU2,INDEX(Tabelle3!$A$2:$F$19,,1)&amp;INDEX(Tabelle3!$A$2:$F$19,,2),0),4)</f>
        <v>-4823.5</v>
      </c>
      <c r="OV14" s="29">
        <f t="array" ref="OV14">INDEX(Tabelle3!$A$2:$F$19,MATCH(LCIA!OV6&amp;LCIA!OV2,INDEX(Tabelle3!$A$2:$F$19,,1)&amp;INDEX(Tabelle3!$A$2:$F$19,,2),0),4)</f>
        <v>-5161.75</v>
      </c>
      <c r="OW14" s="29">
        <f t="array" ref="OW14">INDEX(Tabelle3!$A$2:$F$19,MATCH(LCIA!OW6&amp;LCIA!OW2,INDEX(Tabelle3!$A$2:$F$19,,1)&amp;INDEX(Tabelle3!$A$2:$F$19,,2),0),4)</f>
        <v>-5161.75</v>
      </c>
      <c r="OX14" s="29">
        <f t="array" ref="OX14">INDEX(Tabelle3!$A$2:$F$19,MATCH(LCIA!OX6&amp;LCIA!OX2,INDEX(Tabelle3!$A$2:$F$19,,1)&amp;INDEX(Tabelle3!$A$2:$F$19,,2),0),4)</f>
        <v>-5161.75</v>
      </c>
      <c r="OY14" s="29">
        <f t="array" ref="OY14">INDEX(Tabelle3!$A$2:$F$19,MATCH(LCIA!OY6&amp;LCIA!OY2,INDEX(Tabelle3!$A$2:$F$19,,1)&amp;INDEX(Tabelle3!$A$2:$F$19,,2),0),4)</f>
        <v>-5500</v>
      </c>
      <c r="OZ14" s="29">
        <f t="array" ref="OZ14">INDEX(Tabelle3!$A$2:$F$19,MATCH(LCIA!OZ6&amp;LCIA!OZ2,INDEX(Tabelle3!$A$2:$F$19,,1)&amp;INDEX(Tabelle3!$A$2:$F$19,,2),0),4)</f>
        <v>-5500</v>
      </c>
      <c r="PA14" s="29">
        <f t="array" ref="PA14">INDEX(Tabelle3!$A$2:$F$19,MATCH(LCIA!PA6&amp;LCIA!PA2,INDEX(Tabelle3!$A$2:$F$19,,1)&amp;INDEX(Tabelle3!$A$2:$F$19,,2),0),4)</f>
        <v>-5161.75</v>
      </c>
      <c r="PB14" s="29">
        <f t="array" ref="PB14">INDEX(Tabelle3!$A$2:$F$19,MATCH(LCIA!PB6&amp;LCIA!PB2,INDEX(Tabelle3!$A$2:$F$19,,1)&amp;INDEX(Tabelle3!$A$2:$F$19,,2),0),4)</f>
        <v>-5161.75</v>
      </c>
      <c r="PC14" s="29">
        <f t="array" ref="PC14">INDEX(Tabelle3!$A$2:$F$19,MATCH(LCIA!PC6&amp;LCIA!PC2,INDEX(Tabelle3!$A$2:$F$19,,1)&amp;INDEX(Tabelle3!$A$2:$F$19,,2),0),4)</f>
        <v>-4823.5</v>
      </c>
    </row>
    <row r="15" spans="1:419" s="17" customFormat="1" ht="28.5">
      <c r="A15" s="18" t="s">
        <v>85</v>
      </c>
      <c r="B15" s="18">
        <f t="array" ref="B15">SUM(C15:OE15)</f>
        <v>4530.5474695284584</v>
      </c>
      <c r="C15" s="19" t="str">
        <f t="array" ref="C15">IF(C$7="1",C144/3.6-PRODUCT(C9,INDEX($OL$1:$PC$19,15,MATCH(C$2&amp;C$6,INDEX($OL$1:$PC$19,2,)&amp;INDEX($OL$1:$PC$19,6,),0)))+C9*SUMPRODUCT($OL$7:$PC$7,$OL$15:$PC$15)-C$12*INDEX($OF$1:$OK$19,15,MATCH(C13,$OF$1:$OK$1,0))+C9*SUMPRODUCT($OL$7:$PC$7,$OL$10:$PC$10)*SUMPRODUCT($OF$10:$OI$10,$OF$15:$OI$15)+SUMPRODUCT($OL$7:$PC$7,$OL$11:$PC$11)*SUMPRODUCT($OF$11:$OI$11,$OF$15:$OI$15),"")</f>
        <v/>
      </c>
      <c r="D15" s="19" t="str">
        <f t="array" ref="D15">IF(D$7="1",D144/3.6-PRODUCT(D9,INDEX($OL$1:$PC$19,15,MATCH(D$2&amp;D$6,INDEX($OL$1:$PC$19,2,)&amp;INDEX($OL$1:$PC$19,6,),0)))+D9*SUMPRODUCT($OL$7:$PC$7,$OL$15:$PC$15)-D$12*INDEX($OF$1:$OK$19,15,MATCH(D13,$OF$1:$OK$1,0))+D9*SUMPRODUCT($OL$7:$PC$7,$OL$10:$PC$10)*SUMPRODUCT($OF$10:$OI$10,$OF$15:$OI$15)+SUMPRODUCT($OL$7:$PC$7,$OL$11:$PC$11)*SUMPRODUCT($OF$11:$OI$11,$OF$15:$OI$15),"")</f>
        <v/>
      </c>
      <c r="E15" s="19" t="str">
        <f t="array" ref="E15">IF(E$7="1",E144/3.6-PRODUCT(E9,INDEX($OL$1:$PC$19,15,MATCH(E$2&amp;E$6,INDEX($OL$1:$PC$19,2,)&amp;INDEX($OL$1:$PC$19,6,),0)))+E9*SUMPRODUCT($OL$7:$PC$7,$OL$15:$PC$15)-E$12*INDEX($OF$1:$OK$19,15,MATCH(E13,$OF$1:$OK$1,0))+E9*SUMPRODUCT($OL$7:$PC$7,$OL$10:$PC$10)*SUMPRODUCT($OF$10:$OI$10,$OF$15:$OI$15)+SUMPRODUCT($OL$7:$PC$7,$OL$11:$PC$11)*SUMPRODUCT($OF$11:$OI$11,$OF$15:$OI$15),"")</f>
        <v/>
      </c>
      <c r="F15" s="19" t="str">
        <f t="array" ref="F15">IF(F$7="1",F144/3.6-PRODUCT(F9,INDEX($OL$1:$PC$19,15,MATCH(F$2&amp;F$6,INDEX($OL$1:$PC$19,2,)&amp;INDEX($OL$1:$PC$19,6,),0)))+F9*SUMPRODUCT($OL$7:$PC$7,$OL$15:$PC$15)-F$12*INDEX($OF$1:$OK$19,15,MATCH(F13,$OF$1:$OK$1,0))+F9*SUMPRODUCT($OL$7:$PC$7,$OL$10:$PC$10)*SUMPRODUCT($OF$10:$OI$10,$OF$15:$OI$15)+SUMPRODUCT($OL$7:$PC$7,$OL$11:$PC$11)*SUMPRODUCT($OF$11:$OI$11,$OF$15:$OI$15),"")</f>
        <v/>
      </c>
      <c r="G15" s="19" t="str">
        <f t="array" ref="G15">IF(G$7="1",G144/3.6-PRODUCT(G9,INDEX($OL$1:$PC$19,15,MATCH(G$2&amp;G$6,INDEX($OL$1:$PC$19,2,)&amp;INDEX($OL$1:$PC$19,6,),0)))+G9*SUMPRODUCT($OL$7:$PC$7,$OL$15:$PC$15)-G$12*INDEX($OF$1:$OK$19,15,MATCH(G13,$OF$1:$OK$1,0))+G9*SUMPRODUCT($OL$7:$PC$7,$OL$10:$PC$10)*SUMPRODUCT($OF$10:$OI$10,$OF$15:$OI$15)+SUMPRODUCT($OL$7:$PC$7,$OL$11:$PC$11)*SUMPRODUCT($OF$11:$OI$11,$OF$15:$OI$15),"")</f>
        <v/>
      </c>
      <c r="H15" s="19" t="str">
        <f t="array" ref="H15">IF(H$7="1",H144/3.6-PRODUCT(H9,INDEX($OL$1:$PC$19,15,MATCH(H$2&amp;H$6,INDEX($OL$1:$PC$19,2,)&amp;INDEX($OL$1:$PC$19,6,),0)))+H9*SUMPRODUCT($OL$7:$PC$7,$OL$15:$PC$15)-H$12*INDEX($OF$1:$OK$19,15,MATCH(H13,$OF$1:$OK$1,0))+H9*SUMPRODUCT($OL$7:$PC$7,$OL$10:$PC$10)*SUMPRODUCT($OF$10:$OI$10,$OF$15:$OI$15)+SUMPRODUCT($OL$7:$PC$7,$OL$11:$PC$11)*SUMPRODUCT($OF$11:$OI$11,$OF$15:$OI$15),"")</f>
        <v/>
      </c>
      <c r="I15" s="19" t="str">
        <f t="array" ref="I15">IF(I$7="1",I144/3.6-PRODUCT(I9,INDEX($OL$1:$PC$19,15,MATCH(I$2&amp;I$6,INDEX($OL$1:$PC$19,2,)&amp;INDEX($OL$1:$PC$19,6,),0)))+I9*SUMPRODUCT($OL$7:$PC$7,$OL$15:$PC$15)-I$12*INDEX($OF$1:$OK$19,15,MATCH(I13,$OF$1:$OK$1,0))+I9*SUMPRODUCT($OL$7:$PC$7,$OL$10:$PC$10)*SUMPRODUCT($OF$10:$OI$10,$OF$15:$OI$15)+SUMPRODUCT($OL$7:$PC$7,$OL$11:$PC$11)*SUMPRODUCT($OF$11:$OI$11,$OF$15:$OI$15),"")</f>
        <v/>
      </c>
      <c r="J15" s="19" t="str">
        <f t="array" ref="J15">IF(J$7="1",J144/3.6-PRODUCT(J9,INDEX($OL$1:$PC$19,15,MATCH(J$2&amp;J$6,INDEX($OL$1:$PC$19,2,)&amp;INDEX($OL$1:$PC$19,6,),0)))+J9*SUMPRODUCT($OL$7:$PC$7,$OL$15:$PC$15)-J$12*INDEX($OF$1:$OK$19,15,MATCH(J13,$OF$1:$OK$1,0))+J9*SUMPRODUCT($OL$7:$PC$7,$OL$10:$PC$10)*SUMPRODUCT($OF$10:$OI$10,$OF$15:$OI$15)+SUMPRODUCT($OL$7:$PC$7,$OL$11:$PC$11)*SUMPRODUCT($OF$11:$OI$11,$OF$15:$OI$15),"")</f>
        <v/>
      </c>
      <c r="K15" s="19" t="str">
        <f t="array" ref="K15">IF(K$7="1",K144/3.6-PRODUCT(K9,INDEX($OL$1:$PC$19,15,MATCH(K$2&amp;K$6,INDEX($OL$1:$PC$19,2,)&amp;INDEX($OL$1:$PC$19,6,),0)))+K9*SUMPRODUCT($OL$7:$PC$7,$OL$15:$PC$15)-K$12*INDEX($OF$1:$OK$19,15,MATCH(K13,$OF$1:$OK$1,0))+K9*SUMPRODUCT($OL$7:$PC$7,$OL$10:$PC$10)*SUMPRODUCT($OF$10:$OI$10,$OF$15:$OI$15)+SUMPRODUCT($OL$7:$PC$7,$OL$11:$PC$11)*SUMPRODUCT($OF$11:$OI$11,$OF$15:$OI$15),"")</f>
        <v/>
      </c>
      <c r="L15" s="19" t="str">
        <f t="array" ref="L15">IF(L$7="1",L144/3.6-PRODUCT(L9,INDEX($OL$1:$PC$19,15,MATCH(L$2&amp;L$6,INDEX($OL$1:$PC$19,2,)&amp;INDEX($OL$1:$PC$19,6,),0)))+L9*SUMPRODUCT($OL$7:$PC$7,$OL$15:$PC$15)-L$12*INDEX($OF$1:$OK$19,15,MATCH(L13,$OF$1:$OK$1,0))+L9*SUMPRODUCT($OL$7:$PC$7,$OL$10:$PC$10)*SUMPRODUCT($OF$10:$OI$10,$OF$15:$OI$15)+SUMPRODUCT($OL$7:$PC$7,$OL$11:$PC$11)*SUMPRODUCT($OF$11:$OI$11,$OF$15:$OI$15),"")</f>
        <v/>
      </c>
      <c r="M15" s="19" t="str">
        <f t="array" ref="M15">IF(M$7="1",M144/3.6-PRODUCT(M9,INDEX($OL$1:$PC$19,15,MATCH(M$2&amp;M$6,INDEX($OL$1:$PC$19,2,)&amp;INDEX($OL$1:$PC$19,6,),0)))+M9*SUMPRODUCT($OL$7:$PC$7,$OL$15:$PC$15)-M$12*INDEX($OF$1:$OK$19,15,MATCH(M13,$OF$1:$OK$1,0))+M9*SUMPRODUCT($OL$7:$PC$7,$OL$10:$PC$10)*SUMPRODUCT($OF$10:$OI$10,$OF$15:$OI$15)+SUMPRODUCT($OL$7:$PC$7,$OL$11:$PC$11)*SUMPRODUCT($OF$11:$OI$11,$OF$15:$OI$15),"")</f>
        <v/>
      </c>
      <c r="N15" s="19" t="str">
        <f t="array" ref="N15">IF(N$7="1",N144/3.6-PRODUCT(N9,INDEX($OL$1:$PC$19,15,MATCH(N$2&amp;N$6,INDEX($OL$1:$PC$19,2,)&amp;INDEX($OL$1:$PC$19,6,),0)))+N9*SUMPRODUCT($OL$7:$PC$7,$OL$15:$PC$15)-N$12*INDEX($OF$1:$OK$19,15,MATCH(N13,$OF$1:$OK$1,0))+N9*SUMPRODUCT($OL$7:$PC$7,$OL$10:$PC$10)*SUMPRODUCT($OF$10:$OI$10,$OF$15:$OI$15)+SUMPRODUCT($OL$7:$PC$7,$OL$11:$PC$11)*SUMPRODUCT($OF$11:$OI$11,$OF$15:$OI$15),"")</f>
        <v/>
      </c>
      <c r="O15" s="19" t="str">
        <f t="array" ref="O15">IF(O$7="1",O144/3.6-PRODUCT(O9,INDEX($OL$1:$PC$19,15,MATCH(O$2&amp;O$6,INDEX($OL$1:$PC$19,2,)&amp;INDEX($OL$1:$PC$19,6,),0)))+O9*SUMPRODUCT($OL$7:$PC$7,$OL$15:$PC$15)-O$12*INDEX($OF$1:$OK$19,15,MATCH(O13,$OF$1:$OK$1,0))+O9*SUMPRODUCT($OL$7:$PC$7,$OL$10:$PC$10)*SUMPRODUCT($OF$10:$OI$10,$OF$15:$OI$15)+SUMPRODUCT($OL$7:$PC$7,$OL$11:$PC$11)*SUMPRODUCT($OF$11:$OI$11,$OF$15:$OI$15),"")</f>
        <v/>
      </c>
      <c r="P15" s="19" t="str">
        <f t="array" ref="P15">IF(P$7="1",P144/3.6-PRODUCT(P9,INDEX($OL$1:$PC$19,15,MATCH(P$2&amp;P$6,INDEX($OL$1:$PC$19,2,)&amp;INDEX($OL$1:$PC$19,6,),0)))+P9*SUMPRODUCT($OL$7:$PC$7,$OL$15:$PC$15)-P$12*INDEX($OF$1:$OK$19,15,MATCH(P13,$OF$1:$OK$1,0))+P9*SUMPRODUCT($OL$7:$PC$7,$OL$10:$PC$10)*SUMPRODUCT($OF$10:$OI$10,$OF$15:$OI$15)+SUMPRODUCT($OL$7:$PC$7,$OL$11:$PC$11)*SUMPRODUCT($OF$11:$OI$11,$OF$15:$OI$15),"")</f>
        <v/>
      </c>
      <c r="Q15" s="19" t="str">
        <f t="array" ref="Q15">IF(Q$7="1",Q144/3.6-PRODUCT(Q9,INDEX($OL$1:$PC$19,15,MATCH(Q$2&amp;Q$6,INDEX($OL$1:$PC$19,2,)&amp;INDEX($OL$1:$PC$19,6,),0)))+Q9*SUMPRODUCT($OL$7:$PC$7,$OL$15:$PC$15)-Q$12*INDEX($OF$1:$OK$19,15,MATCH(Q13,$OF$1:$OK$1,0))+Q9*SUMPRODUCT($OL$7:$PC$7,$OL$10:$PC$10)*SUMPRODUCT($OF$10:$OI$10,$OF$15:$OI$15)+SUMPRODUCT($OL$7:$PC$7,$OL$11:$PC$11)*SUMPRODUCT($OF$11:$OI$11,$OF$15:$OI$15),"")</f>
        <v/>
      </c>
      <c r="R15" s="19" t="str">
        <f t="array" ref="R15">IF(R$7="1",R144/3.6-PRODUCT(R9,INDEX($OL$1:$PC$19,15,MATCH(R$2&amp;R$6,INDEX($OL$1:$PC$19,2,)&amp;INDEX($OL$1:$PC$19,6,),0)))+R9*SUMPRODUCT($OL$7:$PC$7,$OL$15:$PC$15)-R$12*INDEX($OF$1:$OK$19,15,MATCH(R13,$OF$1:$OK$1,0))+R9*SUMPRODUCT($OL$7:$PC$7,$OL$10:$PC$10)*SUMPRODUCT($OF$10:$OI$10,$OF$15:$OI$15)+SUMPRODUCT($OL$7:$PC$7,$OL$11:$PC$11)*SUMPRODUCT($OF$11:$OI$11,$OF$15:$OI$15),"")</f>
        <v/>
      </c>
      <c r="S15" s="19" t="str">
        <f t="array" ref="S15">IF(S$7="1",S144/3.6-PRODUCT(S9,INDEX($OL$1:$PC$19,15,MATCH(S$2&amp;S$6,INDEX($OL$1:$PC$19,2,)&amp;INDEX($OL$1:$PC$19,6,),0)))+S9*SUMPRODUCT($OL$7:$PC$7,$OL$15:$PC$15)-S$12*INDEX($OF$1:$OK$19,15,MATCH(S13,$OF$1:$OK$1,0))+S9*SUMPRODUCT($OL$7:$PC$7,$OL$10:$PC$10)*SUMPRODUCT($OF$10:$OI$10,$OF$15:$OI$15)+SUMPRODUCT($OL$7:$PC$7,$OL$11:$PC$11)*SUMPRODUCT($OF$11:$OI$11,$OF$15:$OI$15),"")</f>
        <v/>
      </c>
      <c r="T15" s="19" t="str">
        <f t="array" ref="T15">IF(T$7="1",T144/3.6-PRODUCT(T9,INDEX($OL$1:$PC$19,15,MATCH(T$2&amp;T$6,INDEX($OL$1:$PC$19,2,)&amp;INDEX($OL$1:$PC$19,6,),0)))+T9*SUMPRODUCT($OL$7:$PC$7,$OL$15:$PC$15)-T$12*INDEX($OF$1:$OK$19,15,MATCH(T13,$OF$1:$OK$1,0))+T9*SUMPRODUCT($OL$7:$PC$7,$OL$10:$PC$10)*SUMPRODUCT($OF$10:$OI$10,$OF$15:$OI$15)+SUMPRODUCT($OL$7:$PC$7,$OL$11:$PC$11)*SUMPRODUCT($OF$11:$OI$11,$OF$15:$OI$15),"")</f>
        <v/>
      </c>
      <c r="U15" s="19" t="str">
        <f t="array" ref="U15">IF(U$7="1",U144/3.6-PRODUCT(U9,INDEX($OL$1:$PC$19,15,MATCH(U$2&amp;U$6,INDEX($OL$1:$PC$19,2,)&amp;INDEX($OL$1:$PC$19,6,),0)))+U9*SUMPRODUCT($OL$7:$PC$7,$OL$15:$PC$15)-U$12*INDEX($OF$1:$OK$19,15,MATCH(U13,$OF$1:$OK$1,0))+U9*SUMPRODUCT($OL$7:$PC$7,$OL$10:$PC$10)*SUMPRODUCT($OF$10:$OI$10,$OF$15:$OI$15)+SUMPRODUCT($OL$7:$PC$7,$OL$11:$PC$11)*SUMPRODUCT($OF$11:$OI$11,$OF$15:$OI$15),"")</f>
        <v/>
      </c>
      <c r="V15" s="19" t="str">
        <f t="array" ref="V15">IF(V$7="1",V144/3.6-PRODUCT(V9,INDEX($OL$1:$PC$19,15,MATCH(V$2&amp;V$6,INDEX($OL$1:$PC$19,2,)&amp;INDEX($OL$1:$PC$19,6,),0)))+V9*SUMPRODUCT($OL$7:$PC$7,$OL$15:$PC$15)-V$12*INDEX($OF$1:$OK$19,15,MATCH(V13,$OF$1:$OK$1,0))+V9*SUMPRODUCT($OL$7:$PC$7,$OL$10:$PC$10)*SUMPRODUCT($OF$10:$OI$10,$OF$15:$OI$15)+SUMPRODUCT($OL$7:$PC$7,$OL$11:$PC$11)*SUMPRODUCT($OF$11:$OI$11,$OF$15:$OI$15),"")</f>
        <v/>
      </c>
      <c r="W15" s="19" t="str">
        <f t="array" ref="W15">IF(W$7="1",W144/3.6-PRODUCT(W9,INDEX($OL$1:$PC$19,15,MATCH(W$2&amp;W$6,INDEX($OL$1:$PC$19,2,)&amp;INDEX($OL$1:$PC$19,6,),0)))+W9*SUMPRODUCT($OL$7:$PC$7,$OL$15:$PC$15)-W$12*INDEX($OF$1:$OK$19,15,MATCH(W13,$OF$1:$OK$1,0))+W9*SUMPRODUCT($OL$7:$PC$7,$OL$10:$PC$10)*SUMPRODUCT($OF$10:$OI$10,$OF$15:$OI$15)+SUMPRODUCT($OL$7:$PC$7,$OL$11:$PC$11)*SUMPRODUCT($OF$11:$OI$11,$OF$15:$OI$15),"")</f>
        <v/>
      </c>
      <c r="X15" s="19" t="str">
        <f t="array" ref="X15">IF(X$7="1",X144/3.6-PRODUCT(X9,INDEX($OL$1:$PC$19,15,MATCH(X$2&amp;X$6,INDEX($OL$1:$PC$19,2,)&amp;INDEX($OL$1:$PC$19,6,),0)))+X9*SUMPRODUCT($OL$7:$PC$7,$OL$15:$PC$15)-X$12*INDEX($OF$1:$OK$19,15,MATCH(X13,$OF$1:$OK$1,0))+X9*SUMPRODUCT($OL$7:$PC$7,$OL$10:$PC$10)*SUMPRODUCT($OF$10:$OI$10,$OF$15:$OI$15)+SUMPRODUCT($OL$7:$PC$7,$OL$11:$PC$11)*SUMPRODUCT($OF$11:$OI$11,$OF$15:$OI$15),"")</f>
        <v/>
      </c>
      <c r="Y15" s="19" t="str">
        <f t="array" ref="Y15">IF(Y$7="1",Y144/3.6-PRODUCT(Y9,INDEX($OL$1:$PC$19,15,MATCH(Y$2&amp;Y$6,INDEX($OL$1:$PC$19,2,)&amp;INDEX($OL$1:$PC$19,6,),0)))+Y9*SUMPRODUCT($OL$7:$PC$7,$OL$15:$PC$15)-Y$12*INDEX($OF$1:$OK$19,15,MATCH(Y13,$OF$1:$OK$1,0))+Y9*SUMPRODUCT($OL$7:$PC$7,$OL$10:$PC$10)*SUMPRODUCT($OF$10:$OI$10,$OF$15:$OI$15)+SUMPRODUCT($OL$7:$PC$7,$OL$11:$PC$11)*SUMPRODUCT($OF$11:$OI$11,$OF$15:$OI$15),"")</f>
        <v/>
      </c>
      <c r="Z15" s="19" t="str">
        <f t="array" ref="Z15">IF(Z$7="1",Z144/3.6-PRODUCT(Z9,INDEX($OL$1:$PC$19,15,MATCH(Z$2&amp;Z$6,INDEX($OL$1:$PC$19,2,)&amp;INDEX($OL$1:$PC$19,6,),0)))+Z9*SUMPRODUCT($OL$7:$PC$7,$OL$15:$PC$15)-Z$12*INDEX($OF$1:$OK$19,15,MATCH(Z13,$OF$1:$OK$1,0))+Z9*SUMPRODUCT($OL$7:$PC$7,$OL$10:$PC$10)*SUMPRODUCT($OF$10:$OI$10,$OF$15:$OI$15)+SUMPRODUCT($OL$7:$PC$7,$OL$11:$PC$11)*SUMPRODUCT($OF$11:$OI$11,$OF$15:$OI$15),"")</f>
        <v/>
      </c>
      <c r="AA15" s="19" t="str">
        <f t="array" ref="AA15">IF(AA$7="1",AA144/3.6-PRODUCT(AA9,INDEX($OL$1:$PC$19,15,MATCH(AA$2&amp;AA$6,INDEX($OL$1:$PC$19,2,)&amp;INDEX($OL$1:$PC$19,6,),0)))+AA9*SUMPRODUCT($OL$7:$PC$7,$OL$15:$PC$15)-AA$12*INDEX($OF$1:$OK$19,15,MATCH(AA13,$OF$1:$OK$1,0))+AA9*SUMPRODUCT($OL$7:$PC$7,$OL$10:$PC$10)*SUMPRODUCT($OF$10:$OI$10,$OF$15:$OI$15)+SUMPRODUCT($OL$7:$PC$7,$OL$11:$PC$11)*SUMPRODUCT($OF$11:$OI$11,$OF$15:$OI$15),"")</f>
        <v/>
      </c>
      <c r="AB15" s="19" t="str">
        <f t="array" ref="AB15">IF(AB$7="1",AB144/3.6-PRODUCT(AB9,INDEX($OL$1:$PC$19,15,MATCH(AB$2&amp;AB$6,INDEX($OL$1:$PC$19,2,)&amp;INDEX($OL$1:$PC$19,6,),0)))+AB9*SUMPRODUCT($OL$7:$PC$7,$OL$15:$PC$15)-AB$12*INDEX($OF$1:$OK$19,15,MATCH(AB13,$OF$1:$OK$1,0))+AB9*SUMPRODUCT($OL$7:$PC$7,$OL$10:$PC$10)*SUMPRODUCT($OF$10:$OI$10,$OF$15:$OI$15)+SUMPRODUCT($OL$7:$PC$7,$OL$11:$PC$11)*SUMPRODUCT($OF$11:$OI$11,$OF$15:$OI$15),"")</f>
        <v/>
      </c>
      <c r="AC15" s="19" t="str">
        <f t="array" ref="AC15">IF(AC$7="1",AC144/3.6-PRODUCT(AC9,INDEX($OL$1:$PC$19,15,MATCH(AC$2&amp;AC$6,INDEX($OL$1:$PC$19,2,)&amp;INDEX($OL$1:$PC$19,6,),0)))+AC9*SUMPRODUCT($OL$7:$PC$7,$OL$15:$PC$15)-AC$12*INDEX($OF$1:$OK$19,15,MATCH(AC13,$OF$1:$OK$1,0))+AC9*SUMPRODUCT($OL$7:$PC$7,$OL$10:$PC$10)*SUMPRODUCT($OF$10:$OI$10,$OF$15:$OI$15)+SUMPRODUCT($OL$7:$PC$7,$OL$11:$PC$11)*SUMPRODUCT($OF$11:$OI$11,$OF$15:$OI$15),"")</f>
        <v/>
      </c>
      <c r="AD15" s="19" t="str">
        <f t="array" ref="AD15">IF(AD$7="1",AD144/3.6-PRODUCT(AD9,INDEX($OL$1:$PC$19,15,MATCH(AD$2&amp;AD$6,INDEX($OL$1:$PC$19,2,)&amp;INDEX($OL$1:$PC$19,6,),0)))+AD9*SUMPRODUCT($OL$7:$PC$7,$OL$15:$PC$15)-AD$12*INDEX($OF$1:$OK$19,15,MATCH(AD13,$OF$1:$OK$1,0))+AD9*SUMPRODUCT($OL$7:$PC$7,$OL$10:$PC$10)*SUMPRODUCT($OF$10:$OI$10,$OF$15:$OI$15)+SUMPRODUCT($OL$7:$PC$7,$OL$11:$PC$11)*SUMPRODUCT($OF$11:$OI$11,$OF$15:$OI$15),"")</f>
        <v/>
      </c>
      <c r="AE15" s="19" t="str">
        <f t="array" ref="AE15">IF(AE$7="1",AE144/3.6-PRODUCT(AE9,INDEX($OL$1:$PC$19,15,MATCH(AE$2&amp;AE$6,INDEX($OL$1:$PC$19,2,)&amp;INDEX($OL$1:$PC$19,6,),0)))+AE9*SUMPRODUCT($OL$7:$PC$7,$OL$15:$PC$15)-AE$12*INDEX($OF$1:$OK$19,15,MATCH(AE13,$OF$1:$OK$1,0))+AE9*SUMPRODUCT($OL$7:$PC$7,$OL$10:$PC$10)*SUMPRODUCT($OF$10:$OI$10,$OF$15:$OI$15)+SUMPRODUCT($OL$7:$PC$7,$OL$11:$PC$11)*SUMPRODUCT($OF$11:$OI$11,$OF$15:$OI$15),"")</f>
        <v/>
      </c>
      <c r="AF15" s="19" t="str">
        <f t="array" ref="AF15">IF(AF$7="1",AF144/3.6-PRODUCT(AF9,INDEX($OL$1:$PC$19,15,MATCH(AF$2&amp;AF$6,INDEX($OL$1:$PC$19,2,)&amp;INDEX($OL$1:$PC$19,6,),0)))+AF9*SUMPRODUCT($OL$7:$PC$7,$OL$15:$PC$15)-AF$12*INDEX($OF$1:$OK$19,15,MATCH(AF13,$OF$1:$OK$1,0))+AF9*SUMPRODUCT($OL$7:$PC$7,$OL$10:$PC$10)*SUMPRODUCT($OF$10:$OI$10,$OF$15:$OI$15)+SUMPRODUCT($OL$7:$PC$7,$OL$11:$PC$11)*SUMPRODUCT($OF$11:$OI$11,$OF$15:$OI$15),"")</f>
        <v/>
      </c>
      <c r="AG15" s="19" t="str">
        <f t="array" ref="AG15">IF(AG$7="1",AG144/3.6-PRODUCT(AG9,INDEX($OL$1:$PC$19,15,MATCH(AG$2&amp;AG$6,INDEX($OL$1:$PC$19,2,)&amp;INDEX($OL$1:$PC$19,6,),0)))+AG9*SUMPRODUCT($OL$7:$PC$7,$OL$15:$PC$15)-AG$12*INDEX($OF$1:$OK$19,15,MATCH(AG13,$OF$1:$OK$1,0))+AG9*SUMPRODUCT($OL$7:$PC$7,$OL$10:$PC$10)*SUMPRODUCT($OF$10:$OI$10,$OF$15:$OI$15)+SUMPRODUCT($OL$7:$PC$7,$OL$11:$PC$11)*SUMPRODUCT($OF$11:$OI$11,$OF$15:$OI$15),"")</f>
        <v/>
      </c>
      <c r="AH15" s="19" t="str">
        <f t="array" ref="AH15">IF(AH$7="1",AH144/3.6-PRODUCT(AH9,INDEX($OL$1:$PC$19,15,MATCH(AH$2&amp;AH$6,INDEX($OL$1:$PC$19,2,)&amp;INDEX($OL$1:$PC$19,6,),0)))+AH9*SUMPRODUCT($OL$7:$PC$7,$OL$15:$PC$15)-AH$12*INDEX($OF$1:$OK$19,15,MATCH(AH13,$OF$1:$OK$1,0))+AH9*SUMPRODUCT($OL$7:$PC$7,$OL$10:$PC$10)*SUMPRODUCT($OF$10:$OI$10,$OF$15:$OI$15)+SUMPRODUCT($OL$7:$PC$7,$OL$11:$PC$11)*SUMPRODUCT($OF$11:$OI$11,$OF$15:$OI$15),"")</f>
        <v/>
      </c>
      <c r="AI15" s="19" t="str">
        <f t="array" ref="AI15">IF(AI$7="1",AI144/3.6-PRODUCT(AI9,INDEX($OL$1:$PC$19,15,MATCH(AI$2&amp;AI$6,INDEX($OL$1:$PC$19,2,)&amp;INDEX($OL$1:$PC$19,6,),0)))+AI9*SUMPRODUCT($OL$7:$PC$7,$OL$15:$PC$15)-AI$12*INDEX($OF$1:$OK$19,15,MATCH(AI13,$OF$1:$OK$1,0))+AI9*SUMPRODUCT($OL$7:$PC$7,$OL$10:$PC$10)*SUMPRODUCT($OF$10:$OI$10,$OF$15:$OI$15)+SUMPRODUCT($OL$7:$PC$7,$OL$11:$PC$11)*SUMPRODUCT($OF$11:$OI$11,$OF$15:$OI$15),"")</f>
        <v/>
      </c>
      <c r="AJ15" s="19" t="str">
        <f t="array" ref="AJ15">IF(AJ$7="1",AJ144/3.6-PRODUCT(AJ9,INDEX($OL$1:$PC$19,15,MATCH(AJ$2&amp;AJ$6,INDEX($OL$1:$PC$19,2,)&amp;INDEX($OL$1:$PC$19,6,),0)))+AJ9*SUMPRODUCT($OL$7:$PC$7,$OL$15:$PC$15)-AJ$12*INDEX($OF$1:$OK$19,15,MATCH(AJ13,$OF$1:$OK$1,0))+AJ9*SUMPRODUCT($OL$7:$PC$7,$OL$10:$PC$10)*SUMPRODUCT($OF$10:$OI$10,$OF$15:$OI$15)+SUMPRODUCT($OL$7:$PC$7,$OL$11:$PC$11)*SUMPRODUCT($OF$11:$OI$11,$OF$15:$OI$15),"")</f>
        <v/>
      </c>
      <c r="AK15" s="19" t="str">
        <f t="array" ref="AK15">IF(AK$7="1",AK144/3.6-PRODUCT(AK9,INDEX($OL$1:$PC$19,15,MATCH(AK$2&amp;AK$6,INDEX($OL$1:$PC$19,2,)&amp;INDEX($OL$1:$PC$19,6,),0)))+AK9*SUMPRODUCT($OL$7:$PC$7,$OL$15:$PC$15)-AK$12*INDEX($OF$1:$OK$19,15,MATCH(AK13,$OF$1:$OK$1,0))+AK9*SUMPRODUCT($OL$7:$PC$7,$OL$10:$PC$10)*SUMPRODUCT($OF$10:$OI$10,$OF$15:$OI$15)+SUMPRODUCT($OL$7:$PC$7,$OL$11:$PC$11)*SUMPRODUCT($OF$11:$OI$11,$OF$15:$OI$15),"")</f>
        <v/>
      </c>
      <c r="AL15" s="19" t="str">
        <f t="array" ref="AL15">IF(AL$7="1",AL144/3.6-PRODUCT(AL9,INDEX($OL$1:$PC$19,15,MATCH(AL$2&amp;AL$6,INDEX($OL$1:$PC$19,2,)&amp;INDEX($OL$1:$PC$19,6,),0)))+AL9*SUMPRODUCT($OL$7:$PC$7,$OL$15:$PC$15)-AL$12*INDEX($OF$1:$OK$19,15,MATCH(AL13,$OF$1:$OK$1,0))+AL9*SUMPRODUCT($OL$7:$PC$7,$OL$10:$PC$10)*SUMPRODUCT($OF$10:$OI$10,$OF$15:$OI$15)+SUMPRODUCT($OL$7:$PC$7,$OL$11:$PC$11)*SUMPRODUCT($OF$11:$OI$11,$OF$15:$OI$15),"")</f>
        <v/>
      </c>
      <c r="AM15" s="19" t="str">
        <f t="array" ref="AM15">IF(AM$7="1",AM144/3.6-PRODUCT(AM9,INDEX($OL$1:$PC$19,15,MATCH(AM$2&amp;AM$6,INDEX($OL$1:$PC$19,2,)&amp;INDEX($OL$1:$PC$19,6,),0)))+AM9*SUMPRODUCT($OL$7:$PC$7,$OL$15:$PC$15)-AM$12*INDEX($OF$1:$OK$19,15,MATCH(AM13,$OF$1:$OK$1,0))+AM9*SUMPRODUCT($OL$7:$PC$7,$OL$10:$PC$10)*SUMPRODUCT($OF$10:$OI$10,$OF$15:$OI$15)+SUMPRODUCT($OL$7:$PC$7,$OL$11:$PC$11)*SUMPRODUCT($OF$11:$OI$11,$OF$15:$OI$15),"")</f>
        <v/>
      </c>
      <c r="AN15" s="19" t="str">
        <f t="array" ref="AN15">IF(AN$7="1",AN144/3.6-PRODUCT(AN9,INDEX($OL$1:$PC$19,15,MATCH(AN$2&amp;AN$6,INDEX($OL$1:$PC$19,2,)&amp;INDEX($OL$1:$PC$19,6,),0)))+AN9*SUMPRODUCT($OL$7:$PC$7,$OL$15:$PC$15)-AN$12*INDEX($OF$1:$OK$19,15,MATCH(AN13,$OF$1:$OK$1,0))+AN9*SUMPRODUCT($OL$7:$PC$7,$OL$10:$PC$10)*SUMPRODUCT($OF$10:$OI$10,$OF$15:$OI$15)+SUMPRODUCT($OL$7:$PC$7,$OL$11:$PC$11)*SUMPRODUCT($OF$11:$OI$11,$OF$15:$OI$15),"")</f>
        <v/>
      </c>
      <c r="AO15" s="19" t="str">
        <f t="array" ref="AO15">IF(AO$7="1",AO144/3.6-PRODUCT(AO9,INDEX($OL$1:$PC$19,15,MATCH(AO$2&amp;AO$6,INDEX($OL$1:$PC$19,2,)&amp;INDEX($OL$1:$PC$19,6,),0)))+AO9*SUMPRODUCT($OL$7:$PC$7,$OL$15:$PC$15)-AO$12*INDEX($OF$1:$OK$19,15,MATCH(AO13,$OF$1:$OK$1,0))+AO9*SUMPRODUCT($OL$7:$PC$7,$OL$10:$PC$10)*SUMPRODUCT($OF$10:$OI$10,$OF$15:$OI$15)+SUMPRODUCT($OL$7:$PC$7,$OL$11:$PC$11)*SUMPRODUCT($OF$11:$OI$11,$OF$15:$OI$15),"")</f>
        <v/>
      </c>
      <c r="AP15" s="19" t="str">
        <f t="array" ref="AP15">IF(AP$7="1",AP144/3.6-PRODUCT(AP9,INDEX($OL$1:$PC$19,15,MATCH(AP$2&amp;AP$6,INDEX($OL$1:$PC$19,2,)&amp;INDEX($OL$1:$PC$19,6,),0)))+AP9*SUMPRODUCT($OL$7:$PC$7,$OL$15:$PC$15)-AP$12*INDEX($OF$1:$OK$19,15,MATCH(AP13,$OF$1:$OK$1,0))+AP9*SUMPRODUCT($OL$7:$PC$7,$OL$10:$PC$10)*SUMPRODUCT($OF$10:$OI$10,$OF$15:$OI$15)+SUMPRODUCT($OL$7:$PC$7,$OL$11:$PC$11)*SUMPRODUCT($OF$11:$OI$11,$OF$15:$OI$15),"")</f>
        <v/>
      </c>
      <c r="AQ15" s="19" t="str">
        <f t="array" ref="AQ15">IF(AQ$7="1",AQ144/3.6-PRODUCT(AQ9,INDEX($OL$1:$PC$19,15,MATCH(AQ$2&amp;AQ$6,INDEX($OL$1:$PC$19,2,)&amp;INDEX($OL$1:$PC$19,6,),0)))+AQ9*SUMPRODUCT($OL$7:$PC$7,$OL$15:$PC$15)-AQ$12*INDEX($OF$1:$OK$19,15,MATCH(AQ13,$OF$1:$OK$1,0))+AQ9*SUMPRODUCT($OL$7:$PC$7,$OL$10:$PC$10)*SUMPRODUCT($OF$10:$OI$10,$OF$15:$OI$15)+SUMPRODUCT($OL$7:$PC$7,$OL$11:$PC$11)*SUMPRODUCT($OF$11:$OI$11,$OF$15:$OI$15),"")</f>
        <v/>
      </c>
      <c r="AR15" s="19" t="str">
        <f t="array" ref="AR15">IF(AR$7="1",AR144/3.6-PRODUCT(AR9,INDEX($OL$1:$PC$19,15,MATCH(AR$2&amp;AR$6,INDEX($OL$1:$PC$19,2,)&amp;INDEX($OL$1:$PC$19,6,),0)))+AR9*SUMPRODUCT($OL$7:$PC$7,$OL$15:$PC$15)-AR$12*INDEX($OF$1:$OK$19,15,MATCH(AR13,$OF$1:$OK$1,0))+AR9*SUMPRODUCT($OL$7:$PC$7,$OL$10:$PC$10)*SUMPRODUCT($OF$10:$OI$10,$OF$15:$OI$15)+SUMPRODUCT($OL$7:$PC$7,$OL$11:$PC$11)*SUMPRODUCT($OF$11:$OI$11,$OF$15:$OI$15),"")</f>
        <v/>
      </c>
      <c r="AS15" s="19" t="str">
        <f t="array" ref="AS15">IF(AS$7="1",AS144/3.6-PRODUCT(AS9,INDEX($OL$1:$PC$19,15,MATCH(AS$2&amp;AS$6,INDEX($OL$1:$PC$19,2,)&amp;INDEX($OL$1:$PC$19,6,),0)))+AS9*SUMPRODUCT($OL$7:$PC$7,$OL$15:$PC$15)-AS$12*INDEX($OF$1:$OK$19,15,MATCH(AS13,$OF$1:$OK$1,0))+AS9*SUMPRODUCT($OL$7:$PC$7,$OL$10:$PC$10)*SUMPRODUCT($OF$10:$OI$10,$OF$15:$OI$15)+SUMPRODUCT($OL$7:$PC$7,$OL$11:$PC$11)*SUMPRODUCT($OF$11:$OI$11,$OF$15:$OI$15),"")</f>
        <v/>
      </c>
      <c r="AT15" s="19" t="str">
        <f t="array" ref="AT15">IF(AT$7="1",AT144/3.6-PRODUCT(AT9,INDEX($OL$1:$PC$19,15,MATCH(AT$2&amp;AT$6,INDEX($OL$1:$PC$19,2,)&amp;INDEX($OL$1:$PC$19,6,),0)))+AT9*SUMPRODUCT($OL$7:$PC$7,$OL$15:$PC$15)-AT$12*INDEX($OF$1:$OK$19,15,MATCH(AT13,$OF$1:$OK$1,0))+AT9*SUMPRODUCT($OL$7:$PC$7,$OL$10:$PC$10)*SUMPRODUCT($OF$10:$OI$10,$OF$15:$OI$15)+SUMPRODUCT($OL$7:$PC$7,$OL$11:$PC$11)*SUMPRODUCT($OF$11:$OI$11,$OF$15:$OI$15),"")</f>
        <v/>
      </c>
      <c r="AU15" s="19" t="str">
        <f t="array" ref="AU15">IF(AU$7="1",AU144/3.6-PRODUCT(AU9,INDEX($OL$1:$PC$19,15,MATCH(AU$2&amp;AU$6,INDEX($OL$1:$PC$19,2,)&amp;INDEX($OL$1:$PC$19,6,),0)))+AU9*SUMPRODUCT($OL$7:$PC$7,$OL$15:$PC$15)-AU$12*INDEX($OF$1:$OK$19,15,MATCH(AU13,$OF$1:$OK$1,0))+AU9*SUMPRODUCT($OL$7:$PC$7,$OL$10:$PC$10)*SUMPRODUCT($OF$10:$OI$10,$OF$15:$OI$15)+SUMPRODUCT($OL$7:$PC$7,$OL$11:$PC$11)*SUMPRODUCT($OF$11:$OI$11,$OF$15:$OI$15),"")</f>
        <v/>
      </c>
      <c r="AV15" s="19" t="str">
        <f t="array" ref="AV15">IF(AV$7="1",AV144/3.6-PRODUCT(AV9,INDEX($OL$1:$PC$19,15,MATCH(AV$2&amp;AV$6,INDEX($OL$1:$PC$19,2,)&amp;INDEX($OL$1:$PC$19,6,),0)))+AV9*SUMPRODUCT($OL$7:$PC$7,$OL$15:$PC$15)-AV$12*INDEX($OF$1:$OK$19,15,MATCH(AV13,$OF$1:$OK$1,0))+AV9*SUMPRODUCT($OL$7:$PC$7,$OL$10:$PC$10)*SUMPRODUCT($OF$10:$OI$10,$OF$15:$OI$15)+SUMPRODUCT($OL$7:$PC$7,$OL$11:$PC$11)*SUMPRODUCT($OF$11:$OI$11,$OF$15:$OI$15),"")</f>
        <v/>
      </c>
      <c r="AW15" s="19" t="str">
        <f t="array" ref="AW15">IF(AW$7="1",AW144/3.6-PRODUCT(AW9,INDEX($OL$1:$PC$19,15,MATCH(AW$2&amp;AW$6,INDEX($OL$1:$PC$19,2,)&amp;INDEX($OL$1:$PC$19,6,),0)))+AW9*SUMPRODUCT($OL$7:$PC$7,$OL$15:$PC$15)-AW$12*INDEX($OF$1:$OK$19,15,MATCH(AW13,$OF$1:$OK$1,0))+AW9*SUMPRODUCT($OL$7:$PC$7,$OL$10:$PC$10)*SUMPRODUCT($OF$10:$OI$10,$OF$15:$OI$15)+SUMPRODUCT($OL$7:$PC$7,$OL$11:$PC$11)*SUMPRODUCT($OF$11:$OI$11,$OF$15:$OI$15),"")</f>
        <v/>
      </c>
      <c r="AX15" s="19" t="str">
        <f t="array" ref="AX15">IF(AX$7="1",AX144/3.6-PRODUCT(AX9,INDEX($OL$1:$PC$19,15,MATCH(AX$2&amp;AX$6,INDEX($OL$1:$PC$19,2,)&amp;INDEX($OL$1:$PC$19,6,),0)))+AX9*SUMPRODUCT($OL$7:$PC$7,$OL$15:$PC$15)-AX$12*INDEX($OF$1:$OK$19,15,MATCH(AX13,$OF$1:$OK$1,0))+AX9*SUMPRODUCT($OL$7:$PC$7,$OL$10:$PC$10)*SUMPRODUCT($OF$10:$OI$10,$OF$15:$OI$15)+SUMPRODUCT($OL$7:$PC$7,$OL$11:$PC$11)*SUMPRODUCT($OF$11:$OI$11,$OF$15:$OI$15),"")</f>
        <v/>
      </c>
      <c r="AY15" s="19" t="str">
        <f t="array" ref="AY15">IF(AY$7="1",AY144/3.6-PRODUCT(AY9,INDEX($OL$1:$PC$19,15,MATCH(AY$2&amp;AY$6,INDEX($OL$1:$PC$19,2,)&amp;INDEX($OL$1:$PC$19,6,),0)))+AY9*SUMPRODUCT($OL$7:$PC$7,$OL$15:$PC$15)-AY$12*INDEX($OF$1:$OK$19,15,MATCH(AY13,$OF$1:$OK$1,0))+AY9*SUMPRODUCT($OL$7:$PC$7,$OL$10:$PC$10)*SUMPRODUCT($OF$10:$OI$10,$OF$15:$OI$15)+SUMPRODUCT($OL$7:$PC$7,$OL$11:$PC$11)*SUMPRODUCT($OF$11:$OI$11,$OF$15:$OI$15),"")</f>
        <v/>
      </c>
      <c r="AZ15" s="19" t="str">
        <f t="array" ref="AZ15">IF(AZ$7="1",AZ144/3.6-PRODUCT(AZ9,INDEX($OL$1:$PC$19,15,MATCH(AZ$2&amp;AZ$6,INDEX($OL$1:$PC$19,2,)&amp;INDEX($OL$1:$PC$19,6,),0)))+AZ9*SUMPRODUCT($OL$7:$PC$7,$OL$15:$PC$15)-AZ$12*INDEX($OF$1:$OK$19,15,MATCH(AZ13,$OF$1:$OK$1,0))+AZ9*SUMPRODUCT($OL$7:$PC$7,$OL$10:$PC$10)*SUMPRODUCT($OF$10:$OI$10,$OF$15:$OI$15)+SUMPRODUCT($OL$7:$PC$7,$OL$11:$PC$11)*SUMPRODUCT($OF$11:$OI$11,$OF$15:$OI$15),"")</f>
        <v/>
      </c>
      <c r="BA15" s="19" t="str">
        <f t="array" ref="BA15">IF(BA$7="1",BA144/3.6-PRODUCT(BA9,INDEX($OL$1:$PC$19,15,MATCH(BA$2&amp;BA$6,INDEX($OL$1:$PC$19,2,)&amp;INDEX($OL$1:$PC$19,6,),0)))+BA9*SUMPRODUCT($OL$7:$PC$7,$OL$15:$PC$15)-BA$12*INDEX($OF$1:$OK$19,15,MATCH(BA13,$OF$1:$OK$1,0))+BA9*SUMPRODUCT($OL$7:$PC$7,$OL$10:$PC$10)*SUMPRODUCT($OF$10:$OI$10,$OF$15:$OI$15)+SUMPRODUCT($OL$7:$PC$7,$OL$11:$PC$11)*SUMPRODUCT($OF$11:$OI$11,$OF$15:$OI$15),"")</f>
        <v/>
      </c>
      <c r="BB15" s="19" t="str">
        <f t="array" ref="BB15">IF(BB$7="1",BB144/3.6-PRODUCT(BB9,INDEX($OL$1:$PC$19,15,MATCH(BB$2&amp;BB$6,INDEX($OL$1:$PC$19,2,)&amp;INDEX($OL$1:$PC$19,6,),0)))+BB9*SUMPRODUCT($OL$7:$PC$7,$OL$15:$PC$15)-BB$12*INDEX($OF$1:$OK$19,15,MATCH(BB13,$OF$1:$OK$1,0))+BB9*SUMPRODUCT($OL$7:$PC$7,$OL$10:$PC$10)*SUMPRODUCT($OF$10:$OI$10,$OF$15:$OI$15)+SUMPRODUCT($OL$7:$PC$7,$OL$11:$PC$11)*SUMPRODUCT($OF$11:$OI$11,$OF$15:$OI$15),"")</f>
        <v/>
      </c>
      <c r="BC15" s="19" t="str">
        <f t="array" ref="BC15">IF(BC$7="1",BC144/3.6-PRODUCT(BC9,INDEX($OL$1:$PC$19,15,MATCH(BC$2&amp;BC$6,INDEX($OL$1:$PC$19,2,)&amp;INDEX($OL$1:$PC$19,6,),0)))+BC9*SUMPRODUCT($OL$7:$PC$7,$OL$15:$PC$15)-BC$12*INDEX($OF$1:$OK$19,15,MATCH(BC13,$OF$1:$OK$1,0))+BC9*SUMPRODUCT($OL$7:$PC$7,$OL$10:$PC$10)*SUMPRODUCT($OF$10:$OI$10,$OF$15:$OI$15)+SUMPRODUCT($OL$7:$PC$7,$OL$11:$PC$11)*SUMPRODUCT($OF$11:$OI$11,$OF$15:$OI$15),"")</f>
        <v/>
      </c>
      <c r="BD15" s="19" t="str">
        <f t="array" ref="BD15">IF(BD$7="1",BD144/3.6-PRODUCT(BD9,INDEX($OL$1:$PC$19,15,MATCH(BD$2&amp;BD$6,INDEX($OL$1:$PC$19,2,)&amp;INDEX($OL$1:$PC$19,6,),0)))+BD9*SUMPRODUCT($OL$7:$PC$7,$OL$15:$PC$15)-BD$12*INDEX($OF$1:$OK$19,15,MATCH(BD13,$OF$1:$OK$1,0))+BD9*SUMPRODUCT($OL$7:$PC$7,$OL$10:$PC$10)*SUMPRODUCT($OF$10:$OI$10,$OF$15:$OI$15)+SUMPRODUCT($OL$7:$PC$7,$OL$11:$PC$11)*SUMPRODUCT($OF$11:$OI$11,$OF$15:$OI$15),"")</f>
        <v/>
      </c>
      <c r="BE15" s="19" t="str">
        <f t="array" ref="BE15">IF(BE$7="1",BE144/3.6-PRODUCT(BE9,INDEX($OL$1:$PC$19,15,MATCH(BE$2&amp;BE$6,INDEX($OL$1:$PC$19,2,)&amp;INDEX($OL$1:$PC$19,6,),0)))+BE9*SUMPRODUCT($OL$7:$PC$7,$OL$15:$PC$15)-BE$12*INDEX($OF$1:$OK$19,15,MATCH(BE13,$OF$1:$OK$1,0))+BE9*SUMPRODUCT($OL$7:$PC$7,$OL$10:$PC$10)*SUMPRODUCT($OF$10:$OI$10,$OF$15:$OI$15)+SUMPRODUCT($OL$7:$PC$7,$OL$11:$PC$11)*SUMPRODUCT($OF$11:$OI$11,$OF$15:$OI$15),"")</f>
        <v/>
      </c>
      <c r="BF15" s="19" t="str">
        <f t="array" ref="BF15">IF(BF$7="1",BF144/3.6-PRODUCT(BF9,INDEX($OL$1:$PC$19,15,MATCH(BF$2&amp;BF$6,INDEX($OL$1:$PC$19,2,)&amp;INDEX($OL$1:$PC$19,6,),0)))+BF9*SUMPRODUCT($OL$7:$PC$7,$OL$15:$PC$15)-BF$12*INDEX($OF$1:$OK$19,15,MATCH(BF13,$OF$1:$OK$1,0))+BF9*SUMPRODUCT($OL$7:$PC$7,$OL$10:$PC$10)*SUMPRODUCT($OF$10:$OI$10,$OF$15:$OI$15)+SUMPRODUCT($OL$7:$PC$7,$OL$11:$PC$11)*SUMPRODUCT($OF$11:$OI$11,$OF$15:$OI$15),"")</f>
        <v/>
      </c>
      <c r="BG15" s="19" t="str">
        <f t="array" ref="BG15">IF(BG$7="1",BG144/3.6-PRODUCT(BG9,INDEX($OL$1:$PC$19,15,MATCH(BG$2&amp;BG$6,INDEX($OL$1:$PC$19,2,)&amp;INDEX($OL$1:$PC$19,6,),0)))+BG9*SUMPRODUCT($OL$7:$PC$7,$OL$15:$PC$15)-BG$12*INDEX($OF$1:$OK$19,15,MATCH(BG13,$OF$1:$OK$1,0))+BG9*SUMPRODUCT($OL$7:$PC$7,$OL$10:$PC$10)*SUMPRODUCT($OF$10:$OI$10,$OF$15:$OI$15)+SUMPRODUCT($OL$7:$PC$7,$OL$11:$PC$11)*SUMPRODUCT($OF$11:$OI$11,$OF$15:$OI$15),"")</f>
        <v/>
      </c>
      <c r="BH15" s="19" t="str">
        <f t="array" ref="BH15">IF(BH$7="1",BH144/3.6-PRODUCT(BH9,INDEX($OL$1:$PC$19,15,MATCH(BH$2&amp;BH$6,INDEX($OL$1:$PC$19,2,)&amp;INDEX($OL$1:$PC$19,6,),0)))+BH9*SUMPRODUCT($OL$7:$PC$7,$OL$15:$PC$15)-BH$12*INDEX($OF$1:$OK$19,15,MATCH(BH13,$OF$1:$OK$1,0))+BH9*SUMPRODUCT($OL$7:$PC$7,$OL$10:$PC$10)*SUMPRODUCT($OF$10:$OI$10,$OF$15:$OI$15)+SUMPRODUCT($OL$7:$PC$7,$OL$11:$PC$11)*SUMPRODUCT($OF$11:$OI$11,$OF$15:$OI$15),"")</f>
        <v/>
      </c>
      <c r="BI15" s="19" t="str">
        <f t="array" ref="BI15">IF(BI$7="1",BI144/3.6-PRODUCT(BI9,INDEX($OL$1:$PC$19,15,MATCH(BI$2&amp;BI$6,INDEX($OL$1:$PC$19,2,)&amp;INDEX($OL$1:$PC$19,6,),0)))+BI9*SUMPRODUCT($OL$7:$PC$7,$OL$15:$PC$15)-BI$12*INDEX($OF$1:$OK$19,15,MATCH(BI13,$OF$1:$OK$1,0))+BI9*SUMPRODUCT($OL$7:$PC$7,$OL$10:$PC$10)*SUMPRODUCT($OF$10:$OI$10,$OF$15:$OI$15)+SUMPRODUCT($OL$7:$PC$7,$OL$11:$PC$11)*SUMPRODUCT($OF$11:$OI$11,$OF$15:$OI$15),"")</f>
        <v/>
      </c>
      <c r="BJ15" s="19" t="str">
        <f t="array" ref="BJ15">IF(BJ$7="1",BJ144/3.6-PRODUCT(BJ9,INDEX($OL$1:$PC$19,15,MATCH(BJ$2&amp;BJ$6,INDEX($OL$1:$PC$19,2,)&amp;INDEX($OL$1:$PC$19,6,),0)))+BJ9*SUMPRODUCT($OL$7:$PC$7,$OL$15:$PC$15)-BJ$12*INDEX($OF$1:$OK$19,15,MATCH(BJ13,$OF$1:$OK$1,0))+BJ9*SUMPRODUCT($OL$7:$PC$7,$OL$10:$PC$10)*SUMPRODUCT($OF$10:$OI$10,$OF$15:$OI$15)+SUMPRODUCT($OL$7:$PC$7,$OL$11:$PC$11)*SUMPRODUCT($OF$11:$OI$11,$OF$15:$OI$15),"")</f>
        <v/>
      </c>
      <c r="BK15" s="19" t="str">
        <f t="array" ref="BK15">IF(BK$7="1",BK144/3.6-PRODUCT(BK9,INDEX($OL$1:$PC$19,15,MATCH(BK$2&amp;BK$6,INDEX($OL$1:$PC$19,2,)&amp;INDEX($OL$1:$PC$19,6,),0)))+BK9*SUMPRODUCT($OL$7:$PC$7,$OL$15:$PC$15)-BK$12*INDEX($OF$1:$OK$19,15,MATCH(BK13,$OF$1:$OK$1,0))+BK9*SUMPRODUCT($OL$7:$PC$7,$OL$10:$PC$10)*SUMPRODUCT($OF$10:$OI$10,$OF$15:$OI$15)+SUMPRODUCT($OL$7:$PC$7,$OL$11:$PC$11)*SUMPRODUCT($OF$11:$OI$11,$OF$15:$OI$15),"")</f>
        <v/>
      </c>
      <c r="BL15" s="19" t="str">
        <f t="array" ref="BL15">IF(BL$7="1",BL144/3.6-PRODUCT(BL9,INDEX($OL$1:$PC$19,15,MATCH(BL$2&amp;BL$6,INDEX($OL$1:$PC$19,2,)&amp;INDEX($OL$1:$PC$19,6,),0)))+BL9*SUMPRODUCT($OL$7:$PC$7,$OL$15:$PC$15)-BL$12*INDEX($OF$1:$OK$19,15,MATCH(BL13,$OF$1:$OK$1,0))+BL9*SUMPRODUCT($OL$7:$PC$7,$OL$10:$PC$10)*SUMPRODUCT($OF$10:$OI$10,$OF$15:$OI$15)+SUMPRODUCT($OL$7:$PC$7,$OL$11:$PC$11)*SUMPRODUCT($OF$11:$OI$11,$OF$15:$OI$15),"")</f>
        <v/>
      </c>
      <c r="BM15" s="19" t="str">
        <f t="array" ref="BM15">IF(BM$7="1",BM144/3.6-PRODUCT(BM9,INDEX($OL$1:$PC$19,15,MATCH(BM$2&amp;BM$6,INDEX($OL$1:$PC$19,2,)&amp;INDEX($OL$1:$PC$19,6,),0)))+BM9*SUMPRODUCT($OL$7:$PC$7,$OL$15:$PC$15)-BM$12*INDEX($OF$1:$OK$19,15,MATCH(BM13,$OF$1:$OK$1,0))+BM9*SUMPRODUCT($OL$7:$PC$7,$OL$10:$PC$10)*SUMPRODUCT($OF$10:$OI$10,$OF$15:$OI$15)+SUMPRODUCT($OL$7:$PC$7,$OL$11:$PC$11)*SUMPRODUCT($OF$11:$OI$11,$OF$15:$OI$15),"")</f>
        <v/>
      </c>
      <c r="BN15" s="19" t="str">
        <f t="array" ref="BN15">IF(BN$7="1",BN144/3.6-PRODUCT(BN9,INDEX($OL$1:$PC$19,15,MATCH(BN$2&amp;BN$6,INDEX($OL$1:$PC$19,2,)&amp;INDEX($OL$1:$PC$19,6,),0)))+BN9*SUMPRODUCT($OL$7:$PC$7,$OL$15:$PC$15)-BN$12*INDEX($OF$1:$OK$19,15,MATCH(BN13,$OF$1:$OK$1,0))+BN9*SUMPRODUCT($OL$7:$PC$7,$OL$10:$PC$10)*SUMPRODUCT($OF$10:$OI$10,$OF$15:$OI$15)+SUMPRODUCT($OL$7:$PC$7,$OL$11:$PC$11)*SUMPRODUCT($OF$11:$OI$11,$OF$15:$OI$15),"")</f>
        <v/>
      </c>
      <c r="BO15" s="19" t="str">
        <f t="array" ref="BO15">IF(BO$7="1",BO144/3.6-PRODUCT(BO9,INDEX($OL$1:$PC$19,15,MATCH(BO$2&amp;BO$6,INDEX($OL$1:$PC$19,2,)&amp;INDEX($OL$1:$PC$19,6,),0)))+BO9*SUMPRODUCT($OL$7:$PC$7,$OL$15:$PC$15)-BO$12*INDEX($OF$1:$OK$19,15,MATCH(BO13,$OF$1:$OK$1,0))+BO9*SUMPRODUCT($OL$7:$PC$7,$OL$10:$PC$10)*SUMPRODUCT($OF$10:$OI$10,$OF$15:$OI$15)+SUMPRODUCT($OL$7:$PC$7,$OL$11:$PC$11)*SUMPRODUCT($OF$11:$OI$11,$OF$15:$OI$15),"")</f>
        <v/>
      </c>
      <c r="BP15" s="19" t="str">
        <f t="array" ref="BP15">IF(BP$7="1",BP144/3.6-PRODUCT(BP9,INDEX($OL$1:$PC$19,15,MATCH(BP$2&amp;BP$6,INDEX($OL$1:$PC$19,2,)&amp;INDEX($OL$1:$PC$19,6,),0)))+BP9*SUMPRODUCT($OL$7:$PC$7,$OL$15:$PC$15)-BP$12*INDEX($OF$1:$OK$19,15,MATCH(BP13,$OF$1:$OK$1,0))+BP9*SUMPRODUCT($OL$7:$PC$7,$OL$10:$PC$10)*SUMPRODUCT($OF$10:$OI$10,$OF$15:$OI$15)+SUMPRODUCT($OL$7:$PC$7,$OL$11:$PC$11)*SUMPRODUCT($OF$11:$OI$11,$OF$15:$OI$15),"")</f>
        <v/>
      </c>
      <c r="BQ15" s="19" t="str">
        <f t="array" ref="BQ15">IF(BQ$7="1",BQ144/3.6-PRODUCT(BQ9,INDEX($OL$1:$PC$19,15,MATCH(BQ$2&amp;BQ$6,INDEX($OL$1:$PC$19,2,)&amp;INDEX($OL$1:$PC$19,6,),0)))+BQ9*SUMPRODUCT($OL$7:$PC$7,$OL$15:$PC$15)-BQ$12*INDEX($OF$1:$OK$19,15,MATCH(BQ13,$OF$1:$OK$1,0))+BQ9*SUMPRODUCT($OL$7:$PC$7,$OL$10:$PC$10)*SUMPRODUCT($OF$10:$OI$10,$OF$15:$OI$15)+SUMPRODUCT($OL$7:$PC$7,$OL$11:$PC$11)*SUMPRODUCT($OF$11:$OI$11,$OF$15:$OI$15),"")</f>
        <v/>
      </c>
      <c r="BR15" s="19" t="str">
        <f t="array" ref="BR15">IF(BR$7="1",BR144/3.6-PRODUCT(BR9,INDEX($OL$1:$PC$19,15,MATCH(BR$2&amp;BR$6,INDEX($OL$1:$PC$19,2,)&amp;INDEX($OL$1:$PC$19,6,),0)))+BR9*SUMPRODUCT($OL$7:$PC$7,$OL$15:$PC$15)-BR$12*INDEX($OF$1:$OK$19,15,MATCH(BR13,$OF$1:$OK$1,0))+BR9*SUMPRODUCT($OL$7:$PC$7,$OL$10:$PC$10)*SUMPRODUCT($OF$10:$OI$10,$OF$15:$OI$15)+SUMPRODUCT($OL$7:$PC$7,$OL$11:$PC$11)*SUMPRODUCT($OF$11:$OI$11,$OF$15:$OI$15),"")</f>
        <v/>
      </c>
      <c r="BS15" s="19" t="str">
        <f t="array" ref="BS15">IF(BS$7="1",BS144/3.6-PRODUCT(BS9,INDEX($OL$1:$PC$19,15,MATCH(BS$2&amp;BS$6,INDEX($OL$1:$PC$19,2,)&amp;INDEX($OL$1:$PC$19,6,),0)))+BS9*SUMPRODUCT($OL$7:$PC$7,$OL$15:$PC$15)-BS$12*INDEX($OF$1:$OK$19,15,MATCH(BS13,$OF$1:$OK$1,0))+BS9*SUMPRODUCT($OL$7:$PC$7,$OL$10:$PC$10)*SUMPRODUCT($OF$10:$OI$10,$OF$15:$OI$15)+SUMPRODUCT($OL$7:$PC$7,$OL$11:$PC$11)*SUMPRODUCT($OF$11:$OI$11,$OF$15:$OI$15),"")</f>
        <v/>
      </c>
      <c r="BT15" s="19" t="str">
        <f t="array" ref="BT15">IF(BT$7="1",BT144/3.6-PRODUCT(BT9,INDEX($OL$1:$PC$19,15,MATCH(BT$2&amp;BT$6,INDEX($OL$1:$PC$19,2,)&amp;INDEX($OL$1:$PC$19,6,),0)))+BT9*SUMPRODUCT($OL$7:$PC$7,$OL$15:$PC$15)-BT$12*INDEX($OF$1:$OK$19,15,MATCH(BT13,$OF$1:$OK$1,0))+BT9*SUMPRODUCT($OL$7:$PC$7,$OL$10:$PC$10)*SUMPRODUCT($OF$10:$OI$10,$OF$15:$OI$15)+SUMPRODUCT($OL$7:$PC$7,$OL$11:$PC$11)*SUMPRODUCT($OF$11:$OI$11,$OF$15:$OI$15),"")</f>
        <v/>
      </c>
      <c r="BU15" s="19" t="str">
        <f t="array" ref="BU15">IF(BU$7="1",BU144/3.6-PRODUCT(BU9,INDEX($OL$1:$PC$19,15,MATCH(BU$2&amp;BU$6,INDEX($OL$1:$PC$19,2,)&amp;INDEX($OL$1:$PC$19,6,),0)))+BU9*SUMPRODUCT($OL$7:$PC$7,$OL$15:$PC$15)-BU$12*INDEX($OF$1:$OK$19,15,MATCH(BU13,$OF$1:$OK$1,0))+BU9*SUMPRODUCT($OL$7:$PC$7,$OL$10:$PC$10)*SUMPRODUCT($OF$10:$OI$10,$OF$15:$OI$15)+SUMPRODUCT($OL$7:$PC$7,$OL$11:$PC$11)*SUMPRODUCT($OF$11:$OI$11,$OF$15:$OI$15),"")</f>
        <v/>
      </c>
      <c r="BV15" s="19" t="str">
        <f t="array" ref="BV15">IF(BV$7="1",BV144/3.6-PRODUCT(BV9,INDEX($OL$1:$PC$19,15,MATCH(BV$2&amp;BV$6,INDEX($OL$1:$PC$19,2,)&amp;INDEX($OL$1:$PC$19,6,),0)))+BV9*SUMPRODUCT($OL$7:$PC$7,$OL$15:$PC$15)-BV$12*INDEX($OF$1:$OK$19,15,MATCH(BV13,$OF$1:$OK$1,0))+BV9*SUMPRODUCT($OL$7:$PC$7,$OL$10:$PC$10)*SUMPRODUCT($OF$10:$OI$10,$OF$15:$OI$15)+SUMPRODUCT($OL$7:$PC$7,$OL$11:$PC$11)*SUMPRODUCT($OF$11:$OI$11,$OF$15:$OI$15),"")</f>
        <v/>
      </c>
      <c r="BW15" s="19" t="str">
        <f t="array" ref="BW15">IF(BW$7="1",BW144/3.6-PRODUCT(BW9,INDEX($OL$1:$PC$19,15,MATCH(BW$2&amp;BW$6,INDEX($OL$1:$PC$19,2,)&amp;INDEX($OL$1:$PC$19,6,),0)))+BW9*SUMPRODUCT($OL$7:$PC$7,$OL$15:$PC$15)-BW$12*INDEX($OF$1:$OK$19,15,MATCH(BW13,$OF$1:$OK$1,0))+BW9*SUMPRODUCT($OL$7:$PC$7,$OL$10:$PC$10)*SUMPRODUCT($OF$10:$OI$10,$OF$15:$OI$15)+SUMPRODUCT($OL$7:$PC$7,$OL$11:$PC$11)*SUMPRODUCT($OF$11:$OI$11,$OF$15:$OI$15),"")</f>
        <v/>
      </c>
      <c r="BX15" s="19" t="str">
        <f t="array" ref="BX15">IF(BX$7="1",BX144/3.6-PRODUCT(BX9,INDEX($OL$1:$PC$19,15,MATCH(BX$2&amp;BX$6,INDEX($OL$1:$PC$19,2,)&amp;INDEX($OL$1:$PC$19,6,),0)))+BX9*SUMPRODUCT($OL$7:$PC$7,$OL$15:$PC$15)-BX$12*INDEX($OF$1:$OK$19,15,MATCH(BX13,$OF$1:$OK$1,0))+BX9*SUMPRODUCT($OL$7:$PC$7,$OL$10:$PC$10)*SUMPRODUCT($OF$10:$OI$10,$OF$15:$OI$15)+SUMPRODUCT($OL$7:$PC$7,$OL$11:$PC$11)*SUMPRODUCT($OF$11:$OI$11,$OF$15:$OI$15),"")</f>
        <v/>
      </c>
      <c r="BY15" s="19" t="str">
        <f t="array" ref="BY15">IF(BY$7="1",BY144/3.6-PRODUCT(BY9,INDEX($OL$1:$PC$19,15,MATCH(BY$2&amp;BY$6,INDEX($OL$1:$PC$19,2,)&amp;INDEX($OL$1:$PC$19,6,),0)))+BY9*SUMPRODUCT($OL$7:$PC$7,$OL$15:$PC$15)-BY$12*INDEX($OF$1:$OK$19,15,MATCH(BY13,$OF$1:$OK$1,0))+BY9*SUMPRODUCT($OL$7:$PC$7,$OL$10:$PC$10)*SUMPRODUCT($OF$10:$OI$10,$OF$15:$OI$15)+SUMPRODUCT($OL$7:$PC$7,$OL$11:$PC$11)*SUMPRODUCT($OF$11:$OI$11,$OF$15:$OI$15),"")</f>
        <v/>
      </c>
      <c r="BZ15" s="19" t="str">
        <f t="array" ref="BZ15">IF(BZ$7="1",BZ144/3.6-PRODUCT(BZ9,INDEX($OL$1:$PC$19,15,MATCH(BZ$2&amp;BZ$6,INDEX($OL$1:$PC$19,2,)&amp;INDEX($OL$1:$PC$19,6,),0)))+BZ9*SUMPRODUCT($OL$7:$PC$7,$OL$15:$PC$15)-BZ$12*INDEX($OF$1:$OK$19,15,MATCH(BZ13,$OF$1:$OK$1,0))+BZ9*SUMPRODUCT($OL$7:$PC$7,$OL$10:$PC$10)*SUMPRODUCT($OF$10:$OI$10,$OF$15:$OI$15)+SUMPRODUCT($OL$7:$PC$7,$OL$11:$PC$11)*SUMPRODUCT($OF$11:$OI$11,$OF$15:$OI$15),"")</f>
        <v/>
      </c>
      <c r="CA15" s="19" t="str">
        <f t="array" ref="CA15">IF(CA$7="1",CA144/3.6-PRODUCT(CA9,INDEX($OL$1:$PC$19,15,MATCH(CA$2&amp;CA$6,INDEX($OL$1:$PC$19,2,)&amp;INDEX($OL$1:$PC$19,6,),0)))+CA9*SUMPRODUCT($OL$7:$PC$7,$OL$15:$PC$15)-CA$12*INDEX($OF$1:$OK$19,15,MATCH(CA13,$OF$1:$OK$1,0))+CA9*SUMPRODUCT($OL$7:$PC$7,$OL$10:$PC$10)*SUMPRODUCT($OF$10:$OI$10,$OF$15:$OI$15)+SUMPRODUCT($OL$7:$PC$7,$OL$11:$PC$11)*SUMPRODUCT($OF$11:$OI$11,$OF$15:$OI$15),"")</f>
        <v/>
      </c>
      <c r="CB15" s="19" t="str">
        <f t="array" ref="CB15">IF(CB$7="1",CB144/3.6-PRODUCT(CB9,INDEX($OL$1:$PC$19,15,MATCH(CB$2&amp;CB$6,INDEX($OL$1:$PC$19,2,)&amp;INDEX($OL$1:$PC$19,6,),0)))+CB9*SUMPRODUCT($OL$7:$PC$7,$OL$15:$PC$15)-CB$12*INDEX($OF$1:$OK$19,15,MATCH(CB13,$OF$1:$OK$1,0))+CB9*SUMPRODUCT($OL$7:$PC$7,$OL$10:$PC$10)*SUMPRODUCT($OF$10:$OI$10,$OF$15:$OI$15)+SUMPRODUCT($OL$7:$PC$7,$OL$11:$PC$11)*SUMPRODUCT($OF$11:$OI$11,$OF$15:$OI$15),"")</f>
        <v/>
      </c>
      <c r="CC15" s="19" t="str">
        <f t="array" ref="CC15">IF(CC$7="1",CC144/3.6-PRODUCT(CC9,INDEX($OL$1:$PC$19,15,MATCH(CC$2&amp;CC$6,INDEX($OL$1:$PC$19,2,)&amp;INDEX($OL$1:$PC$19,6,),0)))+CC9*SUMPRODUCT($OL$7:$PC$7,$OL$15:$PC$15)-CC$12*INDEX($OF$1:$OK$19,15,MATCH(CC13,$OF$1:$OK$1,0))+CC9*SUMPRODUCT($OL$7:$PC$7,$OL$10:$PC$10)*SUMPRODUCT($OF$10:$OI$10,$OF$15:$OI$15)+SUMPRODUCT($OL$7:$PC$7,$OL$11:$PC$11)*SUMPRODUCT($OF$11:$OI$11,$OF$15:$OI$15),"")</f>
        <v/>
      </c>
      <c r="CD15" s="19" t="str">
        <f t="array" ref="CD15">IF(CD$7="1",CD144/3.6-PRODUCT(CD9,INDEX($OL$1:$PC$19,15,MATCH(CD$2&amp;CD$6,INDEX($OL$1:$PC$19,2,)&amp;INDEX($OL$1:$PC$19,6,),0)))+CD9*SUMPRODUCT($OL$7:$PC$7,$OL$15:$PC$15)-CD$12*INDEX($OF$1:$OK$19,15,MATCH(CD13,$OF$1:$OK$1,0))+CD9*SUMPRODUCT($OL$7:$PC$7,$OL$10:$PC$10)*SUMPRODUCT($OF$10:$OI$10,$OF$15:$OI$15)+SUMPRODUCT($OL$7:$PC$7,$OL$11:$PC$11)*SUMPRODUCT($OF$11:$OI$11,$OF$15:$OI$15),"")</f>
        <v/>
      </c>
      <c r="CE15" s="19" t="str">
        <f t="array" ref="CE15">IF(CE$7="1",CE144/3.6-PRODUCT(CE9,INDEX($OL$1:$PC$19,15,MATCH(CE$2&amp;CE$6,INDEX($OL$1:$PC$19,2,)&amp;INDEX($OL$1:$PC$19,6,),0)))+CE9*SUMPRODUCT($OL$7:$PC$7,$OL$15:$PC$15)-CE$12*INDEX($OF$1:$OK$19,15,MATCH(CE13,$OF$1:$OK$1,0))+CE9*SUMPRODUCT($OL$7:$PC$7,$OL$10:$PC$10)*SUMPRODUCT($OF$10:$OI$10,$OF$15:$OI$15)+SUMPRODUCT($OL$7:$PC$7,$OL$11:$PC$11)*SUMPRODUCT($OF$11:$OI$11,$OF$15:$OI$15),"")</f>
        <v/>
      </c>
      <c r="CF15" s="19" t="str">
        <f t="array" ref="CF15">IF(CF$7="1",CF144/3.6-PRODUCT(CF9,INDEX($OL$1:$PC$19,15,MATCH(CF$2&amp;CF$6,INDEX($OL$1:$PC$19,2,)&amp;INDEX($OL$1:$PC$19,6,),0)))+CF9*SUMPRODUCT($OL$7:$PC$7,$OL$15:$PC$15)-CF$12*INDEX($OF$1:$OK$19,15,MATCH(CF13,$OF$1:$OK$1,0))+CF9*SUMPRODUCT($OL$7:$PC$7,$OL$10:$PC$10)*SUMPRODUCT($OF$10:$OI$10,$OF$15:$OI$15)+SUMPRODUCT($OL$7:$PC$7,$OL$11:$PC$11)*SUMPRODUCT($OF$11:$OI$11,$OF$15:$OI$15),"")</f>
        <v/>
      </c>
      <c r="CG15" s="19" t="str">
        <f t="array" ref="CG15">IF(CG$7="1",CG144/3.6-PRODUCT(CG9,INDEX($OL$1:$PC$19,15,MATCH(CG$2&amp;CG$6,INDEX($OL$1:$PC$19,2,)&amp;INDEX($OL$1:$PC$19,6,),0)))+CG9*SUMPRODUCT($OL$7:$PC$7,$OL$15:$PC$15)-CG$12*INDEX($OF$1:$OK$19,15,MATCH(CG13,$OF$1:$OK$1,0))+CG9*SUMPRODUCT($OL$7:$PC$7,$OL$10:$PC$10)*SUMPRODUCT($OF$10:$OI$10,$OF$15:$OI$15)+SUMPRODUCT($OL$7:$PC$7,$OL$11:$PC$11)*SUMPRODUCT($OF$11:$OI$11,$OF$15:$OI$15),"")</f>
        <v/>
      </c>
      <c r="CH15" s="19" t="str">
        <f t="array" ref="CH15">IF(CH$7="1",CH144/3.6-PRODUCT(CH9,INDEX($OL$1:$PC$19,15,MATCH(CH$2&amp;CH$6,INDEX($OL$1:$PC$19,2,)&amp;INDEX($OL$1:$PC$19,6,),0)))+CH9*SUMPRODUCT($OL$7:$PC$7,$OL$15:$PC$15)-CH$12*INDEX($OF$1:$OK$19,15,MATCH(CH13,$OF$1:$OK$1,0))+CH9*SUMPRODUCT($OL$7:$PC$7,$OL$10:$PC$10)*SUMPRODUCT($OF$10:$OI$10,$OF$15:$OI$15)+SUMPRODUCT($OL$7:$PC$7,$OL$11:$PC$11)*SUMPRODUCT($OF$11:$OI$11,$OF$15:$OI$15),"")</f>
        <v/>
      </c>
      <c r="CI15" s="19" t="str">
        <f t="array" ref="CI15">IF(CI$7="1",CI144/3.6-PRODUCT(CI9,INDEX($OL$1:$PC$19,15,MATCH(CI$2&amp;CI$6,INDEX($OL$1:$PC$19,2,)&amp;INDEX($OL$1:$PC$19,6,),0)))+CI9*SUMPRODUCT($OL$7:$PC$7,$OL$15:$PC$15)-CI$12*INDEX($OF$1:$OK$19,15,MATCH(CI13,$OF$1:$OK$1,0))+CI9*SUMPRODUCT($OL$7:$PC$7,$OL$10:$PC$10)*SUMPRODUCT($OF$10:$OI$10,$OF$15:$OI$15)+SUMPRODUCT($OL$7:$PC$7,$OL$11:$PC$11)*SUMPRODUCT($OF$11:$OI$11,$OF$15:$OI$15),"")</f>
        <v/>
      </c>
      <c r="CJ15" s="19" t="str">
        <f t="array" ref="CJ15">IF(CJ$7="1",CJ144/3.6-PRODUCT(CJ9,INDEX($OL$1:$PC$19,15,MATCH(CJ$2&amp;CJ$6,INDEX($OL$1:$PC$19,2,)&amp;INDEX($OL$1:$PC$19,6,),0)))+CJ9*SUMPRODUCT($OL$7:$PC$7,$OL$15:$PC$15)-CJ$12*INDEX($OF$1:$OK$19,15,MATCH(CJ13,$OF$1:$OK$1,0))+CJ9*SUMPRODUCT($OL$7:$PC$7,$OL$10:$PC$10)*SUMPRODUCT($OF$10:$OI$10,$OF$15:$OI$15)+SUMPRODUCT($OL$7:$PC$7,$OL$11:$PC$11)*SUMPRODUCT($OF$11:$OI$11,$OF$15:$OI$15),"")</f>
        <v/>
      </c>
      <c r="CK15" s="19" t="str">
        <f t="array" ref="CK15">IF(CK$7="1",CK144/3.6-PRODUCT(CK9,INDEX($OL$1:$PC$19,15,MATCH(CK$2&amp;CK$6,INDEX($OL$1:$PC$19,2,)&amp;INDEX($OL$1:$PC$19,6,),0)))+CK9*SUMPRODUCT($OL$7:$PC$7,$OL$15:$PC$15)-CK$12*INDEX($OF$1:$OK$19,15,MATCH(CK13,$OF$1:$OK$1,0))+CK9*SUMPRODUCT($OL$7:$PC$7,$OL$10:$PC$10)*SUMPRODUCT($OF$10:$OI$10,$OF$15:$OI$15)+SUMPRODUCT($OL$7:$PC$7,$OL$11:$PC$11)*SUMPRODUCT($OF$11:$OI$11,$OF$15:$OI$15),"")</f>
        <v/>
      </c>
      <c r="CL15" s="19" t="str">
        <f t="array" ref="CL15">IF(CL$7="1",CL144/3.6-PRODUCT(CL9,INDEX($OL$1:$PC$19,15,MATCH(CL$2&amp;CL$6,INDEX($OL$1:$PC$19,2,)&amp;INDEX($OL$1:$PC$19,6,),0)))+CL9*SUMPRODUCT($OL$7:$PC$7,$OL$15:$PC$15)-CL$12*INDEX($OF$1:$OK$19,15,MATCH(CL13,$OF$1:$OK$1,0))+CL9*SUMPRODUCT($OL$7:$PC$7,$OL$10:$PC$10)*SUMPRODUCT($OF$10:$OI$10,$OF$15:$OI$15)+SUMPRODUCT($OL$7:$PC$7,$OL$11:$PC$11)*SUMPRODUCT($OF$11:$OI$11,$OF$15:$OI$15),"")</f>
        <v/>
      </c>
      <c r="CM15" s="19" t="str">
        <f t="array" ref="CM15">IF(CM$7="1",CM144/3.6-PRODUCT(CM9,INDEX($OL$1:$PC$19,15,MATCH(CM$2&amp;CM$6,INDEX($OL$1:$PC$19,2,)&amp;INDEX($OL$1:$PC$19,6,),0)))+CM9*SUMPRODUCT($OL$7:$PC$7,$OL$15:$PC$15)-CM$12*INDEX($OF$1:$OK$19,15,MATCH(CM13,$OF$1:$OK$1,0))+CM9*SUMPRODUCT($OL$7:$PC$7,$OL$10:$PC$10)*SUMPRODUCT($OF$10:$OI$10,$OF$15:$OI$15)+SUMPRODUCT($OL$7:$PC$7,$OL$11:$PC$11)*SUMPRODUCT($OF$11:$OI$11,$OF$15:$OI$15),"")</f>
        <v/>
      </c>
      <c r="CN15" s="19" t="str">
        <f t="array" ref="CN15">IF(CN$7="1",CN144/3.6-PRODUCT(CN9,INDEX($OL$1:$PC$19,15,MATCH(CN$2&amp;CN$6,INDEX($OL$1:$PC$19,2,)&amp;INDEX($OL$1:$PC$19,6,),0)))+CN9*SUMPRODUCT($OL$7:$PC$7,$OL$15:$PC$15)-CN$12*INDEX($OF$1:$OK$19,15,MATCH(CN13,$OF$1:$OK$1,0))+CN9*SUMPRODUCT($OL$7:$PC$7,$OL$10:$PC$10)*SUMPRODUCT($OF$10:$OI$10,$OF$15:$OI$15)+SUMPRODUCT($OL$7:$PC$7,$OL$11:$PC$11)*SUMPRODUCT($OF$11:$OI$11,$OF$15:$OI$15),"")</f>
        <v/>
      </c>
      <c r="CO15" s="19" t="str">
        <f t="array" ref="CO15">IF(CO$7="1",CO144/3.6-PRODUCT(CO9,INDEX($OL$1:$PC$19,15,MATCH(CO$2&amp;CO$6,INDEX($OL$1:$PC$19,2,)&amp;INDEX($OL$1:$PC$19,6,),0)))+CO9*SUMPRODUCT($OL$7:$PC$7,$OL$15:$PC$15)-CO$12*INDEX($OF$1:$OK$19,15,MATCH(CO13,$OF$1:$OK$1,0))+CO9*SUMPRODUCT($OL$7:$PC$7,$OL$10:$PC$10)*SUMPRODUCT($OF$10:$OI$10,$OF$15:$OI$15)+SUMPRODUCT($OL$7:$PC$7,$OL$11:$PC$11)*SUMPRODUCT($OF$11:$OI$11,$OF$15:$OI$15),"")</f>
        <v/>
      </c>
      <c r="CP15" s="19" t="str">
        <f t="array" ref="CP15">IF(CP$7="1",CP144/3.6-PRODUCT(CP9,INDEX($OL$1:$PC$19,15,MATCH(CP$2&amp;CP$6,INDEX($OL$1:$PC$19,2,)&amp;INDEX($OL$1:$PC$19,6,),0)))+CP9*SUMPRODUCT($OL$7:$PC$7,$OL$15:$PC$15)-CP$12*INDEX($OF$1:$OK$19,15,MATCH(CP13,$OF$1:$OK$1,0))+CP9*SUMPRODUCT($OL$7:$PC$7,$OL$10:$PC$10)*SUMPRODUCT($OF$10:$OI$10,$OF$15:$OI$15)+SUMPRODUCT($OL$7:$PC$7,$OL$11:$PC$11)*SUMPRODUCT($OF$11:$OI$11,$OF$15:$OI$15),"")</f>
        <v/>
      </c>
      <c r="CQ15" s="19" t="str">
        <f t="array" ref="CQ15">IF(CQ$7="1",CQ144/3.6-PRODUCT(CQ9,INDEX($OL$1:$PC$19,15,MATCH(CQ$2&amp;CQ$6,INDEX($OL$1:$PC$19,2,)&amp;INDEX($OL$1:$PC$19,6,),0)))+CQ9*SUMPRODUCT($OL$7:$PC$7,$OL$15:$PC$15)-CQ$12*INDEX($OF$1:$OK$19,15,MATCH(CQ13,$OF$1:$OK$1,0))+CQ9*SUMPRODUCT($OL$7:$PC$7,$OL$10:$PC$10)*SUMPRODUCT($OF$10:$OI$10,$OF$15:$OI$15)+SUMPRODUCT($OL$7:$PC$7,$OL$11:$PC$11)*SUMPRODUCT($OF$11:$OI$11,$OF$15:$OI$15),"")</f>
        <v/>
      </c>
      <c r="CR15" s="19" t="str">
        <f t="array" ref="CR15">IF(CR$7="1",CR144/3.6-PRODUCT(CR9,INDEX($OL$1:$PC$19,15,MATCH(CR$2&amp;CR$6,INDEX($OL$1:$PC$19,2,)&amp;INDEX($OL$1:$PC$19,6,),0)))+CR9*SUMPRODUCT($OL$7:$PC$7,$OL$15:$PC$15)-CR$12*INDEX($OF$1:$OK$19,15,MATCH(CR13,$OF$1:$OK$1,0))+CR9*SUMPRODUCT($OL$7:$PC$7,$OL$10:$PC$10)*SUMPRODUCT($OF$10:$OI$10,$OF$15:$OI$15)+SUMPRODUCT($OL$7:$PC$7,$OL$11:$PC$11)*SUMPRODUCT($OF$11:$OI$11,$OF$15:$OI$15),"")</f>
        <v/>
      </c>
      <c r="CS15" s="19" t="str">
        <f t="array" ref="CS15">IF(CS$7="1",CS144/3.6-PRODUCT(CS9,INDEX($OL$1:$PC$19,15,MATCH(CS$2&amp;CS$6,INDEX($OL$1:$PC$19,2,)&amp;INDEX($OL$1:$PC$19,6,),0)))+CS9*SUMPRODUCT($OL$7:$PC$7,$OL$15:$PC$15)-CS$12*INDEX($OF$1:$OK$19,15,MATCH(CS13,$OF$1:$OK$1,0))+CS9*SUMPRODUCT($OL$7:$PC$7,$OL$10:$PC$10)*SUMPRODUCT($OF$10:$OI$10,$OF$15:$OI$15)+SUMPRODUCT($OL$7:$PC$7,$OL$11:$PC$11)*SUMPRODUCT($OF$11:$OI$11,$OF$15:$OI$15),"")</f>
        <v/>
      </c>
      <c r="CT15" s="19" t="str">
        <f t="array" ref="CT15">IF(CT$7="1",CT144/3.6-PRODUCT(CT9,INDEX($OL$1:$PC$19,15,MATCH(CT$2&amp;CT$6,INDEX($OL$1:$PC$19,2,)&amp;INDEX($OL$1:$PC$19,6,),0)))+CT9*SUMPRODUCT($OL$7:$PC$7,$OL$15:$PC$15)-CT$12*INDEX($OF$1:$OK$19,15,MATCH(CT13,$OF$1:$OK$1,0))+CT9*SUMPRODUCT($OL$7:$PC$7,$OL$10:$PC$10)*SUMPRODUCT($OF$10:$OI$10,$OF$15:$OI$15)+SUMPRODUCT($OL$7:$PC$7,$OL$11:$PC$11)*SUMPRODUCT($OF$11:$OI$11,$OF$15:$OI$15),"")</f>
        <v/>
      </c>
      <c r="CU15" s="19" t="str">
        <f t="array" ref="CU15">IF(CU$7="1",CU144/3.6-PRODUCT(CU9,INDEX($OL$1:$PC$19,15,MATCH(CU$2&amp;CU$6,INDEX($OL$1:$PC$19,2,)&amp;INDEX($OL$1:$PC$19,6,),0)))+CU9*SUMPRODUCT($OL$7:$PC$7,$OL$15:$PC$15)-CU$12*INDEX($OF$1:$OK$19,15,MATCH(CU13,$OF$1:$OK$1,0))+CU9*SUMPRODUCT($OL$7:$PC$7,$OL$10:$PC$10)*SUMPRODUCT($OF$10:$OI$10,$OF$15:$OI$15)+SUMPRODUCT($OL$7:$PC$7,$OL$11:$PC$11)*SUMPRODUCT($OF$11:$OI$11,$OF$15:$OI$15),"")</f>
        <v/>
      </c>
      <c r="CV15" s="19" t="str">
        <f t="array" ref="CV15">IF(CV$7="1",CV144/3.6-PRODUCT(CV9,INDEX($OL$1:$PC$19,15,MATCH(CV$2&amp;CV$6,INDEX($OL$1:$PC$19,2,)&amp;INDEX($OL$1:$PC$19,6,),0)))+CV9*SUMPRODUCT($OL$7:$PC$7,$OL$15:$PC$15)-CV$12*INDEX($OF$1:$OK$19,15,MATCH(CV13,$OF$1:$OK$1,0))+CV9*SUMPRODUCT($OL$7:$PC$7,$OL$10:$PC$10)*SUMPRODUCT($OF$10:$OI$10,$OF$15:$OI$15)+SUMPRODUCT($OL$7:$PC$7,$OL$11:$PC$11)*SUMPRODUCT($OF$11:$OI$11,$OF$15:$OI$15),"")</f>
        <v/>
      </c>
      <c r="CW15" s="19" t="str">
        <f t="array" ref="CW15">IF(CW$7="1",CW144/3.6-PRODUCT(CW9,INDEX($OL$1:$PC$19,15,MATCH(CW$2&amp;CW$6,INDEX($OL$1:$PC$19,2,)&amp;INDEX($OL$1:$PC$19,6,),0)))+CW9*SUMPRODUCT($OL$7:$PC$7,$OL$15:$PC$15)-CW$12*INDEX($OF$1:$OK$19,15,MATCH(CW13,$OF$1:$OK$1,0))+CW9*SUMPRODUCT($OL$7:$PC$7,$OL$10:$PC$10)*SUMPRODUCT($OF$10:$OI$10,$OF$15:$OI$15)+SUMPRODUCT($OL$7:$PC$7,$OL$11:$PC$11)*SUMPRODUCT($OF$11:$OI$11,$OF$15:$OI$15),"")</f>
        <v/>
      </c>
      <c r="CX15" s="19" t="str">
        <f t="array" ref="CX15">IF(CX$7="1",CX144/3.6-PRODUCT(CX9,INDEX($OL$1:$PC$19,15,MATCH(CX$2&amp;CX$6,INDEX($OL$1:$PC$19,2,)&amp;INDEX($OL$1:$PC$19,6,),0)))+CX9*SUMPRODUCT($OL$7:$PC$7,$OL$15:$PC$15)-CX$12*INDEX($OF$1:$OK$19,15,MATCH(CX13,$OF$1:$OK$1,0))+CX9*SUMPRODUCT($OL$7:$PC$7,$OL$10:$PC$10)*SUMPRODUCT($OF$10:$OI$10,$OF$15:$OI$15)+SUMPRODUCT($OL$7:$PC$7,$OL$11:$PC$11)*SUMPRODUCT($OF$11:$OI$11,$OF$15:$OI$15),"")</f>
        <v/>
      </c>
      <c r="CY15" s="19" t="str">
        <f t="array" ref="CY15">IF(CY$7="1",CY144/3.6-PRODUCT(CY9,INDEX($OL$1:$PC$19,15,MATCH(CY$2&amp;CY$6,INDEX($OL$1:$PC$19,2,)&amp;INDEX($OL$1:$PC$19,6,),0)))+CY9*SUMPRODUCT($OL$7:$PC$7,$OL$15:$PC$15)-CY$12*INDEX($OF$1:$OK$19,15,MATCH(CY13,$OF$1:$OK$1,0))+CY9*SUMPRODUCT($OL$7:$PC$7,$OL$10:$PC$10)*SUMPRODUCT($OF$10:$OI$10,$OF$15:$OI$15)+SUMPRODUCT($OL$7:$PC$7,$OL$11:$PC$11)*SUMPRODUCT($OF$11:$OI$11,$OF$15:$OI$15),"")</f>
        <v/>
      </c>
      <c r="CZ15" s="19" t="str">
        <f t="array" ref="CZ15">IF(CZ$7="1",CZ144/3.6-PRODUCT(CZ9,INDEX($OL$1:$PC$19,15,MATCH(CZ$2&amp;CZ$6,INDEX($OL$1:$PC$19,2,)&amp;INDEX($OL$1:$PC$19,6,),0)))+CZ9*SUMPRODUCT($OL$7:$PC$7,$OL$15:$PC$15)-CZ$12*INDEX($OF$1:$OK$19,15,MATCH(CZ13,$OF$1:$OK$1,0))+CZ9*SUMPRODUCT($OL$7:$PC$7,$OL$10:$PC$10)*SUMPRODUCT($OF$10:$OI$10,$OF$15:$OI$15)+SUMPRODUCT($OL$7:$PC$7,$OL$11:$PC$11)*SUMPRODUCT($OF$11:$OI$11,$OF$15:$OI$15),"")</f>
        <v/>
      </c>
      <c r="DA15" s="19" t="str">
        <f t="array" ref="DA15">IF(DA$7="1",DA144/3.6-PRODUCT(DA9,INDEX($OL$1:$PC$19,15,MATCH(DA$2&amp;DA$6,INDEX($OL$1:$PC$19,2,)&amp;INDEX($OL$1:$PC$19,6,),0)))+DA9*SUMPRODUCT($OL$7:$PC$7,$OL$15:$PC$15)-DA$12*INDEX($OF$1:$OK$19,15,MATCH(DA13,$OF$1:$OK$1,0))+DA9*SUMPRODUCT($OL$7:$PC$7,$OL$10:$PC$10)*SUMPRODUCT($OF$10:$OI$10,$OF$15:$OI$15)+SUMPRODUCT($OL$7:$PC$7,$OL$11:$PC$11)*SUMPRODUCT($OF$11:$OI$11,$OF$15:$OI$15),"")</f>
        <v/>
      </c>
      <c r="DB15" s="19" t="str">
        <f t="array" ref="DB15">IF(DB$7="1",DB144/3.6-PRODUCT(DB9,INDEX($OL$1:$PC$19,15,MATCH(DB$2&amp;DB$6,INDEX($OL$1:$PC$19,2,)&amp;INDEX($OL$1:$PC$19,6,),0)))+DB9*SUMPRODUCT($OL$7:$PC$7,$OL$15:$PC$15)-DB$12*INDEX($OF$1:$OK$19,15,MATCH(DB13,$OF$1:$OK$1,0))+DB9*SUMPRODUCT($OL$7:$PC$7,$OL$10:$PC$10)*SUMPRODUCT($OF$10:$OI$10,$OF$15:$OI$15)+SUMPRODUCT($OL$7:$PC$7,$OL$11:$PC$11)*SUMPRODUCT($OF$11:$OI$11,$OF$15:$OI$15),"")</f>
        <v/>
      </c>
      <c r="DC15" s="19" t="str">
        <f t="array" ref="DC15">IF(DC$7="1",DC144/3.6-PRODUCT(DC9,INDEX($OL$1:$PC$19,15,MATCH(DC$2&amp;DC$6,INDEX($OL$1:$PC$19,2,)&amp;INDEX($OL$1:$PC$19,6,),0)))+DC9*SUMPRODUCT($OL$7:$PC$7,$OL$15:$PC$15)-DC$12*INDEX($OF$1:$OK$19,15,MATCH(DC13,$OF$1:$OK$1,0))+DC9*SUMPRODUCT($OL$7:$PC$7,$OL$10:$PC$10)*SUMPRODUCT($OF$10:$OI$10,$OF$15:$OI$15)+SUMPRODUCT($OL$7:$PC$7,$OL$11:$PC$11)*SUMPRODUCT($OF$11:$OI$11,$OF$15:$OI$15),"")</f>
        <v/>
      </c>
      <c r="DD15" s="19" t="str">
        <f t="array" ref="DD15">IF(DD$7="1",DD144/3.6-PRODUCT(DD9,INDEX($OL$1:$PC$19,15,MATCH(DD$2&amp;DD$6,INDEX($OL$1:$PC$19,2,)&amp;INDEX($OL$1:$PC$19,6,),0)))+DD9*SUMPRODUCT($OL$7:$PC$7,$OL$15:$PC$15)-DD$12*INDEX($OF$1:$OK$19,15,MATCH(DD13,$OF$1:$OK$1,0))+DD9*SUMPRODUCT($OL$7:$PC$7,$OL$10:$PC$10)*SUMPRODUCT($OF$10:$OI$10,$OF$15:$OI$15)+SUMPRODUCT($OL$7:$PC$7,$OL$11:$PC$11)*SUMPRODUCT($OF$11:$OI$11,$OF$15:$OI$15),"")</f>
        <v/>
      </c>
      <c r="DE15" s="19" t="str">
        <f t="array" ref="DE15">IF(DE$7="1",DE144/3.6-PRODUCT(DE9,INDEX($OL$1:$PC$19,15,MATCH(DE$2&amp;DE$6,INDEX($OL$1:$PC$19,2,)&amp;INDEX($OL$1:$PC$19,6,),0)))+DE9*SUMPRODUCT($OL$7:$PC$7,$OL$15:$PC$15)-DE$12*INDEX($OF$1:$OK$19,15,MATCH(DE13,$OF$1:$OK$1,0))+DE9*SUMPRODUCT($OL$7:$PC$7,$OL$10:$PC$10)*SUMPRODUCT($OF$10:$OI$10,$OF$15:$OI$15)+SUMPRODUCT($OL$7:$PC$7,$OL$11:$PC$11)*SUMPRODUCT($OF$11:$OI$11,$OF$15:$OI$15),"")</f>
        <v/>
      </c>
      <c r="DF15" s="19" t="str">
        <f t="array" ref="DF15">IF(DF$7="1",DF144/3.6-PRODUCT(DF9,INDEX($OL$1:$PC$19,15,MATCH(DF$2&amp;DF$6,INDEX($OL$1:$PC$19,2,)&amp;INDEX($OL$1:$PC$19,6,),0)))+DF9*SUMPRODUCT($OL$7:$PC$7,$OL$15:$PC$15)-DF$12*INDEX($OF$1:$OK$19,15,MATCH(DF13,$OF$1:$OK$1,0))+DF9*SUMPRODUCT($OL$7:$PC$7,$OL$10:$PC$10)*SUMPRODUCT($OF$10:$OI$10,$OF$15:$OI$15)+SUMPRODUCT($OL$7:$PC$7,$OL$11:$PC$11)*SUMPRODUCT($OF$11:$OI$11,$OF$15:$OI$15),"")</f>
        <v/>
      </c>
      <c r="DG15" s="19" t="str">
        <f t="array" ref="DG15">IF(DG$7="1",DG144/3.6-PRODUCT(DG9,INDEX($OL$1:$PC$19,15,MATCH(DG$2&amp;DG$6,INDEX($OL$1:$PC$19,2,)&amp;INDEX($OL$1:$PC$19,6,),0)))+DG9*SUMPRODUCT($OL$7:$PC$7,$OL$15:$PC$15)-DG$12*INDEX($OF$1:$OK$19,15,MATCH(DG13,$OF$1:$OK$1,0))+DG9*SUMPRODUCT($OL$7:$PC$7,$OL$10:$PC$10)*SUMPRODUCT($OF$10:$OI$10,$OF$15:$OI$15)+SUMPRODUCT($OL$7:$PC$7,$OL$11:$PC$11)*SUMPRODUCT($OF$11:$OI$11,$OF$15:$OI$15),"")</f>
        <v/>
      </c>
      <c r="DH15" s="19" t="str">
        <f t="array" ref="DH15">IF(DH$7="1",DH144/3.6-PRODUCT(DH9,INDEX($OL$1:$PC$19,15,MATCH(DH$2&amp;DH$6,INDEX($OL$1:$PC$19,2,)&amp;INDEX($OL$1:$PC$19,6,),0)))+DH9*SUMPRODUCT($OL$7:$PC$7,$OL$15:$PC$15)-DH$12*INDEX($OF$1:$OK$19,15,MATCH(DH13,$OF$1:$OK$1,0))+DH9*SUMPRODUCT($OL$7:$PC$7,$OL$10:$PC$10)*SUMPRODUCT($OF$10:$OI$10,$OF$15:$OI$15)+SUMPRODUCT($OL$7:$PC$7,$OL$11:$PC$11)*SUMPRODUCT($OF$11:$OI$11,$OF$15:$OI$15),"")</f>
        <v/>
      </c>
      <c r="DI15" s="19" t="str">
        <f t="array" ref="DI15">IF(DI$7="1",DI144/3.6-PRODUCT(DI9,INDEX($OL$1:$PC$19,15,MATCH(DI$2&amp;DI$6,INDEX($OL$1:$PC$19,2,)&amp;INDEX($OL$1:$PC$19,6,),0)))+DI9*SUMPRODUCT($OL$7:$PC$7,$OL$15:$PC$15)-DI$12*INDEX($OF$1:$OK$19,15,MATCH(DI13,$OF$1:$OK$1,0))+DI9*SUMPRODUCT($OL$7:$PC$7,$OL$10:$PC$10)*SUMPRODUCT($OF$10:$OI$10,$OF$15:$OI$15)+SUMPRODUCT($OL$7:$PC$7,$OL$11:$PC$11)*SUMPRODUCT($OF$11:$OI$11,$OF$15:$OI$15),"")</f>
        <v/>
      </c>
      <c r="DJ15" s="19" t="str">
        <f t="array" ref="DJ15">IF(DJ$7="1",DJ144/3.6-PRODUCT(DJ9,INDEX($OL$1:$PC$19,15,MATCH(DJ$2&amp;DJ$6,INDEX($OL$1:$PC$19,2,)&amp;INDEX($OL$1:$PC$19,6,),0)))+DJ9*SUMPRODUCT($OL$7:$PC$7,$OL$15:$PC$15)-DJ$12*INDEX($OF$1:$OK$19,15,MATCH(DJ13,$OF$1:$OK$1,0))+DJ9*SUMPRODUCT($OL$7:$PC$7,$OL$10:$PC$10)*SUMPRODUCT($OF$10:$OI$10,$OF$15:$OI$15)+SUMPRODUCT($OL$7:$PC$7,$OL$11:$PC$11)*SUMPRODUCT($OF$11:$OI$11,$OF$15:$OI$15),"")</f>
        <v/>
      </c>
      <c r="DK15" s="19" t="str">
        <f t="array" ref="DK15">IF(DK$7="1",DK144/3.6-PRODUCT(DK9,INDEX($OL$1:$PC$19,15,MATCH(DK$2&amp;DK$6,INDEX($OL$1:$PC$19,2,)&amp;INDEX($OL$1:$PC$19,6,),0)))+DK9*SUMPRODUCT($OL$7:$PC$7,$OL$15:$PC$15)-DK$12*INDEX($OF$1:$OK$19,15,MATCH(DK13,$OF$1:$OK$1,0))+DK9*SUMPRODUCT($OL$7:$PC$7,$OL$10:$PC$10)*SUMPRODUCT($OF$10:$OI$10,$OF$15:$OI$15)+SUMPRODUCT($OL$7:$PC$7,$OL$11:$PC$11)*SUMPRODUCT($OF$11:$OI$11,$OF$15:$OI$15),"")</f>
        <v/>
      </c>
      <c r="DL15" s="19" t="str">
        <f t="array" ref="DL15">IF(DL$7="1",DL144/3.6-PRODUCT(DL9,INDEX($OL$1:$PC$19,15,MATCH(DL$2&amp;DL$6,INDEX($OL$1:$PC$19,2,)&amp;INDEX($OL$1:$PC$19,6,),0)))+DL9*SUMPRODUCT($OL$7:$PC$7,$OL$15:$PC$15)-DL$12*INDEX($OF$1:$OK$19,15,MATCH(DL13,$OF$1:$OK$1,0))+DL9*SUMPRODUCT($OL$7:$PC$7,$OL$10:$PC$10)*SUMPRODUCT($OF$10:$OI$10,$OF$15:$OI$15)+SUMPRODUCT($OL$7:$PC$7,$OL$11:$PC$11)*SUMPRODUCT($OF$11:$OI$11,$OF$15:$OI$15),"")</f>
        <v/>
      </c>
      <c r="DM15" s="19" t="str">
        <f t="array" ref="DM15">IF(DM$7="1",DM144/3.6-PRODUCT(DM9,INDEX($OL$1:$PC$19,15,MATCH(DM$2&amp;DM$6,INDEX($OL$1:$PC$19,2,)&amp;INDEX($OL$1:$PC$19,6,),0)))+DM9*SUMPRODUCT($OL$7:$PC$7,$OL$15:$PC$15)-DM$12*INDEX($OF$1:$OK$19,15,MATCH(DM13,$OF$1:$OK$1,0))+DM9*SUMPRODUCT($OL$7:$PC$7,$OL$10:$PC$10)*SUMPRODUCT($OF$10:$OI$10,$OF$15:$OI$15)+SUMPRODUCT($OL$7:$PC$7,$OL$11:$PC$11)*SUMPRODUCT($OF$11:$OI$11,$OF$15:$OI$15),"")</f>
        <v/>
      </c>
      <c r="DN15" s="19" t="str">
        <f t="array" ref="DN15">IF(DN$7="1",DN144/3.6-PRODUCT(DN9,INDEX($OL$1:$PC$19,15,MATCH(DN$2&amp;DN$6,INDEX($OL$1:$PC$19,2,)&amp;INDEX($OL$1:$PC$19,6,),0)))+DN9*SUMPRODUCT($OL$7:$PC$7,$OL$15:$PC$15)-DN$12*INDEX($OF$1:$OK$19,15,MATCH(DN13,$OF$1:$OK$1,0))+DN9*SUMPRODUCT($OL$7:$PC$7,$OL$10:$PC$10)*SUMPRODUCT($OF$10:$OI$10,$OF$15:$OI$15)+SUMPRODUCT($OL$7:$PC$7,$OL$11:$PC$11)*SUMPRODUCT($OF$11:$OI$11,$OF$15:$OI$15),"")</f>
        <v/>
      </c>
      <c r="DO15" s="19" t="str">
        <f t="array" ref="DO15">IF(DO$7="1",DO144/3.6-PRODUCT(DO9,INDEX($OL$1:$PC$19,15,MATCH(DO$2&amp;DO$6,INDEX($OL$1:$PC$19,2,)&amp;INDEX($OL$1:$PC$19,6,),0)))+DO9*SUMPRODUCT($OL$7:$PC$7,$OL$15:$PC$15)-DO$12*INDEX($OF$1:$OK$19,15,MATCH(DO13,$OF$1:$OK$1,0))+DO9*SUMPRODUCT($OL$7:$PC$7,$OL$10:$PC$10)*SUMPRODUCT($OF$10:$OI$10,$OF$15:$OI$15)+SUMPRODUCT($OL$7:$PC$7,$OL$11:$PC$11)*SUMPRODUCT($OF$11:$OI$11,$OF$15:$OI$15),"")</f>
        <v/>
      </c>
      <c r="DP15" s="19" t="str">
        <f t="array" ref="DP15">IF(DP$7="1",DP144/3.6-PRODUCT(DP9,INDEX($OL$1:$PC$19,15,MATCH(DP$2&amp;DP$6,INDEX($OL$1:$PC$19,2,)&amp;INDEX($OL$1:$PC$19,6,),0)))+DP9*SUMPRODUCT($OL$7:$PC$7,$OL$15:$PC$15)-DP$12*INDEX($OF$1:$OK$19,15,MATCH(DP13,$OF$1:$OK$1,0))+DP9*SUMPRODUCT($OL$7:$PC$7,$OL$10:$PC$10)*SUMPRODUCT($OF$10:$OI$10,$OF$15:$OI$15)+SUMPRODUCT($OL$7:$PC$7,$OL$11:$PC$11)*SUMPRODUCT($OF$11:$OI$11,$OF$15:$OI$15),"")</f>
        <v/>
      </c>
      <c r="DQ15" s="19" t="str">
        <f t="array" ref="DQ15">IF(DQ$7="1",DQ144/3.6-PRODUCT(DQ9,INDEX($OL$1:$PC$19,15,MATCH(DQ$2&amp;DQ$6,INDEX($OL$1:$PC$19,2,)&amp;INDEX($OL$1:$PC$19,6,),0)))+DQ9*SUMPRODUCT($OL$7:$PC$7,$OL$15:$PC$15)-DQ$12*INDEX($OF$1:$OK$19,15,MATCH(DQ13,$OF$1:$OK$1,0))+DQ9*SUMPRODUCT($OL$7:$PC$7,$OL$10:$PC$10)*SUMPRODUCT($OF$10:$OI$10,$OF$15:$OI$15)+SUMPRODUCT($OL$7:$PC$7,$OL$11:$PC$11)*SUMPRODUCT($OF$11:$OI$11,$OF$15:$OI$15),"")</f>
        <v/>
      </c>
      <c r="DR15" s="19" t="str">
        <f t="array" ref="DR15">IF(DR$7="1",DR144/3.6-PRODUCT(DR9,INDEX($OL$1:$PC$19,15,MATCH(DR$2&amp;DR$6,INDEX($OL$1:$PC$19,2,)&amp;INDEX($OL$1:$PC$19,6,),0)))+DR9*SUMPRODUCT($OL$7:$PC$7,$OL$15:$PC$15)-DR$12*INDEX($OF$1:$OK$19,15,MATCH(DR13,$OF$1:$OK$1,0))+DR9*SUMPRODUCT($OL$7:$PC$7,$OL$10:$PC$10)*SUMPRODUCT($OF$10:$OI$10,$OF$15:$OI$15)+SUMPRODUCT($OL$7:$PC$7,$OL$11:$PC$11)*SUMPRODUCT($OF$11:$OI$11,$OF$15:$OI$15),"")</f>
        <v/>
      </c>
      <c r="DS15" s="19" t="str">
        <f t="array" ref="DS15">IF(DS$7="1",DS144/3.6-PRODUCT(DS9,INDEX($OL$1:$PC$19,15,MATCH(DS$2&amp;DS$6,INDEX($OL$1:$PC$19,2,)&amp;INDEX($OL$1:$PC$19,6,),0)))+DS9*SUMPRODUCT($OL$7:$PC$7,$OL$15:$PC$15)-DS$12*INDEX($OF$1:$OK$19,15,MATCH(DS13,$OF$1:$OK$1,0))+DS9*SUMPRODUCT($OL$7:$PC$7,$OL$10:$PC$10)*SUMPRODUCT($OF$10:$OI$10,$OF$15:$OI$15)+SUMPRODUCT($OL$7:$PC$7,$OL$11:$PC$11)*SUMPRODUCT($OF$11:$OI$11,$OF$15:$OI$15),"")</f>
        <v/>
      </c>
      <c r="DT15" s="19" t="str">
        <f t="array" ref="DT15">IF(DT$7="1",DT144/3.6-PRODUCT(DT9,INDEX($OL$1:$PC$19,15,MATCH(DT$2&amp;DT$6,INDEX($OL$1:$PC$19,2,)&amp;INDEX($OL$1:$PC$19,6,),0)))+DT9*SUMPRODUCT($OL$7:$PC$7,$OL$15:$PC$15)-DT$12*INDEX($OF$1:$OK$19,15,MATCH(DT13,$OF$1:$OK$1,0))+DT9*SUMPRODUCT($OL$7:$PC$7,$OL$10:$PC$10)*SUMPRODUCT($OF$10:$OI$10,$OF$15:$OI$15)+SUMPRODUCT($OL$7:$PC$7,$OL$11:$PC$11)*SUMPRODUCT($OF$11:$OI$11,$OF$15:$OI$15),"")</f>
        <v/>
      </c>
      <c r="DU15" s="19" t="str">
        <f t="array" ref="DU15">IF(DU$7="1",DU144/3.6-PRODUCT(DU9,INDEX($OL$1:$PC$19,15,MATCH(DU$2&amp;DU$6,INDEX($OL$1:$PC$19,2,)&amp;INDEX($OL$1:$PC$19,6,),0)))+DU9*SUMPRODUCT($OL$7:$PC$7,$OL$15:$PC$15)-DU$12*INDEX($OF$1:$OK$19,15,MATCH(DU13,$OF$1:$OK$1,0))+DU9*SUMPRODUCT($OL$7:$PC$7,$OL$10:$PC$10)*SUMPRODUCT($OF$10:$OI$10,$OF$15:$OI$15)+SUMPRODUCT($OL$7:$PC$7,$OL$11:$PC$11)*SUMPRODUCT($OF$11:$OI$11,$OF$15:$OI$15),"")</f>
        <v/>
      </c>
      <c r="DV15" s="19" t="str">
        <f t="array" ref="DV15">IF(DV$7="1",DV144/3.6-PRODUCT(DV9,INDEX($OL$1:$PC$19,15,MATCH(DV$2&amp;DV$6,INDEX($OL$1:$PC$19,2,)&amp;INDEX($OL$1:$PC$19,6,),0)))+DV9*SUMPRODUCT($OL$7:$PC$7,$OL$15:$PC$15)-DV$12*INDEX($OF$1:$OK$19,15,MATCH(DV13,$OF$1:$OK$1,0))+DV9*SUMPRODUCT($OL$7:$PC$7,$OL$10:$PC$10)*SUMPRODUCT($OF$10:$OI$10,$OF$15:$OI$15)+SUMPRODUCT($OL$7:$PC$7,$OL$11:$PC$11)*SUMPRODUCT($OF$11:$OI$11,$OF$15:$OI$15),"")</f>
        <v/>
      </c>
      <c r="DW15" s="19" t="str">
        <f t="array" ref="DW15">IF(DW$7="1",DW144/3.6-PRODUCT(DW9,INDEX($OL$1:$PC$19,15,MATCH(DW$2&amp;DW$6,INDEX($OL$1:$PC$19,2,)&amp;INDEX($OL$1:$PC$19,6,),0)))+DW9*SUMPRODUCT($OL$7:$PC$7,$OL$15:$PC$15)-DW$12*INDEX($OF$1:$OK$19,15,MATCH(DW13,$OF$1:$OK$1,0))+DW9*SUMPRODUCT($OL$7:$PC$7,$OL$10:$PC$10)*SUMPRODUCT($OF$10:$OI$10,$OF$15:$OI$15)+SUMPRODUCT($OL$7:$PC$7,$OL$11:$PC$11)*SUMPRODUCT($OF$11:$OI$11,$OF$15:$OI$15),"")</f>
        <v/>
      </c>
      <c r="DX15" s="19" t="str">
        <f t="array" ref="DX15">IF(DX$7="1",DX144/3.6-PRODUCT(DX9,INDEX($OL$1:$PC$19,15,MATCH(DX$2&amp;DX$6,INDEX($OL$1:$PC$19,2,)&amp;INDEX($OL$1:$PC$19,6,),0)))+DX9*SUMPRODUCT($OL$7:$PC$7,$OL$15:$PC$15)-DX$12*INDEX($OF$1:$OK$19,15,MATCH(DX13,$OF$1:$OK$1,0))+DX9*SUMPRODUCT($OL$7:$PC$7,$OL$10:$PC$10)*SUMPRODUCT($OF$10:$OI$10,$OF$15:$OI$15)+SUMPRODUCT($OL$7:$PC$7,$OL$11:$PC$11)*SUMPRODUCT($OF$11:$OI$11,$OF$15:$OI$15),"")</f>
        <v/>
      </c>
      <c r="DY15" s="19" t="str">
        <f t="array" ref="DY15">IF(DY$7="1",DY144/3.6-PRODUCT(DY9,INDEX($OL$1:$PC$19,15,MATCH(DY$2&amp;DY$6,INDEX($OL$1:$PC$19,2,)&amp;INDEX($OL$1:$PC$19,6,),0)))+DY9*SUMPRODUCT($OL$7:$PC$7,$OL$15:$PC$15)-DY$12*INDEX($OF$1:$OK$19,15,MATCH(DY13,$OF$1:$OK$1,0))+DY9*SUMPRODUCT($OL$7:$PC$7,$OL$10:$PC$10)*SUMPRODUCT($OF$10:$OI$10,$OF$15:$OI$15)+SUMPRODUCT($OL$7:$PC$7,$OL$11:$PC$11)*SUMPRODUCT($OF$11:$OI$11,$OF$15:$OI$15),"")</f>
        <v/>
      </c>
      <c r="DZ15" s="19" t="str">
        <f t="array" ref="DZ15">IF(DZ$7="1",DZ144/3.6-PRODUCT(DZ9,INDEX($OL$1:$PC$19,15,MATCH(DZ$2&amp;DZ$6,INDEX($OL$1:$PC$19,2,)&amp;INDEX($OL$1:$PC$19,6,),0)))+DZ9*SUMPRODUCT($OL$7:$PC$7,$OL$15:$PC$15)-DZ$12*INDEX($OF$1:$OK$19,15,MATCH(DZ13,$OF$1:$OK$1,0))+DZ9*SUMPRODUCT($OL$7:$PC$7,$OL$10:$PC$10)*SUMPRODUCT($OF$10:$OI$10,$OF$15:$OI$15)+SUMPRODUCT($OL$7:$PC$7,$OL$11:$PC$11)*SUMPRODUCT($OF$11:$OI$11,$OF$15:$OI$15),"")</f>
        <v/>
      </c>
      <c r="EA15" s="19" t="str">
        <f t="array" ref="EA15">IF(EA$7="1",EA144/3.6-PRODUCT(EA9,INDEX($OL$1:$PC$19,15,MATCH(EA$2&amp;EA$6,INDEX($OL$1:$PC$19,2,)&amp;INDEX($OL$1:$PC$19,6,),0)))+EA9*SUMPRODUCT($OL$7:$PC$7,$OL$15:$PC$15)-EA$12*INDEX($OF$1:$OK$19,15,MATCH(EA13,$OF$1:$OK$1,0))+EA9*SUMPRODUCT($OL$7:$PC$7,$OL$10:$PC$10)*SUMPRODUCT($OF$10:$OI$10,$OF$15:$OI$15)+SUMPRODUCT($OL$7:$PC$7,$OL$11:$PC$11)*SUMPRODUCT($OF$11:$OI$11,$OF$15:$OI$15),"")</f>
        <v/>
      </c>
      <c r="EB15" s="19" t="str">
        <f t="array" ref="EB15">IF(EB$7="1",EB144/3.6-PRODUCT(EB9,INDEX($OL$1:$PC$19,15,MATCH(EB$2&amp;EB$6,INDEX($OL$1:$PC$19,2,)&amp;INDEX($OL$1:$PC$19,6,),0)))+EB9*SUMPRODUCT($OL$7:$PC$7,$OL$15:$PC$15)-EB$12*INDEX($OF$1:$OK$19,15,MATCH(EB13,$OF$1:$OK$1,0))+EB9*SUMPRODUCT($OL$7:$PC$7,$OL$10:$PC$10)*SUMPRODUCT($OF$10:$OI$10,$OF$15:$OI$15)+SUMPRODUCT($OL$7:$PC$7,$OL$11:$PC$11)*SUMPRODUCT($OF$11:$OI$11,$OF$15:$OI$15),"")</f>
        <v/>
      </c>
      <c r="EC15" s="19" t="str">
        <f t="array" ref="EC15">IF(EC$7="1",EC144/3.6-PRODUCT(EC9,INDEX($OL$1:$PC$19,15,MATCH(EC$2&amp;EC$6,INDEX($OL$1:$PC$19,2,)&amp;INDEX($OL$1:$PC$19,6,),0)))+EC9*SUMPRODUCT($OL$7:$PC$7,$OL$15:$PC$15)-EC$12*INDEX($OF$1:$OK$19,15,MATCH(EC13,$OF$1:$OK$1,0))+EC9*SUMPRODUCT($OL$7:$PC$7,$OL$10:$PC$10)*SUMPRODUCT($OF$10:$OI$10,$OF$15:$OI$15)+SUMPRODUCT($OL$7:$PC$7,$OL$11:$PC$11)*SUMPRODUCT($OF$11:$OI$11,$OF$15:$OI$15),"")</f>
        <v/>
      </c>
      <c r="ED15" s="19" t="str">
        <f t="array" ref="ED15">IF(ED$7="1",ED144/3.6-PRODUCT(ED9,INDEX($OL$1:$PC$19,15,MATCH(ED$2&amp;ED$6,INDEX($OL$1:$PC$19,2,)&amp;INDEX($OL$1:$PC$19,6,),0)))+ED9*SUMPRODUCT($OL$7:$PC$7,$OL$15:$PC$15)-ED$12*INDEX($OF$1:$OK$19,15,MATCH(ED13,$OF$1:$OK$1,0))+ED9*SUMPRODUCT($OL$7:$PC$7,$OL$10:$PC$10)*SUMPRODUCT($OF$10:$OI$10,$OF$15:$OI$15)+SUMPRODUCT($OL$7:$PC$7,$OL$11:$PC$11)*SUMPRODUCT($OF$11:$OI$11,$OF$15:$OI$15),"")</f>
        <v/>
      </c>
      <c r="EE15" s="19" t="str">
        <f t="array" ref="EE15">IF(EE$7="1",EE144/3.6-PRODUCT(EE9,INDEX($OL$1:$PC$19,15,MATCH(EE$2&amp;EE$6,INDEX($OL$1:$PC$19,2,)&amp;INDEX($OL$1:$PC$19,6,),0)))+EE9*SUMPRODUCT($OL$7:$PC$7,$OL$15:$PC$15)-EE$12*INDEX($OF$1:$OK$19,15,MATCH(EE13,$OF$1:$OK$1,0))+EE9*SUMPRODUCT($OL$7:$PC$7,$OL$10:$PC$10)*SUMPRODUCT($OF$10:$OI$10,$OF$15:$OI$15)+SUMPRODUCT($OL$7:$PC$7,$OL$11:$PC$11)*SUMPRODUCT($OF$11:$OI$11,$OF$15:$OI$15),"")</f>
        <v/>
      </c>
      <c r="EF15" s="19" t="str">
        <f t="array" ref="EF15">IF(EF$7="1",EF144/3.6-PRODUCT(EF9,INDEX($OL$1:$PC$19,15,MATCH(EF$2&amp;EF$6,INDEX($OL$1:$PC$19,2,)&amp;INDEX($OL$1:$PC$19,6,),0)))+EF9*SUMPRODUCT($OL$7:$PC$7,$OL$15:$PC$15)-EF$12*INDEX($OF$1:$OK$19,15,MATCH(EF13,$OF$1:$OK$1,0))+EF9*SUMPRODUCT($OL$7:$PC$7,$OL$10:$PC$10)*SUMPRODUCT($OF$10:$OI$10,$OF$15:$OI$15)+SUMPRODUCT($OL$7:$PC$7,$OL$11:$PC$11)*SUMPRODUCT($OF$11:$OI$11,$OF$15:$OI$15),"")</f>
        <v/>
      </c>
      <c r="EG15" s="19" t="str">
        <f t="array" ref="EG15">IF(EG$7="1",EG144/3.6-PRODUCT(EG9,INDEX($OL$1:$PC$19,15,MATCH(EG$2&amp;EG$6,INDEX($OL$1:$PC$19,2,)&amp;INDEX($OL$1:$PC$19,6,),0)))+EG9*SUMPRODUCT($OL$7:$PC$7,$OL$15:$PC$15)-EG$12*INDEX($OF$1:$OK$19,15,MATCH(EG13,$OF$1:$OK$1,0))+EG9*SUMPRODUCT($OL$7:$PC$7,$OL$10:$PC$10)*SUMPRODUCT($OF$10:$OI$10,$OF$15:$OI$15)+SUMPRODUCT($OL$7:$PC$7,$OL$11:$PC$11)*SUMPRODUCT($OF$11:$OI$11,$OF$15:$OI$15),"")</f>
        <v/>
      </c>
      <c r="EH15" s="19" t="str">
        <f t="array" ref="EH15">IF(EH$7="1",EH144/3.6-PRODUCT(EH9,INDEX($OL$1:$PC$19,15,MATCH(EH$2&amp;EH$6,INDEX($OL$1:$PC$19,2,)&amp;INDEX($OL$1:$PC$19,6,),0)))+EH9*SUMPRODUCT($OL$7:$PC$7,$OL$15:$PC$15)-EH$12*INDEX($OF$1:$OK$19,15,MATCH(EH13,$OF$1:$OK$1,0))+EH9*SUMPRODUCT($OL$7:$PC$7,$OL$10:$PC$10)*SUMPRODUCT($OF$10:$OI$10,$OF$15:$OI$15)+SUMPRODUCT($OL$7:$PC$7,$OL$11:$PC$11)*SUMPRODUCT($OF$11:$OI$11,$OF$15:$OI$15),"")</f>
        <v/>
      </c>
      <c r="EI15" s="19" t="str">
        <f t="array" ref="EI15">IF(EI$7="1",EI144/3.6-PRODUCT(EI9,INDEX($OL$1:$PC$19,15,MATCH(EI$2&amp;EI$6,INDEX($OL$1:$PC$19,2,)&amp;INDEX($OL$1:$PC$19,6,),0)))+EI9*SUMPRODUCT($OL$7:$PC$7,$OL$15:$PC$15)-EI$12*INDEX($OF$1:$OK$19,15,MATCH(EI13,$OF$1:$OK$1,0))+EI9*SUMPRODUCT($OL$7:$PC$7,$OL$10:$PC$10)*SUMPRODUCT($OF$10:$OI$10,$OF$15:$OI$15)+SUMPRODUCT($OL$7:$PC$7,$OL$11:$PC$11)*SUMPRODUCT($OF$11:$OI$11,$OF$15:$OI$15),"")</f>
        <v/>
      </c>
      <c r="EJ15" s="19" t="str">
        <f t="array" ref="EJ15">IF(EJ$7="1",EJ144/3.6-PRODUCT(EJ9,INDEX($OL$1:$PC$19,15,MATCH(EJ$2&amp;EJ$6,INDEX($OL$1:$PC$19,2,)&amp;INDEX($OL$1:$PC$19,6,),0)))+EJ9*SUMPRODUCT($OL$7:$PC$7,$OL$15:$PC$15)-EJ$12*INDEX($OF$1:$OK$19,15,MATCH(EJ13,$OF$1:$OK$1,0))+EJ9*SUMPRODUCT($OL$7:$PC$7,$OL$10:$PC$10)*SUMPRODUCT($OF$10:$OI$10,$OF$15:$OI$15)+SUMPRODUCT($OL$7:$PC$7,$OL$11:$PC$11)*SUMPRODUCT($OF$11:$OI$11,$OF$15:$OI$15),"")</f>
        <v/>
      </c>
      <c r="EK15" s="19" t="str">
        <f t="array" ref="EK15">IF(EK$7="1",EK144/3.6-PRODUCT(EK9,INDEX($OL$1:$PC$19,15,MATCH(EK$2&amp;EK$6,INDEX($OL$1:$PC$19,2,)&amp;INDEX($OL$1:$PC$19,6,),0)))+EK9*SUMPRODUCT($OL$7:$PC$7,$OL$15:$PC$15)-EK$12*INDEX($OF$1:$OK$19,15,MATCH(EK13,$OF$1:$OK$1,0))+EK9*SUMPRODUCT($OL$7:$PC$7,$OL$10:$PC$10)*SUMPRODUCT($OF$10:$OI$10,$OF$15:$OI$15)+SUMPRODUCT($OL$7:$PC$7,$OL$11:$PC$11)*SUMPRODUCT($OF$11:$OI$11,$OF$15:$OI$15),"")</f>
        <v/>
      </c>
      <c r="EL15" s="19" t="str">
        <f t="array" ref="EL15">IF(EL$7="1",EL144/3.6-PRODUCT(EL9,INDEX($OL$1:$PC$19,15,MATCH(EL$2&amp;EL$6,INDEX($OL$1:$PC$19,2,)&amp;INDEX($OL$1:$PC$19,6,),0)))+EL9*SUMPRODUCT($OL$7:$PC$7,$OL$15:$PC$15)-EL$12*INDEX($OF$1:$OK$19,15,MATCH(EL13,$OF$1:$OK$1,0))+EL9*SUMPRODUCT($OL$7:$PC$7,$OL$10:$PC$10)*SUMPRODUCT($OF$10:$OI$10,$OF$15:$OI$15)+SUMPRODUCT($OL$7:$PC$7,$OL$11:$PC$11)*SUMPRODUCT($OF$11:$OI$11,$OF$15:$OI$15),"")</f>
        <v/>
      </c>
      <c r="EM15" s="19" t="str">
        <f t="array" ref="EM15">IF(EM$7="1",EM144/3.6-PRODUCT(EM9,INDEX($OL$1:$PC$19,15,MATCH(EM$2&amp;EM$6,INDEX($OL$1:$PC$19,2,)&amp;INDEX($OL$1:$PC$19,6,),0)))+EM9*SUMPRODUCT($OL$7:$PC$7,$OL$15:$PC$15)-EM$12*INDEX($OF$1:$OK$19,15,MATCH(EM13,$OF$1:$OK$1,0))+EM9*SUMPRODUCT($OL$7:$PC$7,$OL$10:$PC$10)*SUMPRODUCT($OF$10:$OI$10,$OF$15:$OI$15)+SUMPRODUCT($OL$7:$PC$7,$OL$11:$PC$11)*SUMPRODUCT($OF$11:$OI$11,$OF$15:$OI$15),"")</f>
        <v/>
      </c>
      <c r="EN15" s="19" t="str">
        <f t="array" ref="EN15">IF(EN$7="1",EN144/3.6-PRODUCT(EN9,INDEX($OL$1:$PC$19,15,MATCH(EN$2&amp;EN$6,INDEX($OL$1:$PC$19,2,)&amp;INDEX($OL$1:$PC$19,6,),0)))+EN9*SUMPRODUCT($OL$7:$PC$7,$OL$15:$PC$15)-EN$12*INDEX($OF$1:$OK$19,15,MATCH(EN13,$OF$1:$OK$1,0))+EN9*SUMPRODUCT($OL$7:$PC$7,$OL$10:$PC$10)*SUMPRODUCT($OF$10:$OI$10,$OF$15:$OI$15)+SUMPRODUCT($OL$7:$PC$7,$OL$11:$PC$11)*SUMPRODUCT($OF$11:$OI$11,$OF$15:$OI$15),"")</f>
        <v/>
      </c>
      <c r="EO15" s="19" t="str">
        <f t="array" ref="EO15">IF(EO$7="1",EO144/3.6-PRODUCT(EO9,INDEX($OL$1:$PC$19,15,MATCH(EO$2&amp;EO$6,INDEX($OL$1:$PC$19,2,)&amp;INDEX($OL$1:$PC$19,6,),0)))+EO9*SUMPRODUCT($OL$7:$PC$7,$OL$15:$PC$15)-EO$12*INDEX($OF$1:$OK$19,15,MATCH(EO13,$OF$1:$OK$1,0))+EO9*SUMPRODUCT($OL$7:$PC$7,$OL$10:$PC$10)*SUMPRODUCT($OF$10:$OI$10,$OF$15:$OI$15)+SUMPRODUCT($OL$7:$PC$7,$OL$11:$PC$11)*SUMPRODUCT($OF$11:$OI$11,$OF$15:$OI$15),"")</f>
        <v/>
      </c>
      <c r="EP15" s="19" t="str">
        <f t="array" ref="EP15">IF(EP$7="1",EP144/3.6-PRODUCT(EP9,INDEX($OL$1:$PC$19,15,MATCH(EP$2&amp;EP$6,INDEX($OL$1:$PC$19,2,)&amp;INDEX($OL$1:$PC$19,6,),0)))+EP9*SUMPRODUCT($OL$7:$PC$7,$OL$15:$PC$15)-EP$12*INDEX($OF$1:$OK$19,15,MATCH(EP13,$OF$1:$OK$1,0))+EP9*SUMPRODUCT($OL$7:$PC$7,$OL$10:$PC$10)*SUMPRODUCT($OF$10:$OI$10,$OF$15:$OI$15)+SUMPRODUCT($OL$7:$PC$7,$OL$11:$PC$11)*SUMPRODUCT($OF$11:$OI$11,$OF$15:$OI$15),"")</f>
        <v/>
      </c>
      <c r="EQ15" s="19" t="str">
        <f t="array" ref="EQ15">IF(EQ$7="1",EQ144/3.6-PRODUCT(EQ9,INDEX($OL$1:$PC$19,15,MATCH(EQ$2&amp;EQ$6,INDEX($OL$1:$PC$19,2,)&amp;INDEX($OL$1:$PC$19,6,),0)))+EQ9*SUMPRODUCT($OL$7:$PC$7,$OL$15:$PC$15)-EQ$12*INDEX($OF$1:$OK$19,15,MATCH(EQ13,$OF$1:$OK$1,0))+EQ9*SUMPRODUCT($OL$7:$PC$7,$OL$10:$PC$10)*SUMPRODUCT($OF$10:$OI$10,$OF$15:$OI$15)+SUMPRODUCT($OL$7:$PC$7,$OL$11:$PC$11)*SUMPRODUCT($OF$11:$OI$11,$OF$15:$OI$15),"")</f>
        <v/>
      </c>
      <c r="ER15" s="19" t="str">
        <f t="array" ref="ER15">IF(ER$7="1",ER144/3.6-PRODUCT(ER9,INDEX($OL$1:$PC$19,15,MATCH(ER$2&amp;ER$6,INDEX($OL$1:$PC$19,2,)&amp;INDEX($OL$1:$PC$19,6,),0)))+ER9*SUMPRODUCT($OL$7:$PC$7,$OL$15:$PC$15)-ER$12*INDEX($OF$1:$OK$19,15,MATCH(ER13,$OF$1:$OK$1,0))+ER9*SUMPRODUCT($OL$7:$PC$7,$OL$10:$PC$10)*SUMPRODUCT($OF$10:$OI$10,$OF$15:$OI$15)+SUMPRODUCT($OL$7:$PC$7,$OL$11:$PC$11)*SUMPRODUCT($OF$11:$OI$11,$OF$15:$OI$15),"")</f>
        <v/>
      </c>
      <c r="ES15" s="19" t="str">
        <f t="array" ref="ES15">IF(ES$7="1",ES144/3.6-PRODUCT(ES9,INDEX($OL$1:$PC$19,15,MATCH(ES$2&amp;ES$6,INDEX($OL$1:$PC$19,2,)&amp;INDEX($OL$1:$PC$19,6,),0)))+ES9*SUMPRODUCT($OL$7:$PC$7,$OL$15:$PC$15)-ES$12*INDEX($OF$1:$OK$19,15,MATCH(ES13,$OF$1:$OK$1,0))+ES9*SUMPRODUCT($OL$7:$PC$7,$OL$10:$PC$10)*SUMPRODUCT($OF$10:$OI$10,$OF$15:$OI$15)+SUMPRODUCT($OL$7:$PC$7,$OL$11:$PC$11)*SUMPRODUCT($OF$11:$OI$11,$OF$15:$OI$15),"")</f>
        <v/>
      </c>
      <c r="ET15" s="19" t="str">
        <f t="array" ref="ET15">IF(ET$7="1",ET144/3.6-PRODUCT(ET9,INDEX($OL$1:$PC$19,15,MATCH(ET$2&amp;ET$6,INDEX($OL$1:$PC$19,2,)&amp;INDEX($OL$1:$PC$19,6,),0)))+ET9*SUMPRODUCT($OL$7:$PC$7,$OL$15:$PC$15)-ET$12*INDEX($OF$1:$OK$19,15,MATCH(ET13,$OF$1:$OK$1,0))+ET9*SUMPRODUCT($OL$7:$PC$7,$OL$10:$PC$10)*SUMPRODUCT($OF$10:$OI$10,$OF$15:$OI$15)+SUMPRODUCT($OL$7:$PC$7,$OL$11:$PC$11)*SUMPRODUCT($OF$11:$OI$11,$OF$15:$OI$15),"")</f>
        <v/>
      </c>
      <c r="EU15" s="19" t="str">
        <f t="array" ref="EU15">IF(EU$7="1",EU144/3.6-PRODUCT(EU9,INDEX($OL$1:$PC$19,15,MATCH(EU$2&amp;EU$6,INDEX($OL$1:$PC$19,2,)&amp;INDEX($OL$1:$PC$19,6,),0)))+EU9*SUMPRODUCT($OL$7:$PC$7,$OL$15:$PC$15)-EU$12*INDEX($OF$1:$OK$19,15,MATCH(EU13,$OF$1:$OK$1,0))+EU9*SUMPRODUCT($OL$7:$PC$7,$OL$10:$PC$10)*SUMPRODUCT($OF$10:$OI$10,$OF$15:$OI$15)+SUMPRODUCT($OL$7:$PC$7,$OL$11:$PC$11)*SUMPRODUCT($OF$11:$OI$11,$OF$15:$OI$15),"")</f>
        <v/>
      </c>
      <c r="EV15" s="19" t="str">
        <f t="array" ref="EV15">IF(EV$7="1",EV144/3.6-PRODUCT(EV9,INDEX($OL$1:$PC$19,15,MATCH(EV$2&amp;EV$6,INDEX($OL$1:$PC$19,2,)&amp;INDEX($OL$1:$PC$19,6,),0)))+EV9*SUMPRODUCT($OL$7:$PC$7,$OL$15:$PC$15)-EV$12*INDEX($OF$1:$OK$19,15,MATCH(EV13,$OF$1:$OK$1,0))+EV9*SUMPRODUCT($OL$7:$PC$7,$OL$10:$PC$10)*SUMPRODUCT($OF$10:$OI$10,$OF$15:$OI$15)+SUMPRODUCT($OL$7:$PC$7,$OL$11:$PC$11)*SUMPRODUCT($OF$11:$OI$11,$OF$15:$OI$15),"")</f>
        <v/>
      </c>
      <c r="EW15" s="19" t="str">
        <f t="array" ref="EW15">IF(EW$7="1",EW144/3.6-PRODUCT(EW9,INDEX($OL$1:$PC$19,15,MATCH(EW$2&amp;EW$6,INDEX($OL$1:$PC$19,2,)&amp;INDEX($OL$1:$PC$19,6,),0)))+EW9*SUMPRODUCT($OL$7:$PC$7,$OL$15:$PC$15)-EW$12*INDEX($OF$1:$OK$19,15,MATCH(EW13,$OF$1:$OK$1,0))+EW9*SUMPRODUCT($OL$7:$PC$7,$OL$10:$PC$10)*SUMPRODUCT($OF$10:$OI$10,$OF$15:$OI$15)+SUMPRODUCT($OL$7:$PC$7,$OL$11:$PC$11)*SUMPRODUCT($OF$11:$OI$11,$OF$15:$OI$15),"")</f>
        <v/>
      </c>
      <c r="EX15" s="19" t="str">
        <f t="array" ref="EX15">IF(EX$7="1",EX144/3.6-PRODUCT(EX9,INDEX($OL$1:$PC$19,15,MATCH(EX$2&amp;EX$6,INDEX($OL$1:$PC$19,2,)&amp;INDEX($OL$1:$PC$19,6,),0)))+EX9*SUMPRODUCT($OL$7:$PC$7,$OL$15:$PC$15)-EX$12*INDEX($OF$1:$OK$19,15,MATCH(EX13,$OF$1:$OK$1,0))+EX9*SUMPRODUCT($OL$7:$PC$7,$OL$10:$PC$10)*SUMPRODUCT($OF$10:$OI$10,$OF$15:$OI$15)+SUMPRODUCT($OL$7:$PC$7,$OL$11:$PC$11)*SUMPRODUCT($OF$11:$OI$11,$OF$15:$OI$15),"")</f>
        <v/>
      </c>
      <c r="EY15" s="19" t="str">
        <f t="array" ref="EY15">IF(EY$7="1",EY144/3.6-PRODUCT(EY9,INDEX($OL$1:$PC$19,15,MATCH(EY$2&amp;EY$6,INDEX($OL$1:$PC$19,2,)&amp;INDEX($OL$1:$PC$19,6,),0)))+EY9*SUMPRODUCT($OL$7:$PC$7,$OL$15:$PC$15)-EY$12*INDEX($OF$1:$OK$19,15,MATCH(EY13,$OF$1:$OK$1,0))+EY9*SUMPRODUCT($OL$7:$PC$7,$OL$10:$PC$10)*SUMPRODUCT($OF$10:$OI$10,$OF$15:$OI$15)+SUMPRODUCT($OL$7:$PC$7,$OL$11:$PC$11)*SUMPRODUCT($OF$11:$OI$11,$OF$15:$OI$15),"")</f>
        <v/>
      </c>
      <c r="EZ15" s="19" t="str">
        <f t="array" ref="EZ15">IF(EZ$7="1",EZ144/3.6-PRODUCT(EZ9,INDEX($OL$1:$PC$19,15,MATCH(EZ$2&amp;EZ$6,INDEX($OL$1:$PC$19,2,)&amp;INDEX($OL$1:$PC$19,6,),0)))+EZ9*SUMPRODUCT($OL$7:$PC$7,$OL$15:$PC$15)-EZ$12*INDEX($OF$1:$OK$19,15,MATCH(EZ13,$OF$1:$OK$1,0))+EZ9*SUMPRODUCT($OL$7:$PC$7,$OL$10:$PC$10)*SUMPRODUCT($OF$10:$OI$10,$OF$15:$OI$15)+SUMPRODUCT($OL$7:$PC$7,$OL$11:$PC$11)*SUMPRODUCT($OF$11:$OI$11,$OF$15:$OI$15),"")</f>
        <v/>
      </c>
      <c r="FA15" s="19" t="str">
        <f t="array" ref="FA15">IF(FA$7="1",FA144/3.6-PRODUCT(FA9,INDEX($OL$1:$PC$19,15,MATCH(FA$2&amp;FA$6,INDEX($OL$1:$PC$19,2,)&amp;INDEX($OL$1:$PC$19,6,),0)))+FA9*SUMPRODUCT($OL$7:$PC$7,$OL$15:$PC$15)-FA$12*INDEX($OF$1:$OK$19,15,MATCH(FA13,$OF$1:$OK$1,0))+FA9*SUMPRODUCT($OL$7:$PC$7,$OL$10:$PC$10)*SUMPRODUCT($OF$10:$OI$10,$OF$15:$OI$15)+SUMPRODUCT($OL$7:$PC$7,$OL$11:$PC$11)*SUMPRODUCT($OF$11:$OI$11,$OF$15:$OI$15),"")</f>
        <v/>
      </c>
      <c r="FB15" s="19" t="str">
        <f t="array" ref="FB15">IF(FB$7="1",FB144/3.6-PRODUCT(FB9,INDEX($OL$1:$PC$19,15,MATCH(FB$2&amp;FB$6,INDEX($OL$1:$PC$19,2,)&amp;INDEX($OL$1:$PC$19,6,),0)))+FB9*SUMPRODUCT($OL$7:$PC$7,$OL$15:$PC$15)-FB$12*INDEX($OF$1:$OK$19,15,MATCH(FB13,$OF$1:$OK$1,0))+FB9*SUMPRODUCT($OL$7:$PC$7,$OL$10:$PC$10)*SUMPRODUCT($OF$10:$OI$10,$OF$15:$OI$15)+SUMPRODUCT($OL$7:$PC$7,$OL$11:$PC$11)*SUMPRODUCT($OF$11:$OI$11,$OF$15:$OI$15),"")</f>
        <v/>
      </c>
      <c r="FC15" s="19" t="str">
        <f t="array" ref="FC15">IF(FC$7="1",FC144/3.6-PRODUCT(FC9,INDEX($OL$1:$PC$19,15,MATCH(FC$2&amp;FC$6,INDEX($OL$1:$PC$19,2,)&amp;INDEX($OL$1:$PC$19,6,),0)))+FC9*SUMPRODUCT($OL$7:$PC$7,$OL$15:$PC$15)-FC$12*INDEX($OF$1:$OK$19,15,MATCH(FC13,$OF$1:$OK$1,0))+FC9*SUMPRODUCT($OL$7:$PC$7,$OL$10:$PC$10)*SUMPRODUCT($OF$10:$OI$10,$OF$15:$OI$15)+SUMPRODUCT($OL$7:$PC$7,$OL$11:$PC$11)*SUMPRODUCT($OF$11:$OI$11,$OF$15:$OI$15),"")</f>
        <v/>
      </c>
      <c r="FD15" s="19" t="str">
        <f t="array" ref="FD15">IF(FD$7="1",FD144/3.6-PRODUCT(FD9,INDEX($OL$1:$PC$19,15,MATCH(FD$2&amp;FD$6,INDEX($OL$1:$PC$19,2,)&amp;INDEX($OL$1:$PC$19,6,),0)))+FD9*SUMPRODUCT($OL$7:$PC$7,$OL$15:$PC$15)-FD$12*INDEX($OF$1:$OK$19,15,MATCH(FD13,$OF$1:$OK$1,0))+FD9*SUMPRODUCT($OL$7:$PC$7,$OL$10:$PC$10)*SUMPRODUCT($OF$10:$OI$10,$OF$15:$OI$15)+SUMPRODUCT($OL$7:$PC$7,$OL$11:$PC$11)*SUMPRODUCT($OF$11:$OI$11,$OF$15:$OI$15),"")</f>
        <v/>
      </c>
      <c r="FE15" s="19" t="str">
        <f t="array" ref="FE15">IF(FE$7="1",FE144/3.6-PRODUCT(FE9,INDEX($OL$1:$PC$19,15,MATCH(FE$2&amp;FE$6,INDEX($OL$1:$PC$19,2,)&amp;INDEX($OL$1:$PC$19,6,),0)))+FE9*SUMPRODUCT($OL$7:$PC$7,$OL$15:$PC$15)-FE$12*INDEX($OF$1:$OK$19,15,MATCH(FE13,$OF$1:$OK$1,0))+FE9*SUMPRODUCT($OL$7:$PC$7,$OL$10:$PC$10)*SUMPRODUCT($OF$10:$OI$10,$OF$15:$OI$15)+SUMPRODUCT($OL$7:$PC$7,$OL$11:$PC$11)*SUMPRODUCT($OF$11:$OI$11,$OF$15:$OI$15),"")</f>
        <v/>
      </c>
      <c r="FF15" s="19" t="str">
        <f t="array" ref="FF15">IF(FF$7="1",FF144/3.6-PRODUCT(FF9,INDEX($OL$1:$PC$19,15,MATCH(FF$2&amp;FF$6,INDEX($OL$1:$PC$19,2,)&amp;INDEX($OL$1:$PC$19,6,),0)))+FF9*SUMPRODUCT($OL$7:$PC$7,$OL$15:$PC$15)-FF$12*INDEX($OF$1:$OK$19,15,MATCH(FF13,$OF$1:$OK$1,0))+FF9*SUMPRODUCT($OL$7:$PC$7,$OL$10:$PC$10)*SUMPRODUCT($OF$10:$OI$10,$OF$15:$OI$15)+SUMPRODUCT($OL$7:$PC$7,$OL$11:$PC$11)*SUMPRODUCT($OF$11:$OI$11,$OF$15:$OI$15),"")</f>
        <v/>
      </c>
      <c r="FG15" s="19" t="str">
        <f t="array" ref="FG15">IF(FG$7="1",FG144/3.6-PRODUCT(FG9,INDEX($OL$1:$PC$19,15,MATCH(FG$2&amp;FG$6,INDEX($OL$1:$PC$19,2,)&amp;INDEX($OL$1:$PC$19,6,),0)))+FG9*SUMPRODUCT($OL$7:$PC$7,$OL$15:$PC$15)-FG$12*INDEX($OF$1:$OK$19,15,MATCH(FG13,$OF$1:$OK$1,0))+FG9*SUMPRODUCT($OL$7:$PC$7,$OL$10:$PC$10)*SUMPRODUCT($OF$10:$OI$10,$OF$15:$OI$15)+SUMPRODUCT($OL$7:$PC$7,$OL$11:$PC$11)*SUMPRODUCT($OF$11:$OI$11,$OF$15:$OI$15),"")</f>
        <v/>
      </c>
      <c r="FH15" s="19" t="str">
        <f t="array" ref="FH15">IF(FH$7="1",FH144/3.6-PRODUCT(FH9,INDEX($OL$1:$PC$19,15,MATCH(FH$2&amp;FH$6,INDEX($OL$1:$PC$19,2,)&amp;INDEX($OL$1:$PC$19,6,),0)))+FH9*SUMPRODUCT($OL$7:$PC$7,$OL$15:$PC$15)-FH$12*INDEX($OF$1:$OK$19,15,MATCH(FH13,$OF$1:$OK$1,0))+FH9*SUMPRODUCT($OL$7:$PC$7,$OL$10:$PC$10)*SUMPRODUCT($OF$10:$OI$10,$OF$15:$OI$15)+SUMPRODUCT($OL$7:$PC$7,$OL$11:$PC$11)*SUMPRODUCT($OF$11:$OI$11,$OF$15:$OI$15),"")</f>
        <v/>
      </c>
      <c r="FI15" s="19" t="str">
        <f t="array" ref="FI15">IF(FI$7="1",FI144/3.6-PRODUCT(FI9,INDEX($OL$1:$PC$19,15,MATCH(FI$2&amp;FI$6,INDEX($OL$1:$PC$19,2,)&amp;INDEX($OL$1:$PC$19,6,),0)))+FI9*SUMPRODUCT($OL$7:$PC$7,$OL$15:$PC$15)-FI$12*INDEX($OF$1:$OK$19,15,MATCH(FI13,$OF$1:$OK$1,0))+FI9*SUMPRODUCT($OL$7:$PC$7,$OL$10:$PC$10)*SUMPRODUCT($OF$10:$OI$10,$OF$15:$OI$15)+SUMPRODUCT($OL$7:$PC$7,$OL$11:$PC$11)*SUMPRODUCT($OF$11:$OI$11,$OF$15:$OI$15),"")</f>
        <v/>
      </c>
      <c r="FJ15" s="19" t="str">
        <f t="array" ref="FJ15">IF(FJ$7="1",FJ144/3.6-PRODUCT(FJ9,INDEX($OL$1:$PC$19,15,MATCH(FJ$2&amp;FJ$6,INDEX($OL$1:$PC$19,2,)&amp;INDEX($OL$1:$PC$19,6,),0)))+FJ9*SUMPRODUCT($OL$7:$PC$7,$OL$15:$PC$15)-FJ$12*INDEX($OF$1:$OK$19,15,MATCH(FJ13,$OF$1:$OK$1,0))+FJ9*SUMPRODUCT($OL$7:$PC$7,$OL$10:$PC$10)*SUMPRODUCT($OF$10:$OI$10,$OF$15:$OI$15)+SUMPRODUCT($OL$7:$PC$7,$OL$11:$PC$11)*SUMPRODUCT($OF$11:$OI$11,$OF$15:$OI$15),"")</f>
        <v/>
      </c>
      <c r="FK15" s="19" t="str">
        <f t="array" ref="FK15">IF(FK$7="1",FK144/3.6-PRODUCT(FK9,INDEX($OL$1:$PC$19,15,MATCH(FK$2&amp;FK$6,INDEX($OL$1:$PC$19,2,)&amp;INDEX($OL$1:$PC$19,6,),0)))+FK9*SUMPRODUCT($OL$7:$PC$7,$OL$15:$PC$15)-FK$12*INDEX($OF$1:$OK$19,15,MATCH(FK13,$OF$1:$OK$1,0))+FK9*SUMPRODUCT($OL$7:$PC$7,$OL$10:$PC$10)*SUMPRODUCT($OF$10:$OI$10,$OF$15:$OI$15)+SUMPRODUCT($OL$7:$PC$7,$OL$11:$PC$11)*SUMPRODUCT($OF$11:$OI$11,$OF$15:$OI$15),"")</f>
        <v/>
      </c>
      <c r="FL15" s="19" t="str">
        <f t="array" ref="FL15">IF(FL$7="1",FL144/3.6-PRODUCT(FL9,INDEX($OL$1:$PC$19,15,MATCH(FL$2&amp;FL$6,INDEX($OL$1:$PC$19,2,)&amp;INDEX($OL$1:$PC$19,6,),0)))+FL9*SUMPRODUCT($OL$7:$PC$7,$OL$15:$PC$15)-FL$12*INDEX($OF$1:$OK$19,15,MATCH(FL13,$OF$1:$OK$1,0))+FL9*SUMPRODUCT($OL$7:$PC$7,$OL$10:$PC$10)*SUMPRODUCT($OF$10:$OI$10,$OF$15:$OI$15)+SUMPRODUCT($OL$7:$PC$7,$OL$11:$PC$11)*SUMPRODUCT($OF$11:$OI$11,$OF$15:$OI$15),"")</f>
        <v/>
      </c>
      <c r="FM15" s="19" t="str">
        <f t="array" ref="FM15">IF(FM$7="1",FM144/3.6-PRODUCT(FM9,INDEX($OL$1:$PC$19,15,MATCH(FM$2&amp;FM$6,INDEX($OL$1:$PC$19,2,)&amp;INDEX($OL$1:$PC$19,6,),0)))+FM9*SUMPRODUCT($OL$7:$PC$7,$OL$15:$PC$15)-FM$12*INDEX($OF$1:$OK$19,15,MATCH(FM13,$OF$1:$OK$1,0))+FM9*SUMPRODUCT($OL$7:$PC$7,$OL$10:$PC$10)*SUMPRODUCT($OF$10:$OI$10,$OF$15:$OI$15)+SUMPRODUCT($OL$7:$PC$7,$OL$11:$PC$11)*SUMPRODUCT($OF$11:$OI$11,$OF$15:$OI$15),"")</f>
        <v/>
      </c>
      <c r="FN15" s="19" t="str">
        <f t="array" ref="FN15">IF(FN$7="1",FN144/3.6-PRODUCT(FN9,INDEX($OL$1:$PC$19,15,MATCH(FN$2&amp;FN$6,INDEX($OL$1:$PC$19,2,)&amp;INDEX($OL$1:$PC$19,6,),0)))+FN9*SUMPRODUCT($OL$7:$PC$7,$OL$15:$PC$15)-FN$12*INDEX($OF$1:$OK$19,15,MATCH(FN13,$OF$1:$OK$1,0))+FN9*SUMPRODUCT($OL$7:$PC$7,$OL$10:$PC$10)*SUMPRODUCT($OF$10:$OI$10,$OF$15:$OI$15)+SUMPRODUCT($OL$7:$PC$7,$OL$11:$PC$11)*SUMPRODUCT($OF$11:$OI$11,$OF$15:$OI$15),"")</f>
        <v/>
      </c>
      <c r="FO15" s="19" t="str">
        <f t="array" ref="FO15">IF(FO$7="1",FO144/3.6-PRODUCT(FO9,INDEX($OL$1:$PC$19,15,MATCH(FO$2&amp;FO$6,INDEX($OL$1:$PC$19,2,)&amp;INDEX($OL$1:$PC$19,6,),0)))+FO9*SUMPRODUCT($OL$7:$PC$7,$OL$15:$PC$15)-FO$12*INDEX($OF$1:$OK$19,15,MATCH(FO13,$OF$1:$OK$1,0))+FO9*SUMPRODUCT($OL$7:$PC$7,$OL$10:$PC$10)*SUMPRODUCT($OF$10:$OI$10,$OF$15:$OI$15)+SUMPRODUCT($OL$7:$PC$7,$OL$11:$PC$11)*SUMPRODUCT($OF$11:$OI$11,$OF$15:$OI$15),"")</f>
        <v/>
      </c>
      <c r="FP15" s="19" t="str">
        <f t="array" ref="FP15">IF(FP$7="1",FP144/3.6-PRODUCT(FP9,INDEX($OL$1:$PC$19,15,MATCH(FP$2&amp;FP$6,INDEX($OL$1:$PC$19,2,)&amp;INDEX($OL$1:$PC$19,6,),0)))+FP9*SUMPRODUCT($OL$7:$PC$7,$OL$15:$PC$15)-FP$12*INDEX($OF$1:$OK$19,15,MATCH(FP13,$OF$1:$OK$1,0))+FP9*SUMPRODUCT($OL$7:$PC$7,$OL$10:$PC$10)*SUMPRODUCT($OF$10:$OI$10,$OF$15:$OI$15)+SUMPRODUCT($OL$7:$PC$7,$OL$11:$PC$11)*SUMPRODUCT($OF$11:$OI$11,$OF$15:$OI$15),"")</f>
        <v/>
      </c>
      <c r="FQ15" s="19" t="str">
        <f t="array" ref="FQ15">IF(FQ$7="1",FQ144/3.6-PRODUCT(FQ9,INDEX($OL$1:$PC$19,15,MATCH(FQ$2&amp;FQ$6,INDEX($OL$1:$PC$19,2,)&amp;INDEX($OL$1:$PC$19,6,),0)))+FQ9*SUMPRODUCT($OL$7:$PC$7,$OL$15:$PC$15)-FQ$12*INDEX($OF$1:$OK$19,15,MATCH(FQ13,$OF$1:$OK$1,0))+FQ9*SUMPRODUCT($OL$7:$PC$7,$OL$10:$PC$10)*SUMPRODUCT($OF$10:$OI$10,$OF$15:$OI$15)+SUMPRODUCT($OL$7:$PC$7,$OL$11:$PC$11)*SUMPRODUCT($OF$11:$OI$11,$OF$15:$OI$15),"")</f>
        <v/>
      </c>
      <c r="FR15" s="19" t="str">
        <f t="array" ref="FR15">IF(FR$7="1",FR144/3.6-PRODUCT(FR9,INDEX($OL$1:$PC$19,15,MATCH(FR$2&amp;FR$6,INDEX($OL$1:$PC$19,2,)&amp;INDEX($OL$1:$PC$19,6,),0)))+FR9*SUMPRODUCT($OL$7:$PC$7,$OL$15:$PC$15)-FR$12*INDEX($OF$1:$OK$19,15,MATCH(FR13,$OF$1:$OK$1,0))+FR9*SUMPRODUCT($OL$7:$PC$7,$OL$10:$PC$10)*SUMPRODUCT($OF$10:$OI$10,$OF$15:$OI$15)+SUMPRODUCT($OL$7:$PC$7,$OL$11:$PC$11)*SUMPRODUCT($OF$11:$OI$11,$OF$15:$OI$15),"")</f>
        <v/>
      </c>
      <c r="FS15" s="19" t="str">
        <f t="array" ref="FS15">IF(FS$7="1",FS144/3.6-PRODUCT(FS9,INDEX($OL$1:$PC$19,15,MATCH(FS$2&amp;FS$6,INDEX($OL$1:$PC$19,2,)&amp;INDEX($OL$1:$PC$19,6,),0)))+FS9*SUMPRODUCT($OL$7:$PC$7,$OL$15:$PC$15)-FS$12*INDEX($OF$1:$OK$19,15,MATCH(FS13,$OF$1:$OK$1,0))+FS9*SUMPRODUCT($OL$7:$PC$7,$OL$10:$PC$10)*SUMPRODUCT($OF$10:$OI$10,$OF$15:$OI$15)+SUMPRODUCT($OL$7:$PC$7,$OL$11:$PC$11)*SUMPRODUCT($OF$11:$OI$11,$OF$15:$OI$15),"")</f>
        <v/>
      </c>
      <c r="FT15" s="19" t="str">
        <f t="array" ref="FT15">IF(FT$7="1",FT144/3.6-PRODUCT(FT9,INDEX($OL$1:$PC$19,15,MATCH(FT$2&amp;FT$6,INDEX($OL$1:$PC$19,2,)&amp;INDEX($OL$1:$PC$19,6,),0)))+FT9*SUMPRODUCT($OL$7:$PC$7,$OL$15:$PC$15)-FT$12*INDEX($OF$1:$OK$19,15,MATCH(FT13,$OF$1:$OK$1,0))+FT9*SUMPRODUCT($OL$7:$PC$7,$OL$10:$PC$10)*SUMPRODUCT($OF$10:$OI$10,$OF$15:$OI$15)+SUMPRODUCT($OL$7:$PC$7,$OL$11:$PC$11)*SUMPRODUCT($OF$11:$OI$11,$OF$15:$OI$15),"")</f>
        <v/>
      </c>
      <c r="FU15" s="19" t="str">
        <f t="array" ref="FU15">IF(FU$7="1",FU144/3.6-PRODUCT(FU9,INDEX($OL$1:$PC$19,15,MATCH(FU$2&amp;FU$6,INDEX($OL$1:$PC$19,2,)&amp;INDEX($OL$1:$PC$19,6,),0)))+FU9*SUMPRODUCT($OL$7:$PC$7,$OL$15:$PC$15)-FU$12*INDEX($OF$1:$OK$19,15,MATCH(FU13,$OF$1:$OK$1,0))+FU9*SUMPRODUCT($OL$7:$PC$7,$OL$10:$PC$10)*SUMPRODUCT($OF$10:$OI$10,$OF$15:$OI$15)+SUMPRODUCT($OL$7:$PC$7,$OL$11:$PC$11)*SUMPRODUCT($OF$11:$OI$11,$OF$15:$OI$15),"")</f>
        <v/>
      </c>
      <c r="FV15" s="19" t="str">
        <f t="array" ref="FV15">IF(FV$7="1",FV144/3.6-PRODUCT(FV9,INDEX($OL$1:$PC$19,15,MATCH(FV$2&amp;FV$6,INDEX($OL$1:$PC$19,2,)&amp;INDEX($OL$1:$PC$19,6,),0)))+FV9*SUMPRODUCT($OL$7:$PC$7,$OL$15:$PC$15)-FV$12*INDEX($OF$1:$OK$19,15,MATCH(FV13,$OF$1:$OK$1,0))+FV9*SUMPRODUCT($OL$7:$PC$7,$OL$10:$PC$10)*SUMPRODUCT($OF$10:$OI$10,$OF$15:$OI$15)+SUMPRODUCT($OL$7:$PC$7,$OL$11:$PC$11)*SUMPRODUCT($OF$11:$OI$11,$OF$15:$OI$15),"")</f>
        <v/>
      </c>
      <c r="FW15" s="19" t="str">
        <f t="array" ref="FW15">IF(FW$7="1",FW144/3.6-PRODUCT(FW9,INDEX($OL$1:$PC$19,15,MATCH(FW$2&amp;FW$6,INDEX($OL$1:$PC$19,2,)&amp;INDEX($OL$1:$PC$19,6,),0)))+FW9*SUMPRODUCT($OL$7:$PC$7,$OL$15:$PC$15)-FW$12*INDEX($OF$1:$OK$19,15,MATCH(FW13,$OF$1:$OK$1,0))+FW9*SUMPRODUCT($OL$7:$PC$7,$OL$10:$PC$10)*SUMPRODUCT($OF$10:$OI$10,$OF$15:$OI$15)+SUMPRODUCT($OL$7:$PC$7,$OL$11:$PC$11)*SUMPRODUCT($OF$11:$OI$11,$OF$15:$OI$15),"")</f>
        <v/>
      </c>
      <c r="FX15" s="19" t="str">
        <f t="array" ref="FX15">IF(FX$7="1",FX144/3.6-PRODUCT(FX9,INDEX($OL$1:$PC$19,15,MATCH(FX$2&amp;FX$6,INDEX($OL$1:$PC$19,2,)&amp;INDEX($OL$1:$PC$19,6,),0)))+FX9*SUMPRODUCT($OL$7:$PC$7,$OL$15:$PC$15)-FX$12*INDEX($OF$1:$OK$19,15,MATCH(FX13,$OF$1:$OK$1,0))+FX9*SUMPRODUCT($OL$7:$PC$7,$OL$10:$PC$10)*SUMPRODUCT($OF$10:$OI$10,$OF$15:$OI$15)+SUMPRODUCT($OL$7:$PC$7,$OL$11:$PC$11)*SUMPRODUCT($OF$11:$OI$11,$OF$15:$OI$15),"")</f>
        <v/>
      </c>
      <c r="FY15" s="19" t="str">
        <f t="array" ref="FY15">IF(FY$7="1",FY144/3.6-PRODUCT(FY9,INDEX($OL$1:$PC$19,15,MATCH(FY$2&amp;FY$6,INDEX($OL$1:$PC$19,2,)&amp;INDEX($OL$1:$PC$19,6,),0)))+FY9*SUMPRODUCT($OL$7:$PC$7,$OL$15:$PC$15)-FY$12*INDEX($OF$1:$OK$19,15,MATCH(FY13,$OF$1:$OK$1,0))+FY9*SUMPRODUCT($OL$7:$PC$7,$OL$10:$PC$10)*SUMPRODUCT($OF$10:$OI$10,$OF$15:$OI$15)+SUMPRODUCT($OL$7:$PC$7,$OL$11:$PC$11)*SUMPRODUCT($OF$11:$OI$11,$OF$15:$OI$15),"")</f>
        <v/>
      </c>
      <c r="FZ15" s="19" t="str">
        <f t="array" ref="FZ15">IF(FZ$7="1",FZ144/3.6-PRODUCT(FZ9,INDEX($OL$1:$PC$19,15,MATCH(FZ$2&amp;FZ$6,INDEX($OL$1:$PC$19,2,)&amp;INDEX($OL$1:$PC$19,6,),0)))+FZ9*SUMPRODUCT($OL$7:$PC$7,$OL$15:$PC$15)-FZ$12*INDEX($OF$1:$OK$19,15,MATCH(FZ13,$OF$1:$OK$1,0))+FZ9*SUMPRODUCT($OL$7:$PC$7,$OL$10:$PC$10)*SUMPRODUCT($OF$10:$OI$10,$OF$15:$OI$15)+SUMPRODUCT($OL$7:$PC$7,$OL$11:$PC$11)*SUMPRODUCT($OF$11:$OI$11,$OF$15:$OI$15),"")</f>
        <v/>
      </c>
      <c r="GA15" s="19" t="str">
        <f t="array" ref="GA15">IF(GA$7="1",GA144/3.6-PRODUCT(GA9,INDEX($OL$1:$PC$19,15,MATCH(GA$2&amp;GA$6,INDEX($OL$1:$PC$19,2,)&amp;INDEX($OL$1:$PC$19,6,),0)))+GA9*SUMPRODUCT($OL$7:$PC$7,$OL$15:$PC$15)-GA$12*INDEX($OF$1:$OK$19,15,MATCH(GA13,$OF$1:$OK$1,0))+GA9*SUMPRODUCT($OL$7:$PC$7,$OL$10:$PC$10)*SUMPRODUCT($OF$10:$OI$10,$OF$15:$OI$15)+SUMPRODUCT($OL$7:$PC$7,$OL$11:$PC$11)*SUMPRODUCT($OF$11:$OI$11,$OF$15:$OI$15),"")</f>
        <v/>
      </c>
      <c r="GB15" s="19" t="str">
        <f t="array" ref="GB15">IF(GB$7="1",GB144/3.6-PRODUCT(GB9,INDEX($OL$1:$PC$19,15,MATCH(GB$2&amp;GB$6,INDEX($OL$1:$PC$19,2,)&amp;INDEX($OL$1:$PC$19,6,),0)))+GB9*SUMPRODUCT($OL$7:$PC$7,$OL$15:$PC$15)-GB$12*INDEX($OF$1:$OK$19,15,MATCH(GB13,$OF$1:$OK$1,0))+GB9*SUMPRODUCT($OL$7:$PC$7,$OL$10:$PC$10)*SUMPRODUCT($OF$10:$OI$10,$OF$15:$OI$15)+SUMPRODUCT($OL$7:$PC$7,$OL$11:$PC$11)*SUMPRODUCT($OF$11:$OI$11,$OF$15:$OI$15),"")</f>
        <v/>
      </c>
      <c r="GC15" s="19" t="str">
        <f t="array" ref="GC15">IF(GC$7="1",GC144/3.6-PRODUCT(GC9,INDEX($OL$1:$PC$19,15,MATCH(GC$2&amp;GC$6,INDEX($OL$1:$PC$19,2,)&amp;INDEX($OL$1:$PC$19,6,),0)))+GC9*SUMPRODUCT($OL$7:$PC$7,$OL$15:$PC$15)-GC$12*INDEX($OF$1:$OK$19,15,MATCH(GC13,$OF$1:$OK$1,0))+GC9*SUMPRODUCT($OL$7:$PC$7,$OL$10:$PC$10)*SUMPRODUCT($OF$10:$OI$10,$OF$15:$OI$15)+SUMPRODUCT($OL$7:$PC$7,$OL$11:$PC$11)*SUMPRODUCT($OF$11:$OI$11,$OF$15:$OI$15),"")</f>
        <v/>
      </c>
      <c r="GD15" s="19" t="str">
        <f t="array" ref="GD15">IF(GD$7="1",GD144/3.6-PRODUCT(GD9,INDEX($OL$1:$PC$19,15,MATCH(GD$2&amp;GD$6,INDEX($OL$1:$PC$19,2,)&amp;INDEX($OL$1:$PC$19,6,),0)))+GD9*SUMPRODUCT($OL$7:$PC$7,$OL$15:$PC$15)-GD$12*INDEX($OF$1:$OK$19,15,MATCH(GD13,$OF$1:$OK$1,0))+GD9*SUMPRODUCT($OL$7:$PC$7,$OL$10:$PC$10)*SUMPRODUCT($OF$10:$OI$10,$OF$15:$OI$15)+SUMPRODUCT($OL$7:$PC$7,$OL$11:$PC$11)*SUMPRODUCT($OF$11:$OI$11,$OF$15:$OI$15),"")</f>
        <v/>
      </c>
      <c r="GE15" s="19" t="str">
        <f t="array" ref="GE15">IF(GE$7="1",GE144/3.6-PRODUCT(GE9,INDEX($OL$1:$PC$19,15,MATCH(GE$2&amp;GE$6,INDEX($OL$1:$PC$19,2,)&amp;INDEX($OL$1:$PC$19,6,),0)))+GE9*SUMPRODUCT($OL$7:$PC$7,$OL$15:$PC$15)-GE$12*INDEX($OF$1:$OK$19,15,MATCH(GE13,$OF$1:$OK$1,0))+GE9*SUMPRODUCT($OL$7:$PC$7,$OL$10:$PC$10)*SUMPRODUCT($OF$10:$OI$10,$OF$15:$OI$15)+SUMPRODUCT($OL$7:$PC$7,$OL$11:$PC$11)*SUMPRODUCT($OF$11:$OI$11,$OF$15:$OI$15),"")</f>
        <v/>
      </c>
      <c r="GF15" s="19" t="str">
        <f t="array" ref="GF15">IF(GF$7="1",GF144/3.6-PRODUCT(GF9,INDEX($OL$1:$PC$19,15,MATCH(GF$2&amp;GF$6,INDEX($OL$1:$PC$19,2,)&amp;INDEX($OL$1:$PC$19,6,),0)))+GF9*SUMPRODUCT($OL$7:$PC$7,$OL$15:$PC$15)-GF$12*INDEX($OF$1:$OK$19,15,MATCH(GF13,$OF$1:$OK$1,0))+GF9*SUMPRODUCT($OL$7:$PC$7,$OL$10:$PC$10)*SUMPRODUCT($OF$10:$OI$10,$OF$15:$OI$15)+SUMPRODUCT($OL$7:$PC$7,$OL$11:$PC$11)*SUMPRODUCT($OF$11:$OI$11,$OF$15:$OI$15),"")</f>
        <v/>
      </c>
      <c r="GG15" s="19" t="str">
        <f t="array" ref="GG15">IF(GG$7="1",GG144/3.6-PRODUCT(GG9,INDEX($OL$1:$PC$19,15,MATCH(GG$2&amp;GG$6,INDEX($OL$1:$PC$19,2,)&amp;INDEX($OL$1:$PC$19,6,),0)))+GG9*SUMPRODUCT($OL$7:$PC$7,$OL$15:$PC$15)-GG$12*INDEX($OF$1:$OK$19,15,MATCH(GG13,$OF$1:$OK$1,0))+GG9*SUMPRODUCT($OL$7:$PC$7,$OL$10:$PC$10)*SUMPRODUCT($OF$10:$OI$10,$OF$15:$OI$15)+SUMPRODUCT($OL$7:$PC$7,$OL$11:$PC$11)*SUMPRODUCT($OF$11:$OI$11,$OF$15:$OI$15),"")</f>
        <v/>
      </c>
      <c r="GH15" s="19" t="str">
        <f t="array" ref="GH15">IF(GH$7="1",GH144/3.6-PRODUCT(GH9,INDEX($OL$1:$PC$19,15,MATCH(GH$2&amp;GH$6,INDEX($OL$1:$PC$19,2,)&amp;INDEX($OL$1:$PC$19,6,),0)))+GH9*SUMPRODUCT($OL$7:$PC$7,$OL$15:$PC$15)-GH$12*INDEX($OF$1:$OK$19,15,MATCH(GH13,$OF$1:$OK$1,0))+GH9*SUMPRODUCT($OL$7:$PC$7,$OL$10:$PC$10)*SUMPRODUCT($OF$10:$OI$10,$OF$15:$OI$15)+SUMPRODUCT($OL$7:$PC$7,$OL$11:$PC$11)*SUMPRODUCT($OF$11:$OI$11,$OF$15:$OI$15),"")</f>
        <v/>
      </c>
      <c r="GI15" s="19" t="str">
        <f t="array" ref="GI15">IF(GI$7="1",GI144/3.6-PRODUCT(GI9,INDEX($OL$1:$PC$19,15,MATCH(GI$2&amp;GI$6,INDEX($OL$1:$PC$19,2,)&amp;INDEX($OL$1:$PC$19,6,),0)))+GI9*SUMPRODUCT($OL$7:$PC$7,$OL$15:$PC$15)-GI$12*INDEX($OF$1:$OK$19,15,MATCH(GI13,$OF$1:$OK$1,0))+GI9*SUMPRODUCT($OL$7:$PC$7,$OL$10:$PC$10)*SUMPRODUCT($OF$10:$OI$10,$OF$15:$OI$15)+SUMPRODUCT($OL$7:$PC$7,$OL$11:$PC$11)*SUMPRODUCT($OF$11:$OI$11,$OF$15:$OI$15),"")</f>
        <v/>
      </c>
      <c r="GJ15" s="19" t="str">
        <f t="array" ref="GJ15">IF(GJ$7="1",GJ144/3.6-PRODUCT(GJ9,INDEX($OL$1:$PC$19,15,MATCH(GJ$2&amp;GJ$6,INDEX($OL$1:$PC$19,2,)&amp;INDEX($OL$1:$PC$19,6,),0)))+GJ9*SUMPRODUCT($OL$7:$PC$7,$OL$15:$PC$15)-GJ$12*INDEX($OF$1:$OK$19,15,MATCH(GJ13,$OF$1:$OK$1,0))+GJ9*SUMPRODUCT($OL$7:$PC$7,$OL$10:$PC$10)*SUMPRODUCT($OF$10:$OI$10,$OF$15:$OI$15)+SUMPRODUCT($OL$7:$PC$7,$OL$11:$PC$11)*SUMPRODUCT($OF$11:$OI$11,$OF$15:$OI$15),"")</f>
        <v/>
      </c>
      <c r="GK15" s="19" t="str">
        <f t="array" ref="GK15">IF(GK$7="1",GK144/3.6-PRODUCT(GK9,INDEX($OL$1:$PC$19,15,MATCH(GK$2&amp;GK$6,INDEX($OL$1:$PC$19,2,)&amp;INDEX($OL$1:$PC$19,6,),0)))+GK9*SUMPRODUCT($OL$7:$PC$7,$OL$15:$PC$15)-GK$12*INDEX($OF$1:$OK$19,15,MATCH(GK13,$OF$1:$OK$1,0))+GK9*SUMPRODUCT($OL$7:$PC$7,$OL$10:$PC$10)*SUMPRODUCT($OF$10:$OI$10,$OF$15:$OI$15)+SUMPRODUCT($OL$7:$PC$7,$OL$11:$PC$11)*SUMPRODUCT($OF$11:$OI$11,$OF$15:$OI$15),"")</f>
        <v/>
      </c>
      <c r="GL15" s="19" t="str">
        <f t="array" ref="GL15">IF(GL$7="1",GL144/3.6-PRODUCT(GL9,INDEX($OL$1:$PC$19,15,MATCH(GL$2&amp;GL$6,INDEX($OL$1:$PC$19,2,)&amp;INDEX($OL$1:$PC$19,6,),0)))+GL9*SUMPRODUCT($OL$7:$PC$7,$OL$15:$PC$15)-GL$12*INDEX($OF$1:$OK$19,15,MATCH(GL13,$OF$1:$OK$1,0))+GL9*SUMPRODUCT($OL$7:$PC$7,$OL$10:$PC$10)*SUMPRODUCT($OF$10:$OI$10,$OF$15:$OI$15)+SUMPRODUCT($OL$7:$PC$7,$OL$11:$PC$11)*SUMPRODUCT($OF$11:$OI$11,$OF$15:$OI$15),"")</f>
        <v/>
      </c>
      <c r="GM15" s="19" t="str">
        <f t="array" ref="GM15">IF(GM$7="1",GM144/3.6-PRODUCT(GM9,INDEX($OL$1:$PC$19,15,MATCH(GM$2&amp;GM$6,INDEX($OL$1:$PC$19,2,)&amp;INDEX($OL$1:$PC$19,6,),0)))+GM9*SUMPRODUCT($OL$7:$PC$7,$OL$15:$PC$15)-GM$12*INDEX($OF$1:$OK$19,15,MATCH(GM13,$OF$1:$OK$1,0))+GM9*SUMPRODUCT($OL$7:$PC$7,$OL$10:$PC$10)*SUMPRODUCT($OF$10:$OI$10,$OF$15:$OI$15)+SUMPRODUCT($OL$7:$PC$7,$OL$11:$PC$11)*SUMPRODUCT($OF$11:$OI$11,$OF$15:$OI$15),"")</f>
        <v/>
      </c>
      <c r="GN15" s="19" t="str">
        <f t="array" ref="GN15">IF(GN$7="1",GN144/3.6-PRODUCT(GN9,INDEX($OL$1:$PC$19,15,MATCH(GN$2&amp;GN$6,INDEX($OL$1:$PC$19,2,)&amp;INDEX($OL$1:$PC$19,6,),0)))+GN9*SUMPRODUCT($OL$7:$PC$7,$OL$15:$PC$15)-GN$12*INDEX($OF$1:$OK$19,15,MATCH(GN13,$OF$1:$OK$1,0))+GN9*SUMPRODUCT($OL$7:$PC$7,$OL$10:$PC$10)*SUMPRODUCT($OF$10:$OI$10,$OF$15:$OI$15)+SUMPRODUCT($OL$7:$PC$7,$OL$11:$PC$11)*SUMPRODUCT($OF$11:$OI$11,$OF$15:$OI$15),"")</f>
        <v/>
      </c>
      <c r="GO15" s="19" t="str">
        <f t="array" ref="GO15">IF(GO$7="1",GO144/3.6-PRODUCT(GO9,INDEX($OL$1:$PC$19,15,MATCH(GO$2&amp;GO$6,INDEX($OL$1:$PC$19,2,)&amp;INDEX($OL$1:$PC$19,6,),0)))+GO9*SUMPRODUCT($OL$7:$PC$7,$OL$15:$PC$15)-GO$12*INDEX($OF$1:$OK$19,15,MATCH(GO13,$OF$1:$OK$1,0))+GO9*SUMPRODUCT($OL$7:$PC$7,$OL$10:$PC$10)*SUMPRODUCT($OF$10:$OI$10,$OF$15:$OI$15)+SUMPRODUCT($OL$7:$PC$7,$OL$11:$PC$11)*SUMPRODUCT($OF$11:$OI$11,$OF$15:$OI$15),"")</f>
        <v/>
      </c>
      <c r="GP15" s="19" t="str">
        <f t="array" ref="GP15">IF(GP$7="1",GP144/3.6-PRODUCT(GP9,INDEX($OL$1:$PC$19,15,MATCH(GP$2&amp;GP$6,INDEX($OL$1:$PC$19,2,)&amp;INDEX($OL$1:$PC$19,6,),0)))+GP9*SUMPRODUCT($OL$7:$PC$7,$OL$15:$PC$15)-GP$12*INDEX($OF$1:$OK$19,15,MATCH(GP13,$OF$1:$OK$1,0))+GP9*SUMPRODUCT($OL$7:$PC$7,$OL$10:$PC$10)*SUMPRODUCT($OF$10:$OI$10,$OF$15:$OI$15)+SUMPRODUCT($OL$7:$PC$7,$OL$11:$PC$11)*SUMPRODUCT($OF$11:$OI$11,$OF$15:$OI$15),"")</f>
        <v/>
      </c>
      <c r="GQ15" s="19" t="str">
        <f t="array" ref="GQ15">IF(GQ$7="1",GQ144/3.6-PRODUCT(GQ9,INDEX($OL$1:$PC$19,15,MATCH(GQ$2&amp;GQ$6,INDEX($OL$1:$PC$19,2,)&amp;INDEX($OL$1:$PC$19,6,),0)))+GQ9*SUMPRODUCT($OL$7:$PC$7,$OL$15:$PC$15)-GQ$12*INDEX($OF$1:$OK$19,15,MATCH(GQ13,$OF$1:$OK$1,0))+GQ9*SUMPRODUCT($OL$7:$PC$7,$OL$10:$PC$10)*SUMPRODUCT($OF$10:$OI$10,$OF$15:$OI$15)+SUMPRODUCT($OL$7:$PC$7,$OL$11:$PC$11)*SUMPRODUCT($OF$11:$OI$11,$OF$15:$OI$15),"")</f>
        <v/>
      </c>
      <c r="GR15" s="19" t="str">
        <f t="array" ref="GR15">IF(GR$7="1",GR144/3.6-PRODUCT(GR9,INDEX($OL$1:$PC$19,15,MATCH(GR$2&amp;GR$6,INDEX($OL$1:$PC$19,2,)&amp;INDEX($OL$1:$PC$19,6,),0)))+GR9*SUMPRODUCT($OL$7:$PC$7,$OL$15:$PC$15)-GR$12*INDEX($OF$1:$OK$19,15,MATCH(GR13,$OF$1:$OK$1,0))+GR9*SUMPRODUCT($OL$7:$PC$7,$OL$10:$PC$10)*SUMPRODUCT($OF$10:$OI$10,$OF$15:$OI$15)+SUMPRODUCT($OL$7:$PC$7,$OL$11:$PC$11)*SUMPRODUCT($OF$11:$OI$11,$OF$15:$OI$15),"")</f>
        <v/>
      </c>
      <c r="GS15" s="19" t="str">
        <f t="array" ref="GS15">IF(GS$7="1",GS144/3.6-PRODUCT(GS9,INDEX($OL$1:$PC$19,15,MATCH(GS$2&amp;GS$6,INDEX($OL$1:$PC$19,2,)&amp;INDEX($OL$1:$PC$19,6,),0)))+GS9*SUMPRODUCT($OL$7:$PC$7,$OL$15:$PC$15)-GS$12*INDEX($OF$1:$OK$19,15,MATCH(GS13,$OF$1:$OK$1,0))+GS9*SUMPRODUCT($OL$7:$PC$7,$OL$10:$PC$10)*SUMPRODUCT($OF$10:$OI$10,$OF$15:$OI$15)+SUMPRODUCT($OL$7:$PC$7,$OL$11:$PC$11)*SUMPRODUCT($OF$11:$OI$11,$OF$15:$OI$15),"")</f>
        <v/>
      </c>
      <c r="GT15" s="19" t="str">
        <f t="array" ref="GT15">IF(GT$7="1",GT144/3.6-PRODUCT(GT9,INDEX($OL$1:$PC$19,15,MATCH(GT$2&amp;GT$6,INDEX($OL$1:$PC$19,2,)&amp;INDEX($OL$1:$PC$19,6,),0)))+GT9*SUMPRODUCT($OL$7:$PC$7,$OL$15:$PC$15)-GT$12*INDEX($OF$1:$OK$19,15,MATCH(GT13,$OF$1:$OK$1,0))+GT9*SUMPRODUCT($OL$7:$PC$7,$OL$10:$PC$10)*SUMPRODUCT($OF$10:$OI$10,$OF$15:$OI$15)+SUMPRODUCT($OL$7:$PC$7,$OL$11:$PC$11)*SUMPRODUCT($OF$11:$OI$11,$OF$15:$OI$15),"")</f>
        <v/>
      </c>
      <c r="GU15" s="19" t="str">
        <f t="array" ref="GU15">IF(GU$7="1",GU144/3.6-PRODUCT(GU9,INDEX($OL$1:$PC$19,15,MATCH(GU$2&amp;GU$6,INDEX($OL$1:$PC$19,2,)&amp;INDEX($OL$1:$PC$19,6,),0)))+GU9*SUMPRODUCT($OL$7:$PC$7,$OL$15:$PC$15)-GU$12*INDEX($OF$1:$OK$19,15,MATCH(GU13,$OF$1:$OK$1,0))+GU9*SUMPRODUCT($OL$7:$PC$7,$OL$10:$PC$10)*SUMPRODUCT($OF$10:$OI$10,$OF$15:$OI$15)+SUMPRODUCT($OL$7:$PC$7,$OL$11:$PC$11)*SUMPRODUCT($OF$11:$OI$11,$OF$15:$OI$15),"")</f>
        <v/>
      </c>
      <c r="GV15" s="19" t="str">
        <f t="array" ref="GV15">IF(GV$7="1",GV144/3.6-PRODUCT(GV9,INDEX($OL$1:$PC$19,15,MATCH(GV$2&amp;GV$6,INDEX($OL$1:$PC$19,2,)&amp;INDEX($OL$1:$PC$19,6,),0)))+GV9*SUMPRODUCT($OL$7:$PC$7,$OL$15:$PC$15)-GV$12*INDEX($OF$1:$OK$19,15,MATCH(GV13,$OF$1:$OK$1,0))+GV9*SUMPRODUCT($OL$7:$PC$7,$OL$10:$PC$10)*SUMPRODUCT($OF$10:$OI$10,$OF$15:$OI$15)+SUMPRODUCT($OL$7:$PC$7,$OL$11:$PC$11)*SUMPRODUCT($OF$11:$OI$11,$OF$15:$OI$15),"")</f>
        <v/>
      </c>
      <c r="GW15" s="19" t="str">
        <f t="array" ref="GW15">IF(GW$7="1",GW144/3.6-PRODUCT(GW9,INDEX($OL$1:$PC$19,15,MATCH(GW$2&amp;GW$6,INDEX($OL$1:$PC$19,2,)&amp;INDEX($OL$1:$PC$19,6,),0)))+GW9*SUMPRODUCT($OL$7:$PC$7,$OL$15:$PC$15)-GW$12*INDEX($OF$1:$OK$19,15,MATCH(GW13,$OF$1:$OK$1,0))+GW9*SUMPRODUCT($OL$7:$PC$7,$OL$10:$PC$10)*SUMPRODUCT($OF$10:$OI$10,$OF$15:$OI$15)+SUMPRODUCT($OL$7:$PC$7,$OL$11:$PC$11)*SUMPRODUCT($OF$11:$OI$11,$OF$15:$OI$15),"")</f>
        <v/>
      </c>
      <c r="GX15" s="19" t="str">
        <f t="array" ref="GX15">IF(GX$7="1",GX144/3.6-PRODUCT(GX9,INDEX($OL$1:$PC$19,15,MATCH(GX$2&amp;GX$6,INDEX($OL$1:$PC$19,2,)&amp;INDEX($OL$1:$PC$19,6,),0)))+GX9*SUMPRODUCT($OL$7:$PC$7,$OL$15:$PC$15)-GX$12*INDEX($OF$1:$OK$19,15,MATCH(GX13,$OF$1:$OK$1,0))+GX9*SUMPRODUCT($OL$7:$PC$7,$OL$10:$PC$10)*SUMPRODUCT($OF$10:$OI$10,$OF$15:$OI$15)+SUMPRODUCT($OL$7:$PC$7,$OL$11:$PC$11)*SUMPRODUCT($OF$11:$OI$11,$OF$15:$OI$15),"")</f>
        <v/>
      </c>
      <c r="GY15" s="19" t="str">
        <f t="array" ref="GY15">IF(GY$7="1",GY144/3.6-PRODUCT(GY9,INDEX($OL$1:$PC$19,15,MATCH(GY$2&amp;GY$6,INDEX($OL$1:$PC$19,2,)&amp;INDEX($OL$1:$PC$19,6,),0)))+GY9*SUMPRODUCT($OL$7:$PC$7,$OL$15:$PC$15)-GY$12*INDEX($OF$1:$OK$19,15,MATCH(GY13,$OF$1:$OK$1,0))+GY9*SUMPRODUCT($OL$7:$PC$7,$OL$10:$PC$10)*SUMPRODUCT($OF$10:$OI$10,$OF$15:$OI$15)+SUMPRODUCT($OL$7:$PC$7,$OL$11:$PC$11)*SUMPRODUCT($OF$11:$OI$11,$OF$15:$OI$15),"")</f>
        <v/>
      </c>
      <c r="GZ15" s="19" t="str">
        <f t="array" ref="GZ15">IF(GZ$7="1",GZ144/3.6-PRODUCT(GZ9,INDEX($OL$1:$PC$19,15,MATCH(GZ$2&amp;GZ$6,INDEX($OL$1:$PC$19,2,)&amp;INDEX($OL$1:$PC$19,6,),0)))+GZ9*SUMPRODUCT($OL$7:$PC$7,$OL$15:$PC$15)-GZ$12*INDEX($OF$1:$OK$19,15,MATCH(GZ13,$OF$1:$OK$1,0))+GZ9*SUMPRODUCT($OL$7:$PC$7,$OL$10:$PC$10)*SUMPRODUCT($OF$10:$OI$10,$OF$15:$OI$15)+SUMPRODUCT($OL$7:$PC$7,$OL$11:$PC$11)*SUMPRODUCT($OF$11:$OI$11,$OF$15:$OI$15),"")</f>
        <v/>
      </c>
      <c r="HA15" s="19" t="str">
        <f t="array" ref="HA15">IF(HA$7="1",HA144/3.6-PRODUCT(HA9,INDEX($OL$1:$PC$19,15,MATCH(HA$2&amp;HA$6,INDEX($OL$1:$PC$19,2,)&amp;INDEX($OL$1:$PC$19,6,),0)))+HA9*SUMPRODUCT($OL$7:$PC$7,$OL$15:$PC$15)-HA$12*INDEX($OF$1:$OK$19,15,MATCH(HA13,$OF$1:$OK$1,0))+HA9*SUMPRODUCT($OL$7:$PC$7,$OL$10:$PC$10)*SUMPRODUCT($OF$10:$OI$10,$OF$15:$OI$15)+SUMPRODUCT($OL$7:$PC$7,$OL$11:$PC$11)*SUMPRODUCT($OF$11:$OI$11,$OF$15:$OI$15),"")</f>
        <v/>
      </c>
      <c r="HB15" s="19" t="str">
        <f t="array" ref="HB15">IF(HB$7="1",HB144/3.6-PRODUCT(HB9,INDEX($OL$1:$PC$19,15,MATCH(HB$2&amp;HB$6,INDEX($OL$1:$PC$19,2,)&amp;INDEX($OL$1:$PC$19,6,),0)))+HB9*SUMPRODUCT($OL$7:$PC$7,$OL$15:$PC$15)-HB$12*INDEX($OF$1:$OK$19,15,MATCH(HB13,$OF$1:$OK$1,0))+HB9*SUMPRODUCT($OL$7:$PC$7,$OL$10:$PC$10)*SUMPRODUCT($OF$10:$OI$10,$OF$15:$OI$15)+SUMPRODUCT($OL$7:$PC$7,$OL$11:$PC$11)*SUMPRODUCT($OF$11:$OI$11,$OF$15:$OI$15),"")</f>
        <v/>
      </c>
      <c r="HC15" s="19" t="str">
        <f t="array" ref="HC15">IF(HC$7="1",HC144/3.6-PRODUCT(HC9,INDEX($OL$1:$PC$19,15,MATCH(HC$2&amp;HC$6,INDEX($OL$1:$PC$19,2,)&amp;INDEX($OL$1:$PC$19,6,),0)))+HC9*SUMPRODUCT($OL$7:$PC$7,$OL$15:$PC$15)-HC$12*INDEX($OF$1:$OK$19,15,MATCH(HC13,$OF$1:$OK$1,0))+HC9*SUMPRODUCT($OL$7:$PC$7,$OL$10:$PC$10)*SUMPRODUCT($OF$10:$OI$10,$OF$15:$OI$15)+SUMPRODUCT($OL$7:$PC$7,$OL$11:$PC$11)*SUMPRODUCT($OF$11:$OI$11,$OF$15:$OI$15),"")</f>
        <v/>
      </c>
      <c r="HD15" s="19" t="str">
        <f t="array" ref="HD15">IF(HD$7="1",HD144/3.6-PRODUCT(HD9,INDEX($OL$1:$PC$19,15,MATCH(HD$2&amp;HD$6,INDEX($OL$1:$PC$19,2,)&amp;INDEX($OL$1:$PC$19,6,),0)))+HD9*SUMPRODUCT($OL$7:$PC$7,$OL$15:$PC$15)-HD$12*INDEX($OF$1:$OK$19,15,MATCH(HD13,$OF$1:$OK$1,0))+HD9*SUMPRODUCT($OL$7:$PC$7,$OL$10:$PC$10)*SUMPRODUCT($OF$10:$OI$10,$OF$15:$OI$15)+SUMPRODUCT($OL$7:$PC$7,$OL$11:$PC$11)*SUMPRODUCT($OF$11:$OI$11,$OF$15:$OI$15),"")</f>
        <v/>
      </c>
      <c r="HE15" s="19" t="str">
        <f t="array" ref="HE15">IF(HE$7="1",HE144/3.6-PRODUCT(HE9,INDEX($OL$1:$PC$19,15,MATCH(HE$2&amp;HE$6,INDEX($OL$1:$PC$19,2,)&amp;INDEX($OL$1:$PC$19,6,),0)))+HE9*SUMPRODUCT($OL$7:$PC$7,$OL$15:$PC$15)-HE$12*INDEX($OF$1:$OK$19,15,MATCH(HE13,$OF$1:$OK$1,0))+HE9*SUMPRODUCT($OL$7:$PC$7,$OL$10:$PC$10)*SUMPRODUCT($OF$10:$OI$10,$OF$15:$OI$15)+SUMPRODUCT($OL$7:$PC$7,$OL$11:$PC$11)*SUMPRODUCT($OF$11:$OI$11,$OF$15:$OI$15),"")</f>
        <v/>
      </c>
      <c r="HF15" s="19" t="str">
        <f t="array" ref="HF15">IF(HF$7="1",HF144/3.6-PRODUCT(HF9,INDEX($OL$1:$PC$19,15,MATCH(HF$2&amp;HF$6,INDEX($OL$1:$PC$19,2,)&amp;INDEX($OL$1:$PC$19,6,),0)))+HF9*SUMPRODUCT($OL$7:$PC$7,$OL$15:$PC$15)-HF$12*INDEX($OF$1:$OK$19,15,MATCH(HF13,$OF$1:$OK$1,0))+HF9*SUMPRODUCT($OL$7:$PC$7,$OL$10:$PC$10)*SUMPRODUCT($OF$10:$OI$10,$OF$15:$OI$15)+SUMPRODUCT($OL$7:$PC$7,$OL$11:$PC$11)*SUMPRODUCT($OF$11:$OI$11,$OF$15:$OI$15),"")</f>
        <v/>
      </c>
      <c r="HG15" s="19" t="str">
        <f t="array" ref="HG15">IF(HG$7="1",HG144/3.6-PRODUCT(HG9,INDEX($OL$1:$PC$19,15,MATCH(HG$2&amp;HG$6,INDEX($OL$1:$PC$19,2,)&amp;INDEX($OL$1:$PC$19,6,),0)))+HG9*SUMPRODUCT($OL$7:$PC$7,$OL$15:$PC$15)-HG$12*INDEX($OF$1:$OK$19,15,MATCH(HG13,$OF$1:$OK$1,0))+HG9*SUMPRODUCT($OL$7:$PC$7,$OL$10:$PC$10)*SUMPRODUCT($OF$10:$OI$10,$OF$15:$OI$15)+SUMPRODUCT($OL$7:$PC$7,$OL$11:$PC$11)*SUMPRODUCT($OF$11:$OI$11,$OF$15:$OI$15),"")</f>
        <v/>
      </c>
      <c r="HH15" s="19" t="str">
        <f t="array" ref="HH15">IF(HH$7="1",HH144/3.6-PRODUCT(HH9,INDEX($OL$1:$PC$19,15,MATCH(HH$2&amp;HH$6,INDEX($OL$1:$PC$19,2,)&amp;INDEX($OL$1:$PC$19,6,),0)))+HH9*SUMPRODUCT($OL$7:$PC$7,$OL$15:$PC$15)-HH$12*INDEX($OF$1:$OK$19,15,MATCH(HH13,$OF$1:$OK$1,0))+HH9*SUMPRODUCT($OL$7:$PC$7,$OL$10:$PC$10)*SUMPRODUCT($OF$10:$OI$10,$OF$15:$OI$15)+SUMPRODUCT($OL$7:$PC$7,$OL$11:$PC$11)*SUMPRODUCT($OF$11:$OI$11,$OF$15:$OI$15),"")</f>
        <v/>
      </c>
      <c r="HI15" s="19" t="str">
        <f t="array" ref="HI15">IF(HI$7="1",HI144/3.6-PRODUCT(HI9,INDEX($OL$1:$PC$19,15,MATCH(HI$2&amp;HI$6,INDEX($OL$1:$PC$19,2,)&amp;INDEX($OL$1:$PC$19,6,),0)))+HI9*SUMPRODUCT($OL$7:$PC$7,$OL$15:$PC$15)-HI$12*INDEX($OF$1:$OK$19,15,MATCH(HI13,$OF$1:$OK$1,0))+HI9*SUMPRODUCT($OL$7:$PC$7,$OL$10:$PC$10)*SUMPRODUCT($OF$10:$OI$10,$OF$15:$OI$15)+SUMPRODUCT($OL$7:$PC$7,$OL$11:$PC$11)*SUMPRODUCT($OF$11:$OI$11,$OF$15:$OI$15),"")</f>
        <v/>
      </c>
      <c r="HJ15" s="19" t="str">
        <f t="array" ref="HJ15">IF(HJ$7="1",HJ144/3.6-PRODUCT(HJ9,INDEX($OL$1:$PC$19,15,MATCH(HJ$2&amp;HJ$6,INDEX($OL$1:$PC$19,2,)&amp;INDEX($OL$1:$PC$19,6,),0)))+HJ9*SUMPRODUCT($OL$7:$PC$7,$OL$15:$PC$15)-HJ$12*INDEX($OF$1:$OK$19,15,MATCH(HJ13,$OF$1:$OK$1,0))+HJ9*SUMPRODUCT($OL$7:$PC$7,$OL$10:$PC$10)*SUMPRODUCT($OF$10:$OI$10,$OF$15:$OI$15)+SUMPRODUCT($OL$7:$PC$7,$OL$11:$PC$11)*SUMPRODUCT($OF$11:$OI$11,$OF$15:$OI$15),"")</f>
        <v/>
      </c>
      <c r="HK15" s="19" t="str">
        <f t="array" ref="HK15">IF(HK$7="1",HK144/3.6-PRODUCT(HK9,INDEX($OL$1:$PC$19,15,MATCH(HK$2&amp;HK$6,INDEX($OL$1:$PC$19,2,)&amp;INDEX($OL$1:$PC$19,6,),0)))+HK9*SUMPRODUCT($OL$7:$PC$7,$OL$15:$PC$15)-HK$12*INDEX($OF$1:$OK$19,15,MATCH(HK13,$OF$1:$OK$1,0))+HK9*SUMPRODUCT($OL$7:$PC$7,$OL$10:$PC$10)*SUMPRODUCT($OF$10:$OI$10,$OF$15:$OI$15)+SUMPRODUCT($OL$7:$PC$7,$OL$11:$PC$11)*SUMPRODUCT($OF$11:$OI$11,$OF$15:$OI$15),"")</f>
        <v/>
      </c>
      <c r="HL15" s="19" t="str">
        <f t="array" ref="HL15">IF(HL$7="1",HL144/3.6-PRODUCT(HL9,INDEX($OL$1:$PC$19,15,MATCH(HL$2&amp;HL$6,INDEX($OL$1:$PC$19,2,)&amp;INDEX($OL$1:$PC$19,6,),0)))+HL9*SUMPRODUCT($OL$7:$PC$7,$OL$15:$PC$15)-HL$12*INDEX($OF$1:$OK$19,15,MATCH(HL13,$OF$1:$OK$1,0))+HL9*SUMPRODUCT($OL$7:$PC$7,$OL$10:$PC$10)*SUMPRODUCT($OF$10:$OI$10,$OF$15:$OI$15)+SUMPRODUCT($OL$7:$PC$7,$OL$11:$PC$11)*SUMPRODUCT($OF$11:$OI$11,$OF$15:$OI$15),"")</f>
        <v/>
      </c>
      <c r="HM15" s="19" t="str">
        <f t="array" ref="HM15">IF(HM$7="1",HM144/3.6-PRODUCT(HM9,INDEX($OL$1:$PC$19,15,MATCH(HM$2&amp;HM$6,INDEX($OL$1:$PC$19,2,)&amp;INDEX($OL$1:$PC$19,6,),0)))+HM9*SUMPRODUCT($OL$7:$PC$7,$OL$15:$PC$15)-HM$12*INDEX($OF$1:$OK$19,15,MATCH(HM13,$OF$1:$OK$1,0))+HM9*SUMPRODUCT($OL$7:$PC$7,$OL$10:$PC$10)*SUMPRODUCT($OF$10:$OI$10,$OF$15:$OI$15)+SUMPRODUCT($OL$7:$PC$7,$OL$11:$PC$11)*SUMPRODUCT($OF$11:$OI$11,$OF$15:$OI$15),"")</f>
        <v/>
      </c>
      <c r="HN15" s="19" t="str">
        <f t="array" ref="HN15">IF(HN$7="1",HN144/3.6-PRODUCT(HN9,INDEX($OL$1:$PC$19,15,MATCH(HN$2&amp;HN$6,INDEX($OL$1:$PC$19,2,)&amp;INDEX($OL$1:$PC$19,6,),0)))+HN9*SUMPRODUCT($OL$7:$PC$7,$OL$15:$PC$15)-HN$12*INDEX($OF$1:$OK$19,15,MATCH(HN13,$OF$1:$OK$1,0))+HN9*SUMPRODUCT($OL$7:$PC$7,$OL$10:$PC$10)*SUMPRODUCT($OF$10:$OI$10,$OF$15:$OI$15)+SUMPRODUCT($OL$7:$PC$7,$OL$11:$PC$11)*SUMPRODUCT($OF$11:$OI$11,$OF$15:$OI$15),"")</f>
        <v/>
      </c>
      <c r="HO15" s="19" t="str">
        <f t="array" ref="HO15">IF(HO$7="1",HO144/3.6-PRODUCT(HO9,INDEX($OL$1:$PC$19,15,MATCH(HO$2&amp;HO$6,INDEX($OL$1:$PC$19,2,)&amp;INDEX($OL$1:$PC$19,6,),0)))+HO9*SUMPRODUCT($OL$7:$PC$7,$OL$15:$PC$15)-HO$12*INDEX($OF$1:$OK$19,15,MATCH(HO13,$OF$1:$OK$1,0))+HO9*SUMPRODUCT($OL$7:$PC$7,$OL$10:$PC$10)*SUMPRODUCT($OF$10:$OI$10,$OF$15:$OI$15)+SUMPRODUCT($OL$7:$PC$7,$OL$11:$PC$11)*SUMPRODUCT($OF$11:$OI$11,$OF$15:$OI$15),"")</f>
        <v/>
      </c>
      <c r="HP15" s="19" t="str">
        <f t="array" ref="HP15">IF(HP$7="1",HP144/3.6-PRODUCT(HP9,INDEX($OL$1:$PC$19,15,MATCH(HP$2&amp;HP$6,INDEX($OL$1:$PC$19,2,)&amp;INDEX($OL$1:$PC$19,6,),0)))+HP9*SUMPRODUCT($OL$7:$PC$7,$OL$15:$PC$15)-HP$12*INDEX($OF$1:$OK$19,15,MATCH(HP13,$OF$1:$OK$1,0))+HP9*SUMPRODUCT($OL$7:$PC$7,$OL$10:$PC$10)*SUMPRODUCT($OF$10:$OI$10,$OF$15:$OI$15)+SUMPRODUCT($OL$7:$PC$7,$OL$11:$PC$11)*SUMPRODUCT($OF$11:$OI$11,$OF$15:$OI$15),"")</f>
        <v/>
      </c>
      <c r="HQ15" s="19" t="str">
        <f t="array" ref="HQ15">IF(HQ$7="1",HQ144/3.6-PRODUCT(HQ9,INDEX($OL$1:$PC$19,15,MATCH(HQ$2&amp;HQ$6,INDEX($OL$1:$PC$19,2,)&amp;INDEX($OL$1:$PC$19,6,),0)))+HQ9*SUMPRODUCT($OL$7:$PC$7,$OL$15:$PC$15)-HQ$12*INDEX($OF$1:$OK$19,15,MATCH(HQ13,$OF$1:$OK$1,0))+HQ9*SUMPRODUCT($OL$7:$PC$7,$OL$10:$PC$10)*SUMPRODUCT($OF$10:$OI$10,$OF$15:$OI$15)+SUMPRODUCT($OL$7:$PC$7,$OL$11:$PC$11)*SUMPRODUCT($OF$11:$OI$11,$OF$15:$OI$15),"")</f>
        <v/>
      </c>
      <c r="HR15" s="19" t="str">
        <f t="array" ref="HR15">IF(HR$7="1",HR144/3.6-PRODUCT(HR9,INDEX($OL$1:$PC$19,15,MATCH(HR$2&amp;HR$6,INDEX($OL$1:$PC$19,2,)&amp;INDEX($OL$1:$PC$19,6,),0)))+HR9*SUMPRODUCT($OL$7:$PC$7,$OL$15:$PC$15)-HR$12*INDEX($OF$1:$OK$19,15,MATCH(HR13,$OF$1:$OK$1,0))+HR9*SUMPRODUCT($OL$7:$PC$7,$OL$10:$PC$10)*SUMPRODUCT($OF$10:$OI$10,$OF$15:$OI$15)+SUMPRODUCT($OL$7:$PC$7,$OL$11:$PC$11)*SUMPRODUCT($OF$11:$OI$11,$OF$15:$OI$15),"")</f>
        <v/>
      </c>
      <c r="HS15" s="19" t="str">
        <f t="array" ref="HS15">IF(HS$7="1",HS144/3.6-PRODUCT(HS9,INDEX($OL$1:$PC$19,15,MATCH(HS$2&amp;HS$6,INDEX($OL$1:$PC$19,2,)&amp;INDEX($OL$1:$PC$19,6,),0)))+HS9*SUMPRODUCT($OL$7:$PC$7,$OL$15:$PC$15)-HS$12*INDEX($OF$1:$OK$19,15,MATCH(HS13,$OF$1:$OK$1,0))+HS9*SUMPRODUCT($OL$7:$PC$7,$OL$10:$PC$10)*SUMPRODUCT($OF$10:$OI$10,$OF$15:$OI$15)+SUMPRODUCT($OL$7:$PC$7,$OL$11:$PC$11)*SUMPRODUCT($OF$11:$OI$11,$OF$15:$OI$15),"")</f>
        <v/>
      </c>
      <c r="HT15" s="19" t="str">
        <f t="array" ref="HT15">IF(HT$7="1",HT144/3.6-PRODUCT(HT9,INDEX($OL$1:$PC$19,15,MATCH(HT$2&amp;HT$6,INDEX($OL$1:$PC$19,2,)&amp;INDEX($OL$1:$PC$19,6,),0)))+HT9*SUMPRODUCT($OL$7:$PC$7,$OL$15:$PC$15)-HT$12*INDEX($OF$1:$OK$19,15,MATCH(HT13,$OF$1:$OK$1,0))+HT9*SUMPRODUCT($OL$7:$PC$7,$OL$10:$PC$10)*SUMPRODUCT($OF$10:$OI$10,$OF$15:$OI$15)+SUMPRODUCT($OL$7:$PC$7,$OL$11:$PC$11)*SUMPRODUCT($OF$11:$OI$11,$OF$15:$OI$15),"")</f>
        <v/>
      </c>
      <c r="HU15" s="19" t="str">
        <f t="array" ref="HU15">IF(HU$7="1",HU144/3.6-PRODUCT(HU9,INDEX($OL$1:$PC$19,15,MATCH(HU$2&amp;HU$6,INDEX($OL$1:$PC$19,2,)&amp;INDEX($OL$1:$PC$19,6,),0)))+HU9*SUMPRODUCT($OL$7:$PC$7,$OL$15:$PC$15)-HU$12*INDEX($OF$1:$OK$19,15,MATCH(HU13,$OF$1:$OK$1,0))+HU9*SUMPRODUCT($OL$7:$PC$7,$OL$10:$PC$10)*SUMPRODUCT($OF$10:$OI$10,$OF$15:$OI$15)+SUMPRODUCT($OL$7:$PC$7,$OL$11:$PC$11)*SUMPRODUCT($OF$11:$OI$11,$OF$15:$OI$15),"")</f>
        <v/>
      </c>
      <c r="HV15" s="19" t="str">
        <f t="array" ref="HV15">IF(HV$7="1",HV144/3.6-PRODUCT(HV9,INDEX($OL$1:$PC$19,15,MATCH(HV$2&amp;HV$6,INDEX($OL$1:$PC$19,2,)&amp;INDEX($OL$1:$PC$19,6,),0)))+HV9*SUMPRODUCT($OL$7:$PC$7,$OL$15:$PC$15)-HV$12*INDEX($OF$1:$OK$19,15,MATCH(HV13,$OF$1:$OK$1,0))+HV9*SUMPRODUCT($OL$7:$PC$7,$OL$10:$PC$10)*SUMPRODUCT($OF$10:$OI$10,$OF$15:$OI$15)+SUMPRODUCT($OL$7:$PC$7,$OL$11:$PC$11)*SUMPRODUCT($OF$11:$OI$11,$OF$15:$OI$15),"")</f>
        <v/>
      </c>
      <c r="HW15" s="19" t="str">
        <f t="array" ref="HW15">IF(HW$7="1",HW144/3.6-PRODUCT(HW9,INDEX($OL$1:$PC$19,15,MATCH(HW$2&amp;HW$6,INDEX($OL$1:$PC$19,2,)&amp;INDEX($OL$1:$PC$19,6,),0)))+HW9*SUMPRODUCT($OL$7:$PC$7,$OL$15:$PC$15)-HW$12*INDEX($OF$1:$OK$19,15,MATCH(HW13,$OF$1:$OK$1,0))+HW9*SUMPRODUCT($OL$7:$PC$7,$OL$10:$PC$10)*SUMPRODUCT($OF$10:$OI$10,$OF$15:$OI$15)+SUMPRODUCT($OL$7:$PC$7,$OL$11:$PC$11)*SUMPRODUCT($OF$11:$OI$11,$OF$15:$OI$15),"")</f>
        <v/>
      </c>
      <c r="HX15" s="19" t="str">
        <f t="array" ref="HX15">IF(HX$7="1",HX144/3.6-PRODUCT(HX9,INDEX($OL$1:$PC$19,15,MATCH(HX$2&amp;HX$6,INDEX($OL$1:$PC$19,2,)&amp;INDEX($OL$1:$PC$19,6,),0)))+HX9*SUMPRODUCT($OL$7:$PC$7,$OL$15:$PC$15)-HX$12*INDEX($OF$1:$OK$19,15,MATCH(HX13,$OF$1:$OK$1,0))+HX9*SUMPRODUCT($OL$7:$PC$7,$OL$10:$PC$10)*SUMPRODUCT($OF$10:$OI$10,$OF$15:$OI$15)+SUMPRODUCT($OL$7:$PC$7,$OL$11:$PC$11)*SUMPRODUCT($OF$11:$OI$11,$OF$15:$OI$15),"")</f>
        <v/>
      </c>
      <c r="HY15" s="19" t="str">
        <f t="array" ref="HY15">IF(HY$7="1",HY144/3.6-PRODUCT(HY9,INDEX($OL$1:$PC$19,15,MATCH(HY$2&amp;HY$6,INDEX($OL$1:$PC$19,2,)&amp;INDEX($OL$1:$PC$19,6,),0)))+HY9*SUMPRODUCT($OL$7:$PC$7,$OL$15:$PC$15)-HY$12*INDEX($OF$1:$OK$19,15,MATCH(HY13,$OF$1:$OK$1,0))+HY9*SUMPRODUCT($OL$7:$PC$7,$OL$10:$PC$10)*SUMPRODUCT($OF$10:$OI$10,$OF$15:$OI$15)+SUMPRODUCT($OL$7:$PC$7,$OL$11:$PC$11)*SUMPRODUCT($OF$11:$OI$11,$OF$15:$OI$15),"")</f>
        <v/>
      </c>
      <c r="HZ15" s="19" t="str">
        <f t="array" ref="HZ15">IF(HZ$7="1",HZ144/3.6-PRODUCT(HZ9,INDEX($OL$1:$PC$19,15,MATCH(HZ$2&amp;HZ$6,INDEX($OL$1:$PC$19,2,)&amp;INDEX($OL$1:$PC$19,6,),0)))+HZ9*SUMPRODUCT($OL$7:$PC$7,$OL$15:$PC$15)-HZ$12*INDEX($OF$1:$OK$19,15,MATCH(HZ13,$OF$1:$OK$1,0))+HZ9*SUMPRODUCT($OL$7:$PC$7,$OL$10:$PC$10)*SUMPRODUCT($OF$10:$OI$10,$OF$15:$OI$15)+SUMPRODUCT($OL$7:$PC$7,$OL$11:$PC$11)*SUMPRODUCT($OF$11:$OI$11,$OF$15:$OI$15),"")</f>
        <v/>
      </c>
      <c r="IA15" s="19" t="str">
        <f t="array" ref="IA15">IF(IA$7="1",IA144/3.6-PRODUCT(IA9,INDEX($OL$1:$PC$19,15,MATCH(IA$2&amp;IA$6,INDEX($OL$1:$PC$19,2,)&amp;INDEX($OL$1:$PC$19,6,),0)))+IA9*SUMPRODUCT($OL$7:$PC$7,$OL$15:$PC$15)-IA$12*INDEX($OF$1:$OK$19,15,MATCH(IA13,$OF$1:$OK$1,0))+IA9*SUMPRODUCT($OL$7:$PC$7,$OL$10:$PC$10)*SUMPRODUCT($OF$10:$OI$10,$OF$15:$OI$15)+SUMPRODUCT($OL$7:$PC$7,$OL$11:$PC$11)*SUMPRODUCT($OF$11:$OI$11,$OF$15:$OI$15),"")</f>
        <v/>
      </c>
      <c r="IB15" s="19" t="str">
        <f t="array" ref="IB15">IF(IB$7="1",IB144/3.6-PRODUCT(IB9,INDEX($OL$1:$PC$19,15,MATCH(IB$2&amp;IB$6,INDEX($OL$1:$PC$19,2,)&amp;INDEX($OL$1:$PC$19,6,),0)))+IB9*SUMPRODUCT($OL$7:$PC$7,$OL$15:$PC$15)-IB$12*INDEX($OF$1:$OK$19,15,MATCH(IB13,$OF$1:$OK$1,0))+IB9*SUMPRODUCT($OL$7:$PC$7,$OL$10:$PC$10)*SUMPRODUCT($OF$10:$OI$10,$OF$15:$OI$15)+SUMPRODUCT($OL$7:$PC$7,$OL$11:$PC$11)*SUMPRODUCT($OF$11:$OI$11,$OF$15:$OI$15),"")</f>
        <v/>
      </c>
      <c r="IC15" s="19" t="str">
        <f t="array" ref="IC15">IF(IC$7="1",IC144/3.6-PRODUCT(IC9,INDEX($OL$1:$PC$19,15,MATCH(IC$2&amp;IC$6,INDEX($OL$1:$PC$19,2,)&amp;INDEX($OL$1:$PC$19,6,),0)))+IC9*SUMPRODUCT($OL$7:$PC$7,$OL$15:$PC$15)-IC$12*INDEX($OF$1:$OK$19,15,MATCH(IC13,$OF$1:$OK$1,0))+IC9*SUMPRODUCT($OL$7:$PC$7,$OL$10:$PC$10)*SUMPRODUCT($OF$10:$OI$10,$OF$15:$OI$15)+SUMPRODUCT($OL$7:$PC$7,$OL$11:$PC$11)*SUMPRODUCT($OF$11:$OI$11,$OF$15:$OI$15),"")</f>
        <v/>
      </c>
      <c r="ID15" s="19" t="str">
        <f t="array" ref="ID15">IF(ID$7="1",ID144/3.6-PRODUCT(ID9,INDEX($OL$1:$PC$19,15,MATCH(ID$2&amp;ID$6,INDEX($OL$1:$PC$19,2,)&amp;INDEX($OL$1:$PC$19,6,),0)))+ID9*SUMPRODUCT($OL$7:$PC$7,$OL$15:$PC$15)-ID$12*INDEX($OF$1:$OK$19,15,MATCH(ID13,$OF$1:$OK$1,0))+ID9*SUMPRODUCT($OL$7:$PC$7,$OL$10:$PC$10)*SUMPRODUCT($OF$10:$OI$10,$OF$15:$OI$15)+SUMPRODUCT($OL$7:$PC$7,$OL$11:$PC$11)*SUMPRODUCT($OF$11:$OI$11,$OF$15:$OI$15),"")</f>
        <v/>
      </c>
      <c r="IE15" s="19" t="str">
        <f t="array" ref="IE15">IF(IE$7="1",IE144/3.6-PRODUCT(IE9,INDEX($OL$1:$PC$19,15,MATCH(IE$2&amp;IE$6,INDEX($OL$1:$PC$19,2,)&amp;INDEX($OL$1:$PC$19,6,),0)))+IE9*SUMPRODUCT($OL$7:$PC$7,$OL$15:$PC$15)-IE$12*INDEX($OF$1:$OK$19,15,MATCH(IE13,$OF$1:$OK$1,0))+IE9*SUMPRODUCT($OL$7:$PC$7,$OL$10:$PC$10)*SUMPRODUCT($OF$10:$OI$10,$OF$15:$OI$15)+SUMPRODUCT($OL$7:$PC$7,$OL$11:$PC$11)*SUMPRODUCT($OF$11:$OI$11,$OF$15:$OI$15),"")</f>
        <v/>
      </c>
      <c r="IF15" s="19" t="str">
        <f t="array" ref="IF15">IF(IF$7="1",IF144/3.6-PRODUCT(IF9,INDEX($OL$1:$PC$19,15,MATCH(IF$2&amp;IF$6,INDEX($OL$1:$PC$19,2,)&amp;INDEX($OL$1:$PC$19,6,),0)))+IF9*SUMPRODUCT($OL$7:$PC$7,$OL$15:$PC$15)-IF$12*INDEX($OF$1:$OK$19,15,MATCH(IF13,$OF$1:$OK$1,0))+IF9*SUMPRODUCT($OL$7:$PC$7,$OL$10:$PC$10)*SUMPRODUCT($OF$10:$OI$10,$OF$15:$OI$15)+SUMPRODUCT($OL$7:$PC$7,$OL$11:$PC$11)*SUMPRODUCT($OF$11:$OI$11,$OF$15:$OI$15),"")</f>
        <v/>
      </c>
      <c r="IG15" s="19" t="str">
        <f t="array" ref="IG15">IF(IG$7="1",IG144/3.6-PRODUCT(IG9,INDEX($OL$1:$PC$19,15,MATCH(IG$2&amp;IG$6,INDEX($OL$1:$PC$19,2,)&amp;INDEX($OL$1:$PC$19,6,),0)))+IG9*SUMPRODUCT($OL$7:$PC$7,$OL$15:$PC$15)-IG$12*INDEX($OF$1:$OK$19,15,MATCH(IG13,$OF$1:$OK$1,0))+IG9*SUMPRODUCT($OL$7:$PC$7,$OL$10:$PC$10)*SUMPRODUCT($OF$10:$OI$10,$OF$15:$OI$15)+SUMPRODUCT($OL$7:$PC$7,$OL$11:$PC$11)*SUMPRODUCT($OF$11:$OI$11,$OF$15:$OI$15),"")</f>
        <v/>
      </c>
      <c r="IH15" s="19" t="str">
        <f t="array" ref="IH15">IF(IH$7="1",IH144/3.6-PRODUCT(IH9,INDEX($OL$1:$PC$19,15,MATCH(IH$2&amp;IH$6,INDEX($OL$1:$PC$19,2,)&amp;INDEX($OL$1:$PC$19,6,),0)))+IH9*SUMPRODUCT($OL$7:$PC$7,$OL$15:$PC$15)-IH$12*INDEX($OF$1:$OK$19,15,MATCH(IH13,$OF$1:$OK$1,0))+IH9*SUMPRODUCT($OL$7:$PC$7,$OL$10:$PC$10)*SUMPRODUCT($OF$10:$OI$10,$OF$15:$OI$15)+SUMPRODUCT($OL$7:$PC$7,$OL$11:$PC$11)*SUMPRODUCT($OF$11:$OI$11,$OF$15:$OI$15),"")</f>
        <v/>
      </c>
      <c r="II15" s="19" t="str">
        <f t="array" ref="II15">IF(II$7="1",II144/3.6-PRODUCT(II9,INDEX($OL$1:$PC$19,15,MATCH(II$2&amp;II$6,INDEX($OL$1:$PC$19,2,)&amp;INDEX($OL$1:$PC$19,6,),0)))+II9*SUMPRODUCT($OL$7:$PC$7,$OL$15:$PC$15)-II$12*INDEX($OF$1:$OK$19,15,MATCH(II13,$OF$1:$OK$1,0))+II9*SUMPRODUCT($OL$7:$PC$7,$OL$10:$PC$10)*SUMPRODUCT($OF$10:$OI$10,$OF$15:$OI$15)+SUMPRODUCT($OL$7:$PC$7,$OL$11:$PC$11)*SUMPRODUCT($OF$11:$OI$11,$OF$15:$OI$15),"")</f>
        <v/>
      </c>
      <c r="IJ15" s="19" t="str">
        <f t="array" ref="IJ15">IF(IJ$7="1",IJ144/3.6-PRODUCT(IJ9,INDEX($OL$1:$PC$19,15,MATCH(IJ$2&amp;IJ$6,INDEX($OL$1:$PC$19,2,)&amp;INDEX($OL$1:$PC$19,6,),0)))+IJ9*SUMPRODUCT($OL$7:$PC$7,$OL$15:$PC$15)-IJ$12*INDEX($OF$1:$OK$19,15,MATCH(IJ13,$OF$1:$OK$1,0))+IJ9*SUMPRODUCT($OL$7:$PC$7,$OL$10:$PC$10)*SUMPRODUCT($OF$10:$OI$10,$OF$15:$OI$15)+SUMPRODUCT($OL$7:$PC$7,$OL$11:$PC$11)*SUMPRODUCT($OF$11:$OI$11,$OF$15:$OI$15),"")</f>
        <v/>
      </c>
      <c r="IK15" s="19" t="str">
        <f t="array" ref="IK15">IF(IK$7="1",IK144/3.6-PRODUCT(IK9,INDEX($OL$1:$PC$19,15,MATCH(IK$2&amp;IK$6,INDEX($OL$1:$PC$19,2,)&amp;INDEX($OL$1:$PC$19,6,),0)))+IK9*SUMPRODUCT($OL$7:$PC$7,$OL$15:$PC$15)-IK$12*INDEX($OF$1:$OK$19,15,MATCH(IK13,$OF$1:$OK$1,0))+IK9*SUMPRODUCT($OL$7:$PC$7,$OL$10:$PC$10)*SUMPRODUCT($OF$10:$OI$10,$OF$15:$OI$15)+SUMPRODUCT($OL$7:$PC$7,$OL$11:$PC$11)*SUMPRODUCT($OF$11:$OI$11,$OF$15:$OI$15),"")</f>
        <v/>
      </c>
      <c r="IL15" s="19" t="str">
        <f t="array" ref="IL15">IF(IL$7="1",IL144/3.6-PRODUCT(IL9,INDEX($OL$1:$PC$19,15,MATCH(IL$2&amp;IL$6,INDEX($OL$1:$PC$19,2,)&amp;INDEX($OL$1:$PC$19,6,),0)))+IL9*SUMPRODUCT($OL$7:$PC$7,$OL$15:$PC$15)-IL$12*INDEX($OF$1:$OK$19,15,MATCH(IL13,$OF$1:$OK$1,0))+IL9*SUMPRODUCT($OL$7:$PC$7,$OL$10:$PC$10)*SUMPRODUCT($OF$10:$OI$10,$OF$15:$OI$15)+SUMPRODUCT($OL$7:$PC$7,$OL$11:$PC$11)*SUMPRODUCT($OF$11:$OI$11,$OF$15:$OI$15),"")</f>
        <v/>
      </c>
      <c r="IM15" s="19" t="str">
        <f t="array" ref="IM15">IF(IM$7="1",IM144/3.6-PRODUCT(IM9,INDEX($OL$1:$PC$19,15,MATCH(IM$2&amp;IM$6,INDEX($OL$1:$PC$19,2,)&amp;INDEX($OL$1:$PC$19,6,),0)))+IM9*SUMPRODUCT($OL$7:$PC$7,$OL$15:$PC$15)-IM$12*INDEX($OF$1:$OK$19,15,MATCH(IM13,$OF$1:$OK$1,0))+IM9*SUMPRODUCT($OL$7:$PC$7,$OL$10:$PC$10)*SUMPRODUCT($OF$10:$OI$10,$OF$15:$OI$15)+SUMPRODUCT($OL$7:$PC$7,$OL$11:$PC$11)*SUMPRODUCT($OF$11:$OI$11,$OF$15:$OI$15),"")</f>
        <v/>
      </c>
      <c r="IN15" s="19" t="str">
        <f t="array" ref="IN15">IF(IN$7="1",IN144/3.6-PRODUCT(IN9,INDEX($OL$1:$PC$19,15,MATCH(IN$2&amp;IN$6,INDEX($OL$1:$PC$19,2,)&amp;INDEX($OL$1:$PC$19,6,),0)))+IN9*SUMPRODUCT($OL$7:$PC$7,$OL$15:$PC$15)-IN$12*INDEX($OF$1:$OK$19,15,MATCH(IN13,$OF$1:$OK$1,0))+IN9*SUMPRODUCT($OL$7:$PC$7,$OL$10:$PC$10)*SUMPRODUCT($OF$10:$OI$10,$OF$15:$OI$15)+SUMPRODUCT($OL$7:$PC$7,$OL$11:$PC$11)*SUMPRODUCT($OF$11:$OI$11,$OF$15:$OI$15),"")</f>
        <v/>
      </c>
      <c r="IO15" s="19" t="str">
        <f t="array" ref="IO15">IF(IO$7="1",IO144/3.6-PRODUCT(IO9,INDEX($OL$1:$PC$19,15,MATCH(IO$2&amp;IO$6,INDEX($OL$1:$PC$19,2,)&amp;INDEX($OL$1:$PC$19,6,),0)))+IO9*SUMPRODUCT($OL$7:$PC$7,$OL$15:$PC$15)-IO$12*INDEX($OF$1:$OK$19,15,MATCH(IO13,$OF$1:$OK$1,0))+IO9*SUMPRODUCT($OL$7:$PC$7,$OL$10:$PC$10)*SUMPRODUCT($OF$10:$OI$10,$OF$15:$OI$15)+SUMPRODUCT($OL$7:$PC$7,$OL$11:$PC$11)*SUMPRODUCT($OF$11:$OI$11,$OF$15:$OI$15),"")</f>
        <v/>
      </c>
      <c r="IP15" s="19" t="str">
        <f t="array" ref="IP15">IF(IP$7="1",IP144/3.6-PRODUCT(IP9,INDEX($OL$1:$PC$19,15,MATCH(IP$2&amp;IP$6,INDEX($OL$1:$PC$19,2,)&amp;INDEX($OL$1:$PC$19,6,),0)))+IP9*SUMPRODUCT($OL$7:$PC$7,$OL$15:$PC$15)-IP$12*INDEX($OF$1:$OK$19,15,MATCH(IP13,$OF$1:$OK$1,0))+IP9*SUMPRODUCT($OL$7:$PC$7,$OL$10:$PC$10)*SUMPRODUCT($OF$10:$OI$10,$OF$15:$OI$15)+SUMPRODUCT($OL$7:$PC$7,$OL$11:$PC$11)*SUMPRODUCT($OF$11:$OI$11,$OF$15:$OI$15),"")</f>
        <v/>
      </c>
      <c r="IQ15" s="19" t="str">
        <f t="array" ref="IQ15">IF(IQ$7="1",IQ144/3.6-PRODUCT(IQ9,INDEX($OL$1:$PC$19,15,MATCH(IQ$2&amp;IQ$6,INDEX($OL$1:$PC$19,2,)&amp;INDEX($OL$1:$PC$19,6,),0)))+IQ9*SUMPRODUCT($OL$7:$PC$7,$OL$15:$PC$15)-IQ$12*INDEX($OF$1:$OK$19,15,MATCH(IQ13,$OF$1:$OK$1,0))+IQ9*SUMPRODUCT($OL$7:$PC$7,$OL$10:$PC$10)*SUMPRODUCT($OF$10:$OI$10,$OF$15:$OI$15)+SUMPRODUCT($OL$7:$PC$7,$OL$11:$PC$11)*SUMPRODUCT($OF$11:$OI$11,$OF$15:$OI$15),"")</f>
        <v/>
      </c>
      <c r="IR15" s="19" t="str">
        <f t="array" ref="IR15">IF(IR$7="1",IR144/3.6-PRODUCT(IR9,INDEX($OL$1:$PC$19,15,MATCH(IR$2&amp;IR$6,INDEX($OL$1:$PC$19,2,)&amp;INDEX($OL$1:$PC$19,6,),0)))+IR9*SUMPRODUCT($OL$7:$PC$7,$OL$15:$PC$15)-IR$12*INDEX($OF$1:$OK$19,15,MATCH(IR13,$OF$1:$OK$1,0))+IR9*SUMPRODUCT($OL$7:$PC$7,$OL$10:$PC$10)*SUMPRODUCT($OF$10:$OI$10,$OF$15:$OI$15)+SUMPRODUCT($OL$7:$PC$7,$OL$11:$PC$11)*SUMPRODUCT($OF$11:$OI$11,$OF$15:$OI$15),"")</f>
        <v/>
      </c>
      <c r="IS15" s="19" t="str">
        <f t="array" ref="IS15">IF(IS$7="1",IS144/3.6-PRODUCT(IS9,INDEX($OL$1:$PC$19,15,MATCH(IS$2&amp;IS$6,INDEX($OL$1:$PC$19,2,)&amp;INDEX($OL$1:$PC$19,6,),0)))+IS9*SUMPRODUCT($OL$7:$PC$7,$OL$15:$PC$15)-IS$12*INDEX($OF$1:$OK$19,15,MATCH(IS13,$OF$1:$OK$1,0))+IS9*SUMPRODUCT($OL$7:$PC$7,$OL$10:$PC$10)*SUMPRODUCT($OF$10:$OI$10,$OF$15:$OI$15)+SUMPRODUCT($OL$7:$PC$7,$OL$11:$PC$11)*SUMPRODUCT($OF$11:$OI$11,$OF$15:$OI$15),"")</f>
        <v/>
      </c>
      <c r="IT15" s="19" t="str">
        <f t="array" ref="IT15">IF(IT$7="1",IT144/3.6-PRODUCT(IT9,INDEX($OL$1:$PC$19,15,MATCH(IT$2&amp;IT$6,INDEX($OL$1:$PC$19,2,)&amp;INDEX($OL$1:$PC$19,6,),0)))+IT9*SUMPRODUCT($OL$7:$PC$7,$OL$15:$PC$15)-IT$12*INDEX($OF$1:$OK$19,15,MATCH(IT13,$OF$1:$OK$1,0))+IT9*SUMPRODUCT($OL$7:$PC$7,$OL$10:$PC$10)*SUMPRODUCT($OF$10:$OI$10,$OF$15:$OI$15)+SUMPRODUCT($OL$7:$PC$7,$OL$11:$PC$11)*SUMPRODUCT($OF$11:$OI$11,$OF$15:$OI$15),"")</f>
        <v/>
      </c>
      <c r="IU15" s="19" t="str">
        <f t="array" ref="IU15">IF(IU$7="1",IU144/3.6-PRODUCT(IU9,INDEX($OL$1:$PC$19,15,MATCH(IU$2&amp;IU$6,INDEX($OL$1:$PC$19,2,)&amp;INDEX($OL$1:$PC$19,6,),0)))+IU9*SUMPRODUCT($OL$7:$PC$7,$OL$15:$PC$15)-IU$12*INDEX($OF$1:$OK$19,15,MATCH(IU13,$OF$1:$OK$1,0))+IU9*SUMPRODUCT($OL$7:$PC$7,$OL$10:$PC$10)*SUMPRODUCT($OF$10:$OI$10,$OF$15:$OI$15)+SUMPRODUCT($OL$7:$PC$7,$OL$11:$PC$11)*SUMPRODUCT($OF$11:$OI$11,$OF$15:$OI$15),"")</f>
        <v/>
      </c>
      <c r="IV15" s="19" t="str">
        <f t="array" ref="IV15">IF(IV$7="1",IV144/3.6-PRODUCT(IV9,INDEX($OL$1:$PC$19,15,MATCH(IV$2&amp;IV$6,INDEX($OL$1:$PC$19,2,)&amp;INDEX($OL$1:$PC$19,6,),0)))+IV9*SUMPRODUCT($OL$7:$PC$7,$OL$15:$PC$15)-IV$12*INDEX($OF$1:$OK$19,15,MATCH(IV13,$OF$1:$OK$1,0))+IV9*SUMPRODUCT($OL$7:$PC$7,$OL$10:$PC$10)*SUMPRODUCT($OF$10:$OI$10,$OF$15:$OI$15)+SUMPRODUCT($OL$7:$PC$7,$OL$11:$PC$11)*SUMPRODUCT($OF$11:$OI$11,$OF$15:$OI$15),"")</f>
        <v/>
      </c>
      <c r="IW15" s="19" t="str">
        <f t="array" ref="IW15">IF(IW$7="1",IW144/3.6-PRODUCT(IW9,INDEX($OL$1:$PC$19,15,MATCH(IW$2&amp;IW$6,INDEX($OL$1:$PC$19,2,)&amp;INDEX($OL$1:$PC$19,6,),0)))+IW9*SUMPRODUCT($OL$7:$PC$7,$OL$15:$PC$15)-IW$12*INDEX($OF$1:$OK$19,15,MATCH(IW13,$OF$1:$OK$1,0))+IW9*SUMPRODUCT($OL$7:$PC$7,$OL$10:$PC$10)*SUMPRODUCT($OF$10:$OI$10,$OF$15:$OI$15)+SUMPRODUCT($OL$7:$PC$7,$OL$11:$PC$11)*SUMPRODUCT($OF$11:$OI$11,$OF$15:$OI$15),"")</f>
        <v/>
      </c>
      <c r="IX15" s="19" t="str">
        <f t="array" ref="IX15">IF(IX$7="1",IX144/3.6-PRODUCT(IX9,INDEX($OL$1:$PC$19,15,MATCH(IX$2&amp;IX$6,INDEX($OL$1:$PC$19,2,)&amp;INDEX($OL$1:$PC$19,6,),0)))+IX9*SUMPRODUCT($OL$7:$PC$7,$OL$15:$PC$15)-IX$12*INDEX($OF$1:$OK$19,15,MATCH(IX13,$OF$1:$OK$1,0))+IX9*SUMPRODUCT($OL$7:$PC$7,$OL$10:$PC$10)*SUMPRODUCT($OF$10:$OI$10,$OF$15:$OI$15)+SUMPRODUCT($OL$7:$PC$7,$OL$11:$PC$11)*SUMPRODUCT($OF$11:$OI$11,$OF$15:$OI$15),"")</f>
        <v/>
      </c>
      <c r="IY15" s="19" t="str">
        <f t="array" ref="IY15">IF(IY$7="1",IY144/3.6-PRODUCT(IY9,INDEX($OL$1:$PC$19,15,MATCH(IY$2&amp;IY$6,INDEX($OL$1:$PC$19,2,)&amp;INDEX($OL$1:$PC$19,6,),0)))+IY9*SUMPRODUCT($OL$7:$PC$7,$OL$15:$PC$15)-IY$12*INDEX($OF$1:$OK$19,15,MATCH(IY13,$OF$1:$OK$1,0))+IY9*SUMPRODUCT($OL$7:$PC$7,$OL$10:$PC$10)*SUMPRODUCT($OF$10:$OI$10,$OF$15:$OI$15)+SUMPRODUCT($OL$7:$PC$7,$OL$11:$PC$11)*SUMPRODUCT($OF$11:$OI$11,$OF$15:$OI$15),"")</f>
        <v/>
      </c>
      <c r="IZ15" s="19" t="str">
        <f t="array" ref="IZ15">IF(IZ$7="1",IZ144/3.6-PRODUCT(IZ9,INDEX($OL$1:$PC$19,15,MATCH(IZ$2&amp;IZ$6,INDEX($OL$1:$PC$19,2,)&amp;INDEX($OL$1:$PC$19,6,),0)))+IZ9*SUMPRODUCT($OL$7:$PC$7,$OL$15:$PC$15)-IZ$12*INDEX($OF$1:$OK$19,15,MATCH(IZ13,$OF$1:$OK$1,0))+IZ9*SUMPRODUCT($OL$7:$PC$7,$OL$10:$PC$10)*SUMPRODUCT($OF$10:$OI$10,$OF$15:$OI$15)+SUMPRODUCT($OL$7:$PC$7,$OL$11:$PC$11)*SUMPRODUCT($OF$11:$OI$11,$OF$15:$OI$15),"")</f>
        <v/>
      </c>
      <c r="JA15" s="19" t="str">
        <f t="array" ref="JA15">IF(JA$7="1",JA144/3.6-PRODUCT(JA9,INDEX($OL$1:$PC$19,15,MATCH(JA$2&amp;JA$6,INDEX($OL$1:$PC$19,2,)&amp;INDEX($OL$1:$PC$19,6,),0)))+JA9*SUMPRODUCT($OL$7:$PC$7,$OL$15:$PC$15)-JA$12*INDEX($OF$1:$OK$19,15,MATCH(JA13,$OF$1:$OK$1,0))+JA9*SUMPRODUCT($OL$7:$PC$7,$OL$10:$PC$10)*SUMPRODUCT($OF$10:$OI$10,$OF$15:$OI$15)+SUMPRODUCT($OL$7:$PC$7,$OL$11:$PC$11)*SUMPRODUCT($OF$11:$OI$11,$OF$15:$OI$15),"")</f>
        <v/>
      </c>
      <c r="JB15" s="19" t="str">
        <f t="array" ref="JB15">IF(JB$7="1",JB144/3.6-PRODUCT(JB9,INDEX($OL$1:$PC$19,15,MATCH(JB$2&amp;JB$6,INDEX($OL$1:$PC$19,2,)&amp;INDEX($OL$1:$PC$19,6,),0)))+JB9*SUMPRODUCT($OL$7:$PC$7,$OL$15:$PC$15)-JB$12*INDEX($OF$1:$OK$19,15,MATCH(JB13,$OF$1:$OK$1,0))+JB9*SUMPRODUCT($OL$7:$PC$7,$OL$10:$PC$10)*SUMPRODUCT($OF$10:$OI$10,$OF$15:$OI$15)+SUMPRODUCT($OL$7:$PC$7,$OL$11:$PC$11)*SUMPRODUCT($OF$11:$OI$11,$OF$15:$OI$15),"")</f>
        <v/>
      </c>
      <c r="JC15" s="19" t="str">
        <f t="array" ref="JC15">IF(JC$7="1",JC144/3.6-PRODUCT(JC9,INDEX($OL$1:$PC$19,15,MATCH(JC$2&amp;JC$6,INDEX($OL$1:$PC$19,2,)&amp;INDEX($OL$1:$PC$19,6,),0)))+JC9*SUMPRODUCT($OL$7:$PC$7,$OL$15:$PC$15)-JC$12*INDEX($OF$1:$OK$19,15,MATCH(JC13,$OF$1:$OK$1,0))+JC9*SUMPRODUCT($OL$7:$PC$7,$OL$10:$PC$10)*SUMPRODUCT($OF$10:$OI$10,$OF$15:$OI$15)+SUMPRODUCT($OL$7:$PC$7,$OL$11:$PC$11)*SUMPRODUCT($OF$11:$OI$11,$OF$15:$OI$15),"")</f>
        <v/>
      </c>
      <c r="JD15" s="19" t="str">
        <f t="array" ref="JD15">IF(JD$7="1",JD144/3.6-PRODUCT(JD9,INDEX($OL$1:$PC$19,15,MATCH(JD$2&amp;JD$6,INDEX($OL$1:$PC$19,2,)&amp;INDEX($OL$1:$PC$19,6,),0)))+JD9*SUMPRODUCT($OL$7:$PC$7,$OL$15:$PC$15)-JD$12*INDEX($OF$1:$OK$19,15,MATCH(JD13,$OF$1:$OK$1,0))+JD9*SUMPRODUCT($OL$7:$PC$7,$OL$10:$PC$10)*SUMPRODUCT($OF$10:$OI$10,$OF$15:$OI$15)+SUMPRODUCT($OL$7:$PC$7,$OL$11:$PC$11)*SUMPRODUCT($OF$11:$OI$11,$OF$15:$OI$15),"")</f>
        <v/>
      </c>
      <c r="JE15" s="19" t="str">
        <f t="array" ref="JE15">IF(JE$7="1",JE144/3.6-PRODUCT(JE9,INDEX($OL$1:$PC$19,15,MATCH(JE$2&amp;JE$6,INDEX($OL$1:$PC$19,2,)&amp;INDEX($OL$1:$PC$19,6,),0)))+JE9*SUMPRODUCT($OL$7:$PC$7,$OL$15:$PC$15)-JE$12*INDEX($OF$1:$OK$19,15,MATCH(JE13,$OF$1:$OK$1,0))+JE9*SUMPRODUCT($OL$7:$PC$7,$OL$10:$PC$10)*SUMPRODUCT($OF$10:$OI$10,$OF$15:$OI$15)+SUMPRODUCT($OL$7:$PC$7,$OL$11:$PC$11)*SUMPRODUCT($OF$11:$OI$11,$OF$15:$OI$15),"")</f>
        <v/>
      </c>
      <c r="JF15" s="19" t="str">
        <f t="array" ref="JF15">IF(JF$7="1",JF144/3.6-PRODUCT(JF9,INDEX($OL$1:$PC$19,15,MATCH(JF$2&amp;JF$6,INDEX($OL$1:$PC$19,2,)&amp;INDEX($OL$1:$PC$19,6,),0)))+JF9*SUMPRODUCT($OL$7:$PC$7,$OL$15:$PC$15)-JF$12*INDEX($OF$1:$OK$19,15,MATCH(JF13,$OF$1:$OK$1,0))+JF9*SUMPRODUCT($OL$7:$PC$7,$OL$10:$PC$10)*SUMPRODUCT($OF$10:$OI$10,$OF$15:$OI$15)+SUMPRODUCT($OL$7:$PC$7,$OL$11:$PC$11)*SUMPRODUCT($OF$11:$OI$11,$OF$15:$OI$15),"")</f>
        <v/>
      </c>
      <c r="JG15" s="19" t="str">
        <f t="array" ref="JG15">IF(JG$7="1",JG144/3.6-PRODUCT(JG9,INDEX($OL$1:$PC$19,15,MATCH(JG$2&amp;JG$6,INDEX($OL$1:$PC$19,2,)&amp;INDEX($OL$1:$PC$19,6,),0)))+JG9*SUMPRODUCT($OL$7:$PC$7,$OL$15:$PC$15)-JG$12*INDEX($OF$1:$OK$19,15,MATCH(JG13,$OF$1:$OK$1,0))+JG9*SUMPRODUCT($OL$7:$PC$7,$OL$10:$PC$10)*SUMPRODUCT($OF$10:$OI$10,$OF$15:$OI$15)+SUMPRODUCT($OL$7:$PC$7,$OL$11:$PC$11)*SUMPRODUCT($OF$11:$OI$11,$OF$15:$OI$15),"")</f>
        <v/>
      </c>
      <c r="JH15" s="19" t="str">
        <f t="array" ref="JH15">IF(JH$7="1",JH144/3.6-PRODUCT(JH9,INDEX($OL$1:$PC$19,15,MATCH(JH$2&amp;JH$6,INDEX($OL$1:$PC$19,2,)&amp;INDEX($OL$1:$PC$19,6,),0)))+JH9*SUMPRODUCT($OL$7:$PC$7,$OL$15:$PC$15)-JH$12*INDEX($OF$1:$OK$19,15,MATCH(JH13,$OF$1:$OK$1,0))+JH9*SUMPRODUCT($OL$7:$PC$7,$OL$10:$PC$10)*SUMPRODUCT($OF$10:$OI$10,$OF$15:$OI$15)+SUMPRODUCT($OL$7:$PC$7,$OL$11:$PC$11)*SUMPRODUCT($OF$11:$OI$11,$OF$15:$OI$15),"")</f>
        <v/>
      </c>
      <c r="JI15" s="19" t="str">
        <f t="array" ref="JI15">IF(JI$7="1",JI144/3.6-PRODUCT(JI9,INDEX($OL$1:$PC$19,15,MATCH(JI$2&amp;JI$6,INDEX($OL$1:$PC$19,2,)&amp;INDEX($OL$1:$PC$19,6,),0)))+JI9*SUMPRODUCT($OL$7:$PC$7,$OL$15:$PC$15)-JI$12*INDEX($OF$1:$OK$19,15,MATCH(JI13,$OF$1:$OK$1,0))+JI9*SUMPRODUCT($OL$7:$PC$7,$OL$10:$PC$10)*SUMPRODUCT($OF$10:$OI$10,$OF$15:$OI$15)+SUMPRODUCT($OL$7:$PC$7,$OL$11:$PC$11)*SUMPRODUCT($OF$11:$OI$11,$OF$15:$OI$15),"")</f>
        <v/>
      </c>
      <c r="JJ15" s="19" t="str">
        <f t="array" ref="JJ15">IF(JJ$7="1",JJ144/3.6-PRODUCT(JJ9,INDEX($OL$1:$PC$19,15,MATCH(JJ$2&amp;JJ$6,INDEX($OL$1:$PC$19,2,)&amp;INDEX($OL$1:$PC$19,6,),0)))+JJ9*SUMPRODUCT($OL$7:$PC$7,$OL$15:$PC$15)-JJ$12*INDEX($OF$1:$OK$19,15,MATCH(JJ13,$OF$1:$OK$1,0))+JJ9*SUMPRODUCT($OL$7:$PC$7,$OL$10:$PC$10)*SUMPRODUCT($OF$10:$OI$10,$OF$15:$OI$15)+SUMPRODUCT($OL$7:$PC$7,$OL$11:$PC$11)*SUMPRODUCT($OF$11:$OI$11,$OF$15:$OI$15),"")</f>
        <v/>
      </c>
      <c r="JK15" s="19" t="str">
        <f t="array" ref="JK15">IF(JK$7="1",JK144/3.6-PRODUCT(JK9,INDEX($OL$1:$PC$19,15,MATCH(JK$2&amp;JK$6,INDEX($OL$1:$PC$19,2,)&amp;INDEX($OL$1:$PC$19,6,),0)))+JK9*SUMPRODUCT($OL$7:$PC$7,$OL$15:$PC$15)-JK$12*INDEX($OF$1:$OK$19,15,MATCH(JK13,$OF$1:$OK$1,0))+JK9*SUMPRODUCT($OL$7:$PC$7,$OL$10:$PC$10)*SUMPRODUCT($OF$10:$OI$10,$OF$15:$OI$15)+SUMPRODUCT($OL$7:$PC$7,$OL$11:$PC$11)*SUMPRODUCT($OF$11:$OI$11,$OF$15:$OI$15),"")</f>
        <v/>
      </c>
      <c r="JL15" s="19" t="str">
        <f t="array" ref="JL15">IF(JL$7="1",JL144/3.6-PRODUCT(JL9,INDEX($OL$1:$PC$19,15,MATCH(JL$2&amp;JL$6,INDEX($OL$1:$PC$19,2,)&amp;INDEX($OL$1:$PC$19,6,),0)))+JL9*SUMPRODUCT($OL$7:$PC$7,$OL$15:$PC$15)-JL$12*INDEX($OF$1:$OK$19,15,MATCH(JL13,$OF$1:$OK$1,0))+JL9*SUMPRODUCT($OL$7:$PC$7,$OL$10:$PC$10)*SUMPRODUCT($OF$10:$OI$10,$OF$15:$OI$15)+SUMPRODUCT($OL$7:$PC$7,$OL$11:$PC$11)*SUMPRODUCT($OF$11:$OI$11,$OF$15:$OI$15),"")</f>
        <v/>
      </c>
      <c r="JM15" s="19" t="str">
        <f t="array" ref="JM15">IF(JM$7="1",JM144/3.6-PRODUCT(JM9,INDEX($OL$1:$PC$19,15,MATCH(JM$2&amp;JM$6,INDEX($OL$1:$PC$19,2,)&amp;INDEX($OL$1:$PC$19,6,),0)))+JM9*SUMPRODUCT($OL$7:$PC$7,$OL$15:$PC$15)-JM$12*INDEX($OF$1:$OK$19,15,MATCH(JM13,$OF$1:$OK$1,0))+JM9*SUMPRODUCT($OL$7:$PC$7,$OL$10:$PC$10)*SUMPRODUCT($OF$10:$OI$10,$OF$15:$OI$15)+SUMPRODUCT($OL$7:$PC$7,$OL$11:$PC$11)*SUMPRODUCT($OF$11:$OI$11,$OF$15:$OI$15),"")</f>
        <v/>
      </c>
      <c r="JN15" s="19" t="str">
        <f t="array" ref="JN15">IF(JN$7="1",JN144/3.6-PRODUCT(JN9,INDEX($OL$1:$PC$19,15,MATCH(JN$2&amp;JN$6,INDEX($OL$1:$PC$19,2,)&amp;INDEX($OL$1:$PC$19,6,),0)))+JN9*SUMPRODUCT($OL$7:$PC$7,$OL$15:$PC$15)-JN$12*INDEX($OF$1:$OK$19,15,MATCH(JN13,$OF$1:$OK$1,0))+JN9*SUMPRODUCT($OL$7:$PC$7,$OL$10:$PC$10)*SUMPRODUCT($OF$10:$OI$10,$OF$15:$OI$15)+SUMPRODUCT($OL$7:$PC$7,$OL$11:$PC$11)*SUMPRODUCT($OF$11:$OI$11,$OF$15:$OI$15),"")</f>
        <v/>
      </c>
      <c r="JO15" s="19" t="str">
        <f t="array" ref="JO15">IF(JO$7="1",JO144/3.6-PRODUCT(JO9,INDEX($OL$1:$PC$19,15,MATCH(JO$2&amp;JO$6,INDEX($OL$1:$PC$19,2,)&amp;INDEX($OL$1:$PC$19,6,),0)))+JO9*SUMPRODUCT($OL$7:$PC$7,$OL$15:$PC$15)-JO$12*INDEX($OF$1:$OK$19,15,MATCH(JO13,$OF$1:$OK$1,0))+JO9*SUMPRODUCT($OL$7:$PC$7,$OL$10:$PC$10)*SUMPRODUCT($OF$10:$OI$10,$OF$15:$OI$15)+SUMPRODUCT($OL$7:$PC$7,$OL$11:$PC$11)*SUMPRODUCT($OF$11:$OI$11,$OF$15:$OI$15),"")</f>
        <v/>
      </c>
      <c r="JP15" s="19" t="str">
        <f t="array" ref="JP15">IF(JP$7="1",JP144/3.6-PRODUCT(JP9,INDEX($OL$1:$PC$19,15,MATCH(JP$2&amp;JP$6,INDEX($OL$1:$PC$19,2,)&amp;INDEX($OL$1:$PC$19,6,),0)))+JP9*SUMPRODUCT($OL$7:$PC$7,$OL$15:$PC$15)-JP$12*INDEX($OF$1:$OK$19,15,MATCH(JP13,$OF$1:$OK$1,0))+JP9*SUMPRODUCT($OL$7:$PC$7,$OL$10:$PC$10)*SUMPRODUCT($OF$10:$OI$10,$OF$15:$OI$15)+SUMPRODUCT($OL$7:$PC$7,$OL$11:$PC$11)*SUMPRODUCT($OF$11:$OI$11,$OF$15:$OI$15),"")</f>
        <v/>
      </c>
      <c r="JQ15" s="19" t="str">
        <f t="array" ref="JQ15">IF(JQ$7="1",JQ144/3.6-PRODUCT(JQ9,INDEX($OL$1:$PC$19,15,MATCH(JQ$2&amp;JQ$6,INDEX($OL$1:$PC$19,2,)&amp;INDEX($OL$1:$PC$19,6,),0)))+JQ9*SUMPRODUCT($OL$7:$PC$7,$OL$15:$PC$15)-JQ$12*INDEX($OF$1:$OK$19,15,MATCH(JQ13,$OF$1:$OK$1,0))+JQ9*SUMPRODUCT($OL$7:$PC$7,$OL$10:$PC$10)*SUMPRODUCT($OF$10:$OI$10,$OF$15:$OI$15)+SUMPRODUCT($OL$7:$PC$7,$OL$11:$PC$11)*SUMPRODUCT($OF$11:$OI$11,$OF$15:$OI$15),"")</f>
        <v/>
      </c>
      <c r="JR15" s="19" t="str">
        <f t="array" ref="JR15">IF(JR$7="1",JR144/3.6-PRODUCT(JR9,INDEX($OL$1:$PC$19,15,MATCH(JR$2&amp;JR$6,INDEX($OL$1:$PC$19,2,)&amp;INDEX($OL$1:$PC$19,6,),0)))+JR9*SUMPRODUCT($OL$7:$PC$7,$OL$15:$PC$15)-JR$12*INDEX($OF$1:$OK$19,15,MATCH(JR13,$OF$1:$OK$1,0))+JR9*SUMPRODUCT($OL$7:$PC$7,$OL$10:$PC$10)*SUMPRODUCT($OF$10:$OI$10,$OF$15:$OI$15)+SUMPRODUCT($OL$7:$PC$7,$OL$11:$PC$11)*SUMPRODUCT($OF$11:$OI$11,$OF$15:$OI$15),"")</f>
        <v/>
      </c>
      <c r="JS15" s="19" t="str">
        <f t="array" ref="JS15">IF(JS$7="1",JS144/3.6-PRODUCT(JS9,INDEX($OL$1:$PC$19,15,MATCH(JS$2&amp;JS$6,INDEX($OL$1:$PC$19,2,)&amp;INDEX($OL$1:$PC$19,6,),0)))+JS9*SUMPRODUCT($OL$7:$PC$7,$OL$15:$PC$15)-JS$12*INDEX($OF$1:$OK$19,15,MATCH(JS13,$OF$1:$OK$1,0))+JS9*SUMPRODUCT($OL$7:$PC$7,$OL$10:$PC$10)*SUMPRODUCT($OF$10:$OI$10,$OF$15:$OI$15)+SUMPRODUCT($OL$7:$PC$7,$OL$11:$PC$11)*SUMPRODUCT($OF$11:$OI$11,$OF$15:$OI$15),"")</f>
        <v/>
      </c>
      <c r="JT15" s="19" t="str">
        <f t="array" ref="JT15">IF(JT$7="1",JT144/3.6-PRODUCT(JT9,INDEX($OL$1:$PC$19,15,MATCH(JT$2&amp;JT$6,INDEX($OL$1:$PC$19,2,)&amp;INDEX($OL$1:$PC$19,6,),0)))+JT9*SUMPRODUCT($OL$7:$PC$7,$OL$15:$PC$15)-JT$12*INDEX($OF$1:$OK$19,15,MATCH(JT13,$OF$1:$OK$1,0))+JT9*SUMPRODUCT($OL$7:$PC$7,$OL$10:$PC$10)*SUMPRODUCT($OF$10:$OI$10,$OF$15:$OI$15)+SUMPRODUCT($OL$7:$PC$7,$OL$11:$PC$11)*SUMPRODUCT($OF$11:$OI$11,$OF$15:$OI$15),"")</f>
        <v/>
      </c>
      <c r="JU15" s="19" t="str">
        <f t="array" ref="JU15">IF(JU$7="1",JU144/3.6-PRODUCT(JU9,INDEX($OL$1:$PC$19,15,MATCH(JU$2&amp;JU$6,INDEX($OL$1:$PC$19,2,)&amp;INDEX($OL$1:$PC$19,6,),0)))+JU9*SUMPRODUCT($OL$7:$PC$7,$OL$15:$PC$15)-JU$12*INDEX($OF$1:$OK$19,15,MATCH(JU13,$OF$1:$OK$1,0))+JU9*SUMPRODUCT($OL$7:$PC$7,$OL$10:$PC$10)*SUMPRODUCT($OF$10:$OI$10,$OF$15:$OI$15)+SUMPRODUCT($OL$7:$PC$7,$OL$11:$PC$11)*SUMPRODUCT($OF$11:$OI$11,$OF$15:$OI$15),"")</f>
        <v/>
      </c>
      <c r="JV15" s="19" t="str">
        <f t="array" ref="JV15">IF(JV$7="1",JV144/3.6-PRODUCT(JV9,INDEX($OL$1:$PC$19,15,MATCH(JV$2&amp;JV$6,INDEX($OL$1:$PC$19,2,)&amp;INDEX($OL$1:$PC$19,6,),0)))+JV9*SUMPRODUCT($OL$7:$PC$7,$OL$15:$PC$15)-JV$12*INDEX($OF$1:$OK$19,15,MATCH(JV13,$OF$1:$OK$1,0))+JV9*SUMPRODUCT($OL$7:$PC$7,$OL$10:$PC$10)*SUMPRODUCT($OF$10:$OI$10,$OF$15:$OI$15)+SUMPRODUCT($OL$7:$PC$7,$OL$11:$PC$11)*SUMPRODUCT($OF$11:$OI$11,$OF$15:$OI$15),"")</f>
        <v/>
      </c>
      <c r="JW15" s="19" t="str">
        <f t="array" ref="JW15">IF(JW$7="1",JW144/3.6-PRODUCT(JW9,INDEX($OL$1:$PC$19,15,MATCH(JW$2&amp;JW$6,INDEX($OL$1:$PC$19,2,)&amp;INDEX($OL$1:$PC$19,6,),0)))+JW9*SUMPRODUCT($OL$7:$PC$7,$OL$15:$PC$15)-JW$12*INDEX($OF$1:$OK$19,15,MATCH(JW13,$OF$1:$OK$1,0))+JW9*SUMPRODUCT($OL$7:$PC$7,$OL$10:$PC$10)*SUMPRODUCT($OF$10:$OI$10,$OF$15:$OI$15)+SUMPRODUCT($OL$7:$PC$7,$OL$11:$PC$11)*SUMPRODUCT($OF$11:$OI$11,$OF$15:$OI$15),"")</f>
        <v/>
      </c>
      <c r="JX15" s="19" t="str">
        <f t="array" ref="JX15">IF(JX$7="1",JX144/3.6-PRODUCT(JX9,INDEX($OL$1:$PC$19,15,MATCH(JX$2&amp;JX$6,INDEX($OL$1:$PC$19,2,)&amp;INDEX($OL$1:$PC$19,6,),0)))+JX9*SUMPRODUCT($OL$7:$PC$7,$OL$15:$PC$15)-JX$12*INDEX($OF$1:$OK$19,15,MATCH(JX13,$OF$1:$OK$1,0))+JX9*SUMPRODUCT($OL$7:$PC$7,$OL$10:$PC$10)*SUMPRODUCT($OF$10:$OI$10,$OF$15:$OI$15)+SUMPRODUCT($OL$7:$PC$7,$OL$11:$PC$11)*SUMPRODUCT($OF$11:$OI$11,$OF$15:$OI$15),"")</f>
        <v/>
      </c>
      <c r="JY15" s="19" t="str">
        <f t="array" ref="JY15">IF(JY$7="1",JY144/3.6-PRODUCT(JY9,INDEX($OL$1:$PC$19,15,MATCH(JY$2&amp;JY$6,INDEX($OL$1:$PC$19,2,)&amp;INDEX($OL$1:$PC$19,6,),0)))+JY9*SUMPRODUCT($OL$7:$PC$7,$OL$15:$PC$15)-JY$12*INDEX($OF$1:$OK$19,15,MATCH(JY13,$OF$1:$OK$1,0))+JY9*SUMPRODUCT($OL$7:$PC$7,$OL$10:$PC$10)*SUMPRODUCT($OF$10:$OI$10,$OF$15:$OI$15)+SUMPRODUCT($OL$7:$PC$7,$OL$11:$PC$11)*SUMPRODUCT($OF$11:$OI$11,$OF$15:$OI$15),"")</f>
        <v/>
      </c>
      <c r="JZ15" s="19" t="str">
        <f t="array" ref="JZ15">IF(JZ$7="1",JZ144/3.6-PRODUCT(JZ9,INDEX($OL$1:$PC$19,15,MATCH(JZ$2&amp;JZ$6,INDEX($OL$1:$PC$19,2,)&amp;INDEX($OL$1:$PC$19,6,),0)))+JZ9*SUMPRODUCT($OL$7:$PC$7,$OL$15:$PC$15)-JZ$12*INDEX($OF$1:$OK$19,15,MATCH(JZ13,$OF$1:$OK$1,0))+JZ9*SUMPRODUCT($OL$7:$PC$7,$OL$10:$PC$10)*SUMPRODUCT($OF$10:$OI$10,$OF$15:$OI$15)+SUMPRODUCT($OL$7:$PC$7,$OL$11:$PC$11)*SUMPRODUCT($OF$11:$OI$11,$OF$15:$OI$15),"")</f>
        <v/>
      </c>
      <c r="KA15" s="19" t="str">
        <f t="array" ref="KA15">IF(KA$7="1",KA144/3.6-PRODUCT(KA9,INDEX($OL$1:$PC$19,15,MATCH(KA$2&amp;KA$6,INDEX($OL$1:$PC$19,2,)&amp;INDEX($OL$1:$PC$19,6,),0)))+KA9*SUMPRODUCT($OL$7:$PC$7,$OL$15:$PC$15)-KA$12*INDEX($OF$1:$OK$19,15,MATCH(KA13,$OF$1:$OK$1,0))+KA9*SUMPRODUCT($OL$7:$PC$7,$OL$10:$PC$10)*SUMPRODUCT($OF$10:$OI$10,$OF$15:$OI$15)+SUMPRODUCT($OL$7:$PC$7,$OL$11:$PC$11)*SUMPRODUCT($OF$11:$OI$11,$OF$15:$OI$15),"")</f>
        <v/>
      </c>
      <c r="KB15" s="19" t="str">
        <f t="array" ref="KB15">IF(KB$7="1",KB144/3.6-PRODUCT(KB9,INDEX($OL$1:$PC$19,15,MATCH(KB$2&amp;KB$6,INDEX($OL$1:$PC$19,2,)&amp;INDEX($OL$1:$PC$19,6,),0)))+KB9*SUMPRODUCT($OL$7:$PC$7,$OL$15:$PC$15)-KB$12*INDEX($OF$1:$OK$19,15,MATCH(KB13,$OF$1:$OK$1,0))+KB9*SUMPRODUCT($OL$7:$PC$7,$OL$10:$PC$10)*SUMPRODUCT($OF$10:$OI$10,$OF$15:$OI$15)+SUMPRODUCT($OL$7:$PC$7,$OL$11:$PC$11)*SUMPRODUCT($OF$11:$OI$11,$OF$15:$OI$15),"")</f>
        <v/>
      </c>
      <c r="KC15" s="19" t="str">
        <f t="array" ref="KC15">IF(KC$7="1",KC144/3.6-PRODUCT(KC9,INDEX($OL$1:$PC$19,15,MATCH(KC$2&amp;KC$6,INDEX($OL$1:$PC$19,2,)&amp;INDEX($OL$1:$PC$19,6,),0)))+KC9*SUMPRODUCT($OL$7:$PC$7,$OL$15:$PC$15)-KC$12*INDEX($OF$1:$OK$19,15,MATCH(KC13,$OF$1:$OK$1,0))+KC9*SUMPRODUCT($OL$7:$PC$7,$OL$10:$PC$10)*SUMPRODUCT($OF$10:$OI$10,$OF$15:$OI$15)+SUMPRODUCT($OL$7:$PC$7,$OL$11:$PC$11)*SUMPRODUCT($OF$11:$OI$11,$OF$15:$OI$15),"")</f>
        <v/>
      </c>
      <c r="KD15" s="19" t="str">
        <f t="array" ref="KD15">IF(KD$7="1",KD144/3.6-PRODUCT(KD9,INDEX($OL$1:$PC$19,15,MATCH(KD$2&amp;KD$6,INDEX($OL$1:$PC$19,2,)&amp;INDEX($OL$1:$PC$19,6,),0)))+KD9*SUMPRODUCT($OL$7:$PC$7,$OL$15:$PC$15)-KD$12*INDEX($OF$1:$OK$19,15,MATCH(KD13,$OF$1:$OK$1,0))+KD9*SUMPRODUCT($OL$7:$PC$7,$OL$10:$PC$10)*SUMPRODUCT($OF$10:$OI$10,$OF$15:$OI$15)+SUMPRODUCT($OL$7:$PC$7,$OL$11:$PC$11)*SUMPRODUCT($OF$11:$OI$11,$OF$15:$OI$15),"")</f>
        <v/>
      </c>
      <c r="KE15" s="19" t="str">
        <f t="array" ref="KE15">IF(KE$7="1",KE144/3.6-PRODUCT(KE9,INDEX($OL$1:$PC$19,15,MATCH(KE$2&amp;KE$6,INDEX($OL$1:$PC$19,2,)&amp;INDEX($OL$1:$PC$19,6,),0)))+KE9*SUMPRODUCT($OL$7:$PC$7,$OL$15:$PC$15)-KE$12*INDEX($OF$1:$OK$19,15,MATCH(KE13,$OF$1:$OK$1,0))+KE9*SUMPRODUCT($OL$7:$PC$7,$OL$10:$PC$10)*SUMPRODUCT($OF$10:$OI$10,$OF$15:$OI$15)+SUMPRODUCT($OL$7:$PC$7,$OL$11:$PC$11)*SUMPRODUCT($OF$11:$OI$11,$OF$15:$OI$15),"")</f>
        <v/>
      </c>
      <c r="KF15" s="19" t="str">
        <f t="array" ref="KF15">IF(KF$7="1",KF144/3.6-PRODUCT(KF9,INDEX($OL$1:$PC$19,15,MATCH(KF$2&amp;KF$6,INDEX($OL$1:$PC$19,2,)&amp;INDEX($OL$1:$PC$19,6,),0)))+KF9*SUMPRODUCT($OL$7:$PC$7,$OL$15:$PC$15)-KF$12*INDEX($OF$1:$OK$19,15,MATCH(KF13,$OF$1:$OK$1,0))+KF9*SUMPRODUCT($OL$7:$PC$7,$OL$10:$PC$10)*SUMPRODUCT($OF$10:$OI$10,$OF$15:$OI$15)+SUMPRODUCT($OL$7:$PC$7,$OL$11:$PC$11)*SUMPRODUCT($OF$11:$OI$11,$OF$15:$OI$15),"")</f>
        <v/>
      </c>
      <c r="KG15" s="19" t="str">
        <f t="array" ref="KG15">IF(KG$7="1",KG144/3.6-PRODUCT(KG9,INDEX($OL$1:$PC$19,15,MATCH(KG$2&amp;KG$6,INDEX($OL$1:$PC$19,2,)&amp;INDEX($OL$1:$PC$19,6,),0)))+KG9*SUMPRODUCT($OL$7:$PC$7,$OL$15:$PC$15)-KG$12*INDEX($OF$1:$OK$19,15,MATCH(KG13,$OF$1:$OK$1,0))+KG9*SUMPRODUCT($OL$7:$PC$7,$OL$10:$PC$10)*SUMPRODUCT($OF$10:$OI$10,$OF$15:$OI$15)+SUMPRODUCT($OL$7:$PC$7,$OL$11:$PC$11)*SUMPRODUCT($OF$11:$OI$11,$OF$15:$OI$15),"")</f>
        <v/>
      </c>
      <c r="KH15" s="19" t="str">
        <f t="array" ref="KH15">IF(KH$7="1",KH144/3.6-PRODUCT(KH9,INDEX($OL$1:$PC$19,15,MATCH(KH$2&amp;KH$6,INDEX($OL$1:$PC$19,2,)&amp;INDEX($OL$1:$PC$19,6,),0)))+KH9*SUMPRODUCT($OL$7:$PC$7,$OL$15:$PC$15)-KH$12*INDEX($OF$1:$OK$19,15,MATCH(KH13,$OF$1:$OK$1,0))+KH9*SUMPRODUCT($OL$7:$PC$7,$OL$10:$PC$10)*SUMPRODUCT($OF$10:$OI$10,$OF$15:$OI$15)+SUMPRODUCT($OL$7:$PC$7,$OL$11:$PC$11)*SUMPRODUCT($OF$11:$OI$11,$OF$15:$OI$15),"")</f>
        <v/>
      </c>
      <c r="KI15" s="19" t="str">
        <f t="array" ref="KI15">IF(KI$7="1",KI144/3.6-PRODUCT(KI9,INDEX($OL$1:$PC$19,15,MATCH(KI$2&amp;KI$6,INDEX($OL$1:$PC$19,2,)&amp;INDEX($OL$1:$PC$19,6,),0)))+KI9*SUMPRODUCT($OL$7:$PC$7,$OL$15:$PC$15)-KI$12*INDEX($OF$1:$OK$19,15,MATCH(KI13,$OF$1:$OK$1,0))+KI9*SUMPRODUCT($OL$7:$PC$7,$OL$10:$PC$10)*SUMPRODUCT($OF$10:$OI$10,$OF$15:$OI$15)+SUMPRODUCT($OL$7:$PC$7,$OL$11:$PC$11)*SUMPRODUCT($OF$11:$OI$11,$OF$15:$OI$15),"")</f>
        <v/>
      </c>
      <c r="KJ15" s="19" t="str">
        <f t="array" ref="KJ15">IF(KJ$7="1",KJ144/3.6-PRODUCT(KJ9,INDEX($OL$1:$PC$19,15,MATCH(KJ$2&amp;KJ$6,INDEX($OL$1:$PC$19,2,)&amp;INDEX($OL$1:$PC$19,6,),0)))+KJ9*SUMPRODUCT($OL$7:$PC$7,$OL$15:$PC$15)-KJ$12*INDEX($OF$1:$OK$19,15,MATCH(KJ13,$OF$1:$OK$1,0))+KJ9*SUMPRODUCT($OL$7:$PC$7,$OL$10:$PC$10)*SUMPRODUCT($OF$10:$OI$10,$OF$15:$OI$15)+SUMPRODUCT($OL$7:$PC$7,$OL$11:$PC$11)*SUMPRODUCT($OF$11:$OI$11,$OF$15:$OI$15),"")</f>
        <v/>
      </c>
      <c r="KK15" s="19" t="str">
        <f t="array" ref="KK15">IF(KK$7="1",KK144/3.6-PRODUCT(KK9,INDEX($OL$1:$PC$19,15,MATCH(KK$2&amp;KK$6,INDEX($OL$1:$PC$19,2,)&amp;INDEX($OL$1:$PC$19,6,),0)))+KK9*SUMPRODUCT($OL$7:$PC$7,$OL$15:$PC$15)-KK$12*INDEX($OF$1:$OK$19,15,MATCH(KK13,$OF$1:$OK$1,0))+KK9*SUMPRODUCT($OL$7:$PC$7,$OL$10:$PC$10)*SUMPRODUCT($OF$10:$OI$10,$OF$15:$OI$15)+SUMPRODUCT($OL$7:$PC$7,$OL$11:$PC$11)*SUMPRODUCT($OF$11:$OI$11,$OF$15:$OI$15),"")</f>
        <v/>
      </c>
      <c r="KL15" s="19" t="str">
        <f t="array" ref="KL15">IF(KL$7="1",KL144/3.6-PRODUCT(KL9,INDEX($OL$1:$PC$19,15,MATCH(KL$2&amp;KL$6,INDEX($OL$1:$PC$19,2,)&amp;INDEX($OL$1:$PC$19,6,),0)))+KL9*SUMPRODUCT($OL$7:$PC$7,$OL$15:$PC$15)-KL$12*INDEX($OF$1:$OK$19,15,MATCH(KL13,$OF$1:$OK$1,0))+KL9*SUMPRODUCT($OL$7:$PC$7,$OL$10:$PC$10)*SUMPRODUCT($OF$10:$OI$10,$OF$15:$OI$15)+SUMPRODUCT($OL$7:$PC$7,$OL$11:$PC$11)*SUMPRODUCT($OF$11:$OI$11,$OF$15:$OI$15),"")</f>
        <v/>
      </c>
      <c r="KM15" s="19" t="str">
        <f t="array" ref="KM15">IF(KM$7="1",KM144/3.6-PRODUCT(KM9,INDEX($OL$1:$PC$19,15,MATCH(KM$2&amp;KM$6,INDEX($OL$1:$PC$19,2,)&amp;INDEX($OL$1:$PC$19,6,),0)))+KM9*SUMPRODUCT($OL$7:$PC$7,$OL$15:$PC$15)-KM$12*INDEX($OF$1:$OK$19,15,MATCH(KM13,$OF$1:$OK$1,0))+KM9*SUMPRODUCT($OL$7:$PC$7,$OL$10:$PC$10)*SUMPRODUCT($OF$10:$OI$10,$OF$15:$OI$15)+SUMPRODUCT($OL$7:$PC$7,$OL$11:$PC$11)*SUMPRODUCT($OF$11:$OI$11,$OF$15:$OI$15),"")</f>
        <v/>
      </c>
      <c r="KN15" s="19" t="str">
        <f t="array" ref="KN15">IF(KN$7="1",KN144/3.6-PRODUCT(KN9,INDEX($OL$1:$PC$19,15,MATCH(KN$2&amp;KN$6,INDEX($OL$1:$PC$19,2,)&amp;INDEX($OL$1:$PC$19,6,),0)))+KN9*SUMPRODUCT($OL$7:$PC$7,$OL$15:$PC$15)-KN$12*INDEX($OF$1:$OK$19,15,MATCH(KN13,$OF$1:$OK$1,0))+KN9*SUMPRODUCT($OL$7:$PC$7,$OL$10:$PC$10)*SUMPRODUCT($OF$10:$OI$10,$OF$15:$OI$15)+SUMPRODUCT($OL$7:$PC$7,$OL$11:$PC$11)*SUMPRODUCT($OF$11:$OI$11,$OF$15:$OI$15),"")</f>
        <v/>
      </c>
      <c r="KO15" s="19" t="str">
        <f t="array" ref="KO15">IF(KO$7="1",KO144/3.6-PRODUCT(KO9,INDEX($OL$1:$PC$19,15,MATCH(KO$2&amp;KO$6,INDEX($OL$1:$PC$19,2,)&amp;INDEX($OL$1:$PC$19,6,),0)))+KO9*SUMPRODUCT($OL$7:$PC$7,$OL$15:$PC$15)-KO$12*INDEX($OF$1:$OK$19,15,MATCH(KO13,$OF$1:$OK$1,0))+KO9*SUMPRODUCT($OL$7:$PC$7,$OL$10:$PC$10)*SUMPRODUCT($OF$10:$OI$10,$OF$15:$OI$15)+SUMPRODUCT($OL$7:$PC$7,$OL$11:$PC$11)*SUMPRODUCT($OF$11:$OI$11,$OF$15:$OI$15),"")</f>
        <v/>
      </c>
      <c r="KP15" s="19" t="str">
        <f t="array" ref="KP15">IF(KP$7="1",KP144/3.6-PRODUCT(KP9,INDEX($OL$1:$PC$19,15,MATCH(KP$2&amp;KP$6,INDEX($OL$1:$PC$19,2,)&amp;INDEX($OL$1:$PC$19,6,),0)))+KP9*SUMPRODUCT($OL$7:$PC$7,$OL$15:$PC$15)-KP$12*INDEX($OF$1:$OK$19,15,MATCH(KP13,$OF$1:$OK$1,0))+KP9*SUMPRODUCT($OL$7:$PC$7,$OL$10:$PC$10)*SUMPRODUCT($OF$10:$OI$10,$OF$15:$OI$15)+SUMPRODUCT($OL$7:$PC$7,$OL$11:$PC$11)*SUMPRODUCT($OF$11:$OI$11,$OF$15:$OI$15),"")</f>
        <v/>
      </c>
      <c r="KQ15" s="19" t="str">
        <f t="array" ref="KQ15">IF(KQ$7="1",KQ144/3.6-PRODUCT(KQ9,INDEX($OL$1:$PC$19,15,MATCH(KQ$2&amp;KQ$6,INDEX($OL$1:$PC$19,2,)&amp;INDEX($OL$1:$PC$19,6,),0)))+KQ9*SUMPRODUCT($OL$7:$PC$7,$OL$15:$PC$15)-KQ$12*INDEX($OF$1:$OK$19,15,MATCH(KQ13,$OF$1:$OK$1,0))+KQ9*SUMPRODUCT($OL$7:$PC$7,$OL$10:$PC$10)*SUMPRODUCT($OF$10:$OI$10,$OF$15:$OI$15)+SUMPRODUCT($OL$7:$PC$7,$OL$11:$PC$11)*SUMPRODUCT($OF$11:$OI$11,$OF$15:$OI$15),"")</f>
        <v/>
      </c>
      <c r="KR15" s="19" t="str">
        <f t="array" ref="KR15">IF(KR$7="1",KR144/3.6-PRODUCT(KR9,INDEX($OL$1:$PC$19,15,MATCH(KR$2&amp;KR$6,INDEX($OL$1:$PC$19,2,)&amp;INDEX($OL$1:$PC$19,6,),0)))+KR9*SUMPRODUCT($OL$7:$PC$7,$OL$15:$PC$15)-KR$12*INDEX($OF$1:$OK$19,15,MATCH(KR13,$OF$1:$OK$1,0))+KR9*SUMPRODUCT($OL$7:$PC$7,$OL$10:$PC$10)*SUMPRODUCT($OF$10:$OI$10,$OF$15:$OI$15)+SUMPRODUCT($OL$7:$PC$7,$OL$11:$PC$11)*SUMPRODUCT($OF$11:$OI$11,$OF$15:$OI$15),"")</f>
        <v/>
      </c>
      <c r="KS15" s="19" t="str">
        <f t="array" ref="KS15">IF(KS$7="1",KS144/3.6-PRODUCT(KS9,INDEX($OL$1:$PC$19,15,MATCH(KS$2&amp;KS$6,INDEX($OL$1:$PC$19,2,)&amp;INDEX($OL$1:$PC$19,6,),0)))+KS9*SUMPRODUCT($OL$7:$PC$7,$OL$15:$PC$15)-KS$12*INDEX($OF$1:$OK$19,15,MATCH(KS13,$OF$1:$OK$1,0))+KS9*SUMPRODUCT($OL$7:$PC$7,$OL$10:$PC$10)*SUMPRODUCT($OF$10:$OI$10,$OF$15:$OI$15)+SUMPRODUCT($OL$7:$PC$7,$OL$11:$PC$11)*SUMPRODUCT($OF$11:$OI$11,$OF$15:$OI$15),"")</f>
        <v/>
      </c>
      <c r="KT15" s="19" t="str">
        <f t="array" ref="KT15">IF(KT$7="1",KT144/3.6-PRODUCT(KT9,INDEX($OL$1:$PC$19,15,MATCH(KT$2&amp;KT$6,INDEX($OL$1:$PC$19,2,)&amp;INDEX($OL$1:$PC$19,6,),0)))+KT9*SUMPRODUCT($OL$7:$PC$7,$OL$15:$PC$15)-KT$12*INDEX($OF$1:$OK$19,15,MATCH(KT13,$OF$1:$OK$1,0))+KT9*SUMPRODUCT($OL$7:$PC$7,$OL$10:$PC$10)*SUMPRODUCT($OF$10:$OI$10,$OF$15:$OI$15)+SUMPRODUCT($OL$7:$PC$7,$OL$11:$PC$11)*SUMPRODUCT($OF$11:$OI$11,$OF$15:$OI$15),"")</f>
        <v/>
      </c>
      <c r="KU15" s="19" t="str">
        <f t="array" ref="KU15">IF(KU$7="1",KU144/3.6-PRODUCT(KU9,INDEX($OL$1:$PC$19,15,MATCH(KU$2&amp;KU$6,INDEX($OL$1:$PC$19,2,)&amp;INDEX($OL$1:$PC$19,6,),0)))+KU9*SUMPRODUCT($OL$7:$PC$7,$OL$15:$PC$15)-KU$12*INDEX($OF$1:$OK$19,15,MATCH(KU13,$OF$1:$OK$1,0))+KU9*SUMPRODUCT($OL$7:$PC$7,$OL$10:$PC$10)*SUMPRODUCT($OF$10:$OI$10,$OF$15:$OI$15)+SUMPRODUCT($OL$7:$PC$7,$OL$11:$PC$11)*SUMPRODUCT($OF$11:$OI$11,$OF$15:$OI$15),"")</f>
        <v/>
      </c>
      <c r="KV15" s="19" t="str">
        <f t="array" ref="KV15">IF(KV$7="1",KV144/3.6-PRODUCT(KV9,INDEX($OL$1:$PC$19,15,MATCH(KV$2&amp;KV$6,INDEX($OL$1:$PC$19,2,)&amp;INDEX($OL$1:$PC$19,6,),0)))+KV9*SUMPRODUCT($OL$7:$PC$7,$OL$15:$PC$15)-KV$12*INDEX($OF$1:$OK$19,15,MATCH(KV13,$OF$1:$OK$1,0))+KV9*SUMPRODUCT($OL$7:$PC$7,$OL$10:$PC$10)*SUMPRODUCT($OF$10:$OI$10,$OF$15:$OI$15)+SUMPRODUCT($OL$7:$PC$7,$OL$11:$PC$11)*SUMPRODUCT($OF$11:$OI$11,$OF$15:$OI$15),"")</f>
        <v/>
      </c>
      <c r="KW15" s="19" t="str">
        <f t="array" ref="KW15">IF(KW$7="1",KW144/3.6-PRODUCT(KW9,INDEX($OL$1:$PC$19,15,MATCH(KW$2&amp;KW$6,INDEX($OL$1:$PC$19,2,)&amp;INDEX($OL$1:$PC$19,6,),0)))+KW9*SUMPRODUCT($OL$7:$PC$7,$OL$15:$PC$15)-KW$12*INDEX($OF$1:$OK$19,15,MATCH(KW13,$OF$1:$OK$1,0))+KW9*SUMPRODUCT($OL$7:$PC$7,$OL$10:$PC$10)*SUMPRODUCT($OF$10:$OI$10,$OF$15:$OI$15)+SUMPRODUCT($OL$7:$PC$7,$OL$11:$PC$11)*SUMPRODUCT($OF$11:$OI$11,$OF$15:$OI$15),"")</f>
        <v/>
      </c>
      <c r="KX15" s="19" t="str">
        <f t="array" ref="KX15">IF(KX$7="1",KX144/3.6-PRODUCT(KX9,INDEX($OL$1:$PC$19,15,MATCH(KX$2&amp;KX$6,INDEX($OL$1:$PC$19,2,)&amp;INDEX($OL$1:$PC$19,6,),0)))+KX9*SUMPRODUCT($OL$7:$PC$7,$OL$15:$PC$15)-KX$12*INDEX($OF$1:$OK$19,15,MATCH(KX13,$OF$1:$OK$1,0))+KX9*SUMPRODUCT($OL$7:$PC$7,$OL$10:$PC$10)*SUMPRODUCT($OF$10:$OI$10,$OF$15:$OI$15)+SUMPRODUCT($OL$7:$PC$7,$OL$11:$PC$11)*SUMPRODUCT($OF$11:$OI$11,$OF$15:$OI$15),"")</f>
        <v/>
      </c>
      <c r="KY15" s="19" t="str">
        <f t="array" ref="KY15">IF(KY$7="1",KY144/3.6-PRODUCT(KY9,INDEX($OL$1:$PC$19,15,MATCH(KY$2&amp;KY$6,INDEX($OL$1:$PC$19,2,)&amp;INDEX($OL$1:$PC$19,6,),0)))+KY9*SUMPRODUCT($OL$7:$PC$7,$OL$15:$PC$15)-KY$12*INDEX($OF$1:$OK$19,15,MATCH(KY13,$OF$1:$OK$1,0))+KY9*SUMPRODUCT($OL$7:$PC$7,$OL$10:$PC$10)*SUMPRODUCT($OF$10:$OI$10,$OF$15:$OI$15)+SUMPRODUCT($OL$7:$PC$7,$OL$11:$PC$11)*SUMPRODUCT($OF$11:$OI$11,$OF$15:$OI$15),"")</f>
        <v/>
      </c>
      <c r="KZ15" s="19" t="str">
        <f t="array" ref="KZ15">IF(KZ$7="1",KZ144/3.6-PRODUCT(KZ9,INDEX($OL$1:$PC$19,15,MATCH(KZ$2&amp;KZ$6,INDEX($OL$1:$PC$19,2,)&amp;INDEX($OL$1:$PC$19,6,),0)))+KZ9*SUMPRODUCT($OL$7:$PC$7,$OL$15:$PC$15)-KZ$12*INDEX($OF$1:$OK$19,15,MATCH(KZ13,$OF$1:$OK$1,0))+KZ9*SUMPRODUCT($OL$7:$PC$7,$OL$10:$PC$10)*SUMPRODUCT($OF$10:$OI$10,$OF$15:$OI$15)+SUMPRODUCT($OL$7:$PC$7,$OL$11:$PC$11)*SUMPRODUCT($OF$11:$OI$11,$OF$15:$OI$15),"")</f>
        <v/>
      </c>
      <c r="LA15" s="19" t="str">
        <f t="array" ref="LA15">IF(LA$7="1",LA144/3.6-PRODUCT(LA9,INDEX($OL$1:$PC$19,15,MATCH(LA$2&amp;LA$6,INDEX($OL$1:$PC$19,2,)&amp;INDEX($OL$1:$PC$19,6,),0)))+LA9*SUMPRODUCT($OL$7:$PC$7,$OL$15:$PC$15)-LA$12*INDEX($OF$1:$OK$19,15,MATCH(LA13,$OF$1:$OK$1,0))+LA9*SUMPRODUCT($OL$7:$PC$7,$OL$10:$PC$10)*SUMPRODUCT($OF$10:$OI$10,$OF$15:$OI$15)+SUMPRODUCT($OL$7:$PC$7,$OL$11:$PC$11)*SUMPRODUCT($OF$11:$OI$11,$OF$15:$OI$15),"")</f>
        <v/>
      </c>
      <c r="LB15" s="19" t="str">
        <f t="array" ref="LB15">IF(LB$7="1",LB144/3.6-PRODUCT(LB9,INDEX($OL$1:$PC$19,15,MATCH(LB$2&amp;LB$6,INDEX($OL$1:$PC$19,2,)&amp;INDEX($OL$1:$PC$19,6,),0)))+LB9*SUMPRODUCT($OL$7:$PC$7,$OL$15:$PC$15)-LB$12*INDEX($OF$1:$OK$19,15,MATCH(LB13,$OF$1:$OK$1,0))+LB9*SUMPRODUCT($OL$7:$PC$7,$OL$10:$PC$10)*SUMPRODUCT($OF$10:$OI$10,$OF$15:$OI$15)+SUMPRODUCT($OL$7:$PC$7,$OL$11:$PC$11)*SUMPRODUCT($OF$11:$OI$11,$OF$15:$OI$15),"")</f>
        <v/>
      </c>
      <c r="LC15" s="19" t="str">
        <f t="array" ref="LC15">IF(LC$7="1",LC144/3.6-PRODUCT(LC9,INDEX($OL$1:$PC$19,15,MATCH(LC$2&amp;LC$6,INDEX($OL$1:$PC$19,2,)&amp;INDEX($OL$1:$PC$19,6,),0)))+LC9*SUMPRODUCT($OL$7:$PC$7,$OL$15:$PC$15)-LC$12*INDEX($OF$1:$OK$19,15,MATCH(LC13,$OF$1:$OK$1,0))+LC9*SUMPRODUCT($OL$7:$PC$7,$OL$10:$PC$10)*SUMPRODUCT($OF$10:$OI$10,$OF$15:$OI$15)+SUMPRODUCT($OL$7:$PC$7,$OL$11:$PC$11)*SUMPRODUCT($OF$11:$OI$11,$OF$15:$OI$15),"")</f>
        <v/>
      </c>
      <c r="LD15" s="19" t="str">
        <f t="array" ref="LD15">IF(LD$7="1",LD144/3.6-PRODUCT(LD9,INDEX($OL$1:$PC$19,15,MATCH(LD$2&amp;LD$6,INDEX($OL$1:$PC$19,2,)&amp;INDEX($OL$1:$PC$19,6,),0)))+LD9*SUMPRODUCT($OL$7:$PC$7,$OL$15:$PC$15)-LD$12*INDEX($OF$1:$OK$19,15,MATCH(LD13,$OF$1:$OK$1,0))+LD9*SUMPRODUCT($OL$7:$PC$7,$OL$10:$PC$10)*SUMPRODUCT($OF$10:$OI$10,$OF$15:$OI$15)+SUMPRODUCT($OL$7:$PC$7,$OL$11:$PC$11)*SUMPRODUCT($OF$11:$OI$11,$OF$15:$OI$15),"")</f>
        <v/>
      </c>
      <c r="LE15" s="19" t="str">
        <f t="array" ref="LE15">IF(LE$7="1",LE144/3.6-PRODUCT(LE9,INDEX($OL$1:$PC$19,15,MATCH(LE$2&amp;LE$6,INDEX($OL$1:$PC$19,2,)&amp;INDEX($OL$1:$PC$19,6,),0)))+LE9*SUMPRODUCT($OL$7:$PC$7,$OL$15:$PC$15)-LE$12*INDEX($OF$1:$OK$19,15,MATCH(LE13,$OF$1:$OK$1,0))+LE9*SUMPRODUCT($OL$7:$PC$7,$OL$10:$PC$10)*SUMPRODUCT($OF$10:$OI$10,$OF$15:$OI$15)+SUMPRODUCT($OL$7:$PC$7,$OL$11:$PC$11)*SUMPRODUCT($OF$11:$OI$11,$OF$15:$OI$15),"")</f>
        <v/>
      </c>
      <c r="LF15" s="19" t="str">
        <f t="array" ref="LF15">IF(LF$7="1",LF144/3.6-PRODUCT(LF9,INDEX($OL$1:$PC$19,15,MATCH(LF$2&amp;LF$6,INDEX($OL$1:$PC$19,2,)&amp;INDEX($OL$1:$PC$19,6,),0)))+LF9*SUMPRODUCT($OL$7:$PC$7,$OL$15:$PC$15)-LF$12*INDEX($OF$1:$OK$19,15,MATCH(LF13,$OF$1:$OK$1,0))+LF9*SUMPRODUCT($OL$7:$PC$7,$OL$10:$PC$10)*SUMPRODUCT($OF$10:$OI$10,$OF$15:$OI$15)+SUMPRODUCT($OL$7:$PC$7,$OL$11:$PC$11)*SUMPRODUCT($OF$11:$OI$11,$OF$15:$OI$15),"")</f>
        <v/>
      </c>
      <c r="LG15" s="19" t="str">
        <f t="array" ref="LG15">IF(LG$7="1",LG144/3.6-PRODUCT(LG9,INDEX($OL$1:$PC$19,15,MATCH(LG$2&amp;LG$6,INDEX($OL$1:$PC$19,2,)&amp;INDEX($OL$1:$PC$19,6,),0)))+LG9*SUMPRODUCT($OL$7:$PC$7,$OL$15:$PC$15)-LG$12*INDEX($OF$1:$OK$19,15,MATCH(LG13,$OF$1:$OK$1,0))+LG9*SUMPRODUCT($OL$7:$PC$7,$OL$10:$PC$10)*SUMPRODUCT($OF$10:$OI$10,$OF$15:$OI$15)+SUMPRODUCT($OL$7:$PC$7,$OL$11:$PC$11)*SUMPRODUCT($OF$11:$OI$11,$OF$15:$OI$15),"")</f>
        <v/>
      </c>
      <c r="LH15" s="19" t="str">
        <f t="array" ref="LH15">IF(LH$7="1",LH144/3.6-PRODUCT(LH9,INDEX($OL$1:$PC$19,15,MATCH(LH$2&amp;LH$6,INDEX($OL$1:$PC$19,2,)&amp;INDEX($OL$1:$PC$19,6,),0)))+LH9*SUMPRODUCT($OL$7:$PC$7,$OL$15:$PC$15)-LH$12*INDEX($OF$1:$OK$19,15,MATCH(LH13,$OF$1:$OK$1,0))+LH9*SUMPRODUCT($OL$7:$PC$7,$OL$10:$PC$10)*SUMPRODUCT($OF$10:$OI$10,$OF$15:$OI$15)+SUMPRODUCT($OL$7:$PC$7,$OL$11:$PC$11)*SUMPRODUCT($OF$11:$OI$11,$OF$15:$OI$15),"")</f>
        <v/>
      </c>
      <c r="LI15" s="19" t="str">
        <f t="array" ref="LI15">IF(LI$7="1",LI144/3.6-PRODUCT(LI9,INDEX($OL$1:$PC$19,15,MATCH(LI$2&amp;LI$6,INDEX($OL$1:$PC$19,2,)&amp;INDEX($OL$1:$PC$19,6,),0)))+LI9*SUMPRODUCT($OL$7:$PC$7,$OL$15:$PC$15)-LI$12*INDEX($OF$1:$OK$19,15,MATCH(LI13,$OF$1:$OK$1,0))+LI9*SUMPRODUCT($OL$7:$PC$7,$OL$10:$PC$10)*SUMPRODUCT($OF$10:$OI$10,$OF$15:$OI$15)+SUMPRODUCT($OL$7:$PC$7,$OL$11:$PC$11)*SUMPRODUCT($OF$11:$OI$11,$OF$15:$OI$15),"")</f>
        <v/>
      </c>
      <c r="LJ15" s="19" t="str">
        <f t="array" ref="LJ15">IF(LJ$7="1",LJ144/3.6-PRODUCT(LJ9,INDEX($OL$1:$PC$19,15,MATCH(LJ$2&amp;LJ$6,INDEX($OL$1:$PC$19,2,)&amp;INDEX($OL$1:$PC$19,6,),0)))+LJ9*SUMPRODUCT($OL$7:$PC$7,$OL$15:$PC$15)-LJ$12*INDEX($OF$1:$OK$19,15,MATCH(LJ13,$OF$1:$OK$1,0))+LJ9*SUMPRODUCT($OL$7:$PC$7,$OL$10:$PC$10)*SUMPRODUCT($OF$10:$OI$10,$OF$15:$OI$15)+SUMPRODUCT($OL$7:$PC$7,$OL$11:$PC$11)*SUMPRODUCT($OF$11:$OI$11,$OF$15:$OI$15),"")</f>
        <v/>
      </c>
      <c r="LK15" s="19" t="str">
        <f t="array" ref="LK15">IF(LK$7="1",LK144/3.6-PRODUCT(LK9,INDEX($OL$1:$PC$19,15,MATCH(LK$2&amp;LK$6,INDEX($OL$1:$PC$19,2,)&amp;INDEX($OL$1:$PC$19,6,),0)))+LK9*SUMPRODUCT($OL$7:$PC$7,$OL$15:$PC$15)-LK$12*INDEX($OF$1:$OK$19,15,MATCH(LK13,$OF$1:$OK$1,0))+LK9*SUMPRODUCT($OL$7:$PC$7,$OL$10:$PC$10)*SUMPRODUCT($OF$10:$OI$10,$OF$15:$OI$15)+SUMPRODUCT($OL$7:$PC$7,$OL$11:$PC$11)*SUMPRODUCT($OF$11:$OI$11,$OF$15:$OI$15),"")</f>
        <v/>
      </c>
      <c r="LL15" s="19" t="str">
        <f t="array" ref="LL15">IF(LL$7="1",LL144/3.6-PRODUCT(LL9,INDEX($OL$1:$PC$19,15,MATCH(LL$2&amp;LL$6,INDEX($OL$1:$PC$19,2,)&amp;INDEX($OL$1:$PC$19,6,),0)))+LL9*SUMPRODUCT($OL$7:$PC$7,$OL$15:$PC$15)-LL$12*INDEX($OF$1:$OK$19,15,MATCH(LL13,$OF$1:$OK$1,0))+LL9*SUMPRODUCT($OL$7:$PC$7,$OL$10:$PC$10)*SUMPRODUCT($OF$10:$OI$10,$OF$15:$OI$15)+SUMPRODUCT($OL$7:$PC$7,$OL$11:$PC$11)*SUMPRODUCT($OF$11:$OI$11,$OF$15:$OI$15),"")</f>
        <v/>
      </c>
      <c r="LM15" s="19" t="str">
        <f t="array" ref="LM15">IF(LM$7="1",LM144/3.6-PRODUCT(LM9,INDEX($OL$1:$PC$19,15,MATCH(LM$2&amp;LM$6,INDEX($OL$1:$PC$19,2,)&amp;INDEX($OL$1:$PC$19,6,),0)))+LM9*SUMPRODUCT($OL$7:$PC$7,$OL$15:$PC$15)-LM$12*INDEX($OF$1:$OK$19,15,MATCH(LM13,$OF$1:$OK$1,0))+LM9*SUMPRODUCT($OL$7:$PC$7,$OL$10:$PC$10)*SUMPRODUCT($OF$10:$OI$10,$OF$15:$OI$15)+SUMPRODUCT($OL$7:$PC$7,$OL$11:$PC$11)*SUMPRODUCT($OF$11:$OI$11,$OF$15:$OI$15),"")</f>
        <v/>
      </c>
      <c r="LN15" s="19" t="str">
        <f t="array" ref="LN15">IF(LN$7="1",LN144/3.6-PRODUCT(LN9,INDEX($OL$1:$PC$19,15,MATCH(LN$2&amp;LN$6,INDEX($OL$1:$PC$19,2,)&amp;INDEX($OL$1:$PC$19,6,),0)))+LN9*SUMPRODUCT($OL$7:$PC$7,$OL$15:$PC$15)-LN$12*INDEX($OF$1:$OK$19,15,MATCH(LN13,$OF$1:$OK$1,0))+LN9*SUMPRODUCT($OL$7:$PC$7,$OL$10:$PC$10)*SUMPRODUCT($OF$10:$OI$10,$OF$15:$OI$15)+SUMPRODUCT($OL$7:$PC$7,$OL$11:$PC$11)*SUMPRODUCT($OF$11:$OI$11,$OF$15:$OI$15),"")</f>
        <v/>
      </c>
      <c r="LO15" s="19" t="str">
        <f t="array" ref="LO15">IF(LO$7="1",LO144/3.6-PRODUCT(LO9,INDEX($OL$1:$PC$19,15,MATCH(LO$2&amp;LO$6,INDEX($OL$1:$PC$19,2,)&amp;INDEX($OL$1:$PC$19,6,),0)))+LO9*SUMPRODUCT($OL$7:$PC$7,$OL$15:$PC$15)-LO$12*INDEX($OF$1:$OK$19,15,MATCH(LO13,$OF$1:$OK$1,0))+LO9*SUMPRODUCT($OL$7:$PC$7,$OL$10:$PC$10)*SUMPRODUCT($OF$10:$OI$10,$OF$15:$OI$15)+SUMPRODUCT($OL$7:$PC$7,$OL$11:$PC$11)*SUMPRODUCT($OF$11:$OI$11,$OF$15:$OI$15),"")</f>
        <v/>
      </c>
      <c r="LP15" s="19" t="str">
        <f t="array" ref="LP15">IF(LP$7="1",LP144/3.6-PRODUCT(LP9,INDEX($OL$1:$PC$19,15,MATCH(LP$2&amp;LP$6,INDEX($OL$1:$PC$19,2,)&amp;INDEX($OL$1:$PC$19,6,),0)))+LP9*SUMPRODUCT($OL$7:$PC$7,$OL$15:$PC$15)-LP$12*INDEX($OF$1:$OK$19,15,MATCH(LP13,$OF$1:$OK$1,0))+LP9*SUMPRODUCT($OL$7:$PC$7,$OL$10:$PC$10)*SUMPRODUCT($OF$10:$OI$10,$OF$15:$OI$15)+SUMPRODUCT($OL$7:$PC$7,$OL$11:$PC$11)*SUMPRODUCT($OF$11:$OI$11,$OF$15:$OI$15),"")</f>
        <v/>
      </c>
      <c r="LQ15" s="19" t="str">
        <f t="array" ref="LQ15">IF(LQ$7="1",LQ144/3.6-PRODUCT(LQ9,INDEX($OL$1:$PC$19,15,MATCH(LQ$2&amp;LQ$6,INDEX($OL$1:$PC$19,2,)&amp;INDEX($OL$1:$PC$19,6,),0)))+LQ9*SUMPRODUCT($OL$7:$PC$7,$OL$15:$PC$15)-LQ$12*INDEX($OF$1:$OK$19,15,MATCH(LQ13,$OF$1:$OK$1,0))+LQ9*SUMPRODUCT($OL$7:$PC$7,$OL$10:$PC$10)*SUMPRODUCT($OF$10:$OI$10,$OF$15:$OI$15)+SUMPRODUCT($OL$7:$PC$7,$OL$11:$PC$11)*SUMPRODUCT($OF$11:$OI$11,$OF$15:$OI$15),"")</f>
        <v/>
      </c>
      <c r="LR15" s="19" t="str">
        <f t="array" ref="LR15">IF(LR$7="1",LR144/3.6-PRODUCT(LR9,INDEX($OL$1:$PC$19,15,MATCH(LR$2&amp;LR$6,INDEX($OL$1:$PC$19,2,)&amp;INDEX($OL$1:$PC$19,6,),0)))+LR9*SUMPRODUCT($OL$7:$PC$7,$OL$15:$PC$15)-LR$12*INDEX($OF$1:$OK$19,15,MATCH(LR13,$OF$1:$OK$1,0))+LR9*SUMPRODUCT($OL$7:$PC$7,$OL$10:$PC$10)*SUMPRODUCT($OF$10:$OI$10,$OF$15:$OI$15)+SUMPRODUCT($OL$7:$PC$7,$OL$11:$PC$11)*SUMPRODUCT($OF$11:$OI$11,$OF$15:$OI$15),"")</f>
        <v/>
      </c>
      <c r="LS15" s="19" t="str">
        <f t="array" ref="LS15">IF(LS$7="1",LS144/3.6-PRODUCT(LS9,INDEX($OL$1:$PC$19,15,MATCH(LS$2&amp;LS$6,INDEX($OL$1:$PC$19,2,)&amp;INDEX($OL$1:$PC$19,6,),0)))+LS9*SUMPRODUCT($OL$7:$PC$7,$OL$15:$PC$15),"")</f>
        <v/>
      </c>
      <c r="LT15" s="19" t="str">
        <f t="array" ref="LT15">IF(LT$7="1",LT144/3.6-PRODUCT(LT9,INDEX($OL$1:$PC$19,15,MATCH(LT$2&amp;LT$6,INDEX($OL$1:$PC$19,2,)&amp;INDEX($OL$1:$PC$19,6,),0)))+LT9*SUMPRODUCT($OL$7:$PC$7,$OL$15:$PC$15),"")</f>
        <v/>
      </c>
      <c r="LU15" s="19" t="str">
        <f t="array" ref="LU15">IF(LU$7="1",LU144/3.6+LU11*SUMPRODUCT($OF$11:$OI$11,$OF$15:$OI$15),"")</f>
        <v/>
      </c>
      <c r="LV15" s="19" t="str">
        <f t="array" ref="LV15">IF(LV$7="1",LV144/3.6+LV11*SUMPRODUCT($OF$11:$OI$11,$OF$15:$OI$15),"")</f>
        <v/>
      </c>
      <c r="LW15" s="19" t="str">
        <f t="array" ref="LW15">IF(LW$7="1",LW144/3.6+LW11*SUMPRODUCT($OF$11:$OI$11,$OF$15:$OI$15),"")</f>
        <v/>
      </c>
      <c r="LX15" s="19" t="str">
        <f t="array" ref="LX15">IF(LX$7="1",LX144/3.6+LX11*SUMPRODUCT($OF$11:$OI$11,$OF$15:$OI$15),"")</f>
        <v/>
      </c>
      <c r="LY15" s="19" t="str">
        <f t="array" ref="LY15">IF(LY$7="1",LY144/3.6+LY11*SUMPRODUCT($OF$11:$OI$11,$OF$15:$OI$15),"")</f>
        <v/>
      </c>
      <c r="LZ15" s="19" t="str">
        <f t="array" ref="LZ15">IF(LZ$7="1",LZ144/3.6+LZ11*SUMPRODUCT($OF$11:$OI$11,$OF$15:$OI$15),"")</f>
        <v/>
      </c>
      <c r="MA15" s="19" t="str">
        <f t="array" ref="MA15">IF(MA$7="1",MA144/3.6+MA11*SUMPRODUCT($OF$11:$OI$11,$OF$15:$OI$15),"")</f>
        <v/>
      </c>
      <c r="MB15" s="19" t="str">
        <f t="array" ref="MB15">IF(MB$7="1",MB144/3.6+MB11*SUMPRODUCT($OF$11:$OI$11,$OF$15:$OI$15),"")</f>
        <v/>
      </c>
      <c r="MC15" s="19" t="str">
        <f t="array" ref="MC15">IF(MC$7="1",MC144/3.6+MC11*SUMPRODUCT($OF$11:$OI$11,$OF$15:$OI$15),"")</f>
        <v/>
      </c>
      <c r="MD15" s="19" t="str">
        <f t="array" ref="MD15">IF(MD$7="1",MD144/3.6-PRODUCT(MD9,INDEX($OL$1:$PC$19,15,MATCH(MD$2&amp;MD$6,INDEX($OL$1:$PC$19,2,)&amp;INDEX($OL$1:$PC$19,6,),0)))+MD9*SUMPRODUCT($OL$7:$PC$7,$OL$15:$PC$15),"")</f>
        <v/>
      </c>
      <c r="ME15" s="19" t="str">
        <f t="array" ref="ME15">IF(ME$7="1",ME144/3.6-PRODUCT(ME9,INDEX($OL$1:$PC$19,15,MATCH(ME$2&amp;ME$6,INDEX($OL$1:$PC$19,2,)&amp;INDEX($OL$1:$PC$19,6,),0)))+ME9*SUMPRODUCT($OL$7:$PC$7,$OL$15:$PC$15),"")</f>
        <v/>
      </c>
      <c r="MF15" s="19" t="str">
        <f t="array" ref="MF15">IF(MF$7="1",MF144/3.6-PRODUCT(MF9,INDEX($OL$1:$PC$19,15,MATCH(MF$2&amp;MF$6,INDEX($OL$1:$PC$19,2,)&amp;INDEX($OL$1:$PC$19,6,),0)))+MF9*SUMPRODUCT($OL$7:$PC$7,$OL$15:$PC$15)-MF$12*INDEX($OF$1:$OK$19,15,MATCH(MF13,$OF$1:$OK$1,0))+MF9*SUMPRODUCT($OL$7:$PC$7,$OL$10:$PC$10)*SUMPRODUCT($OF$10:$OI$10,$OF$15:$OI$15)+SUMPRODUCT($OL$7:$PC$7,$OL$11:$PC$11)*SUMPRODUCT($OF$11:$OI$11,$OF$15:$OI$15),"")</f>
        <v/>
      </c>
      <c r="MG15" s="19" t="str">
        <f t="array" ref="MG15">IF(MG$7="1",MG144/3.6-PRODUCT(MG9,INDEX($OL$1:$PC$19,15,MATCH(MG$2&amp;MG$6,INDEX($OL$1:$PC$19,2,)&amp;INDEX($OL$1:$PC$19,6,),0)))+MG9*SUMPRODUCT($OL$7:$PC$7,$OL$15:$PC$15)-MG$12*INDEX($OF$1:$OK$19,15,MATCH(MG13,$OF$1:$OK$1,0))+MG9*SUMPRODUCT($OL$7:$PC$7,$OL$10:$PC$10)*SUMPRODUCT($OF$10:$OI$10,$OF$15:$OI$15)+SUMPRODUCT($OL$7:$PC$7,$OL$11:$PC$11)*SUMPRODUCT($OF$11:$OI$11,$OF$15:$OI$15),"")</f>
        <v/>
      </c>
      <c r="MH15" s="19" t="str">
        <f t="array" ref="MH15">IF(MH$7="1",MH144/3.6-PRODUCT(MH9,INDEX($OL$1:$PC$19,15,MATCH(MH$2&amp;MH$6,INDEX($OL$1:$PC$19,2,)&amp;INDEX($OL$1:$PC$19,6,),0)))+MH9*SUMPRODUCT($OL$7:$PC$7,$OL$15:$PC$15)-MH$12*INDEX($OF$1:$OK$19,15,MATCH(MH13,$OF$1:$OK$1,0))+MH9*SUMPRODUCT($OL$7:$PC$7,$OL$10:$PC$10)*SUMPRODUCT($OF$10:$OI$10,$OF$15:$OI$15)+SUMPRODUCT($OL$7:$PC$7,$OL$11:$PC$11)*SUMPRODUCT($OF$11:$OI$11,$OF$15:$OI$15),"")</f>
        <v/>
      </c>
      <c r="MI15" s="19" t="str">
        <f t="array" ref="MI15">IF(MI$7="1",MI144/3.6-PRODUCT(MI9,INDEX($OL$1:$PC$19,15,MATCH(MI$2&amp;MI$6,INDEX($OL$1:$PC$19,2,)&amp;INDEX($OL$1:$PC$19,6,),0)))+MI9*SUMPRODUCT($OL$7:$PC$7,$OL$15:$PC$15)-MI$12*INDEX($OF$1:$OK$19,15,MATCH(MI13,$OF$1:$OK$1,0))+MI9*SUMPRODUCT($OL$7:$PC$7,$OL$10:$PC$10)*SUMPRODUCT($OF$10:$OI$10,$OF$15:$OI$15)+SUMPRODUCT($OL$7:$PC$7,$OL$11:$PC$11)*SUMPRODUCT($OF$11:$OI$11,$OF$15:$OI$15),"")</f>
        <v/>
      </c>
      <c r="MJ15" s="19" t="str">
        <f t="array" ref="MJ15">IF(MJ$7="1",MJ144/3.6-PRODUCT(MJ9,INDEX($OL$1:$PC$19,15,MATCH(MJ$2&amp;MJ$6,INDEX($OL$1:$PC$19,2,)&amp;INDEX($OL$1:$PC$19,6,),0)))+MJ9*SUMPRODUCT($OL$7:$PC$7,$OL$15:$PC$15)-MJ$12*INDEX($OF$1:$OK$19,15,MATCH(MJ13,$OF$1:$OK$1,0))+MJ9*SUMPRODUCT($OL$7:$PC$7,$OL$10:$PC$10)*SUMPRODUCT($OF$10:$OI$10,$OF$15:$OI$15)+SUMPRODUCT($OL$7:$PC$7,$OL$11:$PC$11)*SUMPRODUCT($OF$11:$OI$11,$OF$15:$OI$15),"")</f>
        <v/>
      </c>
      <c r="MK15" s="19" t="str">
        <f t="array" ref="MK15">IF(MK$7="1",MK144/3.6-PRODUCT(MK9,INDEX($OL$1:$PC$19,15,MATCH(MK$2&amp;MK$6,INDEX($OL$1:$PC$19,2,)&amp;INDEX($OL$1:$PC$19,6,),0)))+MK9*SUMPRODUCT($OL$7:$PC$7,$OL$15:$PC$15)-MK$12*INDEX($OF$1:$OK$19,15,MATCH(MK13,$OF$1:$OK$1,0))+MK9*SUMPRODUCT($OL$7:$PC$7,$OL$10:$PC$10)*SUMPRODUCT($OF$10:$OI$10,$OF$15:$OI$15)+SUMPRODUCT($OL$7:$PC$7,$OL$11:$PC$11)*SUMPRODUCT($OF$11:$OI$11,$OF$15:$OI$15),"")</f>
        <v/>
      </c>
      <c r="ML15" s="19" t="str">
        <f t="array" ref="ML15">IF(ML$7="1",ML144/3.6-PRODUCT(ML9,INDEX($OL$1:$PC$19,15,MATCH(ML$2&amp;ML$6,INDEX($OL$1:$PC$19,2,)&amp;INDEX($OL$1:$PC$19,6,),0)))+ML9*SUMPRODUCT($OL$7:$PC$7,$OL$15:$PC$15)-ML$12*INDEX($OF$1:$OK$19,15,MATCH(ML13,$OF$1:$OK$1,0))+ML9*SUMPRODUCT($OL$7:$PC$7,$OL$10:$PC$10)*SUMPRODUCT($OF$10:$OI$10,$OF$15:$OI$15)+SUMPRODUCT($OL$7:$PC$7,$OL$11:$PC$11)*SUMPRODUCT($OF$11:$OI$11,$OF$15:$OI$15),"")</f>
        <v/>
      </c>
      <c r="MM15" s="19" t="str">
        <f t="array" ref="MM15">IF(MM$7="1",MM144/3.6-PRODUCT(MM9,INDEX($OL$1:$PC$19,15,MATCH(MM$2&amp;MM$6,INDEX($OL$1:$PC$19,2,)&amp;INDEX($OL$1:$PC$19,6,),0)))+MM9*SUMPRODUCT($OL$7:$PC$7,$OL$15:$PC$15)-MM$12*INDEX($OF$1:$OK$19,15,MATCH(MM13,$OF$1:$OK$1,0))+MM9*SUMPRODUCT($OL$7:$PC$7,$OL$10:$PC$10)*SUMPRODUCT($OF$10:$OI$10,$OF$15:$OI$15)+SUMPRODUCT($OL$7:$PC$7,$OL$11:$PC$11)*SUMPRODUCT($OF$11:$OI$11,$OF$15:$OI$15),"")</f>
        <v/>
      </c>
      <c r="MN15" s="19">
        <f t="array" ref="MN15">IF(MN$7="1",MN144/3.6-PRODUCT(MN9,INDEX($OL$1:$PC$19,15,MATCH(MN$2&amp;MN$6,INDEX($OL$1:$PC$19,2,)&amp;INDEX($OL$1:$PC$19,6,),0)))+MN9*SUMPRODUCT($OL$7:$PC$7,$OL$15:$PC$15)-MN$12*INDEX($OF$1:$OK$19,15,MATCH(MN13,$OF$1:$OK$1,0))+MN9*SUMPRODUCT($OL$7:$PC$7,$OL$10:$PC$10)*SUMPRODUCT($OF$10:$OI$10,$OF$15:$OI$15)+SUMPRODUCT($OL$7:$PC$7,$OL$11:$PC$11)*SUMPRODUCT($OF$11:$OI$11,$OF$15:$OI$15),"")</f>
        <v>4503.1860725701254</v>
      </c>
      <c r="MO15" s="19" t="str">
        <f t="array" ref="MO15">IF(MO$7="1",MO144/3.6-PRODUCT(MO9,INDEX($OL$1:$PC$19,15,MATCH(MO$2&amp;MO$6,INDEX($OL$1:$PC$19,2,)&amp;INDEX($OL$1:$PC$19,6,),0)))+MO9*SUMPRODUCT($OL$7:$PC$7,$OL$15:$PC$15)-MO$12*INDEX($OF$1:$OK$19,15,MATCH(MO13,$OF$1:$OK$1,0))+MO9*SUMPRODUCT($OL$7:$PC$7,$OL$10:$PC$10)*SUMPRODUCT($OF$10:$OI$10,$OF$15:$OI$15)+SUMPRODUCT($OL$7:$PC$7,$OL$11:$PC$11)*SUMPRODUCT($OF$11:$OI$11,$OF$15:$OI$15),"")</f>
        <v/>
      </c>
      <c r="MP15" s="19" t="str">
        <f t="array" ref="MP15">IF(MP$7="1",MP144/3.6-PRODUCT(MP9,INDEX($OL$1:$PC$19,15,MATCH(MP$2&amp;MP$6,INDEX($OL$1:$PC$19,2,)&amp;INDEX($OL$1:$PC$19,6,),0)))+MP9*SUMPRODUCT($OL$7:$PC$7,$OL$15:$PC$15)-MP$12*INDEX($OF$1:$OK$19,15,MATCH(MP13,$OF$1:$OK$1,0))+MP9*SUMPRODUCT($OL$7:$PC$7,$OL$10:$PC$10)*SUMPRODUCT($OF$10:$OI$10,$OF$15:$OI$15)+SUMPRODUCT($OL$7:$PC$7,$OL$11:$PC$11)*SUMPRODUCT($OF$11:$OI$11,$OF$15:$OI$15),"")</f>
        <v/>
      </c>
      <c r="MQ15" s="19" t="str">
        <f t="array" ref="MQ15">IF(MQ$7="1",MQ144/3.6-PRODUCT(MQ9,INDEX($OL$1:$PC$19,15,MATCH(MQ$2&amp;MQ$6,INDEX($OL$1:$PC$19,2,)&amp;INDEX($OL$1:$PC$19,6,),0)))+MQ9*SUMPRODUCT($OL$7:$PC$7,$OL$15:$PC$15)-MQ$12*INDEX($OF$1:$OK$19,15,MATCH(MQ13,$OF$1:$OK$1,0))+MQ9*SUMPRODUCT($OL$7:$PC$7,$OL$10:$PC$10)*SUMPRODUCT($OF$10:$OI$10,$OF$15:$OI$15)+SUMPRODUCT($OL$7:$PC$7,$OL$11:$PC$11)*SUMPRODUCT($OF$11:$OI$11,$OF$15:$OI$15),"")</f>
        <v/>
      </c>
      <c r="MR15" s="19" t="str">
        <f t="array" ref="MR15">IF(MR$7="1",MR144/3.6-PRODUCT(MR9,INDEX($OL$1:$PC$19,15,MATCH(MR$2&amp;MR$6,INDEX($OL$1:$PC$19,2,)&amp;INDEX($OL$1:$PC$19,6,),0)))+MR9*SUMPRODUCT($OL$7:$PC$7,$OL$15:$PC$15)-MR$12*INDEX($OF$1:$OK$19,15,MATCH(MR13,$OF$1:$OK$1,0))+MR9*SUMPRODUCT($OL$7:$PC$7,$OL$10:$PC$10)*SUMPRODUCT($OF$10:$OI$10,$OF$15:$OI$15)+SUMPRODUCT($OL$7:$PC$7,$OL$11:$PC$11)*SUMPRODUCT($OF$11:$OI$11,$OF$15:$OI$15),"")</f>
        <v/>
      </c>
      <c r="MS15" s="19" t="str">
        <f t="array" ref="MS15">IF(MS$7="1",MS144/3.6-PRODUCT(MS9,INDEX($OL$1:$PC$19,15,MATCH(MS$2&amp;MS$6,INDEX($OL$1:$PC$19,2,)&amp;INDEX($OL$1:$PC$19,6,),0)))+MS9*SUMPRODUCT($OL$7:$PC$7,$OL$15:$PC$15)-MS$12*INDEX($OF$1:$OK$19,15,MATCH(MS13,$OF$1:$OK$1,0))+MS9*SUMPRODUCT($OL$7:$PC$7,$OL$10:$PC$10)*SUMPRODUCT($OF$10:$OI$10,$OF$15:$OI$15)+SUMPRODUCT($OL$7:$PC$7,$OL$11:$PC$11)*SUMPRODUCT($OF$11:$OI$11,$OF$15:$OI$15),"")</f>
        <v/>
      </c>
      <c r="MT15" s="19" t="str">
        <f t="array" ref="MT15">IF(MT$7="1",MT144/3.6-PRODUCT(MT9,INDEX($OL$1:$PC$19,15,MATCH(MT$2&amp;MT$6,INDEX($OL$1:$PC$19,2,)&amp;INDEX($OL$1:$PC$19,6,),0)))+MT9*SUMPRODUCT($OL$7:$PC$7,$OL$15:$PC$15)-MT$12*INDEX($OF$1:$OK$19,15,MATCH(MT13,$OF$1:$OK$1,0))+MT9*SUMPRODUCT($OL$7:$PC$7,$OL$10:$PC$10)*SUMPRODUCT($OF$10:$OI$10,$OF$15:$OI$15)+SUMPRODUCT($OL$7:$PC$7,$OL$11:$PC$11)*SUMPRODUCT($OF$11:$OI$11,$OF$15:$OI$15),"")</f>
        <v/>
      </c>
      <c r="MU15" s="19" t="str">
        <f t="array" ref="MU15">IF(MU$7="1",MU144/3.6-PRODUCT(MU9,INDEX($OL$1:$PC$19,15,MATCH(MU$2&amp;MU$6,INDEX($OL$1:$PC$19,2,)&amp;INDEX($OL$1:$PC$19,6,),0)))+MU9*SUMPRODUCT($OL$7:$PC$7,$OL$15:$PC$15)-MU$12*INDEX($OF$1:$OK$19,15,MATCH(MU13,$OF$1:$OK$1,0))+MU9*SUMPRODUCT($OL$7:$PC$7,$OL$10:$PC$10)*SUMPRODUCT($OF$10:$OI$10,$OF$15:$OI$15)+SUMPRODUCT($OL$7:$PC$7,$OL$11:$PC$11)*SUMPRODUCT($OF$11:$OI$11,$OF$15:$OI$15),"")</f>
        <v/>
      </c>
      <c r="MV15" s="19" t="str">
        <f t="array" ref="MV15">IF(MV$7="1",MV144/3.6-PRODUCT(MV9,INDEX($OL$1:$PC$19,15,MATCH(MV$2&amp;MV$6,INDEX($OL$1:$PC$19,2,)&amp;INDEX($OL$1:$PC$19,6,),0)))+MV9*SUMPRODUCT($OL$7:$PC$7,$OL$15:$PC$15)-MV$12*INDEX($OF$1:$OK$19,15,MATCH(MV13,$OF$1:$OK$1,0))+MV9*SUMPRODUCT($OL$7:$PC$7,$OL$10:$PC$10)*SUMPRODUCT($OF$10:$OI$10,$OF$15:$OI$15)+SUMPRODUCT($OL$7:$PC$7,$OL$11:$PC$11)*SUMPRODUCT($OF$11:$OI$11,$OF$15:$OI$15),"")</f>
        <v/>
      </c>
      <c r="MW15" s="19" t="str">
        <f t="array" ref="MW15">IF(MW$7="1",MW144/3.6-PRODUCT(MW9,INDEX($OL$1:$PC$19,15,MATCH(MW$2&amp;MW$6,INDEX($OL$1:$PC$19,2,)&amp;INDEX($OL$1:$PC$19,6,),0)))+MW9*SUMPRODUCT($OL$7:$PC$7,$OL$15:$PC$15)-MW$12*INDEX($OF$1:$OK$19,15,MATCH(MW13,$OF$1:$OK$1,0))+MW9*SUMPRODUCT($OL$7:$PC$7,$OL$10:$PC$10)*SUMPRODUCT($OF$10:$OI$10,$OF$15:$OI$15)+SUMPRODUCT($OL$7:$PC$7,$OL$11:$PC$11)*SUMPRODUCT($OF$11:$OI$11,$OF$15:$OI$15),"")</f>
        <v/>
      </c>
      <c r="MX15" s="19" t="str">
        <f t="array" ref="MX15">IF(MX$7="1",MX144/3.6-PRODUCT(MX9,INDEX($OL$1:$PC$19,15,MATCH(MX$2&amp;MX$6,INDEX($OL$1:$PC$19,2,)&amp;INDEX($OL$1:$PC$19,6,),0)))+MX9*SUMPRODUCT($OL$7:$PC$7,$OL$15:$PC$15),"")</f>
        <v/>
      </c>
      <c r="MY15" s="19" t="str">
        <f t="array" ref="MY15">IF(MY$7="1",MY144/3.6-PRODUCT(MY9,INDEX($OL$1:$PC$19,15,MATCH(MY$2&amp;MY$6,INDEX($OL$1:$PC$19,2,)&amp;INDEX($OL$1:$PC$19,6,),0)))+MY9*SUMPRODUCT($OL$7:$PC$7,$OL$15:$PC$15),"")</f>
        <v/>
      </c>
      <c r="MZ15" s="19" t="str">
        <f t="array" ref="MZ15">IF(MZ$7="1",MZ144*Ressourcenkorrektur!$E$4/3.6+MZ11*SUMPRODUCT($OF$11:$OI$11,$OF$15:$OI$15),"")</f>
        <v/>
      </c>
      <c r="NA15" s="19" t="str">
        <f t="array" ref="NA15">IF(NA$7="1",NA144*Ressourcenkorrektur!$E$4/3.6+NA11*SUMPRODUCT($OF$11:$OI$11,$OF$15:$OI$15),"")</f>
        <v/>
      </c>
      <c r="NB15" s="19" t="str">
        <f t="array" ref="NB15">IF(NB$7="1",NB144*Ressourcenkorrektur!$E$4/3.6+NB11*SUMPRODUCT($OF$11:$OI$11,$OF$15:$OI$15),"")</f>
        <v/>
      </c>
      <c r="NC15" s="19" t="str">
        <f t="array" ref="NC15">IF(NC$7="1",NC144*Ressourcenkorrektur!$E$4/3.6+NC11*SUMPRODUCT($OF$11:$OI$11,$OF$15:$OI$15),"")</f>
        <v/>
      </c>
      <c r="ND15" s="19" t="str">
        <f t="array" ref="ND15">IF(ND$7="1",ND144*Ressourcenkorrektur!$E$4/3.6+ND11*SUMPRODUCT($OF$11:$OI$11,$OF$15:$OI$15),"")</f>
        <v/>
      </c>
      <c r="NE15" s="19" t="str">
        <f t="array" ref="NE15">IF(NE$7="1",NE144*Ressourcenkorrektur!$E$4/3.6+NE11*SUMPRODUCT($OF$11:$OI$11,$OF$15:$OI$15),"")</f>
        <v/>
      </c>
      <c r="NF15" s="19" t="str">
        <f t="array" ref="NF15">IF(NF$7="1",NF144*Ressourcenkorrektur!$E$4/3.6+NF11*SUMPRODUCT($OF$11:$OI$11,$OF$15:$OI$15),"")</f>
        <v/>
      </c>
      <c r="NG15" s="19" t="str">
        <f t="array" ref="NG15">IF(NG$7="1",NG144*Ressourcenkorrektur!$E$4/3.6+NG11*SUMPRODUCT($OF$11:$OI$11,$OF$15:$OI$15),"")</f>
        <v/>
      </c>
      <c r="NH15" s="19" t="str">
        <f t="array" ref="NH15">IF(NH$7="1",NH144*Ressourcenkorrektur!$E$4/3.6+NH11*SUMPRODUCT($OF$11:$OI$11,$OF$15:$OI$15),"")</f>
        <v/>
      </c>
      <c r="NI15" s="19" t="str">
        <f t="array" ref="NI15">IF(NI$7="1",NI144*Ressourcenkorrektur!$E$4/3.6+NI11*SUMPRODUCT($OF$11:$OI$11,$OF$15:$OI$15),"")</f>
        <v/>
      </c>
      <c r="NJ15" s="19" t="str">
        <f t="array" ref="NJ15">IF(NJ$7="1",NJ144*Ressourcenkorrektur!$E$4/3.6+NJ11*SUMPRODUCT($OF$11:$OI$11,$OF$15:$OI$15),"")</f>
        <v/>
      </c>
      <c r="NK15" s="19" t="str">
        <f t="array" ref="NK15">IF(NK$7="1",NK144*Ressourcenkorrektur!$E$4/3.6+NK11*SUMPRODUCT($OF$11:$OI$11,$OF$15:$OI$15),"")</f>
        <v/>
      </c>
      <c r="NL15" s="19" t="str">
        <f t="array" ref="NL15">IF(NL$7="1",NL144*Ressourcenkorrektur!$E$4/3.6+NL11*SUMPRODUCT($OF$11:$OI$11,$OF$15:$OI$15),"")</f>
        <v/>
      </c>
      <c r="NM15" s="19" t="str">
        <f t="array" ref="NM15">IF(NM$7="1",NM144*Ressourcenkorrektur!$E$4/3.6+NM11*SUMPRODUCT($OF$11:$OI$11,$OF$15:$OI$15),"")</f>
        <v/>
      </c>
      <c r="NN15" s="19" t="str">
        <f t="array" ref="NN15">IF(NN$7="1",NN144*Ressourcenkorrektur!$E$4/3.6+NN11*SUMPRODUCT($OF$11:$OI$11,$OF$15:$OI$15),"")</f>
        <v/>
      </c>
      <c r="NO15" s="19" t="str">
        <f t="array" ref="NO15">IF(NO$7="1",NO144*Ressourcenkorrektur!$E$4/3.6+NO11*SUMPRODUCT($OF$11:$OI$11,$OF$15:$OI$15),"")</f>
        <v/>
      </c>
      <c r="NP15" s="19" t="str">
        <f t="array" ref="NP15">IF(NP$7="1",NP144*Ressourcenkorrektur!$E$4/3.6+NP11*SUMPRODUCT($OF$11:$OI$11,$OF$15:$OI$15),"")</f>
        <v/>
      </c>
      <c r="NQ15" s="19" t="str">
        <f t="array" ref="NQ15">IF(NQ$7="1",NQ144*Ressourcenkorrektur!$E$4/3.6+NQ11*SUMPRODUCT($OF$11:$OI$11,$OF$15:$OI$15),"")</f>
        <v/>
      </c>
      <c r="NR15" s="19"/>
      <c r="NS15" s="19"/>
      <c r="NT15" s="19"/>
      <c r="NU15" s="19"/>
      <c r="NV15" s="19">
        <f t="array" ref="NV15">IF(ISTEXT(NV$4),NV144*SUMPRODUCT($OL$7:$PC$7,$OL$11:$PC$11)*1000/3.6,"")</f>
        <v>27.361396958333337</v>
      </c>
      <c r="NW15" s="19" t="str">
        <f t="array" ref="NW15">IF(ISTEXT(NW$4),IF(ISTEXT($LU$4),NW144*Ressourcenkorrektur!$E$23/3.6,LCIA!NW144*Ressourcenkorrektur!$E$24/3.6),"")</f>
        <v/>
      </c>
      <c r="NX15" s="19" t="str">
        <f t="array" ref="NX15">IF(AND(ISTEXT(NX$4),Holzrechner!$E$14=LCIA!NX$2),NX144*SUMPRODUCT($OL$7:$PC$7,$OL$11:$PC$11)*1000/3.6,"")</f>
        <v/>
      </c>
      <c r="NY15" s="19" t="str">
        <f t="array" ref="NY15">IF(AND(ISTEXT(NY$4),Holzrechner!$E$14=LCIA!NY$2),NY144*SUMPRODUCT($OL$7:$PC$7,$OL$11:$PC$11)*1000/3.6,"")</f>
        <v/>
      </c>
      <c r="NZ15" s="19"/>
      <c r="OA15" s="19" t="str">
        <f t="array" ref="OA15">IF(AND(ISTEXT(OA$4),Holzrechner!$E$14=LCIA!OA$2),OA144*SUMPRODUCT($OL$7:$PC$7,$OL$11:$PC$11)*1000/3.6,"")</f>
        <v/>
      </c>
      <c r="OB15" s="19" t="str">
        <f t="array" ref="OB15">IF(AND(ISTEXT(OB$4),Holzrechner!$E$14=LCIA!OB$2),OB144*SUMPRODUCT($OL$7:$PC$7,$OL$11:$PC$11)*1000/3.6,"")</f>
        <v/>
      </c>
      <c r="OC15" s="19"/>
      <c r="OD15" s="19" t="str">
        <f t="array" ref="OD15">IF(ISTEXT(OD$4),OD144*Ressourcenkorrektur!$E$4/3.6,"")</f>
        <v/>
      </c>
      <c r="OE15" s="19" t="str">
        <f t="array" ref="OE15">IF(ISTEXT(OE$4),OE144*Ressourcenkorrektur!$E$4/3.6,"")</f>
        <v/>
      </c>
      <c r="OF15" s="19">
        <f>OF144/3.6</f>
        <v>0.62878111111111112</v>
      </c>
      <c r="OG15" s="19">
        <f t="shared" ref="OG15:OI15" si="359">OG144/3.6</f>
        <v>0.20145922777777778</v>
      </c>
      <c r="OH15" s="19">
        <f t="shared" si="359"/>
        <v>0.90205188888888888</v>
      </c>
      <c r="OI15" s="19">
        <f t="shared" si="359"/>
        <v>0.22540385555555553</v>
      </c>
      <c r="OJ15" s="19" t="str">
        <f t="shared" ref="OJ15:OK15" si="360">IF(AND(ISTEXT(OJ$4),ISTEXT(OJ$5)),OJ144*OJ7/3.6,"")</f>
        <v/>
      </c>
      <c r="OK15" s="19" t="str">
        <f t="shared" si="360"/>
        <v/>
      </c>
      <c r="OL15" s="19">
        <f>OL144/3.6</f>
        <v>3518.3122222222223</v>
      </c>
      <c r="OM15" s="19">
        <f>OM144/3.6</f>
        <v>3389.9569444444442</v>
      </c>
      <c r="ON15" s="19">
        <f>ON144/3.6</f>
        <v>3429.8572222222224</v>
      </c>
      <c r="OO15" s="19">
        <f t="shared" ref="OO15:PC15" si="361">OO144/3.6</f>
        <v>3445.2827777777775</v>
      </c>
      <c r="OP15" s="19">
        <f t="shared" si="361"/>
        <v>3445.2827777777775</v>
      </c>
      <c r="OQ15" s="19">
        <f t="shared" si="361"/>
        <v>3445.2827777777775</v>
      </c>
      <c r="OR15" s="19">
        <f t="shared" si="361"/>
        <v>3429.8572222222224</v>
      </c>
      <c r="OS15" s="19">
        <f t="shared" si="361"/>
        <v>3429.8572222222224</v>
      </c>
      <c r="OT15" s="19">
        <f t="shared" si="361"/>
        <v>3518.3122222222223</v>
      </c>
      <c r="OU15" s="19">
        <f t="shared" si="361"/>
        <v>2490.0695833333334</v>
      </c>
      <c r="OV15" s="19">
        <f t="shared" si="361"/>
        <v>2656.1912500000003</v>
      </c>
      <c r="OW15" s="19">
        <f t="shared" si="361"/>
        <v>2651.3208888888889</v>
      </c>
      <c r="OX15" s="19">
        <f t="array" ref="OX15">OX144/3.6</f>
        <v>2656.1912500000003</v>
      </c>
      <c r="OY15" s="19">
        <f t="shared" si="361"/>
        <v>2833.2477777777776</v>
      </c>
      <c r="OZ15" s="19">
        <f t="shared" si="361"/>
        <v>2833.2477777777776</v>
      </c>
      <c r="PA15" s="19">
        <f t="shared" si="361"/>
        <v>2651.3208888888889</v>
      </c>
      <c r="PB15" s="19">
        <f t="shared" si="361"/>
        <v>2651.3208888888889</v>
      </c>
      <c r="PC15" s="19">
        <f t="shared" si="361"/>
        <v>2490.0695833333334</v>
      </c>
    </row>
    <row r="16" spans="1:419" s="17" customFormat="1" ht="28.5">
      <c r="A16" s="18" t="s">
        <v>84</v>
      </c>
      <c r="B16" s="18">
        <f t="array" ref="B16">SUM(C16:OE16)</f>
        <v>1002.9439812598018</v>
      </c>
      <c r="C16" s="19" t="str">
        <f t="array" ref="C16">IF(C$7="1",SUM(C$145:C$147)/3.6-PRODUCT(C9,INDEX($OL$1:$PC$19,16,MATCH(C$2&amp;C$6,INDEX($OL$1:$PC$19,2,)&amp;INDEX($OL$1:$PC$19,6,),0)))+C9*SUMPRODUCT($OL$7:$PC$7,$OL$16:$PC$16)-C$12*INDEX($OF$1:$OK$19,16,MATCH(C13,$OF$1:$OK$1,0))+C9*SUMPRODUCT($OL$7:$PC$7,$OL$10:$PC$10)*SUMPRODUCT($OF$10:$OI$10,$OF$16:$OI$16)+SUMPRODUCT($OL$7:$PC$7,$OL$11:$PC$11)*SUMPRODUCT($OF$11:$OI$11,$OF$16:$OI$16),"")</f>
        <v/>
      </c>
      <c r="D16" s="19" t="str">
        <f t="array" ref="D16">IF(D$7="1",SUM(D$145:D$147)/3.6-PRODUCT(D9,INDEX($OL$1:$PC$19,16,MATCH(D$2&amp;D$6,INDEX($OL$1:$PC$19,2,)&amp;INDEX($OL$1:$PC$19,6,),0)))+D9*SUMPRODUCT($OL$7:$PC$7,$OL$16:$PC$16)-D$12*INDEX($OF$1:$OK$19,16,MATCH(D13,$OF$1:$OK$1,0))+D9*SUMPRODUCT($OL$7:$PC$7,$OL$10:$PC$10)*SUMPRODUCT($OF$10:$OI$10,$OF$16:$OI$16)+SUMPRODUCT($OL$7:$PC$7,$OL$11:$PC$11)*SUMPRODUCT($OF$11:$OI$11,$OF$16:$OI$16),"")</f>
        <v/>
      </c>
      <c r="E16" s="19" t="str">
        <f t="array" ref="E16">IF(E$7="1",SUM(E$145:E$147)/3.6-PRODUCT(E9,INDEX($OL$1:$PC$19,16,MATCH(E$2&amp;E$6,INDEX($OL$1:$PC$19,2,)&amp;INDEX($OL$1:$PC$19,6,),0)))+E9*SUMPRODUCT($OL$7:$PC$7,$OL$16:$PC$16)-E$12*INDEX($OF$1:$OK$19,16,MATCH(E13,$OF$1:$OK$1,0))+E9*SUMPRODUCT($OL$7:$PC$7,$OL$10:$PC$10)*SUMPRODUCT($OF$10:$OI$10,$OF$16:$OI$16)+SUMPRODUCT($OL$7:$PC$7,$OL$11:$PC$11)*SUMPRODUCT($OF$11:$OI$11,$OF$16:$OI$16),"")</f>
        <v/>
      </c>
      <c r="F16" s="19" t="str">
        <f t="array" ref="F16">IF(F$7="1",SUM(F$145:F$147)/3.6-PRODUCT(F9,INDEX($OL$1:$PC$19,16,MATCH(F$2&amp;F$6,INDEX($OL$1:$PC$19,2,)&amp;INDEX($OL$1:$PC$19,6,),0)))+F9*SUMPRODUCT($OL$7:$PC$7,$OL$16:$PC$16)-F$12*INDEX($OF$1:$OK$19,16,MATCH(F13,$OF$1:$OK$1,0))+F9*SUMPRODUCT($OL$7:$PC$7,$OL$10:$PC$10)*SUMPRODUCT($OF$10:$OI$10,$OF$16:$OI$16)+SUMPRODUCT($OL$7:$PC$7,$OL$11:$PC$11)*SUMPRODUCT($OF$11:$OI$11,$OF$16:$OI$16),"")</f>
        <v/>
      </c>
      <c r="G16" s="19" t="str">
        <f t="array" ref="G16">IF(G$7="1",SUM(G$145:G$147)/3.6-PRODUCT(G9,INDEX($OL$1:$PC$19,16,MATCH(G$2&amp;G$6,INDEX($OL$1:$PC$19,2,)&amp;INDEX($OL$1:$PC$19,6,),0)))+G9*SUMPRODUCT($OL$7:$PC$7,$OL$16:$PC$16)-G$12*INDEX($OF$1:$OK$19,16,MATCH(G13,$OF$1:$OK$1,0))+G9*SUMPRODUCT($OL$7:$PC$7,$OL$10:$PC$10)*SUMPRODUCT($OF$10:$OI$10,$OF$16:$OI$16)+SUMPRODUCT($OL$7:$PC$7,$OL$11:$PC$11)*SUMPRODUCT($OF$11:$OI$11,$OF$16:$OI$16),"")</f>
        <v/>
      </c>
      <c r="H16" s="19" t="str">
        <f t="array" ref="H16">IF(H$7="1",SUM(H$145:H$147)/3.6-PRODUCT(H9,INDEX($OL$1:$PC$19,16,MATCH(H$2&amp;H$6,INDEX($OL$1:$PC$19,2,)&amp;INDEX($OL$1:$PC$19,6,),0)))+H9*SUMPRODUCT($OL$7:$PC$7,$OL$16:$PC$16)-H$12*INDEX($OF$1:$OK$19,16,MATCH(H13,$OF$1:$OK$1,0))+H9*SUMPRODUCT($OL$7:$PC$7,$OL$10:$PC$10)*SUMPRODUCT($OF$10:$OI$10,$OF$16:$OI$16)+SUMPRODUCT($OL$7:$PC$7,$OL$11:$PC$11)*SUMPRODUCT($OF$11:$OI$11,$OF$16:$OI$16),"")</f>
        <v/>
      </c>
      <c r="I16" s="19" t="str">
        <f t="array" ref="I16">IF(I$7="1",SUM(I$145:I$147)/3.6-PRODUCT(I9,INDEX($OL$1:$PC$19,16,MATCH(I$2&amp;I$6,INDEX($OL$1:$PC$19,2,)&amp;INDEX($OL$1:$PC$19,6,),0)))+I9*SUMPRODUCT($OL$7:$PC$7,$OL$16:$PC$16)-I$12*INDEX($OF$1:$OK$19,16,MATCH(I13,$OF$1:$OK$1,0))+I9*SUMPRODUCT($OL$7:$PC$7,$OL$10:$PC$10)*SUMPRODUCT($OF$10:$OI$10,$OF$16:$OI$16)+SUMPRODUCT($OL$7:$PC$7,$OL$11:$PC$11)*SUMPRODUCT($OF$11:$OI$11,$OF$16:$OI$16),"")</f>
        <v/>
      </c>
      <c r="J16" s="19" t="str">
        <f t="array" ref="J16">IF(J$7="1",SUM(J$145:J$147)/3.6-PRODUCT(J9,INDEX($OL$1:$PC$19,16,MATCH(J$2&amp;J$6,INDEX($OL$1:$PC$19,2,)&amp;INDEX($OL$1:$PC$19,6,),0)))+J9*SUMPRODUCT($OL$7:$PC$7,$OL$16:$PC$16)-J$12*INDEX($OF$1:$OK$19,16,MATCH(J13,$OF$1:$OK$1,0))+J9*SUMPRODUCT($OL$7:$PC$7,$OL$10:$PC$10)*SUMPRODUCT($OF$10:$OI$10,$OF$16:$OI$16)+SUMPRODUCT($OL$7:$PC$7,$OL$11:$PC$11)*SUMPRODUCT($OF$11:$OI$11,$OF$16:$OI$16),"")</f>
        <v/>
      </c>
      <c r="K16" s="19" t="str">
        <f t="array" ref="K16">IF(K$7="1",SUM(K$145:K$147)/3.6-PRODUCT(K9,INDEX($OL$1:$PC$19,16,MATCH(K$2&amp;K$6,INDEX($OL$1:$PC$19,2,)&amp;INDEX($OL$1:$PC$19,6,),0)))+K9*SUMPRODUCT($OL$7:$PC$7,$OL$16:$PC$16)-K$12*INDEX($OF$1:$OK$19,16,MATCH(K13,$OF$1:$OK$1,0))+K9*SUMPRODUCT($OL$7:$PC$7,$OL$10:$PC$10)*SUMPRODUCT($OF$10:$OI$10,$OF$16:$OI$16)+SUMPRODUCT($OL$7:$PC$7,$OL$11:$PC$11)*SUMPRODUCT($OF$11:$OI$11,$OF$16:$OI$16),"")</f>
        <v/>
      </c>
      <c r="L16" s="19" t="str">
        <f t="array" ref="L16">IF(L$7="1",SUM(L$145:L$147)/3.6-PRODUCT(L9,INDEX($OL$1:$PC$19,16,MATCH(L$2&amp;L$6,INDEX($OL$1:$PC$19,2,)&amp;INDEX($OL$1:$PC$19,6,),0)))+L9*SUMPRODUCT($OL$7:$PC$7,$OL$16:$PC$16)-L$12*INDEX($OF$1:$OK$19,16,MATCH(L13,$OF$1:$OK$1,0))+L9*SUMPRODUCT($OL$7:$PC$7,$OL$10:$PC$10)*SUMPRODUCT($OF$10:$OI$10,$OF$16:$OI$16)+SUMPRODUCT($OL$7:$PC$7,$OL$11:$PC$11)*SUMPRODUCT($OF$11:$OI$11,$OF$16:$OI$16),"")</f>
        <v/>
      </c>
      <c r="M16" s="19" t="str">
        <f t="array" ref="M16">IF(M$7="1",SUM(M$145:M$147)/3.6-PRODUCT(M9,INDEX($OL$1:$PC$19,16,MATCH(M$2&amp;M$6,INDEX($OL$1:$PC$19,2,)&amp;INDEX($OL$1:$PC$19,6,),0)))+M9*SUMPRODUCT($OL$7:$PC$7,$OL$16:$PC$16)-M$12*INDEX($OF$1:$OK$19,16,MATCH(M13,$OF$1:$OK$1,0))+M9*SUMPRODUCT($OL$7:$PC$7,$OL$10:$PC$10)*SUMPRODUCT($OF$10:$OI$10,$OF$16:$OI$16)+SUMPRODUCT($OL$7:$PC$7,$OL$11:$PC$11)*SUMPRODUCT($OF$11:$OI$11,$OF$16:$OI$16),"")</f>
        <v/>
      </c>
      <c r="N16" s="19" t="str">
        <f t="array" ref="N16">IF(N$7="1",SUM(N$145:N$147)/3.6-PRODUCT(N9,INDEX($OL$1:$PC$19,16,MATCH(N$2&amp;N$6,INDEX($OL$1:$PC$19,2,)&amp;INDEX($OL$1:$PC$19,6,),0)))+N9*SUMPRODUCT($OL$7:$PC$7,$OL$16:$PC$16)-N$12*INDEX($OF$1:$OK$19,16,MATCH(N13,$OF$1:$OK$1,0))+N9*SUMPRODUCT($OL$7:$PC$7,$OL$10:$PC$10)*SUMPRODUCT($OF$10:$OI$10,$OF$16:$OI$16)+SUMPRODUCT($OL$7:$PC$7,$OL$11:$PC$11)*SUMPRODUCT($OF$11:$OI$11,$OF$16:$OI$16),"")</f>
        <v/>
      </c>
      <c r="O16" s="19" t="str">
        <f t="array" ref="O16">IF(O$7="1",SUM(O$145:O$147)/3.6-PRODUCT(O9,INDEX($OL$1:$PC$19,16,MATCH(O$2&amp;O$6,INDEX($OL$1:$PC$19,2,)&amp;INDEX($OL$1:$PC$19,6,),0)))+O9*SUMPRODUCT($OL$7:$PC$7,$OL$16:$PC$16)-O$12*INDEX($OF$1:$OK$19,16,MATCH(O13,$OF$1:$OK$1,0))+O9*SUMPRODUCT($OL$7:$PC$7,$OL$10:$PC$10)*SUMPRODUCT($OF$10:$OI$10,$OF$16:$OI$16)+SUMPRODUCT($OL$7:$PC$7,$OL$11:$PC$11)*SUMPRODUCT($OF$11:$OI$11,$OF$16:$OI$16),"")</f>
        <v/>
      </c>
      <c r="P16" s="19" t="str">
        <f t="array" ref="P16">IF(P$7="1",SUM(P$145:P$147)/3.6-PRODUCT(P9,INDEX($OL$1:$PC$19,16,MATCH(P$2&amp;P$6,INDEX($OL$1:$PC$19,2,)&amp;INDEX($OL$1:$PC$19,6,),0)))+P9*SUMPRODUCT($OL$7:$PC$7,$OL$16:$PC$16)-P$12*INDEX($OF$1:$OK$19,16,MATCH(P13,$OF$1:$OK$1,0))+P9*SUMPRODUCT($OL$7:$PC$7,$OL$10:$PC$10)*SUMPRODUCT($OF$10:$OI$10,$OF$16:$OI$16)+SUMPRODUCT($OL$7:$PC$7,$OL$11:$PC$11)*SUMPRODUCT($OF$11:$OI$11,$OF$16:$OI$16),"")</f>
        <v/>
      </c>
      <c r="Q16" s="19" t="str">
        <f t="array" ref="Q16">IF(Q$7="1",SUM(Q$145:Q$147)/3.6-PRODUCT(Q9,INDEX($OL$1:$PC$19,16,MATCH(Q$2&amp;Q$6,INDEX($OL$1:$PC$19,2,)&amp;INDEX($OL$1:$PC$19,6,),0)))+Q9*SUMPRODUCT($OL$7:$PC$7,$OL$16:$PC$16)-Q$12*INDEX($OF$1:$OK$19,16,MATCH(Q13,$OF$1:$OK$1,0))+Q9*SUMPRODUCT($OL$7:$PC$7,$OL$10:$PC$10)*SUMPRODUCT($OF$10:$OI$10,$OF$16:$OI$16)+SUMPRODUCT($OL$7:$PC$7,$OL$11:$PC$11)*SUMPRODUCT($OF$11:$OI$11,$OF$16:$OI$16),"")</f>
        <v/>
      </c>
      <c r="R16" s="19" t="str">
        <f t="array" ref="R16">IF(R$7="1",SUM(R$145:R$147)/3.6-PRODUCT(R9,INDEX($OL$1:$PC$19,16,MATCH(R$2&amp;R$6,INDEX($OL$1:$PC$19,2,)&amp;INDEX($OL$1:$PC$19,6,),0)))+R9*SUMPRODUCT($OL$7:$PC$7,$OL$16:$PC$16)-R$12*INDEX($OF$1:$OK$19,16,MATCH(R13,$OF$1:$OK$1,0))+R9*SUMPRODUCT($OL$7:$PC$7,$OL$10:$PC$10)*SUMPRODUCT($OF$10:$OI$10,$OF$16:$OI$16)+SUMPRODUCT($OL$7:$PC$7,$OL$11:$PC$11)*SUMPRODUCT($OF$11:$OI$11,$OF$16:$OI$16),"")</f>
        <v/>
      </c>
      <c r="S16" s="19" t="str">
        <f t="array" ref="S16">IF(S$7="1",SUM(S$145:S$147)/3.6-PRODUCT(S9,INDEX($OL$1:$PC$19,16,MATCH(S$2&amp;S$6,INDEX($OL$1:$PC$19,2,)&amp;INDEX($OL$1:$PC$19,6,),0)))+S9*SUMPRODUCT($OL$7:$PC$7,$OL$16:$PC$16)-S$12*INDEX($OF$1:$OK$19,16,MATCH(S13,$OF$1:$OK$1,0))+S9*SUMPRODUCT($OL$7:$PC$7,$OL$10:$PC$10)*SUMPRODUCT($OF$10:$OI$10,$OF$16:$OI$16)+SUMPRODUCT($OL$7:$PC$7,$OL$11:$PC$11)*SUMPRODUCT($OF$11:$OI$11,$OF$16:$OI$16),"")</f>
        <v/>
      </c>
      <c r="T16" s="19" t="str">
        <f t="array" ref="T16">IF(T$7="1",SUM(T$145:T$147)/3.6-PRODUCT(T9,INDEX($OL$1:$PC$19,16,MATCH(T$2&amp;T$6,INDEX($OL$1:$PC$19,2,)&amp;INDEX($OL$1:$PC$19,6,),0)))+T9*SUMPRODUCT($OL$7:$PC$7,$OL$16:$PC$16)-T$12*INDEX($OF$1:$OK$19,16,MATCH(T13,$OF$1:$OK$1,0))+T9*SUMPRODUCT($OL$7:$PC$7,$OL$10:$PC$10)*SUMPRODUCT($OF$10:$OI$10,$OF$16:$OI$16)+SUMPRODUCT($OL$7:$PC$7,$OL$11:$PC$11)*SUMPRODUCT($OF$11:$OI$11,$OF$16:$OI$16),"")</f>
        <v/>
      </c>
      <c r="U16" s="19" t="str">
        <f t="array" ref="U16">IF(U$7="1",SUM(U$145:U$147)/3.6-PRODUCT(U9,INDEX($OL$1:$PC$19,16,MATCH(U$2&amp;U$6,INDEX($OL$1:$PC$19,2,)&amp;INDEX($OL$1:$PC$19,6,),0)))+U9*SUMPRODUCT($OL$7:$PC$7,$OL$16:$PC$16)-U$12*INDEX($OF$1:$OK$19,16,MATCH(U13,$OF$1:$OK$1,0))+U9*SUMPRODUCT($OL$7:$PC$7,$OL$10:$PC$10)*SUMPRODUCT($OF$10:$OI$10,$OF$16:$OI$16)+SUMPRODUCT($OL$7:$PC$7,$OL$11:$PC$11)*SUMPRODUCT($OF$11:$OI$11,$OF$16:$OI$16),"")</f>
        <v/>
      </c>
      <c r="V16" s="19" t="str">
        <f t="array" ref="V16">IF(V$7="1",SUM(V$145:V$147)/3.6-PRODUCT(V9,INDEX($OL$1:$PC$19,16,MATCH(V$2&amp;V$6,INDEX($OL$1:$PC$19,2,)&amp;INDEX($OL$1:$PC$19,6,),0)))+V9*SUMPRODUCT($OL$7:$PC$7,$OL$16:$PC$16)-V$12*INDEX($OF$1:$OK$19,16,MATCH(V13,$OF$1:$OK$1,0))+V9*SUMPRODUCT($OL$7:$PC$7,$OL$10:$PC$10)*SUMPRODUCT($OF$10:$OI$10,$OF$16:$OI$16)+SUMPRODUCT($OL$7:$PC$7,$OL$11:$PC$11)*SUMPRODUCT($OF$11:$OI$11,$OF$16:$OI$16),"")</f>
        <v/>
      </c>
      <c r="W16" s="19" t="str">
        <f t="array" ref="W16">IF(W$7="1",SUM(W$145:W$147)/3.6-PRODUCT(W9,INDEX($OL$1:$PC$19,16,MATCH(W$2&amp;W$6,INDEX($OL$1:$PC$19,2,)&amp;INDEX($OL$1:$PC$19,6,),0)))+W9*SUMPRODUCT($OL$7:$PC$7,$OL$16:$PC$16)-W$12*INDEX($OF$1:$OK$19,16,MATCH(W13,$OF$1:$OK$1,0))+W9*SUMPRODUCT($OL$7:$PC$7,$OL$10:$PC$10)*SUMPRODUCT($OF$10:$OI$10,$OF$16:$OI$16)+SUMPRODUCT($OL$7:$PC$7,$OL$11:$PC$11)*SUMPRODUCT($OF$11:$OI$11,$OF$16:$OI$16),"")</f>
        <v/>
      </c>
      <c r="X16" s="19" t="str">
        <f t="array" ref="X16">IF(X$7="1",SUM(X$145:X$147)/3.6-PRODUCT(X9,INDEX($OL$1:$PC$19,16,MATCH(X$2&amp;X$6,INDEX($OL$1:$PC$19,2,)&amp;INDEX($OL$1:$PC$19,6,),0)))+X9*SUMPRODUCT($OL$7:$PC$7,$OL$16:$PC$16)-X$12*INDEX($OF$1:$OK$19,16,MATCH(X13,$OF$1:$OK$1,0))+X9*SUMPRODUCT($OL$7:$PC$7,$OL$10:$PC$10)*SUMPRODUCT($OF$10:$OI$10,$OF$16:$OI$16)+SUMPRODUCT($OL$7:$PC$7,$OL$11:$PC$11)*SUMPRODUCT($OF$11:$OI$11,$OF$16:$OI$16),"")</f>
        <v/>
      </c>
      <c r="Y16" s="19" t="str">
        <f t="array" ref="Y16">IF(Y$7="1",SUM(Y$145:Y$147)/3.6-PRODUCT(Y9,INDEX($OL$1:$PC$19,16,MATCH(Y$2&amp;Y$6,INDEX($OL$1:$PC$19,2,)&amp;INDEX($OL$1:$PC$19,6,),0)))+Y9*SUMPRODUCT($OL$7:$PC$7,$OL$16:$PC$16)-Y$12*INDEX($OF$1:$OK$19,16,MATCH(Y13,$OF$1:$OK$1,0))+Y9*SUMPRODUCT($OL$7:$PC$7,$OL$10:$PC$10)*SUMPRODUCT($OF$10:$OI$10,$OF$16:$OI$16)+SUMPRODUCT($OL$7:$PC$7,$OL$11:$PC$11)*SUMPRODUCT($OF$11:$OI$11,$OF$16:$OI$16),"")</f>
        <v/>
      </c>
      <c r="Z16" s="19" t="str">
        <f t="array" ref="Z16">IF(Z$7="1",SUM(Z$145:Z$147)/3.6-PRODUCT(Z9,INDEX($OL$1:$PC$19,16,MATCH(Z$2&amp;Z$6,INDEX($OL$1:$PC$19,2,)&amp;INDEX($OL$1:$PC$19,6,),0)))+Z9*SUMPRODUCT($OL$7:$PC$7,$OL$16:$PC$16)-Z$12*INDEX($OF$1:$OK$19,16,MATCH(Z13,$OF$1:$OK$1,0))+Z9*SUMPRODUCT($OL$7:$PC$7,$OL$10:$PC$10)*SUMPRODUCT($OF$10:$OI$10,$OF$16:$OI$16)+SUMPRODUCT($OL$7:$PC$7,$OL$11:$PC$11)*SUMPRODUCT($OF$11:$OI$11,$OF$16:$OI$16),"")</f>
        <v/>
      </c>
      <c r="AA16" s="19" t="str">
        <f t="array" ref="AA16">IF(AA$7="1",SUM(AA$145:AA$147)/3.6-PRODUCT(AA9,INDEX($OL$1:$PC$19,16,MATCH(AA$2&amp;AA$6,INDEX($OL$1:$PC$19,2,)&amp;INDEX($OL$1:$PC$19,6,),0)))+AA9*SUMPRODUCT($OL$7:$PC$7,$OL$16:$PC$16)-AA$12*INDEX($OF$1:$OK$19,16,MATCH(AA13,$OF$1:$OK$1,0))+AA9*SUMPRODUCT($OL$7:$PC$7,$OL$10:$PC$10)*SUMPRODUCT($OF$10:$OI$10,$OF$16:$OI$16)+SUMPRODUCT($OL$7:$PC$7,$OL$11:$PC$11)*SUMPRODUCT($OF$11:$OI$11,$OF$16:$OI$16),"")</f>
        <v/>
      </c>
      <c r="AB16" s="19" t="str">
        <f t="array" ref="AB16">IF(AB$7="1",SUM(AB$145:AB$147)/3.6-PRODUCT(AB9,INDEX($OL$1:$PC$19,16,MATCH(AB$2&amp;AB$6,INDEX($OL$1:$PC$19,2,)&amp;INDEX($OL$1:$PC$19,6,),0)))+AB9*SUMPRODUCT($OL$7:$PC$7,$OL$16:$PC$16)-AB$12*INDEX($OF$1:$OK$19,16,MATCH(AB13,$OF$1:$OK$1,0))+AB9*SUMPRODUCT($OL$7:$PC$7,$OL$10:$PC$10)*SUMPRODUCT($OF$10:$OI$10,$OF$16:$OI$16)+SUMPRODUCT($OL$7:$PC$7,$OL$11:$PC$11)*SUMPRODUCT($OF$11:$OI$11,$OF$16:$OI$16),"")</f>
        <v/>
      </c>
      <c r="AC16" s="19" t="str">
        <f t="array" ref="AC16">IF(AC$7="1",SUM(AC$145:AC$147)/3.6-PRODUCT(AC9,INDEX($OL$1:$PC$19,16,MATCH(AC$2&amp;AC$6,INDEX($OL$1:$PC$19,2,)&amp;INDEX($OL$1:$PC$19,6,),0)))+AC9*SUMPRODUCT($OL$7:$PC$7,$OL$16:$PC$16)-AC$12*INDEX($OF$1:$OK$19,16,MATCH(AC13,$OF$1:$OK$1,0))+AC9*SUMPRODUCT($OL$7:$PC$7,$OL$10:$PC$10)*SUMPRODUCT($OF$10:$OI$10,$OF$16:$OI$16)+SUMPRODUCT($OL$7:$PC$7,$OL$11:$PC$11)*SUMPRODUCT($OF$11:$OI$11,$OF$16:$OI$16),"")</f>
        <v/>
      </c>
      <c r="AD16" s="19" t="str">
        <f t="array" ref="AD16">IF(AD$7="1",SUM(AD$145:AD$147)/3.6-PRODUCT(AD9,INDEX($OL$1:$PC$19,16,MATCH(AD$2&amp;AD$6,INDEX($OL$1:$PC$19,2,)&amp;INDEX($OL$1:$PC$19,6,),0)))+AD9*SUMPRODUCT($OL$7:$PC$7,$OL$16:$PC$16)-AD$12*INDEX($OF$1:$OK$19,16,MATCH(AD13,$OF$1:$OK$1,0))+AD9*SUMPRODUCT($OL$7:$PC$7,$OL$10:$PC$10)*SUMPRODUCT($OF$10:$OI$10,$OF$16:$OI$16)+SUMPRODUCT($OL$7:$PC$7,$OL$11:$PC$11)*SUMPRODUCT($OF$11:$OI$11,$OF$16:$OI$16),"")</f>
        <v/>
      </c>
      <c r="AE16" s="19" t="str">
        <f t="array" ref="AE16">IF(AE$7="1",SUM(AE$145:AE$147)/3.6-PRODUCT(AE9,INDEX($OL$1:$PC$19,16,MATCH(AE$2&amp;AE$6,INDEX($OL$1:$PC$19,2,)&amp;INDEX($OL$1:$PC$19,6,),0)))+AE9*SUMPRODUCT($OL$7:$PC$7,$OL$16:$PC$16)-AE$12*INDEX($OF$1:$OK$19,16,MATCH(AE13,$OF$1:$OK$1,0))+AE9*SUMPRODUCT($OL$7:$PC$7,$OL$10:$PC$10)*SUMPRODUCT($OF$10:$OI$10,$OF$16:$OI$16)+SUMPRODUCT($OL$7:$PC$7,$OL$11:$PC$11)*SUMPRODUCT($OF$11:$OI$11,$OF$16:$OI$16),"")</f>
        <v/>
      </c>
      <c r="AF16" s="19" t="str">
        <f t="array" ref="AF16">IF(AF$7="1",SUM(AF$145:AF$147)/3.6-PRODUCT(AF9,INDEX($OL$1:$PC$19,16,MATCH(AF$2&amp;AF$6,INDEX($OL$1:$PC$19,2,)&amp;INDEX($OL$1:$PC$19,6,),0)))+AF9*SUMPRODUCT($OL$7:$PC$7,$OL$16:$PC$16)-AF$12*INDEX($OF$1:$OK$19,16,MATCH(AF13,$OF$1:$OK$1,0))+AF9*SUMPRODUCT($OL$7:$PC$7,$OL$10:$PC$10)*SUMPRODUCT($OF$10:$OI$10,$OF$16:$OI$16)+SUMPRODUCT($OL$7:$PC$7,$OL$11:$PC$11)*SUMPRODUCT($OF$11:$OI$11,$OF$16:$OI$16),"")</f>
        <v/>
      </c>
      <c r="AG16" s="19" t="str">
        <f t="array" ref="AG16">IF(AG$7="1",SUM(AG$145:AG$147)/3.6-PRODUCT(AG9,INDEX($OL$1:$PC$19,16,MATCH(AG$2&amp;AG$6,INDEX($OL$1:$PC$19,2,)&amp;INDEX($OL$1:$PC$19,6,),0)))+AG9*SUMPRODUCT($OL$7:$PC$7,$OL$16:$PC$16)-AG$12*INDEX($OF$1:$OK$19,16,MATCH(AG13,$OF$1:$OK$1,0))+AG9*SUMPRODUCT($OL$7:$PC$7,$OL$10:$PC$10)*SUMPRODUCT($OF$10:$OI$10,$OF$16:$OI$16)+SUMPRODUCT($OL$7:$PC$7,$OL$11:$PC$11)*SUMPRODUCT($OF$11:$OI$11,$OF$16:$OI$16),"")</f>
        <v/>
      </c>
      <c r="AH16" s="19" t="str">
        <f t="array" ref="AH16">IF(AH$7="1",SUM(AH$145:AH$147)/3.6-PRODUCT(AH9,INDEX($OL$1:$PC$19,16,MATCH(AH$2&amp;AH$6,INDEX($OL$1:$PC$19,2,)&amp;INDEX($OL$1:$PC$19,6,),0)))+AH9*SUMPRODUCT($OL$7:$PC$7,$OL$16:$PC$16)-AH$12*INDEX($OF$1:$OK$19,16,MATCH(AH13,$OF$1:$OK$1,0))+AH9*SUMPRODUCT($OL$7:$PC$7,$OL$10:$PC$10)*SUMPRODUCT($OF$10:$OI$10,$OF$16:$OI$16)+SUMPRODUCT($OL$7:$PC$7,$OL$11:$PC$11)*SUMPRODUCT($OF$11:$OI$11,$OF$16:$OI$16),"")</f>
        <v/>
      </c>
      <c r="AI16" s="19" t="str">
        <f t="array" ref="AI16">IF(AI$7="1",SUM(AI$145:AI$147)/3.6-PRODUCT(AI9,INDEX($OL$1:$PC$19,16,MATCH(AI$2&amp;AI$6,INDEX($OL$1:$PC$19,2,)&amp;INDEX($OL$1:$PC$19,6,),0)))+AI9*SUMPRODUCT($OL$7:$PC$7,$OL$16:$PC$16)-AI$12*INDEX($OF$1:$OK$19,16,MATCH(AI13,$OF$1:$OK$1,0))+AI9*SUMPRODUCT($OL$7:$PC$7,$OL$10:$PC$10)*SUMPRODUCT($OF$10:$OI$10,$OF$16:$OI$16)+SUMPRODUCT($OL$7:$PC$7,$OL$11:$PC$11)*SUMPRODUCT($OF$11:$OI$11,$OF$16:$OI$16),"")</f>
        <v/>
      </c>
      <c r="AJ16" s="19" t="str">
        <f t="array" ref="AJ16">IF(AJ$7="1",SUM(AJ$145:AJ$147)/3.6-PRODUCT(AJ9,INDEX($OL$1:$PC$19,16,MATCH(AJ$2&amp;AJ$6,INDEX($OL$1:$PC$19,2,)&amp;INDEX($OL$1:$PC$19,6,),0)))+AJ9*SUMPRODUCT($OL$7:$PC$7,$OL$16:$PC$16)-AJ$12*INDEX($OF$1:$OK$19,16,MATCH(AJ13,$OF$1:$OK$1,0))+AJ9*SUMPRODUCT($OL$7:$PC$7,$OL$10:$PC$10)*SUMPRODUCT($OF$10:$OI$10,$OF$16:$OI$16)+SUMPRODUCT($OL$7:$PC$7,$OL$11:$PC$11)*SUMPRODUCT($OF$11:$OI$11,$OF$16:$OI$16),"")</f>
        <v/>
      </c>
      <c r="AK16" s="19" t="str">
        <f t="array" ref="AK16">IF(AK$7="1",SUM(AK$145:AK$147)/3.6-PRODUCT(AK9,INDEX($OL$1:$PC$19,16,MATCH(AK$2&amp;AK$6,INDEX($OL$1:$PC$19,2,)&amp;INDEX($OL$1:$PC$19,6,),0)))+AK9*SUMPRODUCT($OL$7:$PC$7,$OL$16:$PC$16)-AK$12*INDEX($OF$1:$OK$19,16,MATCH(AK13,$OF$1:$OK$1,0))+AK9*SUMPRODUCT($OL$7:$PC$7,$OL$10:$PC$10)*SUMPRODUCT($OF$10:$OI$10,$OF$16:$OI$16)+SUMPRODUCT($OL$7:$PC$7,$OL$11:$PC$11)*SUMPRODUCT($OF$11:$OI$11,$OF$16:$OI$16),"")</f>
        <v/>
      </c>
      <c r="AL16" s="19" t="str">
        <f t="array" ref="AL16">IF(AL$7="1",SUM(AL$145:AL$147)/3.6-PRODUCT(AL9,INDEX($OL$1:$PC$19,16,MATCH(AL$2&amp;AL$6,INDEX($OL$1:$PC$19,2,)&amp;INDEX($OL$1:$PC$19,6,),0)))+AL9*SUMPRODUCT($OL$7:$PC$7,$OL$16:$PC$16)-AL$12*INDEX($OF$1:$OK$19,16,MATCH(AL13,$OF$1:$OK$1,0))+AL9*SUMPRODUCT($OL$7:$PC$7,$OL$10:$PC$10)*SUMPRODUCT($OF$10:$OI$10,$OF$16:$OI$16)+SUMPRODUCT($OL$7:$PC$7,$OL$11:$PC$11)*SUMPRODUCT($OF$11:$OI$11,$OF$16:$OI$16),"")</f>
        <v/>
      </c>
      <c r="AM16" s="19" t="str">
        <f t="array" ref="AM16">IF(AM$7="1",SUM(AM$145:AM$147)/3.6-PRODUCT(AM9,INDEX($OL$1:$PC$19,16,MATCH(AM$2&amp;AM$6,INDEX($OL$1:$PC$19,2,)&amp;INDEX($OL$1:$PC$19,6,),0)))+AM9*SUMPRODUCT($OL$7:$PC$7,$OL$16:$PC$16)-AM$12*INDEX($OF$1:$OK$19,16,MATCH(AM13,$OF$1:$OK$1,0))+AM9*SUMPRODUCT($OL$7:$PC$7,$OL$10:$PC$10)*SUMPRODUCT($OF$10:$OI$10,$OF$16:$OI$16)+SUMPRODUCT($OL$7:$PC$7,$OL$11:$PC$11)*SUMPRODUCT($OF$11:$OI$11,$OF$16:$OI$16),"")</f>
        <v/>
      </c>
      <c r="AN16" s="19" t="str">
        <f t="array" ref="AN16">IF(AN$7="1",SUM(AN$145:AN$147)/3.6-PRODUCT(AN9,INDEX($OL$1:$PC$19,16,MATCH(AN$2&amp;AN$6,INDEX($OL$1:$PC$19,2,)&amp;INDEX($OL$1:$PC$19,6,),0)))+AN9*SUMPRODUCT($OL$7:$PC$7,$OL$16:$PC$16)-AN$12*INDEX($OF$1:$OK$19,16,MATCH(AN13,$OF$1:$OK$1,0))+AN9*SUMPRODUCT($OL$7:$PC$7,$OL$10:$PC$10)*SUMPRODUCT($OF$10:$OI$10,$OF$16:$OI$16)+SUMPRODUCT($OL$7:$PC$7,$OL$11:$PC$11)*SUMPRODUCT($OF$11:$OI$11,$OF$16:$OI$16),"")</f>
        <v/>
      </c>
      <c r="AO16" s="19" t="str">
        <f t="array" ref="AO16">IF(AO$7="1",SUM(AO$145:AO$147)/3.6-PRODUCT(AO9,INDEX($OL$1:$PC$19,16,MATCH(AO$2&amp;AO$6,INDEX($OL$1:$PC$19,2,)&amp;INDEX($OL$1:$PC$19,6,),0)))+AO9*SUMPRODUCT($OL$7:$PC$7,$OL$16:$PC$16)-AO$12*INDEX($OF$1:$OK$19,16,MATCH(AO13,$OF$1:$OK$1,0))+AO9*SUMPRODUCT($OL$7:$PC$7,$OL$10:$PC$10)*SUMPRODUCT($OF$10:$OI$10,$OF$16:$OI$16)+SUMPRODUCT($OL$7:$PC$7,$OL$11:$PC$11)*SUMPRODUCT($OF$11:$OI$11,$OF$16:$OI$16),"")</f>
        <v/>
      </c>
      <c r="AP16" s="19" t="str">
        <f t="array" ref="AP16">IF(AP$7="1",SUM(AP$145:AP$147)/3.6-PRODUCT(AP9,INDEX($OL$1:$PC$19,16,MATCH(AP$2&amp;AP$6,INDEX($OL$1:$PC$19,2,)&amp;INDEX($OL$1:$PC$19,6,),0)))+AP9*SUMPRODUCT($OL$7:$PC$7,$OL$16:$PC$16)-AP$12*INDEX($OF$1:$OK$19,16,MATCH(AP13,$OF$1:$OK$1,0))+AP9*SUMPRODUCT($OL$7:$PC$7,$OL$10:$PC$10)*SUMPRODUCT($OF$10:$OI$10,$OF$16:$OI$16)+SUMPRODUCT($OL$7:$PC$7,$OL$11:$PC$11)*SUMPRODUCT($OF$11:$OI$11,$OF$16:$OI$16),"")</f>
        <v/>
      </c>
      <c r="AQ16" s="19" t="str">
        <f t="array" ref="AQ16">IF(AQ$7="1",SUM(AQ$145:AQ$147)/3.6-PRODUCT(AQ9,INDEX($OL$1:$PC$19,16,MATCH(AQ$2&amp;AQ$6,INDEX($OL$1:$PC$19,2,)&amp;INDEX($OL$1:$PC$19,6,),0)))+AQ9*SUMPRODUCT($OL$7:$PC$7,$OL$16:$PC$16)-AQ$12*INDEX($OF$1:$OK$19,16,MATCH(AQ13,$OF$1:$OK$1,0))+AQ9*SUMPRODUCT($OL$7:$PC$7,$OL$10:$PC$10)*SUMPRODUCT($OF$10:$OI$10,$OF$16:$OI$16)+SUMPRODUCT($OL$7:$PC$7,$OL$11:$PC$11)*SUMPRODUCT($OF$11:$OI$11,$OF$16:$OI$16),"")</f>
        <v/>
      </c>
      <c r="AR16" s="19" t="str">
        <f t="array" ref="AR16">IF(AR$7="1",SUM(AR$145:AR$147)/3.6-PRODUCT(AR9,INDEX($OL$1:$PC$19,16,MATCH(AR$2&amp;AR$6,INDEX($OL$1:$PC$19,2,)&amp;INDEX($OL$1:$PC$19,6,),0)))+AR9*SUMPRODUCT($OL$7:$PC$7,$OL$16:$PC$16)-AR$12*INDEX($OF$1:$OK$19,16,MATCH(AR13,$OF$1:$OK$1,0))+AR9*SUMPRODUCT($OL$7:$PC$7,$OL$10:$PC$10)*SUMPRODUCT($OF$10:$OI$10,$OF$16:$OI$16)+SUMPRODUCT($OL$7:$PC$7,$OL$11:$PC$11)*SUMPRODUCT($OF$11:$OI$11,$OF$16:$OI$16),"")</f>
        <v/>
      </c>
      <c r="AS16" s="19" t="str">
        <f t="array" ref="AS16">IF(AS$7="1",SUM(AS$145:AS$147)/3.6-PRODUCT(AS9,INDEX($OL$1:$PC$19,16,MATCH(AS$2&amp;AS$6,INDEX($OL$1:$PC$19,2,)&amp;INDEX($OL$1:$PC$19,6,),0)))+AS9*SUMPRODUCT($OL$7:$PC$7,$OL$16:$PC$16)-AS$12*INDEX($OF$1:$OK$19,16,MATCH(AS13,$OF$1:$OK$1,0))+AS9*SUMPRODUCT($OL$7:$PC$7,$OL$10:$PC$10)*SUMPRODUCT($OF$10:$OI$10,$OF$16:$OI$16)+SUMPRODUCT($OL$7:$PC$7,$OL$11:$PC$11)*SUMPRODUCT($OF$11:$OI$11,$OF$16:$OI$16),"")</f>
        <v/>
      </c>
      <c r="AT16" s="19" t="str">
        <f t="array" ref="AT16">IF(AT$7="1",SUM(AT$145:AT$147)/3.6-PRODUCT(AT9,INDEX($OL$1:$PC$19,16,MATCH(AT$2&amp;AT$6,INDEX($OL$1:$PC$19,2,)&amp;INDEX($OL$1:$PC$19,6,),0)))+AT9*SUMPRODUCT($OL$7:$PC$7,$OL$16:$PC$16)-AT$12*INDEX($OF$1:$OK$19,16,MATCH(AT13,$OF$1:$OK$1,0))+AT9*SUMPRODUCT($OL$7:$PC$7,$OL$10:$PC$10)*SUMPRODUCT($OF$10:$OI$10,$OF$16:$OI$16)+SUMPRODUCT($OL$7:$PC$7,$OL$11:$PC$11)*SUMPRODUCT($OF$11:$OI$11,$OF$16:$OI$16),"")</f>
        <v/>
      </c>
      <c r="AU16" s="19" t="str">
        <f t="array" ref="AU16">IF(AU$7="1",SUM(AU$145:AU$147)/3.6-PRODUCT(AU9,INDEX($OL$1:$PC$19,16,MATCH(AU$2&amp;AU$6,INDEX($OL$1:$PC$19,2,)&amp;INDEX($OL$1:$PC$19,6,),0)))+AU9*SUMPRODUCT($OL$7:$PC$7,$OL$16:$PC$16)-AU$12*INDEX($OF$1:$OK$19,16,MATCH(AU13,$OF$1:$OK$1,0))+AU9*SUMPRODUCT($OL$7:$PC$7,$OL$10:$PC$10)*SUMPRODUCT($OF$10:$OI$10,$OF$16:$OI$16)+SUMPRODUCT($OL$7:$PC$7,$OL$11:$PC$11)*SUMPRODUCT($OF$11:$OI$11,$OF$16:$OI$16),"")</f>
        <v/>
      </c>
      <c r="AV16" s="19" t="str">
        <f t="array" ref="AV16">IF(AV$7="1",SUM(AV$145:AV$147)/3.6-PRODUCT(AV9,INDEX($OL$1:$PC$19,16,MATCH(AV$2&amp;AV$6,INDEX($OL$1:$PC$19,2,)&amp;INDEX($OL$1:$PC$19,6,),0)))+AV9*SUMPRODUCT($OL$7:$PC$7,$OL$16:$PC$16)-AV$12*INDEX($OF$1:$OK$19,16,MATCH(AV13,$OF$1:$OK$1,0))+AV9*SUMPRODUCT($OL$7:$PC$7,$OL$10:$PC$10)*SUMPRODUCT($OF$10:$OI$10,$OF$16:$OI$16)+SUMPRODUCT($OL$7:$PC$7,$OL$11:$PC$11)*SUMPRODUCT($OF$11:$OI$11,$OF$16:$OI$16),"")</f>
        <v/>
      </c>
      <c r="AW16" s="19" t="str">
        <f t="array" ref="AW16">IF(AW$7="1",SUM(AW$145:AW$147)/3.6-PRODUCT(AW9,INDEX($OL$1:$PC$19,16,MATCH(AW$2&amp;AW$6,INDEX($OL$1:$PC$19,2,)&amp;INDEX($OL$1:$PC$19,6,),0)))+AW9*SUMPRODUCT($OL$7:$PC$7,$OL$16:$PC$16)-AW$12*INDEX($OF$1:$OK$19,16,MATCH(AW13,$OF$1:$OK$1,0))+AW9*SUMPRODUCT($OL$7:$PC$7,$OL$10:$PC$10)*SUMPRODUCT($OF$10:$OI$10,$OF$16:$OI$16)+SUMPRODUCT($OL$7:$PC$7,$OL$11:$PC$11)*SUMPRODUCT($OF$11:$OI$11,$OF$16:$OI$16),"")</f>
        <v/>
      </c>
      <c r="AX16" s="19" t="str">
        <f t="array" ref="AX16">IF(AX$7="1",SUM(AX$145:AX$147)/3.6-PRODUCT(AX9,INDEX($OL$1:$PC$19,16,MATCH(AX$2&amp;AX$6,INDEX($OL$1:$PC$19,2,)&amp;INDEX($OL$1:$PC$19,6,),0)))+AX9*SUMPRODUCT($OL$7:$PC$7,$OL$16:$PC$16)-AX$12*INDEX($OF$1:$OK$19,16,MATCH(AX13,$OF$1:$OK$1,0))+AX9*SUMPRODUCT($OL$7:$PC$7,$OL$10:$PC$10)*SUMPRODUCT($OF$10:$OI$10,$OF$16:$OI$16)+SUMPRODUCT($OL$7:$PC$7,$OL$11:$PC$11)*SUMPRODUCT($OF$11:$OI$11,$OF$16:$OI$16),"")</f>
        <v/>
      </c>
      <c r="AY16" s="19" t="str">
        <f t="array" ref="AY16">IF(AY$7="1",SUM(AY$145:AY$147)/3.6-PRODUCT(AY9,INDEX($OL$1:$PC$19,16,MATCH(AY$2&amp;AY$6,INDEX($OL$1:$PC$19,2,)&amp;INDEX($OL$1:$PC$19,6,),0)))+AY9*SUMPRODUCT($OL$7:$PC$7,$OL$16:$PC$16)-AY$12*INDEX($OF$1:$OK$19,16,MATCH(AY13,$OF$1:$OK$1,0))+AY9*SUMPRODUCT($OL$7:$PC$7,$OL$10:$PC$10)*SUMPRODUCT($OF$10:$OI$10,$OF$16:$OI$16)+SUMPRODUCT($OL$7:$PC$7,$OL$11:$PC$11)*SUMPRODUCT($OF$11:$OI$11,$OF$16:$OI$16),"")</f>
        <v/>
      </c>
      <c r="AZ16" s="19" t="str">
        <f t="array" ref="AZ16">IF(AZ$7="1",SUM(AZ$145:AZ$147)/3.6-PRODUCT(AZ9,INDEX($OL$1:$PC$19,16,MATCH(AZ$2&amp;AZ$6,INDEX($OL$1:$PC$19,2,)&amp;INDEX($OL$1:$PC$19,6,),0)))+AZ9*SUMPRODUCT($OL$7:$PC$7,$OL$16:$PC$16)-AZ$12*INDEX($OF$1:$OK$19,16,MATCH(AZ13,$OF$1:$OK$1,0))+AZ9*SUMPRODUCT($OL$7:$PC$7,$OL$10:$PC$10)*SUMPRODUCT($OF$10:$OI$10,$OF$16:$OI$16)+SUMPRODUCT($OL$7:$PC$7,$OL$11:$PC$11)*SUMPRODUCT($OF$11:$OI$11,$OF$16:$OI$16),"")</f>
        <v/>
      </c>
      <c r="BA16" s="19" t="str">
        <f t="array" ref="BA16">IF(BA$7="1",SUM(BA$145:BA$147)/3.6-PRODUCT(BA9,INDEX($OL$1:$PC$19,16,MATCH(BA$2&amp;BA$6,INDEX($OL$1:$PC$19,2,)&amp;INDEX($OL$1:$PC$19,6,),0)))+BA9*SUMPRODUCT($OL$7:$PC$7,$OL$16:$PC$16)-BA$12*INDEX($OF$1:$OK$19,16,MATCH(BA13,$OF$1:$OK$1,0))+BA9*SUMPRODUCT($OL$7:$PC$7,$OL$10:$PC$10)*SUMPRODUCT($OF$10:$OI$10,$OF$16:$OI$16)+SUMPRODUCT($OL$7:$PC$7,$OL$11:$PC$11)*SUMPRODUCT($OF$11:$OI$11,$OF$16:$OI$16),"")</f>
        <v/>
      </c>
      <c r="BB16" s="19" t="str">
        <f t="array" ref="BB16">IF(BB$7="1",SUM(BB$145:BB$147)/3.6-PRODUCT(BB9,INDEX($OL$1:$PC$19,16,MATCH(BB$2&amp;BB$6,INDEX($OL$1:$PC$19,2,)&amp;INDEX($OL$1:$PC$19,6,),0)))+BB9*SUMPRODUCT($OL$7:$PC$7,$OL$16:$PC$16)-BB$12*INDEX($OF$1:$OK$19,16,MATCH(BB13,$OF$1:$OK$1,0))+BB9*SUMPRODUCT($OL$7:$PC$7,$OL$10:$PC$10)*SUMPRODUCT($OF$10:$OI$10,$OF$16:$OI$16)+SUMPRODUCT($OL$7:$PC$7,$OL$11:$PC$11)*SUMPRODUCT($OF$11:$OI$11,$OF$16:$OI$16),"")</f>
        <v/>
      </c>
      <c r="BC16" s="19" t="str">
        <f t="array" ref="BC16">IF(BC$7="1",SUM(BC$145:BC$147)/3.6-PRODUCT(BC9,INDEX($OL$1:$PC$19,16,MATCH(BC$2&amp;BC$6,INDEX($OL$1:$PC$19,2,)&amp;INDEX($OL$1:$PC$19,6,),0)))+BC9*SUMPRODUCT($OL$7:$PC$7,$OL$16:$PC$16)-BC$12*INDEX($OF$1:$OK$19,16,MATCH(BC13,$OF$1:$OK$1,0))+BC9*SUMPRODUCT($OL$7:$PC$7,$OL$10:$PC$10)*SUMPRODUCT($OF$10:$OI$10,$OF$16:$OI$16)+SUMPRODUCT($OL$7:$PC$7,$OL$11:$PC$11)*SUMPRODUCT($OF$11:$OI$11,$OF$16:$OI$16),"")</f>
        <v/>
      </c>
      <c r="BD16" s="19" t="str">
        <f t="array" ref="BD16">IF(BD$7="1",SUM(BD$145:BD$147)/3.6-PRODUCT(BD9,INDEX($OL$1:$PC$19,16,MATCH(BD$2&amp;BD$6,INDEX($OL$1:$PC$19,2,)&amp;INDEX($OL$1:$PC$19,6,),0)))+BD9*SUMPRODUCT($OL$7:$PC$7,$OL$16:$PC$16)-BD$12*INDEX($OF$1:$OK$19,16,MATCH(BD13,$OF$1:$OK$1,0))+BD9*SUMPRODUCT($OL$7:$PC$7,$OL$10:$PC$10)*SUMPRODUCT($OF$10:$OI$10,$OF$16:$OI$16)+SUMPRODUCT($OL$7:$PC$7,$OL$11:$PC$11)*SUMPRODUCT($OF$11:$OI$11,$OF$16:$OI$16),"")</f>
        <v/>
      </c>
      <c r="BE16" s="19" t="str">
        <f t="array" ref="BE16">IF(BE$7="1",SUM(BE$145:BE$147)/3.6-PRODUCT(BE9,INDEX($OL$1:$PC$19,16,MATCH(BE$2&amp;BE$6,INDEX($OL$1:$PC$19,2,)&amp;INDEX($OL$1:$PC$19,6,),0)))+BE9*SUMPRODUCT($OL$7:$PC$7,$OL$16:$PC$16)-BE$12*INDEX($OF$1:$OK$19,16,MATCH(BE13,$OF$1:$OK$1,0))+BE9*SUMPRODUCT($OL$7:$PC$7,$OL$10:$PC$10)*SUMPRODUCT($OF$10:$OI$10,$OF$16:$OI$16)+SUMPRODUCT($OL$7:$PC$7,$OL$11:$PC$11)*SUMPRODUCT($OF$11:$OI$11,$OF$16:$OI$16),"")</f>
        <v/>
      </c>
      <c r="BF16" s="19" t="str">
        <f t="array" ref="BF16">IF(BF$7="1",SUM(BF$145:BF$147)/3.6-PRODUCT(BF9,INDEX($OL$1:$PC$19,16,MATCH(BF$2&amp;BF$6,INDEX($OL$1:$PC$19,2,)&amp;INDEX($OL$1:$PC$19,6,),0)))+BF9*SUMPRODUCT($OL$7:$PC$7,$OL$16:$PC$16)-BF$12*INDEX($OF$1:$OK$19,16,MATCH(BF13,$OF$1:$OK$1,0))+BF9*SUMPRODUCT($OL$7:$PC$7,$OL$10:$PC$10)*SUMPRODUCT($OF$10:$OI$10,$OF$16:$OI$16)+SUMPRODUCT($OL$7:$PC$7,$OL$11:$PC$11)*SUMPRODUCT($OF$11:$OI$11,$OF$16:$OI$16),"")</f>
        <v/>
      </c>
      <c r="BG16" s="19" t="str">
        <f t="array" ref="BG16">IF(BG$7="1",SUM(BG$145:BG$147)/3.6-PRODUCT(BG9,INDEX($OL$1:$PC$19,16,MATCH(BG$2&amp;BG$6,INDEX($OL$1:$PC$19,2,)&amp;INDEX($OL$1:$PC$19,6,),0)))+BG9*SUMPRODUCT($OL$7:$PC$7,$OL$16:$PC$16)-BG$12*INDEX($OF$1:$OK$19,16,MATCH(BG13,$OF$1:$OK$1,0))+BG9*SUMPRODUCT($OL$7:$PC$7,$OL$10:$PC$10)*SUMPRODUCT($OF$10:$OI$10,$OF$16:$OI$16)+SUMPRODUCT($OL$7:$PC$7,$OL$11:$PC$11)*SUMPRODUCT($OF$11:$OI$11,$OF$16:$OI$16),"")</f>
        <v/>
      </c>
      <c r="BH16" s="19" t="str">
        <f t="array" ref="BH16">IF(BH$7="1",SUM(BH$145:BH$147)/3.6-PRODUCT(BH9,INDEX($OL$1:$PC$19,16,MATCH(BH$2&amp;BH$6,INDEX($OL$1:$PC$19,2,)&amp;INDEX($OL$1:$PC$19,6,),0)))+BH9*SUMPRODUCT($OL$7:$PC$7,$OL$16:$PC$16)-BH$12*INDEX($OF$1:$OK$19,16,MATCH(BH13,$OF$1:$OK$1,0))+BH9*SUMPRODUCT($OL$7:$PC$7,$OL$10:$PC$10)*SUMPRODUCT($OF$10:$OI$10,$OF$16:$OI$16)+SUMPRODUCT($OL$7:$PC$7,$OL$11:$PC$11)*SUMPRODUCT($OF$11:$OI$11,$OF$16:$OI$16),"")</f>
        <v/>
      </c>
      <c r="BI16" s="19" t="str">
        <f t="array" ref="BI16">IF(BI$7="1",SUM(BI$145:BI$147)/3.6-PRODUCT(BI9,INDEX($OL$1:$PC$19,16,MATCH(BI$2&amp;BI$6,INDEX($OL$1:$PC$19,2,)&amp;INDEX($OL$1:$PC$19,6,),0)))+BI9*SUMPRODUCT($OL$7:$PC$7,$OL$16:$PC$16)-BI$12*INDEX($OF$1:$OK$19,16,MATCH(BI13,$OF$1:$OK$1,0))+BI9*SUMPRODUCT($OL$7:$PC$7,$OL$10:$PC$10)*SUMPRODUCT($OF$10:$OI$10,$OF$16:$OI$16)+SUMPRODUCT($OL$7:$PC$7,$OL$11:$PC$11)*SUMPRODUCT($OF$11:$OI$11,$OF$16:$OI$16),"")</f>
        <v/>
      </c>
      <c r="BJ16" s="19" t="str">
        <f t="array" ref="BJ16">IF(BJ$7="1",SUM(BJ$145:BJ$147)/3.6-PRODUCT(BJ9,INDEX($OL$1:$PC$19,16,MATCH(BJ$2&amp;BJ$6,INDEX($OL$1:$PC$19,2,)&amp;INDEX($OL$1:$PC$19,6,),0)))+BJ9*SUMPRODUCT($OL$7:$PC$7,$OL$16:$PC$16)-BJ$12*INDEX($OF$1:$OK$19,16,MATCH(BJ13,$OF$1:$OK$1,0))+BJ9*SUMPRODUCT($OL$7:$PC$7,$OL$10:$PC$10)*SUMPRODUCT($OF$10:$OI$10,$OF$16:$OI$16)+SUMPRODUCT($OL$7:$PC$7,$OL$11:$PC$11)*SUMPRODUCT($OF$11:$OI$11,$OF$16:$OI$16),"")</f>
        <v/>
      </c>
      <c r="BK16" s="19" t="str">
        <f t="array" ref="BK16">IF(BK$7="1",SUM(BK$145:BK$147)/3.6-PRODUCT(BK9,INDEX($OL$1:$PC$19,16,MATCH(BK$2&amp;BK$6,INDEX($OL$1:$PC$19,2,)&amp;INDEX($OL$1:$PC$19,6,),0)))+BK9*SUMPRODUCT($OL$7:$PC$7,$OL$16:$PC$16)-BK$12*INDEX($OF$1:$OK$19,16,MATCH(BK13,$OF$1:$OK$1,0))+BK9*SUMPRODUCT($OL$7:$PC$7,$OL$10:$PC$10)*SUMPRODUCT($OF$10:$OI$10,$OF$16:$OI$16)+SUMPRODUCT($OL$7:$PC$7,$OL$11:$PC$11)*SUMPRODUCT($OF$11:$OI$11,$OF$16:$OI$16),"")</f>
        <v/>
      </c>
      <c r="BL16" s="19" t="str">
        <f t="array" ref="BL16">IF(BL$7="1",SUM(BL$145:BL$147)/3.6-PRODUCT(BL9,INDEX($OL$1:$PC$19,16,MATCH(BL$2&amp;BL$6,INDEX($OL$1:$PC$19,2,)&amp;INDEX($OL$1:$PC$19,6,),0)))+BL9*SUMPRODUCT($OL$7:$PC$7,$OL$16:$PC$16)-BL$12*INDEX($OF$1:$OK$19,16,MATCH(BL13,$OF$1:$OK$1,0))+BL9*SUMPRODUCT($OL$7:$PC$7,$OL$10:$PC$10)*SUMPRODUCT($OF$10:$OI$10,$OF$16:$OI$16)+SUMPRODUCT($OL$7:$PC$7,$OL$11:$PC$11)*SUMPRODUCT($OF$11:$OI$11,$OF$16:$OI$16),"")</f>
        <v/>
      </c>
      <c r="BM16" s="19" t="str">
        <f t="array" ref="BM16">IF(BM$7="1",SUM(BM$145:BM$147)/3.6-PRODUCT(BM9,INDEX($OL$1:$PC$19,16,MATCH(BM$2&amp;BM$6,INDEX($OL$1:$PC$19,2,)&amp;INDEX($OL$1:$PC$19,6,),0)))+BM9*SUMPRODUCT($OL$7:$PC$7,$OL$16:$PC$16)-BM$12*INDEX($OF$1:$OK$19,16,MATCH(BM13,$OF$1:$OK$1,0))+BM9*SUMPRODUCT($OL$7:$PC$7,$OL$10:$PC$10)*SUMPRODUCT($OF$10:$OI$10,$OF$16:$OI$16)+SUMPRODUCT($OL$7:$PC$7,$OL$11:$PC$11)*SUMPRODUCT($OF$11:$OI$11,$OF$16:$OI$16),"")</f>
        <v/>
      </c>
      <c r="BN16" s="19" t="str">
        <f t="array" ref="BN16">IF(BN$7="1",SUM(BN$145:BN$147)/3.6-PRODUCT(BN9,INDEX($OL$1:$PC$19,16,MATCH(BN$2&amp;BN$6,INDEX($OL$1:$PC$19,2,)&amp;INDEX($OL$1:$PC$19,6,),0)))+BN9*SUMPRODUCT($OL$7:$PC$7,$OL$16:$PC$16)-BN$12*INDEX($OF$1:$OK$19,16,MATCH(BN13,$OF$1:$OK$1,0))+BN9*SUMPRODUCT($OL$7:$PC$7,$OL$10:$PC$10)*SUMPRODUCT($OF$10:$OI$10,$OF$16:$OI$16)+SUMPRODUCT($OL$7:$PC$7,$OL$11:$PC$11)*SUMPRODUCT($OF$11:$OI$11,$OF$16:$OI$16),"")</f>
        <v/>
      </c>
      <c r="BO16" s="19" t="str">
        <f t="array" ref="BO16">IF(BO$7="1",SUM(BO$145:BO$147)/3.6-PRODUCT(BO9,INDEX($OL$1:$PC$19,16,MATCH(BO$2&amp;BO$6,INDEX($OL$1:$PC$19,2,)&amp;INDEX($OL$1:$PC$19,6,),0)))+BO9*SUMPRODUCT($OL$7:$PC$7,$OL$16:$PC$16)-BO$12*INDEX($OF$1:$OK$19,16,MATCH(BO13,$OF$1:$OK$1,0))+BO9*SUMPRODUCT($OL$7:$PC$7,$OL$10:$PC$10)*SUMPRODUCT($OF$10:$OI$10,$OF$16:$OI$16)+SUMPRODUCT($OL$7:$PC$7,$OL$11:$PC$11)*SUMPRODUCT($OF$11:$OI$11,$OF$16:$OI$16),"")</f>
        <v/>
      </c>
      <c r="BP16" s="19" t="str">
        <f t="array" ref="BP16">IF(BP$7="1",SUM(BP$145:BP$147)/3.6-PRODUCT(BP9,INDEX($OL$1:$PC$19,16,MATCH(BP$2&amp;BP$6,INDEX($OL$1:$PC$19,2,)&amp;INDEX($OL$1:$PC$19,6,),0)))+BP9*SUMPRODUCT($OL$7:$PC$7,$OL$16:$PC$16)-BP$12*INDEX($OF$1:$OK$19,16,MATCH(BP13,$OF$1:$OK$1,0))+BP9*SUMPRODUCT($OL$7:$PC$7,$OL$10:$PC$10)*SUMPRODUCT($OF$10:$OI$10,$OF$16:$OI$16)+SUMPRODUCT($OL$7:$PC$7,$OL$11:$PC$11)*SUMPRODUCT($OF$11:$OI$11,$OF$16:$OI$16),"")</f>
        <v/>
      </c>
      <c r="BQ16" s="19" t="str">
        <f t="array" ref="BQ16">IF(BQ$7="1",SUM(BQ$145:BQ$147)/3.6-PRODUCT(BQ9,INDEX($OL$1:$PC$19,16,MATCH(BQ$2&amp;BQ$6,INDEX($OL$1:$PC$19,2,)&amp;INDEX($OL$1:$PC$19,6,),0)))+BQ9*SUMPRODUCT($OL$7:$PC$7,$OL$16:$PC$16)-BQ$12*INDEX($OF$1:$OK$19,16,MATCH(BQ13,$OF$1:$OK$1,0))+BQ9*SUMPRODUCT($OL$7:$PC$7,$OL$10:$PC$10)*SUMPRODUCT($OF$10:$OI$10,$OF$16:$OI$16)+SUMPRODUCT($OL$7:$PC$7,$OL$11:$PC$11)*SUMPRODUCT($OF$11:$OI$11,$OF$16:$OI$16),"")</f>
        <v/>
      </c>
      <c r="BR16" s="19" t="str">
        <f t="array" ref="BR16">IF(BR$7="1",SUM(BR$145:BR$147)/3.6-PRODUCT(BR9,INDEX($OL$1:$PC$19,16,MATCH(BR$2&amp;BR$6,INDEX($OL$1:$PC$19,2,)&amp;INDEX($OL$1:$PC$19,6,),0)))+BR9*SUMPRODUCT($OL$7:$PC$7,$OL$16:$PC$16)-BR$12*INDEX($OF$1:$OK$19,16,MATCH(BR13,$OF$1:$OK$1,0))+BR9*SUMPRODUCT($OL$7:$PC$7,$OL$10:$PC$10)*SUMPRODUCT($OF$10:$OI$10,$OF$16:$OI$16)+SUMPRODUCT($OL$7:$PC$7,$OL$11:$PC$11)*SUMPRODUCT($OF$11:$OI$11,$OF$16:$OI$16),"")</f>
        <v/>
      </c>
      <c r="BS16" s="19" t="str">
        <f t="array" ref="BS16">IF(BS$7="1",SUM(BS$145:BS$147)/3.6-PRODUCT(BS9,INDEX($OL$1:$PC$19,16,MATCH(BS$2&amp;BS$6,INDEX($OL$1:$PC$19,2,)&amp;INDEX($OL$1:$PC$19,6,),0)))+BS9*SUMPRODUCT($OL$7:$PC$7,$OL$16:$PC$16)-BS$12*INDEX($OF$1:$OK$19,16,MATCH(BS13,$OF$1:$OK$1,0))+BS9*SUMPRODUCT($OL$7:$PC$7,$OL$10:$PC$10)*SUMPRODUCT($OF$10:$OI$10,$OF$16:$OI$16)+SUMPRODUCT($OL$7:$PC$7,$OL$11:$PC$11)*SUMPRODUCT($OF$11:$OI$11,$OF$16:$OI$16),"")</f>
        <v/>
      </c>
      <c r="BT16" s="19" t="str">
        <f t="array" ref="BT16">IF(BT$7="1",SUM(BT$145:BT$147)/3.6-PRODUCT(BT9,INDEX($OL$1:$PC$19,16,MATCH(BT$2&amp;BT$6,INDEX($OL$1:$PC$19,2,)&amp;INDEX($OL$1:$PC$19,6,),0)))+BT9*SUMPRODUCT($OL$7:$PC$7,$OL$16:$PC$16)-BT$12*INDEX($OF$1:$OK$19,16,MATCH(BT13,$OF$1:$OK$1,0))+BT9*SUMPRODUCT($OL$7:$PC$7,$OL$10:$PC$10)*SUMPRODUCT($OF$10:$OI$10,$OF$16:$OI$16)+SUMPRODUCT($OL$7:$PC$7,$OL$11:$PC$11)*SUMPRODUCT($OF$11:$OI$11,$OF$16:$OI$16),"")</f>
        <v/>
      </c>
      <c r="BU16" s="19" t="str">
        <f t="array" ref="BU16">IF(BU$7="1",SUM(BU$145:BU$147)/3.6-PRODUCT(BU9,INDEX($OL$1:$PC$19,16,MATCH(BU$2&amp;BU$6,INDEX($OL$1:$PC$19,2,)&amp;INDEX($OL$1:$PC$19,6,),0)))+BU9*SUMPRODUCT($OL$7:$PC$7,$OL$16:$PC$16)-BU$12*INDEX($OF$1:$OK$19,16,MATCH(BU13,$OF$1:$OK$1,0))+BU9*SUMPRODUCT($OL$7:$PC$7,$OL$10:$PC$10)*SUMPRODUCT($OF$10:$OI$10,$OF$16:$OI$16)+SUMPRODUCT($OL$7:$PC$7,$OL$11:$PC$11)*SUMPRODUCT($OF$11:$OI$11,$OF$16:$OI$16),"")</f>
        <v/>
      </c>
      <c r="BV16" s="19" t="str">
        <f t="array" ref="BV16">IF(BV$7="1",SUM(BV$145:BV$147)/3.6-PRODUCT(BV9,INDEX($OL$1:$PC$19,16,MATCH(BV$2&amp;BV$6,INDEX($OL$1:$PC$19,2,)&amp;INDEX($OL$1:$PC$19,6,),0)))+BV9*SUMPRODUCT($OL$7:$PC$7,$OL$16:$PC$16)-BV$12*INDEX($OF$1:$OK$19,16,MATCH(BV13,$OF$1:$OK$1,0))+BV9*SUMPRODUCT($OL$7:$PC$7,$OL$10:$PC$10)*SUMPRODUCT($OF$10:$OI$10,$OF$16:$OI$16)+SUMPRODUCT($OL$7:$PC$7,$OL$11:$PC$11)*SUMPRODUCT($OF$11:$OI$11,$OF$16:$OI$16),"")</f>
        <v/>
      </c>
      <c r="BW16" s="19" t="str">
        <f t="array" ref="BW16">IF(BW$7="1",SUM(BW$145:BW$147)/3.6-PRODUCT(BW9,INDEX($OL$1:$PC$19,16,MATCH(BW$2&amp;BW$6,INDEX($OL$1:$PC$19,2,)&amp;INDEX($OL$1:$PC$19,6,),0)))+BW9*SUMPRODUCT($OL$7:$PC$7,$OL$16:$PC$16)-BW$12*INDEX($OF$1:$OK$19,16,MATCH(BW13,$OF$1:$OK$1,0))+BW9*SUMPRODUCT($OL$7:$PC$7,$OL$10:$PC$10)*SUMPRODUCT($OF$10:$OI$10,$OF$16:$OI$16)+SUMPRODUCT($OL$7:$PC$7,$OL$11:$PC$11)*SUMPRODUCT($OF$11:$OI$11,$OF$16:$OI$16),"")</f>
        <v/>
      </c>
      <c r="BX16" s="19" t="str">
        <f t="array" ref="BX16">IF(BX$7="1",SUM(BX$145:BX$147)/3.6-PRODUCT(BX9,INDEX($OL$1:$PC$19,16,MATCH(BX$2&amp;BX$6,INDEX($OL$1:$PC$19,2,)&amp;INDEX($OL$1:$PC$19,6,),0)))+BX9*SUMPRODUCT($OL$7:$PC$7,$OL$16:$PC$16)-BX$12*INDEX($OF$1:$OK$19,16,MATCH(BX13,$OF$1:$OK$1,0))+BX9*SUMPRODUCT($OL$7:$PC$7,$OL$10:$PC$10)*SUMPRODUCT($OF$10:$OI$10,$OF$16:$OI$16)+SUMPRODUCT($OL$7:$PC$7,$OL$11:$PC$11)*SUMPRODUCT($OF$11:$OI$11,$OF$16:$OI$16),"")</f>
        <v/>
      </c>
      <c r="BY16" s="19" t="str">
        <f t="array" ref="BY16">IF(BY$7="1",SUM(BY$145:BY$147)/3.6-PRODUCT(BY9,INDEX($OL$1:$PC$19,16,MATCH(BY$2&amp;BY$6,INDEX($OL$1:$PC$19,2,)&amp;INDEX($OL$1:$PC$19,6,),0)))+BY9*SUMPRODUCT($OL$7:$PC$7,$OL$16:$PC$16)-BY$12*INDEX($OF$1:$OK$19,16,MATCH(BY13,$OF$1:$OK$1,0))+BY9*SUMPRODUCT($OL$7:$PC$7,$OL$10:$PC$10)*SUMPRODUCT($OF$10:$OI$10,$OF$16:$OI$16)+SUMPRODUCT($OL$7:$PC$7,$OL$11:$PC$11)*SUMPRODUCT($OF$11:$OI$11,$OF$16:$OI$16),"")</f>
        <v/>
      </c>
      <c r="BZ16" s="19" t="str">
        <f t="array" ref="BZ16">IF(BZ$7="1",SUM(BZ$145:BZ$147)/3.6-PRODUCT(BZ9,INDEX($OL$1:$PC$19,16,MATCH(BZ$2&amp;BZ$6,INDEX($OL$1:$PC$19,2,)&amp;INDEX($OL$1:$PC$19,6,),0)))+BZ9*SUMPRODUCT($OL$7:$PC$7,$OL$16:$PC$16)-BZ$12*INDEX($OF$1:$OK$19,16,MATCH(BZ13,$OF$1:$OK$1,0))+BZ9*SUMPRODUCT($OL$7:$PC$7,$OL$10:$PC$10)*SUMPRODUCT($OF$10:$OI$10,$OF$16:$OI$16)+SUMPRODUCT($OL$7:$PC$7,$OL$11:$PC$11)*SUMPRODUCT($OF$11:$OI$11,$OF$16:$OI$16),"")</f>
        <v/>
      </c>
      <c r="CA16" s="19" t="str">
        <f t="array" ref="CA16">IF(CA$7="1",SUM(CA$145:CA$147)/3.6-PRODUCT(CA9,INDEX($OL$1:$PC$19,16,MATCH(CA$2&amp;CA$6,INDEX($OL$1:$PC$19,2,)&amp;INDEX($OL$1:$PC$19,6,),0)))+CA9*SUMPRODUCT($OL$7:$PC$7,$OL$16:$PC$16)-CA$12*INDEX($OF$1:$OK$19,16,MATCH(CA13,$OF$1:$OK$1,0))+CA9*SUMPRODUCT($OL$7:$PC$7,$OL$10:$PC$10)*SUMPRODUCT($OF$10:$OI$10,$OF$16:$OI$16)+SUMPRODUCT($OL$7:$PC$7,$OL$11:$PC$11)*SUMPRODUCT($OF$11:$OI$11,$OF$16:$OI$16),"")</f>
        <v/>
      </c>
      <c r="CB16" s="19" t="str">
        <f t="array" ref="CB16">IF(CB$7="1",SUM(CB$145:CB$147)/3.6-PRODUCT(CB9,INDEX($OL$1:$PC$19,16,MATCH(CB$2&amp;CB$6,INDEX($OL$1:$PC$19,2,)&amp;INDEX($OL$1:$PC$19,6,),0)))+CB9*SUMPRODUCT($OL$7:$PC$7,$OL$16:$PC$16)-CB$12*INDEX($OF$1:$OK$19,16,MATCH(CB13,$OF$1:$OK$1,0))+CB9*SUMPRODUCT($OL$7:$PC$7,$OL$10:$PC$10)*SUMPRODUCT($OF$10:$OI$10,$OF$16:$OI$16)+SUMPRODUCT($OL$7:$PC$7,$OL$11:$PC$11)*SUMPRODUCT($OF$11:$OI$11,$OF$16:$OI$16),"")</f>
        <v/>
      </c>
      <c r="CC16" s="19" t="str">
        <f t="array" ref="CC16">IF(CC$7="1",SUM(CC$145:CC$147)/3.6-PRODUCT(CC9,INDEX($OL$1:$PC$19,16,MATCH(CC$2&amp;CC$6,INDEX($OL$1:$PC$19,2,)&amp;INDEX($OL$1:$PC$19,6,),0)))+CC9*SUMPRODUCT($OL$7:$PC$7,$OL$16:$PC$16)-CC$12*INDEX($OF$1:$OK$19,16,MATCH(CC13,$OF$1:$OK$1,0))+CC9*SUMPRODUCT($OL$7:$PC$7,$OL$10:$PC$10)*SUMPRODUCT($OF$10:$OI$10,$OF$16:$OI$16)+SUMPRODUCT($OL$7:$PC$7,$OL$11:$PC$11)*SUMPRODUCT($OF$11:$OI$11,$OF$16:$OI$16),"")</f>
        <v/>
      </c>
      <c r="CD16" s="19" t="str">
        <f t="array" ref="CD16">IF(CD$7="1",SUM(CD$145:CD$147)/3.6-PRODUCT(CD9,INDEX($OL$1:$PC$19,16,MATCH(CD$2&amp;CD$6,INDEX($OL$1:$PC$19,2,)&amp;INDEX($OL$1:$PC$19,6,),0)))+CD9*SUMPRODUCT($OL$7:$PC$7,$OL$16:$PC$16)-CD$12*INDEX($OF$1:$OK$19,16,MATCH(CD13,$OF$1:$OK$1,0))+CD9*SUMPRODUCT($OL$7:$PC$7,$OL$10:$PC$10)*SUMPRODUCT($OF$10:$OI$10,$OF$16:$OI$16)+SUMPRODUCT($OL$7:$PC$7,$OL$11:$PC$11)*SUMPRODUCT($OF$11:$OI$11,$OF$16:$OI$16),"")</f>
        <v/>
      </c>
      <c r="CE16" s="19" t="str">
        <f t="array" ref="CE16">IF(CE$7="1",SUM(CE$145:CE$147)/3.6-PRODUCT(CE9,INDEX($OL$1:$PC$19,16,MATCH(CE$2&amp;CE$6,INDEX($OL$1:$PC$19,2,)&amp;INDEX($OL$1:$PC$19,6,),0)))+CE9*SUMPRODUCT($OL$7:$PC$7,$OL$16:$PC$16)-CE$12*INDEX($OF$1:$OK$19,16,MATCH(CE13,$OF$1:$OK$1,0))+CE9*SUMPRODUCT($OL$7:$PC$7,$OL$10:$PC$10)*SUMPRODUCT($OF$10:$OI$10,$OF$16:$OI$16)+SUMPRODUCT($OL$7:$PC$7,$OL$11:$PC$11)*SUMPRODUCT($OF$11:$OI$11,$OF$16:$OI$16),"")</f>
        <v/>
      </c>
      <c r="CF16" s="19" t="str">
        <f t="array" ref="CF16">IF(CF$7="1",SUM(CF$145:CF$147)/3.6-PRODUCT(CF9,INDEX($OL$1:$PC$19,16,MATCH(CF$2&amp;CF$6,INDEX($OL$1:$PC$19,2,)&amp;INDEX($OL$1:$PC$19,6,),0)))+CF9*SUMPRODUCT($OL$7:$PC$7,$OL$16:$PC$16)-CF$12*INDEX($OF$1:$OK$19,16,MATCH(CF13,$OF$1:$OK$1,0))+CF9*SUMPRODUCT($OL$7:$PC$7,$OL$10:$PC$10)*SUMPRODUCT($OF$10:$OI$10,$OF$16:$OI$16)+SUMPRODUCT($OL$7:$PC$7,$OL$11:$PC$11)*SUMPRODUCT($OF$11:$OI$11,$OF$16:$OI$16),"")</f>
        <v/>
      </c>
      <c r="CG16" s="19" t="str">
        <f t="array" ref="CG16">IF(CG$7="1",SUM(CG$145:CG$147)/3.6-PRODUCT(CG9,INDEX($OL$1:$PC$19,16,MATCH(CG$2&amp;CG$6,INDEX($OL$1:$PC$19,2,)&amp;INDEX($OL$1:$PC$19,6,),0)))+CG9*SUMPRODUCT($OL$7:$PC$7,$OL$16:$PC$16)-CG$12*INDEX($OF$1:$OK$19,16,MATCH(CG13,$OF$1:$OK$1,0))+CG9*SUMPRODUCT($OL$7:$PC$7,$OL$10:$PC$10)*SUMPRODUCT($OF$10:$OI$10,$OF$16:$OI$16)+SUMPRODUCT($OL$7:$PC$7,$OL$11:$PC$11)*SUMPRODUCT($OF$11:$OI$11,$OF$16:$OI$16),"")</f>
        <v/>
      </c>
      <c r="CH16" s="19" t="str">
        <f t="array" ref="CH16">IF(CH$7="1",SUM(CH$145:CH$147)/3.6-PRODUCT(CH9,INDEX($OL$1:$PC$19,16,MATCH(CH$2&amp;CH$6,INDEX($OL$1:$PC$19,2,)&amp;INDEX($OL$1:$PC$19,6,),0)))+CH9*SUMPRODUCT($OL$7:$PC$7,$OL$16:$PC$16)-CH$12*INDEX($OF$1:$OK$19,16,MATCH(CH13,$OF$1:$OK$1,0))+CH9*SUMPRODUCT($OL$7:$PC$7,$OL$10:$PC$10)*SUMPRODUCT($OF$10:$OI$10,$OF$16:$OI$16)+SUMPRODUCT($OL$7:$PC$7,$OL$11:$PC$11)*SUMPRODUCT($OF$11:$OI$11,$OF$16:$OI$16),"")</f>
        <v/>
      </c>
      <c r="CI16" s="19" t="str">
        <f t="array" ref="CI16">IF(CI$7="1",SUM(CI$145:CI$147)/3.6-PRODUCT(CI9,INDEX($OL$1:$PC$19,16,MATCH(CI$2&amp;CI$6,INDEX($OL$1:$PC$19,2,)&amp;INDEX($OL$1:$PC$19,6,),0)))+CI9*SUMPRODUCT($OL$7:$PC$7,$OL$16:$PC$16)-CI$12*INDEX($OF$1:$OK$19,16,MATCH(CI13,$OF$1:$OK$1,0))+CI9*SUMPRODUCT($OL$7:$PC$7,$OL$10:$PC$10)*SUMPRODUCT($OF$10:$OI$10,$OF$16:$OI$16)+SUMPRODUCT($OL$7:$PC$7,$OL$11:$PC$11)*SUMPRODUCT($OF$11:$OI$11,$OF$16:$OI$16),"")</f>
        <v/>
      </c>
      <c r="CJ16" s="19" t="str">
        <f t="array" ref="CJ16">IF(CJ$7="1",SUM(CJ$145:CJ$147)/3.6-PRODUCT(CJ9,INDEX($OL$1:$PC$19,16,MATCH(CJ$2&amp;CJ$6,INDEX($OL$1:$PC$19,2,)&amp;INDEX($OL$1:$PC$19,6,),0)))+CJ9*SUMPRODUCT($OL$7:$PC$7,$OL$16:$PC$16)-CJ$12*INDEX($OF$1:$OK$19,16,MATCH(CJ13,$OF$1:$OK$1,0))+CJ9*SUMPRODUCT($OL$7:$PC$7,$OL$10:$PC$10)*SUMPRODUCT($OF$10:$OI$10,$OF$16:$OI$16)+SUMPRODUCT($OL$7:$PC$7,$OL$11:$PC$11)*SUMPRODUCT($OF$11:$OI$11,$OF$16:$OI$16),"")</f>
        <v/>
      </c>
      <c r="CK16" s="19" t="str">
        <f t="array" ref="CK16">IF(CK$7="1",SUM(CK$145:CK$147)/3.6-PRODUCT(CK9,INDEX($OL$1:$PC$19,16,MATCH(CK$2&amp;CK$6,INDEX($OL$1:$PC$19,2,)&amp;INDEX($OL$1:$PC$19,6,),0)))+CK9*SUMPRODUCT($OL$7:$PC$7,$OL$16:$PC$16)-CK$12*INDEX($OF$1:$OK$19,16,MATCH(CK13,$OF$1:$OK$1,0))+CK9*SUMPRODUCT($OL$7:$PC$7,$OL$10:$PC$10)*SUMPRODUCT($OF$10:$OI$10,$OF$16:$OI$16)+SUMPRODUCT($OL$7:$PC$7,$OL$11:$PC$11)*SUMPRODUCT($OF$11:$OI$11,$OF$16:$OI$16),"")</f>
        <v/>
      </c>
      <c r="CL16" s="19" t="str">
        <f t="array" ref="CL16">IF(CL$7="1",SUM(CL$145:CL$147)/3.6-PRODUCT(CL9,INDEX($OL$1:$PC$19,16,MATCH(CL$2&amp;CL$6,INDEX($OL$1:$PC$19,2,)&amp;INDEX($OL$1:$PC$19,6,),0)))+CL9*SUMPRODUCT($OL$7:$PC$7,$OL$16:$PC$16)-CL$12*INDEX($OF$1:$OK$19,16,MATCH(CL13,$OF$1:$OK$1,0))+CL9*SUMPRODUCT($OL$7:$PC$7,$OL$10:$PC$10)*SUMPRODUCT($OF$10:$OI$10,$OF$16:$OI$16)+SUMPRODUCT($OL$7:$PC$7,$OL$11:$PC$11)*SUMPRODUCT($OF$11:$OI$11,$OF$16:$OI$16),"")</f>
        <v/>
      </c>
      <c r="CM16" s="19" t="str">
        <f t="array" ref="CM16">IF(CM$7="1",SUM(CM$145:CM$147)/3.6-PRODUCT(CM9,INDEX($OL$1:$PC$19,16,MATCH(CM$2&amp;CM$6,INDEX($OL$1:$PC$19,2,)&amp;INDEX($OL$1:$PC$19,6,),0)))+CM9*SUMPRODUCT($OL$7:$PC$7,$OL$16:$PC$16)-CM$12*INDEX($OF$1:$OK$19,16,MATCH(CM13,$OF$1:$OK$1,0))+CM9*SUMPRODUCT($OL$7:$PC$7,$OL$10:$PC$10)*SUMPRODUCT($OF$10:$OI$10,$OF$16:$OI$16)+SUMPRODUCT($OL$7:$PC$7,$OL$11:$PC$11)*SUMPRODUCT($OF$11:$OI$11,$OF$16:$OI$16),"")</f>
        <v/>
      </c>
      <c r="CN16" s="19" t="str">
        <f t="array" ref="CN16">IF(CN$7="1",SUM(CN$145:CN$147)/3.6-PRODUCT(CN9,INDEX($OL$1:$PC$19,16,MATCH(CN$2&amp;CN$6,INDEX($OL$1:$PC$19,2,)&amp;INDEX($OL$1:$PC$19,6,),0)))+CN9*SUMPRODUCT($OL$7:$PC$7,$OL$16:$PC$16)-CN$12*INDEX($OF$1:$OK$19,16,MATCH(CN13,$OF$1:$OK$1,0))+CN9*SUMPRODUCT($OL$7:$PC$7,$OL$10:$PC$10)*SUMPRODUCT($OF$10:$OI$10,$OF$16:$OI$16)+SUMPRODUCT($OL$7:$PC$7,$OL$11:$PC$11)*SUMPRODUCT($OF$11:$OI$11,$OF$16:$OI$16),"")</f>
        <v/>
      </c>
      <c r="CO16" s="19" t="str">
        <f t="array" ref="CO16">IF(CO$7="1",SUM(CO$145:CO$147)/3.6-PRODUCT(CO9,INDEX($OL$1:$PC$19,16,MATCH(CO$2&amp;CO$6,INDEX($OL$1:$PC$19,2,)&amp;INDEX($OL$1:$PC$19,6,),0)))+CO9*SUMPRODUCT($OL$7:$PC$7,$OL$16:$PC$16)-CO$12*INDEX($OF$1:$OK$19,16,MATCH(CO13,$OF$1:$OK$1,0))+CO9*SUMPRODUCT($OL$7:$PC$7,$OL$10:$PC$10)*SUMPRODUCT($OF$10:$OI$10,$OF$16:$OI$16)+SUMPRODUCT($OL$7:$PC$7,$OL$11:$PC$11)*SUMPRODUCT($OF$11:$OI$11,$OF$16:$OI$16),"")</f>
        <v/>
      </c>
      <c r="CP16" s="19" t="str">
        <f t="array" ref="CP16">IF(CP$7="1",SUM(CP$145:CP$147)/3.6-PRODUCT(CP9,INDEX($OL$1:$PC$19,16,MATCH(CP$2&amp;CP$6,INDEX($OL$1:$PC$19,2,)&amp;INDEX($OL$1:$PC$19,6,),0)))+CP9*SUMPRODUCT($OL$7:$PC$7,$OL$16:$PC$16)-CP$12*INDEX($OF$1:$OK$19,16,MATCH(CP13,$OF$1:$OK$1,0))+CP9*SUMPRODUCT($OL$7:$PC$7,$OL$10:$PC$10)*SUMPRODUCT($OF$10:$OI$10,$OF$16:$OI$16)+SUMPRODUCT($OL$7:$PC$7,$OL$11:$PC$11)*SUMPRODUCT($OF$11:$OI$11,$OF$16:$OI$16),"")</f>
        <v/>
      </c>
      <c r="CQ16" s="19" t="str">
        <f t="array" ref="CQ16">IF(CQ$7="1",SUM(CQ$145:CQ$147)/3.6-PRODUCT(CQ9,INDEX($OL$1:$PC$19,16,MATCH(CQ$2&amp;CQ$6,INDEX($OL$1:$PC$19,2,)&amp;INDEX($OL$1:$PC$19,6,),0)))+CQ9*SUMPRODUCT($OL$7:$PC$7,$OL$16:$PC$16)-CQ$12*INDEX($OF$1:$OK$19,16,MATCH(CQ13,$OF$1:$OK$1,0))+CQ9*SUMPRODUCT($OL$7:$PC$7,$OL$10:$PC$10)*SUMPRODUCT($OF$10:$OI$10,$OF$16:$OI$16)+SUMPRODUCT($OL$7:$PC$7,$OL$11:$PC$11)*SUMPRODUCT($OF$11:$OI$11,$OF$16:$OI$16),"")</f>
        <v/>
      </c>
      <c r="CR16" s="19" t="str">
        <f t="array" ref="CR16">IF(CR$7="1",SUM(CR$145:CR$147)/3.6-PRODUCT(CR9,INDEX($OL$1:$PC$19,16,MATCH(CR$2&amp;CR$6,INDEX($OL$1:$PC$19,2,)&amp;INDEX($OL$1:$PC$19,6,),0)))+CR9*SUMPRODUCT($OL$7:$PC$7,$OL$16:$PC$16)-CR$12*INDEX($OF$1:$OK$19,16,MATCH(CR13,$OF$1:$OK$1,0))+CR9*SUMPRODUCT($OL$7:$PC$7,$OL$10:$PC$10)*SUMPRODUCT($OF$10:$OI$10,$OF$16:$OI$16)+SUMPRODUCT($OL$7:$PC$7,$OL$11:$PC$11)*SUMPRODUCT($OF$11:$OI$11,$OF$16:$OI$16),"")</f>
        <v/>
      </c>
      <c r="CS16" s="19" t="str">
        <f t="array" ref="CS16">IF(CS$7="1",SUM(CS$145:CS$147)/3.6-PRODUCT(CS9,INDEX($OL$1:$PC$19,16,MATCH(CS$2&amp;CS$6,INDEX($OL$1:$PC$19,2,)&amp;INDEX($OL$1:$PC$19,6,),0)))+CS9*SUMPRODUCT($OL$7:$PC$7,$OL$16:$PC$16)-CS$12*INDEX($OF$1:$OK$19,16,MATCH(CS13,$OF$1:$OK$1,0))+CS9*SUMPRODUCT($OL$7:$PC$7,$OL$10:$PC$10)*SUMPRODUCT($OF$10:$OI$10,$OF$16:$OI$16)+SUMPRODUCT($OL$7:$PC$7,$OL$11:$PC$11)*SUMPRODUCT($OF$11:$OI$11,$OF$16:$OI$16),"")</f>
        <v/>
      </c>
      <c r="CT16" s="19" t="str">
        <f t="array" ref="CT16">IF(CT$7="1",SUM(CT$145:CT$147)/3.6-PRODUCT(CT9,INDEX($OL$1:$PC$19,16,MATCH(CT$2&amp;CT$6,INDEX($OL$1:$PC$19,2,)&amp;INDEX($OL$1:$PC$19,6,),0)))+CT9*SUMPRODUCT($OL$7:$PC$7,$OL$16:$PC$16)-CT$12*INDEX($OF$1:$OK$19,16,MATCH(CT13,$OF$1:$OK$1,0))+CT9*SUMPRODUCT($OL$7:$PC$7,$OL$10:$PC$10)*SUMPRODUCT($OF$10:$OI$10,$OF$16:$OI$16)+SUMPRODUCT($OL$7:$PC$7,$OL$11:$PC$11)*SUMPRODUCT($OF$11:$OI$11,$OF$16:$OI$16),"")</f>
        <v/>
      </c>
      <c r="CU16" s="19" t="str">
        <f t="array" ref="CU16">IF(CU$7="1",SUM(CU$145:CU$147)/3.6-PRODUCT(CU9,INDEX($OL$1:$PC$19,16,MATCH(CU$2&amp;CU$6,INDEX($OL$1:$PC$19,2,)&amp;INDEX($OL$1:$PC$19,6,),0)))+CU9*SUMPRODUCT($OL$7:$PC$7,$OL$16:$PC$16)-CU$12*INDEX($OF$1:$OK$19,16,MATCH(CU13,$OF$1:$OK$1,0))+CU9*SUMPRODUCT($OL$7:$PC$7,$OL$10:$PC$10)*SUMPRODUCT($OF$10:$OI$10,$OF$16:$OI$16)+SUMPRODUCT($OL$7:$PC$7,$OL$11:$PC$11)*SUMPRODUCT($OF$11:$OI$11,$OF$16:$OI$16),"")</f>
        <v/>
      </c>
      <c r="CV16" s="19" t="str">
        <f t="array" ref="CV16">IF(CV$7="1",SUM(CV$145:CV$147)/3.6-PRODUCT(CV9,INDEX($OL$1:$PC$19,16,MATCH(CV$2&amp;CV$6,INDEX($OL$1:$PC$19,2,)&amp;INDEX($OL$1:$PC$19,6,),0)))+CV9*SUMPRODUCT($OL$7:$PC$7,$OL$16:$PC$16)-CV$12*INDEX($OF$1:$OK$19,16,MATCH(CV13,$OF$1:$OK$1,0))+CV9*SUMPRODUCT($OL$7:$PC$7,$OL$10:$PC$10)*SUMPRODUCT($OF$10:$OI$10,$OF$16:$OI$16)+SUMPRODUCT($OL$7:$PC$7,$OL$11:$PC$11)*SUMPRODUCT($OF$11:$OI$11,$OF$16:$OI$16),"")</f>
        <v/>
      </c>
      <c r="CW16" s="19" t="str">
        <f t="array" ref="CW16">IF(CW$7="1",SUM(CW$145:CW$147)/3.6-PRODUCT(CW9,INDEX($OL$1:$PC$19,16,MATCH(CW$2&amp;CW$6,INDEX($OL$1:$PC$19,2,)&amp;INDEX($OL$1:$PC$19,6,),0)))+CW9*SUMPRODUCT($OL$7:$PC$7,$OL$16:$PC$16)-CW$12*INDEX($OF$1:$OK$19,16,MATCH(CW13,$OF$1:$OK$1,0))+CW9*SUMPRODUCT($OL$7:$PC$7,$OL$10:$PC$10)*SUMPRODUCT($OF$10:$OI$10,$OF$16:$OI$16)+SUMPRODUCT($OL$7:$PC$7,$OL$11:$PC$11)*SUMPRODUCT($OF$11:$OI$11,$OF$16:$OI$16),"")</f>
        <v/>
      </c>
      <c r="CX16" s="19" t="str">
        <f t="array" ref="CX16">IF(CX$7="1",SUM(CX$145:CX$147)/3.6-PRODUCT(CX9,INDEX($OL$1:$PC$19,16,MATCH(CX$2&amp;CX$6,INDEX($OL$1:$PC$19,2,)&amp;INDEX($OL$1:$PC$19,6,),0)))+CX9*SUMPRODUCT($OL$7:$PC$7,$OL$16:$PC$16)-CX$12*INDEX($OF$1:$OK$19,16,MATCH(CX13,$OF$1:$OK$1,0))+CX9*SUMPRODUCT($OL$7:$PC$7,$OL$10:$PC$10)*SUMPRODUCT($OF$10:$OI$10,$OF$16:$OI$16)+SUMPRODUCT($OL$7:$PC$7,$OL$11:$PC$11)*SUMPRODUCT($OF$11:$OI$11,$OF$16:$OI$16),"")</f>
        <v/>
      </c>
      <c r="CY16" s="19" t="str">
        <f t="array" ref="CY16">IF(CY$7="1",SUM(CY$145:CY$147)/3.6-PRODUCT(CY9,INDEX($OL$1:$PC$19,16,MATCH(CY$2&amp;CY$6,INDEX($OL$1:$PC$19,2,)&amp;INDEX($OL$1:$PC$19,6,),0)))+CY9*SUMPRODUCT($OL$7:$PC$7,$OL$16:$PC$16)-CY$12*INDEX($OF$1:$OK$19,16,MATCH(CY13,$OF$1:$OK$1,0))+CY9*SUMPRODUCT($OL$7:$PC$7,$OL$10:$PC$10)*SUMPRODUCT($OF$10:$OI$10,$OF$16:$OI$16)+SUMPRODUCT($OL$7:$PC$7,$OL$11:$PC$11)*SUMPRODUCT($OF$11:$OI$11,$OF$16:$OI$16),"")</f>
        <v/>
      </c>
      <c r="CZ16" s="19" t="str">
        <f t="array" ref="CZ16">IF(CZ$7="1",SUM(CZ$145:CZ$147)/3.6-PRODUCT(CZ9,INDEX($OL$1:$PC$19,16,MATCH(CZ$2&amp;CZ$6,INDEX($OL$1:$PC$19,2,)&amp;INDEX($OL$1:$PC$19,6,),0)))+CZ9*SUMPRODUCT($OL$7:$PC$7,$OL$16:$PC$16)-CZ$12*INDEX($OF$1:$OK$19,16,MATCH(CZ13,$OF$1:$OK$1,0))+CZ9*SUMPRODUCT($OL$7:$PC$7,$OL$10:$PC$10)*SUMPRODUCT($OF$10:$OI$10,$OF$16:$OI$16)+SUMPRODUCT($OL$7:$PC$7,$OL$11:$PC$11)*SUMPRODUCT($OF$11:$OI$11,$OF$16:$OI$16),"")</f>
        <v/>
      </c>
      <c r="DA16" s="19" t="str">
        <f t="array" ref="DA16">IF(DA$7="1",SUM(DA$145:DA$147)/3.6-PRODUCT(DA9,INDEX($OL$1:$PC$19,16,MATCH(DA$2&amp;DA$6,INDEX($OL$1:$PC$19,2,)&amp;INDEX($OL$1:$PC$19,6,),0)))+DA9*SUMPRODUCT($OL$7:$PC$7,$OL$16:$PC$16)-DA$12*INDEX($OF$1:$OK$19,16,MATCH(DA13,$OF$1:$OK$1,0))+DA9*SUMPRODUCT($OL$7:$PC$7,$OL$10:$PC$10)*SUMPRODUCT($OF$10:$OI$10,$OF$16:$OI$16)+SUMPRODUCT($OL$7:$PC$7,$OL$11:$PC$11)*SUMPRODUCT($OF$11:$OI$11,$OF$16:$OI$16),"")</f>
        <v/>
      </c>
      <c r="DB16" s="19" t="str">
        <f t="array" ref="DB16">IF(DB$7="1",SUM(DB$145:DB$147)/3.6-PRODUCT(DB9,INDEX($OL$1:$PC$19,16,MATCH(DB$2&amp;DB$6,INDEX($OL$1:$PC$19,2,)&amp;INDEX($OL$1:$PC$19,6,),0)))+DB9*SUMPRODUCT($OL$7:$PC$7,$OL$16:$PC$16)-DB$12*INDEX($OF$1:$OK$19,16,MATCH(DB13,$OF$1:$OK$1,0))+DB9*SUMPRODUCT($OL$7:$PC$7,$OL$10:$PC$10)*SUMPRODUCT($OF$10:$OI$10,$OF$16:$OI$16)+SUMPRODUCT($OL$7:$PC$7,$OL$11:$PC$11)*SUMPRODUCT($OF$11:$OI$11,$OF$16:$OI$16),"")</f>
        <v/>
      </c>
      <c r="DC16" s="19" t="str">
        <f t="array" ref="DC16">IF(DC$7="1",SUM(DC$145:DC$147)/3.6-PRODUCT(DC9,INDEX($OL$1:$PC$19,16,MATCH(DC$2&amp;DC$6,INDEX($OL$1:$PC$19,2,)&amp;INDEX($OL$1:$PC$19,6,),0)))+DC9*SUMPRODUCT($OL$7:$PC$7,$OL$16:$PC$16)-DC$12*INDEX($OF$1:$OK$19,16,MATCH(DC13,$OF$1:$OK$1,0))+DC9*SUMPRODUCT($OL$7:$PC$7,$OL$10:$PC$10)*SUMPRODUCT($OF$10:$OI$10,$OF$16:$OI$16)+SUMPRODUCT($OL$7:$PC$7,$OL$11:$PC$11)*SUMPRODUCT($OF$11:$OI$11,$OF$16:$OI$16),"")</f>
        <v/>
      </c>
      <c r="DD16" s="19" t="str">
        <f t="array" ref="DD16">IF(DD$7="1",SUM(DD$145:DD$147)/3.6-PRODUCT(DD9,INDEX($OL$1:$PC$19,16,MATCH(DD$2&amp;DD$6,INDEX($OL$1:$PC$19,2,)&amp;INDEX($OL$1:$PC$19,6,),0)))+DD9*SUMPRODUCT($OL$7:$PC$7,$OL$16:$PC$16)-DD$12*INDEX($OF$1:$OK$19,16,MATCH(DD13,$OF$1:$OK$1,0))+DD9*SUMPRODUCT($OL$7:$PC$7,$OL$10:$PC$10)*SUMPRODUCT($OF$10:$OI$10,$OF$16:$OI$16)+SUMPRODUCT($OL$7:$PC$7,$OL$11:$PC$11)*SUMPRODUCT($OF$11:$OI$11,$OF$16:$OI$16),"")</f>
        <v/>
      </c>
      <c r="DE16" s="19" t="str">
        <f t="array" ref="DE16">IF(DE$7="1",SUM(DE$145:DE$147)/3.6-PRODUCT(DE9,INDEX($OL$1:$PC$19,16,MATCH(DE$2&amp;DE$6,INDEX($OL$1:$PC$19,2,)&amp;INDEX($OL$1:$PC$19,6,),0)))+DE9*SUMPRODUCT($OL$7:$PC$7,$OL$16:$PC$16)-DE$12*INDEX($OF$1:$OK$19,16,MATCH(DE13,$OF$1:$OK$1,0))+DE9*SUMPRODUCT($OL$7:$PC$7,$OL$10:$PC$10)*SUMPRODUCT($OF$10:$OI$10,$OF$16:$OI$16)+SUMPRODUCT($OL$7:$PC$7,$OL$11:$PC$11)*SUMPRODUCT($OF$11:$OI$11,$OF$16:$OI$16),"")</f>
        <v/>
      </c>
      <c r="DF16" s="19" t="str">
        <f t="array" ref="DF16">IF(DF$7="1",SUM(DF$145:DF$147)/3.6-PRODUCT(DF9,INDEX($OL$1:$PC$19,16,MATCH(DF$2&amp;DF$6,INDEX($OL$1:$PC$19,2,)&amp;INDEX($OL$1:$PC$19,6,),0)))+DF9*SUMPRODUCT($OL$7:$PC$7,$OL$16:$PC$16)-DF$12*INDEX($OF$1:$OK$19,16,MATCH(DF13,$OF$1:$OK$1,0))+DF9*SUMPRODUCT($OL$7:$PC$7,$OL$10:$PC$10)*SUMPRODUCT($OF$10:$OI$10,$OF$16:$OI$16)+SUMPRODUCT($OL$7:$PC$7,$OL$11:$PC$11)*SUMPRODUCT($OF$11:$OI$11,$OF$16:$OI$16),"")</f>
        <v/>
      </c>
      <c r="DG16" s="19" t="str">
        <f t="array" ref="DG16">IF(DG$7="1",SUM(DG$145:DG$147)/3.6-PRODUCT(DG9,INDEX($OL$1:$PC$19,16,MATCH(DG$2&amp;DG$6,INDEX($OL$1:$PC$19,2,)&amp;INDEX($OL$1:$PC$19,6,),0)))+DG9*SUMPRODUCT($OL$7:$PC$7,$OL$16:$PC$16)-DG$12*INDEX($OF$1:$OK$19,16,MATCH(DG13,$OF$1:$OK$1,0))+DG9*SUMPRODUCT($OL$7:$PC$7,$OL$10:$PC$10)*SUMPRODUCT($OF$10:$OI$10,$OF$16:$OI$16)+SUMPRODUCT($OL$7:$PC$7,$OL$11:$PC$11)*SUMPRODUCT($OF$11:$OI$11,$OF$16:$OI$16),"")</f>
        <v/>
      </c>
      <c r="DH16" s="19" t="str">
        <f t="array" ref="DH16">IF(DH$7="1",SUM(DH$145:DH$147)/3.6-PRODUCT(DH9,INDEX($OL$1:$PC$19,16,MATCH(DH$2&amp;DH$6,INDEX($OL$1:$PC$19,2,)&amp;INDEX($OL$1:$PC$19,6,),0)))+DH9*SUMPRODUCT($OL$7:$PC$7,$OL$16:$PC$16)-DH$12*INDEX($OF$1:$OK$19,16,MATCH(DH13,$OF$1:$OK$1,0))+DH9*SUMPRODUCT($OL$7:$PC$7,$OL$10:$PC$10)*SUMPRODUCT($OF$10:$OI$10,$OF$16:$OI$16)+SUMPRODUCT($OL$7:$PC$7,$OL$11:$PC$11)*SUMPRODUCT($OF$11:$OI$11,$OF$16:$OI$16),"")</f>
        <v/>
      </c>
      <c r="DI16" s="19" t="str">
        <f t="array" ref="DI16">IF(DI$7="1",SUM(DI$145:DI$147)/3.6-PRODUCT(DI9,INDEX($OL$1:$PC$19,16,MATCH(DI$2&amp;DI$6,INDEX($OL$1:$PC$19,2,)&amp;INDEX($OL$1:$PC$19,6,),0)))+DI9*SUMPRODUCT($OL$7:$PC$7,$OL$16:$PC$16)-DI$12*INDEX($OF$1:$OK$19,16,MATCH(DI13,$OF$1:$OK$1,0))+DI9*SUMPRODUCT($OL$7:$PC$7,$OL$10:$PC$10)*SUMPRODUCT($OF$10:$OI$10,$OF$16:$OI$16)+SUMPRODUCT($OL$7:$PC$7,$OL$11:$PC$11)*SUMPRODUCT($OF$11:$OI$11,$OF$16:$OI$16),"")</f>
        <v/>
      </c>
      <c r="DJ16" s="19" t="str">
        <f t="array" ref="DJ16">IF(DJ$7="1",SUM(DJ$145:DJ$147)/3.6-PRODUCT(DJ9,INDEX($OL$1:$PC$19,16,MATCH(DJ$2&amp;DJ$6,INDEX($OL$1:$PC$19,2,)&amp;INDEX($OL$1:$PC$19,6,),0)))+DJ9*SUMPRODUCT($OL$7:$PC$7,$OL$16:$PC$16)-DJ$12*INDEX($OF$1:$OK$19,16,MATCH(DJ13,$OF$1:$OK$1,0))+DJ9*SUMPRODUCT($OL$7:$PC$7,$OL$10:$PC$10)*SUMPRODUCT($OF$10:$OI$10,$OF$16:$OI$16)+SUMPRODUCT($OL$7:$PC$7,$OL$11:$PC$11)*SUMPRODUCT($OF$11:$OI$11,$OF$16:$OI$16),"")</f>
        <v/>
      </c>
      <c r="DK16" s="19" t="str">
        <f t="array" ref="DK16">IF(DK$7="1",SUM(DK$145:DK$147)/3.6-PRODUCT(DK9,INDEX($OL$1:$PC$19,16,MATCH(DK$2&amp;DK$6,INDEX($OL$1:$PC$19,2,)&amp;INDEX($OL$1:$PC$19,6,),0)))+DK9*SUMPRODUCT($OL$7:$PC$7,$OL$16:$PC$16)-DK$12*INDEX($OF$1:$OK$19,16,MATCH(DK13,$OF$1:$OK$1,0))+DK9*SUMPRODUCT($OL$7:$PC$7,$OL$10:$PC$10)*SUMPRODUCT($OF$10:$OI$10,$OF$16:$OI$16)+SUMPRODUCT($OL$7:$PC$7,$OL$11:$PC$11)*SUMPRODUCT($OF$11:$OI$11,$OF$16:$OI$16),"")</f>
        <v/>
      </c>
      <c r="DL16" s="19" t="str">
        <f t="array" ref="DL16">IF(DL$7="1",SUM(DL$145:DL$147)/3.6-PRODUCT(DL9,INDEX($OL$1:$PC$19,16,MATCH(DL$2&amp;DL$6,INDEX($OL$1:$PC$19,2,)&amp;INDEX($OL$1:$PC$19,6,),0)))+DL9*SUMPRODUCT($OL$7:$PC$7,$OL$16:$PC$16)-DL$12*INDEX($OF$1:$OK$19,16,MATCH(DL13,$OF$1:$OK$1,0))+DL9*SUMPRODUCT($OL$7:$PC$7,$OL$10:$PC$10)*SUMPRODUCT($OF$10:$OI$10,$OF$16:$OI$16)+SUMPRODUCT($OL$7:$PC$7,$OL$11:$PC$11)*SUMPRODUCT($OF$11:$OI$11,$OF$16:$OI$16),"")</f>
        <v/>
      </c>
      <c r="DM16" s="19" t="str">
        <f t="array" ref="DM16">IF(DM$7="1",SUM(DM$145:DM$147)/3.6-PRODUCT(DM9,INDEX($OL$1:$PC$19,16,MATCH(DM$2&amp;DM$6,INDEX($OL$1:$PC$19,2,)&amp;INDEX($OL$1:$PC$19,6,),0)))+DM9*SUMPRODUCT($OL$7:$PC$7,$OL$16:$PC$16)-DM$12*INDEX($OF$1:$OK$19,16,MATCH(DM13,$OF$1:$OK$1,0))+DM9*SUMPRODUCT($OL$7:$PC$7,$OL$10:$PC$10)*SUMPRODUCT($OF$10:$OI$10,$OF$16:$OI$16)+SUMPRODUCT($OL$7:$PC$7,$OL$11:$PC$11)*SUMPRODUCT($OF$11:$OI$11,$OF$16:$OI$16),"")</f>
        <v/>
      </c>
      <c r="DN16" s="19" t="str">
        <f t="array" ref="DN16">IF(DN$7="1",SUM(DN$145:DN$147)/3.6-PRODUCT(DN9,INDEX($OL$1:$PC$19,16,MATCH(DN$2&amp;DN$6,INDEX($OL$1:$PC$19,2,)&amp;INDEX($OL$1:$PC$19,6,),0)))+DN9*SUMPRODUCT($OL$7:$PC$7,$OL$16:$PC$16)-DN$12*INDEX($OF$1:$OK$19,16,MATCH(DN13,$OF$1:$OK$1,0))+DN9*SUMPRODUCT($OL$7:$PC$7,$OL$10:$PC$10)*SUMPRODUCT($OF$10:$OI$10,$OF$16:$OI$16)+SUMPRODUCT($OL$7:$PC$7,$OL$11:$PC$11)*SUMPRODUCT($OF$11:$OI$11,$OF$16:$OI$16),"")</f>
        <v/>
      </c>
      <c r="DO16" s="19" t="str">
        <f t="array" ref="DO16">IF(DO$7="1",SUM(DO$145:DO$147)/3.6-PRODUCT(DO9,INDEX($OL$1:$PC$19,16,MATCH(DO$2&amp;DO$6,INDEX($OL$1:$PC$19,2,)&amp;INDEX($OL$1:$PC$19,6,),0)))+DO9*SUMPRODUCT($OL$7:$PC$7,$OL$16:$PC$16)-DO$12*INDEX($OF$1:$OK$19,16,MATCH(DO13,$OF$1:$OK$1,0))+DO9*SUMPRODUCT($OL$7:$PC$7,$OL$10:$PC$10)*SUMPRODUCT($OF$10:$OI$10,$OF$16:$OI$16)+SUMPRODUCT($OL$7:$PC$7,$OL$11:$PC$11)*SUMPRODUCT($OF$11:$OI$11,$OF$16:$OI$16),"")</f>
        <v/>
      </c>
      <c r="DP16" s="19" t="str">
        <f t="array" ref="DP16">IF(DP$7="1",SUM(DP$145:DP$147)/3.6-PRODUCT(DP9,INDEX($OL$1:$PC$19,16,MATCH(DP$2&amp;DP$6,INDEX($OL$1:$PC$19,2,)&amp;INDEX($OL$1:$PC$19,6,),0)))+DP9*SUMPRODUCT($OL$7:$PC$7,$OL$16:$PC$16)-DP$12*INDEX($OF$1:$OK$19,16,MATCH(DP13,$OF$1:$OK$1,0))+DP9*SUMPRODUCT($OL$7:$PC$7,$OL$10:$PC$10)*SUMPRODUCT($OF$10:$OI$10,$OF$16:$OI$16)+SUMPRODUCT($OL$7:$PC$7,$OL$11:$PC$11)*SUMPRODUCT($OF$11:$OI$11,$OF$16:$OI$16),"")</f>
        <v/>
      </c>
      <c r="DQ16" s="19" t="str">
        <f t="array" ref="DQ16">IF(DQ$7="1",SUM(DQ$145:DQ$147)/3.6-PRODUCT(DQ9,INDEX($OL$1:$PC$19,16,MATCH(DQ$2&amp;DQ$6,INDEX($OL$1:$PC$19,2,)&amp;INDEX($OL$1:$PC$19,6,),0)))+DQ9*SUMPRODUCT($OL$7:$PC$7,$OL$16:$PC$16)-DQ$12*INDEX($OF$1:$OK$19,16,MATCH(DQ13,$OF$1:$OK$1,0))+DQ9*SUMPRODUCT($OL$7:$PC$7,$OL$10:$PC$10)*SUMPRODUCT($OF$10:$OI$10,$OF$16:$OI$16)+SUMPRODUCT($OL$7:$PC$7,$OL$11:$PC$11)*SUMPRODUCT($OF$11:$OI$11,$OF$16:$OI$16),"")</f>
        <v/>
      </c>
      <c r="DR16" s="19" t="str">
        <f t="array" ref="DR16">IF(DR$7="1",SUM(DR$145:DR$147)/3.6-PRODUCT(DR9,INDEX($OL$1:$PC$19,16,MATCH(DR$2&amp;DR$6,INDEX($OL$1:$PC$19,2,)&amp;INDEX($OL$1:$PC$19,6,),0)))+DR9*SUMPRODUCT($OL$7:$PC$7,$OL$16:$PC$16)-DR$12*INDEX($OF$1:$OK$19,16,MATCH(DR13,$OF$1:$OK$1,0))+DR9*SUMPRODUCT($OL$7:$PC$7,$OL$10:$PC$10)*SUMPRODUCT($OF$10:$OI$10,$OF$16:$OI$16)+SUMPRODUCT($OL$7:$PC$7,$OL$11:$PC$11)*SUMPRODUCT($OF$11:$OI$11,$OF$16:$OI$16),"")</f>
        <v/>
      </c>
      <c r="DS16" s="19" t="str">
        <f t="array" ref="DS16">IF(DS$7="1",SUM(DS$145:DS$147)/3.6-PRODUCT(DS9,INDEX($OL$1:$PC$19,16,MATCH(DS$2&amp;DS$6,INDEX($OL$1:$PC$19,2,)&amp;INDEX($OL$1:$PC$19,6,),0)))+DS9*SUMPRODUCT($OL$7:$PC$7,$OL$16:$PC$16)-DS$12*INDEX($OF$1:$OK$19,16,MATCH(DS13,$OF$1:$OK$1,0))+DS9*SUMPRODUCT($OL$7:$PC$7,$OL$10:$PC$10)*SUMPRODUCT($OF$10:$OI$10,$OF$16:$OI$16)+SUMPRODUCT($OL$7:$PC$7,$OL$11:$PC$11)*SUMPRODUCT($OF$11:$OI$11,$OF$16:$OI$16),"")</f>
        <v/>
      </c>
      <c r="DT16" s="19" t="str">
        <f t="array" ref="DT16">IF(DT$7="1",SUM(DT$145:DT$147)/3.6-PRODUCT(DT9,INDEX($OL$1:$PC$19,16,MATCH(DT$2&amp;DT$6,INDEX($OL$1:$PC$19,2,)&amp;INDEX($OL$1:$PC$19,6,),0)))+DT9*SUMPRODUCT($OL$7:$PC$7,$OL$16:$PC$16)-DT$12*INDEX($OF$1:$OK$19,16,MATCH(DT13,$OF$1:$OK$1,0))+DT9*SUMPRODUCT($OL$7:$PC$7,$OL$10:$PC$10)*SUMPRODUCT($OF$10:$OI$10,$OF$16:$OI$16)+SUMPRODUCT($OL$7:$PC$7,$OL$11:$PC$11)*SUMPRODUCT($OF$11:$OI$11,$OF$16:$OI$16),"")</f>
        <v/>
      </c>
      <c r="DU16" s="19" t="str">
        <f t="array" ref="DU16">IF(DU$7="1",SUM(DU$145:DU$147)/3.6-PRODUCT(DU9,INDEX($OL$1:$PC$19,16,MATCH(DU$2&amp;DU$6,INDEX($OL$1:$PC$19,2,)&amp;INDEX($OL$1:$PC$19,6,),0)))+DU9*SUMPRODUCT($OL$7:$PC$7,$OL$16:$PC$16)-DU$12*INDEX($OF$1:$OK$19,16,MATCH(DU13,$OF$1:$OK$1,0))+DU9*SUMPRODUCT($OL$7:$PC$7,$OL$10:$PC$10)*SUMPRODUCT($OF$10:$OI$10,$OF$16:$OI$16)+SUMPRODUCT($OL$7:$PC$7,$OL$11:$PC$11)*SUMPRODUCT($OF$11:$OI$11,$OF$16:$OI$16),"")</f>
        <v/>
      </c>
      <c r="DV16" s="19" t="str">
        <f t="array" ref="DV16">IF(DV$7="1",SUM(DV$145:DV$147)/3.6-PRODUCT(DV9,INDEX($OL$1:$PC$19,16,MATCH(DV$2&amp;DV$6,INDEX($OL$1:$PC$19,2,)&amp;INDEX($OL$1:$PC$19,6,),0)))+DV9*SUMPRODUCT($OL$7:$PC$7,$OL$16:$PC$16)-DV$12*INDEX($OF$1:$OK$19,16,MATCH(DV13,$OF$1:$OK$1,0))+DV9*SUMPRODUCT($OL$7:$PC$7,$OL$10:$PC$10)*SUMPRODUCT($OF$10:$OI$10,$OF$16:$OI$16)+SUMPRODUCT($OL$7:$PC$7,$OL$11:$PC$11)*SUMPRODUCT($OF$11:$OI$11,$OF$16:$OI$16),"")</f>
        <v/>
      </c>
      <c r="DW16" s="19" t="str">
        <f t="array" ref="DW16">IF(DW$7="1",SUM(DW$145:DW$147)/3.6-PRODUCT(DW9,INDEX($OL$1:$PC$19,16,MATCH(DW$2&amp;DW$6,INDEX($OL$1:$PC$19,2,)&amp;INDEX($OL$1:$PC$19,6,),0)))+DW9*SUMPRODUCT($OL$7:$PC$7,$OL$16:$PC$16)-DW$12*INDEX($OF$1:$OK$19,16,MATCH(DW13,$OF$1:$OK$1,0))+DW9*SUMPRODUCT($OL$7:$PC$7,$OL$10:$PC$10)*SUMPRODUCT($OF$10:$OI$10,$OF$16:$OI$16)+SUMPRODUCT($OL$7:$PC$7,$OL$11:$PC$11)*SUMPRODUCT($OF$11:$OI$11,$OF$16:$OI$16),"")</f>
        <v/>
      </c>
      <c r="DX16" s="19" t="str">
        <f t="array" ref="DX16">IF(DX$7="1",SUM(DX$145:DX$147)/3.6-PRODUCT(DX9,INDEX($OL$1:$PC$19,16,MATCH(DX$2&amp;DX$6,INDEX($OL$1:$PC$19,2,)&amp;INDEX($OL$1:$PC$19,6,),0)))+DX9*SUMPRODUCT($OL$7:$PC$7,$OL$16:$PC$16)-DX$12*INDEX($OF$1:$OK$19,16,MATCH(DX13,$OF$1:$OK$1,0))+DX9*SUMPRODUCT($OL$7:$PC$7,$OL$10:$PC$10)*SUMPRODUCT($OF$10:$OI$10,$OF$16:$OI$16)+SUMPRODUCT($OL$7:$PC$7,$OL$11:$PC$11)*SUMPRODUCT($OF$11:$OI$11,$OF$16:$OI$16),"")</f>
        <v/>
      </c>
      <c r="DY16" s="19" t="str">
        <f t="array" ref="DY16">IF(DY$7="1",SUM(DY$145:DY$147)/3.6-PRODUCT(DY9,INDEX($OL$1:$PC$19,16,MATCH(DY$2&amp;DY$6,INDEX($OL$1:$PC$19,2,)&amp;INDEX($OL$1:$PC$19,6,),0)))+DY9*SUMPRODUCT($OL$7:$PC$7,$OL$16:$PC$16)-DY$12*INDEX($OF$1:$OK$19,16,MATCH(DY13,$OF$1:$OK$1,0))+DY9*SUMPRODUCT($OL$7:$PC$7,$OL$10:$PC$10)*SUMPRODUCT($OF$10:$OI$10,$OF$16:$OI$16)+SUMPRODUCT($OL$7:$PC$7,$OL$11:$PC$11)*SUMPRODUCT($OF$11:$OI$11,$OF$16:$OI$16),"")</f>
        <v/>
      </c>
      <c r="DZ16" s="19" t="str">
        <f t="array" ref="DZ16">IF(DZ$7="1",SUM(DZ$145:DZ$147)/3.6-PRODUCT(DZ9,INDEX($OL$1:$PC$19,16,MATCH(DZ$2&amp;DZ$6,INDEX($OL$1:$PC$19,2,)&amp;INDEX($OL$1:$PC$19,6,),0)))+DZ9*SUMPRODUCT($OL$7:$PC$7,$OL$16:$PC$16)-DZ$12*INDEX($OF$1:$OK$19,16,MATCH(DZ13,$OF$1:$OK$1,0))+DZ9*SUMPRODUCT($OL$7:$PC$7,$OL$10:$PC$10)*SUMPRODUCT($OF$10:$OI$10,$OF$16:$OI$16)+SUMPRODUCT($OL$7:$PC$7,$OL$11:$PC$11)*SUMPRODUCT($OF$11:$OI$11,$OF$16:$OI$16),"")</f>
        <v/>
      </c>
      <c r="EA16" s="19" t="str">
        <f t="array" ref="EA16">IF(EA$7="1",SUM(EA$145:EA$147)/3.6-PRODUCT(EA9,INDEX($OL$1:$PC$19,16,MATCH(EA$2&amp;EA$6,INDEX($OL$1:$PC$19,2,)&amp;INDEX($OL$1:$PC$19,6,),0)))+EA9*SUMPRODUCT($OL$7:$PC$7,$OL$16:$PC$16)-EA$12*INDEX($OF$1:$OK$19,16,MATCH(EA13,$OF$1:$OK$1,0))+EA9*SUMPRODUCT($OL$7:$PC$7,$OL$10:$PC$10)*SUMPRODUCT($OF$10:$OI$10,$OF$16:$OI$16)+SUMPRODUCT($OL$7:$PC$7,$OL$11:$PC$11)*SUMPRODUCT($OF$11:$OI$11,$OF$16:$OI$16),"")</f>
        <v/>
      </c>
      <c r="EB16" s="19" t="str">
        <f t="array" ref="EB16">IF(EB$7="1",SUM(EB$145:EB$147)/3.6-PRODUCT(EB9,INDEX($OL$1:$PC$19,16,MATCH(EB$2&amp;EB$6,INDEX($OL$1:$PC$19,2,)&amp;INDEX($OL$1:$PC$19,6,),0)))+EB9*SUMPRODUCT($OL$7:$PC$7,$OL$16:$PC$16)-EB$12*INDEX($OF$1:$OK$19,16,MATCH(EB13,$OF$1:$OK$1,0))+EB9*SUMPRODUCT($OL$7:$PC$7,$OL$10:$PC$10)*SUMPRODUCT($OF$10:$OI$10,$OF$16:$OI$16)+SUMPRODUCT($OL$7:$PC$7,$OL$11:$PC$11)*SUMPRODUCT($OF$11:$OI$11,$OF$16:$OI$16),"")</f>
        <v/>
      </c>
      <c r="EC16" s="19" t="str">
        <f t="array" ref="EC16">IF(EC$7="1",SUM(EC$145:EC$147)/3.6-PRODUCT(EC9,INDEX($OL$1:$PC$19,16,MATCH(EC$2&amp;EC$6,INDEX($OL$1:$PC$19,2,)&amp;INDEX($OL$1:$PC$19,6,),0)))+EC9*SUMPRODUCT($OL$7:$PC$7,$OL$16:$PC$16)-EC$12*INDEX($OF$1:$OK$19,16,MATCH(EC13,$OF$1:$OK$1,0))+EC9*SUMPRODUCT($OL$7:$PC$7,$OL$10:$PC$10)*SUMPRODUCT($OF$10:$OI$10,$OF$16:$OI$16)+SUMPRODUCT($OL$7:$PC$7,$OL$11:$PC$11)*SUMPRODUCT($OF$11:$OI$11,$OF$16:$OI$16),"")</f>
        <v/>
      </c>
      <c r="ED16" s="19" t="str">
        <f t="array" ref="ED16">IF(ED$7="1",SUM(ED$145:ED$147)/3.6-PRODUCT(ED9,INDEX($OL$1:$PC$19,16,MATCH(ED$2&amp;ED$6,INDEX($OL$1:$PC$19,2,)&amp;INDEX($OL$1:$PC$19,6,),0)))+ED9*SUMPRODUCT($OL$7:$PC$7,$OL$16:$PC$16)-ED$12*INDEX($OF$1:$OK$19,16,MATCH(ED13,$OF$1:$OK$1,0))+ED9*SUMPRODUCT($OL$7:$PC$7,$OL$10:$PC$10)*SUMPRODUCT($OF$10:$OI$10,$OF$16:$OI$16)+SUMPRODUCT($OL$7:$PC$7,$OL$11:$PC$11)*SUMPRODUCT($OF$11:$OI$11,$OF$16:$OI$16),"")</f>
        <v/>
      </c>
      <c r="EE16" s="19" t="str">
        <f t="array" ref="EE16">IF(EE$7="1",SUM(EE$145:EE$147)/3.6-PRODUCT(EE9,INDEX($OL$1:$PC$19,16,MATCH(EE$2&amp;EE$6,INDEX($OL$1:$PC$19,2,)&amp;INDEX($OL$1:$PC$19,6,),0)))+EE9*SUMPRODUCT($OL$7:$PC$7,$OL$16:$PC$16)-EE$12*INDEX($OF$1:$OK$19,16,MATCH(EE13,$OF$1:$OK$1,0))+EE9*SUMPRODUCT($OL$7:$PC$7,$OL$10:$PC$10)*SUMPRODUCT($OF$10:$OI$10,$OF$16:$OI$16)+SUMPRODUCT($OL$7:$PC$7,$OL$11:$PC$11)*SUMPRODUCT($OF$11:$OI$11,$OF$16:$OI$16),"")</f>
        <v/>
      </c>
      <c r="EF16" s="19" t="str">
        <f t="array" ref="EF16">IF(EF$7="1",SUM(EF$145:EF$147)/3.6-PRODUCT(EF9,INDEX($OL$1:$PC$19,16,MATCH(EF$2&amp;EF$6,INDEX($OL$1:$PC$19,2,)&amp;INDEX($OL$1:$PC$19,6,),0)))+EF9*SUMPRODUCT($OL$7:$PC$7,$OL$16:$PC$16)-EF$12*INDEX($OF$1:$OK$19,16,MATCH(EF13,$OF$1:$OK$1,0))+EF9*SUMPRODUCT($OL$7:$PC$7,$OL$10:$PC$10)*SUMPRODUCT($OF$10:$OI$10,$OF$16:$OI$16)+SUMPRODUCT($OL$7:$PC$7,$OL$11:$PC$11)*SUMPRODUCT($OF$11:$OI$11,$OF$16:$OI$16),"")</f>
        <v/>
      </c>
      <c r="EG16" s="19" t="str">
        <f t="array" ref="EG16">IF(EG$7="1",SUM(EG$145:EG$147)/3.6-PRODUCT(EG9,INDEX($OL$1:$PC$19,16,MATCH(EG$2&amp;EG$6,INDEX($OL$1:$PC$19,2,)&amp;INDEX($OL$1:$PC$19,6,),0)))+EG9*SUMPRODUCT($OL$7:$PC$7,$OL$16:$PC$16)-EG$12*INDEX($OF$1:$OK$19,16,MATCH(EG13,$OF$1:$OK$1,0))+EG9*SUMPRODUCT($OL$7:$PC$7,$OL$10:$PC$10)*SUMPRODUCT($OF$10:$OI$10,$OF$16:$OI$16)+SUMPRODUCT($OL$7:$PC$7,$OL$11:$PC$11)*SUMPRODUCT($OF$11:$OI$11,$OF$16:$OI$16),"")</f>
        <v/>
      </c>
      <c r="EH16" s="19" t="str">
        <f t="array" ref="EH16">IF(EH$7="1",SUM(EH$145:EH$147)/3.6-PRODUCT(EH9,INDEX($OL$1:$PC$19,16,MATCH(EH$2&amp;EH$6,INDEX($OL$1:$PC$19,2,)&amp;INDEX($OL$1:$PC$19,6,),0)))+EH9*SUMPRODUCT($OL$7:$PC$7,$OL$16:$PC$16)-EH$12*INDEX($OF$1:$OK$19,16,MATCH(EH13,$OF$1:$OK$1,0))+EH9*SUMPRODUCT($OL$7:$PC$7,$OL$10:$PC$10)*SUMPRODUCT($OF$10:$OI$10,$OF$16:$OI$16)+SUMPRODUCT($OL$7:$PC$7,$OL$11:$PC$11)*SUMPRODUCT($OF$11:$OI$11,$OF$16:$OI$16),"")</f>
        <v/>
      </c>
      <c r="EI16" s="19" t="str">
        <f t="array" ref="EI16">IF(EI$7="1",SUM(EI$145:EI$147)/3.6-PRODUCT(EI9,INDEX($OL$1:$PC$19,16,MATCH(EI$2&amp;EI$6,INDEX($OL$1:$PC$19,2,)&amp;INDEX($OL$1:$PC$19,6,),0)))+EI9*SUMPRODUCT($OL$7:$PC$7,$OL$16:$PC$16)-EI$12*INDEX($OF$1:$OK$19,16,MATCH(EI13,$OF$1:$OK$1,0))+EI9*SUMPRODUCT($OL$7:$PC$7,$OL$10:$PC$10)*SUMPRODUCT($OF$10:$OI$10,$OF$16:$OI$16)+SUMPRODUCT($OL$7:$PC$7,$OL$11:$PC$11)*SUMPRODUCT($OF$11:$OI$11,$OF$16:$OI$16),"")</f>
        <v/>
      </c>
      <c r="EJ16" s="19" t="str">
        <f t="array" ref="EJ16">IF(EJ$7="1",SUM(EJ$145:EJ$147)/3.6-PRODUCT(EJ9,INDEX($OL$1:$PC$19,16,MATCH(EJ$2&amp;EJ$6,INDEX($OL$1:$PC$19,2,)&amp;INDEX($OL$1:$PC$19,6,),0)))+EJ9*SUMPRODUCT($OL$7:$PC$7,$OL$16:$PC$16)-EJ$12*INDEX($OF$1:$OK$19,16,MATCH(EJ13,$OF$1:$OK$1,0))+EJ9*SUMPRODUCT($OL$7:$PC$7,$OL$10:$PC$10)*SUMPRODUCT($OF$10:$OI$10,$OF$16:$OI$16)+SUMPRODUCT($OL$7:$PC$7,$OL$11:$PC$11)*SUMPRODUCT($OF$11:$OI$11,$OF$16:$OI$16),"")</f>
        <v/>
      </c>
      <c r="EK16" s="19" t="str">
        <f t="array" ref="EK16">IF(EK$7="1",SUM(EK$145:EK$147)/3.6-PRODUCT(EK9,INDEX($OL$1:$PC$19,16,MATCH(EK$2&amp;EK$6,INDEX($OL$1:$PC$19,2,)&amp;INDEX($OL$1:$PC$19,6,),0)))+EK9*SUMPRODUCT($OL$7:$PC$7,$OL$16:$PC$16)-EK$12*INDEX($OF$1:$OK$19,16,MATCH(EK13,$OF$1:$OK$1,0))+EK9*SUMPRODUCT($OL$7:$PC$7,$OL$10:$PC$10)*SUMPRODUCT($OF$10:$OI$10,$OF$16:$OI$16)+SUMPRODUCT($OL$7:$PC$7,$OL$11:$PC$11)*SUMPRODUCT($OF$11:$OI$11,$OF$16:$OI$16),"")</f>
        <v/>
      </c>
      <c r="EL16" s="19" t="str">
        <f t="array" ref="EL16">IF(EL$7="1",SUM(EL$145:EL$147)/3.6-PRODUCT(EL9,INDEX($OL$1:$PC$19,16,MATCH(EL$2&amp;EL$6,INDEX($OL$1:$PC$19,2,)&amp;INDEX($OL$1:$PC$19,6,),0)))+EL9*SUMPRODUCT($OL$7:$PC$7,$OL$16:$PC$16)-EL$12*INDEX($OF$1:$OK$19,16,MATCH(EL13,$OF$1:$OK$1,0))+EL9*SUMPRODUCT($OL$7:$PC$7,$OL$10:$PC$10)*SUMPRODUCT($OF$10:$OI$10,$OF$16:$OI$16)+SUMPRODUCT($OL$7:$PC$7,$OL$11:$PC$11)*SUMPRODUCT($OF$11:$OI$11,$OF$16:$OI$16),"")</f>
        <v/>
      </c>
      <c r="EM16" s="19" t="str">
        <f t="array" ref="EM16">IF(EM$7="1",SUM(EM$145:EM$147)/3.6-PRODUCT(EM9,INDEX($OL$1:$PC$19,16,MATCH(EM$2&amp;EM$6,INDEX($OL$1:$PC$19,2,)&amp;INDEX($OL$1:$PC$19,6,),0)))+EM9*SUMPRODUCT($OL$7:$PC$7,$OL$16:$PC$16)-EM$12*INDEX($OF$1:$OK$19,16,MATCH(EM13,$OF$1:$OK$1,0))+EM9*SUMPRODUCT($OL$7:$PC$7,$OL$10:$PC$10)*SUMPRODUCT($OF$10:$OI$10,$OF$16:$OI$16)+SUMPRODUCT($OL$7:$PC$7,$OL$11:$PC$11)*SUMPRODUCT($OF$11:$OI$11,$OF$16:$OI$16),"")</f>
        <v/>
      </c>
      <c r="EN16" s="19" t="str">
        <f t="array" ref="EN16">IF(EN$7="1",SUM(EN$145:EN$147)/3.6-PRODUCT(EN9,INDEX($OL$1:$PC$19,16,MATCH(EN$2&amp;EN$6,INDEX($OL$1:$PC$19,2,)&amp;INDEX($OL$1:$PC$19,6,),0)))+EN9*SUMPRODUCT($OL$7:$PC$7,$OL$16:$PC$16)-EN$12*INDEX($OF$1:$OK$19,16,MATCH(EN13,$OF$1:$OK$1,0))+EN9*SUMPRODUCT($OL$7:$PC$7,$OL$10:$PC$10)*SUMPRODUCT($OF$10:$OI$10,$OF$16:$OI$16)+SUMPRODUCT($OL$7:$PC$7,$OL$11:$PC$11)*SUMPRODUCT($OF$11:$OI$11,$OF$16:$OI$16),"")</f>
        <v/>
      </c>
      <c r="EO16" s="19" t="str">
        <f t="array" ref="EO16">IF(EO$7="1",SUM(EO$145:EO$147)/3.6-PRODUCT(EO9,INDEX($OL$1:$PC$19,16,MATCH(EO$2&amp;EO$6,INDEX($OL$1:$PC$19,2,)&amp;INDEX($OL$1:$PC$19,6,),0)))+EO9*SUMPRODUCT($OL$7:$PC$7,$OL$16:$PC$16)-EO$12*INDEX($OF$1:$OK$19,16,MATCH(EO13,$OF$1:$OK$1,0))+EO9*SUMPRODUCT($OL$7:$PC$7,$OL$10:$PC$10)*SUMPRODUCT($OF$10:$OI$10,$OF$16:$OI$16)+SUMPRODUCT($OL$7:$PC$7,$OL$11:$PC$11)*SUMPRODUCT($OF$11:$OI$11,$OF$16:$OI$16),"")</f>
        <v/>
      </c>
      <c r="EP16" s="19" t="str">
        <f t="array" ref="EP16">IF(EP$7="1",SUM(EP$145:EP$147)/3.6-PRODUCT(EP9,INDEX($OL$1:$PC$19,16,MATCH(EP$2&amp;EP$6,INDEX($OL$1:$PC$19,2,)&amp;INDEX($OL$1:$PC$19,6,),0)))+EP9*SUMPRODUCT($OL$7:$PC$7,$OL$16:$PC$16)-EP$12*INDEX($OF$1:$OK$19,16,MATCH(EP13,$OF$1:$OK$1,0))+EP9*SUMPRODUCT($OL$7:$PC$7,$OL$10:$PC$10)*SUMPRODUCT($OF$10:$OI$10,$OF$16:$OI$16)+SUMPRODUCT($OL$7:$PC$7,$OL$11:$PC$11)*SUMPRODUCT($OF$11:$OI$11,$OF$16:$OI$16),"")</f>
        <v/>
      </c>
      <c r="EQ16" s="19" t="str">
        <f t="array" ref="EQ16">IF(EQ$7="1",SUM(EQ$145:EQ$147)/3.6-PRODUCT(EQ9,INDEX($OL$1:$PC$19,16,MATCH(EQ$2&amp;EQ$6,INDEX($OL$1:$PC$19,2,)&amp;INDEX($OL$1:$PC$19,6,),0)))+EQ9*SUMPRODUCT($OL$7:$PC$7,$OL$16:$PC$16)-EQ$12*INDEX($OF$1:$OK$19,16,MATCH(EQ13,$OF$1:$OK$1,0))+EQ9*SUMPRODUCT($OL$7:$PC$7,$OL$10:$PC$10)*SUMPRODUCT($OF$10:$OI$10,$OF$16:$OI$16)+SUMPRODUCT($OL$7:$PC$7,$OL$11:$PC$11)*SUMPRODUCT($OF$11:$OI$11,$OF$16:$OI$16),"")</f>
        <v/>
      </c>
      <c r="ER16" s="19" t="str">
        <f t="array" ref="ER16">IF(ER$7="1",SUM(ER$145:ER$147)/3.6-PRODUCT(ER9,INDEX($OL$1:$PC$19,16,MATCH(ER$2&amp;ER$6,INDEX($OL$1:$PC$19,2,)&amp;INDEX($OL$1:$PC$19,6,),0)))+ER9*SUMPRODUCT($OL$7:$PC$7,$OL$16:$PC$16)-ER$12*INDEX($OF$1:$OK$19,16,MATCH(ER13,$OF$1:$OK$1,0))+ER9*SUMPRODUCT($OL$7:$PC$7,$OL$10:$PC$10)*SUMPRODUCT($OF$10:$OI$10,$OF$16:$OI$16)+SUMPRODUCT($OL$7:$PC$7,$OL$11:$PC$11)*SUMPRODUCT($OF$11:$OI$11,$OF$16:$OI$16),"")</f>
        <v/>
      </c>
      <c r="ES16" s="19" t="str">
        <f t="array" ref="ES16">IF(ES$7="1",SUM(ES$145:ES$147)/3.6-PRODUCT(ES9,INDEX($OL$1:$PC$19,16,MATCH(ES$2&amp;ES$6,INDEX($OL$1:$PC$19,2,)&amp;INDEX($OL$1:$PC$19,6,),0)))+ES9*SUMPRODUCT($OL$7:$PC$7,$OL$16:$PC$16)-ES$12*INDEX($OF$1:$OK$19,16,MATCH(ES13,$OF$1:$OK$1,0))+ES9*SUMPRODUCT($OL$7:$PC$7,$OL$10:$PC$10)*SUMPRODUCT($OF$10:$OI$10,$OF$16:$OI$16)+SUMPRODUCT($OL$7:$PC$7,$OL$11:$PC$11)*SUMPRODUCT($OF$11:$OI$11,$OF$16:$OI$16),"")</f>
        <v/>
      </c>
      <c r="ET16" s="19" t="str">
        <f t="array" ref="ET16">IF(ET$7="1",SUM(ET$145:ET$147)/3.6-PRODUCT(ET9,INDEX($OL$1:$PC$19,16,MATCH(ET$2&amp;ET$6,INDEX($OL$1:$PC$19,2,)&amp;INDEX($OL$1:$PC$19,6,),0)))+ET9*SUMPRODUCT($OL$7:$PC$7,$OL$16:$PC$16)-ET$12*INDEX($OF$1:$OK$19,16,MATCH(ET13,$OF$1:$OK$1,0))+ET9*SUMPRODUCT($OL$7:$PC$7,$OL$10:$PC$10)*SUMPRODUCT($OF$10:$OI$10,$OF$16:$OI$16)+SUMPRODUCT($OL$7:$PC$7,$OL$11:$PC$11)*SUMPRODUCT($OF$11:$OI$11,$OF$16:$OI$16),"")</f>
        <v/>
      </c>
      <c r="EU16" s="19" t="str">
        <f t="array" ref="EU16">IF(EU$7="1",SUM(EU$145:EU$147)/3.6-PRODUCT(EU9,INDEX($OL$1:$PC$19,16,MATCH(EU$2&amp;EU$6,INDEX($OL$1:$PC$19,2,)&amp;INDEX($OL$1:$PC$19,6,),0)))+EU9*SUMPRODUCT($OL$7:$PC$7,$OL$16:$PC$16)-EU$12*INDEX($OF$1:$OK$19,16,MATCH(EU13,$OF$1:$OK$1,0))+EU9*SUMPRODUCT($OL$7:$PC$7,$OL$10:$PC$10)*SUMPRODUCT($OF$10:$OI$10,$OF$16:$OI$16)+SUMPRODUCT($OL$7:$PC$7,$OL$11:$PC$11)*SUMPRODUCT($OF$11:$OI$11,$OF$16:$OI$16),"")</f>
        <v/>
      </c>
      <c r="EV16" s="19" t="str">
        <f t="array" ref="EV16">IF(EV$7="1",SUM(EV$145:EV$147)/3.6-PRODUCT(EV9,INDEX($OL$1:$PC$19,16,MATCH(EV$2&amp;EV$6,INDEX($OL$1:$PC$19,2,)&amp;INDEX($OL$1:$PC$19,6,),0)))+EV9*SUMPRODUCT($OL$7:$PC$7,$OL$16:$PC$16)-EV$12*INDEX($OF$1:$OK$19,16,MATCH(EV13,$OF$1:$OK$1,0))+EV9*SUMPRODUCT($OL$7:$PC$7,$OL$10:$PC$10)*SUMPRODUCT($OF$10:$OI$10,$OF$16:$OI$16)+SUMPRODUCT($OL$7:$PC$7,$OL$11:$PC$11)*SUMPRODUCT($OF$11:$OI$11,$OF$16:$OI$16),"")</f>
        <v/>
      </c>
      <c r="EW16" s="19" t="str">
        <f t="array" ref="EW16">IF(EW$7="1",SUM(EW$145:EW$147)/3.6-PRODUCT(EW9,INDEX($OL$1:$PC$19,16,MATCH(EW$2&amp;EW$6,INDEX($OL$1:$PC$19,2,)&amp;INDEX($OL$1:$PC$19,6,),0)))+EW9*SUMPRODUCT($OL$7:$PC$7,$OL$16:$PC$16)-EW$12*INDEX($OF$1:$OK$19,16,MATCH(EW13,$OF$1:$OK$1,0))+EW9*SUMPRODUCT($OL$7:$PC$7,$OL$10:$PC$10)*SUMPRODUCT($OF$10:$OI$10,$OF$16:$OI$16)+SUMPRODUCT($OL$7:$PC$7,$OL$11:$PC$11)*SUMPRODUCT($OF$11:$OI$11,$OF$16:$OI$16),"")</f>
        <v/>
      </c>
      <c r="EX16" s="19" t="str">
        <f t="array" ref="EX16">IF(EX$7="1",SUM(EX$145:EX$147)/3.6-PRODUCT(EX9,INDEX($OL$1:$PC$19,16,MATCH(EX$2&amp;EX$6,INDEX($OL$1:$PC$19,2,)&amp;INDEX($OL$1:$PC$19,6,),0)))+EX9*SUMPRODUCT($OL$7:$PC$7,$OL$16:$PC$16)-EX$12*INDEX($OF$1:$OK$19,16,MATCH(EX13,$OF$1:$OK$1,0))+EX9*SUMPRODUCT($OL$7:$PC$7,$OL$10:$PC$10)*SUMPRODUCT($OF$10:$OI$10,$OF$16:$OI$16)+SUMPRODUCT($OL$7:$PC$7,$OL$11:$PC$11)*SUMPRODUCT($OF$11:$OI$11,$OF$16:$OI$16),"")</f>
        <v/>
      </c>
      <c r="EY16" s="19" t="str">
        <f t="array" ref="EY16">IF(EY$7="1",SUM(EY$145:EY$147)/3.6-PRODUCT(EY9,INDEX($OL$1:$PC$19,16,MATCH(EY$2&amp;EY$6,INDEX($OL$1:$PC$19,2,)&amp;INDEX($OL$1:$PC$19,6,),0)))+EY9*SUMPRODUCT($OL$7:$PC$7,$OL$16:$PC$16)-EY$12*INDEX($OF$1:$OK$19,16,MATCH(EY13,$OF$1:$OK$1,0))+EY9*SUMPRODUCT($OL$7:$PC$7,$OL$10:$PC$10)*SUMPRODUCT($OF$10:$OI$10,$OF$16:$OI$16)+SUMPRODUCT($OL$7:$PC$7,$OL$11:$PC$11)*SUMPRODUCT($OF$11:$OI$11,$OF$16:$OI$16),"")</f>
        <v/>
      </c>
      <c r="EZ16" s="19" t="str">
        <f t="array" ref="EZ16">IF(EZ$7="1",SUM(EZ$145:EZ$147)/3.6-PRODUCT(EZ9,INDEX($OL$1:$PC$19,16,MATCH(EZ$2&amp;EZ$6,INDEX($OL$1:$PC$19,2,)&amp;INDEX($OL$1:$PC$19,6,),0)))+EZ9*SUMPRODUCT($OL$7:$PC$7,$OL$16:$PC$16)-EZ$12*INDEX($OF$1:$OK$19,16,MATCH(EZ13,$OF$1:$OK$1,0))+EZ9*SUMPRODUCT($OL$7:$PC$7,$OL$10:$PC$10)*SUMPRODUCT($OF$10:$OI$10,$OF$16:$OI$16)+SUMPRODUCT($OL$7:$PC$7,$OL$11:$PC$11)*SUMPRODUCT($OF$11:$OI$11,$OF$16:$OI$16),"")</f>
        <v/>
      </c>
      <c r="FA16" s="19" t="str">
        <f t="array" ref="FA16">IF(FA$7="1",SUM(FA$145:FA$147)/3.6-PRODUCT(FA9,INDEX($OL$1:$PC$19,16,MATCH(FA$2&amp;FA$6,INDEX($OL$1:$PC$19,2,)&amp;INDEX($OL$1:$PC$19,6,),0)))+FA9*SUMPRODUCT($OL$7:$PC$7,$OL$16:$PC$16)-FA$12*INDEX($OF$1:$OK$19,16,MATCH(FA13,$OF$1:$OK$1,0))+FA9*SUMPRODUCT($OL$7:$PC$7,$OL$10:$PC$10)*SUMPRODUCT($OF$10:$OI$10,$OF$16:$OI$16)+SUMPRODUCT($OL$7:$PC$7,$OL$11:$PC$11)*SUMPRODUCT($OF$11:$OI$11,$OF$16:$OI$16),"")</f>
        <v/>
      </c>
      <c r="FB16" s="19" t="str">
        <f t="array" ref="FB16">IF(FB$7="1",SUM(FB$145:FB$147)/3.6-PRODUCT(FB9,INDEX($OL$1:$PC$19,16,MATCH(FB$2&amp;FB$6,INDEX($OL$1:$PC$19,2,)&amp;INDEX($OL$1:$PC$19,6,),0)))+FB9*SUMPRODUCT($OL$7:$PC$7,$OL$16:$PC$16)-FB$12*INDEX($OF$1:$OK$19,16,MATCH(FB13,$OF$1:$OK$1,0))+FB9*SUMPRODUCT($OL$7:$PC$7,$OL$10:$PC$10)*SUMPRODUCT($OF$10:$OI$10,$OF$16:$OI$16)+SUMPRODUCT($OL$7:$PC$7,$OL$11:$PC$11)*SUMPRODUCT($OF$11:$OI$11,$OF$16:$OI$16),"")</f>
        <v/>
      </c>
      <c r="FC16" s="19" t="str">
        <f t="array" ref="FC16">IF(FC$7="1",SUM(FC$145:FC$147)/3.6-PRODUCT(FC9,INDEX($OL$1:$PC$19,16,MATCH(FC$2&amp;FC$6,INDEX($OL$1:$PC$19,2,)&amp;INDEX($OL$1:$PC$19,6,),0)))+FC9*SUMPRODUCT($OL$7:$PC$7,$OL$16:$PC$16)-FC$12*INDEX($OF$1:$OK$19,16,MATCH(FC13,$OF$1:$OK$1,0))+FC9*SUMPRODUCT($OL$7:$PC$7,$OL$10:$PC$10)*SUMPRODUCT($OF$10:$OI$10,$OF$16:$OI$16)+SUMPRODUCT($OL$7:$PC$7,$OL$11:$PC$11)*SUMPRODUCT($OF$11:$OI$11,$OF$16:$OI$16),"")</f>
        <v/>
      </c>
      <c r="FD16" s="19" t="str">
        <f t="array" ref="FD16">IF(FD$7="1",SUM(FD$145:FD$147)/3.6-PRODUCT(FD9,INDEX($OL$1:$PC$19,16,MATCH(FD$2&amp;FD$6,INDEX($OL$1:$PC$19,2,)&amp;INDEX($OL$1:$PC$19,6,),0)))+FD9*SUMPRODUCT($OL$7:$PC$7,$OL$16:$PC$16)-FD$12*INDEX($OF$1:$OK$19,16,MATCH(FD13,$OF$1:$OK$1,0))+FD9*SUMPRODUCT($OL$7:$PC$7,$OL$10:$PC$10)*SUMPRODUCT($OF$10:$OI$10,$OF$16:$OI$16)+SUMPRODUCT($OL$7:$PC$7,$OL$11:$PC$11)*SUMPRODUCT($OF$11:$OI$11,$OF$16:$OI$16),"")</f>
        <v/>
      </c>
      <c r="FE16" s="19" t="str">
        <f t="array" ref="FE16">IF(FE$7="1",SUM(FE$145:FE$147)/3.6-PRODUCT(FE9,INDEX($OL$1:$PC$19,16,MATCH(FE$2&amp;FE$6,INDEX($OL$1:$PC$19,2,)&amp;INDEX($OL$1:$PC$19,6,),0)))+FE9*SUMPRODUCT($OL$7:$PC$7,$OL$16:$PC$16)-FE$12*INDEX($OF$1:$OK$19,16,MATCH(FE13,$OF$1:$OK$1,0))+FE9*SUMPRODUCT($OL$7:$PC$7,$OL$10:$PC$10)*SUMPRODUCT($OF$10:$OI$10,$OF$16:$OI$16)+SUMPRODUCT($OL$7:$PC$7,$OL$11:$PC$11)*SUMPRODUCT($OF$11:$OI$11,$OF$16:$OI$16),"")</f>
        <v/>
      </c>
      <c r="FF16" s="19" t="str">
        <f t="array" ref="FF16">IF(FF$7="1",SUM(FF$145:FF$147)/3.6-PRODUCT(FF9,INDEX($OL$1:$PC$19,16,MATCH(FF$2&amp;FF$6,INDEX($OL$1:$PC$19,2,)&amp;INDEX($OL$1:$PC$19,6,),0)))+FF9*SUMPRODUCT($OL$7:$PC$7,$OL$16:$PC$16)-FF$12*INDEX($OF$1:$OK$19,16,MATCH(FF13,$OF$1:$OK$1,0))+FF9*SUMPRODUCT($OL$7:$PC$7,$OL$10:$PC$10)*SUMPRODUCT($OF$10:$OI$10,$OF$16:$OI$16)+SUMPRODUCT($OL$7:$PC$7,$OL$11:$PC$11)*SUMPRODUCT($OF$11:$OI$11,$OF$16:$OI$16),"")</f>
        <v/>
      </c>
      <c r="FG16" s="19" t="str">
        <f t="array" ref="FG16">IF(FG$7="1",SUM(FG$145:FG$147)/3.6-PRODUCT(FG9,INDEX($OL$1:$PC$19,16,MATCH(FG$2&amp;FG$6,INDEX($OL$1:$PC$19,2,)&amp;INDEX($OL$1:$PC$19,6,),0)))+FG9*SUMPRODUCT($OL$7:$PC$7,$OL$16:$PC$16)-FG$12*INDEX($OF$1:$OK$19,16,MATCH(FG13,$OF$1:$OK$1,0))+FG9*SUMPRODUCT($OL$7:$PC$7,$OL$10:$PC$10)*SUMPRODUCT($OF$10:$OI$10,$OF$16:$OI$16)+SUMPRODUCT($OL$7:$PC$7,$OL$11:$PC$11)*SUMPRODUCT($OF$11:$OI$11,$OF$16:$OI$16),"")</f>
        <v/>
      </c>
      <c r="FH16" s="19" t="str">
        <f t="array" ref="FH16">IF(FH$7="1",SUM(FH$145:FH$147)/3.6-PRODUCT(FH9,INDEX($OL$1:$PC$19,16,MATCH(FH$2&amp;FH$6,INDEX($OL$1:$PC$19,2,)&amp;INDEX($OL$1:$PC$19,6,),0)))+FH9*SUMPRODUCT($OL$7:$PC$7,$OL$16:$PC$16)-FH$12*INDEX($OF$1:$OK$19,16,MATCH(FH13,$OF$1:$OK$1,0))+FH9*SUMPRODUCT($OL$7:$PC$7,$OL$10:$PC$10)*SUMPRODUCT($OF$10:$OI$10,$OF$16:$OI$16)+SUMPRODUCT($OL$7:$PC$7,$OL$11:$PC$11)*SUMPRODUCT($OF$11:$OI$11,$OF$16:$OI$16),"")</f>
        <v/>
      </c>
      <c r="FI16" s="19" t="str">
        <f t="array" ref="FI16">IF(FI$7="1",SUM(FI$145:FI$147)/3.6-PRODUCT(FI9,INDEX($OL$1:$PC$19,16,MATCH(FI$2&amp;FI$6,INDEX($OL$1:$PC$19,2,)&amp;INDEX($OL$1:$PC$19,6,),0)))+FI9*SUMPRODUCT($OL$7:$PC$7,$OL$16:$PC$16)-FI$12*INDEX($OF$1:$OK$19,16,MATCH(FI13,$OF$1:$OK$1,0))+FI9*SUMPRODUCT($OL$7:$PC$7,$OL$10:$PC$10)*SUMPRODUCT($OF$10:$OI$10,$OF$16:$OI$16)+SUMPRODUCT($OL$7:$PC$7,$OL$11:$PC$11)*SUMPRODUCT($OF$11:$OI$11,$OF$16:$OI$16),"")</f>
        <v/>
      </c>
      <c r="FJ16" s="19" t="str">
        <f t="array" ref="FJ16">IF(FJ$7="1",SUM(FJ$145:FJ$147)/3.6-PRODUCT(FJ9,INDEX($OL$1:$PC$19,16,MATCH(FJ$2&amp;FJ$6,INDEX($OL$1:$PC$19,2,)&amp;INDEX($OL$1:$PC$19,6,),0)))+FJ9*SUMPRODUCT($OL$7:$PC$7,$OL$16:$PC$16)-FJ$12*INDEX($OF$1:$OK$19,16,MATCH(FJ13,$OF$1:$OK$1,0))+FJ9*SUMPRODUCT($OL$7:$PC$7,$OL$10:$PC$10)*SUMPRODUCT($OF$10:$OI$10,$OF$16:$OI$16)+SUMPRODUCT($OL$7:$PC$7,$OL$11:$PC$11)*SUMPRODUCT($OF$11:$OI$11,$OF$16:$OI$16),"")</f>
        <v/>
      </c>
      <c r="FK16" s="19" t="str">
        <f t="array" ref="FK16">IF(FK$7="1",SUM(FK$145:FK$147)/3.6-PRODUCT(FK9,INDEX($OL$1:$PC$19,16,MATCH(FK$2&amp;FK$6,INDEX($OL$1:$PC$19,2,)&amp;INDEX($OL$1:$PC$19,6,),0)))+FK9*SUMPRODUCT($OL$7:$PC$7,$OL$16:$PC$16)-FK$12*INDEX($OF$1:$OK$19,16,MATCH(FK13,$OF$1:$OK$1,0))+FK9*SUMPRODUCT($OL$7:$PC$7,$OL$10:$PC$10)*SUMPRODUCT($OF$10:$OI$10,$OF$16:$OI$16)+SUMPRODUCT($OL$7:$PC$7,$OL$11:$PC$11)*SUMPRODUCT($OF$11:$OI$11,$OF$16:$OI$16),"")</f>
        <v/>
      </c>
      <c r="FL16" s="19" t="str">
        <f t="array" ref="FL16">IF(FL$7="1",SUM(FL$145:FL$147)/3.6-PRODUCT(FL9,INDEX($OL$1:$PC$19,16,MATCH(FL$2&amp;FL$6,INDEX($OL$1:$PC$19,2,)&amp;INDEX($OL$1:$PC$19,6,),0)))+FL9*SUMPRODUCT($OL$7:$PC$7,$OL$16:$PC$16)-FL$12*INDEX($OF$1:$OK$19,16,MATCH(FL13,$OF$1:$OK$1,0))+FL9*SUMPRODUCT($OL$7:$PC$7,$OL$10:$PC$10)*SUMPRODUCT($OF$10:$OI$10,$OF$16:$OI$16)+SUMPRODUCT($OL$7:$PC$7,$OL$11:$PC$11)*SUMPRODUCT($OF$11:$OI$11,$OF$16:$OI$16),"")</f>
        <v/>
      </c>
      <c r="FM16" s="19" t="str">
        <f t="array" ref="FM16">IF(FM$7="1",SUM(FM$145:FM$147)/3.6-PRODUCT(FM9,INDEX($OL$1:$PC$19,16,MATCH(FM$2&amp;FM$6,INDEX($OL$1:$PC$19,2,)&amp;INDEX($OL$1:$PC$19,6,),0)))+FM9*SUMPRODUCT($OL$7:$PC$7,$OL$16:$PC$16)-FM$12*INDEX($OF$1:$OK$19,16,MATCH(FM13,$OF$1:$OK$1,0))+FM9*SUMPRODUCT($OL$7:$PC$7,$OL$10:$PC$10)*SUMPRODUCT($OF$10:$OI$10,$OF$16:$OI$16)+SUMPRODUCT($OL$7:$PC$7,$OL$11:$PC$11)*SUMPRODUCT($OF$11:$OI$11,$OF$16:$OI$16),"")</f>
        <v/>
      </c>
      <c r="FN16" s="19" t="str">
        <f t="array" ref="FN16">IF(FN$7="1",SUM(FN$145:FN$147)/3.6-PRODUCT(FN9,INDEX($OL$1:$PC$19,16,MATCH(FN$2&amp;FN$6,INDEX($OL$1:$PC$19,2,)&amp;INDEX($OL$1:$PC$19,6,),0)))+FN9*SUMPRODUCT($OL$7:$PC$7,$OL$16:$PC$16)-FN$12*INDEX($OF$1:$OK$19,16,MATCH(FN13,$OF$1:$OK$1,0))+FN9*SUMPRODUCT($OL$7:$PC$7,$OL$10:$PC$10)*SUMPRODUCT($OF$10:$OI$10,$OF$16:$OI$16)+SUMPRODUCT($OL$7:$PC$7,$OL$11:$PC$11)*SUMPRODUCT($OF$11:$OI$11,$OF$16:$OI$16),"")</f>
        <v/>
      </c>
      <c r="FO16" s="19" t="str">
        <f t="array" ref="FO16">IF(FO$7="1",SUM(FO$145:FO$147)/3.6-PRODUCT(FO9,INDEX($OL$1:$PC$19,16,MATCH(FO$2&amp;FO$6,INDEX($OL$1:$PC$19,2,)&amp;INDEX($OL$1:$PC$19,6,),0)))+FO9*SUMPRODUCT($OL$7:$PC$7,$OL$16:$PC$16)-FO$12*INDEX($OF$1:$OK$19,16,MATCH(FO13,$OF$1:$OK$1,0))+FO9*SUMPRODUCT($OL$7:$PC$7,$OL$10:$PC$10)*SUMPRODUCT($OF$10:$OI$10,$OF$16:$OI$16)+SUMPRODUCT($OL$7:$PC$7,$OL$11:$PC$11)*SUMPRODUCT($OF$11:$OI$11,$OF$16:$OI$16),"")</f>
        <v/>
      </c>
      <c r="FP16" s="19" t="str">
        <f t="array" ref="FP16">IF(FP$7="1",SUM(FP$145:FP$147)/3.6-PRODUCT(FP9,INDEX($OL$1:$PC$19,16,MATCH(FP$2&amp;FP$6,INDEX($OL$1:$PC$19,2,)&amp;INDEX($OL$1:$PC$19,6,),0)))+FP9*SUMPRODUCT($OL$7:$PC$7,$OL$16:$PC$16)-FP$12*INDEX($OF$1:$OK$19,16,MATCH(FP13,$OF$1:$OK$1,0))+FP9*SUMPRODUCT($OL$7:$PC$7,$OL$10:$PC$10)*SUMPRODUCT($OF$10:$OI$10,$OF$16:$OI$16)+SUMPRODUCT($OL$7:$PC$7,$OL$11:$PC$11)*SUMPRODUCT($OF$11:$OI$11,$OF$16:$OI$16),"")</f>
        <v/>
      </c>
      <c r="FQ16" s="19" t="str">
        <f t="array" ref="FQ16">IF(FQ$7="1",SUM(FQ$145:FQ$147)/3.6-PRODUCT(FQ9,INDEX($OL$1:$PC$19,16,MATCH(FQ$2&amp;FQ$6,INDEX($OL$1:$PC$19,2,)&amp;INDEX($OL$1:$PC$19,6,),0)))+FQ9*SUMPRODUCT($OL$7:$PC$7,$OL$16:$PC$16)-FQ$12*INDEX($OF$1:$OK$19,16,MATCH(FQ13,$OF$1:$OK$1,0))+FQ9*SUMPRODUCT($OL$7:$PC$7,$OL$10:$PC$10)*SUMPRODUCT($OF$10:$OI$10,$OF$16:$OI$16)+SUMPRODUCT($OL$7:$PC$7,$OL$11:$PC$11)*SUMPRODUCT($OF$11:$OI$11,$OF$16:$OI$16),"")</f>
        <v/>
      </c>
      <c r="FR16" s="19" t="str">
        <f t="array" ref="FR16">IF(FR$7="1",SUM(FR$145:FR$147)/3.6-PRODUCT(FR9,INDEX($OL$1:$PC$19,16,MATCH(FR$2&amp;FR$6,INDEX($OL$1:$PC$19,2,)&amp;INDEX($OL$1:$PC$19,6,),0)))+FR9*SUMPRODUCT($OL$7:$PC$7,$OL$16:$PC$16)-FR$12*INDEX($OF$1:$OK$19,16,MATCH(FR13,$OF$1:$OK$1,0))+FR9*SUMPRODUCT($OL$7:$PC$7,$OL$10:$PC$10)*SUMPRODUCT($OF$10:$OI$10,$OF$16:$OI$16)+SUMPRODUCT($OL$7:$PC$7,$OL$11:$PC$11)*SUMPRODUCT($OF$11:$OI$11,$OF$16:$OI$16),"")</f>
        <v/>
      </c>
      <c r="FS16" s="19" t="str">
        <f t="array" ref="FS16">IF(FS$7="1",SUM(FS$145:FS$147)/3.6-PRODUCT(FS9,INDEX($OL$1:$PC$19,16,MATCH(FS$2&amp;FS$6,INDEX($OL$1:$PC$19,2,)&amp;INDEX($OL$1:$PC$19,6,),0)))+FS9*SUMPRODUCT($OL$7:$PC$7,$OL$16:$PC$16)-FS$12*INDEX($OF$1:$OK$19,16,MATCH(FS13,$OF$1:$OK$1,0))+FS9*SUMPRODUCT($OL$7:$PC$7,$OL$10:$PC$10)*SUMPRODUCT($OF$10:$OI$10,$OF$16:$OI$16)+SUMPRODUCT($OL$7:$PC$7,$OL$11:$PC$11)*SUMPRODUCT($OF$11:$OI$11,$OF$16:$OI$16),"")</f>
        <v/>
      </c>
      <c r="FT16" s="19" t="str">
        <f t="array" ref="FT16">IF(FT$7="1",SUM(FT$145:FT$147)/3.6-PRODUCT(FT9,INDEX($OL$1:$PC$19,16,MATCH(FT$2&amp;FT$6,INDEX($OL$1:$PC$19,2,)&amp;INDEX($OL$1:$PC$19,6,),0)))+FT9*SUMPRODUCT($OL$7:$PC$7,$OL$16:$PC$16)-FT$12*INDEX($OF$1:$OK$19,16,MATCH(FT13,$OF$1:$OK$1,0))+FT9*SUMPRODUCT($OL$7:$PC$7,$OL$10:$PC$10)*SUMPRODUCT($OF$10:$OI$10,$OF$16:$OI$16)+SUMPRODUCT($OL$7:$PC$7,$OL$11:$PC$11)*SUMPRODUCT($OF$11:$OI$11,$OF$16:$OI$16),"")</f>
        <v/>
      </c>
      <c r="FU16" s="19" t="str">
        <f t="array" ref="FU16">IF(FU$7="1",SUM(FU$145:FU$147)/3.6-PRODUCT(FU9,INDEX($OL$1:$PC$19,16,MATCH(FU$2&amp;FU$6,INDEX($OL$1:$PC$19,2,)&amp;INDEX($OL$1:$PC$19,6,),0)))+FU9*SUMPRODUCT($OL$7:$PC$7,$OL$16:$PC$16)-FU$12*INDEX($OF$1:$OK$19,16,MATCH(FU13,$OF$1:$OK$1,0))+FU9*SUMPRODUCT($OL$7:$PC$7,$OL$10:$PC$10)*SUMPRODUCT($OF$10:$OI$10,$OF$16:$OI$16)+SUMPRODUCT($OL$7:$PC$7,$OL$11:$PC$11)*SUMPRODUCT($OF$11:$OI$11,$OF$16:$OI$16),"")</f>
        <v/>
      </c>
      <c r="FV16" s="19" t="str">
        <f t="array" ref="FV16">IF(FV$7="1",SUM(FV$145:FV$147)/3.6-PRODUCT(FV9,INDEX($OL$1:$PC$19,16,MATCH(FV$2&amp;FV$6,INDEX($OL$1:$PC$19,2,)&amp;INDEX($OL$1:$PC$19,6,),0)))+FV9*SUMPRODUCT($OL$7:$PC$7,$OL$16:$PC$16)-FV$12*INDEX($OF$1:$OK$19,16,MATCH(FV13,$OF$1:$OK$1,0))+FV9*SUMPRODUCT($OL$7:$PC$7,$OL$10:$PC$10)*SUMPRODUCT($OF$10:$OI$10,$OF$16:$OI$16)+SUMPRODUCT($OL$7:$PC$7,$OL$11:$PC$11)*SUMPRODUCT($OF$11:$OI$11,$OF$16:$OI$16),"")</f>
        <v/>
      </c>
      <c r="FW16" s="19" t="str">
        <f t="array" ref="FW16">IF(FW$7="1",SUM(FW$145:FW$147)/3.6-PRODUCT(FW9,INDEX($OL$1:$PC$19,16,MATCH(FW$2&amp;FW$6,INDEX($OL$1:$PC$19,2,)&amp;INDEX($OL$1:$PC$19,6,),0)))+FW9*SUMPRODUCT($OL$7:$PC$7,$OL$16:$PC$16)-FW$12*INDEX($OF$1:$OK$19,16,MATCH(FW13,$OF$1:$OK$1,0))+FW9*SUMPRODUCT($OL$7:$PC$7,$OL$10:$PC$10)*SUMPRODUCT($OF$10:$OI$10,$OF$16:$OI$16)+SUMPRODUCT($OL$7:$PC$7,$OL$11:$PC$11)*SUMPRODUCT($OF$11:$OI$11,$OF$16:$OI$16),"")</f>
        <v/>
      </c>
      <c r="FX16" s="19" t="str">
        <f t="array" ref="FX16">IF(FX$7="1",SUM(FX$145:FX$147)/3.6-PRODUCT(FX9,INDEX($OL$1:$PC$19,16,MATCH(FX$2&amp;FX$6,INDEX($OL$1:$PC$19,2,)&amp;INDEX($OL$1:$PC$19,6,),0)))+FX9*SUMPRODUCT($OL$7:$PC$7,$OL$16:$PC$16)-FX$12*INDEX($OF$1:$OK$19,16,MATCH(FX13,$OF$1:$OK$1,0))+FX9*SUMPRODUCT($OL$7:$PC$7,$OL$10:$PC$10)*SUMPRODUCT($OF$10:$OI$10,$OF$16:$OI$16)+SUMPRODUCT($OL$7:$PC$7,$OL$11:$PC$11)*SUMPRODUCT($OF$11:$OI$11,$OF$16:$OI$16),"")</f>
        <v/>
      </c>
      <c r="FY16" s="19" t="str">
        <f t="array" ref="FY16">IF(FY$7="1",SUM(FY$145:FY$147)/3.6-PRODUCT(FY9,INDEX($OL$1:$PC$19,16,MATCH(FY$2&amp;FY$6,INDEX($OL$1:$PC$19,2,)&amp;INDEX($OL$1:$PC$19,6,),0)))+FY9*SUMPRODUCT($OL$7:$PC$7,$OL$16:$PC$16)-FY$12*INDEX($OF$1:$OK$19,16,MATCH(FY13,$OF$1:$OK$1,0))+FY9*SUMPRODUCT($OL$7:$PC$7,$OL$10:$PC$10)*SUMPRODUCT($OF$10:$OI$10,$OF$16:$OI$16)+SUMPRODUCT($OL$7:$PC$7,$OL$11:$PC$11)*SUMPRODUCT($OF$11:$OI$11,$OF$16:$OI$16),"")</f>
        <v/>
      </c>
      <c r="FZ16" s="19" t="str">
        <f t="array" ref="FZ16">IF(FZ$7="1",SUM(FZ$145:FZ$147)/3.6-PRODUCT(FZ9,INDEX($OL$1:$PC$19,16,MATCH(FZ$2&amp;FZ$6,INDEX($OL$1:$PC$19,2,)&amp;INDEX($OL$1:$PC$19,6,),0)))+FZ9*SUMPRODUCT($OL$7:$PC$7,$OL$16:$PC$16)-FZ$12*INDEX($OF$1:$OK$19,16,MATCH(FZ13,$OF$1:$OK$1,0))+FZ9*SUMPRODUCT($OL$7:$PC$7,$OL$10:$PC$10)*SUMPRODUCT($OF$10:$OI$10,$OF$16:$OI$16)+SUMPRODUCT($OL$7:$PC$7,$OL$11:$PC$11)*SUMPRODUCT($OF$11:$OI$11,$OF$16:$OI$16),"")</f>
        <v/>
      </c>
      <c r="GA16" s="19" t="str">
        <f t="array" ref="GA16">IF(GA$7="1",SUM(GA$145:GA$147)/3.6-PRODUCT(GA9,INDEX($OL$1:$PC$19,16,MATCH(GA$2&amp;GA$6,INDEX($OL$1:$PC$19,2,)&amp;INDEX($OL$1:$PC$19,6,),0)))+GA9*SUMPRODUCT($OL$7:$PC$7,$OL$16:$PC$16)-GA$12*INDEX($OF$1:$OK$19,16,MATCH(GA13,$OF$1:$OK$1,0))+GA9*SUMPRODUCT($OL$7:$PC$7,$OL$10:$PC$10)*SUMPRODUCT($OF$10:$OI$10,$OF$16:$OI$16)+SUMPRODUCT($OL$7:$PC$7,$OL$11:$PC$11)*SUMPRODUCT($OF$11:$OI$11,$OF$16:$OI$16),"")</f>
        <v/>
      </c>
      <c r="GB16" s="19" t="str">
        <f t="array" ref="GB16">IF(GB$7="1",SUM(GB$145:GB$147)/3.6-PRODUCT(GB9,INDEX($OL$1:$PC$19,16,MATCH(GB$2&amp;GB$6,INDEX($OL$1:$PC$19,2,)&amp;INDEX($OL$1:$PC$19,6,),0)))+GB9*SUMPRODUCT($OL$7:$PC$7,$OL$16:$PC$16)-GB$12*INDEX($OF$1:$OK$19,16,MATCH(GB13,$OF$1:$OK$1,0))+GB9*SUMPRODUCT($OL$7:$PC$7,$OL$10:$PC$10)*SUMPRODUCT($OF$10:$OI$10,$OF$16:$OI$16)+SUMPRODUCT($OL$7:$PC$7,$OL$11:$PC$11)*SUMPRODUCT($OF$11:$OI$11,$OF$16:$OI$16),"")</f>
        <v/>
      </c>
      <c r="GC16" s="19" t="str">
        <f t="array" ref="GC16">IF(GC$7="1",SUM(GC$145:GC$147)/3.6-PRODUCT(GC9,INDEX($OL$1:$PC$19,16,MATCH(GC$2&amp;GC$6,INDEX($OL$1:$PC$19,2,)&amp;INDEX($OL$1:$PC$19,6,),0)))+GC9*SUMPRODUCT($OL$7:$PC$7,$OL$16:$PC$16)-GC$12*INDEX($OF$1:$OK$19,16,MATCH(GC13,$OF$1:$OK$1,0))+GC9*SUMPRODUCT($OL$7:$PC$7,$OL$10:$PC$10)*SUMPRODUCT($OF$10:$OI$10,$OF$16:$OI$16)+SUMPRODUCT($OL$7:$PC$7,$OL$11:$PC$11)*SUMPRODUCT($OF$11:$OI$11,$OF$16:$OI$16),"")</f>
        <v/>
      </c>
      <c r="GD16" s="19" t="str">
        <f t="array" ref="GD16">IF(GD$7="1",SUM(GD$145:GD$147)/3.6-PRODUCT(GD9,INDEX($OL$1:$PC$19,16,MATCH(GD$2&amp;GD$6,INDEX($OL$1:$PC$19,2,)&amp;INDEX($OL$1:$PC$19,6,),0)))+GD9*SUMPRODUCT($OL$7:$PC$7,$OL$16:$PC$16)-GD$12*INDEX($OF$1:$OK$19,16,MATCH(GD13,$OF$1:$OK$1,0))+GD9*SUMPRODUCT($OL$7:$PC$7,$OL$10:$PC$10)*SUMPRODUCT($OF$10:$OI$10,$OF$16:$OI$16)+SUMPRODUCT($OL$7:$PC$7,$OL$11:$PC$11)*SUMPRODUCT($OF$11:$OI$11,$OF$16:$OI$16),"")</f>
        <v/>
      </c>
      <c r="GE16" s="19" t="str">
        <f t="array" ref="GE16">IF(GE$7="1",SUM(GE$145:GE$147)/3.6-PRODUCT(GE9,INDEX($OL$1:$PC$19,16,MATCH(GE$2&amp;GE$6,INDEX($OL$1:$PC$19,2,)&amp;INDEX($OL$1:$PC$19,6,),0)))+GE9*SUMPRODUCT($OL$7:$PC$7,$OL$16:$PC$16)-GE$12*INDEX($OF$1:$OK$19,16,MATCH(GE13,$OF$1:$OK$1,0))+GE9*SUMPRODUCT($OL$7:$PC$7,$OL$10:$PC$10)*SUMPRODUCT($OF$10:$OI$10,$OF$16:$OI$16)+SUMPRODUCT($OL$7:$PC$7,$OL$11:$PC$11)*SUMPRODUCT($OF$11:$OI$11,$OF$16:$OI$16),"")</f>
        <v/>
      </c>
      <c r="GF16" s="19" t="str">
        <f t="array" ref="GF16">IF(GF$7="1",SUM(GF$145:GF$147)/3.6-PRODUCT(GF9,INDEX($OL$1:$PC$19,16,MATCH(GF$2&amp;GF$6,INDEX($OL$1:$PC$19,2,)&amp;INDEX($OL$1:$PC$19,6,),0)))+GF9*SUMPRODUCT($OL$7:$PC$7,$OL$16:$PC$16)-GF$12*INDEX($OF$1:$OK$19,16,MATCH(GF13,$OF$1:$OK$1,0))+GF9*SUMPRODUCT($OL$7:$PC$7,$OL$10:$PC$10)*SUMPRODUCT($OF$10:$OI$10,$OF$16:$OI$16)+SUMPRODUCT($OL$7:$PC$7,$OL$11:$PC$11)*SUMPRODUCT($OF$11:$OI$11,$OF$16:$OI$16),"")</f>
        <v/>
      </c>
      <c r="GG16" s="19" t="str">
        <f t="array" ref="GG16">IF(GG$7="1",SUM(GG$145:GG$147)/3.6-PRODUCT(GG9,INDEX($OL$1:$PC$19,16,MATCH(GG$2&amp;GG$6,INDEX($OL$1:$PC$19,2,)&amp;INDEX($OL$1:$PC$19,6,),0)))+GG9*SUMPRODUCT($OL$7:$PC$7,$OL$16:$PC$16)-GG$12*INDEX($OF$1:$OK$19,16,MATCH(GG13,$OF$1:$OK$1,0))+GG9*SUMPRODUCT($OL$7:$PC$7,$OL$10:$PC$10)*SUMPRODUCT($OF$10:$OI$10,$OF$16:$OI$16)+SUMPRODUCT($OL$7:$PC$7,$OL$11:$PC$11)*SUMPRODUCT($OF$11:$OI$11,$OF$16:$OI$16),"")</f>
        <v/>
      </c>
      <c r="GH16" s="19" t="str">
        <f t="array" ref="GH16">IF(GH$7="1",SUM(GH$145:GH$147)/3.6-PRODUCT(GH9,INDEX($OL$1:$PC$19,16,MATCH(GH$2&amp;GH$6,INDEX($OL$1:$PC$19,2,)&amp;INDEX($OL$1:$PC$19,6,),0)))+GH9*SUMPRODUCT($OL$7:$PC$7,$OL$16:$PC$16)-GH$12*INDEX($OF$1:$OK$19,16,MATCH(GH13,$OF$1:$OK$1,0))+GH9*SUMPRODUCT($OL$7:$PC$7,$OL$10:$PC$10)*SUMPRODUCT($OF$10:$OI$10,$OF$16:$OI$16)+SUMPRODUCT($OL$7:$PC$7,$OL$11:$PC$11)*SUMPRODUCT($OF$11:$OI$11,$OF$16:$OI$16),"")</f>
        <v/>
      </c>
      <c r="GI16" s="19" t="str">
        <f t="array" ref="GI16">IF(GI$7="1",SUM(GI$145:GI$147)/3.6-PRODUCT(GI9,INDEX($OL$1:$PC$19,16,MATCH(GI$2&amp;GI$6,INDEX($OL$1:$PC$19,2,)&amp;INDEX($OL$1:$PC$19,6,),0)))+GI9*SUMPRODUCT($OL$7:$PC$7,$OL$16:$PC$16)-GI$12*INDEX($OF$1:$OK$19,16,MATCH(GI13,$OF$1:$OK$1,0))+GI9*SUMPRODUCT($OL$7:$PC$7,$OL$10:$PC$10)*SUMPRODUCT($OF$10:$OI$10,$OF$16:$OI$16)+SUMPRODUCT($OL$7:$PC$7,$OL$11:$PC$11)*SUMPRODUCT($OF$11:$OI$11,$OF$16:$OI$16),"")</f>
        <v/>
      </c>
      <c r="GJ16" s="19" t="str">
        <f t="array" ref="GJ16">IF(GJ$7="1",SUM(GJ$145:GJ$147)/3.6-PRODUCT(GJ9,INDEX($OL$1:$PC$19,16,MATCH(GJ$2&amp;GJ$6,INDEX($OL$1:$PC$19,2,)&amp;INDEX($OL$1:$PC$19,6,),0)))+GJ9*SUMPRODUCT($OL$7:$PC$7,$OL$16:$PC$16)-GJ$12*INDEX($OF$1:$OK$19,16,MATCH(GJ13,$OF$1:$OK$1,0))+GJ9*SUMPRODUCT($OL$7:$PC$7,$OL$10:$PC$10)*SUMPRODUCT($OF$10:$OI$10,$OF$16:$OI$16)+SUMPRODUCT($OL$7:$PC$7,$OL$11:$PC$11)*SUMPRODUCT($OF$11:$OI$11,$OF$16:$OI$16),"")</f>
        <v/>
      </c>
      <c r="GK16" s="19" t="str">
        <f t="array" ref="GK16">IF(GK$7="1",SUM(GK$145:GK$147)/3.6-PRODUCT(GK9,INDEX($OL$1:$PC$19,16,MATCH(GK$2&amp;GK$6,INDEX($OL$1:$PC$19,2,)&amp;INDEX($OL$1:$PC$19,6,),0)))+GK9*SUMPRODUCT($OL$7:$PC$7,$OL$16:$PC$16)-GK$12*INDEX($OF$1:$OK$19,16,MATCH(GK13,$OF$1:$OK$1,0))+GK9*SUMPRODUCT($OL$7:$PC$7,$OL$10:$PC$10)*SUMPRODUCT($OF$10:$OI$10,$OF$16:$OI$16)+SUMPRODUCT($OL$7:$PC$7,$OL$11:$PC$11)*SUMPRODUCT($OF$11:$OI$11,$OF$16:$OI$16),"")</f>
        <v/>
      </c>
      <c r="GL16" s="19" t="str">
        <f t="array" ref="GL16">IF(GL$7="1",SUM(GL$145:GL$147)/3.6-PRODUCT(GL9,INDEX($OL$1:$PC$19,16,MATCH(GL$2&amp;GL$6,INDEX($OL$1:$PC$19,2,)&amp;INDEX($OL$1:$PC$19,6,),0)))+GL9*SUMPRODUCT($OL$7:$PC$7,$OL$16:$PC$16)-GL$12*INDEX($OF$1:$OK$19,16,MATCH(GL13,$OF$1:$OK$1,0))+GL9*SUMPRODUCT($OL$7:$PC$7,$OL$10:$PC$10)*SUMPRODUCT($OF$10:$OI$10,$OF$16:$OI$16)+SUMPRODUCT($OL$7:$PC$7,$OL$11:$PC$11)*SUMPRODUCT($OF$11:$OI$11,$OF$16:$OI$16),"")</f>
        <v/>
      </c>
      <c r="GM16" s="19" t="str">
        <f t="array" ref="GM16">IF(GM$7="1",SUM(GM$145:GM$147)/3.6-PRODUCT(GM9,INDEX($OL$1:$PC$19,16,MATCH(GM$2&amp;GM$6,INDEX($OL$1:$PC$19,2,)&amp;INDEX($OL$1:$PC$19,6,),0)))+GM9*SUMPRODUCT($OL$7:$PC$7,$OL$16:$PC$16)-GM$12*INDEX($OF$1:$OK$19,16,MATCH(GM13,$OF$1:$OK$1,0))+GM9*SUMPRODUCT($OL$7:$PC$7,$OL$10:$PC$10)*SUMPRODUCT($OF$10:$OI$10,$OF$16:$OI$16)+SUMPRODUCT($OL$7:$PC$7,$OL$11:$PC$11)*SUMPRODUCT($OF$11:$OI$11,$OF$16:$OI$16),"")</f>
        <v/>
      </c>
      <c r="GN16" s="19" t="str">
        <f t="array" ref="GN16">IF(GN$7="1",SUM(GN$145:GN$147)/3.6-PRODUCT(GN9,INDEX($OL$1:$PC$19,16,MATCH(GN$2&amp;GN$6,INDEX($OL$1:$PC$19,2,)&amp;INDEX($OL$1:$PC$19,6,),0)))+GN9*SUMPRODUCT($OL$7:$PC$7,$OL$16:$PC$16)-GN$12*INDEX($OF$1:$OK$19,16,MATCH(GN13,$OF$1:$OK$1,0))+GN9*SUMPRODUCT($OL$7:$PC$7,$OL$10:$PC$10)*SUMPRODUCT($OF$10:$OI$10,$OF$16:$OI$16)+SUMPRODUCT($OL$7:$PC$7,$OL$11:$PC$11)*SUMPRODUCT($OF$11:$OI$11,$OF$16:$OI$16),"")</f>
        <v/>
      </c>
      <c r="GO16" s="19" t="str">
        <f t="array" ref="GO16">IF(GO$7="1",SUM(GO$145:GO$147)/3.6-PRODUCT(GO9,INDEX($OL$1:$PC$19,16,MATCH(GO$2&amp;GO$6,INDEX($OL$1:$PC$19,2,)&amp;INDEX($OL$1:$PC$19,6,),0)))+GO9*SUMPRODUCT($OL$7:$PC$7,$OL$16:$PC$16)-GO$12*INDEX($OF$1:$OK$19,16,MATCH(GO13,$OF$1:$OK$1,0))+GO9*SUMPRODUCT($OL$7:$PC$7,$OL$10:$PC$10)*SUMPRODUCT($OF$10:$OI$10,$OF$16:$OI$16)+SUMPRODUCT($OL$7:$PC$7,$OL$11:$PC$11)*SUMPRODUCT($OF$11:$OI$11,$OF$16:$OI$16),"")</f>
        <v/>
      </c>
      <c r="GP16" s="19" t="str">
        <f t="array" ref="GP16">IF(GP$7="1",SUM(GP$145:GP$147)/3.6-PRODUCT(GP9,INDEX($OL$1:$PC$19,16,MATCH(GP$2&amp;GP$6,INDEX($OL$1:$PC$19,2,)&amp;INDEX($OL$1:$PC$19,6,),0)))+GP9*SUMPRODUCT($OL$7:$PC$7,$OL$16:$PC$16)-GP$12*INDEX($OF$1:$OK$19,16,MATCH(GP13,$OF$1:$OK$1,0))+GP9*SUMPRODUCT($OL$7:$PC$7,$OL$10:$PC$10)*SUMPRODUCT($OF$10:$OI$10,$OF$16:$OI$16)+SUMPRODUCT($OL$7:$PC$7,$OL$11:$PC$11)*SUMPRODUCT($OF$11:$OI$11,$OF$16:$OI$16),"")</f>
        <v/>
      </c>
      <c r="GQ16" s="19" t="str">
        <f t="array" ref="GQ16">IF(GQ$7="1",SUM(GQ$145:GQ$147)/3.6-PRODUCT(GQ9,INDEX($OL$1:$PC$19,16,MATCH(GQ$2&amp;GQ$6,INDEX($OL$1:$PC$19,2,)&amp;INDEX($OL$1:$PC$19,6,),0)))+GQ9*SUMPRODUCT($OL$7:$PC$7,$OL$16:$PC$16)-GQ$12*INDEX($OF$1:$OK$19,16,MATCH(GQ13,$OF$1:$OK$1,0))+GQ9*SUMPRODUCT($OL$7:$PC$7,$OL$10:$PC$10)*SUMPRODUCT($OF$10:$OI$10,$OF$16:$OI$16)+SUMPRODUCT($OL$7:$PC$7,$OL$11:$PC$11)*SUMPRODUCT($OF$11:$OI$11,$OF$16:$OI$16),"")</f>
        <v/>
      </c>
      <c r="GR16" s="19" t="str">
        <f t="array" ref="GR16">IF(GR$7="1",SUM(GR$145:GR$147)/3.6-PRODUCT(GR9,INDEX($OL$1:$PC$19,16,MATCH(GR$2&amp;GR$6,INDEX($OL$1:$PC$19,2,)&amp;INDEX($OL$1:$PC$19,6,),0)))+GR9*SUMPRODUCT($OL$7:$PC$7,$OL$16:$PC$16)-GR$12*INDEX($OF$1:$OK$19,16,MATCH(GR13,$OF$1:$OK$1,0))+GR9*SUMPRODUCT($OL$7:$PC$7,$OL$10:$PC$10)*SUMPRODUCT($OF$10:$OI$10,$OF$16:$OI$16)+SUMPRODUCT($OL$7:$PC$7,$OL$11:$PC$11)*SUMPRODUCT($OF$11:$OI$11,$OF$16:$OI$16),"")</f>
        <v/>
      </c>
      <c r="GS16" s="19" t="str">
        <f t="array" ref="GS16">IF(GS$7="1",SUM(GS$145:GS$147)/3.6-PRODUCT(GS9,INDEX($OL$1:$PC$19,16,MATCH(GS$2&amp;GS$6,INDEX($OL$1:$PC$19,2,)&amp;INDEX($OL$1:$PC$19,6,),0)))+GS9*SUMPRODUCT($OL$7:$PC$7,$OL$16:$PC$16)-GS$12*INDEX($OF$1:$OK$19,16,MATCH(GS13,$OF$1:$OK$1,0))+GS9*SUMPRODUCT($OL$7:$PC$7,$OL$10:$PC$10)*SUMPRODUCT($OF$10:$OI$10,$OF$16:$OI$16)+SUMPRODUCT($OL$7:$PC$7,$OL$11:$PC$11)*SUMPRODUCT($OF$11:$OI$11,$OF$16:$OI$16),"")</f>
        <v/>
      </c>
      <c r="GT16" s="19" t="str">
        <f t="array" ref="GT16">IF(GT$7="1",SUM(GT$145:GT$147)/3.6-PRODUCT(GT9,INDEX($OL$1:$PC$19,16,MATCH(GT$2&amp;GT$6,INDEX($OL$1:$PC$19,2,)&amp;INDEX($OL$1:$PC$19,6,),0)))+GT9*SUMPRODUCT($OL$7:$PC$7,$OL$16:$PC$16)-GT$12*INDEX($OF$1:$OK$19,16,MATCH(GT13,$OF$1:$OK$1,0))+GT9*SUMPRODUCT($OL$7:$PC$7,$OL$10:$PC$10)*SUMPRODUCT($OF$10:$OI$10,$OF$16:$OI$16)+SUMPRODUCT($OL$7:$PC$7,$OL$11:$PC$11)*SUMPRODUCT($OF$11:$OI$11,$OF$16:$OI$16),"")</f>
        <v/>
      </c>
      <c r="GU16" s="19" t="str">
        <f t="array" ref="GU16">IF(GU$7="1",SUM(GU$145:GU$147)/3.6-PRODUCT(GU9,INDEX($OL$1:$PC$19,16,MATCH(GU$2&amp;GU$6,INDEX($OL$1:$PC$19,2,)&amp;INDEX($OL$1:$PC$19,6,),0)))+GU9*SUMPRODUCT($OL$7:$PC$7,$OL$16:$PC$16)-GU$12*INDEX($OF$1:$OK$19,16,MATCH(GU13,$OF$1:$OK$1,0))+GU9*SUMPRODUCT($OL$7:$PC$7,$OL$10:$PC$10)*SUMPRODUCT($OF$10:$OI$10,$OF$16:$OI$16)+SUMPRODUCT($OL$7:$PC$7,$OL$11:$PC$11)*SUMPRODUCT($OF$11:$OI$11,$OF$16:$OI$16),"")</f>
        <v/>
      </c>
      <c r="GV16" s="19" t="str">
        <f t="array" ref="GV16">IF(GV$7="1",SUM(GV$145:GV$147)/3.6-PRODUCT(GV9,INDEX($OL$1:$PC$19,16,MATCH(GV$2&amp;GV$6,INDEX($OL$1:$PC$19,2,)&amp;INDEX($OL$1:$PC$19,6,),0)))+GV9*SUMPRODUCT($OL$7:$PC$7,$OL$16:$PC$16)-GV$12*INDEX($OF$1:$OK$19,16,MATCH(GV13,$OF$1:$OK$1,0))+GV9*SUMPRODUCT($OL$7:$PC$7,$OL$10:$PC$10)*SUMPRODUCT($OF$10:$OI$10,$OF$16:$OI$16)+SUMPRODUCT($OL$7:$PC$7,$OL$11:$PC$11)*SUMPRODUCT($OF$11:$OI$11,$OF$16:$OI$16),"")</f>
        <v/>
      </c>
      <c r="GW16" s="19" t="str">
        <f t="array" ref="GW16">IF(GW$7="1",SUM(GW$145:GW$147)/3.6-PRODUCT(GW9,INDEX($OL$1:$PC$19,16,MATCH(GW$2&amp;GW$6,INDEX($OL$1:$PC$19,2,)&amp;INDEX($OL$1:$PC$19,6,),0)))+GW9*SUMPRODUCT($OL$7:$PC$7,$OL$16:$PC$16)-GW$12*INDEX($OF$1:$OK$19,16,MATCH(GW13,$OF$1:$OK$1,0))+GW9*SUMPRODUCT($OL$7:$PC$7,$OL$10:$PC$10)*SUMPRODUCT($OF$10:$OI$10,$OF$16:$OI$16)+SUMPRODUCT($OL$7:$PC$7,$OL$11:$PC$11)*SUMPRODUCT($OF$11:$OI$11,$OF$16:$OI$16),"")</f>
        <v/>
      </c>
      <c r="GX16" s="19" t="str">
        <f t="array" ref="GX16">IF(GX$7="1",SUM(GX$145:GX$147)/3.6-PRODUCT(GX9,INDEX($OL$1:$PC$19,16,MATCH(GX$2&amp;GX$6,INDEX($OL$1:$PC$19,2,)&amp;INDEX($OL$1:$PC$19,6,),0)))+GX9*SUMPRODUCT($OL$7:$PC$7,$OL$16:$PC$16)-GX$12*INDEX($OF$1:$OK$19,16,MATCH(GX13,$OF$1:$OK$1,0))+GX9*SUMPRODUCT($OL$7:$PC$7,$OL$10:$PC$10)*SUMPRODUCT($OF$10:$OI$10,$OF$16:$OI$16)+SUMPRODUCT($OL$7:$PC$7,$OL$11:$PC$11)*SUMPRODUCT($OF$11:$OI$11,$OF$16:$OI$16),"")</f>
        <v/>
      </c>
      <c r="GY16" s="19" t="str">
        <f t="array" ref="GY16">IF(GY$7="1",SUM(GY$145:GY$147)/3.6-PRODUCT(GY9,INDEX($OL$1:$PC$19,16,MATCH(GY$2&amp;GY$6,INDEX($OL$1:$PC$19,2,)&amp;INDEX($OL$1:$PC$19,6,),0)))+GY9*SUMPRODUCT($OL$7:$PC$7,$OL$16:$PC$16)-GY$12*INDEX($OF$1:$OK$19,16,MATCH(GY13,$OF$1:$OK$1,0))+GY9*SUMPRODUCT($OL$7:$PC$7,$OL$10:$PC$10)*SUMPRODUCT($OF$10:$OI$10,$OF$16:$OI$16)+SUMPRODUCT($OL$7:$PC$7,$OL$11:$PC$11)*SUMPRODUCT($OF$11:$OI$11,$OF$16:$OI$16),"")</f>
        <v/>
      </c>
      <c r="GZ16" s="19" t="str">
        <f t="array" ref="GZ16">IF(GZ$7="1",SUM(GZ$145:GZ$147)/3.6-PRODUCT(GZ9,INDEX($OL$1:$PC$19,16,MATCH(GZ$2&amp;GZ$6,INDEX($OL$1:$PC$19,2,)&amp;INDEX($OL$1:$PC$19,6,),0)))+GZ9*SUMPRODUCT($OL$7:$PC$7,$OL$16:$PC$16)-GZ$12*INDEX($OF$1:$OK$19,16,MATCH(GZ13,$OF$1:$OK$1,0))+GZ9*SUMPRODUCT($OL$7:$PC$7,$OL$10:$PC$10)*SUMPRODUCT($OF$10:$OI$10,$OF$16:$OI$16)+SUMPRODUCT($OL$7:$PC$7,$OL$11:$PC$11)*SUMPRODUCT($OF$11:$OI$11,$OF$16:$OI$16),"")</f>
        <v/>
      </c>
      <c r="HA16" s="19" t="str">
        <f t="array" ref="HA16">IF(HA$7="1",SUM(HA$145:HA$147)/3.6-PRODUCT(HA9,INDEX($OL$1:$PC$19,16,MATCH(HA$2&amp;HA$6,INDEX($OL$1:$PC$19,2,)&amp;INDEX($OL$1:$PC$19,6,),0)))+HA9*SUMPRODUCT($OL$7:$PC$7,$OL$16:$PC$16)-HA$12*INDEX($OF$1:$OK$19,16,MATCH(HA13,$OF$1:$OK$1,0))+HA9*SUMPRODUCT($OL$7:$PC$7,$OL$10:$PC$10)*SUMPRODUCT($OF$10:$OI$10,$OF$16:$OI$16)+SUMPRODUCT($OL$7:$PC$7,$OL$11:$PC$11)*SUMPRODUCT($OF$11:$OI$11,$OF$16:$OI$16),"")</f>
        <v/>
      </c>
      <c r="HB16" s="19" t="str">
        <f t="array" ref="HB16">IF(HB$7="1",SUM(HB$145:HB$147)/3.6-PRODUCT(HB9,INDEX($OL$1:$PC$19,16,MATCH(HB$2&amp;HB$6,INDEX($OL$1:$PC$19,2,)&amp;INDEX($OL$1:$PC$19,6,),0)))+HB9*SUMPRODUCT($OL$7:$PC$7,$OL$16:$PC$16)-HB$12*INDEX($OF$1:$OK$19,16,MATCH(HB13,$OF$1:$OK$1,0))+HB9*SUMPRODUCT($OL$7:$PC$7,$OL$10:$PC$10)*SUMPRODUCT($OF$10:$OI$10,$OF$16:$OI$16)+SUMPRODUCT($OL$7:$PC$7,$OL$11:$PC$11)*SUMPRODUCT($OF$11:$OI$11,$OF$16:$OI$16),"")</f>
        <v/>
      </c>
      <c r="HC16" s="19" t="str">
        <f t="array" ref="HC16">IF(HC$7="1",SUM(HC$145:HC$147)/3.6-PRODUCT(HC9,INDEX($OL$1:$PC$19,16,MATCH(HC$2&amp;HC$6,INDEX($OL$1:$PC$19,2,)&amp;INDEX($OL$1:$PC$19,6,),0)))+HC9*SUMPRODUCT($OL$7:$PC$7,$OL$16:$PC$16)-HC$12*INDEX($OF$1:$OK$19,16,MATCH(HC13,$OF$1:$OK$1,0))+HC9*SUMPRODUCT($OL$7:$PC$7,$OL$10:$PC$10)*SUMPRODUCT($OF$10:$OI$10,$OF$16:$OI$16)+SUMPRODUCT($OL$7:$PC$7,$OL$11:$PC$11)*SUMPRODUCT($OF$11:$OI$11,$OF$16:$OI$16),"")</f>
        <v/>
      </c>
      <c r="HD16" s="19" t="str">
        <f t="array" ref="HD16">IF(HD$7="1",SUM(HD$145:HD$147)/3.6-PRODUCT(HD9,INDEX($OL$1:$PC$19,16,MATCH(HD$2&amp;HD$6,INDEX($OL$1:$PC$19,2,)&amp;INDEX($OL$1:$PC$19,6,),0)))+HD9*SUMPRODUCT($OL$7:$PC$7,$OL$16:$PC$16)-HD$12*INDEX($OF$1:$OK$19,16,MATCH(HD13,$OF$1:$OK$1,0))+HD9*SUMPRODUCT($OL$7:$PC$7,$OL$10:$PC$10)*SUMPRODUCT($OF$10:$OI$10,$OF$16:$OI$16)+SUMPRODUCT($OL$7:$PC$7,$OL$11:$PC$11)*SUMPRODUCT($OF$11:$OI$11,$OF$16:$OI$16),"")</f>
        <v/>
      </c>
      <c r="HE16" s="19" t="str">
        <f t="array" ref="HE16">IF(HE$7="1",SUM(HE$145:HE$147)/3.6-PRODUCT(HE9,INDEX($OL$1:$PC$19,16,MATCH(HE$2&amp;HE$6,INDEX($OL$1:$PC$19,2,)&amp;INDEX($OL$1:$PC$19,6,),0)))+HE9*SUMPRODUCT($OL$7:$PC$7,$OL$16:$PC$16)-HE$12*INDEX($OF$1:$OK$19,16,MATCH(HE13,$OF$1:$OK$1,0))+HE9*SUMPRODUCT($OL$7:$PC$7,$OL$10:$PC$10)*SUMPRODUCT($OF$10:$OI$10,$OF$16:$OI$16)+SUMPRODUCT($OL$7:$PC$7,$OL$11:$PC$11)*SUMPRODUCT($OF$11:$OI$11,$OF$16:$OI$16),"")</f>
        <v/>
      </c>
      <c r="HF16" s="19" t="str">
        <f t="array" ref="HF16">IF(HF$7="1",SUM(HF$145:HF$147)/3.6-PRODUCT(HF9,INDEX($OL$1:$PC$19,16,MATCH(HF$2&amp;HF$6,INDEX($OL$1:$PC$19,2,)&amp;INDEX($OL$1:$PC$19,6,),0)))+HF9*SUMPRODUCT($OL$7:$PC$7,$OL$16:$PC$16)-HF$12*INDEX($OF$1:$OK$19,16,MATCH(HF13,$OF$1:$OK$1,0))+HF9*SUMPRODUCT($OL$7:$PC$7,$OL$10:$PC$10)*SUMPRODUCT($OF$10:$OI$10,$OF$16:$OI$16)+SUMPRODUCT($OL$7:$PC$7,$OL$11:$PC$11)*SUMPRODUCT($OF$11:$OI$11,$OF$16:$OI$16),"")</f>
        <v/>
      </c>
      <c r="HG16" s="19" t="str">
        <f t="array" ref="HG16">IF(HG$7="1",SUM(HG$145:HG$147)/3.6-PRODUCT(HG9,INDEX($OL$1:$PC$19,16,MATCH(HG$2&amp;HG$6,INDEX($OL$1:$PC$19,2,)&amp;INDEX($OL$1:$PC$19,6,),0)))+HG9*SUMPRODUCT($OL$7:$PC$7,$OL$16:$PC$16)-HG$12*INDEX($OF$1:$OK$19,16,MATCH(HG13,$OF$1:$OK$1,0))+HG9*SUMPRODUCT($OL$7:$PC$7,$OL$10:$PC$10)*SUMPRODUCT($OF$10:$OI$10,$OF$16:$OI$16)+SUMPRODUCT($OL$7:$PC$7,$OL$11:$PC$11)*SUMPRODUCT($OF$11:$OI$11,$OF$16:$OI$16),"")</f>
        <v/>
      </c>
      <c r="HH16" s="19" t="str">
        <f t="array" ref="HH16">IF(HH$7="1",SUM(HH$145:HH$147)/3.6-PRODUCT(HH9,INDEX($OL$1:$PC$19,16,MATCH(HH$2&amp;HH$6,INDEX($OL$1:$PC$19,2,)&amp;INDEX($OL$1:$PC$19,6,),0)))+HH9*SUMPRODUCT($OL$7:$PC$7,$OL$16:$PC$16)-HH$12*INDEX($OF$1:$OK$19,16,MATCH(HH13,$OF$1:$OK$1,0))+HH9*SUMPRODUCT($OL$7:$PC$7,$OL$10:$PC$10)*SUMPRODUCT($OF$10:$OI$10,$OF$16:$OI$16)+SUMPRODUCT($OL$7:$PC$7,$OL$11:$PC$11)*SUMPRODUCT($OF$11:$OI$11,$OF$16:$OI$16),"")</f>
        <v/>
      </c>
      <c r="HI16" s="19" t="str">
        <f t="array" ref="HI16">IF(HI$7="1",SUM(HI$145:HI$147)/3.6-PRODUCT(HI9,INDEX($OL$1:$PC$19,16,MATCH(HI$2&amp;HI$6,INDEX($OL$1:$PC$19,2,)&amp;INDEX($OL$1:$PC$19,6,),0)))+HI9*SUMPRODUCT($OL$7:$PC$7,$OL$16:$PC$16)-HI$12*INDEX($OF$1:$OK$19,16,MATCH(HI13,$OF$1:$OK$1,0))+HI9*SUMPRODUCT($OL$7:$PC$7,$OL$10:$PC$10)*SUMPRODUCT($OF$10:$OI$10,$OF$16:$OI$16)+SUMPRODUCT($OL$7:$PC$7,$OL$11:$PC$11)*SUMPRODUCT($OF$11:$OI$11,$OF$16:$OI$16),"")</f>
        <v/>
      </c>
      <c r="HJ16" s="19" t="str">
        <f t="array" ref="HJ16">IF(HJ$7="1",SUM(HJ$145:HJ$147)/3.6-PRODUCT(HJ9,INDEX($OL$1:$PC$19,16,MATCH(HJ$2&amp;HJ$6,INDEX($OL$1:$PC$19,2,)&amp;INDEX($OL$1:$PC$19,6,),0)))+HJ9*SUMPRODUCT($OL$7:$PC$7,$OL$16:$PC$16)-HJ$12*INDEX($OF$1:$OK$19,16,MATCH(HJ13,$OF$1:$OK$1,0))+HJ9*SUMPRODUCT($OL$7:$PC$7,$OL$10:$PC$10)*SUMPRODUCT($OF$10:$OI$10,$OF$16:$OI$16)+SUMPRODUCT($OL$7:$PC$7,$OL$11:$PC$11)*SUMPRODUCT($OF$11:$OI$11,$OF$16:$OI$16),"")</f>
        <v/>
      </c>
      <c r="HK16" s="19" t="str">
        <f t="array" ref="HK16">IF(HK$7="1",SUM(HK$145:HK$147)/3.6-PRODUCT(HK9,INDEX($OL$1:$PC$19,16,MATCH(HK$2&amp;HK$6,INDEX($OL$1:$PC$19,2,)&amp;INDEX($OL$1:$PC$19,6,),0)))+HK9*SUMPRODUCT($OL$7:$PC$7,$OL$16:$PC$16)-HK$12*INDEX($OF$1:$OK$19,16,MATCH(HK13,$OF$1:$OK$1,0))+HK9*SUMPRODUCT($OL$7:$PC$7,$OL$10:$PC$10)*SUMPRODUCT($OF$10:$OI$10,$OF$16:$OI$16)+SUMPRODUCT($OL$7:$PC$7,$OL$11:$PC$11)*SUMPRODUCT($OF$11:$OI$11,$OF$16:$OI$16),"")</f>
        <v/>
      </c>
      <c r="HL16" s="19" t="str">
        <f t="array" ref="HL16">IF(HL$7="1",SUM(HL$145:HL$147)/3.6-PRODUCT(HL9,INDEX($OL$1:$PC$19,16,MATCH(HL$2&amp;HL$6,INDEX($OL$1:$PC$19,2,)&amp;INDEX($OL$1:$PC$19,6,),0)))+HL9*SUMPRODUCT($OL$7:$PC$7,$OL$16:$PC$16)-HL$12*INDEX($OF$1:$OK$19,16,MATCH(HL13,$OF$1:$OK$1,0))+HL9*SUMPRODUCT($OL$7:$PC$7,$OL$10:$PC$10)*SUMPRODUCT($OF$10:$OI$10,$OF$16:$OI$16)+SUMPRODUCT($OL$7:$PC$7,$OL$11:$PC$11)*SUMPRODUCT($OF$11:$OI$11,$OF$16:$OI$16),"")</f>
        <v/>
      </c>
      <c r="HM16" s="19" t="str">
        <f t="array" ref="HM16">IF(HM$7="1",SUM(HM$145:HM$147)/3.6-PRODUCT(HM9,INDEX($OL$1:$PC$19,16,MATCH(HM$2&amp;HM$6,INDEX($OL$1:$PC$19,2,)&amp;INDEX($OL$1:$PC$19,6,),0)))+HM9*SUMPRODUCT($OL$7:$PC$7,$OL$16:$PC$16)-HM$12*INDEX($OF$1:$OK$19,16,MATCH(HM13,$OF$1:$OK$1,0))+HM9*SUMPRODUCT($OL$7:$PC$7,$OL$10:$PC$10)*SUMPRODUCT($OF$10:$OI$10,$OF$16:$OI$16)+SUMPRODUCT($OL$7:$PC$7,$OL$11:$PC$11)*SUMPRODUCT($OF$11:$OI$11,$OF$16:$OI$16),"")</f>
        <v/>
      </c>
      <c r="HN16" s="19" t="str">
        <f t="array" ref="HN16">IF(HN$7="1",SUM(HN$145:HN$147)/3.6-PRODUCT(HN9,INDEX($OL$1:$PC$19,16,MATCH(HN$2&amp;HN$6,INDEX($OL$1:$PC$19,2,)&amp;INDEX($OL$1:$PC$19,6,),0)))+HN9*SUMPRODUCT($OL$7:$PC$7,$OL$16:$PC$16)-HN$12*INDEX($OF$1:$OK$19,16,MATCH(HN13,$OF$1:$OK$1,0))+HN9*SUMPRODUCT($OL$7:$PC$7,$OL$10:$PC$10)*SUMPRODUCT($OF$10:$OI$10,$OF$16:$OI$16)+SUMPRODUCT($OL$7:$PC$7,$OL$11:$PC$11)*SUMPRODUCT($OF$11:$OI$11,$OF$16:$OI$16),"")</f>
        <v/>
      </c>
      <c r="HO16" s="19" t="str">
        <f t="array" ref="HO16">IF(HO$7="1",SUM(HO$145:HO$147)/3.6-PRODUCT(HO9,INDEX($OL$1:$PC$19,16,MATCH(HO$2&amp;HO$6,INDEX($OL$1:$PC$19,2,)&amp;INDEX($OL$1:$PC$19,6,),0)))+HO9*SUMPRODUCT($OL$7:$PC$7,$OL$16:$PC$16)-HO$12*INDEX($OF$1:$OK$19,16,MATCH(HO13,$OF$1:$OK$1,0))+HO9*SUMPRODUCT($OL$7:$PC$7,$OL$10:$PC$10)*SUMPRODUCT($OF$10:$OI$10,$OF$16:$OI$16)+SUMPRODUCT($OL$7:$PC$7,$OL$11:$PC$11)*SUMPRODUCT($OF$11:$OI$11,$OF$16:$OI$16),"")</f>
        <v/>
      </c>
      <c r="HP16" s="19" t="str">
        <f t="array" ref="HP16">IF(HP$7="1",SUM(HP$145:HP$147)/3.6-PRODUCT(HP9,INDEX($OL$1:$PC$19,16,MATCH(HP$2&amp;HP$6,INDEX($OL$1:$PC$19,2,)&amp;INDEX($OL$1:$PC$19,6,),0)))+HP9*SUMPRODUCT($OL$7:$PC$7,$OL$16:$PC$16)-HP$12*INDEX($OF$1:$OK$19,16,MATCH(HP13,$OF$1:$OK$1,0))+HP9*SUMPRODUCT($OL$7:$PC$7,$OL$10:$PC$10)*SUMPRODUCT($OF$10:$OI$10,$OF$16:$OI$16)+SUMPRODUCT($OL$7:$PC$7,$OL$11:$PC$11)*SUMPRODUCT($OF$11:$OI$11,$OF$16:$OI$16),"")</f>
        <v/>
      </c>
      <c r="HQ16" s="19" t="str">
        <f t="array" ref="HQ16">IF(HQ$7="1",SUM(HQ$145:HQ$147)/3.6-PRODUCT(HQ9,INDEX($OL$1:$PC$19,16,MATCH(HQ$2&amp;HQ$6,INDEX($OL$1:$PC$19,2,)&amp;INDEX($OL$1:$PC$19,6,),0)))+HQ9*SUMPRODUCT($OL$7:$PC$7,$OL$16:$PC$16)-HQ$12*INDEX($OF$1:$OK$19,16,MATCH(HQ13,$OF$1:$OK$1,0))+HQ9*SUMPRODUCT($OL$7:$PC$7,$OL$10:$PC$10)*SUMPRODUCT($OF$10:$OI$10,$OF$16:$OI$16)+SUMPRODUCT($OL$7:$PC$7,$OL$11:$PC$11)*SUMPRODUCT($OF$11:$OI$11,$OF$16:$OI$16),"")</f>
        <v/>
      </c>
      <c r="HR16" s="19" t="str">
        <f t="array" ref="HR16">IF(HR$7="1",SUM(HR$145:HR$147)/3.6-PRODUCT(HR9,INDEX($OL$1:$PC$19,16,MATCH(HR$2&amp;HR$6,INDEX($OL$1:$PC$19,2,)&amp;INDEX($OL$1:$PC$19,6,),0)))+HR9*SUMPRODUCT($OL$7:$PC$7,$OL$16:$PC$16)-HR$12*INDEX($OF$1:$OK$19,16,MATCH(HR13,$OF$1:$OK$1,0))+HR9*SUMPRODUCT($OL$7:$PC$7,$OL$10:$PC$10)*SUMPRODUCT($OF$10:$OI$10,$OF$16:$OI$16)+SUMPRODUCT($OL$7:$PC$7,$OL$11:$PC$11)*SUMPRODUCT($OF$11:$OI$11,$OF$16:$OI$16),"")</f>
        <v/>
      </c>
      <c r="HS16" s="19" t="str">
        <f t="array" ref="HS16">IF(HS$7="1",SUM(HS$145:HS$147)/3.6-PRODUCT(HS9,INDEX($OL$1:$PC$19,16,MATCH(HS$2&amp;HS$6,INDEX($OL$1:$PC$19,2,)&amp;INDEX($OL$1:$PC$19,6,),0)))+HS9*SUMPRODUCT($OL$7:$PC$7,$OL$16:$PC$16)-HS$12*INDEX($OF$1:$OK$19,16,MATCH(HS13,$OF$1:$OK$1,0))+HS9*SUMPRODUCT($OL$7:$PC$7,$OL$10:$PC$10)*SUMPRODUCT($OF$10:$OI$10,$OF$16:$OI$16)+SUMPRODUCT($OL$7:$PC$7,$OL$11:$PC$11)*SUMPRODUCT($OF$11:$OI$11,$OF$16:$OI$16),"")</f>
        <v/>
      </c>
      <c r="HT16" s="19" t="str">
        <f t="array" ref="HT16">IF(HT$7="1",SUM(HT$145:HT$147)/3.6-PRODUCT(HT9,INDEX($OL$1:$PC$19,16,MATCH(HT$2&amp;HT$6,INDEX($OL$1:$PC$19,2,)&amp;INDEX($OL$1:$PC$19,6,),0)))+HT9*SUMPRODUCT($OL$7:$PC$7,$OL$16:$PC$16)-HT$12*INDEX($OF$1:$OK$19,16,MATCH(HT13,$OF$1:$OK$1,0))+HT9*SUMPRODUCT($OL$7:$PC$7,$OL$10:$PC$10)*SUMPRODUCT($OF$10:$OI$10,$OF$16:$OI$16)+SUMPRODUCT($OL$7:$PC$7,$OL$11:$PC$11)*SUMPRODUCT($OF$11:$OI$11,$OF$16:$OI$16),"")</f>
        <v/>
      </c>
      <c r="HU16" s="19" t="str">
        <f t="array" ref="HU16">IF(HU$7="1",SUM(HU$145:HU$147)/3.6-PRODUCT(HU9,INDEX($OL$1:$PC$19,16,MATCH(HU$2&amp;HU$6,INDEX($OL$1:$PC$19,2,)&amp;INDEX($OL$1:$PC$19,6,),0)))+HU9*SUMPRODUCT($OL$7:$PC$7,$OL$16:$PC$16)-HU$12*INDEX($OF$1:$OK$19,16,MATCH(HU13,$OF$1:$OK$1,0))+HU9*SUMPRODUCT($OL$7:$PC$7,$OL$10:$PC$10)*SUMPRODUCT($OF$10:$OI$10,$OF$16:$OI$16)+SUMPRODUCT($OL$7:$PC$7,$OL$11:$PC$11)*SUMPRODUCT($OF$11:$OI$11,$OF$16:$OI$16),"")</f>
        <v/>
      </c>
      <c r="HV16" s="19" t="str">
        <f t="array" ref="HV16">IF(HV$7="1",SUM(HV$145:HV$147)/3.6-PRODUCT(HV9,INDEX($OL$1:$PC$19,16,MATCH(HV$2&amp;HV$6,INDEX($OL$1:$PC$19,2,)&amp;INDEX($OL$1:$PC$19,6,),0)))+HV9*SUMPRODUCT($OL$7:$PC$7,$OL$16:$PC$16)-HV$12*INDEX($OF$1:$OK$19,16,MATCH(HV13,$OF$1:$OK$1,0))+HV9*SUMPRODUCT($OL$7:$PC$7,$OL$10:$PC$10)*SUMPRODUCT($OF$10:$OI$10,$OF$16:$OI$16)+SUMPRODUCT($OL$7:$PC$7,$OL$11:$PC$11)*SUMPRODUCT($OF$11:$OI$11,$OF$16:$OI$16),"")</f>
        <v/>
      </c>
      <c r="HW16" s="19" t="str">
        <f t="array" ref="HW16">IF(HW$7="1",SUM(HW$145:HW$147)/3.6-PRODUCT(HW9,INDEX($OL$1:$PC$19,16,MATCH(HW$2&amp;HW$6,INDEX($OL$1:$PC$19,2,)&amp;INDEX($OL$1:$PC$19,6,),0)))+HW9*SUMPRODUCT($OL$7:$PC$7,$OL$16:$PC$16)-HW$12*INDEX($OF$1:$OK$19,16,MATCH(HW13,$OF$1:$OK$1,0))+HW9*SUMPRODUCT($OL$7:$PC$7,$OL$10:$PC$10)*SUMPRODUCT($OF$10:$OI$10,$OF$16:$OI$16)+SUMPRODUCT($OL$7:$PC$7,$OL$11:$PC$11)*SUMPRODUCT($OF$11:$OI$11,$OF$16:$OI$16),"")</f>
        <v/>
      </c>
      <c r="HX16" s="19" t="str">
        <f t="array" ref="HX16">IF(HX$7="1",SUM(HX$145:HX$147)/3.6-PRODUCT(HX9,INDEX($OL$1:$PC$19,16,MATCH(HX$2&amp;HX$6,INDEX($OL$1:$PC$19,2,)&amp;INDEX($OL$1:$PC$19,6,),0)))+HX9*SUMPRODUCT($OL$7:$PC$7,$OL$16:$PC$16)-HX$12*INDEX($OF$1:$OK$19,16,MATCH(HX13,$OF$1:$OK$1,0))+HX9*SUMPRODUCT($OL$7:$PC$7,$OL$10:$PC$10)*SUMPRODUCT($OF$10:$OI$10,$OF$16:$OI$16)+SUMPRODUCT($OL$7:$PC$7,$OL$11:$PC$11)*SUMPRODUCT($OF$11:$OI$11,$OF$16:$OI$16),"")</f>
        <v/>
      </c>
      <c r="HY16" s="19" t="str">
        <f t="array" ref="HY16">IF(HY$7="1",SUM(HY$145:HY$147)/3.6-PRODUCT(HY9,INDEX($OL$1:$PC$19,16,MATCH(HY$2&amp;HY$6,INDEX($OL$1:$PC$19,2,)&amp;INDEX($OL$1:$PC$19,6,),0)))+HY9*SUMPRODUCT($OL$7:$PC$7,$OL$16:$PC$16)-HY$12*INDEX($OF$1:$OK$19,16,MATCH(HY13,$OF$1:$OK$1,0))+HY9*SUMPRODUCT($OL$7:$PC$7,$OL$10:$PC$10)*SUMPRODUCT($OF$10:$OI$10,$OF$16:$OI$16)+SUMPRODUCT($OL$7:$PC$7,$OL$11:$PC$11)*SUMPRODUCT($OF$11:$OI$11,$OF$16:$OI$16),"")</f>
        <v/>
      </c>
      <c r="HZ16" s="19" t="str">
        <f t="array" ref="HZ16">IF(HZ$7="1",SUM(HZ$145:HZ$147)/3.6-PRODUCT(HZ9,INDEX($OL$1:$PC$19,16,MATCH(HZ$2&amp;HZ$6,INDEX($OL$1:$PC$19,2,)&amp;INDEX($OL$1:$PC$19,6,),0)))+HZ9*SUMPRODUCT($OL$7:$PC$7,$OL$16:$PC$16)-HZ$12*INDEX($OF$1:$OK$19,16,MATCH(HZ13,$OF$1:$OK$1,0))+HZ9*SUMPRODUCT($OL$7:$PC$7,$OL$10:$PC$10)*SUMPRODUCT($OF$10:$OI$10,$OF$16:$OI$16)+SUMPRODUCT($OL$7:$PC$7,$OL$11:$PC$11)*SUMPRODUCT($OF$11:$OI$11,$OF$16:$OI$16),"")</f>
        <v/>
      </c>
      <c r="IA16" s="19" t="str">
        <f t="array" ref="IA16">IF(IA$7="1",SUM(IA$145:IA$147)/3.6-PRODUCT(IA9,INDEX($OL$1:$PC$19,16,MATCH(IA$2&amp;IA$6,INDEX($OL$1:$PC$19,2,)&amp;INDEX($OL$1:$PC$19,6,),0)))+IA9*SUMPRODUCT($OL$7:$PC$7,$OL$16:$PC$16)-IA$12*INDEX($OF$1:$OK$19,16,MATCH(IA13,$OF$1:$OK$1,0))+IA9*SUMPRODUCT($OL$7:$PC$7,$OL$10:$PC$10)*SUMPRODUCT($OF$10:$OI$10,$OF$16:$OI$16)+SUMPRODUCT($OL$7:$PC$7,$OL$11:$PC$11)*SUMPRODUCT($OF$11:$OI$11,$OF$16:$OI$16),"")</f>
        <v/>
      </c>
      <c r="IB16" s="19" t="str">
        <f t="array" ref="IB16">IF(IB$7="1",SUM(IB$145:IB$147)/3.6-PRODUCT(IB9,INDEX($OL$1:$PC$19,16,MATCH(IB$2&amp;IB$6,INDEX($OL$1:$PC$19,2,)&amp;INDEX($OL$1:$PC$19,6,),0)))+IB9*SUMPRODUCT($OL$7:$PC$7,$OL$16:$PC$16)-IB$12*INDEX($OF$1:$OK$19,16,MATCH(IB13,$OF$1:$OK$1,0))+IB9*SUMPRODUCT($OL$7:$PC$7,$OL$10:$PC$10)*SUMPRODUCT($OF$10:$OI$10,$OF$16:$OI$16)+SUMPRODUCT($OL$7:$PC$7,$OL$11:$PC$11)*SUMPRODUCT($OF$11:$OI$11,$OF$16:$OI$16),"")</f>
        <v/>
      </c>
      <c r="IC16" s="19" t="str">
        <f t="array" ref="IC16">IF(IC$7="1",SUM(IC$145:IC$147)/3.6-PRODUCT(IC9,INDEX($OL$1:$PC$19,16,MATCH(IC$2&amp;IC$6,INDEX($OL$1:$PC$19,2,)&amp;INDEX($OL$1:$PC$19,6,),0)))+IC9*SUMPRODUCT($OL$7:$PC$7,$OL$16:$PC$16)-IC$12*INDEX($OF$1:$OK$19,16,MATCH(IC13,$OF$1:$OK$1,0))+IC9*SUMPRODUCT($OL$7:$PC$7,$OL$10:$PC$10)*SUMPRODUCT($OF$10:$OI$10,$OF$16:$OI$16)+SUMPRODUCT($OL$7:$PC$7,$OL$11:$PC$11)*SUMPRODUCT($OF$11:$OI$11,$OF$16:$OI$16),"")</f>
        <v/>
      </c>
      <c r="ID16" s="19" t="str">
        <f t="array" ref="ID16">IF(ID$7="1",SUM(ID$145:ID$147)/3.6-PRODUCT(ID9,INDEX($OL$1:$PC$19,16,MATCH(ID$2&amp;ID$6,INDEX($OL$1:$PC$19,2,)&amp;INDEX($OL$1:$PC$19,6,),0)))+ID9*SUMPRODUCT($OL$7:$PC$7,$OL$16:$PC$16)-ID$12*INDEX($OF$1:$OK$19,16,MATCH(ID13,$OF$1:$OK$1,0))+ID9*SUMPRODUCT($OL$7:$PC$7,$OL$10:$PC$10)*SUMPRODUCT($OF$10:$OI$10,$OF$16:$OI$16)+SUMPRODUCT($OL$7:$PC$7,$OL$11:$PC$11)*SUMPRODUCT($OF$11:$OI$11,$OF$16:$OI$16),"")</f>
        <v/>
      </c>
      <c r="IE16" s="19" t="str">
        <f t="array" ref="IE16">IF(IE$7="1",SUM(IE$145:IE$147)/3.6-PRODUCT(IE9,INDEX($OL$1:$PC$19,16,MATCH(IE$2&amp;IE$6,INDEX($OL$1:$PC$19,2,)&amp;INDEX($OL$1:$PC$19,6,),0)))+IE9*SUMPRODUCT($OL$7:$PC$7,$OL$16:$PC$16)-IE$12*INDEX($OF$1:$OK$19,16,MATCH(IE13,$OF$1:$OK$1,0))+IE9*SUMPRODUCT($OL$7:$PC$7,$OL$10:$PC$10)*SUMPRODUCT($OF$10:$OI$10,$OF$16:$OI$16)+SUMPRODUCT($OL$7:$PC$7,$OL$11:$PC$11)*SUMPRODUCT($OF$11:$OI$11,$OF$16:$OI$16),"")</f>
        <v/>
      </c>
      <c r="IF16" s="19" t="str">
        <f t="array" ref="IF16">IF(IF$7="1",SUM(IF$145:IF$147)/3.6-PRODUCT(IF9,INDEX($OL$1:$PC$19,16,MATCH(IF$2&amp;IF$6,INDEX($OL$1:$PC$19,2,)&amp;INDEX($OL$1:$PC$19,6,),0)))+IF9*SUMPRODUCT($OL$7:$PC$7,$OL$16:$PC$16)-IF$12*INDEX($OF$1:$OK$19,16,MATCH(IF13,$OF$1:$OK$1,0))+IF9*SUMPRODUCT($OL$7:$PC$7,$OL$10:$PC$10)*SUMPRODUCT($OF$10:$OI$10,$OF$16:$OI$16)+SUMPRODUCT($OL$7:$PC$7,$OL$11:$PC$11)*SUMPRODUCT($OF$11:$OI$11,$OF$16:$OI$16),"")</f>
        <v/>
      </c>
      <c r="IG16" s="19" t="str">
        <f t="array" ref="IG16">IF(IG$7="1",SUM(IG$145:IG$147)/3.6-PRODUCT(IG9,INDEX($OL$1:$PC$19,16,MATCH(IG$2&amp;IG$6,INDEX($OL$1:$PC$19,2,)&amp;INDEX($OL$1:$PC$19,6,),0)))+IG9*SUMPRODUCT($OL$7:$PC$7,$OL$16:$PC$16)-IG$12*INDEX($OF$1:$OK$19,16,MATCH(IG13,$OF$1:$OK$1,0))+IG9*SUMPRODUCT($OL$7:$PC$7,$OL$10:$PC$10)*SUMPRODUCT($OF$10:$OI$10,$OF$16:$OI$16)+SUMPRODUCT($OL$7:$PC$7,$OL$11:$PC$11)*SUMPRODUCT($OF$11:$OI$11,$OF$16:$OI$16),"")</f>
        <v/>
      </c>
      <c r="IH16" s="19" t="str">
        <f t="array" ref="IH16">IF(IH$7="1",SUM(IH$145:IH$147)/3.6-PRODUCT(IH9,INDEX($OL$1:$PC$19,16,MATCH(IH$2&amp;IH$6,INDEX($OL$1:$PC$19,2,)&amp;INDEX($OL$1:$PC$19,6,),0)))+IH9*SUMPRODUCT($OL$7:$PC$7,$OL$16:$PC$16)-IH$12*INDEX($OF$1:$OK$19,16,MATCH(IH13,$OF$1:$OK$1,0))+IH9*SUMPRODUCT($OL$7:$PC$7,$OL$10:$PC$10)*SUMPRODUCT($OF$10:$OI$10,$OF$16:$OI$16)+SUMPRODUCT($OL$7:$PC$7,$OL$11:$PC$11)*SUMPRODUCT($OF$11:$OI$11,$OF$16:$OI$16),"")</f>
        <v/>
      </c>
      <c r="II16" s="19" t="str">
        <f t="array" ref="II16">IF(II$7="1",SUM(II$145:II$147)/3.6-PRODUCT(II9,INDEX($OL$1:$PC$19,16,MATCH(II$2&amp;II$6,INDEX($OL$1:$PC$19,2,)&amp;INDEX($OL$1:$PC$19,6,),0)))+II9*SUMPRODUCT($OL$7:$PC$7,$OL$16:$PC$16)-II$12*INDEX($OF$1:$OK$19,16,MATCH(II13,$OF$1:$OK$1,0))+II9*SUMPRODUCT($OL$7:$PC$7,$OL$10:$PC$10)*SUMPRODUCT($OF$10:$OI$10,$OF$16:$OI$16)+SUMPRODUCT($OL$7:$PC$7,$OL$11:$PC$11)*SUMPRODUCT($OF$11:$OI$11,$OF$16:$OI$16),"")</f>
        <v/>
      </c>
      <c r="IJ16" s="19" t="str">
        <f t="array" ref="IJ16">IF(IJ$7="1",SUM(IJ$145:IJ$147)/3.6-PRODUCT(IJ9,INDEX($OL$1:$PC$19,16,MATCH(IJ$2&amp;IJ$6,INDEX($OL$1:$PC$19,2,)&amp;INDEX($OL$1:$PC$19,6,),0)))+IJ9*SUMPRODUCT($OL$7:$PC$7,$OL$16:$PC$16)-IJ$12*INDEX($OF$1:$OK$19,16,MATCH(IJ13,$OF$1:$OK$1,0))+IJ9*SUMPRODUCT($OL$7:$PC$7,$OL$10:$PC$10)*SUMPRODUCT($OF$10:$OI$10,$OF$16:$OI$16)+SUMPRODUCT($OL$7:$PC$7,$OL$11:$PC$11)*SUMPRODUCT($OF$11:$OI$11,$OF$16:$OI$16),"")</f>
        <v/>
      </c>
      <c r="IK16" s="19" t="str">
        <f t="array" ref="IK16">IF(IK$7="1",SUM(IK$145:IK$147)/3.6-PRODUCT(IK9,INDEX($OL$1:$PC$19,16,MATCH(IK$2&amp;IK$6,INDEX($OL$1:$PC$19,2,)&amp;INDEX($OL$1:$PC$19,6,),0)))+IK9*SUMPRODUCT($OL$7:$PC$7,$OL$16:$PC$16)-IK$12*INDEX($OF$1:$OK$19,16,MATCH(IK13,$OF$1:$OK$1,0))+IK9*SUMPRODUCT($OL$7:$PC$7,$OL$10:$PC$10)*SUMPRODUCT($OF$10:$OI$10,$OF$16:$OI$16)+SUMPRODUCT($OL$7:$PC$7,$OL$11:$PC$11)*SUMPRODUCT($OF$11:$OI$11,$OF$16:$OI$16),"")</f>
        <v/>
      </c>
      <c r="IL16" s="19" t="str">
        <f t="array" ref="IL16">IF(IL$7="1",SUM(IL$145:IL$147)/3.6-PRODUCT(IL9,INDEX($OL$1:$PC$19,16,MATCH(IL$2&amp;IL$6,INDEX($OL$1:$PC$19,2,)&amp;INDEX($OL$1:$PC$19,6,),0)))+IL9*SUMPRODUCT($OL$7:$PC$7,$OL$16:$PC$16)-IL$12*INDEX($OF$1:$OK$19,16,MATCH(IL13,$OF$1:$OK$1,0))+IL9*SUMPRODUCT($OL$7:$PC$7,$OL$10:$PC$10)*SUMPRODUCT($OF$10:$OI$10,$OF$16:$OI$16)+SUMPRODUCT($OL$7:$PC$7,$OL$11:$PC$11)*SUMPRODUCT($OF$11:$OI$11,$OF$16:$OI$16),"")</f>
        <v/>
      </c>
      <c r="IM16" s="19" t="str">
        <f t="array" ref="IM16">IF(IM$7="1",SUM(IM$145:IM$147)/3.6-PRODUCT(IM9,INDEX($OL$1:$PC$19,16,MATCH(IM$2&amp;IM$6,INDEX($OL$1:$PC$19,2,)&amp;INDEX($OL$1:$PC$19,6,),0)))+IM9*SUMPRODUCT($OL$7:$PC$7,$OL$16:$PC$16)-IM$12*INDEX($OF$1:$OK$19,16,MATCH(IM13,$OF$1:$OK$1,0))+IM9*SUMPRODUCT($OL$7:$PC$7,$OL$10:$PC$10)*SUMPRODUCT($OF$10:$OI$10,$OF$16:$OI$16)+SUMPRODUCT($OL$7:$PC$7,$OL$11:$PC$11)*SUMPRODUCT($OF$11:$OI$11,$OF$16:$OI$16),"")</f>
        <v/>
      </c>
      <c r="IN16" s="19" t="str">
        <f t="array" ref="IN16">IF(IN$7="1",SUM(IN$145:IN$147)/3.6-PRODUCT(IN9,INDEX($OL$1:$PC$19,16,MATCH(IN$2&amp;IN$6,INDEX($OL$1:$PC$19,2,)&amp;INDEX($OL$1:$PC$19,6,),0)))+IN9*SUMPRODUCT($OL$7:$PC$7,$OL$16:$PC$16)-IN$12*INDEX($OF$1:$OK$19,16,MATCH(IN13,$OF$1:$OK$1,0))+IN9*SUMPRODUCT($OL$7:$PC$7,$OL$10:$PC$10)*SUMPRODUCT($OF$10:$OI$10,$OF$16:$OI$16)+SUMPRODUCT($OL$7:$PC$7,$OL$11:$PC$11)*SUMPRODUCT($OF$11:$OI$11,$OF$16:$OI$16),"")</f>
        <v/>
      </c>
      <c r="IO16" s="19" t="str">
        <f t="array" ref="IO16">IF(IO$7="1",SUM(IO$145:IO$147)/3.6-PRODUCT(IO9,INDEX($OL$1:$PC$19,16,MATCH(IO$2&amp;IO$6,INDEX($OL$1:$PC$19,2,)&amp;INDEX($OL$1:$PC$19,6,),0)))+IO9*SUMPRODUCT($OL$7:$PC$7,$OL$16:$PC$16)-IO$12*INDEX($OF$1:$OK$19,16,MATCH(IO13,$OF$1:$OK$1,0))+IO9*SUMPRODUCT($OL$7:$PC$7,$OL$10:$PC$10)*SUMPRODUCT($OF$10:$OI$10,$OF$16:$OI$16)+SUMPRODUCT($OL$7:$PC$7,$OL$11:$PC$11)*SUMPRODUCT($OF$11:$OI$11,$OF$16:$OI$16),"")</f>
        <v/>
      </c>
      <c r="IP16" s="19" t="str">
        <f t="array" ref="IP16">IF(IP$7="1",SUM(IP$145:IP$147)/3.6-PRODUCT(IP9,INDEX($OL$1:$PC$19,16,MATCH(IP$2&amp;IP$6,INDEX($OL$1:$PC$19,2,)&amp;INDEX($OL$1:$PC$19,6,),0)))+IP9*SUMPRODUCT($OL$7:$PC$7,$OL$16:$PC$16)-IP$12*INDEX($OF$1:$OK$19,16,MATCH(IP13,$OF$1:$OK$1,0))+IP9*SUMPRODUCT($OL$7:$PC$7,$OL$10:$PC$10)*SUMPRODUCT($OF$10:$OI$10,$OF$16:$OI$16)+SUMPRODUCT($OL$7:$PC$7,$OL$11:$PC$11)*SUMPRODUCT($OF$11:$OI$11,$OF$16:$OI$16),"")</f>
        <v/>
      </c>
      <c r="IQ16" s="19" t="str">
        <f t="array" ref="IQ16">IF(IQ$7="1",SUM(IQ$145:IQ$147)/3.6-PRODUCT(IQ9,INDEX($OL$1:$PC$19,16,MATCH(IQ$2&amp;IQ$6,INDEX($OL$1:$PC$19,2,)&amp;INDEX($OL$1:$PC$19,6,),0)))+IQ9*SUMPRODUCT($OL$7:$PC$7,$OL$16:$PC$16)-IQ$12*INDEX($OF$1:$OK$19,16,MATCH(IQ13,$OF$1:$OK$1,0))+IQ9*SUMPRODUCT($OL$7:$PC$7,$OL$10:$PC$10)*SUMPRODUCT($OF$10:$OI$10,$OF$16:$OI$16)+SUMPRODUCT($OL$7:$PC$7,$OL$11:$PC$11)*SUMPRODUCT($OF$11:$OI$11,$OF$16:$OI$16),"")</f>
        <v/>
      </c>
      <c r="IR16" s="19" t="str">
        <f t="array" ref="IR16">IF(IR$7="1",SUM(IR$145:IR$147)/3.6-PRODUCT(IR9,INDEX($OL$1:$PC$19,16,MATCH(IR$2&amp;IR$6,INDEX($OL$1:$PC$19,2,)&amp;INDEX($OL$1:$PC$19,6,),0)))+IR9*SUMPRODUCT($OL$7:$PC$7,$OL$16:$PC$16)-IR$12*INDEX($OF$1:$OK$19,16,MATCH(IR13,$OF$1:$OK$1,0))+IR9*SUMPRODUCT($OL$7:$PC$7,$OL$10:$PC$10)*SUMPRODUCT($OF$10:$OI$10,$OF$16:$OI$16)+SUMPRODUCT($OL$7:$PC$7,$OL$11:$PC$11)*SUMPRODUCT($OF$11:$OI$11,$OF$16:$OI$16),"")</f>
        <v/>
      </c>
      <c r="IS16" s="19" t="str">
        <f t="array" ref="IS16">IF(IS$7="1",SUM(IS$145:IS$147)/3.6-PRODUCT(IS9,INDEX($OL$1:$PC$19,16,MATCH(IS$2&amp;IS$6,INDEX($OL$1:$PC$19,2,)&amp;INDEX($OL$1:$PC$19,6,),0)))+IS9*SUMPRODUCT($OL$7:$PC$7,$OL$16:$PC$16)-IS$12*INDEX($OF$1:$OK$19,16,MATCH(IS13,$OF$1:$OK$1,0))+IS9*SUMPRODUCT($OL$7:$PC$7,$OL$10:$PC$10)*SUMPRODUCT($OF$10:$OI$10,$OF$16:$OI$16)+SUMPRODUCT($OL$7:$PC$7,$OL$11:$PC$11)*SUMPRODUCT($OF$11:$OI$11,$OF$16:$OI$16),"")</f>
        <v/>
      </c>
      <c r="IT16" s="19" t="str">
        <f t="array" ref="IT16">IF(IT$7="1",SUM(IT$145:IT$147)/3.6-PRODUCT(IT9,INDEX($OL$1:$PC$19,16,MATCH(IT$2&amp;IT$6,INDEX($OL$1:$PC$19,2,)&amp;INDEX($OL$1:$PC$19,6,),0)))+IT9*SUMPRODUCT($OL$7:$PC$7,$OL$16:$PC$16)-IT$12*INDEX($OF$1:$OK$19,16,MATCH(IT13,$OF$1:$OK$1,0))+IT9*SUMPRODUCT($OL$7:$PC$7,$OL$10:$PC$10)*SUMPRODUCT($OF$10:$OI$10,$OF$16:$OI$16)+SUMPRODUCT($OL$7:$PC$7,$OL$11:$PC$11)*SUMPRODUCT($OF$11:$OI$11,$OF$16:$OI$16),"")</f>
        <v/>
      </c>
      <c r="IU16" s="19" t="str">
        <f t="array" ref="IU16">IF(IU$7="1",SUM(IU$145:IU$147)/3.6-PRODUCT(IU9,INDEX($OL$1:$PC$19,16,MATCH(IU$2&amp;IU$6,INDEX($OL$1:$PC$19,2,)&amp;INDEX($OL$1:$PC$19,6,),0)))+IU9*SUMPRODUCT($OL$7:$PC$7,$OL$16:$PC$16)-IU$12*INDEX($OF$1:$OK$19,16,MATCH(IU13,$OF$1:$OK$1,0))+IU9*SUMPRODUCT($OL$7:$PC$7,$OL$10:$PC$10)*SUMPRODUCT($OF$10:$OI$10,$OF$16:$OI$16)+SUMPRODUCT($OL$7:$PC$7,$OL$11:$PC$11)*SUMPRODUCT($OF$11:$OI$11,$OF$16:$OI$16),"")</f>
        <v/>
      </c>
      <c r="IV16" s="19" t="str">
        <f t="array" ref="IV16">IF(IV$7="1",SUM(IV$145:IV$147)/3.6-PRODUCT(IV9,INDEX($OL$1:$PC$19,16,MATCH(IV$2&amp;IV$6,INDEX($OL$1:$PC$19,2,)&amp;INDEX($OL$1:$PC$19,6,),0)))+IV9*SUMPRODUCT($OL$7:$PC$7,$OL$16:$PC$16)-IV$12*INDEX($OF$1:$OK$19,16,MATCH(IV13,$OF$1:$OK$1,0))+IV9*SUMPRODUCT($OL$7:$PC$7,$OL$10:$PC$10)*SUMPRODUCT($OF$10:$OI$10,$OF$16:$OI$16)+SUMPRODUCT($OL$7:$PC$7,$OL$11:$PC$11)*SUMPRODUCT($OF$11:$OI$11,$OF$16:$OI$16),"")</f>
        <v/>
      </c>
      <c r="IW16" s="19" t="str">
        <f t="array" ref="IW16">IF(IW$7="1",SUM(IW$145:IW$147)/3.6-PRODUCT(IW9,INDEX($OL$1:$PC$19,16,MATCH(IW$2&amp;IW$6,INDEX($OL$1:$PC$19,2,)&amp;INDEX($OL$1:$PC$19,6,),0)))+IW9*SUMPRODUCT($OL$7:$PC$7,$OL$16:$PC$16)-IW$12*INDEX($OF$1:$OK$19,16,MATCH(IW13,$OF$1:$OK$1,0))+IW9*SUMPRODUCT($OL$7:$PC$7,$OL$10:$PC$10)*SUMPRODUCT($OF$10:$OI$10,$OF$16:$OI$16)+SUMPRODUCT($OL$7:$PC$7,$OL$11:$PC$11)*SUMPRODUCT($OF$11:$OI$11,$OF$16:$OI$16),"")</f>
        <v/>
      </c>
      <c r="IX16" s="19" t="str">
        <f t="array" ref="IX16">IF(IX$7="1",SUM(IX$145:IX$147)/3.6-PRODUCT(IX9,INDEX($OL$1:$PC$19,16,MATCH(IX$2&amp;IX$6,INDEX($OL$1:$PC$19,2,)&amp;INDEX($OL$1:$PC$19,6,),0)))+IX9*SUMPRODUCT($OL$7:$PC$7,$OL$16:$PC$16)-IX$12*INDEX($OF$1:$OK$19,16,MATCH(IX13,$OF$1:$OK$1,0))+IX9*SUMPRODUCT($OL$7:$PC$7,$OL$10:$PC$10)*SUMPRODUCT($OF$10:$OI$10,$OF$16:$OI$16)+SUMPRODUCT($OL$7:$PC$7,$OL$11:$PC$11)*SUMPRODUCT($OF$11:$OI$11,$OF$16:$OI$16),"")</f>
        <v/>
      </c>
      <c r="IY16" s="19" t="str">
        <f t="array" ref="IY16">IF(IY$7="1",SUM(IY$145:IY$147)/3.6-PRODUCT(IY9,INDEX($OL$1:$PC$19,16,MATCH(IY$2&amp;IY$6,INDEX($OL$1:$PC$19,2,)&amp;INDEX($OL$1:$PC$19,6,),0)))+IY9*SUMPRODUCT($OL$7:$PC$7,$OL$16:$PC$16)-IY$12*INDEX($OF$1:$OK$19,16,MATCH(IY13,$OF$1:$OK$1,0))+IY9*SUMPRODUCT($OL$7:$PC$7,$OL$10:$PC$10)*SUMPRODUCT($OF$10:$OI$10,$OF$16:$OI$16)+SUMPRODUCT($OL$7:$PC$7,$OL$11:$PC$11)*SUMPRODUCT($OF$11:$OI$11,$OF$16:$OI$16),"")</f>
        <v/>
      </c>
      <c r="IZ16" s="19" t="str">
        <f t="array" ref="IZ16">IF(IZ$7="1",SUM(IZ$145:IZ$147)/3.6-PRODUCT(IZ9,INDEX($OL$1:$PC$19,16,MATCH(IZ$2&amp;IZ$6,INDEX($OL$1:$PC$19,2,)&amp;INDEX($OL$1:$PC$19,6,),0)))+IZ9*SUMPRODUCT($OL$7:$PC$7,$OL$16:$PC$16)-IZ$12*INDEX($OF$1:$OK$19,16,MATCH(IZ13,$OF$1:$OK$1,0))+IZ9*SUMPRODUCT($OL$7:$PC$7,$OL$10:$PC$10)*SUMPRODUCT($OF$10:$OI$10,$OF$16:$OI$16)+SUMPRODUCT($OL$7:$PC$7,$OL$11:$PC$11)*SUMPRODUCT($OF$11:$OI$11,$OF$16:$OI$16),"")</f>
        <v/>
      </c>
      <c r="JA16" s="19" t="str">
        <f t="array" ref="JA16">IF(JA$7="1",SUM(JA$145:JA$147)/3.6-PRODUCT(JA9,INDEX($OL$1:$PC$19,16,MATCH(JA$2&amp;JA$6,INDEX($OL$1:$PC$19,2,)&amp;INDEX($OL$1:$PC$19,6,),0)))+JA9*SUMPRODUCT($OL$7:$PC$7,$OL$16:$PC$16)-JA$12*INDEX($OF$1:$OK$19,16,MATCH(JA13,$OF$1:$OK$1,0))+JA9*SUMPRODUCT($OL$7:$PC$7,$OL$10:$PC$10)*SUMPRODUCT($OF$10:$OI$10,$OF$16:$OI$16)+SUMPRODUCT($OL$7:$PC$7,$OL$11:$PC$11)*SUMPRODUCT($OF$11:$OI$11,$OF$16:$OI$16),"")</f>
        <v/>
      </c>
      <c r="JB16" s="19" t="str">
        <f t="array" ref="JB16">IF(JB$7="1",SUM(JB$145:JB$147)/3.6-PRODUCT(JB9,INDEX($OL$1:$PC$19,16,MATCH(JB$2&amp;JB$6,INDEX($OL$1:$PC$19,2,)&amp;INDEX($OL$1:$PC$19,6,),0)))+JB9*SUMPRODUCT($OL$7:$PC$7,$OL$16:$PC$16)-JB$12*INDEX($OF$1:$OK$19,16,MATCH(JB13,$OF$1:$OK$1,0))+JB9*SUMPRODUCT($OL$7:$PC$7,$OL$10:$PC$10)*SUMPRODUCT($OF$10:$OI$10,$OF$16:$OI$16)+SUMPRODUCT($OL$7:$PC$7,$OL$11:$PC$11)*SUMPRODUCT($OF$11:$OI$11,$OF$16:$OI$16),"")</f>
        <v/>
      </c>
      <c r="JC16" s="19" t="str">
        <f t="array" ref="JC16">IF(JC$7="1",SUM(JC$145:JC$147)/3.6-PRODUCT(JC9,INDEX($OL$1:$PC$19,16,MATCH(JC$2&amp;JC$6,INDEX($OL$1:$PC$19,2,)&amp;INDEX($OL$1:$PC$19,6,),0)))+JC9*SUMPRODUCT($OL$7:$PC$7,$OL$16:$PC$16)-JC$12*INDEX($OF$1:$OK$19,16,MATCH(JC13,$OF$1:$OK$1,0))+JC9*SUMPRODUCT($OL$7:$PC$7,$OL$10:$PC$10)*SUMPRODUCT($OF$10:$OI$10,$OF$16:$OI$16)+SUMPRODUCT($OL$7:$PC$7,$OL$11:$PC$11)*SUMPRODUCT($OF$11:$OI$11,$OF$16:$OI$16),"")</f>
        <v/>
      </c>
      <c r="JD16" s="19" t="str">
        <f t="array" ref="JD16">IF(JD$7="1",SUM(JD$145:JD$147)/3.6-PRODUCT(JD9,INDEX($OL$1:$PC$19,16,MATCH(JD$2&amp;JD$6,INDEX($OL$1:$PC$19,2,)&amp;INDEX($OL$1:$PC$19,6,),0)))+JD9*SUMPRODUCT($OL$7:$PC$7,$OL$16:$PC$16)-JD$12*INDEX($OF$1:$OK$19,16,MATCH(JD13,$OF$1:$OK$1,0))+JD9*SUMPRODUCT($OL$7:$PC$7,$OL$10:$PC$10)*SUMPRODUCT($OF$10:$OI$10,$OF$16:$OI$16)+SUMPRODUCT($OL$7:$PC$7,$OL$11:$PC$11)*SUMPRODUCT($OF$11:$OI$11,$OF$16:$OI$16),"")</f>
        <v/>
      </c>
      <c r="JE16" s="19" t="str">
        <f t="array" ref="JE16">IF(JE$7="1",SUM(JE$145:JE$147)/3.6-PRODUCT(JE9,INDEX($OL$1:$PC$19,16,MATCH(JE$2&amp;JE$6,INDEX($OL$1:$PC$19,2,)&amp;INDEX($OL$1:$PC$19,6,),0)))+JE9*SUMPRODUCT($OL$7:$PC$7,$OL$16:$PC$16)-JE$12*INDEX($OF$1:$OK$19,16,MATCH(JE13,$OF$1:$OK$1,0))+JE9*SUMPRODUCT($OL$7:$PC$7,$OL$10:$PC$10)*SUMPRODUCT($OF$10:$OI$10,$OF$16:$OI$16)+SUMPRODUCT($OL$7:$PC$7,$OL$11:$PC$11)*SUMPRODUCT($OF$11:$OI$11,$OF$16:$OI$16),"")</f>
        <v/>
      </c>
      <c r="JF16" s="19" t="str">
        <f t="array" ref="JF16">IF(JF$7="1",SUM(JF$145:JF$147)/3.6-PRODUCT(JF9,INDEX($OL$1:$PC$19,16,MATCH(JF$2&amp;JF$6,INDEX($OL$1:$PC$19,2,)&amp;INDEX($OL$1:$PC$19,6,),0)))+JF9*SUMPRODUCT($OL$7:$PC$7,$OL$16:$PC$16)-JF$12*INDEX($OF$1:$OK$19,16,MATCH(JF13,$OF$1:$OK$1,0))+JF9*SUMPRODUCT($OL$7:$PC$7,$OL$10:$PC$10)*SUMPRODUCT($OF$10:$OI$10,$OF$16:$OI$16)+SUMPRODUCT($OL$7:$PC$7,$OL$11:$PC$11)*SUMPRODUCT($OF$11:$OI$11,$OF$16:$OI$16),"")</f>
        <v/>
      </c>
      <c r="JG16" s="19" t="str">
        <f t="array" ref="JG16">IF(JG$7="1",SUM(JG$145:JG$147)/3.6-PRODUCT(JG9,INDEX($OL$1:$PC$19,16,MATCH(JG$2&amp;JG$6,INDEX($OL$1:$PC$19,2,)&amp;INDEX($OL$1:$PC$19,6,),0)))+JG9*SUMPRODUCT($OL$7:$PC$7,$OL$16:$PC$16)-JG$12*INDEX($OF$1:$OK$19,16,MATCH(JG13,$OF$1:$OK$1,0))+JG9*SUMPRODUCT($OL$7:$PC$7,$OL$10:$PC$10)*SUMPRODUCT($OF$10:$OI$10,$OF$16:$OI$16)+SUMPRODUCT($OL$7:$PC$7,$OL$11:$PC$11)*SUMPRODUCT($OF$11:$OI$11,$OF$16:$OI$16),"")</f>
        <v/>
      </c>
      <c r="JH16" s="19" t="str">
        <f t="array" ref="JH16">IF(JH$7="1",SUM(JH$145:JH$147)/3.6-PRODUCT(JH9,INDEX($OL$1:$PC$19,16,MATCH(JH$2&amp;JH$6,INDEX($OL$1:$PC$19,2,)&amp;INDEX($OL$1:$PC$19,6,),0)))+JH9*SUMPRODUCT($OL$7:$PC$7,$OL$16:$PC$16)-JH$12*INDEX($OF$1:$OK$19,16,MATCH(JH13,$OF$1:$OK$1,0))+JH9*SUMPRODUCT($OL$7:$PC$7,$OL$10:$PC$10)*SUMPRODUCT($OF$10:$OI$10,$OF$16:$OI$16)+SUMPRODUCT($OL$7:$PC$7,$OL$11:$PC$11)*SUMPRODUCT($OF$11:$OI$11,$OF$16:$OI$16),"")</f>
        <v/>
      </c>
      <c r="JI16" s="19" t="str">
        <f t="array" ref="JI16">IF(JI$7="1",SUM(JI$145:JI$147)/3.6-PRODUCT(JI9,INDEX($OL$1:$PC$19,16,MATCH(JI$2&amp;JI$6,INDEX($OL$1:$PC$19,2,)&amp;INDEX($OL$1:$PC$19,6,),0)))+JI9*SUMPRODUCT($OL$7:$PC$7,$OL$16:$PC$16)-JI$12*INDEX($OF$1:$OK$19,16,MATCH(JI13,$OF$1:$OK$1,0))+JI9*SUMPRODUCT($OL$7:$PC$7,$OL$10:$PC$10)*SUMPRODUCT($OF$10:$OI$10,$OF$16:$OI$16)+SUMPRODUCT($OL$7:$PC$7,$OL$11:$PC$11)*SUMPRODUCT($OF$11:$OI$11,$OF$16:$OI$16),"")</f>
        <v/>
      </c>
      <c r="JJ16" s="19" t="str">
        <f t="array" ref="JJ16">IF(JJ$7="1",SUM(JJ$145:JJ$147)/3.6-PRODUCT(JJ9,INDEX($OL$1:$PC$19,16,MATCH(JJ$2&amp;JJ$6,INDEX($OL$1:$PC$19,2,)&amp;INDEX($OL$1:$PC$19,6,),0)))+JJ9*SUMPRODUCT($OL$7:$PC$7,$OL$16:$PC$16)-JJ$12*INDEX($OF$1:$OK$19,16,MATCH(JJ13,$OF$1:$OK$1,0))+JJ9*SUMPRODUCT($OL$7:$PC$7,$OL$10:$PC$10)*SUMPRODUCT($OF$10:$OI$10,$OF$16:$OI$16)+SUMPRODUCT($OL$7:$PC$7,$OL$11:$PC$11)*SUMPRODUCT($OF$11:$OI$11,$OF$16:$OI$16),"")</f>
        <v/>
      </c>
      <c r="JK16" s="19" t="str">
        <f t="array" ref="JK16">IF(JK$7="1",SUM(JK$145:JK$147)/3.6-PRODUCT(JK9,INDEX($OL$1:$PC$19,16,MATCH(JK$2&amp;JK$6,INDEX($OL$1:$PC$19,2,)&amp;INDEX($OL$1:$PC$19,6,),0)))+JK9*SUMPRODUCT($OL$7:$PC$7,$OL$16:$PC$16)-JK$12*INDEX($OF$1:$OK$19,16,MATCH(JK13,$OF$1:$OK$1,0))+JK9*SUMPRODUCT($OL$7:$PC$7,$OL$10:$PC$10)*SUMPRODUCT($OF$10:$OI$10,$OF$16:$OI$16)+SUMPRODUCT($OL$7:$PC$7,$OL$11:$PC$11)*SUMPRODUCT($OF$11:$OI$11,$OF$16:$OI$16),"")</f>
        <v/>
      </c>
      <c r="JL16" s="19" t="str">
        <f t="array" ref="JL16">IF(JL$7="1",SUM(JL$145:JL$147)/3.6-PRODUCT(JL9,INDEX($OL$1:$PC$19,16,MATCH(JL$2&amp;JL$6,INDEX($OL$1:$PC$19,2,)&amp;INDEX($OL$1:$PC$19,6,),0)))+JL9*SUMPRODUCT($OL$7:$PC$7,$OL$16:$PC$16)-JL$12*INDEX($OF$1:$OK$19,16,MATCH(JL13,$OF$1:$OK$1,0))+JL9*SUMPRODUCT($OL$7:$PC$7,$OL$10:$PC$10)*SUMPRODUCT($OF$10:$OI$10,$OF$16:$OI$16)+SUMPRODUCT($OL$7:$PC$7,$OL$11:$PC$11)*SUMPRODUCT($OF$11:$OI$11,$OF$16:$OI$16),"")</f>
        <v/>
      </c>
      <c r="JM16" s="19" t="str">
        <f t="array" ref="JM16">IF(JM$7="1",SUM(JM$145:JM$147)/3.6-PRODUCT(JM9,INDEX($OL$1:$PC$19,16,MATCH(JM$2&amp;JM$6,INDEX($OL$1:$PC$19,2,)&amp;INDEX($OL$1:$PC$19,6,),0)))+JM9*SUMPRODUCT($OL$7:$PC$7,$OL$16:$PC$16)-JM$12*INDEX($OF$1:$OK$19,16,MATCH(JM13,$OF$1:$OK$1,0))+JM9*SUMPRODUCT($OL$7:$PC$7,$OL$10:$PC$10)*SUMPRODUCT($OF$10:$OI$10,$OF$16:$OI$16)+SUMPRODUCT($OL$7:$PC$7,$OL$11:$PC$11)*SUMPRODUCT($OF$11:$OI$11,$OF$16:$OI$16),"")</f>
        <v/>
      </c>
      <c r="JN16" s="19" t="str">
        <f t="array" ref="JN16">IF(JN$7="1",SUM(JN$145:JN$147)/3.6-PRODUCT(JN9,INDEX($OL$1:$PC$19,16,MATCH(JN$2&amp;JN$6,INDEX($OL$1:$PC$19,2,)&amp;INDEX($OL$1:$PC$19,6,),0)))+JN9*SUMPRODUCT($OL$7:$PC$7,$OL$16:$PC$16)-JN$12*INDEX($OF$1:$OK$19,16,MATCH(JN13,$OF$1:$OK$1,0))+JN9*SUMPRODUCT($OL$7:$PC$7,$OL$10:$PC$10)*SUMPRODUCT($OF$10:$OI$10,$OF$16:$OI$16)+SUMPRODUCT($OL$7:$PC$7,$OL$11:$PC$11)*SUMPRODUCT($OF$11:$OI$11,$OF$16:$OI$16),"")</f>
        <v/>
      </c>
      <c r="JO16" s="19" t="str">
        <f t="array" ref="JO16">IF(JO$7="1",SUM(JO$145:JO$147)/3.6-PRODUCT(JO9,INDEX($OL$1:$PC$19,16,MATCH(JO$2&amp;JO$6,INDEX($OL$1:$PC$19,2,)&amp;INDEX($OL$1:$PC$19,6,),0)))+JO9*SUMPRODUCT($OL$7:$PC$7,$OL$16:$PC$16)-JO$12*INDEX($OF$1:$OK$19,16,MATCH(JO13,$OF$1:$OK$1,0))+JO9*SUMPRODUCT($OL$7:$PC$7,$OL$10:$PC$10)*SUMPRODUCT($OF$10:$OI$10,$OF$16:$OI$16)+SUMPRODUCT($OL$7:$PC$7,$OL$11:$PC$11)*SUMPRODUCT($OF$11:$OI$11,$OF$16:$OI$16),"")</f>
        <v/>
      </c>
      <c r="JP16" s="19" t="str">
        <f t="array" ref="JP16">IF(JP$7="1",SUM(JP$145:JP$147)/3.6-PRODUCT(JP9,INDEX($OL$1:$PC$19,16,MATCH(JP$2&amp;JP$6,INDEX($OL$1:$PC$19,2,)&amp;INDEX($OL$1:$PC$19,6,),0)))+JP9*SUMPRODUCT($OL$7:$PC$7,$OL$16:$PC$16)-JP$12*INDEX($OF$1:$OK$19,16,MATCH(JP13,$OF$1:$OK$1,0))+JP9*SUMPRODUCT($OL$7:$PC$7,$OL$10:$PC$10)*SUMPRODUCT($OF$10:$OI$10,$OF$16:$OI$16)+SUMPRODUCT($OL$7:$PC$7,$OL$11:$PC$11)*SUMPRODUCT($OF$11:$OI$11,$OF$16:$OI$16),"")</f>
        <v/>
      </c>
      <c r="JQ16" s="19" t="str">
        <f t="array" ref="JQ16">IF(JQ$7="1",SUM(JQ$145:JQ$147)/3.6-PRODUCT(JQ9,INDEX($OL$1:$PC$19,16,MATCH(JQ$2&amp;JQ$6,INDEX($OL$1:$PC$19,2,)&amp;INDEX($OL$1:$PC$19,6,),0)))+JQ9*SUMPRODUCT($OL$7:$PC$7,$OL$16:$PC$16)-JQ$12*INDEX($OF$1:$OK$19,16,MATCH(JQ13,$OF$1:$OK$1,0))+JQ9*SUMPRODUCT($OL$7:$PC$7,$OL$10:$PC$10)*SUMPRODUCT($OF$10:$OI$10,$OF$16:$OI$16)+SUMPRODUCT($OL$7:$PC$7,$OL$11:$PC$11)*SUMPRODUCT($OF$11:$OI$11,$OF$16:$OI$16),"")</f>
        <v/>
      </c>
      <c r="JR16" s="19" t="str">
        <f t="array" ref="JR16">IF(JR$7="1",SUM(JR$145:JR$147)/3.6-PRODUCT(JR9,INDEX($OL$1:$PC$19,16,MATCH(JR$2&amp;JR$6,INDEX($OL$1:$PC$19,2,)&amp;INDEX($OL$1:$PC$19,6,),0)))+JR9*SUMPRODUCT($OL$7:$PC$7,$OL$16:$PC$16)-JR$12*INDEX($OF$1:$OK$19,16,MATCH(JR13,$OF$1:$OK$1,0))+JR9*SUMPRODUCT($OL$7:$PC$7,$OL$10:$PC$10)*SUMPRODUCT($OF$10:$OI$10,$OF$16:$OI$16)+SUMPRODUCT($OL$7:$PC$7,$OL$11:$PC$11)*SUMPRODUCT($OF$11:$OI$11,$OF$16:$OI$16),"")</f>
        <v/>
      </c>
      <c r="JS16" s="19" t="str">
        <f t="array" ref="JS16">IF(JS$7="1",SUM(JS$145:JS$147)/3.6-PRODUCT(JS9,INDEX($OL$1:$PC$19,16,MATCH(JS$2&amp;JS$6,INDEX($OL$1:$PC$19,2,)&amp;INDEX($OL$1:$PC$19,6,),0)))+JS9*SUMPRODUCT($OL$7:$PC$7,$OL$16:$PC$16)-JS$12*INDEX($OF$1:$OK$19,16,MATCH(JS13,$OF$1:$OK$1,0))+JS9*SUMPRODUCT($OL$7:$PC$7,$OL$10:$PC$10)*SUMPRODUCT($OF$10:$OI$10,$OF$16:$OI$16)+SUMPRODUCT($OL$7:$PC$7,$OL$11:$PC$11)*SUMPRODUCT($OF$11:$OI$11,$OF$16:$OI$16),"")</f>
        <v/>
      </c>
      <c r="JT16" s="19" t="str">
        <f t="array" ref="JT16">IF(JT$7="1",SUM(JT$145:JT$147)/3.6-PRODUCT(JT9,INDEX($OL$1:$PC$19,16,MATCH(JT$2&amp;JT$6,INDEX($OL$1:$PC$19,2,)&amp;INDEX($OL$1:$PC$19,6,),0)))+JT9*SUMPRODUCT($OL$7:$PC$7,$OL$16:$PC$16)-JT$12*INDEX($OF$1:$OK$19,16,MATCH(JT13,$OF$1:$OK$1,0))+JT9*SUMPRODUCT($OL$7:$PC$7,$OL$10:$PC$10)*SUMPRODUCT($OF$10:$OI$10,$OF$16:$OI$16)+SUMPRODUCT($OL$7:$PC$7,$OL$11:$PC$11)*SUMPRODUCT($OF$11:$OI$11,$OF$16:$OI$16),"")</f>
        <v/>
      </c>
      <c r="JU16" s="19" t="str">
        <f t="array" ref="JU16">IF(JU$7="1",SUM(JU$145:JU$147)/3.6-PRODUCT(JU9,INDEX($OL$1:$PC$19,16,MATCH(JU$2&amp;JU$6,INDEX($OL$1:$PC$19,2,)&amp;INDEX($OL$1:$PC$19,6,),0)))+JU9*SUMPRODUCT($OL$7:$PC$7,$OL$16:$PC$16)-JU$12*INDEX($OF$1:$OK$19,16,MATCH(JU13,$OF$1:$OK$1,0))+JU9*SUMPRODUCT($OL$7:$PC$7,$OL$10:$PC$10)*SUMPRODUCT($OF$10:$OI$10,$OF$16:$OI$16)+SUMPRODUCT($OL$7:$PC$7,$OL$11:$PC$11)*SUMPRODUCT($OF$11:$OI$11,$OF$16:$OI$16),"")</f>
        <v/>
      </c>
      <c r="JV16" s="19" t="str">
        <f t="array" ref="JV16">IF(JV$7="1",SUM(JV$145:JV$147)/3.6-PRODUCT(JV9,INDEX($OL$1:$PC$19,16,MATCH(JV$2&amp;JV$6,INDEX($OL$1:$PC$19,2,)&amp;INDEX($OL$1:$PC$19,6,),0)))+JV9*SUMPRODUCT($OL$7:$PC$7,$OL$16:$PC$16)-JV$12*INDEX($OF$1:$OK$19,16,MATCH(JV13,$OF$1:$OK$1,0))+JV9*SUMPRODUCT($OL$7:$PC$7,$OL$10:$PC$10)*SUMPRODUCT($OF$10:$OI$10,$OF$16:$OI$16)+SUMPRODUCT($OL$7:$PC$7,$OL$11:$PC$11)*SUMPRODUCT($OF$11:$OI$11,$OF$16:$OI$16),"")</f>
        <v/>
      </c>
      <c r="JW16" s="19" t="str">
        <f t="array" ref="JW16">IF(JW$7="1",SUM(JW$145:JW$147)/3.6-PRODUCT(JW9,INDEX($OL$1:$PC$19,16,MATCH(JW$2&amp;JW$6,INDEX($OL$1:$PC$19,2,)&amp;INDEX($OL$1:$PC$19,6,),0)))+JW9*SUMPRODUCT($OL$7:$PC$7,$OL$16:$PC$16)-JW$12*INDEX($OF$1:$OK$19,16,MATCH(JW13,$OF$1:$OK$1,0))+JW9*SUMPRODUCT($OL$7:$PC$7,$OL$10:$PC$10)*SUMPRODUCT($OF$10:$OI$10,$OF$16:$OI$16)+SUMPRODUCT($OL$7:$PC$7,$OL$11:$PC$11)*SUMPRODUCT($OF$11:$OI$11,$OF$16:$OI$16),"")</f>
        <v/>
      </c>
      <c r="JX16" s="19" t="str">
        <f t="array" ref="JX16">IF(JX$7="1",SUM(JX$145:JX$147)/3.6-PRODUCT(JX9,INDEX($OL$1:$PC$19,16,MATCH(JX$2&amp;JX$6,INDEX($OL$1:$PC$19,2,)&amp;INDEX($OL$1:$PC$19,6,),0)))+JX9*SUMPRODUCT($OL$7:$PC$7,$OL$16:$PC$16)-JX$12*INDEX($OF$1:$OK$19,16,MATCH(JX13,$OF$1:$OK$1,0))+JX9*SUMPRODUCT($OL$7:$PC$7,$OL$10:$PC$10)*SUMPRODUCT($OF$10:$OI$10,$OF$16:$OI$16)+SUMPRODUCT($OL$7:$PC$7,$OL$11:$PC$11)*SUMPRODUCT($OF$11:$OI$11,$OF$16:$OI$16),"")</f>
        <v/>
      </c>
      <c r="JY16" s="19" t="str">
        <f t="array" ref="JY16">IF(JY$7="1",SUM(JY$145:JY$147)/3.6-PRODUCT(JY9,INDEX($OL$1:$PC$19,16,MATCH(JY$2&amp;JY$6,INDEX($OL$1:$PC$19,2,)&amp;INDEX($OL$1:$PC$19,6,),0)))+JY9*SUMPRODUCT($OL$7:$PC$7,$OL$16:$PC$16)-JY$12*INDEX($OF$1:$OK$19,16,MATCH(JY13,$OF$1:$OK$1,0))+JY9*SUMPRODUCT($OL$7:$PC$7,$OL$10:$PC$10)*SUMPRODUCT($OF$10:$OI$10,$OF$16:$OI$16)+SUMPRODUCT($OL$7:$PC$7,$OL$11:$PC$11)*SUMPRODUCT($OF$11:$OI$11,$OF$16:$OI$16),"")</f>
        <v/>
      </c>
      <c r="JZ16" s="19" t="str">
        <f t="array" ref="JZ16">IF(JZ$7="1",SUM(JZ$145:JZ$147)/3.6-PRODUCT(JZ9,INDEX($OL$1:$PC$19,16,MATCH(JZ$2&amp;JZ$6,INDEX($OL$1:$PC$19,2,)&amp;INDEX($OL$1:$PC$19,6,),0)))+JZ9*SUMPRODUCT($OL$7:$PC$7,$OL$16:$PC$16)-JZ$12*INDEX($OF$1:$OK$19,16,MATCH(JZ13,$OF$1:$OK$1,0))+JZ9*SUMPRODUCT($OL$7:$PC$7,$OL$10:$PC$10)*SUMPRODUCT($OF$10:$OI$10,$OF$16:$OI$16)+SUMPRODUCT($OL$7:$PC$7,$OL$11:$PC$11)*SUMPRODUCT($OF$11:$OI$11,$OF$16:$OI$16),"")</f>
        <v/>
      </c>
      <c r="KA16" s="19" t="str">
        <f t="array" ref="KA16">IF(KA$7="1",SUM(KA$145:KA$147)/3.6-PRODUCT(KA9,INDEX($OL$1:$PC$19,16,MATCH(KA$2&amp;KA$6,INDEX($OL$1:$PC$19,2,)&amp;INDEX($OL$1:$PC$19,6,),0)))+KA9*SUMPRODUCT($OL$7:$PC$7,$OL$16:$PC$16)-KA$12*INDEX($OF$1:$OK$19,16,MATCH(KA13,$OF$1:$OK$1,0))+KA9*SUMPRODUCT($OL$7:$PC$7,$OL$10:$PC$10)*SUMPRODUCT($OF$10:$OI$10,$OF$16:$OI$16)+SUMPRODUCT($OL$7:$PC$7,$OL$11:$PC$11)*SUMPRODUCT($OF$11:$OI$11,$OF$16:$OI$16),"")</f>
        <v/>
      </c>
      <c r="KB16" s="19" t="str">
        <f t="array" ref="KB16">IF(KB$7="1",SUM(KB$145:KB$147)/3.6-PRODUCT(KB9,INDEX($OL$1:$PC$19,16,MATCH(KB$2&amp;KB$6,INDEX($OL$1:$PC$19,2,)&amp;INDEX($OL$1:$PC$19,6,),0)))+KB9*SUMPRODUCT($OL$7:$PC$7,$OL$16:$PC$16)-KB$12*INDEX($OF$1:$OK$19,16,MATCH(KB13,$OF$1:$OK$1,0))+KB9*SUMPRODUCT($OL$7:$PC$7,$OL$10:$PC$10)*SUMPRODUCT($OF$10:$OI$10,$OF$16:$OI$16)+SUMPRODUCT($OL$7:$PC$7,$OL$11:$PC$11)*SUMPRODUCT($OF$11:$OI$11,$OF$16:$OI$16),"")</f>
        <v/>
      </c>
      <c r="KC16" s="19" t="str">
        <f t="array" ref="KC16">IF(KC$7="1",SUM(KC$145:KC$147)/3.6-PRODUCT(KC9,INDEX($OL$1:$PC$19,16,MATCH(KC$2&amp;KC$6,INDEX($OL$1:$PC$19,2,)&amp;INDEX($OL$1:$PC$19,6,),0)))+KC9*SUMPRODUCT($OL$7:$PC$7,$OL$16:$PC$16)-KC$12*INDEX($OF$1:$OK$19,16,MATCH(KC13,$OF$1:$OK$1,0))+KC9*SUMPRODUCT($OL$7:$PC$7,$OL$10:$PC$10)*SUMPRODUCT($OF$10:$OI$10,$OF$16:$OI$16)+SUMPRODUCT($OL$7:$PC$7,$OL$11:$PC$11)*SUMPRODUCT($OF$11:$OI$11,$OF$16:$OI$16),"")</f>
        <v/>
      </c>
      <c r="KD16" s="19" t="str">
        <f t="array" ref="KD16">IF(KD$7="1",SUM(KD$145:KD$147)/3.6-PRODUCT(KD9,INDEX($OL$1:$PC$19,16,MATCH(KD$2&amp;KD$6,INDEX($OL$1:$PC$19,2,)&amp;INDEX($OL$1:$PC$19,6,),0)))+KD9*SUMPRODUCT($OL$7:$PC$7,$OL$16:$PC$16)-KD$12*INDEX($OF$1:$OK$19,16,MATCH(KD13,$OF$1:$OK$1,0))+KD9*SUMPRODUCT($OL$7:$PC$7,$OL$10:$PC$10)*SUMPRODUCT($OF$10:$OI$10,$OF$16:$OI$16)+SUMPRODUCT($OL$7:$PC$7,$OL$11:$PC$11)*SUMPRODUCT($OF$11:$OI$11,$OF$16:$OI$16),"")</f>
        <v/>
      </c>
      <c r="KE16" s="19" t="str">
        <f t="array" ref="KE16">IF(KE$7="1",SUM(KE$145:KE$147)/3.6-PRODUCT(KE9,INDEX($OL$1:$PC$19,16,MATCH(KE$2&amp;KE$6,INDEX($OL$1:$PC$19,2,)&amp;INDEX($OL$1:$PC$19,6,),0)))+KE9*SUMPRODUCT($OL$7:$PC$7,$OL$16:$PC$16)-KE$12*INDEX($OF$1:$OK$19,16,MATCH(KE13,$OF$1:$OK$1,0))+KE9*SUMPRODUCT($OL$7:$PC$7,$OL$10:$PC$10)*SUMPRODUCT($OF$10:$OI$10,$OF$16:$OI$16)+SUMPRODUCT($OL$7:$PC$7,$OL$11:$PC$11)*SUMPRODUCT($OF$11:$OI$11,$OF$16:$OI$16),"")</f>
        <v/>
      </c>
      <c r="KF16" s="19" t="str">
        <f t="array" ref="KF16">IF(KF$7="1",SUM(KF$145:KF$147)/3.6-PRODUCT(KF9,INDEX($OL$1:$PC$19,16,MATCH(KF$2&amp;KF$6,INDEX($OL$1:$PC$19,2,)&amp;INDEX($OL$1:$PC$19,6,),0)))+KF9*SUMPRODUCT($OL$7:$PC$7,$OL$16:$PC$16)-KF$12*INDEX($OF$1:$OK$19,16,MATCH(KF13,$OF$1:$OK$1,0))+KF9*SUMPRODUCT($OL$7:$PC$7,$OL$10:$PC$10)*SUMPRODUCT($OF$10:$OI$10,$OF$16:$OI$16)+SUMPRODUCT($OL$7:$PC$7,$OL$11:$PC$11)*SUMPRODUCT($OF$11:$OI$11,$OF$16:$OI$16),"")</f>
        <v/>
      </c>
      <c r="KG16" s="19" t="str">
        <f t="array" ref="KG16">IF(KG$7="1",SUM(KG$145:KG$147)/3.6-PRODUCT(KG9,INDEX($OL$1:$PC$19,16,MATCH(KG$2&amp;KG$6,INDEX($OL$1:$PC$19,2,)&amp;INDEX($OL$1:$PC$19,6,),0)))+KG9*SUMPRODUCT($OL$7:$PC$7,$OL$16:$PC$16)-KG$12*INDEX($OF$1:$OK$19,16,MATCH(KG13,$OF$1:$OK$1,0))+KG9*SUMPRODUCT($OL$7:$PC$7,$OL$10:$PC$10)*SUMPRODUCT($OF$10:$OI$10,$OF$16:$OI$16)+SUMPRODUCT($OL$7:$PC$7,$OL$11:$PC$11)*SUMPRODUCT($OF$11:$OI$11,$OF$16:$OI$16),"")</f>
        <v/>
      </c>
      <c r="KH16" s="19" t="str">
        <f t="array" ref="KH16">IF(KH$7="1",SUM(KH$145:KH$147)/3.6-PRODUCT(KH9,INDEX($OL$1:$PC$19,16,MATCH(KH$2&amp;KH$6,INDEX($OL$1:$PC$19,2,)&amp;INDEX($OL$1:$PC$19,6,),0)))+KH9*SUMPRODUCT($OL$7:$PC$7,$OL$16:$PC$16)-KH$12*INDEX($OF$1:$OK$19,16,MATCH(KH13,$OF$1:$OK$1,0))+KH9*SUMPRODUCT($OL$7:$PC$7,$OL$10:$PC$10)*SUMPRODUCT($OF$10:$OI$10,$OF$16:$OI$16)+SUMPRODUCT($OL$7:$PC$7,$OL$11:$PC$11)*SUMPRODUCT($OF$11:$OI$11,$OF$16:$OI$16),"")</f>
        <v/>
      </c>
      <c r="KI16" s="19" t="str">
        <f t="array" ref="KI16">IF(KI$7="1",SUM(KI$145:KI$147)/3.6-PRODUCT(KI9,INDEX($OL$1:$PC$19,16,MATCH(KI$2&amp;KI$6,INDEX($OL$1:$PC$19,2,)&amp;INDEX($OL$1:$PC$19,6,),0)))+KI9*SUMPRODUCT($OL$7:$PC$7,$OL$16:$PC$16)-KI$12*INDEX($OF$1:$OK$19,16,MATCH(KI13,$OF$1:$OK$1,0))+KI9*SUMPRODUCT($OL$7:$PC$7,$OL$10:$PC$10)*SUMPRODUCT($OF$10:$OI$10,$OF$16:$OI$16)+SUMPRODUCT($OL$7:$PC$7,$OL$11:$PC$11)*SUMPRODUCT($OF$11:$OI$11,$OF$16:$OI$16),"")</f>
        <v/>
      </c>
      <c r="KJ16" s="19" t="str">
        <f t="array" ref="KJ16">IF(KJ$7="1",SUM(KJ$145:KJ$147)/3.6-PRODUCT(KJ9,INDEX($OL$1:$PC$19,16,MATCH(KJ$2&amp;KJ$6,INDEX($OL$1:$PC$19,2,)&amp;INDEX($OL$1:$PC$19,6,),0)))+KJ9*SUMPRODUCT($OL$7:$PC$7,$OL$16:$PC$16)-KJ$12*INDEX($OF$1:$OK$19,16,MATCH(KJ13,$OF$1:$OK$1,0))+KJ9*SUMPRODUCT($OL$7:$PC$7,$OL$10:$PC$10)*SUMPRODUCT($OF$10:$OI$10,$OF$16:$OI$16)+SUMPRODUCT($OL$7:$PC$7,$OL$11:$PC$11)*SUMPRODUCT($OF$11:$OI$11,$OF$16:$OI$16),"")</f>
        <v/>
      </c>
      <c r="KK16" s="19" t="str">
        <f t="array" ref="KK16">IF(KK$7="1",SUM(KK$145:KK$147)/3.6-PRODUCT(KK9,INDEX($OL$1:$PC$19,16,MATCH(KK$2&amp;KK$6,INDEX($OL$1:$PC$19,2,)&amp;INDEX($OL$1:$PC$19,6,),0)))+KK9*SUMPRODUCT($OL$7:$PC$7,$OL$16:$PC$16)-KK$12*INDEX($OF$1:$OK$19,16,MATCH(KK13,$OF$1:$OK$1,0))+KK9*SUMPRODUCT($OL$7:$PC$7,$OL$10:$PC$10)*SUMPRODUCT($OF$10:$OI$10,$OF$16:$OI$16)+SUMPRODUCT($OL$7:$PC$7,$OL$11:$PC$11)*SUMPRODUCT($OF$11:$OI$11,$OF$16:$OI$16),"")</f>
        <v/>
      </c>
      <c r="KL16" s="19" t="str">
        <f t="array" ref="KL16">IF(KL$7="1",SUM(KL$145:KL$147)/3.6-PRODUCT(KL9,INDEX($OL$1:$PC$19,16,MATCH(KL$2&amp;KL$6,INDEX($OL$1:$PC$19,2,)&amp;INDEX($OL$1:$PC$19,6,),0)))+KL9*SUMPRODUCT($OL$7:$PC$7,$OL$16:$PC$16)-KL$12*INDEX($OF$1:$OK$19,16,MATCH(KL13,$OF$1:$OK$1,0))+KL9*SUMPRODUCT($OL$7:$PC$7,$OL$10:$PC$10)*SUMPRODUCT($OF$10:$OI$10,$OF$16:$OI$16)+SUMPRODUCT($OL$7:$PC$7,$OL$11:$PC$11)*SUMPRODUCT($OF$11:$OI$11,$OF$16:$OI$16),"")</f>
        <v/>
      </c>
      <c r="KM16" s="19" t="str">
        <f t="array" ref="KM16">IF(KM$7="1",SUM(KM$145:KM$147)/3.6-PRODUCT(KM9,INDEX($OL$1:$PC$19,16,MATCH(KM$2&amp;KM$6,INDEX($OL$1:$PC$19,2,)&amp;INDEX($OL$1:$PC$19,6,),0)))+KM9*SUMPRODUCT($OL$7:$PC$7,$OL$16:$PC$16)-KM$12*INDEX($OF$1:$OK$19,16,MATCH(KM13,$OF$1:$OK$1,0))+KM9*SUMPRODUCT($OL$7:$PC$7,$OL$10:$PC$10)*SUMPRODUCT($OF$10:$OI$10,$OF$16:$OI$16)+SUMPRODUCT($OL$7:$PC$7,$OL$11:$PC$11)*SUMPRODUCT($OF$11:$OI$11,$OF$16:$OI$16),"")</f>
        <v/>
      </c>
      <c r="KN16" s="19" t="str">
        <f t="array" ref="KN16">IF(KN$7="1",SUM(KN$145:KN$147)/3.6-PRODUCT(KN9,INDEX($OL$1:$PC$19,16,MATCH(KN$2&amp;KN$6,INDEX($OL$1:$PC$19,2,)&amp;INDEX($OL$1:$PC$19,6,),0)))+KN9*SUMPRODUCT($OL$7:$PC$7,$OL$16:$PC$16)-KN$12*INDEX($OF$1:$OK$19,16,MATCH(KN13,$OF$1:$OK$1,0))+KN9*SUMPRODUCT($OL$7:$PC$7,$OL$10:$PC$10)*SUMPRODUCT($OF$10:$OI$10,$OF$16:$OI$16)+SUMPRODUCT($OL$7:$PC$7,$OL$11:$PC$11)*SUMPRODUCT($OF$11:$OI$11,$OF$16:$OI$16),"")</f>
        <v/>
      </c>
      <c r="KO16" s="19" t="str">
        <f t="array" ref="KO16">IF(KO$7="1",SUM(KO$145:KO$147)/3.6-PRODUCT(KO9,INDEX($OL$1:$PC$19,16,MATCH(KO$2&amp;KO$6,INDEX($OL$1:$PC$19,2,)&amp;INDEX($OL$1:$PC$19,6,),0)))+KO9*SUMPRODUCT($OL$7:$PC$7,$OL$16:$PC$16)-KO$12*INDEX($OF$1:$OK$19,16,MATCH(KO13,$OF$1:$OK$1,0))+KO9*SUMPRODUCT($OL$7:$PC$7,$OL$10:$PC$10)*SUMPRODUCT($OF$10:$OI$10,$OF$16:$OI$16)+SUMPRODUCT($OL$7:$PC$7,$OL$11:$PC$11)*SUMPRODUCT($OF$11:$OI$11,$OF$16:$OI$16),"")</f>
        <v/>
      </c>
      <c r="KP16" s="19" t="str">
        <f t="array" ref="KP16">IF(KP$7="1",SUM(KP$145:KP$147)/3.6-PRODUCT(KP9,INDEX($OL$1:$PC$19,16,MATCH(KP$2&amp;KP$6,INDEX($OL$1:$PC$19,2,)&amp;INDEX($OL$1:$PC$19,6,),0)))+KP9*SUMPRODUCT($OL$7:$PC$7,$OL$16:$PC$16)-KP$12*INDEX($OF$1:$OK$19,16,MATCH(KP13,$OF$1:$OK$1,0))+KP9*SUMPRODUCT($OL$7:$PC$7,$OL$10:$PC$10)*SUMPRODUCT($OF$10:$OI$10,$OF$16:$OI$16)+SUMPRODUCT($OL$7:$PC$7,$OL$11:$PC$11)*SUMPRODUCT($OF$11:$OI$11,$OF$16:$OI$16),"")</f>
        <v/>
      </c>
      <c r="KQ16" s="19" t="str">
        <f t="array" ref="KQ16">IF(KQ$7="1",SUM(KQ$145:KQ$147)/3.6-PRODUCT(KQ9,INDEX($OL$1:$PC$19,16,MATCH(KQ$2&amp;KQ$6,INDEX($OL$1:$PC$19,2,)&amp;INDEX($OL$1:$PC$19,6,),0)))+KQ9*SUMPRODUCT($OL$7:$PC$7,$OL$16:$PC$16)-KQ$12*INDEX($OF$1:$OK$19,16,MATCH(KQ13,$OF$1:$OK$1,0))+KQ9*SUMPRODUCT($OL$7:$PC$7,$OL$10:$PC$10)*SUMPRODUCT($OF$10:$OI$10,$OF$16:$OI$16)+SUMPRODUCT($OL$7:$PC$7,$OL$11:$PC$11)*SUMPRODUCT($OF$11:$OI$11,$OF$16:$OI$16),"")</f>
        <v/>
      </c>
      <c r="KR16" s="19" t="str">
        <f t="array" ref="KR16">IF(KR$7="1",SUM(KR$145:KR$147)/3.6-PRODUCT(KR9,INDEX($OL$1:$PC$19,16,MATCH(KR$2&amp;KR$6,INDEX($OL$1:$PC$19,2,)&amp;INDEX($OL$1:$PC$19,6,),0)))+KR9*SUMPRODUCT($OL$7:$PC$7,$OL$16:$PC$16)-KR$12*INDEX($OF$1:$OK$19,16,MATCH(KR13,$OF$1:$OK$1,0))+KR9*SUMPRODUCT($OL$7:$PC$7,$OL$10:$PC$10)*SUMPRODUCT($OF$10:$OI$10,$OF$16:$OI$16)+SUMPRODUCT($OL$7:$PC$7,$OL$11:$PC$11)*SUMPRODUCT($OF$11:$OI$11,$OF$16:$OI$16),"")</f>
        <v/>
      </c>
      <c r="KS16" s="19" t="str">
        <f t="array" ref="KS16">IF(KS$7="1",SUM(KS$145:KS$147)/3.6-PRODUCT(KS9,INDEX($OL$1:$PC$19,16,MATCH(KS$2&amp;KS$6,INDEX($OL$1:$PC$19,2,)&amp;INDEX($OL$1:$PC$19,6,),0)))+KS9*SUMPRODUCT($OL$7:$PC$7,$OL$16:$PC$16)-KS$12*INDEX($OF$1:$OK$19,16,MATCH(KS13,$OF$1:$OK$1,0))+KS9*SUMPRODUCT($OL$7:$PC$7,$OL$10:$PC$10)*SUMPRODUCT($OF$10:$OI$10,$OF$16:$OI$16)+SUMPRODUCT($OL$7:$PC$7,$OL$11:$PC$11)*SUMPRODUCT($OF$11:$OI$11,$OF$16:$OI$16),"")</f>
        <v/>
      </c>
      <c r="KT16" s="19" t="str">
        <f t="array" ref="KT16">IF(KT$7="1",SUM(KT$145:KT$147)/3.6-PRODUCT(KT9,INDEX($OL$1:$PC$19,16,MATCH(KT$2&amp;KT$6,INDEX($OL$1:$PC$19,2,)&amp;INDEX($OL$1:$PC$19,6,),0)))+KT9*SUMPRODUCT($OL$7:$PC$7,$OL$16:$PC$16)-KT$12*INDEX($OF$1:$OK$19,16,MATCH(KT13,$OF$1:$OK$1,0))+KT9*SUMPRODUCT($OL$7:$PC$7,$OL$10:$PC$10)*SUMPRODUCT($OF$10:$OI$10,$OF$16:$OI$16)+SUMPRODUCT($OL$7:$PC$7,$OL$11:$PC$11)*SUMPRODUCT($OF$11:$OI$11,$OF$16:$OI$16),"")</f>
        <v/>
      </c>
      <c r="KU16" s="19" t="str">
        <f t="array" ref="KU16">IF(KU$7="1",SUM(KU$145:KU$147)/3.6-PRODUCT(KU9,INDEX($OL$1:$PC$19,16,MATCH(KU$2&amp;KU$6,INDEX($OL$1:$PC$19,2,)&amp;INDEX($OL$1:$PC$19,6,),0)))+KU9*SUMPRODUCT($OL$7:$PC$7,$OL$16:$PC$16)-KU$12*INDEX($OF$1:$OK$19,16,MATCH(KU13,$OF$1:$OK$1,0))+KU9*SUMPRODUCT($OL$7:$PC$7,$OL$10:$PC$10)*SUMPRODUCT($OF$10:$OI$10,$OF$16:$OI$16)+SUMPRODUCT($OL$7:$PC$7,$OL$11:$PC$11)*SUMPRODUCT($OF$11:$OI$11,$OF$16:$OI$16),"")</f>
        <v/>
      </c>
      <c r="KV16" s="19" t="str">
        <f t="array" ref="KV16">IF(KV$7="1",SUM(KV$145:KV$147)/3.6-PRODUCT(KV9,INDEX($OL$1:$PC$19,16,MATCH(KV$2&amp;KV$6,INDEX($OL$1:$PC$19,2,)&amp;INDEX($OL$1:$PC$19,6,),0)))+KV9*SUMPRODUCT($OL$7:$PC$7,$OL$16:$PC$16)-KV$12*INDEX($OF$1:$OK$19,16,MATCH(KV13,$OF$1:$OK$1,0))+KV9*SUMPRODUCT($OL$7:$PC$7,$OL$10:$PC$10)*SUMPRODUCT($OF$10:$OI$10,$OF$16:$OI$16)+SUMPRODUCT($OL$7:$PC$7,$OL$11:$PC$11)*SUMPRODUCT($OF$11:$OI$11,$OF$16:$OI$16),"")</f>
        <v/>
      </c>
      <c r="KW16" s="19" t="str">
        <f t="array" ref="KW16">IF(KW$7="1",SUM(KW$145:KW$147)/3.6-PRODUCT(KW9,INDEX($OL$1:$PC$19,16,MATCH(KW$2&amp;KW$6,INDEX($OL$1:$PC$19,2,)&amp;INDEX($OL$1:$PC$19,6,),0)))+KW9*SUMPRODUCT($OL$7:$PC$7,$OL$16:$PC$16)-KW$12*INDEX($OF$1:$OK$19,16,MATCH(KW13,$OF$1:$OK$1,0))+KW9*SUMPRODUCT($OL$7:$PC$7,$OL$10:$PC$10)*SUMPRODUCT($OF$10:$OI$10,$OF$16:$OI$16)+SUMPRODUCT($OL$7:$PC$7,$OL$11:$PC$11)*SUMPRODUCT($OF$11:$OI$11,$OF$16:$OI$16),"")</f>
        <v/>
      </c>
      <c r="KX16" s="19" t="str">
        <f t="array" ref="KX16">IF(KX$7="1",SUM(KX$145:KX$147)/3.6-PRODUCT(KX9,INDEX($OL$1:$PC$19,16,MATCH(KX$2&amp;KX$6,INDEX($OL$1:$PC$19,2,)&amp;INDEX($OL$1:$PC$19,6,),0)))+KX9*SUMPRODUCT($OL$7:$PC$7,$OL$16:$PC$16)-KX$12*INDEX($OF$1:$OK$19,16,MATCH(KX13,$OF$1:$OK$1,0))+KX9*SUMPRODUCT($OL$7:$PC$7,$OL$10:$PC$10)*SUMPRODUCT($OF$10:$OI$10,$OF$16:$OI$16)+SUMPRODUCT($OL$7:$PC$7,$OL$11:$PC$11)*SUMPRODUCT($OF$11:$OI$11,$OF$16:$OI$16),"")</f>
        <v/>
      </c>
      <c r="KY16" s="19" t="str">
        <f t="array" ref="KY16">IF(KY$7="1",SUM(KY$145:KY$147)/3.6-PRODUCT(KY9,INDEX($OL$1:$PC$19,16,MATCH(KY$2&amp;KY$6,INDEX($OL$1:$PC$19,2,)&amp;INDEX($OL$1:$PC$19,6,),0)))+KY9*SUMPRODUCT($OL$7:$PC$7,$OL$16:$PC$16)-KY$12*INDEX($OF$1:$OK$19,16,MATCH(KY13,$OF$1:$OK$1,0))+KY9*SUMPRODUCT($OL$7:$PC$7,$OL$10:$PC$10)*SUMPRODUCT($OF$10:$OI$10,$OF$16:$OI$16)+SUMPRODUCT($OL$7:$PC$7,$OL$11:$PC$11)*SUMPRODUCT($OF$11:$OI$11,$OF$16:$OI$16),"")</f>
        <v/>
      </c>
      <c r="KZ16" s="19" t="str">
        <f t="array" ref="KZ16">IF(KZ$7="1",SUM(KZ$145:KZ$147)/3.6-PRODUCT(KZ9,INDEX($OL$1:$PC$19,16,MATCH(KZ$2&amp;KZ$6,INDEX($OL$1:$PC$19,2,)&amp;INDEX($OL$1:$PC$19,6,),0)))+KZ9*SUMPRODUCT($OL$7:$PC$7,$OL$16:$PC$16)-KZ$12*INDEX($OF$1:$OK$19,16,MATCH(KZ13,$OF$1:$OK$1,0))+KZ9*SUMPRODUCT($OL$7:$PC$7,$OL$10:$PC$10)*SUMPRODUCT($OF$10:$OI$10,$OF$16:$OI$16)+SUMPRODUCT($OL$7:$PC$7,$OL$11:$PC$11)*SUMPRODUCT($OF$11:$OI$11,$OF$16:$OI$16),"")</f>
        <v/>
      </c>
      <c r="LA16" s="19" t="str">
        <f t="array" ref="LA16">IF(LA$7="1",SUM(LA$145:LA$147)/3.6-PRODUCT(LA9,INDEX($OL$1:$PC$19,16,MATCH(LA$2&amp;LA$6,INDEX($OL$1:$PC$19,2,)&amp;INDEX($OL$1:$PC$19,6,),0)))+LA9*SUMPRODUCT($OL$7:$PC$7,$OL$16:$PC$16)-LA$12*INDEX($OF$1:$OK$19,16,MATCH(LA13,$OF$1:$OK$1,0))+LA9*SUMPRODUCT($OL$7:$PC$7,$OL$10:$PC$10)*SUMPRODUCT($OF$10:$OI$10,$OF$16:$OI$16)+SUMPRODUCT($OL$7:$PC$7,$OL$11:$PC$11)*SUMPRODUCT($OF$11:$OI$11,$OF$16:$OI$16),"")</f>
        <v/>
      </c>
      <c r="LB16" s="19" t="str">
        <f t="array" ref="LB16">IF(LB$7="1",SUM(LB$145:LB$147)/3.6-PRODUCT(LB9,INDEX($OL$1:$PC$19,16,MATCH(LB$2&amp;LB$6,INDEX($OL$1:$PC$19,2,)&amp;INDEX($OL$1:$PC$19,6,),0)))+LB9*SUMPRODUCT($OL$7:$PC$7,$OL$16:$PC$16)-LB$12*INDEX($OF$1:$OK$19,16,MATCH(LB13,$OF$1:$OK$1,0))+LB9*SUMPRODUCT($OL$7:$PC$7,$OL$10:$PC$10)*SUMPRODUCT($OF$10:$OI$10,$OF$16:$OI$16)+SUMPRODUCT($OL$7:$PC$7,$OL$11:$PC$11)*SUMPRODUCT($OF$11:$OI$11,$OF$16:$OI$16),"")</f>
        <v/>
      </c>
      <c r="LC16" s="19" t="str">
        <f t="array" ref="LC16">IF(LC$7="1",SUM(LC$145:LC$147)/3.6-PRODUCT(LC9,INDEX($OL$1:$PC$19,16,MATCH(LC$2&amp;LC$6,INDEX($OL$1:$PC$19,2,)&amp;INDEX($OL$1:$PC$19,6,),0)))+LC9*SUMPRODUCT($OL$7:$PC$7,$OL$16:$PC$16)-LC$12*INDEX($OF$1:$OK$19,16,MATCH(LC13,$OF$1:$OK$1,0))+LC9*SUMPRODUCT($OL$7:$PC$7,$OL$10:$PC$10)*SUMPRODUCT($OF$10:$OI$10,$OF$16:$OI$16)+SUMPRODUCT($OL$7:$PC$7,$OL$11:$PC$11)*SUMPRODUCT($OF$11:$OI$11,$OF$16:$OI$16),"")</f>
        <v/>
      </c>
      <c r="LD16" s="19" t="str">
        <f t="array" ref="LD16">IF(LD$7="1",SUM(LD$145:LD$147)/3.6-PRODUCT(LD9,INDEX($OL$1:$PC$19,16,MATCH(LD$2&amp;LD$6,INDEX($OL$1:$PC$19,2,)&amp;INDEX($OL$1:$PC$19,6,),0)))+LD9*SUMPRODUCT($OL$7:$PC$7,$OL$16:$PC$16)-LD$12*INDEX($OF$1:$OK$19,16,MATCH(LD13,$OF$1:$OK$1,0))+LD9*SUMPRODUCT($OL$7:$PC$7,$OL$10:$PC$10)*SUMPRODUCT($OF$10:$OI$10,$OF$16:$OI$16)+SUMPRODUCT($OL$7:$PC$7,$OL$11:$PC$11)*SUMPRODUCT($OF$11:$OI$11,$OF$16:$OI$16),"")</f>
        <v/>
      </c>
      <c r="LE16" s="19" t="str">
        <f t="array" ref="LE16">IF(LE$7="1",SUM(LE$145:LE$147)/3.6-PRODUCT(LE9,INDEX($OL$1:$PC$19,16,MATCH(LE$2&amp;LE$6,INDEX($OL$1:$PC$19,2,)&amp;INDEX($OL$1:$PC$19,6,),0)))+LE9*SUMPRODUCT($OL$7:$PC$7,$OL$16:$PC$16)-LE$12*INDEX($OF$1:$OK$19,16,MATCH(LE13,$OF$1:$OK$1,0))+LE9*SUMPRODUCT($OL$7:$PC$7,$OL$10:$PC$10)*SUMPRODUCT($OF$10:$OI$10,$OF$16:$OI$16)+SUMPRODUCT($OL$7:$PC$7,$OL$11:$PC$11)*SUMPRODUCT($OF$11:$OI$11,$OF$16:$OI$16),"")</f>
        <v/>
      </c>
      <c r="LF16" s="19" t="str">
        <f t="array" ref="LF16">IF(LF$7="1",SUM(LF$145:LF$147)/3.6-PRODUCT(LF9,INDEX($OL$1:$PC$19,16,MATCH(LF$2&amp;LF$6,INDEX($OL$1:$PC$19,2,)&amp;INDEX($OL$1:$PC$19,6,),0)))+LF9*SUMPRODUCT($OL$7:$PC$7,$OL$16:$PC$16)-LF$12*INDEX($OF$1:$OK$19,16,MATCH(LF13,$OF$1:$OK$1,0))+LF9*SUMPRODUCT($OL$7:$PC$7,$OL$10:$PC$10)*SUMPRODUCT($OF$10:$OI$10,$OF$16:$OI$16)+SUMPRODUCT($OL$7:$PC$7,$OL$11:$PC$11)*SUMPRODUCT($OF$11:$OI$11,$OF$16:$OI$16),"")</f>
        <v/>
      </c>
      <c r="LG16" s="19" t="str">
        <f t="array" ref="LG16">IF(LG$7="1",SUM(LG$145:LG$147)/3.6-PRODUCT(LG9,INDEX($OL$1:$PC$19,16,MATCH(LG$2&amp;LG$6,INDEX($OL$1:$PC$19,2,)&amp;INDEX($OL$1:$PC$19,6,),0)))+LG9*SUMPRODUCT($OL$7:$PC$7,$OL$16:$PC$16)-LG$12*INDEX($OF$1:$OK$19,16,MATCH(LG13,$OF$1:$OK$1,0))+LG9*SUMPRODUCT($OL$7:$PC$7,$OL$10:$PC$10)*SUMPRODUCT($OF$10:$OI$10,$OF$16:$OI$16)+SUMPRODUCT($OL$7:$PC$7,$OL$11:$PC$11)*SUMPRODUCT($OF$11:$OI$11,$OF$16:$OI$16),"")</f>
        <v/>
      </c>
      <c r="LH16" s="19" t="str">
        <f t="array" ref="LH16">IF(LH$7="1",SUM(LH$145:LH$147)/3.6-PRODUCT(LH9,INDEX($OL$1:$PC$19,16,MATCH(LH$2&amp;LH$6,INDEX($OL$1:$PC$19,2,)&amp;INDEX($OL$1:$PC$19,6,),0)))+LH9*SUMPRODUCT($OL$7:$PC$7,$OL$16:$PC$16)-LH$12*INDEX($OF$1:$OK$19,16,MATCH(LH13,$OF$1:$OK$1,0))+LH9*SUMPRODUCT($OL$7:$PC$7,$OL$10:$PC$10)*SUMPRODUCT($OF$10:$OI$10,$OF$16:$OI$16)+SUMPRODUCT($OL$7:$PC$7,$OL$11:$PC$11)*SUMPRODUCT($OF$11:$OI$11,$OF$16:$OI$16),"")</f>
        <v/>
      </c>
      <c r="LI16" s="19" t="str">
        <f t="array" ref="LI16">IF(LI$7="1",SUM(LI$145:LI$147)/3.6-PRODUCT(LI9,INDEX($OL$1:$PC$19,16,MATCH(LI$2&amp;LI$6,INDEX($OL$1:$PC$19,2,)&amp;INDEX($OL$1:$PC$19,6,),0)))+LI9*SUMPRODUCT($OL$7:$PC$7,$OL$16:$PC$16)-LI$12*INDEX($OF$1:$OK$19,16,MATCH(LI13,$OF$1:$OK$1,0))+LI9*SUMPRODUCT($OL$7:$PC$7,$OL$10:$PC$10)*SUMPRODUCT($OF$10:$OI$10,$OF$16:$OI$16)+SUMPRODUCT($OL$7:$PC$7,$OL$11:$PC$11)*SUMPRODUCT($OF$11:$OI$11,$OF$16:$OI$16),"")</f>
        <v/>
      </c>
      <c r="LJ16" s="19" t="str">
        <f t="array" ref="LJ16">IF(LJ$7="1",SUM(LJ$145:LJ$147)/3.6-PRODUCT(LJ9,INDEX($OL$1:$PC$19,16,MATCH(LJ$2&amp;LJ$6,INDEX($OL$1:$PC$19,2,)&amp;INDEX($OL$1:$PC$19,6,),0)))+LJ9*SUMPRODUCT($OL$7:$PC$7,$OL$16:$PC$16)-LJ$12*INDEX($OF$1:$OK$19,16,MATCH(LJ13,$OF$1:$OK$1,0))+LJ9*SUMPRODUCT($OL$7:$PC$7,$OL$10:$PC$10)*SUMPRODUCT($OF$10:$OI$10,$OF$16:$OI$16)+SUMPRODUCT($OL$7:$PC$7,$OL$11:$PC$11)*SUMPRODUCT($OF$11:$OI$11,$OF$16:$OI$16),"")</f>
        <v/>
      </c>
      <c r="LK16" s="19" t="str">
        <f t="array" ref="LK16">IF(LK$7="1",SUM(LK$145:LK$147)/3.6-PRODUCT(LK9,INDEX($OL$1:$PC$19,16,MATCH(LK$2&amp;LK$6,INDEX($OL$1:$PC$19,2,)&amp;INDEX($OL$1:$PC$19,6,),0)))+LK9*SUMPRODUCT($OL$7:$PC$7,$OL$16:$PC$16)-LK$12*INDEX($OF$1:$OK$19,16,MATCH(LK13,$OF$1:$OK$1,0))+LK9*SUMPRODUCT($OL$7:$PC$7,$OL$10:$PC$10)*SUMPRODUCT($OF$10:$OI$10,$OF$16:$OI$16)+SUMPRODUCT($OL$7:$PC$7,$OL$11:$PC$11)*SUMPRODUCT($OF$11:$OI$11,$OF$16:$OI$16),"")</f>
        <v/>
      </c>
      <c r="LL16" s="19" t="str">
        <f t="array" ref="LL16">IF(LL$7="1",SUM(LL$145:LL$147)/3.6-PRODUCT(LL9,INDEX($OL$1:$PC$19,16,MATCH(LL$2&amp;LL$6,INDEX($OL$1:$PC$19,2,)&amp;INDEX($OL$1:$PC$19,6,),0)))+LL9*SUMPRODUCT($OL$7:$PC$7,$OL$16:$PC$16)-LL$12*INDEX($OF$1:$OK$19,16,MATCH(LL13,$OF$1:$OK$1,0))+LL9*SUMPRODUCT($OL$7:$PC$7,$OL$10:$PC$10)*SUMPRODUCT($OF$10:$OI$10,$OF$16:$OI$16)+SUMPRODUCT($OL$7:$PC$7,$OL$11:$PC$11)*SUMPRODUCT($OF$11:$OI$11,$OF$16:$OI$16),"")</f>
        <v/>
      </c>
      <c r="LM16" s="19" t="str">
        <f t="array" ref="LM16">IF(LM$7="1",SUM(LM$145:LM$147)/3.6-PRODUCT(LM9,INDEX($OL$1:$PC$19,16,MATCH(LM$2&amp;LM$6,INDEX($OL$1:$PC$19,2,)&amp;INDEX($OL$1:$PC$19,6,),0)))+LM9*SUMPRODUCT($OL$7:$PC$7,$OL$16:$PC$16)-LM$12*INDEX($OF$1:$OK$19,16,MATCH(LM13,$OF$1:$OK$1,0))+LM9*SUMPRODUCT($OL$7:$PC$7,$OL$10:$PC$10)*SUMPRODUCT($OF$10:$OI$10,$OF$16:$OI$16)+SUMPRODUCT($OL$7:$PC$7,$OL$11:$PC$11)*SUMPRODUCT($OF$11:$OI$11,$OF$16:$OI$16),"")</f>
        <v/>
      </c>
      <c r="LN16" s="19" t="str">
        <f t="array" ref="LN16">IF(LN$7="1",SUM(LN$145:LN$147)/3.6-PRODUCT(LN9,INDEX($OL$1:$PC$19,16,MATCH(LN$2&amp;LN$6,INDEX($OL$1:$PC$19,2,)&amp;INDEX($OL$1:$PC$19,6,),0)))+LN9*SUMPRODUCT($OL$7:$PC$7,$OL$16:$PC$16)-LN$12*INDEX($OF$1:$OK$19,16,MATCH(LN13,$OF$1:$OK$1,0))+LN9*SUMPRODUCT($OL$7:$PC$7,$OL$10:$PC$10)*SUMPRODUCT($OF$10:$OI$10,$OF$16:$OI$16)+SUMPRODUCT($OL$7:$PC$7,$OL$11:$PC$11)*SUMPRODUCT($OF$11:$OI$11,$OF$16:$OI$16),"")</f>
        <v/>
      </c>
      <c r="LO16" s="19" t="str">
        <f t="array" ref="LO16">IF(LO$7="1",SUM(LO$145:LO$147)/3.6-PRODUCT(LO9,INDEX($OL$1:$PC$19,16,MATCH(LO$2&amp;LO$6,INDEX($OL$1:$PC$19,2,)&amp;INDEX($OL$1:$PC$19,6,),0)))+LO9*SUMPRODUCT($OL$7:$PC$7,$OL$16:$PC$16)-LO$12*INDEX($OF$1:$OK$19,16,MATCH(LO13,$OF$1:$OK$1,0))+LO9*SUMPRODUCT($OL$7:$PC$7,$OL$10:$PC$10)*SUMPRODUCT($OF$10:$OI$10,$OF$16:$OI$16)+SUMPRODUCT($OL$7:$PC$7,$OL$11:$PC$11)*SUMPRODUCT($OF$11:$OI$11,$OF$16:$OI$16),"")</f>
        <v/>
      </c>
      <c r="LP16" s="19" t="str">
        <f t="array" ref="LP16">IF(LP$7="1",SUM(LP$145:LP$147)/3.6-PRODUCT(LP9,INDEX($OL$1:$PC$19,16,MATCH(LP$2&amp;LP$6,INDEX($OL$1:$PC$19,2,)&amp;INDEX($OL$1:$PC$19,6,),0)))+LP9*SUMPRODUCT($OL$7:$PC$7,$OL$16:$PC$16)-LP$12*INDEX($OF$1:$OK$19,16,MATCH(LP13,$OF$1:$OK$1,0))+LP9*SUMPRODUCT($OL$7:$PC$7,$OL$10:$PC$10)*SUMPRODUCT($OF$10:$OI$10,$OF$16:$OI$16)+SUMPRODUCT($OL$7:$PC$7,$OL$11:$PC$11)*SUMPRODUCT($OF$11:$OI$11,$OF$16:$OI$16),"")</f>
        <v/>
      </c>
      <c r="LQ16" s="19" t="str">
        <f t="array" ref="LQ16">IF(LQ$7="1",SUM(LQ$145:LQ$147)/3.6-PRODUCT(LQ9,INDEX($OL$1:$PC$19,16,MATCH(LQ$2&amp;LQ$6,INDEX($OL$1:$PC$19,2,)&amp;INDEX($OL$1:$PC$19,6,),0)))+LQ9*SUMPRODUCT($OL$7:$PC$7,$OL$16:$PC$16)-LQ$12*INDEX($OF$1:$OK$19,16,MATCH(LQ13,$OF$1:$OK$1,0))+LQ9*SUMPRODUCT($OL$7:$PC$7,$OL$10:$PC$10)*SUMPRODUCT($OF$10:$OI$10,$OF$16:$OI$16)+SUMPRODUCT($OL$7:$PC$7,$OL$11:$PC$11)*SUMPRODUCT($OF$11:$OI$11,$OF$16:$OI$16),"")</f>
        <v/>
      </c>
      <c r="LR16" s="19" t="str">
        <f t="array" ref="LR16">IF(LR$7="1",SUM(LR$145:LR$147)/3.6-PRODUCT(LR9,INDEX($OL$1:$PC$19,16,MATCH(LR$2&amp;LR$6,INDEX($OL$1:$PC$19,2,)&amp;INDEX($OL$1:$PC$19,6,),0)))+LR9*SUMPRODUCT($OL$7:$PC$7,$OL$16:$PC$16)-LR$12*INDEX($OF$1:$OK$19,16,MATCH(LR13,$OF$1:$OK$1,0))+LR9*SUMPRODUCT($OL$7:$PC$7,$OL$10:$PC$10)*SUMPRODUCT($OF$10:$OI$10,$OF$16:$OI$16)+SUMPRODUCT($OL$7:$PC$7,$OL$11:$PC$11)*SUMPRODUCT($OF$11:$OI$11,$OF$16:$OI$16),"")</f>
        <v/>
      </c>
      <c r="LS16" s="19" t="str">
        <f t="array" ref="LS16">IF(LS$7="1",SUM(LS$145:LS$147)/3.6-PRODUCT(LS$9,INDEX($OL$1:$PC$19,16,MATCH(LS$2&amp;LS$6,INDEX($OL$1:$PC$19,2,)&amp;INDEX($OL$1:$PC$19,6,),0)))+LS9*SUMPRODUCT($OL$7:$PC$7,$OL$16:$PC$16),"")</f>
        <v/>
      </c>
      <c r="LT16" s="19" t="str">
        <f t="array" ref="LT16">IF(LT$7="1",SUM(LT$145:LT$147)/3.6-PRODUCT(LT$9,INDEX($OL$1:$PC$19,16,MATCH(LT$2&amp;LT$6,INDEX($OL$1:$PC$19,2,)&amp;INDEX($OL$1:$PC$19,6,),0)))+LT9*SUMPRODUCT($OL$7:$PC$7,$OL$16:$PC$16),"")</f>
        <v/>
      </c>
      <c r="LU16" s="19" t="str">
        <f t="array" ref="LU16">IF(LU$7="1",SUM(LU$145:LU$147)/3.6+LU11*SUMPRODUCT($OF$11:$OI$11,$OF$16:$OI$16),"")</f>
        <v/>
      </c>
      <c r="LV16" s="19" t="str">
        <f t="array" ref="LV16">IF(LV$7="1",SUM(LV$145:LV$147)/3.6+LV11*SUMPRODUCT($OF$11:$OI$11,$OF$16:$OI$16),"")</f>
        <v/>
      </c>
      <c r="LW16" s="19" t="str">
        <f t="array" ref="LW16">IF(LW$7="1",SUM(LW$145:LW$147)/3.6+LW11*SUMPRODUCT($OF$11:$OI$11,$OF$16:$OI$16),"")</f>
        <v/>
      </c>
      <c r="LX16" s="19" t="str">
        <f t="array" ref="LX16">IF(LX$7="1",SUM(LX$145:LX$147)/3.6+LX11*SUMPRODUCT($OF$11:$OI$11,$OF$16:$OI$16),"")</f>
        <v/>
      </c>
      <c r="LY16" s="19" t="str">
        <f t="array" ref="LY16">IF(LY$7="1",SUM(LY$145:LY$147)/3.6+LY11*SUMPRODUCT($OF$11:$OI$11,$OF$16:$OI$16),"")</f>
        <v/>
      </c>
      <c r="LZ16" s="19" t="str">
        <f t="array" ref="LZ16">IF(LZ$7="1",SUM(LZ$145:LZ$147)/3.6+LZ11*SUMPRODUCT($OF$11:$OI$11,$OF$16:$OI$16),"")</f>
        <v/>
      </c>
      <c r="MA16" s="19" t="str">
        <f t="array" ref="MA16">IF(MA$7="1",SUM(MA$145:MA$147)/3.6+MA11*SUMPRODUCT($OF$11:$OI$11,$OF$16:$OI$16),"")</f>
        <v/>
      </c>
      <c r="MB16" s="19" t="str">
        <f t="array" ref="MB16">IF(MB$7="1",SUM(MB$145:MB$147)/3.6+MB11*SUMPRODUCT($OF$11:$OI$11,$OF$16:$OI$16),"")</f>
        <v/>
      </c>
      <c r="MC16" s="19" t="str">
        <f t="array" ref="MC16">IF(MC$7="1",SUM(MC$145:MC$147)/3.6+MC11*SUMPRODUCT($OF$11:$OI$11,$OF$16:$OI$16),"")</f>
        <v/>
      </c>
      <c r="MD16" s="19" t="str">
        <f t="array" ref="MD16">IF(MD$7="1",SUM(MD$145:MD$147)/3.6-PRODUCT(MD$9,INDEX($OL$1:$PC$19,16,MATCH(MD$2&amp;MD$6,INDEX($OL$1:$PC$19,2,)&amp;INDEX($OL$1:$PC$19,6,),0)))+MD9*SUMPRODUCT($OL$7:$PC$7,$OL$16:$PC$16),"")</f>
        <v/>
      </c>
      <c r="ME16" s="19" t="str">
        <f t="array" ref="ME16">IF(ME$7="1",SUM(ME$145:ME$147)/3.6-PRODUCT(ME$9,INDEX($OL$1:$PC$19,16,MATCH(ME$2&amp;ME$6,INDEX($OL$1:$PC$19,2,)&amp;INDEX($OL$1:$PC$19,6,),0)))+ME9*SUMPRODUCT($OL$7:$PC$7,$OL$16:$PC$16),"")</f>
        <v/>
      </c>
      <c r="MF16" s="19" t="str">
        <f t="array" ref="MF16">IF(MF$7="1",SUM(MF$145:MF$147)/3.6-PRODUCT(MF9,INDEX($OL$1:$PC$19,16,MATCH(MF$2&amp;MF$6,INDEX($OL$1:$PC$19,2,)&amp;INDEX($OL$1:$PC$19,6,),0)))+MF9*SUMPRODUCT($OL$7:$PC$7,$OL$16:$PC$16)-MF$12*INDEX($OF$1:$OK$19,16,MATCH(MF13,$OF$1:$OK$1,0))+MF9*SUMPRODUCT($OL$7:$PC$7,$OL$10:$PC$10)*SUMPRODUCT($OF$10:$OI$10,$OF$16:$OI$16)+SUMPRODUCT($OL$7:$PC$7,$OL$11:$PC$11)*SUMPRODUCT($OF$11:$OI$11,$OF$16:$OI$16),"")</f>
        <v/>
      </c>
      <c r="MG16" s="19" t="str">
        <f t="array" ref="MG16">IF(MG$7="1",SUM(MG$145:MG$147)/3.6-PRODUCT(MG9,INDEX($OL$1:$PC$19,16,MATCH(MG$2&amp;MG$6,INDEX($OL$1:$PC$19,2,)&amp;INDEX($OL$1:$PC$19,6,),0)))+MG9*SUMPRODUCT($OL$7:$PC$7,$OL$16:$PC$16)-MG$12*INDEX($OF$1:$OK$19,16,MATCH(MG13,$OF$1:$OK$1,0))+MG9*SUMPRODUCT($OL$7:$PC$7,$OL$10:$PC$10)*SUMPRODUCT($OF$10:$OI$10,$OF$16:$OI$16)+SUMPRODUCT($OL$7:$PC$7,$OL$11:$PC$11)*SUMPRODUCT($OF$11:$OI$11,$OF$16:$OI$16),"")</f>
        <v/>
      </c>
      <c r="MH16" s="19" t="str">
        <f t="array" ref="MH16">IF(MH$7="1",SUM(MH$145:MH$147)/3.6-PRODUCT(MH9,INDEX($OL$1:$PC$19,16,MATCH(MH$2&amp;MH$6,INDEX($OL$1:$PC$19,2,)&amp;INDEX($OL$1:$PC$19,6,),0)))+MH9*SUMPRODUCT($OL$7:$PC$7,$OL$16:$PC$16)-MH$12*INDEX($OF$1:$OK$19,16,MATCH(MH13,$OF$1:$OK$1,0))+MH9*SUMPRODUCT($OL$7:$PC$7,$OL$10:$PC$10)*SUMPRODUCT($OF$10:$OI$10,$OF$16:$OI$16)+SUMPRODUCT($OL$7:$PC$7,$OL$11:$PC$11)*SUMPRODUCT($OF$11:$OI$11,$OF$16:$OI$16),"")</f>
        <v/>
      </c>
      <c r="MI16" s="19" t="str">
        <f t="array" ref="MI16">IF(MI$7="1",SUM(MI$145:MI$147)/3.6-PRODUCT(MI9,INDEX($OL$1:$PC$19,16,MATCH(MI$2&amp;MI$6,INDEX($OL$1:$PC$19,2,)&amp;INDEX($OL$1:$PC$19,6,),0)))+MI9*SUMPRODUCT($OL$7:$PC$7,$OL$16:$PC$16)-MI$12*INDEX($OF$1:$OK$19,16,MATCH(MI13,$OF$1:$OK$1,0))+MI9*SUMPRODUCT($OL$7:$PC$7,$OL$10:$PC$10)*SUMPRODUCT($OF$10:$OI$10,$OF$16:$OI$16)+SUMPRODUCT($OL$7:$PC$7,$OL$11:$PC$11)*SUMPRODUCT($OF$11:$OI$11,$OF$16:$OI$16),"")</f>
        <v/>
      </c>
      <c r="MJ16" s="19" t="str">
        <f t="array" ref="MJ16">IF(MJ$7="1",SUM(MJ$145:MJ$147)/3.6-PRODUCT(MJ9,INDEX($OL$1:$PC$19,16,MATCH(MJ$2&amp;MJ$6,INDEX($OL$1:$PC$19,2,)&amp;INDEX($OL$1:$PC$19,6,),0)))+MJ9*SUMPRODUCT($OL$7:$PC$7,$OL$16:$PC$16)-MJ$12*INDEX($OF$1:$OK$19,16,MATCH(MJ13,$OF$1:$OK$1,0))+MJ9*SUMPRODUCT($OL$7:$PC$7,$OL$10:$PC$10)*SUMPRODUCT($OF$10:$OI$10,$OF$16:$OI$16)+SUMPRODUCT($OL$7:$PC$7,$OL$11:$PC$11)*SUMPRODUCT($OF$11:$OI$11,$OF$16:$OI$16),"")</f>
        <v/>
      </c>
      <c r="MK16" s="19" t="str">
        <f t="array" ref="MK16">IF(MK$7="1",SUM(MK$145:MK$147)/3.6-PRODUCT(MK9,INDEX($OL$1:$PC$19,16,MATCH(MK$2&amp;MK$6,INDEX($OL$1:$PC$19,2,)&amp;INDEX($OL$1:$PC$19,6,),0)))+MK9*SUMPRODUCT($OL$7:$PC$7,$OL$16:$PC$16)-MK$12*INDEX($OF$1:$OK$19,16,MATCH(MK13,$OF$1:$OK$1,0))+MK9*SUMPRODUCT($OL$7:$PC$7,$OL$10:$PC$10)*SUMPRODUCT($OF$10:$OI$10,$OF$16:$OI$16)+SUMPRODUCT($OL$7:$PC$7,$OL$11:$PC$11)*SUMPRODUCT($OF$11:$OI$11,$OF$16:$OI$16),"")</f>
        <v/>
      </c>
      <c r="ML16" s="19" t="str">
        <f t="array" ref="ML16">IF(ML$7="1",SUM(ML$145:ML$147)/3.6-PRODUCT(ML9,INDEX($OL$1:$PC$19,16,MATCH(ML$2&amp;ML$6,INDEX($OL$1:$PC$19,2,)&amp;INDEX($OL$1:$PC$19,6,),0)))+ML9*SUMPRODUCT($OL$7:$PC$7,$OL$16:$PC$16)-ML$12*INDEX($OF$1:$OK$19,16,MATCH(ML13,$OF$1:$OK$1,0))+ML9*SUMPRODUCT($OL$7:$PC$7,$OL$10:$PC$10)*SUMPRODUCT($OF$10:$OI$10,$OF$16:$OI$16)+SUMPRODUCT($OL$7:$PC$7,$OL$11:$PC$11)*SUMPRODUCT($OF$11:$OI$11,$OF$16:$OI$16),"")</f>
        <v/>
      </c>
      <c r="MM16" s="19" t="str">
        <f t="array" ref="MM16">IF(MM$7="1",SUM(MM$145:MM$147)/3.6-PRODUCT(MM9,INDEX($OL$1:$PC$19,16,MATCH(MM$2&amp;MM$6,INDEX($OL$1:$PC$19,2,)&amp;INDEX($OL$1:$PC$19,6,),0)))+MM9*SUMPRODUCT($OL$7:$PC$7,$OL$16:$PC$16)-MM$12*INDEX($OF$1:$OK$19,16,MATCH(MM13,$OF$1:$OK$1,0))+MM9*SUMPRODUCT($OL$7:$PC$7,$OL$10:$PC$10)*SUMPRODUCT($OF$10:$OI$10,$OF$16:$OI$16)+SUMPRODUCT($OL$7:$PC$7,$OL$11:$PC$11)*SUMPRODUCT($OF$11:$OI$11,$OF$16:$OI$16),"")</f>
        <v/>
      </c>
      <c r="MN16" s="19">
        <f t="array" ref="MN16">IF(MN$7="1",SUM(MN$145:MN$147)/3.6-PRODUCT(MN9,INDEX($OL$1:$PC$19,16,MATCH(MN$2&amp;MN$6,INDEX($OL$1:$PC$19,2,)&amp;INDEX($OL$1:$PC$19,6,),0)))+MN9*SUMPRODUCT($OL$7:$PC$7,$OL$16:$PC$16)-MN$12*INDEX($OF$1:$OK$19,16,MATCH(MN13,$OF$1:$OK$1,0))+MN9*SUMPRODUCT($OL$7:$PC$7,$OL$10:$PC$10)*SUMPRODUCT($OF$10:$OI$10,$OF$16:$OI$16)+SUMPRODUCT($OL$7:$PC$7,$OL$11:$PC$11)*SUMPRODUCT($OF$11:$OI$11,$OF$16:$OI$16),"")</f>
        <v>976.0051811069593</v>
      </c>
      <c r="MO16" s="19" t="str">
        <f t="array" ref="MO16">IF(MO$7="1",SUM(MO$145:MO$147)/3.6-PRODUCT(MO9,INDEX($OL$1:$PC$19,16,MATCH(MO$2&amp;MO$6,INDEX($OL$1:$PC$19,2,)&amp;INDEX($OL$1:$PC$19,6,),0)))+MO9*SUMPRODUCT($OL$7:$PC$7,$OL$16:$PC$16)-MO$12*INDEX($OF$1:$OK$19,16,MATCH(MO13,$OF$1:$OK$1,0))+MO9*SUMPRODUCT($OL$7:$PC$7,$OL$10:$PC$10)*SUMPRODUCT($OF$10:$OI$10,$OF$16:$OI$16)+SUMPRODUCT($OL$7:$PC$7,$OL$11:$PC$11)*SUMPRODUCT($OF$11:$OI$11,$OF$16:$OI$16),"")</f>
        <v/>
      </c>
      <c r="MP16" s="19" t="str">
        <f t="array" ref="MP16">IF(MP$7="1",SUM(MP$145:MP$147)/3.6-PRODUCT(MP9,INDEX($OL$1:$PC$19,16,MATCH(MP$2&amp;MP$6,INDEX($OL$1:$PC$19,2,)&amp;INDEX($OL$1:$PC$19,6,),0)))+MP9*SUMPRODUCT($OL$7:$PC$7,$OL$16:$PC$16)-MP$12*INDEX($OF$1:$OK$19,16,MATCH(MP13,$OF$1:$OK$1,0))+MP9*SUMPRODUCT($OL$7:$PC$7,$OL$10:$PC$10)*SUMPRODUCT($OF$10:$OI$10,$OF$16:$OI$16)+SUMPRODUCT($OL$7:$PC$7,$OL$11:$PC$11)*SUMPRODUCT($OF$11:$OI$11,$OF$16:$OI$16),"")</f>
        <v/>
      </c>
      <c r="MQ16" s="19" t="str">
        <f t="array" ref="MQ16">IF(MQ$7="1",SUM(MQ$145:MQ$147)/3.6-PRODUCT(MQ9,INDEX($OL$1:$PC$19,16,MATCH(MQ$2&amp;MQ$6,INDEX($OL$1:$PC$19,2,)&amp;INDEX($OL$1:$PC$19,6,),0)))+MQ9*SUMPRODUCT($OL$7:$PC$7,$OL$16:$PC$16)-MQ$12*INDEX($OF$1:$OK$19,16,MATCH(MQ13,$OF$1:$OK$1,0))+MQ9*SUMPRODUCT($OL$7:$PC$7,$OL$10:$PC$10)*SUMPRODUCT($OF$10:$OI$10,$OF$16:$OI$16)+SUMPRODUCT($OL$7:$PC$7,$OL$11:$PC$11)*SUMPRODUCT($OF$11:$OI$11,$OF$16:$OI$16),"")</f>
        <v/>
      </c>
      <c r="MR16" s="19" t="str">
        <f t="array" ref="MR16">IF(MR$7="1",SUM(MR$145:MR$147)/3.6-PRODUCT(MR9,INDEX($OL$1:$PC$19,16,MATCH(MR$2&amp;MR$6,INDEX($OL$1:$PC$19,2,)&amp;INDEX($OL$1:$PC$19,6,),0)))+MR9*SUMPRODUCT($OL$7:$PC$7,$OL$16:$PC$16)-MR$12*INDEX($OF$1:$OK$19,16,MATCH(MR13,$OF$1:$OK$1,0))+MR9*SUMPRODUCT($OL$7:$PC$7,$OL$10:$PC$10)*SUMPRODUCT($OF$10:$OI$10,$OF$16:$OI$16)+SUMPRODUCT($OL$7:$PC$7,$OL$11:$PC$11)*SUMPRODUCT($OF$11:$OI$11,$OF$16:$OI$16),"")</f>
        <v/>
      </c>
      <c r="MS16" s="19" t="str">
        <f t="array" ref="MS16">IF(MS$7="1",SUM(MS$145:MS$147)/3.6-PRODUCT(MS9,INDEX($OL$1:$PC$19,16,MATCH(MS$2&amp;MS$6,INDEX($OL$1:$PC$19,2,)&amp;INDEX($OL$1:$PC$19,6,),0)))+MS9*SUMPRODUCT($OL$7:$PC$7,$OL$16:$PC$16)-MS$12*INDEX($OF$1:$OK$19,16,MATCH(MS13,$OF$1:$OK$1,0))+MS9*SUMPRODUCT($OL$7:$PC$7,$OL$10:$PC$10)*SUMPRODUCT($OF$10:$OI$10,$OF$16:$OI$16)+SUMPRODUCT($OL$7:$PC$7,$OL$11:$PC$11)*SUMPRODUCT($OF$11:$OI$11,$OF$16:$OI$16),"")</f>
        <v/>
      </c>
      <c r="MT16" s="19" t="str">
        <f t="array" ref="MT16">IF(MT$7="1",SUM(MT$145:MT$147)/3.6-PRODUCT(MT9,INDEX($OL$1:$PC$19,16,MATCH(MT$2&amp;MT$6,INDEX($OL$1:$PC$19,2,)&amp;INDEX($OL$1:$PC$19,6,),0)))+MT9*SUMPRODUCT($OL$7:$PC$7,$OL$16:$PC$16)-MT$12*INDEX($OF$1:$OK$19,16,MATCH(MT13,$OF$1:$OK$1,0))+MT9*SUMPRODUCT($OL$7:$PC$7,$OL$10:$PC$10)*SUMPRODUCT($OF$10:$OI$10,$OF$16:$OI$16)+SUMPRODUCT($OL$7:$PC$7,$OL$11:$PC$11)*SUMPRODUCT($OF$11:$OI$11,$OF$16:$OI$16),"")</f>
        <v/>
      </c>
      <c r="MU16" s="19" t="str">
        <f t="array" ref="MU16">IF(MU$7="1",SUM(MU$145:MU$147)/3.6-PRODUCT(MU9,INDEX($OL$1:$PC$19,16,MATCH(MU$2&amp;MU$6,INDEX($OL$1:$PC$19,2,)&amp;INDEX($OL$1:$PC$19,6,),0)))+MU9*SUMPRODUCT($OL$7:$PC$7,$OL$16:$PC$16)-MU$12*INDEX($OF$1:$OK$19,16,MATCH(MU13,$OF$1:$OK$1,0))+MU9*SUMPRODUCT($OL$7:$PC$7,$OL$10:$PC$10)*SUMPRODUCT($OF$10:$OI$10,$OF$16:$OI$16)+SUMPRODUCT($OL$7:$PC$7,$OL$11:$PC$11)*SUMPRODUCT($OF$11:$OI$11,$OF$16:$OI$16),"")</f>
        <v/>
      </c>
      <c r="MV16" s="19" t="str">
        <f t="array" ref="MV16">IF(MV$7="1",SUM(MV$145:MV$147)/3.6-PRODUCT(MV9,INDEX($OL$1:$PC$19,16,MATCH(MV$2&amp;MV$6,INDEX($OL$1:$PC$19,2,)&amp;INDEX($OL$1:$PC$19,6,),0)))+MV9*SUMPRODUCT($OL$7:$PC$7,$OL$16:$PC$16)-MV$12*INDEX($OF$1:$OK$19,16,MATCH(MV13,$OF$1:$OK$1,0))+MV9*SUMPRODUCT($OL$7:$PC$7,$OL$10:$PC$10)*SUMPRODUCT($OF$10:$OI$10,$OF$16:$OI$16)+SUMPRODUCT($OL$7:$PC$7,$OL$11:$PC$11)*SUMPRODUCT($OF$11:$OI$11,$OF$16:$OI$16),"")</f>
        <v/>
      </c>
      <c r="MW16" s="19" t="str">
        <f t="array" ref="MW16">IF(MW$7="1",SUM(MW$145:MW$147)/3.6-PRODUCT(MW9,INDEX($OL$1:$PC$19,16,MATCH(MW$2&amp;MW$6,INDEX($OL$1:$PC$19,2,)&amp;INDEX($OL$1:$PC$19,6,),0)))+MW9*SUMPRODUCT($OL$7:$PC$7,$OL$16:$PC$16)-MW$12*INDEX($OF$1:$OK$19,16,MATCH(MW13,$OF$1:$OK$1,0))+MW9*SUMPRODUCT($OL$7:$PC$7,$OL$10:$PC$10)*SUMPRODUCT($OF$10:$OI$10,$OF$16:$OI$16)+SUMPRODUCT($OL$7:$PC$7,$OL$11:$PC$11)*SUMPRODUCT($OF$11:$OI$11,$OF$16:$OI$16),"")</f>
        <v/>
      </c>
      <c r="MX16" s="19" t="str">
        <f t="array" ref="MX16">IF(MX$7="1",SUM(MX$145:MX$147)/3.6-PRODUCT(MX$9,INDEX($OL$1:$PC$19,16,MATCH(MX$2&amp;MX$6,INDEX($OL$1:$PC$19,2,)&amp;INDEX($OL$1:$PC$19,6,),0)))+MX9*SUMPRODUCT($OL$7:$PC$7,$OL$16:$PC$16),"")</f>
        <v/>
      </c>
      <c r="MY16" s="19" t="str">
        <f t="array" ref="MY16">IF(MY$7="1",SUM(MY$145:MY$147)/3.6-PRODUCT(MY$9,INDEX($OL$1:$PC$19,16,MATCH(MY$2&amp;MY$6,INDEX($OL$1:$PC$19,2,)&amp;INDEX($OL$1:$PC$19,6,),0)))+MY9*SUMPRODUCT($OL$7:$PC$7,$OL$16:$PC$16),"")</f>
        <v/>
      </c>
      <c r="MZ16" s="19" t="str">
        <f t="array" ref="MZ16">IF(MZ$7="1",SUM(MZ$145:MZ$147)*Ressourcenkorrektur!$E$4/3.6+MZ11*SUMPRODUCT($OF$11:$OI$11,$OF$16:$OI$16),"")</f>
        <v/>
      </c>
      <c r="NA16" s="19" t="str">
        <f t="array" ref="NA16">IF(NA$7="1",SUM(NA$145:NA$147)*Ressourcenkorrektur!$E$4/3.6+NA11*SUMPRODUCT($OF$11:$OI$11,$OF$16:$OI$16),"")</f>
        <v/>
      </c>
      <c r="NB16" s="19" t="str">
        <f t="array" ref="NB16">IF(NB$7="1",SUM(NB$145:NB$147)*Ressourcenkorrektur!$E$4/3.6+NB11*SUMPRODUCT($OF$11:$OI$11,$OF$16:$OI$16),"")</f>
        <v/>
      </c>
      <c r="NC16" s="19" t="str">
        <f t="array" ref="NC16">IF(NC$7="1",SUM(NC$145:NC$147)*Ressourcenkorrektur!$E$4/3.6+NC11*SUMPRODUCT($OF$11:$OI$11,$OF$16:$OI$16),"")</f>
        <v/>
      </c>
      <c r="ND16" s="19" t="str">
        <f t="array" ref="ND16">IF(ND$7="1",SUM(ND$145:ND$147)*Ressourcenkorrektur!$E$4/3.6+ND11*SUMPRODUCT($OF$11:$OI$11,$OF$16:$OI$16),"")</f>
        <v/>
      </c>
      <c r="NE16" s="19" t="str">
        <f t="array" ref="NE16">IF(NE$7="1",SUM(NE$145:NE$147)*Ressourcenkorrektur!$E$4/3.6+NE11*SUMPRODUCT($OF$11:$OI$11,$OF$16:$OI$16),"")</f>
        <v/>
      </c>
      <c r="NF16" s="19" t="str">
        <f t="array" ref="NF16">IF(NF$7="1",SUM(NF$145:NF$147)*Ressourcenkorrektur!$E$4/3.6+NF11*SUMPRODUCT($OF$11:$OI$11,$OF$16:$OI$16),"")</f>
        <v/>
      </c>
      <c r="NG16" s="19" t="str">
        <f t="array" ref="NG16">IF(NG$7="1",SUM(NG$145:NG$147)*Ressourcenkorrektur!$E$4/3.6+NG11*SUMPRODUCT($OF$11:$OI$11,$OF$16:$OI$16),"")</f>
        <v/>
      </c>
      <c r="NH16" s="19" t="str">
        <f t="array" ref="NH16">IF(NH$7="1",SUM(NH$145:NH$147)*Ressourcenkorrektur!$E$4/3.6+NH11*SUMPRODUCT($OF$11:$OI$11,$OF$16:$OI$16),"")</f>
        <v/>
      </c>
      <c r="NI16" s="19" t="str">
        <f t="array" ref="NI16">IF(NI$7="1",SUM(NI$145:NI$147)*Ressourcenkorrektur!$E$4/3.6+NI11*SUMPRODUCT($OF$11:$OI$11,$OF$16:$OI$16),"")</f>
        <v/>
      </c>
      <c r="NJ16" s="19" t="str">
        <f t="array" ref="NJ16">IF(NJ$7="1",SUM(NJ$145:NJ$147)*Ressourcenkorrektur!$E$4/3.6+NJ11*SUMPRODUCT($OF$11:$OI$11,$OF$16:$OI$16),"")</f>
        <v/>
      </c>
      <c r="NK16" s="19" t="str">
        <f t="array" ref="NK16">IF(NK$7="1",SUM(NK$145:NK$147)*Ressourcenkorrektur!$E$4/3.6+NK11*SUMPRODUCT($OF$11:$OI$11,$OF$16:$OI$16),"")</f>
        <v/>
      </c>
      <c r="NL16" s="19" t="str">
        <f t="array" ref="NL16">IF(NL$7="1",SUM(NL$145:NL$147)*Ressourcenkorrektur!$E$4/3.6+NL11*SUMPRODUCT($OF$11:$OI$11,$OF$16:$OI$16),"")</f>
        <v/>
      </c>
      <c r="NM16" s="19" t="str">
        <f t="array" ref="NM16">IF(NM$7="1",SUM(NM$145:NM$147)*Ressourcenkorrektur!$E$4/3.6+NM11*SUMPRODUCT($OF$11:$OI$11,$OF$16:$OI$16),"")</f>
        <v/>
      </c>
      <c r="NN16" s="19" t="str">
        <f t="array" ref="NN16">IF(NN$7="1",SUM(NN$145:NN$147)*Ressourcenkorrektur!$E$4/3.6+NN11*SUMPRODUCT($OF$11:$OI$11,$OF$16:$OI$16),"")</f>
        <v/>
      </c>
      <c r="NO16" s="19" t="str">
        <f t="array" ref="NO16">IF(NO$7="1",SUM(NO$145:NO$147)*Ressourcenkorrektur!$E$4/3.6+NO11*SUMPRODUCT($OF$11:$OI$11,$OF$16:$OI$16),"")</f>
        <v/>
      </c>
      <c r="NP16" s="19" t="str">
        <f t="array" ref="NP16">IF(NP$7="1",SUM(NP$145:NP$147)*Ressourcenkorrektur!$E$4/3.6+NP11*SUMPRODUCT($OF$11:$OI$11,$OF$16:$OI$16),"")</f>
        <v/>
      </c>
      <c r="NQ16" s="19" t="str">
        <f t="array" ref="NQ16">IF(NQ$7="1",SUM(NQ$145:NQ$147)*Ressourcenkorrektur!$E$4/3.6+NQ11*SUMPRODUCT($OF$11:$OI$11,$OF$16:$OI$16),"")</f>
        <v/>
      </c>
      <c r="NR16" s="19"/>
      <c r="NS16" s="19"/>
      <c r="NT16" s="19"/>
      <c r="NU16" s="19"/>
      <c r="NV16" s="19">
        <f t="array" ref="NV16">IF(ISTEXT(NV$4),SUM(NV145:NV147)*SUMPRODUCT($OL$7:$PC$7,$OL$11:$PC$11)*1000/3.6,"")</f>
        <v>26.9388001528425</v>
      </c>
      <c r="NW16" s="19" t="str">
        <f t="array" ref="NW16">IF(ISTEXT(NW$4),IF(ISTEXT($LU$4),SUM(NW145:NW147)*Ressourcenkorrektur!$E$23/3.6,SUM(NW145:NW147)*Ressourcenkorrektur!$E$24/3.6),"")</f>
        <v/>
      </c>
      <c r="NX16" s="19" t="str">
        <f t="array" ref="NX16">IF(AND(ISTEXT(NX$4),Holzrechner!$E$14=LCIA!NX$2),SUM(NX145:NX147)*SUMPRODUCT($OL$7:$PC$7,$OL$11:$PC$11)*1000/3.6,"")</f>
        <v/>
      </c>
      <c r="NY16" s="19" t="str">
        <f t="array" ref="NY16">IF(AND(ISTEXT(NY$4),Holzrechner!$E$14=LCIA!NY$2),SUM(NY145:NY147)*SUMPRODUCT($OL$7:$PC$7,$OL$11:$PC$11)*1000/3.6,"")</f>
        <v/>
      </c>
      <c r="NZ16" s="19"/>
      <c r="OA16" s="19" t="str">
        <f t="array" ref="OA16">IF(AND(ISTEXT(OA$4),Holzrechner!$E$14=LCIA!OA$2),SUM(OA145:OA147)*SUMPRODUCT($OL$7:$PC$7,$OL$11:$PC$11)*1000/3.6,"")</f>
        <v/>
      </c>
      <c r="OB16" s="19" t="str">
        <f t="array" ref="OB16">IF(AND(ISTEXT(OB$4),Holzrechner!$E$14=LCIA!OB$2),SUM(OB145:OB147)*SUMPRODUCT($OL$7:$PC$7,$OL$11:$PC$11)*1000/3.6,"")</f>
        <v/>
      </c>
      <c r="OC16" s="19"/>
      <c r="OD16" s="19" t="str">
        <f t="array" ref="OD16">IF(ISTEXT(OD$4),SUM(OD145:OD147)*Ressourcenkorrektur!$E$4/3.6,"")</f>
        <v/>
      </c>
      <c r="OE16" s="19" t="str">
        <f t="array" ref="OE16">IF(ISTEXT(OE$4),SUM(OE145:OE147)*Ressourcenkorrektur!$E$4/3.6,"")</f>
        <v/>
      </c>
      <c r="OF16" s="19">
        <f>SUM(OF145:OF147)/3.6</f>
        <v>0.61974274398050011</v>
      </c>
      <c r="OG16" s="19">
        <f t="shared" ref="OG16:OI16" si="362">SUM(OG145:OG147)/3.6</f>
        <v>0.18675462899480275</v>
      </c>
      <c r="OH16" s="19">
        <f t="shared" si="362"/>
        <v>0.88984389504700001</v>
      </c>
      <c r="OI16" s="19">
        <f t="shared" si="362"/>
        <v>0.15233266879232499</v>
      </c>
      <c r="OJ16" s="19" t="str">
        <f t="shared" ref="OJ16:OK16" si="363">IF(AND(ISTEXT(OJ$4),ISTEXT(OJ$5)),SUM(OJ145:OJ147)*OJ7/3.6,"")</f>
        <v/>
      </c>
      <c r="OK16" s="19" t="str">
        <f t="shared" si="363"/>
        <v/>
      </c>
      <c r="OL16" s="19">
        <f>SUM(OL145:OL147)/3.6</f>
        <v>42.278321221216665</v>
      </c>
      <c r="OM16" s="19">
        <f t="shared" ref="OM16:PC16" si="364">SUM(OM145:OM147)/3.6</f>
        <v>51.970658625274993</v>
      </c>
      <c r="ON16" s="19">
        <f t="shared" si="364"/>
        <v>38.971790877266663</v>
      </c>
      <c r="OO16" s="19">
        <f t="shared" si="364"/>
        <v>52.002368492377769</v>
      </c>
      <c r="OP16" s="19">
        <f t="shared" si="364"/>
        <v>52.002368492377769</v>
      </c>
      <c r="OQ16" s="19">
        <f t="shared" si="364"/>
        <v>52.002368492377769</v>
      </c>
      <c r="OR16" s="19">
        <f t="shared" si="364"/>
        <v>38.971790877266663</v>
      </c>
      <c r="OS16" s="19">
        <f t="shared" si="364"/>
        <v>38.971790877266663</v>
      </c>
      <c r="OT16" s="19">
        <f t="shared" si="364"/>
        <v>42.278321221216665</v>
      </c>
      <c r="OU16" s="19">
        <f t="shared" si="364"/>
        <v>48.28305867668611</v>
      </c>
      <c r="OV16" s="19">
        <f t="shared" si="364"/>
        <v>44.748841525125002</v>
      </c>
      <c r="OW16" s="19">
        <f t="shared" si="364"/>
        <v>42.542562537488877</v>
      </c>
      <c r="OX16" s="19">
        <f t="shared" si="364"/>
        <v>44.748841525125002</v>
      </c>
      <c r="OY16" s="19">
        <f t="shared" si="364"/>
        <v>50.521487855263885</v>
      </c>
      <c r="OZ16" s="19">
        <f t="shared" si="364"/>
        <v>50.521487855263885</v>
      </c>
      <c r="PA16" s="19">
        <f t="shared" si="364"/>
        <v>42.542562537488877</v>
      </c>
      <c r="PB16" s="19">
        <f t="shared" si="364"/>
        <v>42.542562537488877</v>
      </c>
      <c r="PC16" s="19">
        <f t="shared" si="364"/>
        <v>48.28305867668611</v>
      </c>
    </row>
    <row r="17" spans="1:419" s="17" customFormat="1" ht="28.5">
      <c r="A17" s="18" t="s">
        <v>83</v>
      </c>
      <c r="B17" s="18">
        <f t="array" ref="B17">SUM(C17:OE17)</f>
        <v>3527.6033798526842</v>
      </c>
      <c r="C17" s="19" t="str">
        <f t="array" ref="C17">IF(C7="1",SUM(C148:C150)/3.6-PRODUCT(C9,INDEX($OL$1:$PC$19,17,MATCH(C$2&amp;C$6,INDEX($OL$1:$PC$19,2,)&amp;INDEX($OL$1:$PC$19,6,),0)))+C9*SUMPRODUCT($OL$7:$PC$7,$OL$17:$PC$17)-C$12*INDEX($OF$1:$OK$19,17,MATCH(C13,$OF$1:$OK$1,0))+C9*SUMPRODUCT($OL$7:$PC$7,$OL$10:$PC$10)*SUMPRODUCT($OF$10:$OI$10,$OF$17:$OI$17)+SUMPRODUCT($OL$7:$PC$7,$OL$11:$PC$11)*SUMPRODUCT($OF$11:$OI$11,$OF$17:$OI$17),"")</f>
        <v/>
      </c>
      <c r="D17" s="19" t="str">
        <f t="array" ref="D17">IF(D7="1",SUM(D148:D150)/3.6-PRODUCT(D9,INDEX($OL$1:$PC$19,17,MATCH(D$2&amp;D$6,INDEX($OL$1:$PC$19,2,)&amp;INDEX($OL$1:$PC$19,6,),0)))+D9*SUMPRODUCT($OL$7:$PC$7,$OL$17:$PC$17)-D$12*INDEX($OF$1:$OK$19,17,MATCH(D13,$OF$1:$OK$1,0))+D9*SUMPRODUCT($OL$7:$PC$7,$OL$10:$PC$10)*SUMPRODUCT($OF$10:$OI$10,$OF$17:$OI$17)+SUMPRODUCT($OL$7:$PC$7,$OL$11:$PC$11)*SUMPRODUCT($OF$11:$OI$11,$OF$17:$OI$17),"")</f>
        <v/>
      </c>
      <c r="E17" s="19" t="str">
        <f t="array" ref="E17">IF(E7="1",SUM(E148:E150)/3.6-PRODUCT(E9,INDEX($OL$1:$PC$19,17,MATCH(E$2&amp;E$6,INDEX($OL$1:$PC$19,2,)&amp;INDEX($OL$1:$PC$19,6,),0)))+E9*SUMPRODUCT($OL$7:$PC$7,$OL$17:$PC$17)-E$12*INDEX($OF$1:$OK$19,17,MATCH(E13,$OF$1:$OK$1,0))+E9*SUMPRODUCT($OL$7:$PC$7,$OL$10:$PC$10)*SUMPRODUCT($OF$10:$OI$10,$OF$17:$OI$17)+SUMPRODUCT($OL$7:$PC$7,$OL$11:$PC$11)*SUMPRODUCT($OF$11:$OI$11,$OF$17:$OI$17),"")</f>
        <v/>
      </c>
      <c r="F17" s="19" t="str">
        <f t="array" ref="F17">IF(F7="1",SUM(F148:F150)/3.6-PRODUCT(F9,INDEX($OL$1:$PC$19,17,MATCH(F$2&amp;F$6,INDEX($OL$1:$PC$19,2,)&amp;INDEX($OL$1:$PC$19,6,),0)))+F9*SUMPRODUCT($OL$7:$PC$7,$OL$17:$PC$17)-F$12*INDEX($OF$1:$OK$19,17,MATCH(F13,$OF$1:$OK$1,0))+F9*SUMPRODUCT($OL$7:$PC$7,$OL$10:$PC$10)*SUMPRODUCT($OF$10:$OI$10,$OF$17:$OI$17)+SUMPRODUCT($OL$7:$PC$7,$OL$11:$PC$11)*SUMPRODUCT($OF$11:$OI$11,$OF$17:$OI$17),"")</f>
        <v/>
      </c>
      <c r="G17" s="19" t="str">
        <f t="array" ref="G17">IF(G7="1",SUM(G148:G150)/3.6-PRODUCT(G9,INDEX($OL$1:$PC$19,17,MATCH(G$2&amp;G$6,INDEX($OL$1:$PC$19,2,)&amp;INDEX($OL$1:$PC$19,6,),0)))+G9*SUMPRODUCT($OL$7:$PC$7,$OL$17:$PC$17)-G$12*INDEX($OF$1:$OK$19,17,MATCH(G13,$OF$1:$OK$1,0))+G9*SUMPRODUCT($OL$7:$PC$7,$OL$10:$PC$10)*SUMPRODUCT($OF$10:$OI$10,$OF$17:$OI$17)+SUMPRODUCT($OL$7:$PC$7,$OL$11:$PC$11)*SUMPRODUCT($OF$11:$OI$11,$OF$17:$OI$17),"")</f>
        <v/>
      </c>
      <c r="H17" s="19" t="str">
        <f t="array" ref="H17">IF(H7="1",SUM(H148:H150)/3.6-PRODUCT(H9,INDEX($OL$1:$PC$19,17,MATCH(H$2&amp;H$6,INDEX($OL$1:$PC$19,2,)&amp;INDEX($OL$1:$PC$19,6,),0)))+H9*SUMPRODUCT($OL$7:$PC$7,$OL$17:$PC$17)-H$12*INDEX($OF$1:$OK$19,17,MATCH(H13,$OF$1:$OK$1,0))+H9*SUMPRODUCT($OL$7:$PC$7,$OL$10:$PC$10)*SUMPRODUCT($OF$10:$OI$10,$OF$17:$OI$17)+SUMPRODUCT($OL$7:$PC$7,$OL$11:$PC$11)*SUMPRODUCT($OF$11:$OI$11,$OF$17:$OI$17),"")</f>
        <v/>
      </c>
      <c r="I17" s="19" t="str">
        <f t="array" ref="I17">IF(I7="1",SUM(I148:I150)/3.6-PRODUCT(I9,INDEX($OL$1:$PC$19,17,MATCH(I$2&amp;I$6,INDEX($OL$1:$PC$19,2,)&amp;INDEX($OL$1:$PC$19,6,),0)))+I9*SUMPRODUCT($OL$7:$PC$7,$OL$17:$PC$17)-I$12*INDEX($OF$1:$OK$19,17,MATCH(I13,$OF$1:$OK$1,0))+I9*SUMPRODUCT($OL$7:$PC$7,$OL$10:$PC$10)*SUMPRODUCT($OF$10:$OI$10,$OF$17:$OI$17)+SUMPRODUCT($OL$7:$PC$7,$OL$11:$PC$11)*SUMPRODUCT($OF$11:$OI$11,$OF$17:$OI$17),"")</f>
        <v/>
      </c>
      <c r="J17" s="19" t="str">
        <f t="array" ref="J17">IF(J7="1",SUM(J148:J150)/3.6-PRODUCT(J9,INDEX($OL$1:$PC$19,17,MATCH(J$2&amp;J$6,INDEX($OL$1:$PC$19,2,)&amp;INDEX($OL$1:$PC$19,6,),0)))+J9*SUMPRODUCT($OL$7:$PC$7,$OL$17:$PC$17)-J$12*INDEX($OF$1:$OK$19,17,MATCH(J13,$OF$1:$OK$1,0))+J9*SUMPRODUCT($OL$7:$PC$7,$OL$10:$PC$10)*SUMPRODUCT($OF$10:$OI$10,$OF$17:$OI$17)+SUMPRODUCT($OL$7:$PC$7,$OL$11:$PC$11)*SUMPRODUCT($OF$11:$OI$11,$OF$17:$OI$17),"")</f>
        <v/>
      </c>
      <c r="K17" s="19" t="str">
        <f t="array" ref="K17">IF(K7="1",SUM(K148:K150)/3.6-PRODUCT(K9,INDEX($OL$1:$PC$19,17,MATCH(K$2&amp;K$6,INDEX($OL$1:$PC$19,2,)&amp;INDEX($OL$1:$PC$19,6,),0)))+K9*SUMPRODUCT($OL$7:$PC$7,$OL$17:$PC$17)-K$12*INDEX($OF$1:$OK$19,17,MATCH(K13,$OF$1:$OK$1,0))+K9*SUMPRODUCT($OL$7:$PC$7,$OL$10:$PC$10)*SUMPRODUCT($OF$10:$OI$10,$OF$17:$OI$17)+SUMPRODUCT($OL$7:$PC$7,$OL$11:$PC$11)*SUMPRODUCT($OF$11:$OI$11,$OF$17:$OI$17),"")</f>
        <v/>
      </c>
      <c r="L17" s="19" t="str">
        <f t="array" ref="L17">IF(L7="1",SUM(L148:L150)/3.6-PRODUCT(L9,INDEX($OL$1:$PC$19,17,MATCH(L$2&amp;L$6,INDEX($OL$1:$PC$19,2,)&amp;INDEX($OL$1:$PC$19,6,),0)))+L9*SUMPRODUCT($OL$7:$PC$7,$OL$17:$PC$17)-L$12*INDEX($OF$1:$OK$19,17,MATCH(L13,$OF$1:$OK$1,0))+L9*SUMPRODUCT($OL$7:$PC$7,$OL$10:$PC$10)*SUMPRODUCT($OF$10:$OI$10,$OF$17:$OI$17)+SUMPRODUCT($OL$7:$PC$7,$OL$11:$PC$11)*SUMPRODUCT($OF$11:$OI$11,$OF$17:$OI$17),"")</f>
        <v/>
      </c>
      <c r="M17" s="19" t="str">
        <f t="array" ref="M17">IF(M7="1",SUM(M148:M150)/3.6-PRODUCT(M9,INDEX($OL$1:$PC$19,17,MATCH(M$2&amp;M$6,INDEX($OL$1:$PC$19,2,)&amp;INDEX($OL$1:$PC$19,6,),0)))+M9*SUMPRODUCT($OL$7:$PC$7,$OL$17:$PC$17)-M$12*INDEX($OF$1:$OK$19,17,MATCH(M13,$OF$1:$OK$1,0))+M9*SUMPRODUCT($OL$7:$PC$7,$OL$10:$PC$10)*SUMPRODUCT($OF$10:$OI$10,$OF$17:$OI$17)+SUMPRODUCT($OL$7:$PC$7,$OL$11:$PC$11)*SUMPRODUCT($OF$11:$OI$11,$OF$17:$OI$17),"")</f>
        <v/>
      </c>
      <c r="N17" s="19" t="str">
        <f t="array" ref="N17">IF(N7="1",SUM(N148:N150)/3.6-PRODUCT(N9,INDEX($OL$1:$PC$19,17,MATCH(N$2&amp;N$6,INDEX($OL$1:$PC$19,2,)&amp;INDEX($OL$1:$PC$19,6,),0)))+N9*SUMPRODUCT($OL$7:$PC$7,$OL$17:$PC$17)-N$12*INDEX($OF$1:$OK$19,17,MATCH(N13,$OF$1:$OK$1,0))+N9*SUMPRODUCT($OL$7:$PC$7,$OL$10:$PC$10)*SUMPRODUCT($OF$10:$OI$10,$OF$17:$OI$17)+SUMPRODUCT($OL$7:$PC$7,$OL$11:$PC$11)*SUMPRODUCT($OF$11:$OI$11,$OF$17:$OI$17),"")</f>
        <v/>
      </c>
      <c r="O17" s="19" t="str">
        <f t="array" ref="O17">IF(O7="1",SUM(O148:O150)/3.6-PRODUCT(O9,INDEX($OL$1:$PC$19,17,MATCH(O$2&amp;O$6,INDEX($OL$1:$PC$19,2,)&amp;INDEX($OL$1:$PC$19,6,),0)))+O9*SUMPRODUCT($OL$7:$PC$7,$OL$17:$PC$17)-O$12*INDEX($OF$1:$OK$19,17,MATCH(O13,$OF$1:$OK$1,0))+O9*SUMPRODUCT($OL$7:$PC$7,$OL$10:$PC$10)*SUMPRODUCT($OF$10:$OI$10,$OF$17:$OI$17)+SUMPRODUCT($OL$7:$PC$7,$OL$11:$PC$11)*SUMPRODUCT($OF$11:$OI$11,$OF$17:$OI$17),"")</f>
        <v/>
      </c>
      <c r="P17" s="19" t="str">
        <f t="array" ref="P17">IF(P7="1",SUM(P148:P150)/3.6-PRODUCT(P9,INDEX($OL$1:$PC$19,17,MATCH(P$2&amp;P$6,INDEX($OL$1:$PC$19,2,)&amp;INDEX($OL$1:$PC$19,6,),0)))+P9*SUMPRODUCT($OL$7:$PC$7,$OL$17:$PC$17)-P$12*INDEX($OF$1:$OK$19,17,MATCH(P13,$OF$1:$OK$1,0))+P9*SUMPRODUCT($OL$7:$PC$7,$OL$10:$PC$10)*SUMPRODUCT($OF$10:$OI$10,$OF$17:$OI$17)+SUMPRODUCT($OL$7:$PC$7,$OL$11:$PC$11)*SUMPRODUCT($OF$11:$OI$11,$OF$17:$OI$17),"")</f>
        <v/>
      </c>
      <c r="Q17" s="19" t="str">
        <f t="array" ref="Q17">IF(Q7="1",SUM(Q148:Q150)/3.6-PRODUCT(Q9,INDEX($OL$1:$PC$19,17,MATCH(Q$2&amp;Q$6,INDEX($OL$1:$PC$19,2,)&amp;INDEX($OL$1:$PC$19,6,),0)))+Q9*SUMPRODUCT($OL$7:$PC$7,$OL$17:$PC$17)-Q$12*INDEX($OF$1:$OK$19,17,MATCH(Q13,$OF$1:$OK$1,0))+Q9*SUMPRODUCT($OL$7:$PC$7,$OL$10:$PC$10)*SUMPRODUCT($OF$10:$OI$10,$OF$17:$OI$17)+SUMPRODUCT($OL$7:$PC$7,$OL$11:$PC$11)*SUMPRODUCT($OF$11:$OI$11,$OF$17:$OI$17),"")</f>
        <v/>
      </c>
      <c r="R17" s="19" t="str">
        <f t="array" ref="R17">IF(R7="1",SUM(R148:R150)/3.6-PRODUCT(R9,INDEX($OL$1:$PC$19,17,MATCH(R$2&amp;R$6,INDEX($OL$1:$PC$19,2,)&amp;INDEX($OL$1:$PC$19,6,),0)))+R9*SUMPRODUCT($OL$7:$PC$7,$OL$17:$PC$17)-R$12*INDEX($OF$1:$OK$19,17,MATCH(R13,$OF$1:$OK$1,0))+R9*SUMPRODUCT($OL$7:$PC$7,$OL$10:$PC$10)*SUMPRODUCT($OF$10:$OI$10,$OF$17:$OI$17)+SUMPRODUCT($OL$7:$PC$7,$OL$11:$PC$11)*SUMPRODUCT($OF$11:$OI$11,$OF$17:$OI$17),"")</f>
        <v/>
      </c>
      <c r="S17" s="19" t="str">
        <f t="array" ref="S17">IF(S7="1",SUM(S148:S150)/3.6-PRODUCT(S9,INDEX($OL$1:$PC$19,17,MATCH(S$2&amp;S$6,INDEX($OL$1:$PC$19,2,)&amp;INDEX($OL$1:$PC$19,6,),0)))+S9*SUMPRODUCT($OL$7:$PC$7,$OL$17:$PC$17)-S$12*INDEX($OF$1:$OK$19,17,MATCH(S13,$OF$1:$OK$1,0))+S9*SUMPRODUCT($OL$7:$PC$7,$OL$10:$PC$10)*SUMPRODUCT($OF$10:$OI$10,$OF$17:$OI$17)+SUMPRODUCT($OL$7:$PC$7,$OL$11:$PC$11)*SUMPRODUCT($OF$11:$OI$11,$OF$17:$OI$17),"")</f>
        <v/>
      </c>
      <c r="T17" s="19" t="str">
        <f t="array" ref="T17">IF(T7="1",SUM(T148:T150)/3.6-PRODUCT(T9,INDEX($OL$1:$PC$19,17,MATCH(T$2&amp;T$6,INDEX($OL$1:$PC$19,2,)&amp;INDEX($OL$1:$PC$19,6,),0)))+T9*SUMPRODUCT($OL$7:$PC$7,$OL$17:$PC$17)-T$12*INDEX($OF$1:$OK$19,17,MATCH(T13,$OF$1:$OK$1,0))+T9*SUMPRODUCT($OL$7:$PC$7,$OL$10:$PC$10)*SUMPRODUCT($OF$10:$OI$10,$OF$17:$OI$17)+SUMPRODUCT($OL$7:$PC$7,$OL$11:$PC$11)*SUMPRODUCT($OF$11:$OI$11,$OF$17:$OI$17),"")</f>
        <v/>
      </c>
      <c r="U17" s="19" t="str">
        <f t="array" ref="U17">IF(U7="1",SUM(U148:U150)/3.6-PRODUCT(U9,INDEX($OL$1:$PC$19,17,MATCH(U$2&amp;U$6,INDEX($OL$1:$PC$19,2,)&amp;INDEX($OL$1:$PC$19,6,),0)))+U9*SUMPRODUCT($OL$7:$PC$7,$OL$17:$PC$17)-U$12*INDEX($OF$1:$OK$19,17,MATCH(U13,$OF$1:$OK$1,0))+U9*SUMPRODUCT($OL$7:$PC$7,$OL$10:$PC$10)*SUMPRODUCT($OF$10:$OI$10,$OF$17:$OI$17)+SUMPRODUCT($OL$7:$PC$7,$OL$11:$PC$11)*SUMPRODUCT($OF$11:$OI$11,$OF$17:$OI$17),"")</f>
        <v/>
      </c>
      <c r="V17" s="19" t="str">
        <f t="array" ref="V17">IF(V7="1",SUM(V148:V150)/3.6-PRODUCT(V9,INDEX($OL$1:$PC$19,17,MATCH(V$2&amp;V$6,INDEX($OL$1:$PC$19,2,)&amp;INDEX($OL$1:$PC$19,6,),0)))+V9*SUMPRODUCT($OL$7:$PC$7,$OL$17:$PC$17)-V$12*INDEX($OF$1:$OK$19,17,MATCH(V13,$OF$1:$OK$1,0))+V9*SUMPRODUCT($OL$7:$PC$7,$OL$10:$PC$10)*SUMPRODUCT($OF$10:$OI$10,$OF$17:$OI$17)+SUMPRODUCT($OL$7:$PC$7,$OL$11:$PC$11)*SUMPRODUCT($OF$11:$OI$11,$OF$17:$OI$17),"")</f>
        <v/>
      </c>
      <c r="W17" s="19" t="str">
        <f t="array" ref="W17">IF(W7="1",SUM(W148:W150)/3.6-PRODUCT(W9,INDEX($OL$1:$PC$19,17,MATCH(W$2&amp;W$6,INDEX($OL$1:$PC$19,2,)&amp;INDEX($OL$1:$PC$19,6,),0)))+W9*SUMPRODUCT($OL$7:$PC$7,$OL$17:$PC$17)-W$12*INDEX($OF$1:$OK$19,17,MATCH(W13,$OF$1:$OK$1,0))+W9*SUMPRODUCT($OL$7:$PC$7,$OL$10:$PC$10)*SUMPRODUCT($OF$10:$OI$10,$OF$17:$OI$17)+SUMPRODUCT($OL$7:$PC$7,$OL$11:$PC$11)*SUMPRODUCT($OF$11:$OI$11,$OF$17:$OI$17),"")</f>
        <v/>
      </c>
      <c r="X17" s="19" t="str">
        <f t="array" ref="X17">IF(X7="1",SUM(X148:X150)/3.6-PRODUCT(X9,INDEX($OL$1:$PC$19,17,MATCH(X$2&amp;X$6,INDEX($OL$1:$PC$19,2,)&amp;INDEX($OL$1:$PC$19,6,),0)))+X9*SUMPRODUCT($OL$7:$PC$7,$OL$17:$PC$17)-X$12*INDEX($OF$1:$OK$19,17,MATCH(X13,$OF$1:$OK$1,0))+X9*SUMPRODUCT($OL$7:$PC$7,$OL$10:$PC$10)*SUMPRODUCT($OF$10:$OI$10,$OF$17:$OI$17)+SUMPRODUCT($OL$7:$PC$7,$OL$11:$PC$11)*SUMPRODUCT($OF$11:$OI$11,$OF$17:$OI$17),"")</f>
        <v/>
      </c>
      <c r="Y17" s="19" t="str">
        <f t="array" ref="Y17">IF(Y7="1",SUM(Y148:Y150)/3.6-PRODUCT(Y9,INDEX($OL$1:$PC$19,17,MATCH(Y$2&amp;Y$6,INDEX($OL$1:$PC$19,2,)&amp;INDEX($OL$1:$PC$19,6,),0)))+Y9*SUMPRODUCT($OL$7:$PC$7,$OL$17:$PC$17)-Y$12*INDEX($OF$1:$OK$19,17,MATCH(Y13,$OF$1:$OK$1,0))+Y9*SUMPRODUCT($OL$7:$PC$7,$OL$10:$PC$10)*SUMPRODUCT($OF$10:$OI$10,$OF$17:$OI$17)+SUMPRODUCT($OL$7:$PC$7,$OL$11:$PC$11)*SUMPRODUCT($OF$11:$OI$11,$OF$17:$OI$17),"")</f>
        <v/>
      </c>
      <c r="Z17" s="19" t="str">
        <f t="array" ref="Z17">IF(Z7="1",SUM(Z148:Z150)/3.6-PRODUCT(Z9,INDEX($OL$1:$PC$19,17,MATCH(Z$2&amp;Z$6,INDEX($OL$1:$PC$19,2,)&amp;INDEX($OL$1:$PC$19,6,),0)))+Z9*SUMPRODUCT($OL$7:$PC$7,$OL$17:$PC$17)-Z$12*INDEX($OF$1:$OK$19,17,MATCH(Z13,$OF$1:$OK$1,0))+Z9*SUMPRODUCT($OL$7:$PC$7,$OL$10:$PC$10)*SUMPRODUCT($OF$10:$OI$10,$OF$17:$OI$17)+SUMPRODUCT($OL$7:$PC$7,$OL$11:$PC$11)*SUMPRODUCT($OF$11:$OI$11,$OF$17:$OI$17),"")</f>
        <v/>
      </c>
      <c r="AA17" s="19" t="str">
        <f t="array" ref="AA17">IF(AA7="1",SUM(AA148:AA150)/3.6-PRODUCT(AA9,INDEX($OL$1:$PC$19,17,MATCH(AA$2&amp;AA$6,INDEX($OL$1:$PC$19,2,)&amp;INDEX($OL$1:$PC$19,6,),0)))+AA9*SUMPRODUCT($OL$7:$PC$7,$OL$17:$PC$17)-AA$12*INDEX($OF$1:$OK$19,17,MATCH(AA13,$OF$1:$OK$1,0))+AA9*SUMPRODUCT($OL$7:$PC$7,$OL$10:$PC$10)*SUMPRODUCT($OF$10:$OI$10,$OF$17:$OI$17)+SUMPRODUCT($OL$7:$PC$7,$OL$11:$PC$11)*SUMPRODUCT($OF$11:$OI$11,$OF$17:$OI$17),"")</f>
        <v/>
      </c>
      <c r="AB17" s="19" t="str">
        <f t="array" ref="AB17">IF(AB7="1",SUM(AB148:AB150)/3.6-PRODUCT(AB9,INDEX($OL$1:$PC$19,17,MATCH(AB$2&amp;AB$6,INDEX($OL$1:$PC$19,2,)&amp;INDEX($OL$1:$PC$19,6,),0)))+AB9*SUMPRODUCT($OL$7:$PC$7,$OL$17:$PC$17)-AB$12*INDEX($OF$1:$OK$19,17,MATCH(AB13,$OF$1:$OK$1,0))+AB9*SUMPRODUCT($OL$7:$PC$7,$OL$10:$PC$10)*SUMPRODUCT($OF$10:$OI$10,$OF$17:$OI$17)+SUMPRODUCT($OL$7:$PC$7,$OL$11:$PC$11)*SUMPRODUCT($OF$11:$OI$11,$OF$17:$OI$17),"")</f>
        <v/>
      </c>
      <c r="AC17" s="19" t="str">
        <f t="array" ref="AC17">IF(AC7="1",SUM(AC148:AC150)/3.6-PRODUCT(AC9,INDEX($OL$1:$PC$19,17,MATCH(AC$2&amp;AC$6,INDEX($OL$1:$PC$19,2,)&amp;INDEX($OL$1:$PC$19,6,),0)))+AC9*SUMPRODUCT($OL$7:$PC$7,$OL$17:$PC$17)-AC$12*INDEX($OF$1:$OK$19,17,MATCH(AC13,$OF$1:$OK$1,0))+AC9*SUMPRODUCT($OL$7:$PC$7,$OL$10:$PC$10)*SUMPRODUCT($OF$10:$OI$10,$OF$17:$OI$17)+SUMPRODUCT($OL$7:$PC$7,$OL$11:$PC$11)*SUMPRODUCT($OF$11:$OI$11,$OF$17:$OI$17),"")</f>
        <v/>
      </c>
      <c r="AD17" s="19" t="str">
        <f t="array" ref="AD17">IF(AD7="1",SUM(AD148:AD150)/3.6-PRODUCT(AD9,INDEX($OL$1:$PC$19,17,MATCH(AD$2&amp;AD$6,INDEX($OL$1:$PC$19,2,)&amp;INDEX($OL$1:$PC$19,6,),0)))+AD9*SUMPRODUCT($OL$7:$PC$7,$OL$17:$PC$17)-AD$12*INDEX($OF$1:$OK$19,17,MATCH(AD13,$OF$1:$OK$1,0))+AD9*SUMPRODUCT($OL$7:$PC$7,$OL$10:$PC$10)*SUMPRODUCT($OF$10:$OI$10,$OF$17:$OI$17)+SUMPRODUCT($OL$7:$PC$7,$OL$11:$PC$11)*SUMPRODUCT($OF$11:$OI$11,$OF$17:$OI$17),"")</f>
        <v/>
      </c>
      <c r="AE17" s="19" t="str">
        <f t="array" ref="AE17">IF(AE7="1",SUM(AE148:AE150)/3.6-PRODUCT(AE9,INDEX($OL$1:$PC$19,17,MATCH(AE$2&amp;AE$6,INDEX($OL$1:$PC$19,2,)&amp;INDEX($OL$1:$PC$19,6,),0)))+AE9*SUMPRODUCT($OL$7:$PC$7,$OL$17:$PC$17)-AE$12*INDEX($OF$1:$OK$19,17,MATCH(AE13,$OF$1:$OK$1,0))+AE9*SUMPRODUCT($OL$7:$PC$7,$OL$10:$PC$10)*SUMPRODUCT($OF$10:$OI$10,$OF$17:$OI$17)+SUMPRODUCT($OL$7:$PC$7,$OL$11:$PC$11)*SUMPRODUCT($OF$11:$OI$11,$OF$17:$OI$17),"")</f>
        <v/>
      </c>
      <c r="AF17" s="19" t="str">
        <f t="array" ref="AF17">IF(AF7="1",SUM(AF148:AF150)/3.6-PRODUCT(AF9,INDEX($OL$1:$PC$19,17,MATCH(AF$2&amp;AF$6,INDEX($OL$1:$PC$19,2,)&amp;INDEX($OL$1:$PC$19,6,),0)))+AF9*SUMPRODUCT($OL$7:$PC$7,$OL$17:$PC$17)-AF$12*INDEX($OF$1:$OK$19,17,MATCH(AF13,$OF$1:$OK$1,0))+AF9*SUMPRODUCT($OL$7:$PC$7,$OL$10:$PC$10)*SUMPRODUCT($OF$10:$OI$10,$OF$17:$OI$17)+SUMPRODUCT($OL$7:$PC$7,$OL$11:$PC$11)*SUMPRODUCT($OF$11:$OI$11,$OF$17:$OI$17),"")</f>
        <v/>
      </c>
      <c r="AG17" s="19" t="str">
        <f t="array" ref="AG17">IF(AG7="1",SUM(AG148:AG150)/3.6-PRODUCT(AG9,INDEX($OL$1:$PC$19,17,MATCH(AG$2&amp;AG$6,INDEX($OL$1:$PC$19,2,)&amp;INDEX($OL$1:$PC$19,6,),0)))+AG9*SUMPRODUCT($OL$7:$PC$7,$OL$17:$PC$17)-AG$12*INDEX($OF$1:$OK$19,17,MATCH(AG13,$OF$1:$OK$1,0))+AG9*SUMPRODUCT($OL$7:$PC$7,$OL$10:$PC$10)*SUMPRODUCT($OF$10:$OI$10,$OF$17:$OI$17)+SUMPRODUCT($OL$7:$PC$7,$OL$11:$PC$11)*SUMPRODUCT($OF$11:$OI$11,$OF$17:$OI$17),"")</f>
        <v/>
      </c>
      <c r="AH17" s="19" t="str">
        <f t="array" ref="AH17">IF(AH7="1",SUM(AH148:AH150)/3.6-PRODUCT(AH9,INDEX($OL$1:$PC$19,17,MATCH(AH$2&amp;AH$6,INDEX($OL$1:$PC$19,2,)&amp;INDEX($OL$1:$PC$19,6,),0)))+AH9*SUMPRODUCT($OL$7:$PC$7,$OL$17:$PC$17)-AH$12*INDEX($OF$1:$OK$19,17,MATCH(AH13,$OF$1:$OK$1,0))+AH9*SUMPRODUCT($OL$7:$PC$7,$OL$10:$PC$10)*SUMPRODUCT($OF$10:$OI$10,$OF$17:$OI$17)+SUMPRODUCT($OL$7:$PC$7,$OL$11:$PC$11)*SUMPRODUCT($OF$11:$OI$11,$OF$17:$OI$17),"")</f>
        <v/>
      </c>
      <c r="AI17" s="19" t="str">
        <f t="array" ref="AI17">IF(AI7="1",SUM(AI148:AI150)/3.6-PRODUCT(AI9,INDEX($OL$1:$PC$19,17,MATCH(AI$2&amp;AI$6,INDEX($OL$1:$PC$19,2,)&amp;INDEX($OL$1:$PC$19,6,),0)))+AI9*SUMPRODUCT($OL$7:$PC$7,$OL$17:$PC$17)-AI$12*INDEX($OF$1:$OK$19,17,MATCH(AI13,$OF$1:$OK$1,0))+AI9*SUMPRODUCT($OL$7:$PC$7,$OL$10:$PC$10)*SUMPRODUCT($OF$10:$OI$10,$OF$17:$OI$17)+SUMPRODUCT($OL$7:$PC$7,$OL$11:$PC$11)*SUMPRODUCT($OF$11:$OI$11,$OF$17:$OI$17),"")</f>
        <v/>
      </c>
      <c r="AJ17" s="19" t="str">
        <f t="array" ref="AJ17">IF(AJ7="1",SUM(AJ148:AJ150)/3.6-PRODUCT(AJ9,INDEX($OL$1:$PC$19,17,MATCH(AJ$2&amp;AJ$6,INDEX($OL$1:$PC$19,2,)&amp;INDEX($OL$1:$PC$19,6,),0)))+AJ9*SUMPRODUCT($OL$7:$PC$7,$OL$17:$PC$17)-AJ$12*INDEX($OF$1:$OK$19,17,MATCH(AJ13,$OF$1:$OK$1,0))+AJ9*SUMPRODUCT($OL$7:$PC$7,$OL$10:$PC$10)*SUMPRODUCT($OF$10:$OI$10,$OF$17:$OI$17)+SUMPRODUCT($OL$7:$PC$7,$OL$11:$PC$11)*SUMPRODUCT($OF$11:$OI$11,$OF$17:$OI$17),"")</f>
        <v/>
      </c>
      <c r="AK17" s="19" t="str">
        <f t="array" ref="AK17">IF(AK7="1",SUM(AK148:AK150)/3.6-PRODUCT(AK9,INDEX($OL$1:$PC$19,17,MATCH(AK$2&amp;AK$6,INDEX($OL$1:$PC$19,2,)&amp;INDEX($OL$1:$PC$19,6,),0)))+AK9*SUMPRODUCT($OL$7:$PC$7,$OL$17:$PC$17)-AK$12*INDEX($OF$1:$OK$19,17,MATCH(AK13,$OF$1:$OK$1,0))+AK9*SUMPRODUCT($OL$7:$PC$7,$OL$10:$PC$10)*SUMPRODUCT($OF$10:$OI$10,$OF$17:$OI$17)+SUMPRODUCT($OL$7:$PC$7,$OL$11:$PC$11)*SUMPRODUCT($OF$11:$OI$11,$OF$17:$OI$17),"")</f>
        <v/>
      </c>
      <c r="AL17" s="19" t="str">
        <f t="array" ref="AL17">IF(AL7="1",SUM(AL148:AL150)/3.6-PRODUCT(AL9,INDEX($OL$1:$PC$19,17,MATCH(AL$2&amp;AL$6,INDEX($OL$1:$PC$19,2,)&amp;INDEX($OL$1:$PC$19,6,),0)))+AL9*SUMPRODUCT($OL$7:$PC$7,$OL$17:$PC$17)-AL$12*INDEX($OF$1:$OK$19,17,MATCH(AL13,$OF$1:$OK$1,0))+AL9*SUMPRODUCT($OL$7:$PC$7,$OL$10:$PC$10)*SUMPRODUCT($OF$10:$OI$10,$OF$17:$OI$17)+SUMPRODUCT($OL$7:$PC$7,$OL$11:$PC$11)*SUMPRODUCT($OF$11:$OI$11,$OF$17:$OI$17),"")</f>
        <v/>
      </c>
      <c r="AM17" s="19" t="str">
        <f t="array" ref="AM17">IF(AM7="1",SUM(AM148:AM150)/3.6-PRODUCT(AM9,INDEX($OL$1:$PC$19,17,MATCH(AM$2&amp;AM$6,INDEX($OL$1:$PC$19,2,)&amp;INDEX($OL$1:$PC$19,6,),0)))+AM9*SUMPRODUCT($OL$7:$PC$7,$OL$17:$PC$17)-AM$12*INDEX($OF$1:$OK$19,17,MATCH(AM13,$OF$1:$OK$1,0))+AM9*SUMPRODUCT($OL$7:$PC$7,$OL$10:$PC$10)*SUMPRODUCT($OF$10:$OI$10,$OF$17:$OI$17)+SUMPRODUCT($OL$7:$PC$7,$OL$11:$PC$11)*SUMPRODUCT($OF$11:$OI$11,$OF$17:$OI$17),"")</f>
        <v/>
      </c>
      <c r="AN17" s="19" t="str">
        <f t="array" ref="AN17">IF(AN7="1",SUM(AN148:AN150)/3.6-PRODUCT(AN9,INDEX($OL$1:$PC$19,17,MATCH(AN$2&amp;AN$6,INDEX($OL$1:$PC$19,2,)&amp;INDEX($OL$1:$PC$19,6,),0)))+AN9*SUMPRODUCT($OL$7:$PC$7,$OL$17:$PC$17)-AN$12*INDEX($OF$1:$OK$19,17,MATCH(AN13,$OF$1:$OK$1,0))+AN9*SUMPRODUCT($OL$7:$PC$7,$OL$10:$PC$10)*SUMPRODUCT($OF$10:$OI$10,$OF$17:$OI$17)+SUMPRODUCT($OL$7:$PC$7,$OL$11:$PC$11)*SUMPRODUCT($OF$11:$OI$11,$OF$17:$OI$17),"")</f>
        <v/>
      </c>
      <c r="AO17" s="19" t="str">
        <f t="array" ref="AO17">IF(AO7="1",SUM(AO148:AO150)/3.6-PRODUCT(AO9,INDEX($OL$1:$PC$19,17,MATCH(AO$2&amp;AO$6,INDEX($OL$1:$PC$19,2,)&amp;INDEX($OL$1:$PC$19,6,),0)))+AO9*SUMPRODUCT($OL$7:$PC$7,$OL$17:$PC$17)-AO$12*INDEX($OF$1:$OK$19,17,MATCH(AO13,$OF$1:$OK$1,0))+AO9*SUMPRODUCT($OL$7:$PC$7,$OL$10:$PC$10)*SUMPRODUCT($OF$10:$OI$10,$OF$17:$OI$17)+SUMPRODUCT($OL$7:$PC$7,$OL$11:$PC$11)*SUMPRODUCT($OF$11:$OI$11,$OF$17:$OI$17),"")</f>
        <v/>
      </c>
      <c r="AP17" s="19" t="str">
        <f t="array" ref="AP17">IF(AP7="1",SUM(AP148:AP150)/3.6-PRODUCT(AP9,INDEX($OL$1:$PC$19,17,MATCH(AP$2&amp;AP$6,INDEX($OL$1:$PC$19,2,)&amp;INDEX($OL$1:$PC$19,6,),0)))+AP9*SUMPRODUCT($OL$7:$PC$7,$OL$17:$PC$17)-AP$12*INDEX($OF$1:$OK$19,17,MATCH(AP13,$OF$1:$OK$1,0))+AP9*SUMPRODUCT($OL$7:$PC$7,$OL$10:$PC$10)*SUMPRODUCT($OF$10:$OI$10,$OF$17:$OI$17)+SUMPRODUCT($OL$7:$PC$7,$OL$11:$PC$11)*SUMPRODUCT($OF$11:$OI$11,$OF$17:$OI$17),"")</f>
        <v/>
      </c>
      <c r="AQ17" s="19" t="str">
        <f t="array" ref="AQ17">IF(AQ7="1",SUM(AQ148:AQ150)/3.6-PRODUCT(AQ9,INDEX($OL$1:$PC$19,17,MATCH(AQ$2&amp;AQ$6,INDEX($OL$1:$PC$19,2,)&amp;INDEX($OL$1:$PC$19,6,),0)))+AQ9*SUMPRODUCT($OL$7:$PC$7,$OL$17:$PC$17)-AQ$12*INDEX($OF$1:$OK$19,17,MATCH(AQ13,$OF$1:$OK$1,0))+AQ9*SUMPRODUCT($OL$7:$PC$7,$OL$10:$PC$10)*SUMPRODUCT($OF$10:$OI$10,$OF$17:$OI$17)+SUMPRODUCT($OL$7:$PC$7,$OL$11:$PC$11)*SUMPRODUCT($OF$11:$OI$11,$OF$17:$OI$17),"")</f>
        <v/>
      </c>
      <c r="AR17" s="19" t="str">
        <f t="array" ref="AR17">IF(AR7="1",SUM(AR148:AR150)/3.6-PRODUCT(AR9,INDEX($OL$1:$PC$19,17,MATCH(AR$2&amp;AR$6,INDEX($OL$1:$PC$19,2,)&amp;INDEX($OL$1:$PC$19,6,),0)))+AR9*SUMPRODUCT($OL$7:$PC$7,$OL$17:$PC$17)-AR$12*INDEX($OF$1:$OK$19,17,MATCH(AR13,$OF$1:$OK$1,0))+AR9*SUMPRODUCT($OL$7:$PC$7,$OL$10:$PC$10)*SUMPRODUCT($OF$10:$OI$10,$OF$17:$OI$17)+SUMPRODUCT($OL$7:$PC$7,$OL$11:$PC$11)*SUMPRODUCT($OF$11:$OI$11,$OF$17:$OI$17),"")</f>
        <v/>
      </c>
      <c r="AS17" s="19" t="str">
        <f t="array" ref="AS17">IF(AS7="1",SUM(AS148:AS150)/3.6-PRODUCT(AS9,INDEX($OL$1:$PC$19,17,MATCH(AS$2&amp;AS$6,INDEX($OL$1:$PC$19,2,)&amp;INDEX($OL$1:$PC$19,6,),0)))+AS9*SUMPRODUCT($OL$7:$PC$7,$OL$17:$PC$17)-AS$12*INDEX($OF$1:$OK$19,17,MATCH(AS13,$OF$1:$OK$1,0))+AS9*SUMPRODUCT($OL$7:$PC$7,$OL$10:$PC$10)*SUMPRODUCT($OF$10:$OI$10,$OF$17:$OI$17)+SUMPRODUCT($OL$7:$PC$7,$OL$11:$PC$11)*SUMPRODUCT($OF$11:$OI$11,$OF$17:$OI$17),"")</f>
        <v/>
      </c>
      <c r="AT17" s="19" t="str">
        <f t="array" ref="AT17">IF(AT7="1",SUM(AT148:AT150)/3.6-PRODUCT(AT9,INDEX($OL$1:$PC$19,17,MATCH(AT$2&amp;AT$6,INDEX($OL$1:$PC$19,2,)&amp;INDEX($OL$1:$PC$19,6,),0)))+AT9*SUMPRODUCT($OL$7:$PC$7,$OL$17:$PC$17)-AT$12*INDEX($OF$1:$OK$19,17,MATCH(AT13,$OF$1:$OK$1,0))+AT9*SUMPRODUCT($OL$7:$PC$7,$OL$10:$PC$10)*SUMPRODUCT($OF$10:$OI$10,$OF$17:$OI$17)+SUMPRODUCT($OL$7:$PC$7,$OL$11:$PC$11)*SUMPRODUCT($OF$11:$OI$11,$OF$17:$OI$17),"")</f>
        <v/>
      </c>
      <c r="AU17" s="19" t="str">
        <f t="array" ref="AU17">IF(AU7="1",SUM(AU148:AU150)/3.6-PRODUCT(AU9,INDEX($OL$1:$PC$19,17,MATCH(AU$2&amp;AU$6,INDEX($OL$1:$PC$19,2,)&amp;INDEX($OL$1:$PC$19,6,),0)))+AU9*SUMPRODUCT($OL$7:$PC$7,$OL$17:$PC$17)-AU$12*INDEX($OF$1:$OK$19,17,MATCH(AU13,$OF$1:$OK$1,0))+AU9*SUMPRODUCT($OL$7:$PC$7,$OL$10:$PC$10)*SUMPRODUCT($OF$10:$OI$10,$OF$17:$OI$17)+SUMPRODUCT($OL$7:$PC$7,$OL$11:$PC$11)*SUMPRODUCT($OF$11:$OI$11,$OF$17:$OI$17),"")</f>
        <v/>
      </c>
      <c r="AV17" s="19" t="str">
        <f t="array" ref="AV17">IF(AV7="1",SUM(AV148:AV150)/3.6-PRODUCT(AV9,INDEX($OL$1:$PC$19,17,MATCH(AV$2&amp;AV$6,INDEX($OL$1:$PC$19,2,)&amp;INDEX($OL$1:$PC$19,6,),0)))+AV9*SUMPRODUCT($OL$7:$PC$7,$OL$17:$PC$17)-AV$12*INDEX($OF$1:$OK$19,17,MATCH(AV13,$OF$1:$OK$1,0))+AV9*SUMPRODUCT($OL$7:$PC$7,$OL$10:$PC$10)*SUMPRODUCT($OF$10:$OI$10,$OF$17:$OI$17)+SUMPRODUCT($OL$7:$PC$7,$OL$11:$PC$11)*SUMPRODUCT($OF$11:$OI$11,$OF$17:$OI$17),"")</f>
        <v/>
      </c>
      <c r="AW17" s="19" t="str">
        <f t="array" ref="AW17">IF(AW7="1",SUM(AW148:AW150)/3.6-PRODUCT(AW9,INDEX($OL$1:$PC$19,17,MATCH(AW$2&amp;AW$6,INDEX($OL$1:$PC$19,2,)&amp;INDEX($OL$1:$PC$19,6,),0)))+AW9*SUMPRODUCT($OL$7:$PC$7,$OL$17:$PC$17)-AW$12*INDEX($OF$1:$OK$19,17,MATCH(AW13,$OF$1:$OK$1,0))+AW9*SUMPRODUCT($OL$7:$PC$7,$OL$10:$PC$10)*SUMPRODUCT($OF$10:$OI$10,$OF$17:$OI$17)+SUMPRODUCT($OL$7:$PC$7,$OL$11:$PC$11)*SUMPRODUCT($OF$11:$OI$11,$OF$17:$OI$17),"")</f>
        <v/>
      </c>
      <c r="AX17" s="19" t="str">
        <f t="array" ref="AX17">IF(AX7="1",SUM(AX148:AX150)/3.6-PRODUCT(AX9,INDEX($OL$1:$PC$19,17,MATCH(AX$2&amp;AX$6,INDEX($OL$1:$PC$19,2,)&amp;INDEX($OL$1:$PC$19,6,),0)))+AX9*SUMPRODUCT($OL$7:$PC$7,$OL$17:$PC$17)-AX$12*INDEX($OF$1:$OK$19,17,MATCH(AX13,$OF$1:$OK$1,0))+AX9*SUMPRODUCT($OL$7:$PC$7,$OL$10:$PC$10)*SUMPRODUCT($OF$10:$OI$10,$OF$17:$OI$17)+SUMPRODUCT($OL$7:$PC$7,$OL$11:$PC$11)*SUMPRODUCT($OF$11:$OI$11,$OF$17:$OI$17),"")</f>
        <v/>
      </c>
      <c r="AY17" s="19" t="str">
        <f t="array" ref="AY17">IF(AY7="1",SUM(AY148:AY150)/3.6-PRODUCT(AY9,INDEX($OL$1:$PC$19,17,MATCH(AY$2&amp;AY$6,INDEX($OL$1:$PC$19,2,)&amp;INDEX($OL$1:$PC$19,6,),0)))+AY9*SUMPRODUCT($OL$7:$PC$7,$OL$17:$PC$17)-AY$12*INDEX($OF$1:$OK$19,17,MATCH(AY13,$OF$1:$OK$1,0))+AY9*SUMPRODUCT($OL$7:$PC$7,$OL$10:$PC$10)*SUMPRODUCT($OF$10:$OI$10,$OF$17:$OI$17)+SUMPRODUCT($OL$7:$PC$7,$OL$11:$PC$11)*SUMPRODUCT($OF$11:$OI$11,$OF$17:$OI$17),"")</f>
        <v/>
      </c>
      <c r="AZ17" s="19" t="str">
        <f t="array" ref="AZ17">IF(AZ7="1",SUM(AZ148:AZ150)/3.6-PRODUCT(AZ9,INDEX($OL$1:$PC$19,17,MATCH(AZ$2&amp;AZ$6,INDEX($OL$1:$PC$19,2,)&amp;INDEX($OL$1:$PC$19,6,),0)))+AZ9*SUMPRODUCT($OL$7:$PC$7,$OL$17:$PC$17)-AZ$12*INDEX($OF$1:$OK$19,17,MATCH(AZ13,$OF$1:$OK$1,0))+AZ9*SUMPRODUCT($OL$7:$PC$7,$OL$10:$PC$10)*SUMPRODUCT($OF$10:$OI$10,$OF$17:$OI$17)+SUMPRODUCT($OL$7:$PC$7,$OL$11:$PC$11)*SUMPRODUCT($OF$11:$OI$11,$OF$17:$OI$17),"")</f>
        <v/>
      </c>
      <c r="BA17" s="19" t="str">
        <f t="array" ref="BA17">IF(BA7="1",SUM(BA148:BA150)/3.6-PRODUCT(BA9,INDEX($OL$1:$PC$19,17,MATCH(BA$2&amp;BA$6,INDEX($OL$1:$PC$19,2,)&amp;INDEX($OL$1:$PC$19,6,),0)))+BA9*SUMPRODUCT($OL$7:$PC$7,$OL$17:$PC$17)-BA$12*INDEX($OF$1:$OK$19,17,MATCH(BA13,$OF$1:$OK$1,0))+BA9*SUMPRODUCT($OL$7:$PC$7,$OL$10:$PC$10)*SUMPRODUCT($OF$10:$OI$10,$OF$17:$OI$17)+SUMPRODUCT($OL$7:$PC$7,$OL$11:$PC$11)*SUMPRODUCT($OF$11:$OI$11,$OF$17:$OI$17),"")</f>
        <v/>
      </c>
      <c r="BB17" s="19" t="str">
        <f t="array" ref="BB17">IF(BB7="1",SUM(BB148:BB150)/3.6-PRODUCT(BB9,INDEX($OL$1:$PC$19,17,MATCH(BB$2&amp;BB$6,INDEX($OL$1:$PC$19,2,)&amp;INDEX($OL$1:$PC$19,6,),0)))+BB9*SUMPRODUCT($OL$7:$PC$7,$OL$17:$PC$17)-BB$12*INDEX($OF$1:$OK$19,17,MATCH(BB13,$OF$1:$OK$1,0))+BB9*SUMPRODUCT($OL$7:$PC$7,$OL$10:$PC$10)*SUMPRODUCT($OF$10:$OI$10,$OF$17:$OI$17)+SUMPRODUCT($OL$7:$PC$7,$OL$11:$PC$11)*SUMPRODUCT($OF$11:$OI$11,$OF$17:$OI$17),"")</f>
        <v/>
      </c>
      <c r="BC17" s="19" t="str">
        <f t="array" ref="BC17">IF(BC7="1",SUM(BC148:BC150)/3.6-PRODUCT(BC9,INDEX($OL$1:$PC$19,17,MATCH(BC$2&amp;BC$6,INDEX($OL$1:$PC$19,2,)&amp;INDEX($OL$1:$PC$19,6,),0)))+BC9*SUMPRODUCT($OL$7:$PC$7,$OL$17:$PC$17)-BC$12*INDEX($OF$1:$OK$19,17,MATCH(BC13,$OF$1:$OK$1,0))+BC9*SUMPRODUCT($OL$7:$PC$7,$OL$10:$PC$10)*SUMPRODUCT($OF$10:$OI$10,$OF$17:$OI$17)+SUMPRODUCT($OL$7:$PC$7,$OL$11:$PC$11)*SUMPRODUCT($OF$11:$OI$11,$OF$17:$OI$17),"")</f>
        <v/>
      </c>
      <c r="BD17" s="19" t="str">
        <f t="array" ref="BD17">IF(BD7="1",SUM(BD148:BD150)/3.6-PRODUCT(BD9,INDEX($OL$1:$PC$19,17,MATCH(BD$2&amp;BD$6,INDEX($OL$1:$PC$19,2,)&amp;INDEX($OL$1:$PC$19,6,),0)))+BD9*SUMPRODUCT($OL$7:$PC$7,$OL$17:$PC$17)-BD$12*INDEX($OF$1:$OK$19,17,MATCH(BD13,$OF$1:$OK$1,0))+BD9*SUMPRODUCT($OL$7:$PC$7,$OL$10:$PC$10)*SUMPRODUCT($OF$10:$OI$10,$OF$17:$OI$17)+SUMPRODUCT($OL$7:$PC$7,$OL$11:$PC$11)*SUMPRODUCT($OF$11:$OI$11,$OF$17:$OI$17),"")</f>
        <v/>
      </c>
      <c r="BE17" s="19" t="str">
        <f t="array" ref="BE17">IF(BE7="1",SUM(BE148:BE150)/3.6-PRODUCT(BE9,INDEX($OL$1:$PC$19,17,MATCH(BE$2&amp;BE$6,INDEX($OL$1:$PC$19,2,)&amp;INDEX($OL$1:$PC$19,6,),0)))+BE9*SUMPRODUCT($OL$7:$PC$7,$OL$17:$PC$17)-BE$12*INDEX($OF$1:$OK$19,17,MATCH(BE13,$OF$1:$OK$1,0))+BE9*SUMPRODUCT($OL$7:$PC$7,$OL$10:$PC$10)*SUMPRODUCT($OF$10:$OI$10,$OF$17:$OI$17)+SUMPRODUCT($OL$7:$PC$7,$OL$11:$PC$11)*SUMPRODUCT($OF$11:$OI$11,$OF$17:$OI$17),"")</f>
        <v/>
      </c>
      <c r="BF17" s="19" t="str">
        <f t="array" ref="BF17">IF(BF7="1",SUM(BF148:BF150)/3.6-PRODUCT(BF9,INDEX($OL$1:$PC$19,17,MATCH(BF$2&amp;BF$6,INDEX($OL$1:$PC$19,2,)&amp;INDEX($OL$1:$PC$19,6,),0)))+BF9*SUMPRODUCT($OL$7:$PC$7,$OL$17:$PC$17)-BF$12*INDEX($OF$1:$OK$19,17,MATCH(BF13,$OF$1:$OK$1,0))+BF9*SUMPRODUCT($OL$7:$PC$7,$OL$10:$PC$10)*SUMPRODUCT($OF$10:$OI$10,$OF$17:$OI$17)+SUMPRODUCT($OL$7:$PC$7,$OL$11:$PC$11)*SUMPRODUCT($OF$11:$OI$11,$OF$17:$OI$17),"")</f>
        <v/>
      </c>
      <c r="BG17" s="19" t="str">
        <f t="array" ref="BG17">IF(BG7="1",SUM(BG148:BG150)/3.6-PRODUCT(BG9,INDEX($OL$1:$PC$19,17,MATCH(BG$2&amp;BG$6,INDEX($OL$1:$PC$19,2,)&amp;INDEX($OL$1:$PC$19,6,),0)))+BG9*SUMPRODUCT($OL$7:$PC$7,$OL$17:$PC$17)-BG$12*INDEX($OF$1:$OK$19,17,MATCH(BG13,$OF$1:$OK$1,0))+BG9*SUMPRODUCT($OL$7:$PC$7,$OL$10:$PC$10)*SUMPRODUCT($OF$10:$OI$10,$OF$17:$OI$17)+SUMPRODUCT($OL$7:$PC$7,$OL$11:$PC$11)*SUMPRODUCT($OF$11:$OI$11,$OF$17:$OI$17),"")</f>
        <v/>
      </c>
      <c r="BH17" s="19" t="str">
        <f t="array" ref="BH17">IF(BH7="1",SUM(BH148:BH150)/3.6-PRODUCT(BH9,INDEX($OL$1:$PC$19,17,MATCH(BH$2&amp;BH$6,INDEX($OL$1:$PC$19,2,)&amp;INDEX($OL$1:$PC$19,6,),0)))+BH9*SUMPRODUCT($OL$7:$PC$7,$OL$17:$PC$17)-BH$12*INDEX($OF$1:$OK$19,17,MATCH(BH13,$OF$1:$OK$1,0))+BH9*SUMPRODUCT($OL$7:$PC$7,$OL$10:$PC$10)*SUMPRODUCT($OF$10:$OI$10,$OF$17:$OI$17)+SUMPRODUCT($OL$7:$PC$7,$OL$11:$PC$11)*SUMPRODUCT($OF$11:$OI$11,$OF$17:$OI$17),"")</f>
        <v/>
      </c>
      <c r="BI17" s="19" t="str">
        <f t="array" ref="BI17">IF(BI7="1",SUM(BI148:BI150)/3.6-PRODUCT(BI9,INDEX($OL$1:$PC$19,17,MATCH(BI$2&amp;BI$6,INDEX($OL$1:$PC$19,2,)&amp;INDEX($OL$1:$PC$19,6,),0)))+BI9*SUMPRODUCT($OL$7:$PC$7,$OL$17:$PC$17)-BI$12*INDEX($OF$1:$OK$19,17,MATCH(BI13,$OF$1:$OK$1,0))+BI9*SUMPRODUCT($OL$7:$PC$7,$OL$10:$PC$10)*SUMPRODUCT($OF$10:$OI$10,$OF$17:$OI$17)+SUMPRODUCT($OL$7:$PC$7,$OL$11:$PC$11)*SUMPRODUCT($OF$11:$OI$11,$OF$17:$OI$17),"")</f>
        <v/>
      </c>
      <c r="BJ17" s="19" t="str">
        <f t="array" ref="BJ17">IF(BJ7="1",SUM(BJ148:BJ150)/3.6-PRODUCT(BJ9,INDEX($OL$1:$PC$19,17,MATCH(BJ$2&amp;BJ$6,INDEX($OL$1:$PC$19,2,)&amp;INDEX($OL$1:$PC$19,6,),0)))+BJ9*SUMPRODUCT($OL$7:$PC$7,$OL$17:$PC$17)-BJ$12*INDEX($OF$1:$OK$19,17,MATCH(BJ13,$OF$1:$OK$1,0))+BJ9*SUMPRODUCT($OL$7:$PC$7,$OL$10:$PC$10)*SUMPRODUCT($OF$10:$OI$10,$OF$17:$OI$17)+SUMPRODUCT($OL$7:$PC$7,$OL$11:$PC$11)*SUMPRODUCT($OF$11:$OI$11,$OF$17:$OI$17),"")</f>
        <v/>
      </c>
      <c r="BK17" s="19" t="str">
        <f t="array" ref="BK17">IF(BK7="1",SUM(BK148:BK150)/3.6-PRODUCT(BK9,INDEX($OL$1:$PC$19,17,MATCH(BK$2&amp;BK$6,INDEX($OL$1:$PC$19,2,)&amp;INDEX($OL$1:$PC$19,6,),0)))+BK9*SUMPRODUCT($OL$7:$PC$7,$OL$17:$PC$17)-BK$12*INDEX($OF$1:$OK$19,17,MATCH(BK13,$OF$1:$OK$1,0))+BK9*SUMPRODUCT($OL$7:$PC$7,$OL$10:$PC$10)*SUMPRODUCT($OF$10:$OI$10,$OF$17:$OI$17)+SUMPRODUCT($OL$7:$PC$7,$OL$11:$PC$11)*SUMPRODUCT($OF$11:$OI$11,$OF$17:$OI$17),"")</f>
        <v/>
      </c>
      <c r="BL17" s="19" t="str">
        <f t="array" ref="BL17">IF(BL7="1",SUM(BL148:BL150)/3.6-PRODUCT(BL9,INDEX($OL$1:$PC$19,17,MATCH(BL$2&amp;BL$6,INDEX($OL$1:$PC$19,2,)&amp;INDEX($OL$1:$PC$19,6,),0)))+BL9*SUMPRODUCT($OL$7:$PC$7,$OL$17:$PC$17)-BL$12*INDEX($OF$1:$OK$19,17,MATCH(BL13,$OF$1:$OK$1,0))+BL9*SUMPRODUCT($OL$7:$PC$7,$OL$10:$PC$10)*SUMPRODUCT($OF$10:$OI$10,$OF$17:$OI$17)+SUMPRODUCT($OL$7:$PC$7,$OL$11:$PC$11)*SUMPRODUCT($OF$11:$OI$11,$OF$17:$OI$17),"")</f>
        <v/>
      </c>
      <c r="BM17" s="19" t="str">
        <f t="array" ref="BM17">IF(BM7="1",SUM(BM148:BM150)/3.6-PRODUCT(BM9,INDEX($OL$1:$PC$19,17,MATCH(BM$2&amp;BM$6,INDEX($OL$1:$PC$19,2,)&amp;INDEX($OL$1:$PC$19,6,),0)))+BM9*SUMPRODUCT($OL$7:$PC$7,$OL$17:$PC$17)-BM$12*INDEX($OF$1:$OK$19,17,MATCH(BM13,$OF$1:$OK$1,0))+BM9*SUMPRODUCT($OL$7:$PC$7,$OL$10:$PC$10)*SUMPRODUCT($OF$10:$OI$10,$OF$17:$OI$17)+SUMPRODUCT($OL$7:$PC$7,$OL$11:$PC$11)*SUMPRODUCT($OF$11:$OI$11,$OF$17:$OI$17),"")</f>
        <v/>
      </c>
      <c r="BN17" s="19" t="str">
        <f t="array" ref="BN17">IF(BN7="1",SUM(BN148:BN150)/3.6-PRODUCT(BN9,INDEX($OL$1:$PC$19,17,MATCH(BN$2&amp;BN$6,INDEX($OL$1:$PC$19,2,)&amp;INDEX($OL$1:$PC$19,6,),0)))+BN9*SUMPRODUCT($OL$7:$PC$7,$OL$17:$PC$17)-BN$12*INDEX($OF$1:$OK$19,17,MATCH(BN13,$OF$1:$OK$1,0))+BN9*SUMPRODUCT($OL$7:$PC$7,$OL$10:$PC$10)*SUMPRODUCT($OF$10:$OI$10,$OF$17:$OI$17)+SUMPRODUCT($OL$7:$PC$7,$OL$11:$PC$11)*SUMPRODUCT($OF$11:$OI$11,$OF$17:$OI$17),"")</f>
        <v/>
      </c>
      <c r="BO17" s="19" t="str">
        <f t="array" ref="BO17">IF(BO7="1",SUM(BO148:BO150)/3.6-PRODUCT(BO9,INDEX($OL$1:$PC$19,17,MATCH(BO$2&amp;BO$6,INDEX($OL$1:$PC$19,2,)&amp;INDEX($OL$1:$PC$19,6,),0)))+BO9*SUMPRODUCT($OL$7:$PC$7,$OL$17:$PC$17)-BO$12*INDEX($OF$1:$OK$19,17,MATCH(BO13,$OF$1:$OK$1,0))+BO9*SUMPRODUCT($OL$7:$PC$7,$OL$10:$PC$10)*SUMPRODUCT($OF$10:$OI$10,$OF$17:$OI$17)+SUMPRODUCT($OL$7:$PC$7,$OL$11:$PC$11)*SUMPRODUCT($OF$11:$OI$11,$OF$17:$OI$17),"")</f>
        <v/>
      </c>
      <c r="BP17" s="19" t="str">
        <f t="array" ref="BP17">IF(BP7="1",SUM(BP148:BP150)/3.6-PRODUCT(BP9,INDEX($OL$1:$PC$19,17,MATCH(BP$2&amp;BP$6,INDEX($OL$1:$PC$19,2,)&amp;INDEX($OL$1:$PC$19,6,),0)))+BP9*SUMPRODUCT($OL$7:$PC$7,$OL$17:$PC$17)-BP$12*INDEX($OF$1:$OK$19,17,MATCH(BP13,$OF$1:$OK$1,0))+BP9*SUMPRODUCT($OL$7:$PC$7,$OL$10:$PC$10)*SUMPRODUCT($OF$10:$OI$10,$OF$17:$OI$17)+SUMPRODUCT($OL$7:$PC$7,$OL$11:$PC$11)*SUMPRODUCT($OF$11:$OI$11,$OF$17:$OI$17),"")</f>
        <v/>
      </c>
      <c r="BQ17" s="19" t="str">
        <f t="array" ref="BQ17">IF(BQ7="1",SUM(BQ148:BQ150)/3.6-PRODUCT(BQ9,INDEX($OL$1:$PC$19,17,MATCH(BQ$2&amp;BQ$6,INDEX($OL$1:$PC$19,2,)&amp;INDEX($OL$1:$PC$19,6,),0)))+BQ9*SUMPRODUCT($OL$7:$PC$7,$OL$17:$PC$17)-BQ$12*INDEX($OF$1:$OK$19,17,MATCH(BQ13,$OF$1:$OK$1,0))+BQ9*SUMPRODUCT($OL$7:$PC$7,$OL$10:$PC$10)*SUMPRODUCT($OF$10:$OI$10,$OF$17:$OI$17)+SUMPRODUCT($OL$7:$PC$7,$OL$11:$PC$11)*SUMPRODUCT($OF$11:$OI$11,$OF$17:$OI$17),"")</f>
        <v/>
      </c>
      <c r="BR17" s="19" t="str">
        <f t="array" ref="BR17">IF(BR7="1",SUM(BR148:BR150)/3.6-PRODUCT(BR9,INDEX($OL$1:$PC$19,17,MATCH(BR$2&amp;BR$6,INDEX($OL$1:$PC$19,2,)&amp;INDEX($OL$1:$PC$19,6,),0)))+BR9*SUMPRODUCT($OL$7:$PC$7,$OL$17:$PC$17)-BR$12*INDEX($OF$1:$OK$19,17,MATCH(BR13,$OF$1:$OK$1,0))+BR9*SUMPRODUCT($OL$7:$PC$7,$OL$10:$PC$10)*SUMPRODUCT($OF$10:$OI$10,$OF$17:$OI$17)+SUMPRODUCT($OL$7:$PC$7,$OL$11:$PC$11)*SUMPRODUCT($OF$11:$OI$11,$OF$17:$OI$17),"")</f>
        <v/>
      </c>
      <c r="BS17" s="19" t="str">
        <f t="array" ref="BS17">IF(BS7="1",SUM(BS148:BS150)/3.6-PRODUCT(BS9,INDEX($OL$1:$PC$19,17,MATCH(BS$2&amp;BS$6,INDEX($OL$1:$PC$19,2,)&amp;INDEX($OL$1:$PC$19,6,),0)))+BS9*SUMPRODUCT($OL$7:$PC$7,$OL$17:$PC$17)-BS$12*INDEX($OF$1:$OK$19,17,MATCH(BS13,$OF$1:$OK$1,0))+BS9*SUMPRODUCT($OL$7:$PC$7,$OL$10:$PC$10)*SUMPRODUCT($OF$10:$OI$10,$OF$17:$OI$17)+SUMPRODUCT($OL$7:$PC$7,$OL$11:$PC$11)*SUMPRODUCT($OF$11:$OI$11,$OF$17:$OI$17),"")</f>
        <v/>
      </c>
      <c r="BT17" s="19" t="str">
        <f t="array" ref="BT17">IF(BT7="1",SUM(BT148:BT150)/3.6-PRODUCT(BT9,INDEX($OL$1:$PC$19,17,MATCH(BT$2&amp;BT$6,INDEX($OL$1:$PC$19,2,)&amp;INDEX($OL$1:$PC$19,6,),0)))+BT9*SUMPRODUCT($OL$7:$PC$7,$OL$17:$PC$17)-BT$12*INDEX($OF$1:$OK$19,17,MATCH(BT13,$OF$1:$OK$1,0))+BT9*SUMPRODUCT($OL$7:$PC$7,$OL$10:$PC$10)*SUMPRODUCT($OF$10:$OI$10,$OF$17:$OI$17)+SUMPRODUCT($OL$7:$PC$7,$OL$11:$PC$11)*SUMPRODUCT($OF$11:$OI$11,$OF$17:$OI$17),"")</f>
        <v/>
      </c>
      <c r="BU17" s="19" t="str">
        <f t="array" ref="BU17">IF(BU7="1",SUM(BU148:BU150)/3.6-PRODUCT(BU9,INDEX($OL$1:$PC$19,17,MATCH(BU$2&amp;BU$6,INDEX($OL$1:$PC$19,2,)&amp;INDEX($OL$1:$PC$19,6,),0)))+BU9*SUMPRODUCT($OL$7:$PC$7,$OL$17:$PC$17)-BU$12*INDEX($OF$1:$OK$19,17,MATCH(BU13,$OF$1:$OK$1,0))+BU9*SUMPRODUCT($OL$7:$PC$7,$OL$10:$PC$10)*SUMPRODUCT($OF$10:$OI$10,$OF$17:$OI$17)+SUMPRODUCT($OL$7:$PC$7,$OL$11:$PC$11)*SUMPRODUCT($OF$11:$OI$11,$OF$17:$OI$17),"")</f>
        <v/>
      </c>
      <c r="BV17" s="19" t="str">
        <f t="array" ref="BV17">IF(BV7="1",SUM(BV148:BV150)/3.6-PRODUCT(BV9,INDEX($OL$1:$PC$19,17,MATCH(BV$2&amp;BV$6,INDEX($OL$1:$PC$19,2,)&amp;INDEX($OL$1:$PC$19,6,),0)))+BV9*SUMPRODUCT($OL$7:$PC$7,$OL$17:$PC$17)-BV$12*INDEX($OF$1:$OK$19,17,MATCH(BV13,$OF$1:$OK$1,0))+BV9*SUMPRODUCT($OL$7:$PC$7,$OL$10:$PC$10)*SUMPRODUCT($OF$10:$OI$10,$OF$17:$OI$17)+SUMPRODUCT($OL$7:$PC$7,$OL$11:$PC$11)*SUMPRODUCT($OF$11:$OI$11,$OF$17:$OI$17),"")</f>
        <v/>
      </c>
      <c r="BW17" s="19" t="str">
        <f t="array" ref="BW17">IF(BW7="1",SUM(BW148:BW150)/3.6-PRODUCT(BW9,INDEX($OL$1:$PC$19,17,MATCH(BW$2&amp;BW$6,INDEX($OL$1:$PC$19,2,)&amp;INDEX($OL$1:$PC$19,6,),0)))+BW9*SUMPRODUCT($OL$7:$PC$7,$OL$17:$PC$17)-BW$12*INDEX($OF$1:$OK$19,17,MATCH(BW13,$OF$1:$OK$1,0))+BW9*SUMPRODUCT($OL$7:$PC$7,$OL$10:$PC$10)*SUMPRODUCT($OF$10:$OI$10,$OF$17:$OI$17)+SUMPRODUCT($OL$7:$PC$7,$OL$11:$PC$11)*SUMPRODUCT($OF$11:$OI$11,$OF$17:$OI$17),"")</f>
        <v/>
      </c>
      <c r="BX17" s="19" t="str">
        <f t="array" ref="BX17">IF(BX7="1",SUM(BX148:BX150)/3.6-PRODUCT(BX9,INDEX($OL$1:$PC$19,17,MATCH(BX$2&amp;BX$6,INDEX($OL$1:$PC$19,2,)&amp;INDEX($OL$1:$PC$19,6,),0)))+BX9*SUMPRODUCT($OL$7:$PC$7,$OL$17:$PC$17)-BX$12*INDEX($OF$1:$OK$19,17,MATCH(BX13,$OF$1:$OK$1,0))+BX9*SUMPRODUCT($OL$7:$PC$7,$OL$10:$PC$10)*SUMPRODUCT($OF$10:$OI$10,$OF$17:$OI$17)+SUMPRODUCT($OL$7:$PC$7,$OL$11:$PC$11)*SUMPRODUCT($OF$11:$OI$11,$OF$17:$OI$17),"")</f>
        <v/>
      </c>
      <c r="BY17" s="19" t="str">
        <f t="array" ref="BY17">IF(BY7="1",SUM(BY148:BY150)/3.6-PRODUCT(BY9,INDEX($OL$1:$PC$19,17,MATCH(BY$2&amp;BY$6,INDEX($OL$1:$PC$19,2,)&amp;INDEX($OL$1:$PC$19,6,),0)))+BY9*SUMPRODUCT($OL$7:$PC$7,$OL$17:$PC$17)-BY$12*INDEX($OF$1:$OK$19,17,MATCH(BY13,$OF$1:$OK$1,0))+BY9*SUMPRODUCT($OL$7:$PC$7,$OL$10:$PC$10)*SUMPRODUCT($OF$10:$OI$10,$OF$17:$OI$17)+SUMPRODUCT($OL$7:$PC$7,$OL$11:$PC$11)*SUMPRODUCT($OF$11:$OI$11,$OF$17:$OI$17),"")</f>
        <v/>
      </c>
      <c r="BZ17" s="19" t="str">
        <f t="array" ref="BZ17">IF(BZ7="1",SUM(BZ148:BZ150)/3.6-PRODUCT(BZ9,INDEX($OL$1:$PC$19,17,MATCH(BZ$2&amp;BZ$6,INDEX($OL$1:$PC$19,2,)&amp;INDEX($OL$1:$PC$19,6,),0)))+BZ9*SUMPRODUCT($OL$7:$PC$7,$OL$17:$PC$17)-BZ$12*INDEX($OF$1:$OK$19,17,MATCH(BZ13,$OF$1:$OK$1,0))+BZ9*SUMPRODUCT($OL$7:$PC$7,$OL$10:$PC$10)*SUMPRODUCT($OF$10:$OI$10,$OF$17:$OI$17)+SUMPRODUCT($OL$7:$PC$7,$OL$11:$PC$11)*SUMPRODUCT($OF$11:$OI$11,$OF$17:$OI$17),"")</f>
        <v/>
      </c>
      <c r="CA17" s="19" t="str">
        <f t="array" ref="CA17">IF(CA7="1",SUM(CA148:CA150)/3.6-PRODUCT(CA9,INDEX($OL$1:$PC$19,17,MATCH(CA$2&amp;CA$6,INDEX($OL$1:$PC$19,2,)&amp;INDEX($OL$1:$PC$19,6,),0)))+CA9*SUMPRODUCT($OL$7:$PC$7,$OL$17:$PC$17)-CA$12*INDEX($OF$1:$OK$19,17,MATCH(CA13,$OF$1:$OK$1,0))+CA9*SUMPRODUCT($OL$7:$PC$7,$OL$10:$PC$10)*SUMPRODUCT($OF$10:$OI$10,$OF$17:$OI$17)+SUMPRODUCT($OL$7:$PC$7,$OL$11:$PC$11)*SUMPRODUCT($OF$11:$OI$11,$OF$17:$OI$17),"")</f>
        <v/>
      </c>
      <c r="CB17" s="19" t="str">
        <f t="array" ref="CB17">IF(CB7="1",SUM(CB148:CB150)/3.6-PRODUCT(CB9,INDEX($OL$1:$PC$19,17,MATCH(CB$2&amp;CB$6,INDEX($OL$1:$PC$19,2,)&amp;INDEX($OL$1:$PC$19,6,),0)))+CB9*SUMPRODUCT($OL$7:$PC$7,$OL$17:$PC$17)-CB$12*INDEX($OF$1:$OK$19,17,MATCH(CB13,$OF$1:$OK$1,0))+CB9*SUMPRODUCT($OL$7:$PC$7,$OL$10:$PC$10)*SUMPRODUCT($OF$10:$OI$10,$OF$17:$OI$17)+SUMPRODUCT($OL$7:$PC$7,$OL$11:$PC$11)*SUMPRODUCT($OF$11:$OI$11,$OF$17:$OI$17),"")</f>
        <v/>
      </c>
      <c r="CC17" s="19" t="str">
        <f t="array" ref="CC17">IF(CC7="1",SUM(CC148:CC150)/3.6-PRODUCT(CC9,INDEX($OL$1:$PC$19,17,MATCH(CC$2&amp;CC$6,INDEX($OL$1:$PC$19,2,)&amp;INDEX($OL$1:$PC$19,6,),0)))+CC9*SUMPRODUCT($OL$7:$PC$7,$OL$17:$PC$17)-CC$12*INDEX($OF$1:$OK$19,17,MATCH(CC13,$OF$1:$OK$1,0))+CC9*SUMPRODUCT($OL$7:$PC$7,$OL$10:$PC$10)*SUMPRODUCT($OF$10:$OI$10,$OF$17:$OI$17)+SUMPRODUCT($OL$7:$PC$7,$OL$11:$PC$11)*SUMPRODUCT($OF$11:$OI$11,$OF$17:$OI$17),"")</f>
        <v/>
      </c>
      <c r="CD17" s="19" t="str">
        <f t="array" ref="CD17">IF(CD7="1",SUM(CD148:CD150)/3.6-PRODUCT(CD9,INDEX($OL$1:$PC$19,17,MATCH(CD$2&amp;CD$6,INDEX($OL$1:$PC$19,2,)&amp;INDEX($OL$1:$PC$19,6,),0)))+CD9*SUMPRODUCT($OL$7:$PC$7,$OL$17:$PC$17)-CD$12*INDEX($OF$1:$OK$19,17,MATCH(CD13,$OF$1:$OK$1,0))+CD9*SUMPRODUCT($OL$7:$PC$7,$OL$10:$PC$10)*SUMPRODUCT($OF$10:$OI$10,$OF$17:$OI$17)+SUMPRODUCT($OL$7:$PC$7,$OL$11:$PC$11)*SUMPRODUCT($OF$11:$OI$11,$OF$17:$OI$17),"")</f>
        <v/>
      </c>
      <c r="CE17" s="19" t="str">
        <f t="array" ref="CE17">IF(CE7="1",SUM(CE148:CE150)/3.6-PRODUCT(CE9,INDEX($OL$1:$PC$19,17,MATCH(CE$2&amp;CE$6,INDEX($OL$1:$PC$19,2,)&amp;INDEX($OL$1:$PC$19,6,),0)))+CE9*SUMPRODUCT($OL$7:$PC$7,$OL$17:$PC$17)-CE$12*INDEX($OF$1:$OK$19,17,MATCH(CE13,$OF$1:$OK$1,0))+CE9*SUMPRODUCT($OL$7:$PC$7,$OL$10:$PC$10)*SUMPRODUCT($OF$10:$OI$10,$OF$17:$OI$17)+SUMPRODUCT($OL$7:$PC$7,$OL$11:$PC$11)*SUMPRODUCT($OF$11:$OI$11,$OF$17:$OI$17),"")</f>
        <v/>
      </c>
      <c r="CF17" s="19" t="str">
        <f t="array" ref="CF17">IF(CF7="1",SUM(CF148:CF150)/3.6-PRODUCT(CF9,INDEX($OL$1:$PC$19,17,MATCH(CF$2&amp;CF$6,INDEX($OL$1:$PC$19,2,)&amp;INDEX($OL$1:$PC$19,6,),0)))+CF9*SUMPRODUCT($OL$7:$PC$7,$OL$17:$PC$17)-CF$12*INDEX($OF$1:$OK$19,17,MATCH(CF13,$OF$1:$OK$1,0))+CF9*SUMPRODUCT($OL$7:$PC$7,$OL$10:$PC$10)*SUMPRODUCT($OF$10:$OI$10,$OF$17:$OI$17)+SUMPRODUCT($OL$7:$PC$7,$OL$11:$PC$11)*SUMPRODUCT($OF$11:$OI$11,$OF$17:$OI$17),"")</f>
        <v/>
      </c>
      <c r="CG17" s="19" t="str">
        <f t="array" ref="CG17">IF(CG7="1",SUM(CG148:CG150)/3.6-PRODUCT(CG9,INDEX($OL$1:$PC$19,17,MATCH(CG$2&amp;CG$6,INDEX($OL$1:$PC$19,2,)&amp;INDEX($OL$1:$PC$19,6,),0)))+CG9*SUMPRODUCT($OL$7:$PC$7,$OL$17:$PC$17)-CG$12*INDEX($OF$1:$OK$19,17,MATCH(CG13,$OF$1:$OK$1,0))+CG9*SUMPRODUCT($OL$7:$PC$7,$OL$10:$PC$10)*SUMPRODUCT($OF$10:$OI$10,$OF$17:$OI$17)+SUMPRODUCT($OL$7:$PC$7,$OL$11:$PC$11)*SUMPRODUCT($OF$11:$OI$11,$OF$17:$OI$17),"")</f>
        <v/>
      </c>
      <c r="CH17" s="19" t="str">
        <f t="array" ref="CH17">IF(CH7="1",SUM(CH148:CH150)/3.6-PRODUCT(CH9,INDEX($OL$1:$PC$19,17,MATCH(CH$2&amp;CH$6,INDEX($OL$1:$PC$19,2,)&amp;INDEX($OL$1:$PC$19,6,),0)))+CH9*SUMPRODUCT($OL$7:$PC$7,$OL$17:$PC$17)-CH$12*INDEX($OF$1:$OK$19,17,MATCH(CH13,$OF$1:$OK$1,0))+CH9*SUMPRODUCT($OL$7:$PC$7,$OL$10:$PC$10)*SUMPRODUCT($OF$10:$OI$10,$OF$17:$OI$17)+SUMPRODUCT($OL$7:$PC$7,$OL$11:$PC$11)*SUMPRODUCT($OF$11:$OI$11,$OF$17:$OI$17),"")</f>
        <v/>
      </c>
      <c r="CI17" s="19" t="str">
        <f t="array" ref="CI17">IF(CI7="1",SUM(CI148:CI150)/3.6-PRODUCT(CI9,INDEX($OL$1:$PC$19,17,MATCH(CI$2&amp;CI$6,INDEX($OL$1:$PC$19,2,)&amp;INDEX($OL$1:$PC$19,6,),0)))+CI9*SUMPRODUCT($OL$7:$PC$7,$OL$17:$PC$17)-CI$12*INDEX($OF$1:$OK$19,17,MATCH(CI13,$OF$1:$OK$1,0))+CI9*SUMPRODUCT($OL$7:$PC$7,$OL$10:$PC$10)*SUMPRODUCT($OF$10:$OI$10,$OF$17:$OI$17)+SUMPRODUCT($OL$7:$PC$7,$OL$11:$PC$11)*SUMPRODUCT($OF$11:$OI$11,$OF$17:$OI$17),"")</f>
        <v/>
      </c>
      <c r="CJ17" s="19" t="str">
        <f t="array" ref="CJ17">IF(CJ7="1",SUM(CJ148:CJ150)/3.6-PRODUCT(CJ9,INDEX($OL$1:$PC$19,17,MATCH(CJ$2&amp;CJ$6,INDEX($OL$1:$PC$19,2,)&amp;INDEX($OL$1:$PC$19,6,),0)))+CJ9*SUMPRODUCT($OL$7:$PC$7,$OL$17:$PC$17)-CJ$12*INDEX($OF$1:$OK$19,17,MATCH(CJ13,$OF$1:$OK$1,0))+CJ9*SUMPRODUCT($OL$7:$PC$7,$OL$10:$PC$10)*SUMPRODUCT($OF$10:$OI$10,$OF$17:$OI$17)+SUMPRODUCT($OL$7:$PC$7,$OL$11:$PC$11)*SUMPRODUCT($OF$11:$OI$11,$OF$17:$OI$17),"")</f>
        <v/>
      </c>
      <c r="CK17" s="19" t="str">
        <f t="array" ref="CK17">IF(CK7="1",SUM(CK148:CK150)/3.6-PRODUCT(CK9,INDEX($OL$1:$PC$19,17,MATCH(CK$2&amp;CK$6,INDEX($OL$1:$PC$19,2,)&amp;INDEX($OL$1:$PC$19,6,),0)))+CK9*SUMPRODUCT($OL$7:$PC$7,$OL$17:$PC$17)-CK$12*INDEX($OF$1:$OK$19,17,MATCH(CK13,$OF$1:$OK$1,0))+CK9*SUMPRODUCT($OL$7:$PC$7,$OL$10:$PC$10)*SUMPRODUCT($OF$10:$OI$10,$OF$17:$OI$17)+SUMPRODUCT($OL$7:$PC$7,$OL$11:$PC$11)*SUMPRODUCT($OF$11:$OI$11,$OF$17:$OI$17),"")</f>
        <v/>
      </c>
      <c r="CL17" s="19" t="str">
        <f t="array" ref="CL17">IF(CL7="1",SUM(CL148:CL150)/3.6-PRODUCT(CL9,INDEX($OL$1:$PC$19,17,MATCH(CL$2&amp;CL$6,INDEX($OL$1:$PC$19,2,)&amp;INDEX($OL$1:$PC$19,6,),0)))+CL9*SUMPRODUCT($OL$7:$PC$7,$OL$17:$PC$17)-CL$12*INDEX($OF$1:$OK$19,17,MATCH(CL13,$OF$1:$OK$1,0))+CL9*SUMPRODUCT($OL$7:$PC$7,$OL$10:$PC$10)*SUMPRODUCT($OF$10:$OI$10,$OF$17:$OI$17)+SUMPRODUCT($OL$7:$PC$7,$OL$11:$PC$11)*SUMPRODUCT($OF$11:$OI$11,$OF$17:$OI$17),"")</f>
        <v/>
      </c>
      <c r="CM17" s="19" t="str">
        <f t="array" ref="CM17">IF(CM7="1",SUM(CM148:CM150)/3.6-PRODUCT(CM9,INDEX($OL$1:$PC$19,17,MATCH(CM$2&amp;CM$6,INDEX($OL$1:$PC$19,2,)&amp;INDEX($OL$1:$PC$19,6,),0)))+CM9*SUMPRODUCT($OL$7:$PC$7,$OL$17:$PC$17)-CM$12*INDEX($OF$1:$OK$19,17,MATCH(CM13,$OF$1:$OK$1,0))+CM9*SUMPRODUCT($OL$7:$PC$7,$OL$10:$PC$10)*SUMPRODUCT($OF$10:$OI$10,$OF$17:$OI$17)+SUMPRODUCT($OL$7:$PC$7,$OL$11:$PC$11)*SUMPRODUCT($OF$11:$OI$11,$OF$17:$OI$17),"")</f>
        <v/>
      </c>
      <c r="CN17" s="19" t="str">
        <f t="array" ref="CN17">IF(CN7="1",SUM(CN148:CN150)/3.6-PRODUCT(CN9,INDEX($OL$1:$PC$19,17,MATCH(CN$2&amp;CN$6,INDEX($OL$1:$PC$19,2,)&amp;INDEX($OL$1:$PC$19,6,),0)))+CN9*SUMPRODUCT($OL$7:$PC$7,$OL$17:$PC$17)-CN$12*INDEX($OF$1:$OK$19,17,MATCH(CN13,$OF$1:$OK$1,0))+CN9*SUMPRODUCT($OL$7:$PC$7,$OL$10:$PC$10)*SUMPRODUCT($OF$10:$OI$10,$OF$17:$OI$17)+SUMPRODUCT($OL$7:$PC$7,$OL$11:$PC$11)*SUMPRODUCT($OF$11:$OI$11,$OF$17:$OI$17),"")</f>
        <v/>
      </c>
      <c r="CO17" s="19" t="str">
        <f t="array" ref="CO17">IF(CO7="1",SUM(CO148:CO150)/3.6-PRODUCT(CO9,INDEX($OL$1:$PC$19,17,MATCH(CO$2&amp;CO$6,INDEX($OL$1:$PC$19,2,)&amp;INDEX($OL$1:$PC$19,6,),0)))+CO9*SUMPRODUCT($OL$7:$PC$7,$OL$17:$PC$17)-CO$12*INDEX($OF$1:$OK$19,17,MATCH(CO13,$OF$1:$OK$1,0))+CO9*SUMPRODUCT($OL$7:$PC$7,$OL$10:$PC$10)*SUMPRODUCT($OF$10:$OI$10,$OF$17:$OI$17)+SUMPRODUCT($OL$7:$PC$7,$OL$11:$PC$11)*SUMPRODUCT($OF$11:$OI$11,$OF$17:$OI$17),"")</f>
        <v/>
      </c>
      <c r="CP17" s="19" t="str">
        <f t="array" ref="CP17">IF(CP7="1",SUM(CP148:CP150)/3.6-PRODUCT(CP9,INDEX($OL$1:$PC$19,17,MATCH(CP$2&amp;CP$6,INDEX($OL$1:$PC$19,2,)&amp;INDEX($OL$1:$PC$19,6,),0)))+CP9*SUMPRODUCT($OL$7:$PC$7,$OL$17:$PC$17)-CP$12*INDEX($OF$1:$OK$19,17,MATCH(CP13,$OF$1:$OK$1,0))+CP9*SUMPRODUCT($OL$7:$PC$7,$OL$10:$PC$10)*SUMPRODUCT($OF$10:$OI$10,$OF$17:$OI$17)+SUMPRODUCT($OL$7:$PC$7,$OL$11:$PC$11)*SUMPRODUCT($OF$11:$OI$11,$OF$17:$OI$17),"")</f>
        <v/>
      </c>
      <c r="CQ17" s="19" t="str">
        <f t="array" ref="CQ17">IF(CQ7="1",SUM(CQ148:CQ150)/3.6-PRODUCT(CQ9,INDEX($OL$1:$PC$19,17,MATCH(CQ$2&amp;CQ$6,INDEX($OL$1:$PC$19,2,)&amp;INDEX($OL$1:$PC$19,6,),0)))+CQ9*SUMPRODUCT($OL$7:$PC$7,$OL$17:$PC$17)-CQ$12*INDEX($OF$1:$OK$19,17,MATCH(CQ13,$OF$1:$OK$1,0))+CQ9*SUMPRODUCT($OL$7:$PC$7,$OL$10:$PC$10)*SUMPRODUCT($OF$10:$OI$10,$OF$17:$OI$17)+SUMPRODUCT($OL$7:$PC$7,$OL$11:$PC$11)*SUMPRODUCT($OF$11:$OI$11,$OF$17:$OI$17),"")</f>
        <v/>
      </c>
      <c r="CR17" s="19" t="str">
        <f t="array" ref="CR17">IF(CR7="1",SUM(CR148:CR150)/3.6-PRODUCT(CR9,INDEX($OL$1:$PC$19,17,MATCH(CR$2&amp;CR$6,INDEX($OL$1:$PC$19,2,)&amp;INDEX($OL$1:$PC$19,6,),0)))+CR9*SUMPRODUCT($OL$7:$PC$7,$OL$17:$PC$17)-CR$12*INDEX($OF$1:$OK$19,17,MATCH(CR13,$OF$1:$OK$1,0))+CR9*SUMPRODUCT($OL$7:$PC$7,$OL$10:$PC$10)*SUMPRODUCT($OF$10:$OI$10,$OF$17:$OI$17)+SUMPRODUCT($OL$7:$PC$7,$OL$11:$PC$11)*SUMPRODUCT($OF$11:$OI$11,$OF$17:$OI$17),"")</f>
        <v/>
      </c>
      <c r="CS17" s="19" t="str">
        <f t="array" ref="CS17">IF(CS7="1",SUM(CS148:CS150)/3.6-PRODUCT(CS9,INDEX($OL$1:$PC$19,17,MATCH(CS$2&amp;CS$6,INDEX($OL$1:$PC$19,2,)&amp;INDEX($OL$1:$PC$19,6,),0)))+CS9*SUMPRODUCT($OL$7:$PC$7,$OL$17:$PC$17)-CS$12*INDEX($OF$1:$OK$19,17,MATCH(CS13,$OF$1:$OK$1,0))+CS9*SUMPRODUCT($OL$7:$PC$7,$OL$10:$PC$10)*SUMPRODUCT($OF$10:$OI$10,$OF$17:$OI$17)+SUMPRODUCT($OL$7:$PC$7,$OL$11:$PC$11)*SUMPRODUCT($OF$11:$OI$11,$OF$17:$OI$17),"")</f>
        <v/>
      </c>
      <c r="CT17" s="19" t="str">
        <f t="array" ref="CT17">IF(CT7="1",SUM(CT148:CT150)/3.6-PRODUCT(CT9,INDEX($OL$1:$PC$19,17,MATCH(CT$2&amp;CT$6,INDEX($OL$1:$PC$19,2,)&amp;INDEX($OL$1:$PC$19,6,),0)))+CT9*SUMPRODUCT($OL$7:$PC$7,$OL$17:$PC$17)-CT$12*INDEX($OF$1:$OK$19,17,MATCH(CT13,$OF$1:$OK$1,0))+CT9*SUMPRODUCT($OL$7:$PC$7,$OL$10:$PC$10)*SUMPRODUCT($OF$10:$OI$10,$OF$17:$OI$17)+SUMPRODUCT($OL$7:$PC$7,$OL$11:$PC$11)*SUMPRODUCT($OF$11:$OI$11,$OF$17:$OI$17),"")</f>
        <v/>
      </c>
      <c r="CU17" s="19" t="str">
        <f t="array" ref="CU17">IF(CU7="1",SUM(CU148:CU150)/3.6-PRODUCT(CU9,INDEX($OL$1:$PC$19,17,MATCH(CU$2&amp;CU$6,INDEX($OL$1:$PC$19,2,)&amp;INDEX($OL$1:$PC$19,6,),0)))+CU9*SUMPRODUCT($OL$7:$PC$7,$OL$17:$PC$17)-CU$12*INDEX($OF$1:$OK$19,17,MATCH(CU13,$OF$1:$OK$1,0))+CU9*SUMPRODUCT($OL$7:$PC$7,$OL$10:$PC$10)*SUMPRODUCT($OF$10:$OI$10,$OF$17:$OI$17)+SUMPRODUCT($OL$7:$PC$7,$OL$11:$PC$11)*SUMPRODUCT($OF$11:$OI$11,$OF$17:$OI$17),"")</f>
        <v/>
      </c>
      <c r="CV17" s="19" t="str">
        <f t="array" ref="CV17">IF(CV7="1",SUM(CV148:CV150)/3.6-PRODUCT(CV9,INDEX($OL$1:$PC$19,17,MATCH(CV$2&amp;CV$6,INDEX($OL$1:$PC$19,2,)&amp;INDEX($OL$1:$PC$19,6,),0)))+CV9*SUMPRODUCT($OL$7:$PC$7,$OL$17:$PC$17)-CV$12*INDEX($OF$1:$OK$19,17,MATCH(CV13,$OF$1:$OK$1,0))+CV9*SUMPRODUCT($OL$7:$PC$7,$OL$10:$PC$10)*SUMPRODUCT($OF$10:$OI$10,$OF$17:$OI$17)+SUMPRODUCT($OL$7:$PC$7,$OL$11:$PC$11)*SUMPRODUCT($OF$11:$OI$11,$OF$17:$OI$17),"")</f>
        <v/>
      </c>
      <c r="CW17" s="19" t="str">
        <f t="array" ref="CW17">IF(CW7="1",SUM(CW148:CW150)/3.6-PRODUCT(CW9,INDEX($OL$1:$PC$19,17,MATCH(CW$2&amp;CW$6,INDEX($OL$1:$PC$19,2,)&amp;INDEX($OL$1:$PC$19,6,),0)))+CW9*SUMPRODUCT($OL$7:$PC$7,$OL$17:$PC$17)-CW$12*INDEX($OF$1:$OK$19,17,MATCH(CW13,$OF$1:$OK$1,0))+CW9*SUMPRODUCT($OL$7:$PC$7,$OL$10:$PC$10)*SUMPRODUCT($OF$10:$OI$10,$OF$17:$OI$17)+SUMPRODUCT($OL$7:$PC$7,$OL$11:$PC$11)*SUMPRODUCT($OF$11:$OI$11,$OF$17:$OI$17),"")</f>
        <v/>
      </c>
      <c r="CX17" s="19" t="str">
        <f t="array" ref="CX17">IF(CX7="1",SUM(CX148:CX150)/3.6-PRODUCT(CX9,INDEX($OL$1:$PC$19,17,MATCH(CX$2&amp;CX$6,INDEX($OL$1:$PC$19,2,)&amp;INDEX($OL$1:$PC$19,6,),0)))+CX9*SUMPRODUCT($OL$7:$PC$7,$OL$17:$PC$17)-CX$12*INDEX($OF$1:$OK$19,17,MATCH(CX13,$OF$1:$OK$1,0))+CX9*SUMPRODUCT($OL$7:$PC$7,$OL$10:$PC$10)*SUMPRODUCT($OF$10:$OI$10,$OF$17:$OI$17)+SUMPRODUCT($OL$7:$PC$7,$OL$11:$PC$11)*SUMPRODUCT($OF$11:$OI$11,$OF$17:$OI$17),"")</f>
        <v/>
      </c>
      <c r="CY17" s="19" t="str">
        <f t="array" ref="CY17">IF(CY7="1",SUM(CY148:CY150)/3.6-PRODUCT(CY9,INDEX($OL$1:$PC$19,17,MATCH(CY$2&amp;CY$6,INDEX($OL$1:$PC$19,2,)&amp;INDEX($OL$1:$PC$19,6,),0)))+CY9*SUMPRODUCT($OL$7:$PC$7,$OL$17:$PC$17)-CY$12*INDEX($OF$1:$OK$19,17,MATCH(CY13,$OF$1:$OK$1,0))+CY9*SUMPRODUCT($OL$7:$PC$7,$OL$10:$PC$10)*SUMPRODUCT($OF$10:$OI$10,$OF$17:$OI$17)+SUMPRODUCT($OL$7:$PC$7,$OL$11:$PC$11)*SUMPRODUCT($OF$11:$OI$11,$OF$17:$OI$17),"")</f>
        <v/>
      </c>
      <c r="CZ17" s="19" t="str">
        <f t="array" ref="CZ17">IF(CZ7="1",SUM(CZ148:CZ150)/3.6-PRODUCT(CZ9,INDEX($OL$1:$PC$19,17,MATCH(CZ$2&amp;CZ$6,INDEX($OL$1:$PC$19,2,)&amp;INDEX($OL$1:$PC$19,6,),0)))+CZ9*SUMPRODUCT($OL$7:$PC$7,$OL$17:$PC$17)-CZ$12*INDEX($OF$1:$OK$19,17,MATCH(CZ13,$OF$1:$OK$1,0))+CZ9*SUMPRODUCT($OL$7:$PC$7,$OL$10:$PC$10)*SUMPRODUCT($OF$10:$OI$10,$OF$17:$OI$17)+SUMPRODUCT($OL$7:$PC$7,$OL$11:$PC$11)*SUMPRODUCT($OF$11:$OI$11,$OF$17:$OI$17),"")</f>
        <v/>
      </c>
      <c r="DA17" s="19" t="str">
        <f t="array" ref="DA17">IF(DA7="1",SUM(DA148:DA150)/3.6-PRODUCT(DA9,INDEX($OL$1:$PC$19,17,MATCH(DA$2&amp;DA$6,INDEX($OL$1:$PC$19,2,)&amp;INDEX($OL$1:$PC$19,6,),0)))+DA9*SUMPRODUCT($OL$7:$PC$7,$OL$17:$PC$17)-DA$12*INDEX($OF$1:$OK$19,17,MATCH(DA13,$OF$1:$OK$1,0))+DA9*SUMPRODUCT($OL$7:$PC$7,$OL$10:$PC$10)*SUMPRODUCT($OF$10:$OI$10,$OF$17:$OI$17)+SUMPRODUCT($OL$7:$PC$7,$OL$11:$PC$11)*SUMPRODUCT($OF$11:$OI$11,$OF$17:$OI$17),"")</f>
        <v/>
      </c>
      <c r="DB17" s="19" t="str">
        <f t="array" ref="DB17">IF(DB7="1",SUM(DB148:DB150)/3.6-PRODUCT(DB9,INDEX($OL$1:$PC$19,17,MATCH(DB$2&amp;DB$6,INDEX($OL$1:$PC$19,2,)&amp;INDEX($OL$1:$PC$19,6,),0)))+DB9*SUMPRODUCT($OL$7:$PC$7,$OL$17:$PC$17)-DB$12*INDEX($OF$1:$OK$19,17,MATCH(DB13,$OF$1:$OK$1,0))+DB9*SUMPRODUCT($OL$7:$PC$7,$OL$10:$PC$10)*SUMPRODUCT($OF$10:$OI$10,$OF$17:$OI$17)+SUMPRODUCT($OL$7:$PC$7,$OL$11:$PC$11)*SUMPRODUCT($OF$11:$OI$11,$OF$17:$OI$17),"")</f>
        <v/>
      </c>
      <c r="DC17" s="19" t="str">
        <f t="array" ref="DC17">IF(DC7="1",SUM(DC148:DC150)/3.6-PRODUCT(DC9,INDEX($OL$1:$PC$19,17,MATCH(DC$2&amp;DC$6,INDEX($OL$1:$PC$19,2,)&amp;INDEX($OL$1:$PC$19,6,),0)))+DC9*SUMPRODUCT($OL$7:$PC$7,$OL$17:$PC$17)-DC$12*INDEX($OF$1:$OK$19,17,MATCH(DC13,$OF$1:$OK$1,0))+DC9*SUMPRODUCT($OL$7:$PC$7,$OL$10:$PC$10)*SUMPRODUCT($OF$10:$OI$10,$OF$17:$OI$17)+SUMPRODUCT($OL$7:$PC$7,$OL$11:$PC$11)*SUMPRODUCT($OF$11:$OI$11,$OF$17:$OI$17),"")</f>
        <v/>
      </c>
      <c r="DD17" s="19" t="str">
        <f t="array" ref="DD17">IF(DD7="1",SUM(DD148:DD150)/3.6-PRODUCT(DD9,INDEX($OL$1:$PC$19,17,MATCH(DD$2&amp;DD$6,INDEX($OL$1:$PC$19,2,)&amp;INDEX($OL$1:$PC$19,6,),0)))+DD9*SUMPRODUCT($OL$7:$PC$7,$OL$17:$PC$17)-DD$12*INDEX($OF$1:$OK$19,17,MATCH(DD13,$OF$1:$OK$1,0))+DD9*SUMPRODUCT($OL$7:$PC$7,$OL$10:$PC$10)*SUMPRODUCT($OF$10:$OI$10,$OF$17:$OI$17)+SUMPRODUCT($OL$7:$PC$7,$OL$11:$PC$11)*SUMPRODUCT($OF$11:$OI$11,$OF$17:$OI$17),"")</f>
        <v/>
      </c>
      <c r="DE17" s="19" t="str">
        <f t="array" ref="DE17">IF(DE7="1",SUM(DE148:DE150)/3.6-PRODUCT(DE9,INDEX($OL$1:$PC$19,17,MATCH(DE$2&amp;DE$6,INDEX($OL$1:$PC$19,2,)&amp;INDEX($OL$1:$PC$19,6,),0)))+DE9*SUMPRODUCT($OL$7:$PC$7,$OL$17:$PC$17)-DE$12*INDEX($OF$1:$OK$19,17,MATCH(DE13,$OF$1:$OK$1,0))+DE9*SUMPRODUCT($OL$7:$PC$7,$OL$10:$PC$10)*SUMPRODUCT($OF$10:$OI$10,$OF$17:$OI$17)+SUMPRODUCT($OL$7:$PC$7,$OL$11:$PC$11)*SUMPRODUCT($OF$11:$OI$11,$OF$17:$OI$17),"")</f>
        <v/>
      </c>
      <c r="DF17" s="19" t="str">
        <f t="array" ref="DF17">IF(DF7="1",SUM(DF148:DF150)/3.6-PRODUCT(DF9,INDEX($OL$1:$PC$19,17,MATCH(DF$2&amp;DF$6,INDEX($OL$1:$PC$19,2,)&amp;INDEX($OL$1:$PC$19,6,),0)))+DF9*SUMPRODUCT($OL$7:$PC$7,$OL$17:$PC$17)-DF$12*INDEX($OF$1:$OK$19,17,MATCH(DF13,$OF$1:$OK$1,0))+DF9*SUMPRODUCT($OL$7:$PC$7,$OL$10:$PC$10)*SUMPRODUCT($OF$10:$OI$10,$OF$17:$OI$17)+SUMPRODUCT($OL$7:$PC$7,$OL$11:$PC$11)*SUMPRODUCT($OF$11:$OI$11,$OF$17:$OI$17),"")</f>
        <v/>
      </c>
      <c r="DG17" s="19" t="str">
        <f t="array" ref="DG17">IF(DG7="1",SUM(DG148:DG150)/3.6-PRODUCT(DG9,INDEX($OL$1:$PC$19,17,MATCH(DG$2&amp;DG$6,INDEX($OL$1:$PC$19,2,)&amp;INDEX($OL$1:$PC$19,6,),0)))+DG9*SUMPRODUCT($OL$7:$PC$7,$OL$17:$PC$17)-DG$12*INDEX($OF$1:$OK$19,17,MATCH(DG13,$OF$1:$OK$1,0))+DG9*SUMPRODUCT($OL$7:$PC$7,$OL$10:$PC$10)*SUMPRODUCT($OF$10:$OI$10,$OF$17:$OI$17)+SUMPRODUCT($OL$7:$PC$7,$OL$11:$PC$11)*SUMPRODUCT($OF$11:$OI$11,$OF$17:$OI$17),"")</f>
        <v/>
      </c>
      <c r="DH17" s="19" t="str">
        <f t="array" ref="DH17">IF(DH7="1",SUM(DH148:DH150)/3.6-PRODUCT(DH9,INDEX($OL$1:$PC$19,17,MATCH(DH$2&amp;DH$6,INDEX($OL$1:$PC$19,2,)&amp;INDEX($OL$1:$PC$19,6,),0)))+DH9*SUMPRODUCT($OL$7:$PC$7,$OL$17:$PC$17)-DH$12*INDEX($OF$1:$OK$19,17,MATCH(DH13,$OF$1:$OK$1,0))+DH9*SUMPRODUCT($OL$7:$PC$7,$OL$10:$PC$10)*SUMPRODUCT($OF$10:$OI$10,$OF$17:$OI$17)+SUMPRODUCT($OL$7:$PC$7,$OL$11:$PC$11)*SUMPRODUCT($OF$11:$OI$11,$OF$17:$OI$17),"")</f>
        <v/>
      </c>
      <c r="DI17" s="19" t="str">
        <f t="array" ref="DI17">IF(DI7="1",SUM(DI148:DI150)/3.6-PRODUCT(DI9,INDEX($OL$1:$PC$19,17,MATCH(DI$2&amp;DI$6,INDEX($OL$1:$PC$19,2,)&amp;INDEX($OL$1:$PC$19,6,),0)))+DI9*SUMPRODUCT($OL$7:$PC$7,$OL$17:$PC$17)-DI$12*INDEX($OF$1:$OK$19,17,MATCH(DI13,$OF$1:$OK$1,0))+DI9*SUMPRODUCT($OL$7:$PC$7,$OL$10:$PC$10)*SUMPRODUCT($OF$10:$OI$10,$OF$17:$OI$17)+SUMPRODUCT($OL$7:$PC$7,$OL$11:$PC$11)*SUMPRODUCT($OF$11:$OI$11,$OF$17:$OI$17),"")</f>
        <v/>
      </c>
      <c r="DJ17" s="19" t="str">
        <f t="array" ref="DJ17">IF(DJ7="1",SUM(DJ148:DJ150)/3.6-PRODUCT(DJ9,INDEX($OL$1:$PC$19,17,MATCH(DJ$2&amp;DJ$6,INDEX($OL$1:$PC$19,2,)&amp;INDEX($OL$1:$PC$19,6,),0)))+DJ9*SUMPRODUCT($OL$7:$PC$7,$OL$17:$PC$17)-DJ$12*INDEX($OF$1:$OK$19,17,MATCH(DJ13,$OF$1:$OK$1,0))+DJ9*SUMPRODUCT($OL$7:$PC$7,$OL$10:$PC$10)*SUMPRODUCT($OF$10:$OI$10,$OF$17:$OI$17)+SUMPRODUCT($OL$7:$PC$7,$OL$11:$PC$11)*SUMPRODUCT($OF$11:$OI$11,$OF$17:$OI$17),"")</f>
        <v/>
      </c>
      <c r="DK17" s="19" t="str">
        <f t="array" ref="DK17">IF(DK7="1",SUM(DK148:DK150)/3.6-PRODUCT(DK9,INDEX($OL$1:$PC$19,17,MATCH(DK$2&amp;DK$6,INDEX($OL$1:$PC$19,2,)&amp;INDEX($OL$1:$PC$19,6,),0)))+DK9*SUMPRODUCT($OL$7:$PC$7,$OL$17:$PC$17)-DK$12*INDEX($OF$1:$OK$19,17,MATCH(DK13,$OF$1:$OK$1,0))+DK9*SUMPRODUCT($OL$7:$PC$7,$OL$10:$PC$10)*SUMPRODUCT($OF$10:$OI$10,$OF$17:$OI$17)+SUMPRODUCT($OL$7:$PC$7,$OL$11:$PC$11)*SUMPRODUCT($OF$11:$OI$11,$OF$17:$OI$17),"")</f>
        <v/>
      </c>
      <c r="DL17" s="19" t="str">
        <f t="array" ref="DL17">IF(DL7="1",SUM(DL148:DL150)/3.6-PRODUCT(DL9,INDEX($OL$1:$PC$19,17,MATCH(DL$2&amp;DL$6,INDEX($OL$1:$PC$19,2,)&amp;INDEX($OL$1:$PC$19,6,),0)))+DL9*SUMPRODUCT($OL$7:$PC$7,$OL$17:$PC$17)-DL$12*INDEX($OF$1:$OK$19,17,MATCH(DL13,$OF$1:$OK$1,0))+DL9*SUMPRODUCT($OL$7:$PC$7,$OL$10:$PC$10)*SUMPRODUCT($OF$10:$OI$10,$OF$17:$OI$17)+SUMPRODUCT($OL$7:$PC$7,$OL$11:$PC$11)*SUMPRODUCT($OF$11:$OI$11,$OF$17:$OI$17),"")</f>
        <v/>
      </c>
      <c r="DM17" s="19" t="str">
        <f t="array" ref="DM17">IF(DM7="1",SUM(DM148:DM150)/3.6-PRODUCT(DM9,INDEX($OL$1:$PC$19,17,MATCH(DM$2&amp;DM$6,INDEX($OL$1:$PC$19,2,)&amp;INDEX($OL$1:$PC$19,6,),0)))+DM9*SUMPRODUCT($OL$7:$PC$7,$OL$17:$PC$17)-DM$12*INDEX($OF$1:$OK$19,17,MATCH(DM13,$OF$1:$OK$1,0))+DM9*SUMPRODUCT($OL$7:$PC$7,$OL$10:$PC$10)*SUMPRODUCT($OF$10:$OI$10,$OF$17:$OI$17)+SUMPRODUCT($OL$7:$PC$7,$OL$11:$PC$11)*SUMPRODUCT($OF$11:$OI$11,$OF$17:$OI$17),"")</f>
        <v/>
      </c>
      <c r="DN17" s="19" t="str">
        <f t="array" ref="DN17">IF(DN7="1",SUM(DN148:DN150)/3.6-PRODUCT(DN9,INDEX($OL$1:$PC$19,17,MATCH(DN$2&amp;DN$6,INDEX($OL$1:$PC$19,2,)&amp;INDEX($OL$1:$PC$19,6,),0)))+DN9*SUMPRODUCT($OL$7:$PC$7,$OL$17:$PC$17)-DN$12*INDEX($OF$1:$OK$19,17,MATCH(DN13,$OF$1:$OK$1,0))+DN9*SUMPRODUCT($OL$7:$PC$7,$OL$10:$PC$10)*SUMPRODUCT($OF$10:$OI$10,$OF$17:$OI$17)+SUMPRODUCT($OL$7:$PC$7,$OL$11:$PC$11)*SUMPRODUCT($OF$11:$OI$11,$OF$17:$OI$17),"")</f>
        <v/>
      </c>
      <c r="DO17" s="19" t="str">
        <f t="array" ref="DO17">IF(DO7="1",SUM(DO148:DO150)/3.6-PRODUCT(DO9,INDEX($OL$1:$PC$19,17,MATCH(DO$2&amp;DO$6,INDEX($OL$1:$PC$19,2,)&amp;INDEX($OL$1:$PC$19,6,),0)))+DO9*SUMPRODUCT($OL$7:$PC$7,$OL$17:$PC$17)-DO$12*INDEX($OF$1:$OK$19,17,MATCH(DO13,$OF$1:$OK$1,0))+DO9*SUMPRODUCT($OL$7:$PC$7,$OL$10:$PC$10)*SUMPRODUCT($OF$10:$OI$10,$OF$17:$OI$17)+SUMPRODUCT($OL$7:$PC$7,$OL$11:$PC$11)*SUMPRODUCT($OF$11:$OI$11,$OF$17:$OI$17),"")</f>
        <v/>
      </c>
      <c r="DP17" s="19" t="str">
        <f t="array" ref="DP17">IF(DP7="1",SUM(DP148:DP150)/3.6-PRODUCT(DP9,INDEX($OL$1:$PC$19,17,MATCH(DP$2&amp;DP$6,INDEX($OL$1:$PC$19,2,)&amp;INDEX($OL$1:$PC$19,6,),0)))+DP9*SUMPRODUCT($OL$7:$PC$7,$OL$17:$PC$17)-DP$12*INDEX($OF$1:$OK$19,17,MATCH(DP13,$OF$1:$OK$1,0))+DP9*SUMPRODUCT($OL$7:$PC$7,$OL$10:$PC$10)*SUMPRODUCT($OF$10:$OI$10,$OF$17:$OI$17)+SUMPRODUCT($OL$7:$PC$7,$OL$11:$PC$11)*SUMPRODUCT($OF$11:$OI$11,$OF$17:$OI$17),"")</f>
        <v/>
      </c>
      <c r="DQ17" s="19" t="str">
        <f t="array" ref="DQ17">IF(DQ7="1",SUM(DQ148:DQ150)/3.6-PRODUCT(DQ9,INDEX($OL$1:$PC$19,17,MATCH(DQ$2&amp;DQ$6,INDEX($OL$1:$PC$19,2,)&amp;INDEX($OL$1:$PC$19,6,),0)))+DQ9*SUMPRODUCT($OL$7:$PC$7,$OL$17:$PC$17)-DQ$12*INDEX($OF$1:$OK$19,17,MATCH(DQ13,$OF$1:$OK$1,0))+DQ9*SUMPRODUCT($OL$7:$PC$7,$OL$10:$PC$10)*SUMPRODUCT($OF$10:$OI$10,$OF$17:$OI$17)+SUMPRODUCT($OL$7:$PC$7,$OL$11:$PC$11)*SUMPRODUCT($OF$11:$OI$11,$OF$17:$OI$17),"")</f>
        <v/>
      </c>
      <c r="DR17" s="19" t="str">
        <f t="array" ref="DR17">IF(DR7="1",SUM(DR148:DR150)/3.6-PRODUCT(DR9,INDEX($OL$1:$PC$19,17,MATCH(DR$2&amp;DR$6,INDEX($OL$1:$PC$19,2,)&amp;INDEX($OL$1:$PC$19,6,),0)))+DR9*SUMPRODUCT($OL$7:$PC$7,$OL$17:$PC$17)-DR$12*INDEX($OF$1:$OK$19,17,MATCH(DR13,$OF$1:$OK$1,0))+DR9*SUMPRODUCT($OL$7:$PC$7,$OL$10:$PC$10)*SUMPRODUCT($OF$10:$OI$10,$OF$17:$OI$17)+SUMPRODUCT($OL$7:$PC$7,$OL$11:$PC$11)*SUMPRODUCT($OF$11:$OI$11,$OF$17:$OI$17),"")</f>
        <v/>
      </c>
      <c r="DS17" s="19" t="str">
        <f t="array" ref="DS17">IF(DS7="1",SUM(DS148:DS150)/3.6-PRODUCT(DS9,INDEX($OL$1:$PC$19,17,MATCH(DS$2&amp;DS$6,INDEX($OL$1:$PC$19,2,)&amp;INDEX($OL$1:$PC$19,6,),0)))+DS9*SUMPRODUCT($OL$7:$PC$7,$OL$17:$PC$17)-DS$12*INDEX($OF$1:$OK$19,17,MATCH(DS13,$OF$1:$OK$1,0))+DS9*SUMPRODUCT($OL$7:$PC$7,$OL$10:$PC$10)*SUMPRODUCT($OF$10:$OI$10,$OF$17:$OI$17)+SUMPRODUCT($OL$7:$PC$7,$OL$11:$PC$11)*SUMPRODUCT($OF$11:$OI$11,$OF$17:$OI$17),"")</f>
        <v/>
      </c>
      <c r="DT17" s="19" t="str">
        <f t="array" ref="DT17">IF(DT7="1",SUM(DT148:DT150)/3.6-PRODUCT(DT9,INDEX($OL$1:$PC$19,17,MATCH(DT$2&amp;DT$6,INDEX($OL$1:$PC$19,2,)&amp;INDEX($OL$1:$PC$19,6,),0)))+DT9*SUMPRODUCT($OL$7:$PC$7,$OL$17:$PC$17)-DT$12*INDEX($OF$1:$OK$19,17,MATCH(DT13,$OF$1:$OK$1,0))+DT9*SUMPRODUCT($OL$7:$PC$7,$OL$10:$PC$10)*SUMPRODUCT($OF$10:$OI$10,$OF$17:$OI$17)+SUMPRODUCT($OL$7:$PC$7,$OL$11:$PC$11)*SUMPRODUCT($OF$11:$OI$11,$OF$17:$OI$17),"")</f>
        <v/>
      </c>
      <c r="DU17" s="19" t="str">
        <f t="array" ref="DU17">IF(DU7="1",SUM(DU148:DU150)/3.6-PRODUCT(DU9,INDEX($OL$1:$PC$19,17,MATCH(DU$2&amp;DU$6,INDEX($OL$1:$PC$19,2,)&amp;INDEX($OL$1:$PC$19,6,),0)))+DU9*SUMPRODUCT($OL$7:$PC$7,$OL$17:$PC$17)-DU$12*INDEX($OF$1:$OK$19,17,MATCH(DU13,$OF$1:$OK$1,0))+DU9*SUMPRODUCT($OL$7:$PC$7,$OL$10:$PC$10)*SUMPRODUCT($OF$10:$OI$10,$OF$17:$OI$17)+SUMPRODUCT($OL$7:$PC$7,$OL$11:$PC$11)*SUMPRODUCT($OF$11:$OI$11,$OF$17:$OI$17),"")</f>
        <v/>
      </c>
      <c r="DV17" s="19" t="str">
        <f t="array" ref="DV17">IF(DV7="1",SUM(DV148:DV150)/3.6-PRODUCT(DV9,INDEX($OL$1:$PC$19,17,MATCH(DV$2&amp;DV$6,INDEX($OL$1:$PC$19,2,)&amp;INDEX($OL$1:$PC$19,6,),0)))+DV9*SUMPRODUCT($OL$7:$PC$7,$OL$17:$PC$17)-DV$12*INDEX($OF$1:$OK$19,17,MATCH(DV13,$OF$1:$OK$1,0))+DV9*SUMPRODUCT($OL$7:$PC$7,$OL$10:$PC$10)*SUMPRODUCT($OF$10:$OI$10,$OF$17:$OI$17)+SUMPRODUCT($OL$7:$PC$7,$OL$11:$PC$11)*SUMPRODUCT($OF$11:$OI$11,$OF$17:$OI$17),"")</f>
        <v/>
      </c>
      <c r="DW17" s="19" t="str">
        <f t="array" ref="DW17">IF(DW7="1",SUM(DW148:DW150)/3.6-PRODUCT(DW9,INDEX($OL$1:$PC$19,17,MATCH(DW$2&amp;DW$6,INDEX($OL$1:$PC$19,2,)&amp;INDEX($OL$1:$PC$19,6,),0)))+DW9*SUMPRODUCT($OL$7:$PC$7,$OL$17:$PC$17)-DW$12*INDEX($OF$1:$OK$19,17,MATCH(DW13,$OF$1:$OK$1,0))+DW9*SUMPRODUCT($OL$7:$PC$7,$OL$10:$PC$10)*SUMPRODUCT($OF$10:$OI$10,$OF$17:$OI$17)+SUMPRODUCT($OL$7:$PC$7,$OL$11:$PC$11)*SUMPRODUCT($OF$11:$OI$11,$OF$17:$OI$17),"")</f>
        <v/>
      </c>
      <c r="DX17" s="19" t="str">
        <f t="array" ref="DX17">IF(DX7="1",SUM(DX148:DX150)/3.6-PRODUCT(DX9,INDEX($OL$1:$PC$19,17,MATCH(DX$2&amp;DX$6,INDEX($OL$1:$PC$19,2,)&amp;INDEX($OL$1:$PC$19,6,),0)))+DX9*SUMPRODUCT($OL$7:$PC$7,$OL$17:$PC$17)-DX$12*INDEX($OF$1:$OK$19,17,MATCH(DX13,$OF$1:$OK$1,0))+DX9*SUMPRODUCT($OL$7:$PC$7,$OL$10:$PC$10)*SUMPRODUCT($OF$10:$OI$10,$OF$17:$OI$17)+SUMPRODUCT($OL$7:$PC$7,$OL$11:$PC$11)*SUMPRODUCT($OF$11:$OI$11,$OF$17:$OI$17),"")</f>
        <v/>
      </c>
      <c r="DY17" s="19" t="str">
        <f t="array" ref="DY17">IF(DY7="1",SUM(DY148:DY150)/3.6-PRODUCT(DY9,INDEX($OL$1:$PC$19,17,MATCH(DY$2&amp;DY$6,INDEX($OL$1:$PC$19,2,)&amp;INDEX($OL$1:$PC$19,6,),0)))+DY9*SUMPRODUCT($OL$7:$PC$7,$OL$17:$PC$17)-DY$12*INDEX($OF$1:$OK$19,17,MATCH(DY13,$OF$1:$OK$1,0))+DY9*SUMPRODUCT($OL$7:$PC$7,$OL$10:$PC$10)*SUMPRODUCT($OF$10:$OI$10,$OF$17:$OI$17)+SUMPRODUCT($OL$7:$PC$7,$OL$11:$PC$11)*SUMPRODUCT($OF$11:$OI$11,$OF$17:$OI$17),"")</f>
        <v/>
      </c>
      <c r="DZ17" s="19" t="str">
        <f t="array" ref="DZ17">IF(DZ7="1",SUM(DZ148:DZ150)/3.6-PRODUCT(DZ9,INDEX($OL$1:$PC$19,17,MATCH(DZ$2&amp;DZ$6,INDEX($OL$1:$PC$19,2,)&amp;INDEX($OL$1:$PC$19,6,),0)))+DZ9*SUMPRODUCT($OL$7:$PC$7,$OL$17:$PC$17)-DZ$12*INDEX($OF$1:$OK$19,17,MATCH(DZ13,$OF$1:$OK$1,0))+DZ9*SUMPRODUCT($OL$7:$PC$7,$OL$10:$PC$10)*SUMPRODUCT($OF$10:$OI$10,$OF$17:$OI$17)+SUMPRODUCT($OL$7:$PC$7,$OL$11:$PC$11)*SUMPRODUCT($OF$11:$OI$11,$OF$17:$OI$17),"")</f>
        <v/>
      </c>
      <c r="EA17" s="19" t="str">
        <f t="array" ref="EA17">IF(EA7="1",SUM(EA148:EA150)/3.6-PRODUCT(EA9,INDEX($OL$1:$PC$19,17,MATCH(EA$2&amp;EA$6,INDEX($OL$1:$PC$19,2,)&amp;INDEX($OL$1:$PC$19,6,),0)))+EA9*SUMPRODUCT($OL$7:$PC$7,$OL$17:$PC$17)-EA$12*INDEX($OF$1:$OK$19,17,MATCH(EA13,$OF$1:$OK$1,0))+EA9*SUMPRODUCT($OL$7:$PC$7,$OL$10:$PC$10)*SUMPRODUCT($OF$10:$OI$10,$OF$17:$OI$17)+SUMPRODUCT($OL$7:$PC$7,$OL$11:$PC$11)*SUMPRODUCT($OF$11:$OI$11,$OF$17:$OI$17),"")</f>
        <v/>
      </c>
      <c r="EB17" s="19" t="str">
        <f t="array" ref="EB17">IF(EB7="1",SUM(EB148:EB150)/3.6-PRODUCT(EB9,INDEX($OL$1:$PC$19,17,MATCH(EB$2&amp;EB$6,INDEX($OL$1:$PC$19,2,)&amp;INDEX($OL$1:$PC$19,6,),0)))+EB9*SUMPRODUCT($OL$7:$PC$7,$OL$17:$PC$17)-EB$12*INDEX($OF$1:$OK$19,17,MATCH(EB13,$OF$1:$OK$1,0))+EB9*SUMPRODUCT($OL$7:$PC$7,$OL$10:$PC$10)*SUMPRODUCT($OF$10:$OI$10,$OF$17:$OI$17)+SUMPRODUCT($OL$7:$PC$7,$OL$11:$PC$11)*SUMPRODUCT($OF$11:$OI$11,$OF$17:$OI$17),"")</f>
        <v/>
      </c>
      <c r="EC17" s="19" t="str">
        <f t="array" ref="EC17">IF(EC7="1",SUM(EC148:EC150)/3.6-PRODUCT(EC9,INDEX($OL$1:$PC$19,17,MATCH(EC$2&amp;EC$6,INDEX($OL$1:$PC$19,2,)&amp;INDEX($OL$1:$PC$19,6,),0)))+EC9*SUMPRODUCT($OL$7:$PC$7,$OL$17:$PC$17)-EC$12*INDEX($OF$1:$OK$19,17,MATCH(EC13,$OF$1:$OK$1,0))+EC9*SUMPRODUCT($OL$7:$PC$7,$OL$10:$PC$10)*SUMPRODUCT($OF$10:$OI$10,$OF$17:$OI$17)+SUMPRODUCT($OL$7:$PC$7,$OL$11:$PC$11)*SUMPRODUCT($OF$11:$OI$11,$OF$17:$OI$17),"")</f>
        <v/>
      </c>
      <c r="ED17" s="19" t="str">
        <f t="array" ref="ED17">IF(ED7="1",SUM(ED148:ED150)/3.6-PRODUCT(ED9,INDEX($OL$1:$PC$19,17,MATCH(ED$2&amp;ED$6,INDEX($OL$1:$PC$19,2,)&amp;INDEX($OL$1:$PC$19,6,),0)))+ED9*SUMPRODUCT($OL$7:$PC$7,$OL$17:$PC$17)-ED$12*INDEX($OF$1:$OK$19,17,MATCH(ED13,$OF$1:$OK$1,0))+ED9*SUMPRODUCT($OL$7:$PC$7,$OL$10:$PC$10)*SUMPRODUCT($OF$10:$OI$10,$OF$17:$OI$17)+SUMPRODUCT($OL$7:$PC$7,$OL$11:$PC$11)*SUMPRODUCT($OF$11:$OI$11,$OF$17:$OI$17),"")</f>
        <v/>
      </c>
      <c r="EE17" s="19" t="str">
        <f t="array" ref="EE17">IF(EE7="1",SUM(EE148:EE150)/3.6-PRODUCT(EE9,INDEX($OL$1:$PC$19,17,MATCH(EE$2&amp;EE$6,INDEX($OL$1:$PC$19,2,)&amp;INDEX($OL$1:$PC$19,6,),0)))+EE9*SUMPRODUCT($OL$7:$PC$7,$OL$17:$PC$17)-EE$12*INDEX($OF$1:$OK$19,17,MATCH(EE13,$OF$1:$OK$1,0))+EE9*SUMPRODUCT($OL$7:$PC$7,$OL$10:$PC$10)*SUMPRODUCT($OF$10:$OI$10,$OF$17:$OI$17)+SUMPRODUCT($OL$7:$PC$7,$OL$11:$PC$11)*SUMPRODUCT($OF$11:$OI$11,$OF$17:$OI$17),"")</f>
        <v/>
      </c>
      <c r="EF17" s="19" t="str">
        <f t="array" ref="EF17">IF(EF7="1",SUM(EF148:EF150)/3.6-PRODUCT(EF9,INDEX($OL$1:$PC$19,17,MATCH(EF$2&amp;EF$6,INDEX($OL$1:$PC$19,2,)&amp;INDEX($OL$1:$PC$19,6,),0)))+EF9*SUMPRODUCT($OL$7:$PC$7,$OL$17:$PC$17)-EF$12*INDEX($OF$1:$OK$19,17,MATCH(EF13,$OF$1:$OK$1,0))+EF9*SUMPRODUCT($OL$7:$PC$7,$OL$10:$PC$10)*SUMPRODUCT($OF$10:$OI$10,$OF$17:$OI$17)+SUMPRODUCT($OL$7:$PC$7,$OL$11:$PC$11)*SUMPRODUCT($OF$11:$OI$11,$OF$17:$OI$17),"")</f>
        <v/>
      </c>
      <c r="EG17" s="19" t="str">
        <f t="array" ref="EG17">IF(EG7="1",SUM(EG148:EG150)/3.6-PRODUCT(EG9,INDEX($OL$1:$PC$19,17,MATCH(EG$2&amp;EG$6,INDEX($OL$1:$PC$19,2,)&amp;INDEX($OL$1:$PC$19,6,),0)))+EG9*SUMPRODUCT($OL$7:$PC$7,$OL$17:$PC$17)-EG$12*INDEX($OF$1:$OK$19,17,MATCH(EG13,$OF$1:$OK$1,0))+EG9*SUMPRODUCT($OL$7:$PC$7,$OL$10:$PC$10)*SUMPRODUCT($OF$10:$OI$10,$OF$17:$OI$17)+SUMPRODUCT($OL$7:$PC$7,$OL$11:$PC$11)*SUMPRODUCT($OF$11:$OI$11,$OF$17:$OI$17),"")</f>
        <v/>
      </c>
      <c r="EH17" s="19" t="str">
        <f t="array" ref="EH17">IF(EH7="1",SUM(EH148:EH150)/3.6-PRODUCT(EH9,INDEX($OL$1:$PC$19,17,MATCH(EH$2&amp;EH$6,INDEX($OL$1:$PC$19,2,)&amp;INDEX($OL$1:$PC$19,6,),0)))+EH9*SUMPRODUCT($OL$7:$PC$7,$OL$17:$PC$17)-EH$12*INDEX($OF$1:$OK$19,17,MATCH(EH13,$OF$1:$OK$1,0))+EH9*SUMPRODUCT($OL$7:$PC$7,$OL$10:$PC$10)*SUMPRODUCT($OF$10:$OI$10,$OF$17:$OI$17)+SUMPRODUCT($OL$7:$PC$7,$OL$11:$PC$11)*SUMPRODUCT($OF$11:$OI$11,$OF$17:$OI$17),"")</f>
        <v/>
      </c>
      <c r="EI17" s="19" t="str">
        <f t="array" ref="EI17">IF(EI7="1",SUM(EI148:EI150)/3.6-PRODUCT(EI9,INDEX($OL$1:$PC$19,17,MATCH(EI$2&amp;EI$6,INDEX($OL$1:$PC$19,2,)&amp;INDEX($OL$1:$PC$19,6,),0)))+EI9*SUMPRODUCT($OL$7:$PC$7,$OL$17:$PC$17)-EI$12*INDEX($OF$1:$OK$19,17,MATCH(EI13,$OF$1:$OK$1,0))+EI9*SUMPRODUCT($OL$7:$PC$7,$OL$10:$PC$10)*SUMPRODUCT($OF$10:$OI$10,$OF$17:$OI$17)+SUMPRODUCT($OL$7:$PC$7,$OL$11:$PC$11)*SUMPRODUCT($OF$11:$OI$11,$OF$17:$OI$17),"")</f>
        <v/>
      </c>
      <c r="EJ17" s="19" t="str">
        <f t="array" ref="EJ17">IF(EJ7="1",SUM(EJ148:EJ150)/3.6-PRODUCT(EJ9,INDEX($OL$1:$PC$19,17,MATCH(EJ$2&amp;EJ$6,INDEX($OL$1:$PC$19,2,)&amp;INDEX($OL$1:$PC$19,6,),0)))+EJ9*SUMPRODUCT($OL$7:$PC$7,$OL$17:$PC$17)-EJ$12*INDEX($OF$1:$OK$19,17,MATCH(EJ13,$OF$1:$OK$1,0))+EJ9*SUMPRODUCT($OL$7:$PC$7,$OL$10:$PC$10)*SUMPRODUCT($OF$10:$OI$10,$OF$17:$OI$17)+SUMPRODUCT($OL$7:$PC$7,$OL$11:$PC$11)*SUMPRODUCT($OF$11:$OI$11,$OF$17:$OI$17),"")</f>
        <v/>
      </c>
      <c r="EK17" s="19" t="str">
        <f t="array" ref="EK17">IF(EK7="1",SUM(EK148:EK150)/3.6-PRODUCT(EK9,INDEX($OL$1:$PC$19,17,MATCH(EK$2&amp;EK$6,INDEX($OL$1:$PC$19,2,)&amp;INDEX($OL$1:$PC$19,6,),0)))+EK9*SUMPRODUCT($OL$7:$PC$7,$OL$17:$PC$17)-EK$12*INDEX($OF$1:$OK$19,17,MATCH(EK13,$OF$1:$OK$1,0))+EK9*SUMPRODUCT($OL$7:$PC$7,$OL$10:$PC$10)*SUMPRODUCT($OF$10:$OI$10,$OF$17:$OI$17)+SUMPRODUCT($OL$7:$PC$7,$OL$11:$PC$11)*SUMPRODUCT($OF$11:$OI$11,$OF$17:$OI$17),"")</f>
        <v/>
      </c>
      <c r="EL17" s="19" t="str">
        <f t="array" ref="EL17">IF(EL7="1",SUM(EL148:EL150)/3.6-PRODUCT(EL9,INDEX($OL$1:$PC$19,17,MATCH(EL$2&amp;EL$6,INDEX($OL$1:$PC$19,2,)&amp;INDEX($OL$1:$PC$19,6,),0)))+EL9*SUMPRODUCT($OL$7:$PC$7,$OL$17:$PC$17)-EL$12*INDEX($OF$1:$OK$19,17,MATCH(EL13,$OF$1:$OK$1,0))+EL9*SUMPRODUCT($OL$7:$PC$7,$OL$10:$PC$10)*SUMPRODUCT($OF$10:$OI$10,$OF$17:$OI$17)+SUMPRODUCT($OL$7:$PC$7,$OL$11:$PC$11)*SUMPRODUCT($OF$11:$OI$11,$OF$17:$OI$17),"")</f>
        <v/>
      </c>
      <c r="EM17" s="19" t="str">
        <f t="array" ref="EM17">IF(EM7="1",SUM(EM148:EM150)/3.6-PRODUCT(EM9,INDEX($OL$1:$PC$19,17,MATCH(EM$2&amp;EM$6,INDEX($OL$1:$PC$19,2,)&amp;INDEX($OL$1:$PC$19,6,),0)))+EM9*SUMPRODUCT($OL$7:$PC$7,$OL$17:$PC$17)-EM$12*INDEX($OF$1:$OK$19,17,MATCH(EM13,$OF$1:$OK$1,0))+EM9*SUMPRODUCT($OL$7:$PC$7,$OL$10:$PC$10)*SUMPRODUCT($OF$10:$OI$10,$OF$17:$OI$17)+SUMPRODUCT($OL$7:$PC$7,$OL$11:$PC$11)*SUMPRODUCT($OF$11:$OI$11,$OF$17:$OI$17),"")</f>
        <v/>
      </c>
      <c r="EN17" s="19" t="str">
        <f t="array" ref="EN17">IF(EN7="1",SUM(EN148:EN150)/3.6-PRODUCT(EN9,INDEX($OL$1:$PC$19,17,MATCH(EN$2&amp;EN$6,INDEX($OL$1:$PC$19,2,)&amp;INDEX($OL$1:$PC$19,6,),0)))+EN9*SUMPRODUCT($OL$7:$PC$7,$OL$17:$PC$17)-EN$12*INDEX($OF$1:$OK$19,17,MATCH(EN13,$OF$1:$OK$1,0))+EN9*SUMPRODUCT($OL$7:$PC$7,$OL$10:$PC$10)*SUMPRODUCT($OF$10:$OI$10,$OF$17:$OI$17)+SUMPRODUCT($OL$7:$PC$7,$OL$11:$PC$11)*SUMPRODUCT($OF$11:$OI$11,$OF$17:$OI$17),"")</f>
        <v/>
      </c>
      <c r="EO17" s="19" t="str">
        <f t="array" ref="EO17">IF(EO7="1",SUM(EO148:EO150)/3.6-PRODUCT(EO9,INDEX($OL$1:$PC$19,17,MATCH(EO$2&amp;EO$6,INDEX($OL$1:$PC$19,2,)&amp;INDEX($OL$1:$PC$19,6,),0)))+EO9*SUMPRODUCT($OL$7:$PC$7,$OL$17:$PC$17)-EO$12*INDEX($OF$1:$OK$19,17,MATCH(EO13,$OF$1:$OK$1,0))+EO9*SUMPRODUCT($OL$7:$PC$7,$OL$10:$PC$10)*SUMPRODUCT($OF$10:$OI$10,$OF$17:$OI$17)+SUMPRODUCT($OL$7:$PC$7,$OL$11:$PC$11)*SUMPRODUCT($OF$11:$OI$11,$OF$17:$OI$17),"")</f>
        <v/>
      </c>
      <c r="EP17" s="19" t="str">
        <f t="array" ref="EP17">IF(EP7="1",SUM(EP148:EP150)/3.6-PRODUCT(EP9,INDEX($OL$1:$PC$19,17,MATCH(EP$2&amp;EP$6,INDEX($OL$1:$PC$19,2,)&amp;INDEX($OL$1:$PC$19,6,),0)))+EP9*SUMPRODUCT($OL$7:$PC$7,$OL$17:$PC$17)-EP$12*INDEX($OF$1:$OK$19,17,MATCH(EP13,$OF$1:$OK$1,0))+EP9*SUMPRODUCT($OL$7:$PC$7,$OL$10:$PC$10)*SUMPRODUCT($OF$10:$OI$10,$OF$17:$OI$17)+SUMPRODUCT($OL$7:$PC$7,$OL$11:$PC$11)*SUMPRODUCT($OF$11:$OI$11,$OF$17:$OI$17),"")</f>
        <v/>
      </c>
      <c r="EQ17" s="19" t="str">
        <f t="array" ref="EQ17">IF(EQ7="1",SUM(EQ148:EQ150)/3.6-PRODUCT(EQ9,INDEX($OL$1:$PC$19,17,MATCH(EQ$2&amp;EQ$6,INDEX($OL$1:$PC$19,2,)&amp;INDEX($OL$1:$PC$19,6,),0)))+EQ9*SUMPRODUCT($OL$7:$PC$7,$OL$17:$PC$17)-EQ$12*INDEX($OF$1:$OK$19,17,MATCH(EQ13,$OF$1:$OK$1,0))+EQ9*SUMPRODUCT($OL$7:$PC$7,$OL$10:$PC$10)*SUMPRODUCT($OF$10:$OI$10,$OF$17:$OI$17)+SUMPRODUCT($OL$7:$PC$7,$OL$11:$PC$11)*SUMPRODUCT($OF$11:$OI$11,$OF$17:$OI$17),"")</f>
        <v/>
      </c>
      <c r="ER17" s="19" t="str">
        <f t="array" ref="ER17">IF(ER7="1",SUM(ER148:ER150)/3.6-PRODUCT(ER9,INDEX($OL$1:$PC$19,17,MATCH(ER$2&amp;ER$6,INDEX($OL$1:$PC$19,2,)&amp;INDEX($OL$1:$PC$19,6,),0)))+ER9*SUMPRODUCT($OL$7:$PC$7,$OL$17:$PC$17)-ER$12*INDEX($OF$1:$OK$19,17,MATCH(ER13,$OF$1:$OK$1,0))+ER9*SUMPRODUCT($OL$7:$PC$7,$OL$10:$PC$10)*SUMPRODUCT($OF$10:$OI$10,$OF$17:$OI$17)+SUMPRODUCT($OL$7:$PC$7,$OL$11:$PC$11)*SUMPRODUCT($OF$11:$OI$11,$OF$17:$OI$17),"")</f>
        <v/>
      </c>
      <c r="ES17" s="19" t="str">
        <f t="array" ref="ES17">IF(ES7="1",SUM(ES148:ES150)/3.6-PRODUCT(ES9,INDEX($OL$1:$PC$19,17,MATCH(ES$2&amp;ES$6,INDEX($OL$1:$PC$19,2,)&amp;INDEX($OL$1:$PC$19,6,),0)))+ES9*SUMPRODUCT($OL$7:$PC$7,$OL$17:$PC$17)-ES$12*INDEX($OF$1:$OK$19,17,MATCH(ES13,$OF$1:$OK$1,0))+ES9*SUMPRODUCT($OL$7:$PC$7,$OL$10:$PC$10)*SUMPRODUCT($OF$10:$OI$10,$OF$17:$OI$17)+SUMPRODUCT($OL$7:$PC$7,$OL$11:$PC$11)*SUMPRODUCT($OF$11:$OI$11,$OF$17:$OI$17),"")</f>
        <v/>
      </c>
      <c r="ET17" s="19" t="str">
        <f t="array" ref="ET17">IF(ET7="1",SUM(ET148:ET150)/3.6-PRODUCT(ET9,INDEX($OL$1:$PC$19,17,MATCH(ET$2&amp;ET$6,INDEX($OL$1:$PC$19,2,)&amp;INDEX($OL$1:$PC$19,6,),0)))+ET9*SUMPRODUCT($OL$7:$PC$7,$OL$17:$PC$17)-ET$12*INDEX($OF$1:$OK$19,17,MATCH(ET13,$OF$1:$OK$1,0))+ET9*SUMPRODUCT($OL$7:$PC$7,$OL$10:$PC$10)*SUMPRODUCT($OF$10:$OI$10,$OF$17:$OI$17)+SUMPRODUCT($OL$7:$PC$7,$OL$11:$PC$11)*SUMPRODUCT($OF$11:$OI$11,$OF$17:$OI$17),"")</f>
        <v/>
      </c>
      <c r="EU17" s="19" t="str">
        <f t="array" ref="EU17">IF(EU7="1",SUM(EU148:EU150)/3.6-PRODUCT(EU9,INDEX($OL$1:$PC$19,17,MATCH(EU$2&amp;EU$6,INDEX($OL$1:$PC$19,2,)&amp;INDEX($OL$1:$PC$19,6,),0)))+EU9*SUMPRODUCT($OL$7:$PC$7,$OL$17:$PC$17)-EU$12*INDEX($OF$1:$OK$19,17,MATCH(EU13,$OF$1:$OK$1,0))+EU9*SUMPRODUCT($OL$7:$PC$7,$OL$10:$PC$10)*SUMPRODUCT($OF$10:$OI$10,$OF$17:$OI$17)+SUMPRODUCT($OL$7:$PC$7,$OL$11:$PC$11)*SUMPRODUCT($OF$11:$OI$11,$OF$17:$OI$17),"")</f>
        <v/>
      </c>
      <c r="EV17" s="19" t="str">
        <f t="array" ref="EV17">IF(EV7="1",SUM(EV148:EV150)/3.6-PRODUCT(EV9,INDEX($OL$1:$PC$19,17,MATCH(EV$2&amp;EV$6,INDEX($OL$1:$PC$19,2,)&amp;INDEX($OL$1:$PC$19,6,),0)))+EV9*SUMPRODUCT($OL$7:$PC$7,$OL$17:$PC$17)-EV$12*INDEX($OF$1:$OK$19,17,MATCH(EV13,$OF$1:$OK$1,0))+EV9*SUMPRODUCT($OL$7:$PC$7,$OL$10:$PC$10)*SUMPRODUCT($OF$10:$OI$10,$OF$17:$OI$17)+SUMPRODUCT($OL$7:$PC$7,$OL$11:$PC$11)*SUMPRODUCT($OF$11:$OI$11,$OF$17:$OI$17),"")</f>
        <v/>
      </c>
      <c r="EW17" s="19" t="str">
        <f t="array" ref="EW17">IF(EW7="1",SUM(EW148:EW150)/3.6-PRODUCT(EW9,INDEX($OL$1:$PC$19,17,MATCH(EW$2&amp;EW$6,INDEX($OL$1:$PC$19,2,)&amp;INDEX($OL$1:$PC$19,6,),0)))+EW9*SUMPRODUCT($OL$7:$PC$7,$OL$17:$PC$17)-EW$12*INDEX($OF$1:$OK$19,17,MATCH(EW13,$OF$1:$OK$1,0))+EW9*SUMPRODUCT($OL$7:$PC$7,$OL$10:$PC$10)*SUMPRODUCT($OF$10:$OI$10,$OF$17:$OI$17)+SUMPRODUCT($OL$7:$PC$7,$OL$11:$PC$11)*SUMPRODUCT($OF$11:$OI$11,$OF$17:$OI$17),"")</f>
        <v/>
      </c>
      <c r="EX17" s="19" t="str">
        <f t="array" ref="EX17">IF(EX7="1",SUM(EX148:EX150)/3.6-PRODUCT(EX9,INDEX($OL$1:$PC$19,17,MATCH(EX$2&amp;EX$6,INDEX($OL$1:$PC$19,2,)&amp;INDEX($OL$1:$PC$19,6,),0)))+EX9*SUMPRODUCT($OL$7:$PC$7,$OL$17:$PC$17)-EX$12*INDEX($OF$1:$OK$19,17,MATCH(EX13,$OF$1:$OK$1,0))+EX9*SUMPRODUCT($OL$7:$PC$7,$OL$10:$PC$10)*SUMPRODUCT($OF$10:$OI$10,$OF$17:$OI$17)+SUMPRODUCT($OL$7:$PC$7,$OL$11:$PC$11)*SUMPRODUCT($OF$11:$OI$11,$OF$17:$OI$17),"")</f>
        <v/>
      </c>
      <c r="EY17" s="19" t="str">
        <f t="array" ref="EY17">IF(EY7="1",SUM(EY148:EY150)/3.6-PRODUCT(EY9,INDEX($OL$1:$PC$19,17,MATCH(EY$2&amp;EY$6,INDEX($OL$1:$PC$19,2,)&amp;INDEX($OL$1:$PC$19,6,),0)))+EY9*SUMPRODUCT($OL$7:$PC$7,$OL$17:$PC$17)-EY$12*INDEX($OF$1:$OK$19,17,MATCH(EY13,$OF$1:$OK$1,0))+EY9*SUMPRODUCT($OL$7:$PC$7,$OL$10:$PC$10)*SUMPRODUCT($OF$10:$OI$10,$OF$17:$OI$17)+SUMPRODUCT($OL$7:$PC$7,$OL$11:$PC$11)*SUMPRODUCT($OF$11:$OI$11,$OF$17:$OI$17),"")</f>
        <v/>
      </c>
      <c r="EZ17" s="19" t="str">
        <f t="array" ref="EZ17">IF(EZ7="1",SUM(EZ148:EZ150)/3.6-PRODUCT(EZ9,INDEX($OL$1:$PC$19,17,MATCH(EZ$2&amp;EZ$6,INDEX($OL$1:$PC$19,2,)&amp;INDEX($OL$1:$PC$19,6,),0)))+EZ9*SUMPRODUCT($OL$7:$PC$7,$OL$17:$PC$17)-EZ$12*INDEX($OF$1:$OK$19,17,MATCH(EZ13,$OF$1:$OK$1,0))+EZ9*SUMPRODUCT($OL$7:$PC$7,$OL$10:$PC$10)*SUMPRODUCT($OF$10:$OI$10,$OF$17:$OI$17)+SUMPRODUCT($OL$7:$PC$7,$OL$11:$PC$11)*SUMPRODUCT($OF$11:$OI$11,$OF$17:$OI$17),"")</f>
        <v/>
      </c>
      <c r="FA17" s="19" t="str">
        <f t="array" ref="FA17">IF(FA7="1",SUM(FA148:FA150)/3.6-PRODUCT(FA9,INDEX($OL$1:$PC$19,17,MATCH(FA$2&amp;FA$6,INDEX($OL$1:$PC$19,2,)&amp;INDEX($OL$1:$PC$19,6,),0)))+FA9*SUMPRODUCT($OL$7:$PC$7,$OL$17:$PC$17)-FA$12*INDEX($OF$1:$OK$19,17,MATCH(FA13,$OF$1:$OK$1,0))+FA9*SUMPRODUCT($OL$7:$PC$7,$OL$10:$PC$10)*SUMPRODUCT($OF$10:$OI$10,$OF$17:$OI$17)+SUMPRODUCT($OL$7:$PC$7,$OL$11:$PC$11)*SUMPRODUCT($OF$11:$OI$11,$OF$17:$OI$17),"")</f>
        <v/>
      </c>
      <c r="FB17" s="19" t="str">
        <f t="array" ref="FB17">IF(FB7="1",SUM(FB148:FB150)/3.6-PRODUCT(FB9,INDEX($OL$1:$PC$19,17,MATCH(FB$2&amp;FB$6,INDEX($OL$1:$PC$19,2,)&amp;INDEX($OL$1:$PC$19,6,),0)))+FB9*SUMPRODUCT($OL$7:$PC$7,$OL$17:$PC$17)-FB$12*INDEX($OF$1:$OK$19,17,MATCH(FB13,$OF$1:$OK$1,0))+FB9*SUMPRODUCT($OL$7:$PC$7,$OL$10:$PC$10)*SUMPRODUCT($OF$10:$OI$10,$OF$17:$OI$17)+SUMPRODUCT($OL$7:$PC$7,$OL$11:$PC$11)*SUMPRODUCT($OF$11:$OI$11,$OF$17:$OI$17),"")</f>
        <v/>
      </c>
      <c r="FC17" s="19" t="str">
        <f t="array" ref="FC17">IF(FC7="1",SUM(FC148:FC150)/3.6-PRODUCT(FC9,INDEX($OL$1:$PC$19,17,MATCH(FC$2&amp;FC$6,INDEX($OL$1:$PC$19,2,)&amp;INDEX($OL$1:$PC$19,6,),0)))+FC9*SUMPRODUCT($OL$7:$PC$7,$OL$17:$PC$17)-FC$12*INDEX($OF$1:$OK$19,17,MATCH(FC13,$OF$1:$OK$1,0))+FC9*SUMPRODUCT($OL$7:$PC$7,$OL$10:$PC$10)*SUMPRODUCT($OF$10:$OI$10,$OF$17:$OI$17)+SUMPRODUCT($OL$7:$PC$7,$OL$11:$PC$11)*SUMPRODUCT($OF$11:$OI$11,$OF$17:$OI$17),"")</f>
        <v/>
      </c>
      <c r="FD17" s="19" t="str">
        <f t="array" ref="FD17">IF(FD7="1",SUM(FD148:FD150)/3.6-PRODUCT(FD9,INDEX($OL$1:$PC$19,17,MATCH(FD$2&amp;FD$6,INDEX($OL$1:$PC$19,2,)&amp;INDEX($OL$1:$PC$19,6,),0)))+FD9*SUMPRODUCT($OL$7:$PC$7,$OL$17:$PC$17)-FD$12*INDEX($OF$1:$OK$19,17,MATCH(FD13,$OF$1:$OK$1,0))+FD9*SUMPRODUCT($OL$7:$PC$7,$OL$10:$PC$10)*SUMPRODUCT($OF$10:$OI$10,$OF$17:$OI$17)+SUMPRODUCT($OL$7:$PC$7,$OL$11:$PC$11)*SUMPRODUCT($OF$11:$OI$11,$OF$17:$OI$17),"")</f>
        <v/>
      </c>
      <c r="FE17" s="19" t="str">
        <f t="array" ref="FE17">IF(FE7="1",SUM(FE148:FE150)/3.6-PRODUCT(FE9,INDEX($OL$1:$PC$19,17,MATCH(FE$2&amp;FE$6,INDEX($OL$1:$PC$19,2,)&amp;INDEX($OL$1:$PC$19,6,),0)))+FE9*SUMPRODUCT($OL$7:$PC$7,$OL$17:$PC$17)-FE$12*INDEX($OF$1:$OK$19,17,MATCH(FE13,$OF$1:$OK$1,0))+FE9*SUMPRODUCT($OL$7:$PC$7,$OL$10:$PC$10)*SUMPRODUCT($OF$10:$OI$10,$OF$17:$OI$17)+SUMPRODUCT($OL$7:$PC$7,$OL$11:$PC$11)*SUMPRODUCT($OF$11:$OI$11,$OF$17:$OI$17),"")</f>
        <v/>
      </c>
      <c r="FF17" s="19" t="str">
        <f t="array" ref="FF17">IF(FF7="1",SUM(FF148:FF150)/3.6-PRODUCT(FF9,INDEX($OL$1:$PC$19,17,MATCH(FF$2&amp;FF$6,INDEX($OL$1:$PC$19,2,)&amp;INDEX($OL$1:$PC$19,6,),0)))+FF9*SUMPRODUCT($OL$7:$PC$7,$OL$17:$PC$17)-FF$12*INDEX($OF$1:$OK$19,17,MATCH(FF13,$OF$1:$OK$1,0))+FF9*SUMPRODUCT($OL$7:$PC$7,$OL$10:$PC$10)*SUMPRODUCT($OF$10:$OI$10,$OF$17:$OI$17)+SUMPRODUCT($OL$7:$PC$7,$OL$11:$PC$11)*SUMPRODUCT($OF$11:$OI$11,$OF$17:$OI$17),"")</f>
        <v/>
      </c>
      <c r="FG17" s="19" t="str">
        <f t="array" ref="FG17">IF(FG7="1",SUM(FG148:FG150)/3.6-PRODUCT(FG9,INDEX($OL$1:$PC$19,17,MATCH(FG$2&amp;FG$6,INDEX($OL$1:$PC$19,2,)&amp;INDEX($OL$1:$PC$19,6,),0)))+FG9*SUMPRODUCT($OL$7:$PC$7,$OL$17:$PC$17)-FG$12*INDEX($OF$1:$OK$19,17,MATCH(FG13,$OF$1:$OK$1,0))+FG9*SUMPRODUCT($OL$7:$PC$7,$OL$10:$PC$10)*SUMPRODUCT($OF$10:$OI$10,$OF$17:$OI$17)+SUMPRODUCT($OL$7:$PC$7,$OL$11:$PC$11)*SUMPRODUCT($OF$11:$OI$11,$OF$17:$OI$17),"")</f>
        <v/>
      </c>
      <c r="FH17" s="19" t="str">
        <f t="array" ref="FH17">IF(FH7="1",SUM(FH148:FH150)/3.6-PRODUCT(FH9,INDEX($OL$1:$PC$19,17,MATCH(FH$2&amp;FH$6,INDEX($OL$1:$PC$19,2,)&amp;INDEX($OL$1:$PC$19,6,),0)))+FH9*SUMPRODUCT($OL$7:$PC$7,$OL$17:$PC$17)-FH$12*INDEX($OF$1:$OK$19,17,MATCH(FH13,$OF$1:$OK$1,0))+FH9*SUMPRODUCT($OL$7:$PC$7,$OL$10:$PC$10)*SUMPRODUCT($OF$10:$OI$10,$OF$17:$OI$17)+SUMPRODUCT($OL$7:$PC$7,$OL$11:$PC$11)*SUMPRODUCT($OF$11:$OI$11,$OF$17:$OI$17),"")</f>
        <v/>
      </c>
      <c r="FI17" s="19" t="str">
        <f t="array" ref="FI17">IF(FI7="1",SUM(FI148:FI150)/3.6-PRODUCT(FI9,INDEX($OL$1:$PC$19,17,MATCH(FI$2&amp;FI$6,INDEX($OL$1:$PC$19,2,)&amp;INDEX($OL$1:$PC$19,6,),0)))+FI9*SUMPRODUCT($OL$7:$PC$7,$OL$17:$PC$17)-FI$12*INDEX($OF$1:$OK$19,17,MATCH(FI13,$OF$1:$OK$1,0))+FI9*SUMPRODUCT($OL$7:$PC$7,$OL$10:$PC$10)*SUMPRODUCT($OF$10:$OI$10,$OF$17:$OI$17)+SUMPRODUCT($OL$7:$PC$7,$OL$11:$PC$11)*SUMPRODUCT($OF$11:$OI$11,$OF$17:$OI$17),"")</f>
        <v/>
      </c>
      <c r="FJ17" s="19" t="str">
        <f t="array" ref="FJ17">IF(FJ7="1",SUM(FJ148:FJ150)/3.6-PRODUCT(FJ9,INDEX($OL$1:$PC$19,17,MATCH(FJ$2&amp;FJ$6,INDEX($OL$1:$PC$19,2,)&amp;INDEX($OL$1:$PC$19,6,),0)))+FJ9*SUMPRODUCT($OL$7:$PC$7,$OL$17:$PC$17)-FJ$12*INDEX($OF$1:$OK$19,17,MATCH(FJ13,$OF$1:$OK$1,0))+FJ9*SUMPRODUCT($OL$7:$PC$7,$OL$10:$PC$10)*SUMPRODUCT($OF$10:$OI$10,$OF$17:$OI$17)+SUMPRODUCT($OL$7:$PC$7,$OL$11:$PC$11)*SUMPRODUCT($OF$11:$OI$11,$OF$17:$OI$17),"")</f>
        <v/>
      </c>
      <c r="FK17" s="19" t="str">
        <f t="array" ref="FK17">IF(FK7="1",SUM(FK148:FK150)/3.6-PRODUCT(FK9,INDEX($OL$1:$PC$19,17,MATCH(FK$2&amp;FK$6,INDEX($OL$1:$PC$19,2,)&amp;INDEX($OL$1:$PC$19,6,),0)))+FK9*SUMPRODUCT($OL$7:$PC$7,$OL$17:$PC$17)-FK$12*INDEX($OF$1:$OK$19,17,MATCH(FK13,$OF$1:$OK$1,0))+FK9*SUMPRODUCT($OL$7:$PC$7,$OL$10:$PC$10)*SUMPRODUCT($OF$10:$OI$10,$OF$17:$OI$17)+SUMPRODUCT($OL$7:$PC$7,$OL$11:$PC$11)*SUMPRODUCT($OF$11:$OI$11,$OF$17:$OI$17),"")</f>
        <v/>
      </c>
      <c r="FL17" s="19" t="str">
        <f t="array" ref="FL17">IF(FL7="1",SUM(FL148:FL150)/3.6-PRODUCT(FL9,INDEX($OL$1:$PC$19,17,MATCH(FL$2&amp;FL$6,INDEX($OL$1:$PC$19,2,)&amp;INDEX($OL$1:$PC$19,6,),0)))+FL9*SUMPRODUCT($OL$7:$PC$7,$OL$17:$PC$17)-FL$12*INDEX($OF$1:$OK$19,17,MATCH(FL13,$OF$1:$OK$1,0))+FL9*SUMPRODUCT($OL$7:$PC$7,$OL$10:$PC$10)*SUMPRODUCT($OF$10:$OI$10,$OF$17:$OI$17)+SUMPRODUCT($OL$7:$PC$7,$OL$11:$PC$11)*SUMPRODUCT($OF$11:$OI$11,$OF$17:$OI$17),"")</f>
        <v/>
      </c>
      <c r="FM17" s="19" t="str">
        <f t="array" ref="FM17">IF(FM7="1",SUM(FM148:FM150)/3.6-PRODUCT(FM9,INDEX($OL$1:$PC$19,17,MATCH(FM$2&amp;FM$6,INDEX($OL$1:$PC$19,2,)&amp;INDEX($OL$1:$PC$19,6,),0)))+FM9*SUMPRODUCT($OL$7:$PC$7,$OL$17:$PC$17)-FM$12*INDEX($OF$1:$OK$19,17,MATCH(FM13,$OF$1:$OK$1,0))+FM9*SUMPRODUCT($OL$7:$PC$7,$OL$10:$PC$10)*SUMPRODUCT($OF$10:$OI$10,$OF$17:$OI$17)+SUMPRODUCT($OL$7:$PC$7,$OL$11:$PC$11)*SUMPRODUCT($OF$11:$OI$11,$OF$17:$OI$17),"")</f>
        <v/>
      </c>
      <c r="FN17" s="19" t="str">
        <f t="array" ref="FN17">IF(FN7="1",SUM(FN148:FN150)/3.6-PRODUCT(FN9,INDEX($OL$1:$PC$19,17,MATCH(FN$2&amp;FN$6,INDEX($OL$1:$PC$19,2,)&amp;INDEX($OL$1:$PC$19,6,),0)))+FN9*SUMPRODUCT($OL$7:$PC$7,$OL$17:$PC$17)-FN$12*INDEX($OF$1:$OK$19,17,MATCH(FN13,$OF$1:$OK$1,0))+FN9*SUMPRODUCT($OL$7:$PC$7,$OL$10:$PC$10)*SUMPRODUCT($OF$10:$OI$10,$OF$17:$OI$17)+SUMPRODUCT($OL$7:$PC$7,$OL$11:$PC$11)*SUMPRODUCT($OF$11:$OI$11,$OF$17:$OI$17),"")</f>
        <v/>
      </c>
      <c r="FO17" s="19" t="str">
        <f t="array" ref="FO17">IF(FO7="1",SUM(FO148:FO150)/3.6-PRODUCT(FO9,INDEX($OL$1:$PC$19,17,MATCH(FO$2&amp;FO$6,INDEX($OL$1:$PC$19,2,)&amp;INDEX($OL$1:$PC$19,6,),0)))+FO9*SUMPRODUCT($OL$7:$PC$7,$OL$17:$PC$17)-FO$12*INDEX($OF$1:$OK$19,17,MATCH(FO13,$OF$1:$OK$1,0))+FO9*SUMPRODUCT($OL$7:$PC$7,$OL$10:$PC$10)*SUMPRODUCT($OF$10:$OI$10,$OF$17:$OI$17)+SUMPRODUCT($OL$7:$PC$7,$OL$11:$PC$11)*SUMPRODUCT($OF$11:$OI$11,$OF$17:$OI$17),"")</f>
        <v/>
      </c>
      <c r="FP17" s="19" t="str">
        <f t="array" ref="FP17">IF(FP7="1",SUM(FP148:FP150)/3.6-PRODUCT(FP9,INDEX($OL$1:$PC$19,17,MATCH(FP$2&amp;FP$6,INDEX($OL$1:$PC$19,2,)&amp;INDEX($OL$1:$PC$19,6,),0)))+FP9*SUMPRODUCT($OL$7:$PC$7,$OL$17:$PC$17)-FP$12*INDEX($OF$1:$OK$19,17,MATCH(FP13,$OF$1:$OK$1,0))+FP9*SUMPRODUCT($OL$7:$PC$7,$OL$10:$PC$10)*SUMPRODUCT($OF$10:$OI$10,$OF$17:$OI$17)+SUMPRODUCT($OL$7:$PC$7,$OL$11:$PC$11)*SUMPRODUCT($OF$11:$OI$11,$OF$17:$OI$17),"")</f>
        <v/>
      </c>
      <c r="FQ17" s="19" t="str">
        <f t="array" ref="FQ17">IF(FQ7="1",SUM(FQ148:FQ150)/3.6-PRODUCT(FQ9,INDEX($OL$1:$PC$19,17,MATCH(FQ$2&amp;FQ$6,INDEX($OL$1:$PC$19,2,)&amp;INDEX($OL$1:$PC$19,6,),0)))+FQ9*SUMPRODUCT($OL$7:$PC$7,$OL$17:$PC$17)-FQ$12*INDEX($OF$1:$OK$19,17,MATCH(FQ13,$OF$1:$OK$1,0))+FQ9*SUMPRODUCT($OL$7:$PC$7,$OL$10:$PC$10)*SUMPRODUCT($OF$10:$OI$10,$OF$17:$OI$17)+SUMPRODUCT($OL$7:$PC$7,$OL$11:$PC$11)*SUMPRODUCT($OF$11:$OI$11,$OF$17:$OI$17),"")</f>
        <v/>
      </c>
      <c r="FR17" s="19" t="str">
        <f t="array" ref="FR17">IF(FR7="1",SUM(FR148:FR150)/3.6-PRODUCT(FR9,INDEX($OL$1:$PC$19,17,MATCH(FR$2&amp;FR$6,INDEX($OL$1:$PC$19,2,)&amp;INDEX($OL$1:$PC$19,6,),0)))+FR9*SUMPRODUCT($OL$7:$PC$7,$OL$17:$PC$17)-FR$12*INDEX($OF$1:$OK$19,17,MATCH(FR13,$OF$1:$OK$1,0))+FR9*SUMPRODUCT($OL$7:$PC$7,$OL$10:$PC$10)*SUMPRODUCT($OF$10:$OI$10,$OF$17:$OI$17)+SUMPRODUCT($OL$7:$PC$7,$OL$11:$PC$11)*SUMPRODUCT($OF$11:$OI$11,$OF$17:$OI$17),"")</f>
        <v/>
      </c>
      <c r="FS17" s="19" t="str">
        <f t="array" ref="FS17">IF(FS7="1",SUM(FS148:FS150)/3.6-PRODUCT(FS9,INDEX($OL$1:$PC$19,17,MATCH(FS$2&amp;FS$6,INDEX($OL$1:$PC$19,2,)&amp;INDEX($OL$1:$PC$19,6,),0)))+FS9*SUMPRODUCT($OL$7:$PC$7,$OL$17:$PC$17)-FS$12*INDEX($OF$1:$OK$19,17,MATCH(FS13,$OF$1:$OK$1,0))+FS9*SUMPRODUCT($OL$7:$PC$7,$OL$10:$PC$10)*SUMPRODUCT($OF$10:$OI$10,$OF$17:$OI$17)+SUMPRODUCT($OL$7:$PC$7,$OL$11:$PC$11)*SUMPRODUCT($OF$11:$OI$11,$OF$17:$OI$17),"")</f>
        <v/>
      </c>
      <c r="FT17" s="19" t="str">
        <f t="array" ref="FT17">IF(FT7="1",SUM(FT148:FT150)/3.6-PRODUCT(FT9,INDEX($OL$1:$PC$19,17,MATCH(FT$2&amp;FT$6,INDEX($OL$1:$PC$19,2,)&amp;INDEX($OL$1:$PC$19,6,),0)))+FT9*SUMPRODUCT($OL$7:$PC$7,$OL$17:$PC$17)-FT$12*INDEX($OF$1:$OK$19,17,MATCH(FT13,$OF$1:$OK$1,0))+FT9*SUMPRODUCT($OL$7:$PC$7,$OL$10:$PC$10)*SUMPRODUCT($OF$10:$OI$10,$OF$17:$OI$17)+SUMPRODUCT($OL$7:$PC$7,$OL$11:$PC$11)*SUMPRODUCT($OF$11:$OI$11,$OF$17:$OI$17),"")</f>
        <v/>
      </c>
      <c r="FU17" s="19" t="str">
        <f t="array" ref="FU17">IF(FU7="1",SUM(FU148:FU150)/3.6-PRODUCT(FU9,INDEX($OL$1:$PC$19,17,MATCH(FU$2&amp;FU$6,INDEX($OL$1:$PC$19,2,)&amp;INDEX($OL$1:$PC$19,6,),0)))+FU9*SUMPRODUCT($OL$7:$PC$7,$OL$17:$PC$17)-FU$12*INDEX($OF$1:$OK$19,17,MATCH(FU13,$OF$1:$OK$1,0))+FU9*SUMPRODUCT($OL$7:$PC$7,$OL$10:$PC$10)*SUMPRODUCT($OF$10:$OI$10,$OF$17:$OI$17)+SUMPRODUCT($OL$7:$PC$7,$OL$11:$PC$11)*SUMPRODUCT($OF$11:$OI$11,$OF$17:$OI$17),"")</f>
        <v/>
      </c>
      <c r="FV17" s="19" t="str">
        <f t="array" ref="FV17">IF(FV7="1",SUM(FV148:FV150)/3.6-PRODUCT(FV9,INDEX($OL$1:$PC$19,17,MATCH(FV$2&amp;FV$6,INDEX($OL$1:$PC$19,2,)&amp;INDEX($OL$1:$PC$19,6,),0)))+FV9*SUMPRODUCT($OL$7:$PC$7,$OL$17:$PC$17)-FV$12*INDEX($OF$1:$OK$19,17,MATCH(FV13,$OF$1:$OK$1,0))+FV9*SUMPRODUCT($OL$7:$PC$7,$OL$10:$PC$10)*SUMPRODUCT($OF$10:$OI$10,$OF$17:$OI$17)+SUMPRODUCT($OL$7:$PC$7,$OL$11:$PC$11)*SUMPRODUCT($OF$11:$OI$11,$OF$17:$OI$17),"")</f>
        <v/>
      </c>
      <c r="FW17" s="19" t="str">
        <f t="array" ref="FW17">IF(FW7="1",SUM(FW148:FW150)/3.6-PRODUCT(FW9,INDEX($OL$1:$PC$19,17,MATCH(FW$2&amp;FW$6,INDEX($OL$1:$PC$19,2,)&amp;INDEX($OL$1:$PC$19,6,),0)))+FW9*SUMPRODUCT($OL$7:$PC$7,$OL$17:$PC$17)-FW$12*INDEX($OF$1:$OK$19,17,MATCH(FW13,$OF$1:$OK$1,0))+FW9*SUMPRODUCT($OL$7:$PC$7,$OL$10:$PC$10)*SUMPRODUCT($OF$10:$OI$10,$OF$17:$OI$17)+SUMPRODUCT($OL$7:$PC$7,$OL$11:$PC$11)*SUMPRODUCT($OF$11:$OI$11,$OF$17:$OI$17),"")</f>
        <v/>
      </c>
      <c r="FX17" s="19" t="str">
        <f t="array" ref="FX17">IF(FX7="1",SUM(FX148:FX150)/3.6-PRODUCT(FX9,INDEX($OL$1:$PC$19,17,MATCH(FX$2&amp;FX$6,INDEX($OL$1:$PC$19,2,)&amp;INDEX($OL$1:$PC$19,6,),0)))+FX9*SUMPRODUCT($OL$7:$PC$7,$OL$17:$PC$17)-FX$12*INDEX($OF$1:$OK$19,17,MATCH(FX13,$OF$1:$OK$1,0))+FX9*SUMPRODUCT($OL$7:$PC$7,$OL$10:$PC$10)*SUMPRODUCT($OF$10:$OI$10,$OF$17:$OI$17)+SUMPRODUCT($OL$7:$PC$7,$OL$11:$PC$11)*SUMPRODUCT($OF$11:$OI$11,$OF$17:$OI$17),"")</f>
        <v/>
      </c>
      <c r="FY17" s="19" t="str">
        <f t="array" ref="FY17">IF(FY7="1",SUM(FY148:FY150)/3.6-PRODUCT(FY9,INDEX($OL$1:$PC$19,17,MATCH(FY$2&amp;FY$6,INDEX($OL$1:$PC$19,2,)&amp;INDEX($OL$1:$PC$19,6,),0)))+FY9*SUMPRODUCT($OL$7:$PC$7,$OL$17:$PC$17)-FY$12*INDEX($OF$1:$OK$19,17,MATCH(FY13,$OF$1:$OK$1,0))+FY9*SUMPRODUCT($OL$7:$PC$7,$OL$10:$PC$10)*SUMPRODUCT($OF$10:$OI$10,$OF$17:$OI$17)+SUMPRODUCT($OL$7:$PC$7,$OL$11:$PC$11)*SUMPRODUCT($OF$11:$OI$11,$OF$17:$OI$17),"")</f>
        <v/>
      </c>
      <c r="FZ17" s="19" t="str">
        <f t="array" ref="FZ17">IF(FZ7="1",SUM(FZ148:FZ150)/3.6-PRODUCT(FZ9,INDEX($OL$1:$PC$19,17,MATCH(FZ$2&amp;FZ$6,INDEX($OL$1:$PC$19,2,)&amp;INDEX($OL$1:$PC$19,6,),0)))+FZ9*SUMPRODUCT($OL$7:$PC$7,$OL$17:$PC$17)-FZ$12*INDEX($OF$1:$OK$19,17,MATCH(FZ13,$OF$1:$OK$1,0))+FZ9*SUMPRODUCT($OL$7:$PC$7,$OL$10:$PC$10)*SUMPRODUCT($OF$10:$OI$10,$OF$17:$OI$17)+SUMPRODUCT($OL$7:$PC$7,$OL$11:$PC$11)*SUMPRODUCT($OF$11:$OI$11,$OF$17:$OI$17),"")</f>
        <v/>
      </c>
      <c r="GA17" s="19" t="str">
        <f t="array" ref="GA17">IF(GA7="1",SUM(GA148:GA150)/3.6-PRODUCT(GA9,INDEX($OL$1:$PC$19,17,MATCH(GA$2&amp;GA$6,INDEX($OL$1:$PC$19,2,)&amp;INDEX($OL$1:$PC$19,6,),0)))+GA9*SUMPRODUCT($OL$7:$PC$7,$OL$17:$PC$17)-GA$12*INDEX($OF$1:$OK$19,17,MATCH(GA13,$OF$1:$OK$1,0))+GA9*SUMPRODUCT($OL$7:$PC$7,$OL$10:$PC$10)*SUMPRODUCT($OF$10:$OI$10,$OF$17:$OI$17)+SUMPRODUCT($OL$7:$PC$7,$OL$11:$PC$11)*SUMPRODUCT($OF$11:$OI$11,$OF$17:$OI$17),"")</f>
        <v/>
      </c>
      <c r="GB17" s="19" t="str">
        <f t="array" ref="GB17">IF(GB7="1",SUM(GB148:GB150)/3.6-PRODUCT(GB9,INDEX($OL$1:$PC$19,17,MATCH(GB$2&amp;GB$6,INDEX($OL$1:$PC$19,2,)&amp;INDEX($OL$1:$PC$19,6,),0)))+GB9*SUMPRODUCT($OL$7:$PC$7,$OL$17:$PC$17)-GB$12*INDEX($OF$1:$OK$19,17,MATCH(GB13,$OF$1:$OK$1,0))+GB9*SUMPRODUCT($OL$7:$PC$7,$OL$10:$PC$10)*SUMPRODUCT($OF$10:$OI$10,$OF$17:$OI$17)+SUMPRODUCT($OL$7:$PC$7,$OL$11:$PC$11)*SUMPRODUCT($OF$11:$OI$11,$OF$17:$OI$17),"")</f>
        <v/>
      </c>
      <c r="GC17" s="19" t="str">
        <f t="array" ref="GC17">IF(GC7="1",SUM(GC148:GC150)/3.6-PRODUCT(GC9,INDEX($OL$1:$PC$19,17,MATCH(GC$2&amp;GC$6,INDEX($OL$1:$PC$19,2,)&amp;INDEX($OL$1:$PC$19,6,),0)))+GC9*SUMPRODUCT($OL$7:$PC$7,$OL$17:$PC$17)-GC$12*INDEX($OF$1:$OK$19,17,MATCH(GC13,$OF$1:$OK$1,0))+GC9*SUMPRODUCT($OL$7:$PC$7,$OL$10:$PC$10)*SUMPRODUCT($OF$10:$OI$10,$OF$17:$OI$17)+SUMPRODUCT($OL$7:$PC$7,$OL$11:$PC$11)*SUMPRODUCT($OF$11:$OI$11,$OF$17:$OI$17),"")</f>
        <v/>
      </c>
      <c r="GD17" s="19" t="str">
        <f t="array" ref="GD17">IF(GD7="1",SUM(GD148:GD150)/3.6-PRODUCT(GD9,INDEX($OL$1:$PC$19,17,MATCH(GD$2&amp;GD$6,INDEX($OL$1:$PC$19,2,)&amp;INDEX($OL$1:$PC$19,6,),0)))+GD9*SUMPRODUCT($OL$7:$PC$7,$OL$17:$PC$17)-GD$12*INDEX($OF$1:$OK$19,17,MATCH(GD13,$OF$1:$OK$1,0))+GD9*SUMPRODUCT($OL$7:$PC$7,$OL$10:$PC$10)*SUMPRODUCT($OF$10:$OI$10,$OF$17:$OI$17)+SUMPRODUCT($OL$7:$PC$7,$OL$11:$PC$11)*SUMPRODUCT($OF$11:$OI$11,$OF$17:$OI$17),"")</f>
        <v/>
      </c>
      <c r="GE17" s="19" t="str">
        <f t="array" ref="GE17">IF(GE7="1",SUM(GE148:GE150)/3.6-PRODUCT(GE9,INDEX($OL$1:$PC$19,17,MATCH(GE$2&amp;GE$6,INDEX($OL$1:$PC$19,2,)&amp;INDEX($OL$1:$PC$19,6,),0)))+GE9*SUMPRODUCT($OL$7:$PC$7,$OL$17:$PC$17)-GE$12*INDEX($OF$1:$OK$19,17,MATCH(GE13,$OF$1:$OK$1,0))+GE9*SUMPRODUCT($OL$7:$PC$7,$OL$10:$PC$10)*SUMPRODUCT($OF$10:$OI$10,$OF$17:$OI$17)+SUMPRODUCT($OL$7:$PC$7,$OL$11:$PC$11)*SUMPRODUCT($OF$11:$OI$11,$OF$17:$OI$17),"")</f>
        <v/>
      </c>
      <c r="GF17" s="19" t="str">
        <f t="array" ref="GF17">IF(GF7="1",SUM(GF148:GF150)/3.6-PRODUCT(GF9,INDEX($OL$1:$PC$19,17,MATCH(GF$2&amp;GF$6,INDEX($OL$1:$PC$19,2,)&amp;INDEX($OL$1:$PC$19,6,),0)))+GF9*SUMPRODUCT($OL$7:$PC$7,$OL$17:$PC$17)-GF$12*INDEX($OF$1:$OK$19,17,MATCH(GF13,$OF$1:$OK$1,0))+GF9*SUMPRODUCT($OL$7:$PC$7,$OL$10:$PC$10)*SUMPRODUCT($OF$10:$OI$10,$OF$17:$OI$17)+SUMPRODUCT($OL$7:$PC$7,$OL$11:$PC$11)*SUMPRODUCT($OF$11:$OI$11,$OF$17:$OI$17),"")</f>
        <v/>
      </c>
      <c r="GG17" s="19" t="str">
        <f t="array" ref="GG17">IF(GG7="1",SUM(GG148:GG150)/3.6-PRODUCT(GG9,INDEX($OL$1:$PC$19,17,MATCH(GG$2&amp;GG$6,INDEX($OL$1:$PC$19,2,)&amp;INDEX($OL$1:$PC$19,6,),0)))+GG9*SUMPRODUCT($OL$7:$PC$7,$OL$17:$PC$17)-GG$12*INDEX($OF$1:$OK$19,17,MATCH(GG13,$OF$1:$OK$1,0))+GG9*SUMPRODUCT($OL$7:$PC$7,$OL$10:$PC$10)*SUMPRODUCT($OF$10:$OI$10,$OF$17:$OI$17)+SUMPRODUCT($OL$7:$PC$7,$OL$11:$PC$11)*SUMPRODUCT($OF$11:$OI$11,$OF$17:$OI$17),"")</f>
        <v/>
      </c>
      <c r="GH17" s="19" t="str">
        <f t="array" ref="GH17">IF(GH7="1",SUM(GH148:GH150)/3.6-PRODUCT(GH9,INDEX($OL$1:$PC$19,17,MATCH(GH$2&amp;GH$6,INDEX($OL$1:$PC$19,2,)&amp;INDEX($OL$1:$PC$19,6,),0)))+GH9*SUMPRODUCT($OL$7:$PC$7,$OL$17:$PC$17)-GH$12*INDEX($OF$1:$OK$19,17,MATCH(GH13,$OF$1:$OK$1,0))+GH9*SUMPRODUCT($OL$7:$PC$7,$OL$10:$PC$10)*SUMPRODUCT($OF$10:$OI$10,$OF$17:$OI$17)+SUMPRODUCT($OL$7:$PC$7,$OL$11:$PC$11)*SUMPRODUCT($OF$11:$OI$11,$OF$17:$OI$17),"")</f>
        <v/>
      </c>
      <c r="GI17" s="19" t="str">
        <f t="array" ref="GI17">IF(GI7="1",SUM(GI148:GI150)/3.6-PRODUCT(GI9,INDEX($OL$1:$PC$19,17,MATCH(GI$2&amp;GI$6,INDEX($OL$1:$PC$19,2,)&amp;INDEX($OL$1:$PC$19,6,),0)))+GI9*SUMPRODUCT($OL$7:$PC$7,$OL$17:$PC$17)-GI$12*INDEX($OF$1:$OK$19,17,MATCH(GI13,$OF$1:$OK$1,0))+GI9*SUMPRODUCT($OL$7:$PC$7,$OL$10:$PC$10)*SUMPRODUCT($OF$10:$OI$10,$OF$17:$OI$17)+SUMPRODUCT($OL$7:$PC$7,$OL$11:$PC$11)*SUMPRODUCT($OF$11:$OI$11,$OF$17:$OI$17),"")</f>
        <v/>
      </c>
      <c r="GJ17" s="19" t="str">
        <f t="array" ref="GJ17">IF(GJ7="1",SUM(GJ148:GJ150)/3.6-PRODUCT(GJ9,INDEX($OL$1:$PC$19,17,MATCH(GJ$2&amp;GJ$6,INDEX($OL$1:$PC$19,2,)&amp;INDEX($OL$1:$PC$19,6,),0)))+GJ9*SUMPRODUCT($OL$7:$PC$7,$OL$17:$PC$17)-GJ$12*INDEX($OF$1:$OK$19,17,MATCH(GJ13,$OF$1:$OK$1,0))+GJ9*SUMPRODUCT($OL$7:$PC$7,$OL$10:$PC$10)*SUMPRODUCT($OF$10:$OI$10,$OF$17:$OI$17)+SUMPRODUCT($OL$7:$PC$7,$OL$11:$PC$11)*SUMPRODUCT($OF$11:$OI$11,$OF$17:$OI$17),"")</f>
        <v/>
      </c>
      <c r="GK17" s="19" t="str">
        <f t="array" ref="GK17">IF(GK7="1",SUM(GK148:GK150)/3.6-PRODUCT(GK9,INDEX($OL$1:$PC$19,17,MATCH(GK$2&amp;GK$6,INDEX($OL$1:$PC$19,2,)&amp;INDEX($OL$1:$PC$19,6,),0)))+GK9*SUMPRODUCT($OL$7:$PC$7,$OL$17:$PC$17)-GK$12*INDEX($OF$1:$OK$19,17,MATCH(GK13,$OF$1:$OK$1,0))+GK9*SUMPRODUCT($OL$7:$PC$7,$OL$10:$PC$10)*SUMPRODUCT($OF$10:$OI$10,$OF$17:$OI$17)+SUMPRODUCT($OL$7:$PC$7,$OL$11:$PC$11)*SUMPRODUCT($OF$11:$OI$11,$OF$17:$OI$17),"")</f>
        <v/>
      </c>
      <c r="GL17" s="19" t="str">
        <f t="array" ref="GL17">IF(GL7="1",SUM(GL148:GL150)/3.6-PRODUCT(GL9,INDEX($OL$1:$PC$19,17,MATCH(GL$2&amp;GL$6,INDEX($OL$1:$PC$19,2,)&amp;INDEX($OL$1:$PC$19,6,),0)))+GL9*SUMPRODUCT($OL$7:$PC$7,$OL$17:$PC$17)-GL$12*INDEX($OF$1:$OK$19,17,MATCH(GL13,$OF$1:$OK$1,0))+GL9*SUMPRODUCT($OL$7:$PC$7,$OL$10:$PC$10)*SUMPRODUCT($OF$10:$OI$10,$OF$17:$OI$17)+SUMPRODUCT($OL$7:$PC$7,$OL$11:$PC$11)*SUMPRODUCT($OF$11:$OI$11,$OF$17:$OI$17),"")</f>
        <v/>
      </c>
      <c r="GM17" s="19" t="str">
        <f t="array" ref="GM17">IF(GM7="1",SUM(GM148:GM150)/3.6-PRODUCT(GM9,INDEX($OL$1:$PC$19,17,MATCH(GM$2&amp;GM$6,INDEX($OL$1:$PC$19,2,)&amp;INDEX($OL$1:$PC$19,6,),0)))+GM9*SUMPRODUCT($OL$7:$PC$7,$OL$17:$PC$17)-GM$12*INDEX($OF$1:$OK$19,17,MATCH(GM13,$OF$1:$OK$1,0))+GM9*SUMPRODUCT($OL$7:$PC$7,$OL$10:$PC$10)*SUMPRODUCT($OF$10:$OI$10,$OF$17:$OI$17)+SUMPRODUCT($OL$7:$PC$7,$OL$11:$PC$11)*SUMPRODUCT($OF$11:$OI$11,$OF$17:$OI$17),"")</f>
        <v/>
      </c>
      <c r="GN17" s="19" t="str">
        <f t="array" ref="GN17">IF(GN7="1",SUM(GN148:GN150)/3.6-PRODUCT(GN9,INDEX($OL$1:$PC$19,17,MATCH(GN$2&amp;GN$6,INDEX($OL$1:$PC$19,2,)&amp;INDEX($OL$1:$PC$19,6,),0)))+GN9*SUMPRODUCT($OL$7:$PC$7,$OL$17:$PC$17)-GN$12*INDEX($OF$1:$OK$19,17,MATCH(GN13,$OF$1:$OK$1,0))+GN9*SUMPRODUCT($OL$7:$PC$7,$OL$10:$PC$10)*SUMPRODUCT($OF$10:$OI$10,$OF$17:$OI$17)+SUMPRODUCT($OL$7:$PC$7,$OL$11:$PC$11)*SUMPRODUCT($OF$11:$OI$11,$OF$17:$OI$17),"")</f>
        <v/>
      </c>
      <c r="GO17" s="19" t="str">
        <f t="array" ref="GO17">IF(GO7="1",SUM(GO148:GO150)/3.6-PRODUCT(GO9,INDEX($OL$1:$PC$19,17,MATCH(GO$2&amp;GO$6,INDEX($OL$1:$PC$19,2,)&amp;INDEX($OL$1:$PC$19,6,),0)))+GO9*SUMPRODUCT($OL$7:$PC$7,$OL$17:$PC$17)-GO$12*INDEX($OF$1:$OK$19,17,MATCH(GO13,$OF$1:$OK$1,0))+GO9*SUMPRODUCT($OL$7:$PC$7,$OL$10:$PC$10)*SUMPRODUCT($OF$10:$OI$10,$OF$17:$OI$17)+SUMPRODUCT($OL$7:$PC$7,$OL$11:$PC$11)*SUMPRODUCT($OF$11:$OI$11,$OF$17:$OI$17),"")</f>
        <v/>
      </c>
      <c r="GP17" s="19" t="str">
        <f t="array" ref="GP17">IF(GP7="1",SUM(GP148:GP150)/3.6-PRODUCT(GP9,INDEX($OL$1:$PC$19,17,MATCH(GP$2&amp;GP$6,INDEX($OL$1:$PC$19,2,)&amp;INDEX($OL$1:$PC$19,6,),0)))+GP9*SUMPRODUCT($OL$7:$PC$7,$OL$17:$PC$17)-GP$12*INDEX($OF$1:$OK$19,17,MATCH(GP13,$OF$1:$OK$1,0))+GP9*SUMPRODUCT($OL$7:$PC$7,$OL$10:$PC$10)*SUMPRODUCT($OF$10:$OI$10,$OF$17:$OI$17)+SUMPRODUCT($OL$7:$PC$7,$OL$11:$PC$11)*SUMPRODUCT($OF$11:$OI$11,$OF$17:$OI$17),"")</f>
        <v/>
      </c>
      <c r="GQ17" s="19" t="str">
        <f t="array" ref="GQ17">IF(GQ7="1",SUM(GQ148:GQ150)/3.6-PRODUCT(GQ9,INDEX($OL$1:$PC$19,17,MATCH(GQ$2&amp;GQ$6,INDEX($OL$1:$PC$19,2,)&amp;INDEX($OL$1:$PC$19,6,),0)))+GQ9*SUMPRODUCT($OL$7:$PC$7,$OL$17:$PC$17)-GQ$12*INDEX($OF$1:$OK$19,17,MATCH(GQ13,$OF$1:$OK$1,0))+GQ9*SUMPRODUCT($OL$7:$PC$7,$OL$10:$PC$10)*SUMPRODUCT($OF$10:$OI$10,$OF$17:$OI$17)+SUMPRODUCT($OL$7:$PC$7,$OL$11:$PC$11)*SUMPRODUCT($OF$11:$OI$11,$OF$17:$OI$17),"")</f>
        <v/>
      </c>
      <c r="GR17" s="19" t="str">
        <f t="array" ref="GR17">IF(GR7="1",SUM(GR148:GR150)/3.6-PRODUCT(GR9,INDEX($OL$1:$PC$19,17,MATCH(GR$2&amp;GR$6,INDEX($OL$1:$PC$19,2,)&amp;INDEX($OL$1:$PC$19,6,),0)))+GR9*SUMPRODUCT($OL$7:$PC$7,$OL$17:$PC$17)-GR$12*INDEX($OF$1:$OK$19,17,MATCH(GR13,$OF$1:$OK$1,0))+GR9*SUMPRODUCT($OL$7:$PC$7,$OL$10:$PC$10)*SUMPRODUCT($OF$10:$OI$10,$OF$17:$OI$17)+SUMPRODUCT($OL$7:$PC$7,$OL$11:$PC$11)*SUMPRODUCT($OF$11:$OI$11,$OF$17:$OI$17),"")</f>
        <v/>
      </c>
      <c r="GS17" s="19" t="str">
        <f t="array" ref="GS17">IF(GS7="1",SUM(GS148:GS150)/3.6-PRODUCT(GS9,INDEX($OL$1:$PC$19,17,MATCH(GS$2&amp;GS$6,INDEX($OL$1:$PC$19,2,)&amp;INDEX($OL$1:$PC$19,6,),0)))+GS9*SUMPRODUCT($OL$7:$PC$7,$OL$17:$PC$17)-GS$12*INDEX($OF$1:$OK$19,17,MATCH(GS13,$OF$1:$OK$1,0))+GS9*SUMPRODUCT($OL$7:$PC$7,$OL$10:$PC$10)*SUMPRODUCT($OF$10:$OI$10,$OF$17:$OI$17)+SUMPRODUCT($OL$7:$PC$7,$OL$11:$PC$11)*SUMPRODUCT($OF$11:$OI$11,$OF$17:$OI$17),"")</f>
        <v/>
      </c>
      <c r="GT17" s="19" t="str">
        <f t="array" ref="GT17">IF(GT7="1",SUM(GT148:GT150)/3.6-PRODUCT(GT9,INDEX($OL$1:$PC$19,17,MATCH(GT$2&amp;GT$6,INDEX($OL$1:$PC$19,2,)&amp;INDEX($OL$1:$PC$19,6,),0)))+GT9*SUMPRODUCT($OL$7:$PC$7,$OL$17:$PC$17)-GT$12*INDEX($OF$1:$OK$19,17,MATCH(GT13,$OF$1:$OK$1,0))+GT9*SUMPRODUCT($OL$7:$PC$7,$OL$10:$PC$10)*SUMPRODUCT($OF$10:$OI$10,$OF$17:$OI$17)+SUMPRODUCT($OL$7:$PC$7,$OL$11:$PC$11)*SUMPRODUCT($OF$11:$OI$11,$OF$17:$OI$17),"")</f>
        <v/>
      </c>
      <c r="GU17" s="19" t="str">
        <f t="array" ref="GU17">IF(GU7="1",SUM(GU148:GU150)/3.6-PRODUCT(GU9,INDEX($OL$1:$PC$19,17,MATCH(GU$2&amp;GU$6,INDEX($OL$1:$PC$19,2,)&amp;INDEX($OL$1:$PC$19,6,),0)))+GU9*SUMPRODUCT($OL$7:$PC$7,$OL$17:$PC$17)-GU$12*INDEX($OF$1:$OK$19,17,MATCH(GU13,$OF$1:$OK$1,0))+GU9*SUMPRODUCT($OL$7:$PC$7,$OL$10:$PC$10)*SUMPRODUCT($OF$10:$OI$10,$OF$17:$OI$17)+SUMPRODUCT($OL$7:$PC$7,$OL$11:$PC$11)*SUMPRODUCT($OF$11:$OI$11,$OF$17:$OI$17),"")</f>
        <v/>
      </c>
      <c r="GV17" s="19" t="str">
        <f t="array" ref="GV17">IF(GV7="1",SUM(GV148:GV150)/3.6-PRODUCT(GV9,INDEX($OL$1:$PC$19,17,MATCH(GV$2&amp;GV$6,INDEX($OL$1:$PC$19,2,)&amp;INDEX($OL$1:$PC$19,6,),0)))+GV9*SUMPRODUCT($OL$7:$PC$7,$OL$17:$PC$17)-GV$12*INDEX($OF$1:$OK$19,17,MATCH(GV13,$OF$1:$OK$1,0))+GV9*SUMPRODUCT($OL$7:$PC$7,$OL$10:$PC$10)*SUMPRODUCT($OF$10:$OI$10,$OF$17:$OI$17)+SUMPRODUCT($OL$7:$PC$7,$OL$11:$PC$11)*SUMPRODUCT($OF$11:$OI$11,$OF$17:$OI$17),"")</f>
        <v/>
      </c>
      <c r="GW17" s="19" t="str">
        <f t="array" ref="GW17">IF(GW7="1",SUM(GW148:GW150)/3.6-PRODUCT(GW9,INDEX($OL$1:$PC$19,17,MATCH(GW$2&amp;GW$6,INDEX($OL$1:$PC$19,2,)&amp;INDEX($OL$1:$PC$19,6,),0)))+GW9*SUMPRODUCT($OL$7:$PC$7,$OL$17:$PC$17)-GW$12*INDEX($OF$1:$OK$19,17,MATCH(GW13,$OF$1:$OK$1,0))+GW9*SUMPRODUCT($OL$7:$PC$7,$OL$10:$PC$10)*SUMPRODUCT($OF$10:$OI$10,$OF$17:$OI$17)+SUMPRODUCT($OL$7:$PC$7,$OL$11:$PC$11)*SUMPRODUCT($OF$11:$OI$11,$OF$17:$OI$17),"")</f>
        <v/>
      </c>
      <c r="GX17" s="19" t="str">
        <f t="array" ref="GX17">IF(GX7="1",SUM(GX148:GX150)/3.6-PRODUCT(GX9,INDEX($OL$1:$PC$19,17,MATCH(GX$2&amp;GX$6,INDEX($OL$1:$PC$19,2,)&amp;INDEX($OL$1:$PC$19,6,),0)))+GX9*SUMPRODUCT($OL$7:$PC$7,$OL$17:$PC$17)-GX$12*INDEX($OF$1:$OK$19,17,MATCH(GX13,$OF$1:$OK$1,0))+GX9*SUMPRODUCT($OL$7:$PC$7,$OL$10:$PC$10)*SUMPRODUCT($OF$10:$OI$10,$OF$17:$OI$17)+SUMPRODUCT($OL$7:$PC$7,$OL$11:$PC$11)*SUMPRODUCT($OF$11:$OI$11,$OF$17:$OI$17),"")</f>
        <v/>
      </c>
      <c r="GY17" s="19" t="str">
        <f t="array" ref="GY17">IF(GY7="1",SUM(GY148:GY150)/3.6-PRODUCT(GY9,INDEX($OL$1:$PC$19,17,MATCH(GY$2&amp;GY$6,INDEX($OL$1:$PC$19,2,)&amp;INDEX($OL$1:$PC$19,6,),0)))+GY9*SUMPRODUCT($OL$7:$PC$7,$OL$17:$PC$17)-GY$12*INDEX($OF$1:$OK$19,17,MATCH(GY13,$OF$1:$OK$1,0))+GY9*SUMPRODUCT($OL$7:$PC$7,$OL$10:$PC$10)*SUMPRODUCT($OF$10:$OI$10,$OF$17:$OI$17)+SUMPRODUCT($OL$7:$PC$7,$OL$11:$PC$11)*SUMPRODUCT($OF$11:$OI$11,$OF$17:$OI$17),"")</f>
        <v/>
      </c>
      <c r="GZ17" s="19" t="str">
        <f t="array" ref="GZ17">IF(GZ7="1",SUM(GZ148:GZ150)/3.6-PRODUCT(GZ9,INDEX($OL$1:$PC$19,17,MATCH(GZ$2&amp;GZ$6,INDEX($OL$1:$PC$19,2,)&amp;INDEX($OL$1:$PC$19,6,),0)))+GZ9*SUMPRODUCT($OL$7:$PC$7,$OL$17:$PC$17)-GZ$12*INDEX($OF$1:$OK$19,17,MATCH(GZ13,$OF$1:$OK$1,0))+GZ9*SUMPRODUCT($OL$7:$PC$7,$OL$10:$PC$10)*SUMPRODUCT($OF$10:$OI$10,$OF$17:$OI$17)+SUMPRODUCT($OL$7:$PC$7,$OL$11:$PC$11)*SUMPRODUCT($OF$11:$OI$11,$OF$17:$OI$17),"")</f>
        <v/>
      </c>
      <c r="HA17" s="19" t="str">
        <f t="array" ref="HA17">IF(HA7="1",SUM(HA148:HA150)/3.6-PRODUCT(HA9,INDEX($OL$1:$PC$19,17,MATCH(HA$2&amp;HA$6,INDEX($OL$1:$PC$19,2,)&amp;INDEX($OL$1:$PC$19,6,),0)))+HA9*SUMPRODUCT($OL$7:$PC$7,$OL$17:$PC$17)-HA$12*INDEX($OF$1:$OK$19,17,MATCH(HA13,$OF$1:$OK$1,0))+HA9*SUMPRODUCT($OL$7:$PC$7,$OL$10:$PC$10)*SUMPRODUCT($OF$10:$OI$10,$OF$17:$OI$17)+SUMPRODUCT($OL$7:$PC$7,$OL$11:$PC$11)*SUMPRODUCT($OF$11:$OI$11,$OF$17:$OI$17),"")</f>
        <v/>
      </c>
      <c r="HB17" s="19" t="str">
        <f t="array" ref="HB17">IF(HB7="1",SUM(HB148:HB150)/3.6-PRODUCT(HB9,INDEX($OL$1:$PC$19,17,MATCH(HB$2&amp;HB$6,INDEX($OL$1:$PC$19,2,)&amp;INDEX($OL$1:$PC$19,6,),0)))+HB9*SUMPRODUCT($OL$7:$PC$7,$OL$17:$PC$17)-HB$12*INDEX($OF$1:$OK$19,17,MATCH(HB13,$OF$1:$OK$1,0))+HB9*SUMPRODUCT($OL$7:$PC$7,$OL$10:$PC$10)*SUMPRODUCT($OF$10:$OI$10,$OF$17:$OI$17)+SUMPRODUCT($OL$7:$PC$7,$OL$11:$PC$11)*SUMPRODUCT($OF$11:$OI$11,$OF$17:$OI$17),"")</f>
        <v/>
      </c>
      <c r="HC17" s="19" t="str">
        <f t="array" ref="HC17">IF(HC7="1",SUM(HC148:HC150)/3.6-PRODUCT(HC9,INDEX($OL$1:$PC$19,17,MATCH(HC$2&amp;HC$6,INDEX($OL$1:$PC$19,2,)&amp;INDEX($OL$1:$PC$19,6,),0)))+HC9*SUMPRODUCT($OL$7:$PC$7,$OL$17:$PC$17)-HC$12*INDEX($OF$1:$OK$19,17,MATCH(HC13,$OF$1:$OK$1,0))+HC9*SUMPRODUCT($OL$7:$PC$7,$OL$10:$PC$10)*SUMPRODUCT($OF$10:$OI$10,$OF$17:$OI$17)+SUMPRODUCT($OL$7:$PC$7,$OL$11:$PC$11)*SUMPRODUCT($OF$11:$OI$11,$OF$17:$OI$17),"")</f>
        <v/>
      </c>
      <c r="HD17" s="19" t="str">
        <f t="array" ref="HD17">IF(HD7="1",SUM(HD148:HD150)/3.6-PRODUCT(HD9,INDEX($OL$1:$PC$19,17,MATCH(HD$2&amp;HD$6,INDEX($OL$1:$PC$19,2,)&amp;INDEX($OL$1:$PC$19,6,),0)))+HD9*SUMPRODUCT($OL$7:$PC$7,$OL$17:$PC$17)-HD$12*INDEX($OF$1:$OK$19,17,MATCH(HD13,$OF$1:$OK$1,0))+HD9*SUMPRODUCT($OL$7:$PC$7,$OL$10:$PC$10)*SUMPRODUCT($OF$10:$OI$10,$OF$17:$OI$17)+SUMPRODUCT($OL$7:$PC$7,$OL$11:$PC$11)*SUMPRODUCT($OF$11:$OI$11,$OF$17:$OI$17),"")</f>
        <v/>
      </c>
      <c r="HE17" s="19" t="str">
        <f t="array" ref="HE17">IF(HE7="1",SUM(HE148:HE150)/3.6-PRODUCT(HE9,INDEX($OL$1:$PC$19,17,MATCH(HE$2&amp;HE$6,INDEX($OL$1:$PC$19,2,)&amp;INDEX($OL$1:$PC$19,6,),0)))+HE9*SUMPRODUCT($OL$7:$PC$7,$OL$17:$PC$17)-HE$12*INDEX($OF$1:$OK$19,17,MATCH(HE13,$OF$1:$OK$1,0))+HE9*SUMPRODUCT($OL$7:$PC$7,$OL$10:$PC$10)*SUMPRODUCT($OF$10:$OI$10,$OF$17:$OI$17)+SUMPRODUCT($OL$7:$PC$7,$OL$11:$PC$11)*SUMPRODUCT($OF$11:$OI$11,$OF$17:$OI$17),"")</f>
        <v/>
      </c>
      <c r="HF17" s="19" t="str">
        <f t="array" ref="HF17">IF(HF7="1",SUM(HF148:HF150)/3.6-PRODUCT(HF9,INDEX($OL$1:$PC$19,17,MATCH(HF$2&amp;HF$6,INDEX($OL$1:$PC$19,2,)&amp;INDEX($OL$1:$PC$19,6,),0)))+HF9*SUMPRODUCT($OL$7:$PC$7,$OL$17:$PC$17)-HF$12*INDEX($OF$1:$OK$19,17,MATCH(HF13,$OF$1:$OK$1,0))+HF9*SUMPRODUCT($OL$7:$PC$7,$OL$10:$PC$10)*SUMPRODUCT($OF$10:$OI$10,$OF$17:$OI$17)+SUMPRODUCT($OL$7:$PC$7,$OL$11:$PC$11)*SUMPRODUCT($OF$11:$OI$11,$OF$17:$OI$17),"")</f>
        <v/>
      </c>
      <c r="HG17" s="19" t="str">
        <f t="array" ref="HG17">IF(HG7="1",SUM(HG148:HG150)/3.6-PRODUCT(HG9,INDEX($OL$1:$PC$19,17,MATCH(HG$2&amp;HG$6,INDEX($OL$1:$PC$19,2,)&amp;INDEX($OL$1:$PC$19,6,),0)))+HG9*SUMPRODUCT($OL$7:$PC$7,$OL$17:$PC$17)-HG$12*INDEX($OF$1:$OK$19,17,MATCH(HG13,$OF$1:$OK$1,0))+HG9*SUMPRODUCT($OL$7:$PC$7,$OL$10:$PC$10)*SUMPRODUCT($OF$10:$OI$10,$OF$17:$OI$17)+SUMPRODUCT($OL$7:$PC$7,$OL$11:$PC$11)*SUMPRODUCT($OF$11:$OI$11,$OF$17:$OI$17),"")</f>
        <v/>
      </c>
      <c r="HH17" s="19" t="str">
        <f t="array" ref="HH17">IF(HH7="1",SUM(HH148:HH150)/3.6-PRODUCT(HH9,INDEX($OL$1:$PC$19,17,MATCH(HH$2&amp;HH$6,INDEX($OL$1:$PC$19,2,)&amp;INDEX($OL$1:$PC$19,6,),0)))+HH9*SUMPRODUCT($OL$7:$PC$7,$OL$17:$PC$17)-HH$12*INDEX($OF$1:$OK$19,17,MATCH(HH13,$OF$1:$OK$1,0))+HH9*SUMPRODUCT($OL$7:$PC$7,$OL$10:$PC$10)*SUMPRODUCT($OF$10:$OI$10,$OF$17:$OI$17)+SUMPRODUCT($OL$7:$PC$7,$OL$11:$PC$11)*SUMPRODUCT($OF$11:$OI$11,$OF$17:$OI$17),"")</f>
        <v/>
      </c>
      <c r="HI17" s="19" t="str">
        <f t="array" ref="HI17">IF(HI7="1",SUM(HI148:HI150)/3.6-PRODUCT(HI9,INDEX($OL$1:$PC$19,17,MATCH(HI$2&amp;HI$6,INDEX($OL$1:$PC$19,2,)&amp;INDEX($OL$1:$PC$19,6,),0)))+HI9*SUMPRODUCT($OL$7:$PC$7,$OL$17:$PC$17)-HI$12*INDEX($OF$1:$OK$19,17,MATCH(HI13,$OF$1:$OK$1,0))+HI9*SUMPRODUCT($OL$7:$PC$7,$OL$10:$PC$10)*SUMPRODUCT($OF$10:$OI$10,$OF$17:$OI$17)+SUMPRODUCT($OL$7:$PC$7,$OL$11:$PC$11)*SUMPRODUCT($OF$11:$OI$11,$OF$17:$OI$17),"")</f>
        <v/>
      </c>
      <c r="HJ17" s="19" t="str">
        <f t="array" ref="HJ17">IF(HJ7="1",SUM(HJ148:HJ150)/3.6-PRODUCT(HJ9,INDEX($OL$1:$PC$19,17,MATCH(HJ$2&amp;HJ$6,INDEX($OL$1:$PC$19,2,)&amp;INDEX($OL$1:$PC$19,6,),0)))+HJ9*SUMPRODUCT($OL$7:$PC$7,$OL$17:$PC$17)-HJ$12*INDEX($OF$1:$OK$19,17,MATCH(HJ13,$OF$1:$OK$1,0))+HJ9*SUMPRODUCT($OL$7:$PC$7,$OL$10:$PC$10)*SUMPRODUCT($OF$10:$OI$10,$OF$17:$OI$17)+SUMPRODUCT($OL$7:$PC$7,$OL$11:$PC$11)*SUMPRODUCT($OF$11:$OI$11,$OF$17:$OI$17),"")</f>
        <v/>
      </c>
      <c r="HK17" s="19" t="str">
        <f t="array" ref="HK17">IF(HK7="1",SUM(HK148:HK150)/3.6-PRODUCT(HK9,INDEX($OL$1:$PC$19,17,MATCH(HK$2&amp;HK$6,INDEX($OL$1:$PC$19,2,)&amp;INDEX($OL$1:$PC$19,6,),0)))+HK9*SUMPRODUCT($OL$7:$PC$7,$OL$17:$PC$17)-HK$12*INDEX($OF$1:$OK$19,17,MATCH(HK13,$OF$1:$OK$1,0))+HK9*SUMPRODUCT($OL$7:$PC$7,$OL$10:$PC$10)*SUMPRODUCT($OF$10:$OI$10,$OF$17:$OI$17)+SUMPRODUCT($OL$7:$PC$7,$OL$11:$PC$11)*SUMPRODUCT($OF$11:$OI$11,$OF$17:$OI$17),"")</f>
        <v/>
      </c>
      <c r="HL17" s="19" t="str">
        <f t="array" ref="HL17">IF(HL7="1",SUM(HL148:HL150)/3.6-PRODUCT(HL9,INDEX($OL$1:$PC$19,17,MATCH(HL$2&amp;HL$6,INDEX($OL$1:$PC$19,2,)&amp;INDEX($OL$1:$PC$19,6,),0)))+HL9*SUMPRODUCT($OL$7:$PC$7,$OL$17:$PC$17)-HL$12*INDEX($OF$1:$OK$19,17,MATCH(HL13,$OF$1:$OK$1,0))+HL9*SUMPRODUCT($OL$7:$PC$7,$OL$10:$PC$10)*SUMPRODUCT($OF$10:$OI$10,$OF$17:$OI$17)+SUMPRODUCT($OL$7:$PC$7,$OL$11:$PC$11)*SUMPRODUCT($OF$11:$OI$11,$OF$17:$OI$17),"")</f>
        <v/>
      </c>
      <c r="HM17" s="19" t="str">
        <f t="array" ref="HM17">IF(HM7="1",SUM(HM148:HM150)/3.6-PRODUCT(HM9,INDEX($OL$1:$PC$19,17,MATCH(HM$2&amp;HM$6,INDEX($OL$1:$PC$19,2,)&amp;INDEX($OL$1:$PC$19,6,),0)))+HM9*SUMPRODUCT($OL$7:$PC$7,$OL$17:$PC$17)-HM$12*INDEX($OF$1:$OK$19,17,MATCH(HM13,$OF$1:$OK$1,0))+HM9*SUMPRODUCT($OL$7:$PC$7,$OL$10:$PC$10)*SUMPRODUCT($OF$10:$OI$10,$OF$17:$OI$17)+SUMPRODUCT($OL$7:$PC$7,$OL$11:$PC$11)*SUMPRODUCT($OF$11:$OI$11,$OF$17:$OI$17),"")</f>
        <v/>
      </c>
      <c r="HN17" s="19" t="str">
        <f t="array" ref="HN17">IF(HN7="1",SUM(HN148:HN150)/3.6-PRODUCT(HN9,INDEX($OL$1:$PC$19,17,MATCH(HN$2&amp;HN$6,INDEX($OL$1:$PC$19,2,)&amp;INDEX($OL$1:$PC$19,6,),0)))+HN9*SUMPRODUCT($OL$7:$PC$7,$OL$17:$PC$17)-HN$12*INDEX($OF$1:$OK$19,17,MATCH(HN13,$OF$1:$OK$1,0))+HN9*SUMPRODUCT($OL$7:$PC$7,$OL$10:$PC$10)*SUMPRODUCT($OF$10:$OI$10,$OF$17:$OI$17)+SUMPRODUCT($OL$7:$PC$7,$OL$11:$PC$11)*SUMPRODUCT($OF$11:$OI$11,$OF$17:$OI$17),"")</f>
        <v/>
      </c>
      <c r="HO17" s="19" t="str">
        <f t="array" ref="HO17">IF(HO7="1",SUM(HO148:HO150)/3.6-PRODUCT(HO9,INDEX($OL$1:$PC$19,17,MATCH(HO$2&amp;HO$6,INDEX($OL$1:$PC$19,2,)&amp;INDEX($OL$1:$PC$19,6,),0)))+HO9*SUMPRODUCT($OL$7:$PC$7,$OL$17:$PC$17)-HO$12*INDEX($OF$1:$OK$19,17,MATCH(HO13,$OF$1:$OK$1,0))+HO9*SUMPRODUCT($OL$7:$PC$7,$OL$10:$PC$10)*SUMPRODUCT($OF$10:$OI$10,$OF$17:$OI$17)+SUMPRODUCT($OL$7:$PC$7,$OL$11:$PC$11)*SUMPRODUCT($OF$11:$OI$11,$OF$17:$OI$17),"")</f>
        <v/>
      </c>
      <c r="HP17" s="19" t="str">
        <f t="array" ref="HP17">IF(HP7="1",SUM(HP148:HP150)/3.6-PRODUCT(HP9,INDEX($OL$1:$PC$19,17,MATCH(HP$2&amp;HP$6,INDEX($OL$1:$PC$19,2,)&amp;INDEX($OL$1:$PC$19,6,),0)))+HP9*SUMPRODUCT($OL$7:$PC$7,$OL$17:$PC$17)-HP$12*INDEX($OF$1:$OK$19,17,MATCH(HP13,$OF$1:$OK$1,0))+HP9*SUMPRODUCT($OL$7:$PC$7,$OL$10:$PC$10)*SUMPRODUCT($OF$10:$OI$10,$OF$17:$OI$17)+SUMPRODUCT($OL$7:$PC$7,$OL$11:$PC$11)*SUMPRODUCT($OF$11:$OI$11,$OF$17:$OI$17),"")</f>
        <v/>
      </c>
      <c r="HQ17" s="19" t="str">
        <f t="array" ref="HQ17">IF(HQ7="1",SUM(HQ148:HQ150)/3.6-PRODUCT(HQ9,INDEX($OL$1:$PC$19,17,MATCH(HQ$2&amp;HQ$6,INDEX($OL$1:$PC$19,2,)&amp;INDEX($OL$1:$PC$19,6,),0)))+HQ9*SUMPRODUCT($OL$7:$PC$7,$OL$17:$PC$17)-HQ$12*INDEX($OF$1:$OK$19,17,MATCH(HQ13,$OF$1:$OK$1,0))+HQ9*SUMPRODUCT($OL$7:$PC$7,$OL$10:$PC$10)*SUMPRODUCT($OF$10:$OI$10,$OF$17:$OI$17)+SUMPRODUCT($OL$7:$PC$7,$OL$11:$PC$11)*SUMPRODUCT($OF$11:$OI$11,$OF$17:$OI$17),"")</f>
        <v/>
      </c>
      <c r="HR17" s="19" t="str">
        <f t="array" ref="HR17">IF(HR7="1",SUM(HR148:HR150)/3.6-PRODUCT(HR9,INDEX($OL$1:$PC$19,17,MATCH(HR$2&amp;HR$6,INDEX($OL$1:$PC$19,2,)&amp;INDEX($OL$1:$PC$19,6,),0)))+HR9*SUMPRODUCT($OL$7:$PC$7,$OL$17:$PC$17)-HR$12*INDEX($OF$1:$OK$19,17,MATCH(HR13,$OF$1:$OK$1,0))+HR9*SUMPRODUCT($OL$7:$PC$7,$OL$10:$PC$10)*SUMPRODUCT($OF$10:$OI$10,$OF$17:$OI$17)+SUMPRODUCT($OL$7:$PC$7,$OL$11:$PC$11)*SUMPRODUCT($OF$11:$OI$11,$OF$17:$OI$17),"")</f>
        <v/>
      </c>
      <c r="HS17" s="19" t="str">
        <f t="array" ref="HS17">IF(HS7="1",SUM(HS148:HS150)/3.6-PRODUCT(HS9,INDEX($OL$1:$PC$19,17,MATCH(HS$2&amp;HS$6,INDEX($OL$1:$PC$19,2,)&amp;INDEX($OL$1:$PC$19,6,),0)))+HS9*SUMPRODUCT($OL$7:$PC$7,$OL$17:$PC$17)-HS$12*INDEX($OF$1:$OK$19,17,MATCH(HS13,$OF$1:$OK$1,0))+HS9*SUMPRODUCT($OL$7:$PC$7,$OL$10:$PC$10)*SUMPRODUCT($OF$10:$OI$10,$OF$17:$OI$17)+SUMPRODUCT($OL$7:$PC$7,$OL$11:$PC$11)*SUMPRODUCT($OF$11:$OI$11,$OF$17:$OI$17),"")</f>
        <v/>
      </c>
      <c r="HT17" s="19" t="str">
        <f t="array" ref="HT17">IF(HT7="1",SUM(HT148:HT150)/3.6-PRODUCT(HT9,INDEX($OL$1:$PC$19,17,MATCH(HT$2&amp;HT$6,INDEX($OL$1:$PC$19,2,)&amp;INDEX($OL$1:$PC$19,6,),0)))+HT9*SUMPRODUCT($OL$7:$PC$7,$OL$17:$PC$17)-HT$12*INDEX($OF$1:$OK$19,17,MATCH(HT13,$OF$1:$OK$1,0))+HT9*SUMPRODUCT($OL$7:$PC$7,$OL$10:$PC$10)*SUMPRODUCT($OF$10:$OI$10,$OF$17:$OI$17)+SUMPRODUCT($OL$7:$PC$7,$OL$11:$PC$11)*SUMPRODUCT($OF$11:$OI$11,$OF$17:$OI$17),"")</f>
        <v/>
      </c>
      <c r="HU17" s="19" t="str">
        <f t="array" ref="HU17">IF(HU7="1",SUM(HU148:HU150)/3.6-PRODUCT(HU9,INDEX($OL$1:$PC$19,17,MATCH(HU$2&amp;HU$6,INDEX($OL$1:$PC$19,2,)&amp;INDEX($OL$1:$PC$19,6,),0)))+HU9*SUMPRODUCT($OL$7:$PC$7,$OL$17:$PC$17)-HU$12*INDEX($OF$1:$OK$19,17,MATCH(HU13,$OF$1:$OK$1,0))+HU9*SUMPRODUCT($OL$7:$PC$7,$OL$10:$PC$10)*SUMPRODUCT($OF$10:$OI$10,$OF$17:$OI$17)+SUMPRODUCT($OL$7:$PC$7,$OL$11:$PC$11)*SUMPRODUCT($OF$11:$OI$11,$OF$17:$OI$17),"")</f>
        <v/>
      </c>
      <c r="HV17" s="19" t="str">
        <f t="array" ref="HV17">IF(HV7="1",SUM(HV148:HV150)/3.6-PRODUCT(HV9,INDEX($OL$1:$PC$19,17,MATCH(HV$2&amp;HV$6,INDEX($OL$1:$PC$19,2,)&amp;INDEX($OL$1:$PC$19,6,),0)))+HV9*SUMPRODUCT($OL$7:$PC$7,$OL$17:$PC$17)-HV$12*INDEX($OF$1:$OK$19,17,MATCH(HV13,$OF$1:$OK$1,0))+HV9*SUMPRODUCT($OL$7:$PC$7,$OL$10:$PC$10)*SUMPRODUCT($OF$10:$OI$10,$OF$17:$OI$17)+SUMPRODUCT($OL$7:$PC$7,$OL$11:$PC$11)*SUMPRODUCT($OF$11:$OI$11,$OF$17:$OI$17),"")</f>
        <v/>
      </c>
      <c r="HW17" s="19" t="str">
        <f t="array" ref="HW17">IF(HW7="1",SUM(HW148:HW150)/3.6-PRODUCT(HW9,INDEX($OL$1:$PC$19,17,MATCH(HW$2&amp;HW$6,INDEX($OL$1:$PC$19,2,)&amp;INDEX($OL$1:$PC$19,6,),0)))+HW9*SUMPRODUCT($OL$7:$PC$7,$OL$17:$PC$17)-HW$12*INDEX($OF$1:$OK$19,17,MATCH(HW13,$OF$1:$OK$1,0))+HW9*SUMPRODUCT($OL$7:$PC$7,$OL$10:$PC$10)*SUMPRODUCT($OF$10:$OI$10,$OF$17:$OI$17)+SUMPRODUCT($OL$7:$PC$7,$OL$11:$PC$11)*SUMPRODUCT($OF$11:$OI$11,$OF$17:$OI$17),"")</f>
        <v/>
      </c>
      <c r="HX17" s="19" t="str">
        <f t="array" ref="HX17">IF(HX7="1",SUM(HX148:HX150)/3.6-PRODUCT(HX9,INDEX($OL$1:$PC$19,17,MATCH(HX$2&amp;HX$6,INDEX($OL$1:$PC$19,2,)&amp;INDEX($OL$1:$PC$19,6,),0)))+HX9*SUMPRODUCT($OL$7:$PC$7,$OL$17:$PC$17)-HX$12*INDEX($OF$1:$OK$19,17,MATCH(HX13,$OF$1:$OK$1,0))+HX9*SUMPRODUCT($OL$7:$PC$7,$OL$10:$PC$10)*SUMPRODUCT($OF$10:$OI$10,$OF$17:$OI$17)+SUMPRODUCT($OL$7:$PC$7,$OL$11:$PC$11)*SUMPRODUCT($OF$11:$OI$11,$OF$17:$OI$17),"")</f>
        <v/>
      </c>
      <c r="HY17" s="19" t="str">
        <f t="array" ref="HY17">IF(HY7="1",SUM(HY148:HY150)/3.6-PRODUCT(HY9,INDEX($OL$1:$PC$19,17,MATCH(HY$2&amp;HY$6,INDEX($OL$1:$PC$19,2,)&amp;INDEX($OL$1:$PC$19,6,),0)))+HY9*SUMPRODUCT($OL$7:$PC$7,$OL$17:$PC$17)-HY$12*INDEX($OF$1:$OK$19,17,MATCH(HY13,$OF$1:$OK$1,0))+HY9*SUMPRODUCT($OL$7:$PC$7,$OL$10:$PC$10)*SUMPRODUCT($OF$10:$OI$10,$OF$17:$OI$17)+SUMPRODUCT($OL$7:$PC$7,$OL$11:$PC$11)*SUMPRODUCT($OF$11:$OI$11,$OF$17:$OI$17),"")</f>
        <v/>
      </c>
      <c r="HZ17" s="19" t="str">
        <f t="array" ref="HZ17">IF(HZ7="1",SUM(HZ148:HZ150)/3.6-PRODUCT(HZ9,INDEX($OL$1:$PC$19,17,MATCH(HZ$2&amp;HZ$6,INDEX($OL$1:$PC$19,2,)&amp;INDEX($OL$1:$PC$19,6,),0)))+HZ9*SUMPRODUCT($OL$7:$PC$7,$OL$17:$PC$17)-HZ$12*INDEX($OF$1:$OK$19,17,MATCH(HZ13,$OF$1:$OK$1,0))+HZ9*SUMPRODUCT($OL$7:$PC$7,$OL$10:$PC$10)*SUMPRODUCT($OF$10:$OI$10,$OF$17:$OI$17)+SUMPRODUCT($OL$7:$PC$7,$OL$11:$PC$11)*SUMPRODUCT($OF$11:$OI$11,$OF$17:$OI$17),"")</f>
        <v/>
      </c>
      <c r="IA17" s="19" t="str">
        <f t="array" ref="IA17">IF(IA7="1",SUM(IA148:IA150)/3.6-PRODUCT(IA9,INDEX($OL$1:$PC$19,17,MATCH(IA$2&amp;IA$6,INDEX($OL$1:$PC$19,2,)&amp;INDEX($OL$1:$PC$19,6,),0)))+IA9*SUMPRODUCT($OL$7:$PC$7,$OL$17:$PC$17)-IA$12*INDEX($OF$1:$OK$19,17,MATCH(IA13,$OF$1:$OK$1,0))+IA9*SUMPRODUCT($OL$7:$PC$7,$OL$10:$PC$10)*SUMPRODUCT($OF$10:$OI$10,$OF$17:$OI$17)+SUMPRODUCT($OL$7:$PC$7,$OL$11:$PC$11)*SUMPRODUCT($OF$11:$OI$11,$OF$17:$OI$17),"")</f>
        <v/>
      </c>
      <c r="IB17" s="19" t="str">
        <f t="array" ref="IB17">IF(IB7="1",SUM(IB148:IB150)/3.6-PRODUCT(IB9,INDEX($OL$1:$PC$19,17,MATCH(IB$2&amp;IB$6,INDEX($OL$1:$PC$19,2,)&amp;INDEX($OL$1:$PC$19,6,),0)))+IB9*SUMPRODUCT($OL$7:$PC$7,$OL$17:$PC$17)-IB$12*INDEX($OF$1:$OK$19,17,MATCH(IB13,$OF$1:$OK$1,0))+IB9*SUMPRODUCT($OL$7:$PC$7,$OL$10:$PC$10)*SUMPRODUCT($OF$10:$OI$10,$OF$17:$OI$17)+SUMPRODUCT($OL$7:$PC$7,$OL$11:$PC$11)*SUMPRODUCT($OF$11:$OI$11,$OF$17:$OI$17),"")</f>
        <v/>
      </c>
      <c r="IC17" s="19" t="str">
        <f t="array" ref="IC17">IF(IC7="1",SUM(IC148:IC150)/3.6-PRODUCT(IC9,INDEX($OL$1:$PC$19,17,MATCH(IC$2&amp;IC$6,INDEX($OL$1:$PC$19,2,)&amp;INDEX($OL$1:$PC$19,6,),0)))+IC9*SUMPRODUCT($OL$7:$PC$7,$OL$17:$PC$17)-IC$12*INDEX($OF$1:$OK$19,17,MATCH(IC13,$OF$1:$OK$1,0))+IC9*SUMPRODUCT($OL$7:$PC$7,$OL$10:$PC$10)*SUMPRODUCT($OF$10:$OI$10,$OF$17:$OI$17)+SUMPRODUCT($OL$7:$PC$7,$OL$11:$PC$11)*SUMPRODUCT($OF$11:$OI$11,$OF$17:$OI$17),"")</f>
        <v/>
      </c>
      <c r="ID17" s="19" t="str">
        <f t="array" ref="ID17">IF(ID7="1",SUM(ID148:ID150)/3.6-PRODUCT(ID9,INDEX($OL$1:$PC$19,17,MATCH(ID$2&amp;ID$6,INDEX($OL$1:$PC$19,2,)&amp;INDEX($OL$1:$PC$19,6,),0)))+ID9*SUMPRODUCT($OL$7:$PC$7,$OL$17:$PC$17)-ID$12*INDEX($OF$1:$OK$19,17,MATCH(ID13,$OF$1:$OK$1,0))+ID9*SUMPRODUCT($OL$7:$PC$7,$OL$10:$PC$10)*SUMPRODUCT($OF$10:$OI$10,$OF$17:$OI$17)+SUMPRODUCT($OL$7:$PC$7,$OL$11:$PC$11)*SUMPRODUCT($OF$11:$OI$11,$OF$17:$OI$17),"")</f>
        <v/>
      </c>
      <c r="IE17" s="19" t="str">
        <f t="array" ref="IE17">IF(IE7="1",SUM(IE148:IE150)/3.6-PRODUCT(IE9,INDEX($OL$1:$PC$19,17,MATCH(IE$2&amp;IE$6,INDEX($OL$1:$PC$19,2,)&amp;INDEX($OL$1:$PC$19,6,),0)))+IE9*SUMPRODUCT($OL$7:$PC$7,$OL$17:$PC$17)-IE$12*INDEX($OF$1:$OK$19,17,MATCH(IE13,$OF$1:$OK$1,0))+IE9*SUMPRODUCT($OL$7:$PC$7,$OL$10:$PC$10)*SUMPRODUCT($OF$10:$OI$10,$OF$17:$OI$17)+SUMPRODUCT($OL$7:$PC$7,$OL$11:$PC$11)*SUMPRODUCT($OF$11:$OI$11,$OF$17:$OI$17),"")</f>
        <v/>
      </c>
      <c r="IF17" s="19" t="str">
        <f t="array" ref="IF17">IF(IF7="1",SUM(IF148:IF150)/3.6-PRODUCT(IF9,INDEX($OL$1:$PC$19,17,MATCH(IF$2&amp;IF$6,INDEX($OL$1:$PC$19,2,)&amp;INDEX($OL$1:$PC$19,6,),0)))+IF9*SUMPRODUCT($OL$7:$PC$7,$OL$17:$PC$17)-IF$12*INDEX($OF$1:$OK$19,17,MATCH(IF13,$OF$1:$OK$1,0))+IF9*SUMPRODUCT($OL$7:$PC$7,$OL$10:$PC$10)*SUMPRODUCT($OF$10:$OI$10,$OF$17:$OI$17)+SUMPRODUCT($OL$7:$PC$7,$OL$11:$PC$11)*SUMPRODUCT($OF$11:$OI$11,$OF$17:$OI$17),"")</f>
        <v/>
      </c>
      <c r="IG17" s="19" t="str">
        <f t="array" ref="IG17">IF(IG7="1",SUM(IG148:IG150)/3.6-PRODUCT(IG9,INDEX($OL$1:$PC$19,17,MATCH(IG$2&amp;IG$6,INDEX($OL$1:$PC$19,2,)&amp;INDEX($OL$1:$PC$19,6,),0)))+IG9*SUMPRODUCT($OL$7:$PC$7,$OL$17:$PC$17)-IG$12*INDEX($OF$1:$OK$19,17,MATCH(IG13,$OF$1:$OK$1,0))+IG9*SUMPRODUCT($OL$7:$PC$7,$OL$10:$PC$10)*SUMPRODUCT($OF$10:$OI$10,$OF$17:$OI$17)+SUMPRODUCT($OL$7:$PC$7,$OL$11:$PC$11)*SUMPRODUCT($OF$11:$OI$11,$OF$17:$OI$17),"")</f>
        <v/>
      </c>
      <c r="IH17" s="19" t="str">
        <f t="array" ref="IH17">IF(IH7="1",SUM(IH148:IH150)/3.6-PRODUCT(IH9,INDEX($OL$1:$PC$19,17,MATCH(IH$2&amp;IH$6,INDEX($OL$1:$PC$19,2,)&amp;INDEX($OL$1:$PC$19,6,),0)))+IH9*SUMPRODUCT($OL$7:$PC$7,$OL$17:$PC$17)-IH$12*INDEX($OF$1:$OK$19,17,MATCH(IH13,$OF$1:$OK$1,0))+IH9*SUMPRODUCT($OL$7:$PC$7,$OL$10:$PC$10)*SUMPRODUCT($OF$10:$OI$10,$OF$17:$OI$17)+SUMPRODUCT($OL$7:$PC$7,$OL$11:$PC$11)*SUMPRODUCT($OF$11:$OI$11,$OF$17:$OI$17),"")</f>
        <v/>
      </c>
      <c r="II17" s="19" t="str">
        <f t="array" ref="II17">IF(II7="1",SUM(II148:II150)/3.6-PRODUCT(II9,INDEX($OL$1:$PC$19,17,MATCH(II$2&amp;II$6,INDEX($OL$1:$PC$19,2,)&amp;INDEX($OL$1:$PC$19,6,),0)))+II9*SUMPRODUCT($OL$7:$PC$7,$OL$17:$PC$17)-II$12*INDEX($OF$1:$OK$19,17,MATCH(II13,$OF$1:$OK$1,0))+II9*SUMPRODUCT($OL$7:$PC$7,$OL$10:$PC$10)*SUMPRODUCT($OF$10:$OI$10,$OF$17:$OI$17)+SUMPRODUCT($OL$7:$PC$7,$OL$11:$PC$11)*SUMPRODUCT($OF$11:$OI$11,$OF$17:$OI$17),"")</f>
        <v/>
      </c>
      <c r="IJ17" s="19" t="str">
        <f t="array" ref="IJ17">IF(IJ7="1",SUM(IJ148:IJ150)/3.6-PRODUCT(IJ9,INDEX($OL$1:$PC$19,17,MATCH(IJ$2&amp;IJ$6,INDEX($OL$1:$PC$19,2,)&amp;INDEX($OL$1:$PC$19,6,),0)))+IJ9*SUMPRODUCT($OL$7:$PC$7,$OL$17:$PC$17)-IJ$12*INDEX($OF$1:$OK$19,17,MATCH(IJ13,$OF$1:$OK$1,0))+IJ9*SUMPRODUCT($OL$7:$PC$7,$OL$10:$PC$10)*SUMPRODUCT($OF$10:$OI$10,$OF$17:$OI$17)+SUMPRODUCT($OL$7:$PC$7,$OL$11:$PC$11)*SUMPRODUCT($OF$11:$OI$11,$OF$17:$OI$17),"")</f>
        <v/>
      </c>
      <c r="IK17" s="19" t="str">
        <f t="array" ref="IK17">IF(IK7="1",SUM(IK148:IK150)/3.6-PRODUCT(IK9,INDEX($OL$1:$PC$19,17,MATCH(IK$2&amp;IK$6,INDEX($OL$1:$PC$19,2,)&amp;INDEX($OL$1:$PC$19,6,),0)))+IK9*SUMPRODUCT($OL$7:$PC$7,$OL$17:$PC$17)-IK$12*INDEX($OF$1:$OK$19,17,MATCH(IK13,$OF$1:$OK$1,0))+IK9*SUMPRODUCT($OL$7:$PC$7,$OL$10:$PC$10)*SUMPRODUCT($OF$10:$OI$10,$OF$17:$OI$17)+SUMPRODUCT($OL$7:$PC$7,$OL$11:$PC$11)*SUMPRODUCT($OF$11:$OI$11,$OF$17:$OI$17),"")</f>
        <v/>
      </c>
      <c r="IL17" s="19" t="str">
        <f t="array" ref="IL17">IF(IL7="1",SUM(IL148:IL150)/3.6-PRODUCT(IL9,INDEX($OL$1:$PC$19,17,MATCH(IL$2&amp;IL$6,INDEX($OL$1:$PC$19,2,)&amp;INDEX($OL$1:$PC$19,6,),0)))+IL9*SUMPRODUCT($OL$7:$PC$7,$OL$17:$PC$17)-IL$12*INDEX($OF$1:$OK$19,17,MATCH(IL13,$OF$1:$OK$1,0))+IL9*SUMPRODUCT($OL$7:$PC$7,$OL$10:$PC$10)*SUMPRODUCT($OF$10:$OI$10,$OF$17:$OI$17)+SUMPRODUCT($OL$7:$PC$7,$OL$11:$PC$11)*SUMPRODUCT($OF$11:$OI$11,$OF$17:$OI$17),"")</f>
        <v/>
      </c>
      <c r="IM17" s="19" t="str">
        <f t="array" ref="IM17">IF(IM7="1",SUM(IM148:IM150)/3.6-PRODUCT(IM9,INDEX($OL$1:$PC$19,17,MATCH(IM$2&amp;IM$6,INDEX($OL$1:$PC$19,2,)&amp;INDEX($OL$1:$PC$19,6,),0)))+IM9*SUMPRODUCT($OL$7:$PC$7,$OL$17:$PC$17)-IM$12*INDEX($OF$1:$OK$19,17,MATCH(IM13,$OF$1:$OK$1,0))+IM9*SUMPRODUCT($OL$7:$PC$7,$OL$10:$PC$10)*SUMPRODUCT($OF$10:$OI$10,$OF$17:$OI$17)+SUMPRODUCT($OL$7:$PC$7,$OL$11:$PC$11)*SUMPRODUCT($OF$11:$OI$11,$OF$17:$OI$17),"")</f>
        <v/>
      </c>
      <c r="IN17" s="19" t="str">
        <f t="array" ref="IN17">IF(IN7="1",SUM(IN148:IN150)/3.6-PRODUCT(IN9,INDEX($OL$1:$PC$19,17,MATCH(IN$2&amp;IN$6,INDEX($OL$1:$PC$19,2,)&amp;INDEX($OL$1:$PC$19,6,),0)))+IN9*SUMPRODUCT($OL$7:$PC$7,$OL$17:$PC$17)-IN$12*INDEX($OF$1:$OK$19,17,MATCH(IN13,$OF$1:$OK$1,0))+IN9*SUMPRODUCT($OL$7:$PC$7,$OL$10:$PC$10)*SUMPRODUCT($OF$10:$OI$10,$OF$17:$OI$17)+SUMPRODUCT($OL$7:$PC$7,$OL$11:$PC$11)*SUMPRODUCT($OF$11:$OI$11,$OF$17:$OI$17),"")</f>
        <v/>
      </c>
      <c r="IO17" s="19" t="str">
        <f t="array" ref="IO17">IF(IO7="1",SUM(IO148:IO150)/3.6-PRODUCT(IO9,INDEX($OL$1:$PC$19,17,MATCH(IO$2&amp;IO$6,INDEX($OL$1:$PC$19,2,)&amp;INDEX($OL$1:$PC$19,6,),0)))+IO9*SUMPRODUCT($OL$7:$PC$7,$OL$17:$PC$17)-IO$12*INDEX($OF$1:$OK$19,17,MATCH(IO13,$OF$1:$OK$1,0))+IO9*SUMPRODUCT($OL$7:$PC$7,$OL$10:$PC$10)*SUMPRODUCT($OF$10:$OI$10,$OF$17:$OI$17)+SUMPRODUCT($OL$7:$PC$7,$OL$11:$PC$11)*SUMPRODUCT($OF$11:$OI$11,$OF$17:$OI$17),"")</f>
        <v/>
      </c>
      <c r="IP17" s="19" t="str">
        <f t="array" ref="IP17">IF(IP7="1",SUM(IP148:IP150)/3.6-PRODUCT(IP9,INDEX($OL$1:$PC$19,17,MATCH(IP$2&amp;IP$6,INDEX($OL$1:$PC$19,2,)&amp;INDEX($OL$1:$PC$19,6,),0)))+IP9*SUMPRODUCT($OL$7:$PC$7,$OL$17:$PC$17)-IP$12*INDEX($OF$1:$OK$19,17,MATCH(IP13,$OF$1:$OK$1,0))+IP9*SUMPRODUCT($OL$7:$PC$7,$OL$10:$PC$10)*SUMPRODUCT($OF$10:$OI$10,$OF$17:$OI$17)+SUMPRODUCT($OL$7:$PC$7,$OL$11:$PC$11)*SUMPRODUCT($OF$11:$OI$11,$OF$17:$OI$17),"")</f>
        <v/>
      </c>
      <c r="IQ17" s="19" t="str">
        <f t="array" ref="IQ17">IF(IQ7="1",SUM(IQ148:IQ150)/3.6-PRODUCT(IQ9,INDEX($OL$1:$PC$19,17,MATCH(IQ$2&amp;IQ$6,INDEX($OL$1:$PC$19,2,)&amp;INDEX($OL$1:$PC$19,6,),0)))+IQ9*SUMPRODUCT($OL$7:$PC$7,$OL$17:$PC$17)-IQ$12*INDEX($OF$1:$OK$19,17,MATCH(IQ13,$OF$1:$OK$1,0))+IQ9*SUMPRODUCT($OL$7:$PC$7,$OL$10:$PC$10)*SUMPRODUCT($OF$10:$OI$10,$OF$17:$OI$17)+SUMPRODUCT($OL$7:$PC$7,$OL$11:$PC$11)*SUMPRODUCT($OF$11:$OI$11,$OF$17:$OI$17),"")</f>
        <v/>
      </c>
      <c r="IR17" s="19" t="str">
        <f t="array" ref="IR17">IF(IR7="1",SUM(IR148:IR150)/3.6-PRODUCT(IR9,INDEX($OL$1:$PC$19,17,MATCH(IR$2&amp;IR$6,INDEX($OL$1:$PC$19,2,)&amp;INDEX($OL$1:$PC$19,6,),0)))+IR9*SUMPRODUCT($OL$7:$PC$7,$OL$17:$PC$17)-IR$12*INDEX($OF$1:$OK$19,17,MATCH(IR13,$OF$1:$OK$1,0))+IR9*SUMPRODUCT($OL$7:$PC$7,$OL$10:$PC$10)*SUMPRODUCT($OF$10:$OI$10,$OF$17:$OI$17)+SUMPRODUCT($OL$7:$PC$7,$OL$11:$PC$11)*SUMPRODUCT($OF$11:$OI$11,$OF$17:$OI$17),"")</f>
        <v/>
      </c>
      <c r="IS17" s="19" t="str">
        <f t="array" ref="IS17">IF(IS7="1",SUM(IS148:IS150)/3.6-PRODUCT(IS9,INDEX($OL$1:$PC$19,17,MATCH(IS$2&amp;IS$6,INDEX($OL$1:$PC$19,2,)&amp;INDEX($OL$1:$PC$19,6,),0)))+IS9*SUMPRODUCT($OL$7:$PC$7,$OL$17:$PC$17)-IS$12*INDEX($OF$1:$OK$19,17,MATCH(IS13,$OF$1:$OK$1,0))+IS9*SUMPRODUCT($OL$7:$PC$7,$OL$10:$PC$10)*SUMPRODUCT($OF$10:$OI$10,$OF$17:$OI$17)+SUMPRODUCT($OL$7:$PC$7,$OL$11:$PC$11)*SUMPRODUCT($OF$11:$OI$11,$OF$17:$OI$17),"")</f>
        <v/>
      </c>
      <c r="IT17" s="19" t="str">
        <f t="array" ref="IT17">IF(IT7="1",SUM(IT148:IT150)/3.6-PRODUCT(IT9,INDEX($OL$1:$PC$19,17,MATCH(IT$2&amp;IT$6,INDEX($OL$1:$PC$19,2,)&amp;INDEX($OL$1:$PC$19,6,),0)))+IT9*SUMPRODUCT($OL$7:$PC$7,$OL$17:$PC$17)-IT$12*INDEX($OF$1:$OK$19,17,MATCH(IT13,$OF$1:$OK$1,0))+IT9*SUMPRODUCT($OL$7:$PC$7,$OL$10:$PC$10)*SUMPRODUCT($OF$10:$OI$10,$OF$17:$OI$17)+SUMPRODUCT($OL$7:$PC$7,$OL$11:$PC$11)*SUMPRODUCT($OF$11:$OI$11,$OF$17:$OI$17),"")</f>
        <v/>
      </c>
      <c r="IU17" s="19" t="str">
        <f t="array" ref="IU17">IF(IU7="1",SUM(IU148:IU150)/3.6-PRODUCT(IU9,INDEX($OL$1:$PC$19,17,MATCH(IU$2&amp;IU$6,INDEX($OL$1:$PC$19,2,)&amp;INDEX($OL$1:$PC$19,6,),0)))+IU9*SUMPRODUCT($OL$7:$PC$7,$OL$17:$PC$17)-IU$12*INDEX($OF$1:$OK$19,17,MATCH(IU13,$OF$1:$OK$1,0))+IU9*SUMPRODUCT($OL$7:$PC$7,$OL$10:$PC$10)*SUMPRODUCT($OF$10:$OI$10,$OF$17:$OI$17)+SUMPRODUCT($OL$7:$PC$7,$OL$11:$PC$11)*SUMPRODUCT($OF$11:$OI$11,$OF$17:$OI$17),"")</f>
        <v/>
      </c>
      <c r="IV17" s="19" t="str">
        <f t="array" ref="IV17">IF(IV7="1",SUM(IV148:IV150)/3.6-PRODUCT(IV9,INDEX($OL$1:$PC$19,17,MATCH(IV$2&amp;IV$6,INDEX($OL$1:$PC$19,2,)&amp;INDEX($OL$1:$PC$19,6,),0)))+IV9*SUMPRODUCT($OL$7:$PC$7,$OL$17:$PC$17)-IV$12*INDEX($OF$1:$OK$19,17,MATCH(IV13,$OF$1:$OK$1,0))+IV9*SUMPRODUCT($OL$7:$PC$7,$OL$10:$PC$10)*SUMPRODUCT($OF$10:$OI$10,$OF$17:$OI$17)+SUMPRODUCT($OL$7:$PC$7,$OL$11:$PC$11)*SUMPRODUCT($OF$11:$OI$11,$OF$17:$OI$17),"")</f>
        <v/>
      </c>
      <c r="IW17" s="19" t="str">
        <f t="array" ref="IW17">IF(IW7="1",SUM(IW148:IW150)/3.6-PRODUCT(IW9,INDEX($OL$1:$PC$19,17,MATCH(IW$2&amp;IW$6,INDEX($OL$1:$PC$19,2,)&amp;INDEX($OL$1:$PC$19,6,),0)))+IW9*SUMPRODUCT($OL$7:$PC$7,$OL$17:$PC$17)-IW$12*INDEX($OF$1:$OK$19,17,MATCH(IW13,$OF$1:$OK$1,0))+IW9*SUMPRODUCT($OL$7:$PC$7,$OL$10:$PC$10)*SUMPRODUCT($OF$10:$OI$10,$OF$17:$OI$17)+SUMPRODUCT($OL$7:$PC$7,$OL$11:$PC$11)*SUMPRODUCT($OF$11:$OI$11,$OF$17:$OI$17),"")</f>
        <v/>
      </c>
      <c r="IX17" s="19" t="str">
        <f t="array" ref="IX17">IF(IX7="1",SUM(IX148:IX150)/3.6-PRODUCT(IX9,INDEX($OL$1:$PC$19,17,MATCH(IX$2&amp;IX$6,INDEX($OL$1:$PC$19,2,)&amp;INDEX($OL$1:$PC$19,6,),0)))+IX9*SUMPRODUCT($OL$7:$PC$7,$OL$17:$PC$17)-IX$12*INDEX($OF$1:$OK$19,17,MATCH(IX13,$OF$1:$OK$1,0))+IX9*SUMPRODUCT($OL$7:$PC$7,$OL$10:$PC$10)*SUMPRODUCT($OF$10:$OI$10,$OF$17:$OI$17)+SUMPRODUCT($OL$7:$PC$7,$OL$11:$PC$11)*SUMPRODUCT($OF$11:$OI$11,$OF$17:$OI$17),"")</f>
        <v/>
      </c>
      <c r="IY17" s="19" t="str">
        <f t="array" ref="IY17">IF(IY7="1",SUM(IY148:IY150)/3.6-PRODUCT(IY9,INDEX($OL$1:$PC$19,17,MATCH(IY$2&amp;IY$6,INDEX($OL$1:$PC$19,2,)&amp;INDEX($OL$1:$PC$19,6,),0)))+IY9*SUMPRODUCT($OL$7:$PC$7,$OL$17:$PC$17)-IY$12*INDEX($OF$1:$OK$19,17,MATCH(IY13,$OF$1:$OK$1,0))+IY9*SUMPRODUCT($OL$7:$PC$7,$OL$10:$PC$10)*SUMPRODUCT($OF$10:$OI$10,$OF$17:$OI$17)+SUMPRODUCT($OL$7:$PC$7,$OL$11:$PC$11)*SUMPRODUCT($OF$11:$OI$11,$OF$17:$OI$17),"")</f>
        <v/>
      </c>
      <c r="IZ17" s="19" t="str">
        <f t="array" ref="IZ17">IF(IZ7="1",SUM(IZ148:IZ150)/3.6-PRODUCT(IZ9,INDEX($OL$1:$PC$19,17,MATCH(IZ$2&amp;IZ$6,INDEX($OL$1:$PC$19,2,)&amp;INDEX($OL$1:$PC$19,6,),0)))+IZ9*SUMPRODUCT($OL$7:$PC$7,$OL$17:$PC$17)-IZ$12*INDEX($OF$1:$OK$19,17,MATCH(IZ13,$OF$1:$OK$1,0))+IZ9*SUMPRODUCT($OL$7:$PC$7,$OL$10:$PC$10)*SUMPRODUCT($OF$10:$OI$10,$OF$17:$OI$17)+SUMPRODUCT($OL$7:$PC$7,$OL$11:$PC$11)*SUMPRODUCT($OF$11:$OI$11,$OF$17:$OI$17),"")</f>
        <v/>
      </c>
      <c r="JA17" s="19" t="str">
        <f t="array" ref="JA17">IF(JA7="1",SUM(JA148:JA150)/3.6-PRODUCT(JA9,INDEX($OL$1:$PC$19,17,MATCH(JA$2&amp;JA$6,INDEX($OL$1:$PC$19,2,)&amp;INDEX($OL$1:$PC$19,6,),0)))+JA9*SUMPRODUCT($OL$7:$PC$7,$OL$17:$PC$17)-JA$12*INDEX($OF$1:$OK$19,17,MATCH(JA13,$OF$1:$OK$1,0))+JA9*SUMPRODUCT($OL$7:$PC$7,$OL$10:$PC$10)*SUMPRODUCT($OF$10:$OI$10,$OF$17:$OI$17)+SUMPRODUCT($OL$7:$PC$7,$OL$11:$PC$11)*SUMPRODUCT($OF$11:$OI$11,$OF$17:$OI$17),"")</f>
        <v/>
      </c>
      <c r="JB17" s="19" t="str">
        <f t="array" ref="JB17">IF(JB7="1",SUM(JB148:JB150)/3.6-PRODUCT(JB9,INDEX($OL$1:$PC$19,17,MATCH(JB$2&amp;JB$6,INDEX($OL$1:$PC$19,2,)&amp;INDEX($OL$1:$PC$19,6,),0)))+JB9*SUMPRODUCT($OL$7:$PC$7,$OL$17:$PC$17)-JB$12*INDEX($OF$1:$OK$19,17,MATCH(JB13,$OF$1:$OK$1,0))+JB9*SUMPRODUCT($OL$7:$PC$7,$OL$10:$PC$10)*SUMPRODUCT($OF$10:$OI$10,$OF$17:$OI$17)+SUMPRODUCT($OL$7:$PC$7,$OL$11:$PC$11)*SUMPRODUCT($OF$11:$OI$11,$OF$17:$OI$17),"")</f>
        <v/>
      </c>
      <c r="JC17" s="19" t="str">
        <f t="array" ref="JC17">IF(JC7="1",SUM(JC148:JC150)/3.6-PRODUCT(JC9,INDEX($OL$1:$PC$19,17,MATCH(JC$2&amp;JC$6,INDEX($OL$1:$PC$19,2,)&amp;INDEX($OL$1:$PC$19,6,),0)))+JC9*SUMPRODUCT($OL$7:$PC$7,$OL$17:$PC$17)-JC$12*INDEX($OF$1:$OK$19,17,MATCH(JC13,$OF$1:$OK$1,0))+JC9*SUMPRODUCT($OL$7:$PC$7,$OL$10:$PC$10)*SUMPRODUCT($OF$10:$OI$10,$OF$17:$OI$17)+SUMPRODUCT($OL$7:$PC$7,$OL$11:$PC$11)*SUMPRODUCT($OF$11:$OI$11,$OF$17:$OI$17),"")</f>
        <v/>
      </c>
      <c r="JD17" s="19" t="str">
        <f t="array" ref="JD17">IF(JD7="1",SUM(JD148:JD150)/3.6-PRODUCT(JD9,INDEX($OL$1:$PC$19,17,MATCH(JD$2&amp;JD$6,INDEX($OL$1:$PC$19,2,)&amp;INDEX($OL$1:$PC$19,6,),0)))+JD9*SUMPRODUCT($OL$7:$PC$7,$OL$17:$PC$17)-JD$12*INDEX($OF$1:$OK$19,17,MATCH(JD13,$OF$1:$OK$1,0))+JD9*SUMPRODUCT($OL$7:$PC$7,$OL$10:$PC$10)*SUMPRODUCT($OF$10:$OI$10,$OF$17:$OI$17)+SUMPRODUCT($OL$7:$PC$7,$OL$11:$PC$11)*SUMPRODUCT($OF$11:$OI$11,$OF$17:$OI$17),"")</f>
        <v/>
      </c>
      <c r="JE17" s="19" t="str">
        <f t="array" ref="JE17">IF(JE7="1",SUM(JE148:JE150)/3.6-PRODUCT(JE9,INDEX($OL$1:$PC$19,17,MATCH(JE$2&amp;JE$6,INDEX($OL$1:$PC$19,2,)&amp;INDEX($OL$1:$PC$19,6,),0)))+JE9*SUMPRODUCT($OL$7:$PC$7,$OL$17:$PC$17)-JE$12*INDEX($OF$1:$OK$19,17,MATCH(JE13,$OF$1:$OK$1,0))+JE9*SUMPRODUCT($OL$7:$PC$7,$OL$10:$PC$10)*SUMPRODUCT($OF$10:$OI$10,$OF$17:$OI$17)+SUMPRODUCT($OL$7:$PC$7,$OL$11:$PC$11)*SUMPRODUCT($OF$11:$OI$11,$OF$17:$OI$17),"")</f>
        <v/>
      </c>
      <c r="JF17" s="19" t="str">
        <f t="array" ref="JF17">IF(JF7="1",SUM(JF148:JF150)/3.6-PRODUCT(JF9,INDEX($OL$1:$PC$19,17,MATCH(JF$2&amp;JF$6,INDEX($OL$1:$PC$19,2,)&amp;INDEX($OL$1:$PC$19,6,),0)))+JF9*SUMPRODUCT($OL$7:$PC$7,$OL$17:$PC$17)-JF$12*INDEX($OF$1:$OK$19,17,MATCH(JF13,$OF$1:$OK$1,0))+JF9*SUMPRODUCT($OL$7:$PC$7,$OL$10:$PC$10)*SUMPRODUCT($OF$10:$OI$10,$OF$17:$OI$17)+SUMPRODUCT($OL$7:$PC$7,$OL$11:$PC$11)*SUMPRODUCT($OF$11:$OI$11,$OF$17:$OI$17),"")</f>
        <v/>
      </c>
      <c r="JG17" s="19" t="str">
        <f t="array" ref="JG17">IF(JG7="1",SUM(JG148:JG150)/3.6-PRODUCT(JG9,INDEX($OL$1:$PC$19,17,MATCH(JG$2&amp;JG$6,INDEX($OL$1:$PC$19,2,)&amp;INDEX($OL$1:$PC$19,6,),0)))+JG9*SUMPRODUCT($OL$7:$PC$7,$OL$17:$PC$17)-JG$12*INDEX($OF$1:$OK$19,17,MATCH(JG13,$OF$1:$OK$1,0))+JG9*SUMPRODUCT($OL$7:$PC$7,$OL$10:$PC$10)*SUMPRODUCT($OF$10:$OI$10,$OF$17:$OI$17)+SUMPRODUCT($OL$7:$PC$7,$OL$11:$PC$11)*SUMPRODUCT($OF$11:$OI$11,$OF$17:$OI$17),"")</f>
        <v/>
      </c>
      <c r="JH17" s="19" t="str">
        <f t="array" ref="JH17">IF(JH7="1",SUM(JH148:JH150)/3.6-PRODUCT(JH9,INDEX($OL$1:$PC$19,17,MATCH(JH$2&amp;JH$6,INDEX($OL$1:$PC$19,2,)&amp;INDEX($OL$1:$PC$19,6,),0)))+JH9*SUMPRODUCT($OL$7:$PC$7,$OL$17:$PC$17)-JH$12*INDEX($OF$1:$OK$19,17,MATCH(JH13,$OF$1:$OK$1,0))+JH9*SUMPRODUCT($OL$7:$PC$7,$OL$10:$PC$10)*SUMPRODUCT($OF$10:$OI$10,$OF$17:$OI$17)+SUMPRODUCT($OL$7:$PC$7,$OL$11:$PC$11)*SUMPRODUCT($OF$11:$OI$11,$OF$17:$OI$17),"")</f>
        <v/>
      </c>
      <c r="JI17" s="19" t="str">
        <f t="array" ref="JI17">IF(JI7="1",SUM(JI148:JI150)/3.6-PRODUCT(JI9,INDEX($OL$1:$PC$19,17,MATCH(JI$2&amp;JI$6,INDEX($OL$1:$PC$19,2,)&amp;INDEX($OL$1:$PC$19,6,),0)))+JI9*SUMPRODUCT($OL$7:$PC$7,$OL$17:$PC$17)-JI$12*INDEX($OF$1:$OK$19,17,MATCH(JI13,$OF$1:$OK$1,0))+JI9*SUMPRODUCT($OL$7:$PC$7,$OL$10:$PC$10)*SUMPRODUCT($OF$10:$OI$10,$OF$17:$OI$17)+SUMPRODUCT($OL$7:$PC$7,$OL$11:$PC$11)*SUMPRODUCT($OF$11:$OI$11,$OF$17:$OI$17),"")</f>
        <v/>
      </c>
      <c r="JJ17" s="19" t="str">
        <f t="array" ref="JJ17">IF(JJ7="1",SUM(JJ148:JJ150)/3.6-PRODUCT(JJ9,INDEX($OL$1:$PC$19,17,MATCH(JJ$2&amp;JJ$6,INDEX($OL$1:$PC$19,2,)&amp;INDEX($OL$1:$PC$19,6,),0)))+JJ9*SUMPRODUCT($OL$7:$PC$7,$OL$17:$PC$17)-JJ$12*INDEX($OF$1:$OK$19,17,MATCH(JJ13,$OF$1:$OK$1,0))+JJ9*SUMPRODUCT($OL$7:$PC$7,$OL$10:$PC$10)*SUMPRODUCT($OF$10:$OI$10,$OF$17:$OI$17)+SUMPRODUCT($OL$7:$PC$7,$OL$11:$PC$11)*SUMPRODUCT($OF$11:$OI$11,$OF$17:$OI$17),"")</f>
        <v/>
      </c>
      <c r="JK17" s="19" t="str">
        <f t="array" ref="JK17">IF(JK7="1",SUM(JK148:JK150)/3.6-PRODUCT(JK9,INDEX($OL$1:$PC$19,17,MATCH(JK$2&amp;JK$6,INDEX($OL$1:$PC$19,2,)&amp;INDEX($OL$1:$PC$19,6,),0)))+JK9*SUMPRODUCT($OL$7:$PC$7,$OL$17:$PC$17)-JK$12*INDEX($OF$1:$OK$19,17,MATCH(JK13,$OF$1:$OK$1,0))+JK9*SUMPRODUCT($OL$7:$PC$7,$OL$10:$PC$10)*SUMPRODUCT($OF$10:$OI$10,$OF$17:$OI$17)+SUMPRODUCT($OL$7:$PC$7,$OL$11:$PC$11)*SUMPRODUCT($OF$11:$OI$11,$OF$17:$OI$17),"")</f>
        <v/>
      </c>
      <c r="JL17" s="19" t="str">
        <f t="array" ref="JL17">IF(JL7="1",SUM(JL148:JL150)/3.6-PRODUCT(JL9,INDEX($OL$1:$PC$19,17,MATCH(JL$2&amp;JL$6,INDEX($OL$1:$PC$19,2,)&amp;INDEX($OL$1:$PC$19,6,),0)))+JL9*SUMPRODUCT($OL$7:$PC$7,$OL$17:$PC$17)-JL$12*INDEX($OF$1:$OK$19,17,MATCH(JL13,$OF$1:$OK$1,0))+JL9*SUMPRODUCT($OL$7:$PC$7,$OL$10:$PC$10)*SUMPRODUCT($OF$10:$OI$10,$OF$17:$OI$17)+SUMPRODUCT($OL$7:$PC$7,$OL$11:$PC$11)*SUMPRODUCT($OF$11:$OI$11,$OF$17:$OI$17),"")</f>
        <v/>
      </c>
      <c r="JM17" s="19" t="str">
        <f t="array" ref="JM17">IF(JM7="1",SUM(JM148:JM150)/3.6-PRODUCT(JM9,INDEX($OL$1:$PC$19,17,MATCH(JM$2&amp;JM$6,INDEX($OL$1:$PC$19,2,)&amp;INDEX($OL$1:$PC$19,6,),0)))+JM9*SUMPRODUCT($OL$7:$PC$7,$OL$17:$PC$17)-JM$12*INDEX($OF$1:$OK$19,17,MATCH(JM13,$OF$1:$OK$1,0))+JM9*SUMPRODUCT($OL$7:$PC$7,$OL$10:$PC$10)*SUMPRODUCT($OF$10:$OI$10,$OF$17:$OI$17)+SUMPRODUCT($OL$7:$PC$7,$OL$11:$PC$11)*SUMPRODUCT($OF$11:$OI$11,$OF$17:$OI$17),"")</f>
        <v/>
      </c>
      <c r="JN17" s="19" t="str">
        <f t="array" ref="JN17">IF(JN7="1",SUM(JN148:JN150)/3.6-PRODUCT(JN9,INDEX($OL$1:$PC$19,17,MATCH(JN$2&amp;JN$6,INDEX($OL$1:$PC$19,2,)&amp;INDEX($OL$1:$PC$19,6,),0)))+JN9*SUMPRODUCT($OL$7:$PC$7,$OL$17:$PC$17)-JN$12*INDEX($OF$1:$OK$19,17,MATCH(JN13,$OF$1:$OK$1,0))+JN9*SUMPRODUCT($OL$7:$PC$7,$OL$10:$PC$10)*SUMPRODUCT($OF$10:$OI$10,$OF$17:$OI$17)+SUMPRODUCT($OL$7:$PC$7,$OL$11:$PC$11)*SUMPRODUCT($OF$11:$OI$11,$OF$17:$OI$17),"")</f>
        <v/>
      </c>
      <c r="JO17" s="19" t="str">
        <f t="array" ref="JO17">IF(JO7="1",SUM(JO148:JO150)/3.6-PRODUCT(JO9,INDEX($OL$1:$PC$19,17,MATCH(JO$2&amp;JO$6,INDEX($OL$1:$PC$19,2,)&amp;INDEX($OL$1:$PC$19,6,),0)))+JO9*SUMPRODUCT($OL$7:$PC$7,$OL$17:$PC$17)-JO$12*INDEX($OF$1:$OK$19,17,MATCH(JO13,$OF$1:$OK$1,0))+JO9*SUMPRODUCT($OL$7:$PC$7,$OL$10:$PC$10)*SUMPRODUCT($OF$10:$OI$10,$OF$17:$OI$17)+SUMPRODUCT($OL$7:$PC$7,$OL$11:$PC$11)*SUMPRODUCT($OF$11:$OI$11,$OF$17:$OI$17),"")</f>
        <v/>
      </c>
      <c r="JP17" s="19" t="str">
        <f t="array" ref="JP17">IF(JP7="1",SUM(JP148:JP150)/3.6-PRODUCT(JP9,INDEX($OL$1:$PC$19,17,MATCH(JP$2&amp;JP$6,INDEX($OL$1:$PC$19,2,)&amp;INDEX($OL$1:$PC$19,6,),0)))+JP9*SUMPRODUCT($OL$7:$PC$7,$OL$17:$PC$17)-JP$12*INDEX($OF$1:$OK$19,17,MATCH(JP13,$OF$1:$OK$1,0))+JP9*SUMPRODUCT($OL$7:$PC$7,$OL$10:$PC$10)*SUMPRODUCT($OF$10:$OI$10,$OF$17:$OI$17)+SUMPRODUCT($OL$7:$PC$7,$OL$11:$PC$11)*SUMPRODUCT($OF$11:$OI$11,$OF$17:$OI$17),"")</f>
        <v/>
      </c>
      <c r="JQ17" s="19" t="str">
        <f t="array" ref="JQ17">IF(JQ7="1",SUM(JQ148:JQ150)/3.6-PRODUCT(JQ9,INDEX($OL$1:$PC$19,17,MATCH(JQ$2&amp;JQ$6,INDEX($OL$1:$PC$19,2,)&amp;INDEX($OL$1:$PC$19,6,),0)))+JQ9*SUMPRODUCT($OL$7:$PC$7,$OL$17:$PC$17)-JQ$12*INDEX($OF$1:$OK$19,17,MATCH(JQ13,$OF$1:$OK$1,0))+JQ9*SUMPRODUCT($OL$7:$PC$7,$OL$10:$PC$10)*SUMPRODUCT($OF$10:$OI$10,$OF$17:$OI$17)+SUMPRODUCT($OL$7:$PC$7,$OL$11:$PC$11)*SUMPRODUCT($OF$11:$OI$11,$OF$17:$OI$17),"")</f>
        <v/>
      </c>
      <c r="JR17" s="19" t="str">
        <f t="array" ref="JR17">IF(JR7="1",SUM(JR148:JR150)/3.6-PRODUCT(JR9,INDEX($OL$1:$PC$19,17,MATCH(JR$2&amp;JR$6,INDEX($OL$1:$PC$19,2,)&amp;INDEX($OL$1:$PC$19,6,),0)))+JR9*SUMPRODUCT($OL$7:$PC$7,$OL$17:$PC$17)-JR$12*INDEX($OF$1:$OK$19,17,MATCH(JR13,$OF$1:$OK$1,0))+JR9*SUMPRODUCT($OL$7:$PC$7,$OL$10:$PC$10)*SUMPRODUCT($OF$10:$OI$10,$OF$17:$OI$17)+SUMPRODUCT($OL$7:$PC$7,$OL$11:$PC$11)*SUMPRODUCT($OF$11:$OI$11,$OF$17:$OI$17),"")</f>
        <v/>
      </c>
      <c r="JS17" s="19" t="str">
        <f t="array" ref="JS17">IF(JS7="1",SUM(JS148:JS150)/3.6-PRODUCT(JS9,INDEX($OL$1:$PC$19,17,MATCH(JS$2&amp;JS$6,INDEX($OL$1:$PC$19,2,)&amp;INDEX($OL$1:$PC$19,6,),0)))+JS9*SUMPRODUCT($OL$7:$PC$7,$OL$17:$PC$17)-JS$12*INDEX($OF$1:$OK$19,17,MATCH(JS13,$OF$1:$OK$1,0))+JS9*SUMPRODUCT($OL$7:$PC$7,$OL$10:$PC$10)*SUMPRODUCT($OF$10:$OI$10,$OF$17:$OI$17)+SUMPRODUCT($OL$7:$PC$7,$OL$11:$PC$11)*SUMPRODUCT($OF$11:$OI$11,$OF$17:$OI$17),"")</f>
        <v/>
      </c>
      <c r="JT17" s="19" t="str">
        <f t="array" ref="JT17">IF(JT7="1",SUM(JT148:JT150)/3.6-PRODUCT(JT9,INDEX($OL$1:$PC$19,17,MATCH(JT$2&amp;JT$6,INDEX($OL$1:$PC$19,2,)&amp;INDEX($OL$1:$PC$19,6,),0)))+JT9*SUMPRODUCT($OL$7:$PC$7,$OL$17:$PC$17)-JT$12*INDEX($OF$1:$OK$19,17,MATCH(JT13,$OF$1:$OK$1,0))+JT9*SUMPRODUCT($OL$7:$PC$7,$OL$10:$PC$10)*SUMPRODUCT($OF$10:$OI$10,$OF$17:$OI$17)+SUMPRODUCT($OL$7:$PC$7,$OL$11:$PC$11)*SUMPRODUCT($OF$11:$OI$11,$OF$17:$OI$17),"")</f>
        <v/>
      </c>
      <c r="JU17" s="19" t="str">
        <f t="array" ref="JU17">IF(JU7="1",SUM(JU148:JU150)/3.6-PRODUCT(JU9,INDEX($OL$1:$PC$19,17,MATCH(JU$2&amp;JU$6,INDEX($OL$1:$PC$19,2,)&amp;INDEX($OL$1:$PC$19,6,),0)))+JU9*SUMPRODUCT($OL$7:$PC$7,$OL$17:$PC$17)-JU$12*INDEX($OF$1:$OK$19,17,MATCH(JU13,$OF$1:$OK$1,0))+JU9*SUMPRODUCT($OL$7:$PC$7,$OL$10:$PC$10)*SUMPRODUCT($OF$10:$OI$10,$OF$17:$OI$17)+SUMPRODUCT($OL$7:$PC$7,$OL$11:$PC$11)*SUMPRODUCT($OF$11:$OI$11,$OF$17:$OI$17),"")</f>
        <v/>
      </c>
      <c r="JV17" s="19" t="str">
        <f t="array" ref="JV17">IF(JV7="1",SUM(JV148:JV150)/3.6-PRODUCT(JV9,INDEX($OL$1:$PC$19,17,MATCH(JV$2&amp;JV$6,INDEX($OL$1:$PC$19,2,)&amp;INDEX($OL$1:$PC$19,6,),0)))+JV9*SUMPRODUCT($OL$7:$PC$7,$OL$17:$PC$17)-JV$12*INDEX($OF$1:$OK$19,17,MATCH(JV13,$OF$1:$OK$1,0))+JV9*SUMPRODUCT($OL$7:$PC$7,$OL$10:$PC$10)*SUMPRODUCT($OF$10:$OI$10,$OF$17:$OI$17)+SUMPRODUCT($OL$7:$PC$7,$OL$11:$PC$11)*SUMPRODUCT($OF$11:$OI$11,$OF$17:$OI$17),"")</f>
        <v/>
      </c>
      <c r="JW17" s="19" t="str">
        <f t="array" ref="JW17">IF(JW7="1",SUM(JW148:JW150)/3.6-PRODUCT(JW9,INDEX($OL$1:$PC$19,17,MATCH(JW$2&amp;JW$6,INDEX($OL$1:$PC$19,2,)&amp;INDEX($OL$1:$PC$19,6,),0)))+JW9*SUMPRODUCT($OL$7:$PC$7,$OL$17:$PC$17)-JW$12*INDEX($OF$1:$OK$19,17,MATCH(JW13,$OF$1:$OK$1,0))+JW9*SUMPRODUCT($OL$7:$PC$7,$OL$10:$PC$10)*SUMPRODUCT($OF$10:$OI$10,$OF$17:$OI$17)+SUMPRODUCT($OL$7:$PC$7,$OL$11:$PC$11)*SUMPRODUCT($OF$11:$OI$11,$OF$17:$OI$17),"")</f>
        <v/>
      </c>
      <c r="JX17" s="19" t="str">
        <f t="array" ref="JX17">IF(JX7="1",SUM(JX148:JX150)/3.6-PRODUCT(JX9,INDEX($OL$1:$PC$19,17,MATCH(JX$2&amp;JX$6,INDEX($OL$1:$PC$19,2,)&amp;INDEX($OL$1:$PC$19,6,),0)))+JX9*SUMPRODUCT($OL$7:$PC$7,$OL$17:$PC$17)-JX$12*INDEX($OF$1:$OK$19,17,MATCH(JX13,$OF$1:$OK$1,0))+JX9*SUMPRODUCT($OL$7:$PC$7,$OL$10:$PC$10)*SUMPRODUCT($OF$10:$OI$10,$OF$17:$OI$17)+SUMPRODUCT($OL$7:$PC$7,$OL$11:$PC$11)*SUMPRODUCT($OF$11:$OI$11,$OF$17:$OI$17),"")</f>
        <v/>
      </c>
      <c r="JY17" s="19" t="str">
        <f t="array" ref="JY17">IF(JY7="1",SUM(JY148:JY150)/3.6-PRODUCT(JY9,INDEX($OL$1:$PC$19,17,MATCH(JY$2&amp;JY$6,INDEX($OL$1:$PC$19,2,)&amp;INDEX($OL$1:$PC$19,6,),0)))+JY9*SUMPRODUCT($OL$7:$PC$7,$OL$17:$PC$17)-JY$12*INDEX($OF$1:$OK$19,17,MATCH(JY13,$OF$1:$OK$1,0))+JY9*SUMPRODUCT($OL$7:$PC$7,$OL$10:$PC$10)*SUMPRODUCT($OF$10:$OI$10,$OF$17:$OI$17)+SUMPRODUCT($OL$7:$PC$7,$OL$11:$PC$11)*SUMPRODUCT($OF$11:$OI$11,$OF$17:$OI$17),"")</f>
        <v/>
      </c>
      <c r="JZ17" s="19" t="str">
        <f t="array" ref="JZ17">IF(JZ7="1",SUM(JZ148:JZ150)/3.6-PRODUCT(JZ9,INDEX($OL$1:$PC$19,17,MATCH(JZ$2&amp;JZ$6,INDEX($OL$1:$PC$19,2,)&amp;INDEX($OL$1:$PC$19,6,),0)))+JZ9*SUMPRODUCT($OL$7:$PC$7,$OL$17:$PC$17)-JZ$12*INDEX($OF$1:$OK$19,17,MATCH(JZ13,$OF$1:$OK$1,0))+JZ9*SUMPRODUCT($OL$7:$PC$7,$OL$10:$PC$10)*SUMPRODUCT($OF$10:$OI$10,$OF$17:$OI$17)+SUMPRODUCT($OL$7:$PC$7,$OL$11:$PC$11)*SUMPRODUCT($OF$11:$OI$11,$OF$17:$OI$17),"")</f>
        <v/>
      </c>
      <c r="KA17" s="19" t="str">
        <f t="array" ref="KA17">IF(KA7="1",SUM(KA148:KA150)/3.6-PRODUCT(KA9,INDEX($OL$1:$PC$19,17,MATCH(KA$2&amp;KA$6,INDEX($OL$1:$PC$19,2,)&amp;INDEX($OL$1:$PC$19,6,),0)))+KA9*SUMPRODUCT($OL$7:$PC$7,$OL$17:$PC$17)-KA$12*INDEX($OF$1:$OK$19,17,MATCH(KA13,$OF$1:$OK$1,0))+KA9*SUMPRODUCT($OL$7:$PC$7,$OL$10:$PC$10)*SUMPRODUCT($OF$10:$OI$10,$OF$17:$OI$17)+SUMPRODUCT($OL$7:$PC$7,$OL$11:$PC$11)*SUMPRODUCT($OF$11:$OI$11,$OF$17:$OI$17),"")</f>
        <v/>
      </c>
      <c r="KB17" s="19" t="str">
        <f t="array" ref="KB17">IF(KB7="1",SUM(KB148:KB150)/3.6-PRODUCT(KB9,INDEX($OL$1:$PC$19,17,MATCH(KB$2&amp;KB$6,INDEX($OL$1:$PC$19,2,)&amp;INDEX($OL$1:$PC$19,6,),0)))+KB9*SUMPRODUCT($OL$7:$PC$7,$OL$17:$PC$17)-KB$12*INDEX($OF$1:$OK$19,17,MATCH(KB13,$OF$1:$OK$1,0))+KB9*SUMPRODUCT($OL$7:$PC$7,$OL$10:$PC$10)*SUMPRODUCT($OF$10:$OI$10,$OF$17:$OI$17)+SUMPRODUCT($OL$7:$PC$7,$OL$11:$PC$11)*SUMPRODUCT($OF$11:$OI$11,$OF$17:$OI$17),"")</f>
        <v/>
      </c>
      <c r="KC17" s="19" t="str">
        <f t="array" ref="KC17">IF(KC7="1",SUM(KC148:KC150)/3.6-PRODUCT(KC9,INDEX($OL$1:$PC$19,17,MATCH(KC$2&amp;KC$6,INDEX($OL$1:$PC$19,2,)&amp;INDEX($OL$1:$PC$19,6,),0)))+KC9*SUMPRODUCT($OL$7:$PC$7,$OL$17:$PC$17)-KC$12*INDEX($OF$1:$OK$19,17,MATCH(KC13,$OF$1:$OK$1,0))+KC9*SUMPRODUCT($OL$7:$PC$7,$OL$10:$PC$10)*SUMPRODUCT($OF$10:$OI$10,$OF$17:$OI$17)+SUMPRODUCT($OL$7:$PC$7,$OL$11:$PC$11)*SUMPRODUCT($OF$11:$OI$11,$OF$17:$OI$17),"")</f>
        <v/>
      </c>
      <c r="KD17" s="19" t="str">
        <f t="array" ref="KD17">IF(KD7="1",SUM(KD148:KD150)/3.6-PRODUCT(KD9,INDEX($OL$1:$PC$19,17,MATCH(KD$2&amp;KD$6,INDEX($OL$1:$PC$19,2,)&amp;INDEX($OL$1:$PC$19,6,),0)))+KD9*SUMPRODUCT($OL$7:$PC$7,$OL$17:$PC$17)-KD$12*INDEX($OF$1:$OK$19,17,MATCH(KD13,$OF$1:$OK$1,0))+KD9*SUMPRODUCT($OL$7:$PC$7,$OL$10:$PC$10)*SUMPRODUCT($OF$10:$OI$10,$OF$17:$OI$17)+SUMPRODUCT($OL$7:$PC$7,$OL$11:$PC$11)*SUMPRODUCT($OF$11:$OI$11,$OF$17:$OI$17),"")</f>
        <v/>
      </c>
      <c r="KE17" s="19" t="str">
        <f t="array" ref="KE17">IF(KE7="1",SUM(KE148:KE150)/3.6-PRODUCT(KE9,INDEX($OL$1:$PC$19,17,MATCH(KE$2&amp;KE$6,INDEX($OL$1:$PC$19,2,)&amp;INDEX($OL$1:$PC$19,6,),0)))+KE9*SUMPRODUCT($OL$7:$PC$7,$OL$17:$PC$17)-KE$12*INDEX($OF$1:$OK$19,17,MATCH(KE13,$OF$1:$OK$1,0))+KE9*SUMPRODUCT($OL$7:$PC$7,$OL$10:$PC$10)*SUMPRODUCT($OF$10:$OI$10,$OF$17:$OI$17)+SUMPRODUCT($OL$7:$PC$7,$OL$11:$PC$11)*SUMPRODUCT($OF$11:$OI$11,$OF$17:$OI$17),"")</f>
        <v/>
      </c>
      <c r="KF17" s="19" t="str">
        <f t="array" ref="KF17">IF(KF7="1",SUM(KF148:KF150)/3.6-PRODUCT(KF9,INDEX($OL$1:$PC$19,17,MATCH(KF$2&amp;KF$6,INDEX($OL$1:$PC$19,2,)&amp;INDEX($OL$1:$PC$19,6,),0)))+KF9*SUMPRODUCT($OL$7:$PC$7,$OL$17:$PC$17)-KF$12*INDEX($OF$1:$OK$19,17,MATCH(KF13,$OF$1:$OK$1,0))+KF9*SUMPRODUCT($OL$7:$PC$7,$OL$10:$PC$10)*SUMPRODUCT($OF$10:$OI$10,$OF$17:$OI$17)+SUMPRODUCT($OL$7:$PC$7,$OL$11:$PC$11)*SUMPRODUCT($OF$11:$OI$11,$OF$17:$OI$17),"")</f>
        <v/>
      </c>
      <c r="KG17" s="19" t="str">
        <f t="array" ref="KG17">IF(KG7="1",SUM(KG148:KG150)/3.6-PRODUCT(KG9,INDEX($OL$1:$PC$19,17,MATCH(KG$2&amp;KG$6,INDEX($OL$1:$PC$19,2,)&amp;INDEX($OL$1:$PC$19,6,),0)))+KG9*SUMPRODUCT($OL$7:$PC$7,$OL$17:$PC$17)-KG$12*INDEX($OF$1:$OK$19,17,MATCH(KG13,$OF$1:$OK$1,0))+KG9*SUMPRODUCT($OL$7:$PC$7,$OL$10:$PC$10)*SUMPRODUCT($OF$10:$OI$10,$OF$17:$OI$17)+SUMPRODUCT($OL$7:$PC$7,$OL$11:$PC$11)*SUMPRODUCT($OF$11:$OI$11,$OF$17:$OI$17),"")</f>
        <v/>
      </c>
      <c r="KH17" s="19" t="str">
        <f t="array" ref="KH17">IF(KH7="1",SUM(KH148:KH150)/3.6-PRODUCT(KH9,INDEX($OL$1:$PC$19,17,MATCH(KH$2&amp;KH$6,INDEX($OL$1:$PC$19,2,)&amp;INDEX($OL$1:$PC$19,6,),0)))+KH9*SUMPRODUCT($OL$7:$PC$7,$OL$17:$PC$17)-KH$12*INDEX($OF$1:$OK$19,17,MATCH(KH13,$OF$1:$OK$1,0))+KH9*SUMPRODUCT($OL$7:$PC$7,$OL$10:$PC$10)*SUMPRODUCT($OF$10:$OI$10,$OF$17:$OI$17)+SUMPRODUCT($OL$7:$PC$7,$OL$11:$PC$11)*SUMPRODUCT($OF$11:$OI$11,$OF$17:$OI$17),"")</f>
        <v/>
      </c>
      <c r="KI17" s="19" t="str">
        <f t="array" ref="KI17">IF(KI7="1",SUM(KI148:KI150)/3.6-PRODUCT(KI9,INDEX($OL$1:$PC$19,17,MATCH(KI$2&amp;KI$6,INDEX($OL$1:$PC$19,2,)&amp;INDEX($OL$1:$PC$19,6,),0)))+KI9*SUMPRODUCT($OL$7:$PC$7,$OL$17:$PC$17)-KI$12*INDEX($OF$1:$OK$19,17,MATCH(KI13,$OF$1:$OK$1,0))+KI9*SUMPRODUCT($OL$7:$PC$7,$OL$10:$PC$10)*SUMPRODUCT($OF$10:$OI$10,$OF$17:$OI$17)+SUMPRODUCT($OL$7:$PC$7,$OL$11:$PC$11)*SUMPRODUCT($OF$11:$OI$11,$OF$17:$OI$17),"")</f>
        <v/>
      </c>
      <c r="KJ17" s="19" t="str">
        <f t="array" ref="KJ17">IF(KJ7="1",SUM(KJ148:KJ150)/3.6-PRODUCT(KJ9,INDEX($OL$1:$PC$19,17,MATCH(KJ$2&amp;KJ$6,INDEX($OL$1:$PC$19,2,)&amp;INDEX($OL$1:$PC$19,6,),0)))+KJ9*SUMPRODUCT($OL$7:$PC$7,$OL$17:$PC$17)-KJ$12*INDEX($OF$1:$OK$19,17,MATCH(KJ13,$OF$1:$OK$1,0))+KJ9*SUMPRODUCT($OL$7:$PC$7,$OL$10:$PC$10)*SUMPRODUCT($OF$10:$OI$10,$OF$17:$OI$17)+SUMPRODUCT($OL$7:$PC$7,$OL$11:$PC$11)*SUMPRODUCT($OF$11:$OI$11,$OF$17:$OI$17),"")</f>
        <v/>
      </c>
      <c r="KK17" s="19" t="str">
        <f t="array" ref="KK17">IF(KK7="1",SUM(KK148:KK150)/3.6-PRODUCT(KK9,INDEX($OL$1:$PC$19,17,MATCH(KK$2&amp;KK$6,INDEX($OL$1:$PC$19,2,)&amp;INDEX($OL$1:$PC$19,6,),0)))+KK9*SUMPRODUCT($OL$7:$PC$7,$OL$17:$PC$17)-KK$12*INDEX($OF$1:$OK$19,17,MATCH(KK13,$OF$1:$OK$1,0))+KK9*SUMPRODUCT($OL$7:$PC$7,$OL$10:$PC$10)*SUMPRODUCT($OF$10:$OI$10,$OF$17:$OI$17)+SUMPRODUCT($OL$7:$PC$7,$OL$11:$PC$11)*SUMPRODUCT($OF$11:$OI$11,$OF$17:$OI$17),"")</f>
        <v/>
      </c>
      <c r="KL17" s="19" t="str">
        <f t="array" ref="KL17">IF(KL7="1",SUM(KL148:KL150)/3.6-PRODUCT(KL9,INDEX($OL$1:$PC$19,17,MATCH(KL$2&amp;KL$6,INDEX($OL$1:$PC$19,2,)&amp;INDEX($OL$1:$PC$19,6,),0)))+KL9*SUMPRODUCT($OL$7:$PC$7,$OL$17:$PC$17)-KL$12*INDEX($OF$1:$OK$19,17,MATCH(KL13,$OF$1:$OK$1,0))+KL9*SUMPRODUCT($OL$7:$PC$7,$OL$10:$PC$10)*SUMPRODUCT($OF$10:$OI$10,$OF$17:$OI$17)+SUMPRODUCT($OL$7:$PC$7,$OL$11:$PC$11)*SUMPRODUCT($OF$11:$OI$11,$OF$17:$OI$17),"")</f>
        <v/>
      </c>
      <c r="KM17" s="19" t="str">
        <f t="array" ref="KM17">IF(KM7="1",SUM(KM148:KM150)/3.6-PRODUCT(KM9,INDEX($OL$1:$PC$19,17,MATCH(KM$2&amp;KM$6,INDEX($OL$1:$PC$19,2,)&amp;INDEX($OL$1:$PC$19,6,),0)))+KM9*SUMPRODUCT($OL$7:$PC$7,$OL$17:$PC$17)-KM$12*INDEX($OF$1:$OK$19,17,MATCH(KM13,$OF$1:$OK$1,0))+KM9*SUMPRODUCT($OL$7:$PC$7,$OL$10:$PC$10)*SUMPRODUCT($OF$10:$OI$10,$OF$17:$OI$17)+SUMPRODUCT($OL$7:$PC$7,$OL$11:$PC$11)*SUMPRODUCT($OF$11:$OI$11,$OF$17:$OI$17),"")</f>
        <v/>
      </c>
      <c r="KN17" s="19" t="str">
        <f t="array" ref="KN17">IF(KN7="1",SUM(KN148:KN150)/3.6-PRODUCT(KN9,INDEX($OL$1:$PC$19,17,MATCH(KN$2&amp;KN$6,INDEX($OL$1:$PC$19,2,)&amp;INDEX($OL$1:$PC$19,6,),0)))+KN9*SUMPRODUCT($OL$7:$PC$7,$OL$17:$PC$17)-KN$12*INDEX($OF$1:$OK$19,17,MATCH(KN13,$OF$1:$OK$1,0))+KN9*SUMPRODUCT($OL$7:$PC$7,$OL$10:$PC$10)*SUMPRODUCT($OF$10:$OI$10,$OF$17:$OI$17)+SUMPRODUCT($OL$7:$PC$7,$OL$11:$PC$11)*SUMPRODUCT($OF$11:$OI$11,$OF$17:$OI$17),"")</f>
        <v/>
      </c>
      <c r="KO17" s="19" t="str">
        <f t="array" ref="KO17">IF(KO7="1",SUM(KO148:KO150)/3.6-PRODUCT(KO9,INDEX($OL$1:$PC$19,17,MATCH(KO$2&amp;KO$6,INDEX($OL$1:$PC$19,2,)&amp;INDEX($OL$1:$PC$19,6,),0)))+KO9*SUMPRODUCT($OL$7:$PC$7,$OL$17:$PC$17)-KO$12*INDEX($OF$1:$OK$19,17,MATCH(KO13,$OF$1:$OK$1,0))+KO9*SUMPRODUCT($OL$7:$PC$7,$OL$10:$PC$10)*SUMPRODUCT($OF$10:$OI$10,$OF$17:$OI$17)+SUMPRODUCT($OL$7:$PC$7,$OL$11:$PC$11)*SUMPRODUCT($OF$11:$OI$11,$OF$17:$OI$17),"")</f>
        <v/>
      </c>
      <c r="KP17" s="19" t="str">
        <f t="array" ref="KP17">IF(KP7="1",SUM(KP148:KP150)/3.6-PRODUCT(KP9,INDEX($OL$1:$PC$19,17,MATCH(KP$2&amp;KP$6,INDEX($OL$1:$PC$19,2,)&amp;INDEX($OL$1:$PC$19,6,),0)))+KP9*SUMPRODUCT($OL$7:$PC$7,$OL$17:$PC$17)-KP$12*INDEX($OF$1:$OK$19,17,MATCH(KP13,$OF$1:$OK$1,0))+KP9*SUMPRODUCT($OL$7:$PC$7,$OL$10:$PC$10)*SUMPRODUCT($OF$10:$OI$10,$OF$17:$OI$17)+SUMPRODUCT($OL$7:$PC$7,$OL$11:$PC$11)*SUMPRODUCT($OF$11:$OI$11,$OF$17:$OI$17),"")</f>
        <v/>
      </c>
      <c r="KQ17" s="19" t="str">
        <f t="array" ref="KQ17">IF(KQ7="1",SUM(KQ148:KQ150)/3.6-PRODUCT(KQ9,INDEX($OL$1:$PC$19,17,MATCH(KQ$2&amp;KQ$6,INDEX($OL$1:$PC$19,2,)&amp;INDEX($OL$1:$PC$19,6,),0)))+KQ9*SUMPRODUCT($OL$7:$PC$7,$OL$17:$PC$17)-KQ$12*INDEX($OF$1:$OK$19,17,MATCH(KQ13,$OF$1:$OK$1,0))+KQ9*SUMPRODUCT($OL$7:$PC$7,$OL$10:$PC$10)*SUMPRODUCT($OF$10:$OI$10,$OF$17:$OI$17)+SUMPRODUCT($OL$7:$PC$7,$OL$11:$PC$11)*SUMPRODUCT($OF$11:$OI$11,$OF$17:$OI$17),"")</f>
        <v/>
      </c>
      <c r="KR17" s="19" t="str">
        <f t="array" ref="KR17">IF(KR7="1",SUM(KR148:KR150)/3.6-PRODUCT(KR9,INDEX($OL$1:$PC$19,17,MATCH(KR$2&amp;KR$6,INDEX($OL$1:$PC$19,2,)&amp;INDEX($OL$1:$PC$19,6,),0)))+KR9*SUMPRODUCT($OL$7:$PC$7,$OL$17:$PC$17)-KR$12*INDEX($OF$1:$OK$19,17,MATCH(KR13,$OF$1:$OK$1,0))+KR9*SUMPRODUCT($OL$7:$PC$7,$OL$10:$PC$10)*SUMPRODUCT($OF$10:$OI$10,$OF$17:$OI$17)+SUMPRODUCT($OL$7:$PC$7,$OL$11:$PC$11)*SUMPRODUCT($OF$11:$OI$11,$OF$17:$OI$17),"")</f>
        <v/>
      </c>
      <c r="KS17" s="19" t="str">
        <f t="array" ref="KS17">IF(KS7="1",SUM(KS148:KS150)/3.6-PRODUCT(KS9,INDEX($OL$1:$PC$19,17,MATCH(KS$2&amp;KS$6,INDEX($OL$1:$PC$19,2,)&amp;INDEX($OL$1:$PC$19,6,),0)))+KS9*SUMPRODUCT($OL$7:$PC$7,$OL$17:$PC$17)-KS$12*INDEX($OF$1:$OK$19,17,MATCH(KS13,$OF$1:$OK$1,0))+KS9*SUMPRODUCT($OL$7:$PC$7,$OL$10:$PC$10)*SUMPRODUCT($OF$10:$OI$10,$OF$17:$OI$17)+SUMPRODUCT($OL$7:$PC$7,$OL$11:$PC$11)*SUMPRODUCT($OF$11:$OI$11,$OF$17:$OI$17),"")</f>
        <v/>
      </c>
      <c r="KT17" s="19" t="str">
        <f t="array" ref="KT17">IF(KT7="1",SUM(KT148:KT150)/3.6-PRODUCT(KT9,INDEX($OL$1:$PC$19,17,MATCH(KT$2&amp;KT$6,INDEX($OL$1:$PC$19,2,)&amp;INDEX($OL$1:$PC$19,6,),0)))+KT9*SUMPRODUCT($OL$7:$PC$7,$OL$17:$PC$17)-KT$12*INDEX($OF$1:$OK$19,17,MATCH(KT13,$OF$1:$OK$1,0))+KT9*SUMPRODUCT($OL$7:$PC$7,$OL$10:$PC$10)*SUMPRODUCT($OF$10:$OI$10,$OF$17:$OI$17)+SUMPRODUCT($OL$7:$PC$7,$OL$11:$PC$11)*SUMPRODUCT($OF$11:$OI$11,$OF$17:$OI$17),"")</f>
        <v/>
      </c>
      <c r="KU17" s="19" t="str">
        <f t="array" ref="KU17">IF(KU7="1",SUM(KU148:KU150)/3.6-PRODUCT(KU9,INDEX($OL$1:$PC$19,17,MATCH(KU$2&amp;KU$6,INDEX($OL$1:$PC$19,2,)&amp;INDEX($OL$1:$PC$19,6,),0)))+KU9*SUMPRODUCT($OL$7:$PC$7,$OL$17:$PC$17)-KU$12*INDEX($OF$1:$OK$19,17,MATCH(KU13,$OF$1:$OK$1,0))+KU9*SUMPRODUCT($OL$7:$PC$7,$OL$10:$PC$10)*SUMPRODUCT($OF$10:$OI$10,$OF$17:$OI$17)+SUMPRODUCT($OL$7:$PC$7,$OL$11:$PC$11)*SUMPRODUCT($OF$11:$OI$11,$OF$17:$OI$17),"")</f>
        <v/>
      </c>
      <c r="KV17" s="19" t="str">
        <f t="array" ref="KV17">IF(KV7="1",SUM(KV148:KV150)/3.6-PRODUCT(KV9,INDEX($OL$1:$PC$19,17,MATCH(KV$2&amp;KV$6,INDEX($OL$1:$PC$19,2,)&amp;INDEX($OL$1:$PC$19,6,),0)))+KV9*SUMPRODUCT($OL$7:$PC$7,$OL$17:$PC$17)-KV$12*INDEX($OF$1:$OK$19,17,MATCH(KV13,$OF$1:$OK$1,0))+KV9*SUMPRODUCT($OL$7:$PC$7,$OL$10:$PC$10)*SUMPRODUCT($OF$10:$OI$10,$OF$17:$OI$17)+SUMPRODUCT($OL$7:$PC$7,$OL$11:$PC$11)*SUMPRODUCT($OF$11:$OI$11,$OF$17:$OI$17),"")</f>
        <v/>
      </c>
      <c r="KW17" s="19" t="str">
        <f t="array" ref="KW17">IF(KW7="1",SUM(KW148:KW150)/3.6-PRODUCT(KW9,INDEX($OL$1:$PC$19,17,MATCH(KW$2&amp;KW$6,INDEX($OL$1:$PC$19,2,)&amp;INDEX($OL$1:$PC$19,6,),0)))+KW9*SUMPRODUCT($OL$7:$PC$7,$OL$17:$PC$17)-KW$12*INDEX($OF$1:$OK$19,17,MATCH(KW13,$OF$1:$OK$1,0))+KW9*SUMPRODUCT($OL$7:$PC$7,$OL$10:$PC$10)*SUMPRODUCT($OF$10:$OI$10,$OF$17:$OI$17)+SUMPRODUCT($OL$7:$PC$7,$OL$11:$PC$11)*SUMPRODUCT($OF$11:$OI$11,$OF$17:$OI$17),"")</f>
        <v/>
      </c>
      <c r="KX17" s="19" t="str">
        <f t="array" ref="KX17">IF(KX7="1",SUM(KX148:KX150)/3.6-PRODUCT(KX9,INDEX($OL$1:$PC$19,17,MATCH(KX$2&amp;KX$6,INDEX($OL$1:$PC$19,2,)&amp;INDEX($OL$1:$PC$19,6,),0)))+KX9*SUMPRODUCT($OL$7:$PC$7,$OL$17:$PC$17)-KX$12*INDEX($OF$1:$OK$19,17,MATCH(KX13,$OF$1:$OK$1,0))+KX9*SUMPRODUCT($OL$7:$PC$7,$OL$10:$PC$10)*SUMPRODUCT($OF$10:$OI$10,$OF$17:$OI$17)+SUMPRODUCT($OL$7:$PC$7,$OL$11:$PC$11)*SUMPRODUCT($OF$11:$OI$11,$OF$17:$OI$17),"")</f>
        <v/>
      </c>
      <c r="KY17" s="19" t="str">
        <f t="array" ref="KY17">IF(KY7="1",SUM(KY148:KY150)/3.6-PRODUCT(KY9,INDEX($OL$1:$PC$19,17,MATCH(KY$2&amp;KY$6,INDEX($OL$1:$PC$19,2,)&amp;INDEX($OL$1:$PC$19,6,),0)))+KY9*SUMPRODUCT($OL$7:$PC$7,$OL$17:$PC$17)-KY$12*INDEX($OF$1:$OK$19,17,MATCH(KY13,$OF$1:$OK$1,0))+KY9*SUMPRODUCT($OL$7:$PC$7,$OL$10:$PC$10)*SUMPRODUCT($OF$10:$OI$10,$OF$17:$OI$17)+SUMPRODUCT($OL$7:$PC$7,$OL$11:$PC$11)*SUMPRODUCT($OF$11:$OI$11,$OF$17:$OI$17),"")</f>
        <v/>
      </c>
      <c r="KZ17" s="19" t="str">
        <f t="array" ref="KZ17">IF(KZ7="1",SUM(KZ148:KZ150)/3.6-PRODUCT(KZ9,INDEX($OL$1:$PC$19,17,MATCH(KZ$2&amp;KZ$6,INDEX($OL$1:$PC$19,2,)&amp;INDEX($OL$1:$PC$19,6,),0)))+KZ9*SUMPRODUCT($OL$7:$PC$7,$OL$17:$PC$17)-KZ$12*INDEX($OF$1:$OK$19,17,MATCH(KZ13,$OF$1:$OK$1,0))+KZ9*SUMPRODUCT($OL$7:$PC$7,$OL$10:$PC$10)*SUMPRODUCT($OF$10:$OI$10,$OF$17:$OI$17)+SUMPRODUCT($OL$7:$PC$7,$OL$11:$PC$11)*SUMPRODUCT($OF$11:$OI$11,$OF$17:$OI$17),"")</f>
        <v/>
      </c>
      <c r="LA17" s="19" t="str">
        <f t="array" ref="LA17">IF(LA7="1",SUM(LA148:LA150)/3.6-PRODUCT(LA9,INDEX($OL$1:$PC$19,17,MATCH(LA$2&amp;LA$6,INDEX($OL$1:$PC$19,2,)&amp;INDEX($OL$1:$PC$19,6,),0)))+LA9*SUMPRODUCT($OL$7:$PC$7,$OL$17:$PC$17)-LA$12*INDEX($OF$1:$OK$19,17,MATCH(LA13,$OF$1:$OK$1,0))+LA9*SUMPRODUCT($OL$7:$PC$7,$OL$10:$PC$10)*SUMPRODUCT($OF$10:$OI$10,$OF$17:$OI$17)+SUMPRODUCT($OL$7:$PC$7,$OL$11:$PC$11)*SUMPRODUCT($OF$11:$OI$11,$OF$17:$OI$17),"")</f>
        <v/>
      </c>
      <c r="LB17" s="19" t="str">
        <f t="array" ref="LB17">IF(LB7="1",SUM(LB148:LB150)/3.6-PRODUCT(LB9,INDEX($OL$1:$PC$19,17,MATCH(LB$2&amp;LB$6,INDEX($OL$1:$PC$19,2,)&amp;INDEX($OL$1:$PC$19,6,),0)))+LB9*SUMPRODUCT($OL$7:$PC$7,$OL$17:$PC$17)-LB$12*INDEX($OF$1:$OK$19,17,MATCH(LB13,$OF$1:$OK$1,0))+LB9*SUMPRODUCT($OL$7:$PC$7,$OL$10:$PC$10)*SUMPRODUCT($OF$10:$OI$10,$OF$17:$OI$17)+SUMPRODUCT($OL$7:$PC$7,$OL$11:$PC$11)*SUMPRODUCT($OF$11:$OI$11,$OF$17:$OI$17),"")</f>
        <v/>
      </c>
      <c r="LC17" s="19" t="str">
        <f t="array" ref="LC17">IF(LC7="1",SUM(LC148:LC150)/3.6-PRODUCT(LC9,INDEX($OL$1:$PC$19,17,MATCH(LC$2&amp;LC$6,INDEX($OL$1:$PC$19,2,)&amp;INDEX($OL$1:$PC$19,6,),0)))+LC9*SUMPRODUCT($OL$7:$PC$7,$OL$17:$PC$17)-LC$12*INDEX($OF$1:$OK$19,17,MATCH(LC13,$OF$1:$OK$1,0))+LC9*SUMPRODUCT($OL$7:$PC$7,$OL$10:$PC$10)*SUMPRODUCT($OF$10:$OI$10,$OF$17:$OI$17)+SUMPRODUCT($OL$7:$PC$7,$OL$11:$PC$11)*SUMPRODUCT($OF$11:$OI$11,$OF$17:$OI$17),"")</f>
        <v/>
      </c>
      <c r="LD17" s="19" t="str">
        <f t="array" ref="LD17">IF(LD7="1",SUM(LD148:LD150)/3.6-PRODUCT(LD9,INDEX($OL$1:$PC$19,17,MATCH(LD$2&amp;LD$6,INDEX($OL$1:$PC$19,2,)&amp;INDEX($OL$1:$PC$19,6,),0)))+LD9*SUMPRODUCT($OL$7:$PC$7,$OL$17:$PC$17)-LD$12*INDEX($OF$1:$OK$19,17,MATCH(LD13,$OF$1:$OK$1,0))+LD9*SUMPRODUCT($OL$7:$PC$7,$OL$10:$PC$10)*SUMPRODUCT($OF$10:$OI$10,$OF$17:$OI$17)+SUMPRODUCT($OL$7:$PC$7,$OL$11:$PC$11)*SUMPRODUCT($OF$11:$OI$11,$OF$17:$OI$17),"")</f>
        <v/>
      </c>
      <c r="LE17" s="19" t="str">
        <f t="array" ref="LE17">IF(LE7="1",SUM(LE148:LE150)/3.6-PRODUCT(LE9,INDEX($OL$1:$PC$19,17,MATCH(LE$2&amp;LE$6,INDEX($OL$1:$PC$19,2,)&amp;INDEX($OL$1:$PC$19,6,),0)))+LE9*SUMPRODUCT($OL$7:$PC$7,$OL$17:$PC$17)-LE$12*INDEX($OF$1:$OK$19,17,MATCH(LE13,$OF$1:$OK$1,0))+LE9*SUMPRODUCT($OL$7:$PC$7,$OL$10:$PC$10)*SUMPRODUCT($OF$10:$OI$10,$OF$17:$OI$17)+SUMPRODUCT($OL$7:$PC$7,$OL$11:$PC$11)*SUMPRODUCT($OF$11:$OI$11,$OF$17:$OI$17),"")</f>
        <v/>
      </c>
      <c r="LF17" s="19" t="str">
        <f t="array" ref="LF17">IF(LF7="1",SUM(LF148:LF150)/3.6-PRODUCT(LF9,INDEX($OL$1:$PC$19,17,MATCH(LF$2&amp;LF$6,INDEX($OL$1:$PC$19,2,)&amp;INDEX($OL$1:$PC$19,6,),0)))+LF9*SUMPRODUCT($OL$7:$PC$7,$OL$17:$PC$17)-LF$12*INDEX($OF$1:$OK$19,17,MATCH(LF13,$OF$1:$OK$1,0))+LF9*SUMPRODUCT($OL$7:$PC$7,$OL$10:$PC$10)*SUMPRODUCT($OF$10:$OI$10,$OF$17:$OI$17)+SUMPRODUCT($OL$7:$PC$7,$OL$11:$PC$11)*SUMPRODUCT($OF$11:$OI$11,$OF$17:$OI$17),"")</f>
        <v/>
      </c>
      <c r="LG17" s="19" t="str">
        <f t="array" ref="LG17">IF(LG7="1",SUM(LG148:LG150)/3.6-PRODUCT(LG9,INDEX($OL$1:$PC$19,17,MATCH(LG$2&amp;LG$6,INDEX($OL$1:$PC$19,2,)&amp;INDEX($OL$1:$PC$19,6,),0)))+LG9*SUMPRODUCT($OL$7:$PC$7,$OL$17:$PC$17)-LG$12*INDEX($OF$1:$OK$19,17,MATCH(LG13,$OF$1:$OK$1,0))+LG9*SUMPRODUCT($OL$7:$PC$7,$OL$10:$PC$10)*SUMPRODUCT($OF$10:$OI$10,$OF$17:$OI$17)+SUMPRODUCT($OL$7:$PC$7,$OL$11:$PC$11)*SUMPRODUCT($OF$11:$OI$11,$OF$17:$OI$17),"")</f>
        <v/>
      </c>
      <c r="LH17" s="19" t="str">
        <f t="array" ref="LH17">IF(LH7="1",SUM(LH148:LH150)/3.6-PRODUCT(LH9,INDEX($OL$1:$PC$19,17,MATCH(LH$2&amp;LH$6,INDEX($OL$1:$PC$19,2,)&amp;INDEX($OL$1:$PC$19,6,),0)))+LH9*SUMPRODUCT($OL$7:$PC$7,$OL$17:$PC$17)-LH$12*INDEX($OF$1:$OK$19,17,MATCH(LH13,$OF$1:$OK$1,0))+LH9*SUMPRODUCT($OL$7:$PC$7,$OL$10:$PC$10)*SUMPRODUCT($OF$10:$OI$10,$OF$17:$OI$17)+SUMPRODUCT($OL$7:$PC$7,$OL$11:$PC$11)*SUMPRODUCT($OF$11:$OI$11,$OF$17:$OI$17),"")</f>
        <v/>
      </c>
      <c r="LI17" s="19" t="str">
        <f t="array" ref="LI17">IF(LI7="1",SUM(LI148:LI150)/3.6-PRODUCT(LI9,INDEX($OL$1:$PC$19,17,MATCH(LI$2&amp;LI$6,INDEX($OL$1:$PC$19,2,)&amp;INDEX($OL$1:$PC$19,6,),0)))+LI9*SUMPRODUCT($OL$7:$PC$7,$OL$17:$PC$17)-LI$12*INDEX($OF$1:$OK$19,17,MATCH(LI13,$OF$1:$OK$1,0))+LI9*SUMPRODUCT($OL$7:$PC$7,$OL$10:$PC$10)*SUMPRODUCT($OF$10:$OI$10,$OF$17:$OI$17)+SUMPRODUCT($OL$7:$PC$7,$OL$11:$PC$11)*SUMPRODUCT($OF$11:$OI$11,$OF$17:$OI$17),"")</f>
        <v/>
      </c>
      <c r="LJ17" s="19" t="str">
        <f t="array" ref="LJ17">IF(LJ7="1",SUM(LJ148:LJ150)/3.6-PRODUCT(LJ9,INDEX($OL$1:$PC$19,17,MATCH(LJ$2&amp;LJ$6,INDEX($OL$1:$PC$19,2,)&amp;INDEX($OL$1:$PC$19,6,),0)))+LJ9*SUMPRODUCT($OL$7:$PC$7,$OL$17:$PC$17)-LJ$12*INDEX($OF$1:$OK$19,17,MATCH(LJ13,$OF$1:$OK$1,0))+LJ9*SUMPRODUCT($OL$7:$PC$7,$OL$10:$PC$10)*SUMPRODUCT($OF$10:$OI$10,$OF$17:$OI$17)+SUMPRODUCT($OL$7:$PC$7,$OL$11:$PC$11)*SUMPRODUCT($OF$11:$OI$11,$OF$17:$OI$17),"")</f>
        <v/>
      </c>
      <c r="LK17" s="19" t="str">
        <f t="array" ref="LK17">IF(LK7="1",SUM(LK148:LK150)/3.6-PRODUCT(LK9,INDEX($OL$1:$PC$19,17,MATCH(LK$2&amp;LK$6,INDEX($OL$1:$PC$19,2,)&amp;INDEX($OL$1:$PC$19,6,),0)))+LK9*SUMPRODUCT($OL$7:$PC$7,$OL$17:$PC$17)-LK$12*INDEX($OF$1:$OK$19,17,MATCH(LK13,$OF$1:$OK$1,0))+LK9*SUMPRODUCT($OL$7:$PC$7,$OL$10:$PC$10)*SUMPRODUCT($OF$10:$OI$10,$OF$17:$OI$17)+SUMPRODUCT($OL$7:$PC$7,$OL$11:$PC$11)*SUMPRODUCT($OF$11:$OI$11,$OF$17:$OI$17),"")</f>
        <v/>
      </c>
      <c r="LL17" s="19" t="str">
        <f t="array" ref="LL17">IF(LL7="1",SUM(LL148:LL150)/3.6-PRODUCT(LL9,INDEX($OL$1:$PC$19,17,MATCH(LL$2&amp;LL$6,INDEX($OL$1:$PC$19,2,)&amp;INDEX($OL$1:$PC$19,6,),0)))+LL9*SUMPRODUCT($OL$7:$PC$7,$OL$17:$PC$17)-LL$12*INDEX($OF$1:$OK$19,17,MATCH(LL13,$OF$1:$OK$1,0))+LL9*SUMPRODUCT($OL$7:$PC$7,$OL$10:$PC$10)*SUMPRODUCT($OF$10:$OI$10,$OF$17:$OI$17)+SUMPRODUCT($OL$7:$PC$7,$OL$11:$PC$11)*SUMPRODUCT($OF$11:$OI$11,$OF$17:$OI$17),"")</f>
        <v/>
      </c>
      <c r="LM17" s="19" t="str">
        <f t="array" ref="LM17">IF(LM7="1",SUM(LM148:LM150)/3.6-PRODUCT(LM9,INDEX($OL$1:$PC$19,17,MATCH(LM$2&amp;LM$6,INDEX($OL$1:$PC$19,2,)&amp;INDEX($OL$1:$PC$19,6,),0)))+LM9*SUMPRODUCT($OL$7:$PC$7,$OL$17:$PC$17)-LM$12*INDEX($OF$1:$OK$19,17,MATCH(LM13,$OF$1:$OK$1,0))+LM9*SUMPRODUCT($OL$7:$PC$7,$OL$10:$PC$10)*SUMPRODUCT($OF$10:$OI$10,$OF$17:$OI$17)+SUMPRODUCT($OL$7:$PC$7,$OL$11:$PC$11)*SUMPRODUCT($OF$11:$OI$11,$OF$17:$OI$17),"")</f>
        <v/>
      </c>
      <c r="LN17" s="19" t="str">
        <f t="array" ref="LN17">IF(LN7="1",SUM(LN148:LN150)/3.6-PRODUCT(LN9,INDEX($OL$1:$PC$19,17,MATCH(LN$2&amp;LN$6,INDEX($OL$1:$PC$19,2,)&amp;INDEX($OL$1:$PC$19,6,),0)))+LN9*SUMPRODUCT($OL$7:$PC$7,$OL$17:$PC$17)-LN$12*INDEX($OF$1:$OK$19,17,MATCH(LN13,$OF$1:$OK$1,0))+LN9*SUMPRODUCT($OL$7:$PC$7,$OL$10:$PC$10)*SUMPRODUCT($OF$10:$OI$10,$OF$17:$OI$17)+SUMPRODUCT($OL$7:$PC$7,$OL$11:$PC$11)*SUMPRODUCT($OF$11:$OI$11,$OF$17:$OI$17),"")</f>
        <v/>
      </c>
      <c r="LO17" s="19" t="str">
        <f t="array" ref="LO17">IF(LO7="1",SUM(LO148:LO150)/3.6-PRODUCT(LO9,INDEX($OL$1:$PC$19,17,MATCH(LO$2&amp;LO$6,INDEX($OL$1:$PC$19,2,)&amp;INDEX($OL$1:$PC$19,6,),0)))+LO9*SUMPRODUCT($OL$7:$PC$7,$OL$17:$PC$17)-LO$12*INDEX($OF$1:$OK$19,17,MATCH(LO13,$OF$1:$OK$1,0))+LO9*SUMPRODUCT($OL$7:$PC$7,$OL$10:$PC$10)*SUMPRODUCT($OF$10:$OI$10,$OF$17:$OI$17)+SUMPRODUCT($OL$7:$PC$7,$OL$11:$PC$11)*SUMPRODUCT($OF$11:$OI$11,$OF$17:$OI$17),"")</f>
        <v/>
      </c>
      <c r="LP17" s="19" t="str">
        <f t="array" ref="LP17">IF(LP7="1",SUM(LP148:LP150)/3.6-PRODUCT(LP9,INDEX($OL$1:$PC$19,17,MATCH(LP$2&amp;LP$6,INDEX($OL$1:$PC$19,2,)&amp;INDEX($OL$1:$PC$19,6,),0)))+LP9*SUMPRODUCT($OL$7:$PC$7,$OL$17:$PC$17)-LP$12*INDEX($OF$1:$OK$19,17,MATCH(LP13,$OF$1:$OK$1,0))+LP9*SUMPRODUCT($OL$7:$PC$7,$OL$10:$PC$10)*SUMPRODUCT($OF$10:$OI$10,$OF$17:$OI$17)+SUMPRODUCT($OL$7:$PC$7,$OL$11:$PC$11)*SUMPRODUCT($OF$11:$OI$11,$OF$17:$OI$17),"")</f>
        <v/>
      </c>
      <c r="LQ17" s="19" t="str">
        <f t="array" ref="LQ17">IF(LQ7="1",SUM(LQ148:LQ150)/3.6-PRODUCT(LQ9,INDEX($OL$1:$PC$19,17,MATCH(LQ$2&amp;LQ$6,INDEX($OL$1:$PC$19,2,)&amp;INDEX($OL$1:$PC$19,6,),0)))+LQ9*SUMPRODUCT($OL$7:$PC$7,$OL$17:$PC$17)-LQ$12*INDEX($OF$1:$OK$19,17,MATCH(LQ13,$OF$1:$OK$1,0))+LQ9*SUMPRODUCT($OL$7:$PC$7,$OL$10:$PC$10)*SUMPRODUCT($OF$10:$OI$10,$OF$17:$OI$17)+SUMPRODUCT($OL$7:$PC$7,$OL$11:$PC$11)*SUMPRODUCT($OF$11:$OI$11,$OF$17:$OI$17),"")</f>
        <v/>
      </c>
      <c r="LR17" s="19" t="str">
        <f t="array" ref="LR17">IF(LR7="1",SUM(LR148:LR150)/3.6-PRODUCT(LR9,INDEX($OL$1:$PC$19,17,MATCH(LR$2&amp;LR$6,INDEX($OL$1:$PC$19,2,)&amp;INDEX($OL$1:$PC$19,6,),0)))+LR9*SUMPRODUCT($OL$7:$PC$7,$OL$17:$PC$17)-LR$12*INDEX($OF$1:$OK$19,17,MATCH(LR13,$OF$1:$OK$1,0))+LR9*SUMPRODUCT($OL$7:$PC$7,$OL$10:$PC$10)*SUMPRODUCT($OF$10:$OI$10,$OF$17:$OI$17)+SUMPRODUCT($OL$7:$PC$7,$OL$11:$PC$11)*SUMPRODUCT($OF$11:$OI$11,$OF$17:$OI$17),"")</f>
        <v/>
      </c>
      <c r="LS17" s="19" t="str">
        <f t="array" ref="LS17">IF(LS7="1",SUM(LS148:LS150)/3.6-PRODUCT(LS$9,INDEX($OL$1:$PC$19,17,MATCH(LS$2&amp;LS$6,INDEX($OL$1:$PC$19,2,)&amp;INDEX($OL$1:$PC$19,6,),0)))+LS9*SUMPRODUCT($OL$7:$PC$7,$OL$17:$PC$17),"")</f>
        <v/>
      </c>
      <c r="LT17" s="19" t="str">
        <f t="array" ref="LT17">IF(LT7="1",SUM(LT148:LT150)/3.6-PRODUCT(LT$9,INDEX($OL$1:$PC$19,17,MATCH(LT$2&amp;LT$6,INDEX($OL$1:$PC$19,2,)&amp;INDEX($OL$1:$PC$19,6,),0)))+LT9*SUMPRODUCT($OL$7:$PC$7,$OL$17:$PC$17),"")</f>
        <v/>
      </c>
      <c r="LU17" s="19" t="str">
        <f t="array" ref="LU17">IF(LU7="1",SUM(LU148:LU150)/3.6+LU11*SUMPRODUCT($OF$11:$OI$11,$OF$17:$OI$17),"")</f>
        <v/>
      </c>
      <c r="LV17" s="19" t="str">
        <f t="array" ref="LV17">IF(LV7="1",SUM(LV148:LV150)/3.6+LV11*SUMPRODUCT($OF$11:$OI$11,$OF$17:$OI$17),"")</f>
        <v/>
      </c>
      <c r="LW17" s="19" t="str">
        <f t="array" ref="LW17">IF(LW7="1",SUM(LW148:LW150)/3.6+LW11*SUMPRODUCT($OF$11:$OI$11,$OF$17:$OI$17),"")</f>
        <v/>
      </c>
      <c r="LX17" s="19" t="str">
        <f t="array" ref="LX17">IF(LX7="1",SUM(LX148:LX150)/3.6+LX11*SUMPRODUCT($OF$11:$OI$11,$OF$17:$OI$17),"")</f>
        <v/>
      </c>
      <c r="LY17" s="19" t="str">
        <f t="array" ref="LY17">IF(LY7="1",SUM(LY148:LY150)/3.6+LY11*SUMPRODUCT($OF$11:$OI$11,$OF$17:$OI$17),"")</f>
        <v/>
      </c>
      <c r="LZ17" s="19" t="str">
        <f t="array" ref="LZ17">IF(LZ7="1",SUM(LZ148:LZ150)/3.6+LZ11*SUMPRODUCT($OF$11:$OI$11,$OF$17:$OI$17),"")</f>
        <v/>
      </c>
      <c r="MA17" s="19" t="str">
        <f t="array" ref="MA17">IF(MA7="1",SUM(MA148:MA150)/3.6+MA11*SUMPRODUCT($OF$11:$OI$11,$OF$17:$OI$17),"")</f>
        <v/>
      </c>
      <c r="MB17" s="19" t="str">
        <f t="array" ref="MB17">IF(MB7="1",SUM(MB148:MB150)/3.6+MB11*SUMPRODUCT($OF$11:$OI$11,$OF$17:$OI$17),"")</f>
        <v/>
      </c>
      <c r="MC17" s="19" t="str">
        <f t="array" ref="MC17">IF(MC7="1",SUM(MC148:MC150)/3.6+MC11*SUMPRODUCT($OF$11:$OI$11,$OF$17:$OI$17),"")</f>
        <v/>
      </c>
      <c r="MD17" s="19" t="str">
        <f t="array" ref="MD17">IF(MD7="1",SUM(MD148:MD150)/3.6-PRODUCT(MD$9,INDEX($OL$1:$PC$19,17,MATCH(MD$2&amp;MD$6,INDEX($OL$1:$PC$19,2,)&amp;INDEX($OL$1:$PC$19,6,),0)))+MD9*SUMPRODUCT($OL$7:$PC$7,$OL$17:$PC$17),"")</f>
        <v/>
      </c>
      <c r="ME17" s="19" t="str">
        <f t="array" ref="ME17">IF(ME7="1",SUM(ME148:ME150)/3.6-PRODUCT(ME$9,INDEX($OL$1:$PC$19,17,MATCH(ME$2&amp;ME$6,INDEX($OL$1:$PC$19,2,)&amp;INDEX($OL$1:$PC$19,6,),0)))+ME9*SUMPRODUCT($OL$7:$PC$7,$OL$17:$PC$17),"")</f>
        <v/>
      </c>
      <c r="MF17" s="19" t="str">
        <f t="array" ref="MF17">IF(MF7="1",SUM(MF148:MF150)/3.6-PRODUCT(MF9,INDEX($OL$1:$PC$19,17,MATCH(MF$2&amp;MF$6,INDEX($OL$1:$PC$19,2,)&amp;INDEX($OL$1:$PC$19,6,),0)))+MF9*SUMPRODUCT($OL$7:$PC$7,$OL$17:$PC$17)-MF$12*INDEX($OF$1:$OK$19,17,MATCH(MF13,$OF$1:$OK$1,0))+MF9*SUMPRODUCT($OL$7:$PC$7,$OL$10:$PC$10)*SUMPRODUCT($OF$10:$OI$10,$OF$17:$OI$17)+SUMPRODUCT($OL$7:$PC$7,$OL$11:$PC$11)*SUMPRODUCT($OF$11:$OI$11,$OF$17:$OI$17),"")</f>
        <v/>
      </c>
      <c r="MG17" s="19" t="str">
        <f t="array" ref="MG17">IF(MG7="1",SUM(MG148:MG150)/3.6-PRODUCT(MG9,INDEX($OL$1:$PC$19,17,MATCH(MG$2&amp;MG$6,INDEX($OL$1:$PC$19,2,)&amp;INDEX($OL$1:$PC$19,6,),0)))+MG9*SUMPRODUCT($OL$7:$PC$7,$OL$17:$PC$17)-MG$12*INDEX($OF$1:$OK$19,17,MATCH(MG13,$OF$1:$OK$1,0))+MG9*SUMPRODUCT($OL$7:$PC$7,$OL$10:$PC$10)*SUMPRODUCT($OF$10:$OI$10,$OF$17:$OI$17)+SUMPRODUCT($OL$7:$PC$7,$OL$11:$PC$11)*SUMPRODUCT($OF$11:$OI$11,$OF$17:$OI$17),"")</f>
        <v/>
      </c>
      <c r="MH17" s="19" t="str">
        <f t="array" ref="MH17">IF(MH7="1",SUM(MH148:MH150)/3.6-PRODUCT(MH9,INDEX($OL$1:$PC$19,17,MATCH(MH$2&amp;MH$6,INDEX($OL$1:$PC$19,2,)&amp;INDEX($OL$1:$PC$19,6,),0)))+MH9*SUMPRODUCT($OL$7:$PC$7,$OL$17:$PC$17)-MH$12*INDEX($OF$1:$OK$19,17,MATCH(MH13,$OF$1:$OK$1,0))+MH9*SUMPRODUCT($OL$7:$PC$7,$OL$10:$PC$10)*SUMPRODUCT($OF$10:$OI$10,$OF$17:$OI$17)+SUMPRODUCT($OL$7:$PC$7,$OL$11:$PC$11)*SUMPRODUCT($OF$11:$OI$11,$OF$17:$OI$17),"")</f>
        <v/>
      </c>
      <c r="MI17" s="19" t="str">
        <f t="array" ref="MI17">IF(MI7="1",SUM(MI148:MI150)/3.6-PRODUCT(MI9,INDEX($OL$1:$PC$19,17,MATCH(MI$2&amp;MI$6,INDEX($OL$1:$PC$19,2,)&amp;INDEX($OL$1:$PC$19,6,),0)))+MI9*SUMPRODUCT($OL$7:$PC$7,$OL$17:$PC$17)-MI$12*INDEX($OF$1:$OK$19,17,MATCH(MI13,$OF$1:$OK$1,0))+MI9*SUMPRODUCT($OL$7:$PC$7,$OL$10:$PC$10)*SUMPRODUCT($OF$10:$OI$10,$OF$17:$OI$17)+SUMPRODUCT($OL$7:$PC$7,$OL$11:$PC$11)*SUMPRODUCT($OF$11:$OI$11,$OF$17:$OI$17),"")</f>
        <v/>
      </c>
      <c r="MJ17" s="19" t="str">
        <f t="array" ref="MJ17">IF(MJ7="1",SUM(MJ148:MJ150)/3.6-PRODUCT(MJ9,INDEX($OL$1:$PC$19,17,MATCH(MJ$2&amp;MJ$6,INDEX($OL$1:$PC$19,2,)&amp;INDEX($OL$1:$PC$19,6,),0)))+MJ9*SUMPRODUCT($OL$7:$PC$7,$OL$17:$PC$17)-MJ$12*INDEX($OF$1:$OK$19,17,MATCH(MJ13,$OF$1:$OK$1,0))+MJ9*SUMPRODUCT($OL$7:$PC$7,$OL$10:$PC$10)*SUMPRODUCT($OF$10:$OI$10,$OF$17:$OI$17)+SUMPRODUCT($OL$7:$PC$7,$OL$11:$PC$11)*SUMPRODUCT($OF$11:$OI$11,$OF$17:$OI$17),"")</f>
        <v/>
      </c>
      <c r="MK17" s="19" t="str">
        <f t="array" ref="MK17">IF(MK7="1",SUM(MK148:MK150)/3.6-PRODUCT(MK9,INDEX($OL$1:$PC$19,17,MATCH(MK$2&amp;MK$6,INDEX($OL$1:$PC$19,2,)&amp;INDEX($OL$1:$PC$19,6,),0)))+MK9*SUMPRODUCT($OL$7:$PC$7,$OL$17:$PC$17)-MK$12*INDEX($OF$1:$OK$19,17,MATCH(MK13,$OF$1:$OK$1,0))+MK9*SUMPRODUCT($OL$7:$PC$7,$OL$10:$PC$10)*SUMPRODUCT($OF$10:$OI$10,$OF$17:$OI$17)+SUMPRODUCT($OL$7:$PC$7,$OL$11:$PC$11)*SUMPRODUCT($OF$11:$OI$11,$OF$17:$OI$17),"")</f>
        <v/>
      </c>
      <c r="ML17" s="19" t="str">
        <f t="array" ref="ML17">IF(ML7="1",SUM(ML148:ML150)/3.6-PRODUCT(ML9,INDEX($OL$1:$PC$19,17,MATCH(ML$2&amp;ML$6,INDEX($OL$1:$PC$19,2,)&amp;INDEX($OL$1:$PC$19,6,),0)))+ML9*SUMPRODUCT($OL$7:$PC$7,$OL$17:$PC$17)-ML$12*INDEX($OF$1:$OK$19,17,MATCH(ML13,$OF$1:$OK$1,0))+ML9*SUMPRODUCT($OL$7:$PC$7,$OL$10:$PC$10)*SUMPRODUCT($OF$10:$OI$10,$OF$17:$OI$17)+SUMPRODUCT($OL$7:$PC$7,$OL$11:$PC$11)*SUMPRODUCT($OF$11:$OI$11,$OF$17:$OI$17),"")</f>
        <v/>
      </c>
      <c r="MM17" s="19" t="str">
        <f t="array" ref="MM17">IF(MM7="1",SUM(MM148:MM150)/3.6-PRODUCT(MM9,INDEX($OL$1:$PC$19,17,MATCH(MM$2&amp;MM$6,INDEX($OL$1:$PC$19,2,)&amp;INDEX($OL$1:$PC$19,6,),0)))+MM9*SUMPRODUCT($OL$7:$PC$7,$OL$17:$PC$17)-MM$12*INDEX($OF$1:$OK$19,17,MATCH(MM13,$OF$1:$OK$1,0))+MM9*SUMPRODUCT($OL$7:$PC$7,$OL$10:$PC$10)*SUMPRODUCT($OF$10:$OI$10,$OF$17:$OI$17)+SUMPRODUCT($OL$7:$PC$7,$OL$11:$PC$11)*SUMPRODUCT($OF$11:$OI$11,$OF$17:$OI$17),"")</f>
        <v/>
      </c>
      <c r="MN17" s="19">
        <f t="array" ref="MN17">IF(MN7="1",SUM(MN148:MN150)/3.6-PRODUCT(MN9,INDEX($OL$1:$PC$19,17,MATCH(MN$2&amp;MN$6,INDEX($OL$1:$PC$19,2,)&amp;INDEX($OL$1:$PC$19,6,),0)))+MN9*SUMPRODUCT($OL$7:$PC$7,$OL$17:$PC$17)-MN$12*INDEX($OF$1:$OK$19,17,MATCH(MN13,$OF$1:$OK$1,0))+MN9*SUMPRODUCT($OL$7:$PC$7,$OL$10:$PC$10)*SUMPRODUCT($OF$10:$OI$10,$OF$17:$OI$17)+SUMPRODUCT($OL$7:$PC$7,$OL$11:$PC$11)*SUMPRODUCT($OF$11:$OI$11,$OF$17:$OI$17),"")</f>
        <v>3527.1807838898508</v>
      </c>
      <c r="MO17" s="19" t="str">
        <f t="array" ref="MO17">IF(MO7="1",SUM(MO148:MO150)/3.6-PRODUCT(MO9,INDEX($OL$1:$PC$19,17,MATCH(MO$2&amp;MO$6,INDEX($OL$1:$PC$19,2,)&amp;INDEX($OL$1:$PC$19,6,),0)))+MO9*SUMPRODUCT($OL$7:$PC$7,$OL$17:$PC$17)-MO$12*INDEX($OF$1:$OK$19,17,MATCH(MO13,$OF$1:$OK$1,0))+MO9*SUMPRODUCT($OL$7:$PC$7,$OL$10:$PC$10)*SUMPRODUCT($OF$10:$OI$10,$OF$17:$OI$17)+SUMPRODUCT($OL$7:$PC$7,$OL$11:$PC$11)*SUMPRODUCT($OF$11:$OI$11,$OF$17:$OI$17),"")</f>
        <v/>
      </c>
      <c r="MP17" s="19" t="str">
        <f t="array" ref="MP17">IF(MP7="1",SUM(MP148:MP150)/3.6-PRODUCT(MP9,INDEX($OL$1:$PC$19,17,MATCH(MP$2&amp;MP$6,INDEX($OL$1:$PC$19,2,)&amp;INDEX($OL$1:$PC$19,6,),0)))+MP9*SUMPRODUCT($OL$7:$PC$7,$OL$17:$PC$17)-MP$12*INDEX($OF$1:$OK$19,17,MATCH(MP13,$OF$1:$OK$1,0))+MP9*SUMPRODUCT($OL$7:$PC$7,$OL$10:$PC$10)*SUMPRODUCT($OF$10:$OI$10,$OF$17:$OI$17)+SUMPRODUCT($OL$7:$PC$7,$OL$11:$PC$11)*SUMPRODUCT($OF$11:$OI$11,$OF$17:$OI$17),"")</f>
        <v/>
      </c>
      <c r="MQ17" s="19" t="str">
        <f t="array" ref="MQ17">IF(MQ7="1",SUM(MQ148:MQ150)/3.6-PRODUCT(MQ9,INDEX($OL$1:$PC$19,17,MATCH(MQ$2&amp;MQ$6,INDEX($OL$1:$PC$19,2,)&amp;INDEX($OL$1:$PC$19,6,),0)))+MQ9*SUMPRODUCT($OL$7:$PC$7,$OL$17:$PC$17)-MQ$12*INDEX($OF$1:$OK$19,17,MATCH(MQ13,$OF$1:$OK$1,0))+MQ9*SUMPRODUCT($OL$7:$PC$7,$OL$10:$PC$10)*SUMPRODUCT($OF$10:$OI$10,$OF$17:$OI$17)+SUMPRODUCT($OL$7:$PC$7,$OL$11:$PC$11)*SUMPRODUCT($OF$11:$OI$11,$OF$17:$OI$17),"")</f>
        <v/>
      </c>
      <c r="MR17" s="19" t="str">
        <f t="array" ref="MR17">IF(MR7="1",SUM(MR148:MR150)/3.6-PRODUCT(MR9,INDEX($OL$1:$PC$19,17,MATCH(MR$2&amp;MR$6,INDEX($OL$1:$PC$19,2,)&amp;INDEX($OL$1:$PC$19,6,),0)))+MR9*SUMPRODUCT($OL$7:$PC$7,$OL$17:$PC$17)-MR$12*INDEX($OF$1:$OK$19,17,MATCH(MR13,$OF$1:$OK$1,0))+MR9*SUMPRODUCT($OL$7:$PC$7,$OL$10:$PC$10)*SUMPRODUCT($OF$10:$OI$10,$OF$17:$OI$17)+SUMPRODUCT($OL$7:$PC$7,$OL$11:$PC$11)*SUMPRODUCT($OF$11:$OI$11,$OF$17:$OI$17),"")</f>
        <v/>
      </c>
      <c r="MS17" s="19" t="str">
        <f t="array" ref="MS17">IF(MS7="1",SUM(MS148:MS150)/3.6-PRODUCT(MS9,INDEX($OL$1:$PC$19,17,MATCH(MS$2&amp;MS$6,INDEX($OL$1:$PC$19,2,)&amp;INDEX($OL$1:$PC$19,6,),0)))+MS9*SUMPRODUCT($OL$7:$PC$7,$OL$17:$PC$17)-MS$12*INDEX($OF$1:$OK$19,17,MATCH(MS13,$OF$1:$OK$1,0))+MS9*SUMPRODUCT($OL$7:$PC$7,$OL$10:$PC$10)*SUMPRODUCT($OF$10:$OI$10,$OF$17:$OI$17)+SUMPRODUCT($OL$7:$PC$7,$OL$11:$PC$11)*SUMPRODUCT($OF$11:$OI$11,$OF$17:$OI$17),"")</f>
        <v/>
      </c>
      <c r="MT17" s="19" t="str">
        <f t="array" ref="MT17">IF(MT7="1",SUM(MT148:MT150)/3.6-PRODUCT(MT9,INDEX($OL$1:$PC$19,17,MATCH(MT$2&amp;MT$6,INDEX($OL$1:$PC$19,2,)&amp;INDEX($OL$1:$PC$19,6,),0)))+MT9*SUMPRODUCT($OL$7:$PC$7,$OL$17:$PC$17)-MT$12*INDEX($OF$1:$OK$19,17,MATCH(MT13,$OF$1:$OK$1,0))+MT9*SUMPRODUCT($OL$7:$PC$7,$OL$10:$PC$10)*SUMPRODUCT($OF$10:$OI$10,$OF$17:$OI$17)+SUMPRODUCT($OL$7:$PC$7,$OL$11:$PC$11)*SUMPRODUCT($OF$11:$OI$11,$OF$17:$OI$17),"")</f>
        <v/>
      </c>
      <c r="MU17" s="19" t="str">
        <f t="array" ref="MU17">IF(MU7="1",SUM(MU148:MU150)/3.6-PRODUCT(MU9,INDEX($OL$1:$PC$19,17,MATCH(MU$2&amp;MU$6,INDEX($OL$1:$PC$19,2,)&amp;INDEX($OL$1:$PC$19,6,),0)))+MU9*SUMPRODUCT($OL$7:$PC$7,$OL$17:$PC$17)-MU$12*INDEX($OF$1:$OK$19,17,MATCH(MU13,$OF$1:$OK$1,0))+MU9*SUMPRODUCT($OL$7:$PC$7,$OL$10:$PC$10)*SUMPRODUCT($OF$10:$OI$10,$OF$17:$OI$17)+SUMPRODUCT($OL$7:$PC$7,$OL$11:$PC$11)*SUMPRODUCT($OF$11:$OI$11,$OF$17:$OI$17),"")</f>
        <v/>
      </c>
      <c r="MV17" s="19" t="str">
        <f t="array" ref="MV17">IF(MV7="1",SUM(MV148:MV150)/3.6-PRODUCT(MV9,INDEX($OL$1:$PC$19,17,MATCH(MV$2&amp;MV$6,INDEX($OL$1:$PC$19,2,)&amp;INDEX($OL$1:$PC$19,6,),0)))+MV9*SUMPRODUCT($OL$7:$PC$7,$OL$17:$PC$17)-MV$12*INDEX($OF$1:$OK$19,17,MATCH(MV13,$OF$1:$OK$1,0))+MV9*SUMPRODUCT($OL$7:$PC$7,$OL$10:$PC$10)*SUMPRODUCT($OF$10:$OI$10,$OF$17:$OI$17)+SUMPRODUCT($OL$7:$PC$7,$OL$11:$PC$11)*SUMPRODUCT($OF$11:$OI$11,$OF$17:$OI$17),"")</f>
        <v/>
      </c>
      <c r="MW17" s="19" t="str">
        <f t="array" ref="MW17">IF(MW7="1",SUM(MW148:MW150)/3.6-PRODUCT(MW9,INDEX($OL$1:$PC$19,17,MATCH(MW$2&amp;MW$6,INDEX($OL$1:$PC$19,2,)&amp;INDEX($OL$1:$PC$19,6,),0)))+MW9*SUMPRODUCT($OL$7:$PC$7,$OL$17:$PC$17)-MW$12*INDEX($OF$1:$OK$19,17,MATCH(MW13,$OF$1:$OK$1,0))+MW9*SUMPRODUCT($OL$7:$PC$7,$OL$10:$PC$10)*SUMPRODUCT($OF$10:$OI$10,$OF$17:$OI$17)+SUMPRODUCT($OL$7:$PC$7,$OL$11:$PC$11)*SUMPRODUCT($OF$11:$OI$11,$OF$17:$OI$17),"")</f>
        <v/>
      </c>
      <c r="MX17" s="19" t="str">
        <f t="array" ref="MX17">IF(MX7="1",SUM(MX148:MX150)/3.6-PRODUCT(MX$9,INDEX($OL$1:$PC$19,17,MATCH(MX$2&amp;MX$6,INDEX($OL$1:$PC$19,2,)&amp;INDEX($OL$1:$PC$19,6,),0)))+MX9*SUMPRODUCT($OL$7:$PC$7,$OL$17:$PC$17),"")</f>
        <v/>
      </c>
      <c r="MY17" s="19" t="str">
        <f t="array" ref="MY17">IF(MY7="1",SUM(MY148:MY150)/3.6-PRODUCT(MY$9,INDEX($OL$1:$PC$19,17,MATCH(MY$2&amp;MY$6,INDEX($OL$1:$PC$19,2,)&amp;INDEX($OL$1:$PC$19,6,),0)))+MY9*SUMPRODUCT($OL$7:$PC$7,$OL$17:$PC$17),"")</f>
        <v/>
      </c>
      <c r="MZ17" s="19" t="str">
        <f t="array" ref="MZ17">IF(MZ7="1",SUM(MZ148:MZ150)*Ressourcenkorrektur!$E$4/3.6+MZ11*SUMPRODUCT($OF$11:$OI$11,$OF$17:$OI$17),"")</f>
        <v/>
      </c>
      <c r="NA17" s="19" t="str">
        <f t="array" ref="NA17">IF(NA7="1",SUM(NA148:NA150)*Ressourcenkorrektur!$E$4/3.6+NA11*SUMPRODUCT($OF$11:$OI$11,$OF$17:$OI$17),"")</f>
        <v/>
      </c>
      <c r="NB17" s="19" t="str">
        <f t="array" ref="NB17">IF(NB7="1",SUM(NB148:NB150)*Ressourcenkorrektur!$E$4/3.6+NB11*SUMPRODUCT($OF$11:$OI$11,$OF$17:$OI$17),"")</f>
        <v/>
      </c>
      <c r="NC17" s="19" t="str">
        <f t="array" ref="NC17">IF(NC7="1",SUM(NC148:NC150)*Ressourcenkorrektur!$E$4/3.6+NC11*SUMPRODUCT($OF$11:$OI$11,$OF$17:$OI$17),"")</f>
        <v/>
      </c>
      <c r="ND17" s="19" t="str">
        <f t="array" ref="ND17">IF(ND7="1",SUM(ND148:ND150)*Ressourcenkorrektur!$E$4/3.6+ND11*SUMPRODUCT($OF$11:$OI$11,$OF$17:$OI$17),"")</f>
        <v/>
      </c>
      <c r="NE17" s="19" t="str">
        <f t="array" ref="NE17">IF(NE7="1",SUM(NE148:NE150)*Ressourcenkorrektur!$E$4/3.6+NE11*SUMPRODUCT($OF$11:$OI$11,$OF$17:$OI$17),"")</f>
        <v/>
      </c>
      <c r="NF17" s="19" t="str">
        <f t="array" ref="NF17">IF(NF7="1",SUM(NF148:NF150)*Ressourcenkorrektur!$E$4/3.6+NF11*SUMPRODUCT($OF$11:$OI$11,$OF$17:$OI$17),"")</f>
        <v/>
      </c>
      <c r="NG17" s="19" t="str">
        <f t="array" ref="NG17">IF(NG7="1",SUM(NG148:NG150)*Ressourcenkorrektur!$E$4/3.6+NG11*SUMPRODUCT($OF$11:$OI$11,$OF$17:$OI$17),"")</f>
        <v/>
      </c>
      <c r="NH17" s="19" t="str">
        <f t="array" ref="NH17">IF(NH7="1",SUM(NH148:NH150)*Ressourcenkorrektur!$E$4/3.6+NH11*SUMPRODUCT($OF$11:$OI$11,$OF$17:$OI$17),"")</f>
        <v/>
      </c>
      <c r="NI17" s="19" t="str">
        <f t="array" ref="NI17">IF(NI7="1",SUM(NI148:NI150)*Ressourcenkorrektur!$E$4/3.6+NI11*SUMPRODUCT($OF$11:$OI$11,$OF$17:$OI$17),"")</f>
        <v/>
      </c>
      <c r="NJ17" s="19" t="str">
        <f t="array" ref="NJ17">IF(NJ7="1",SUM(NJ148:NJ150)*Ressourcenkorrektur!$E$4/3.6+NJ11*SUMPRODUCT($OF$11:$OI$11,$OF$17:$OI$17),"")</f>
        <v/>
      </c>
      <c r="NK17" s="19" t="str">
        <f t="array" ref="NK17">IF(NK7="1",SUM(NK148:NK150)*Ressourcenkorrektur!$E$4/3.6+NK11*SUMPRODUCT($OF$11:$OI$11,$OF$17:$OI$17),"")</f>
        <v/>
      </c>
      <c r="NL17" s="19" t="str">
        <f t="array" ref="NL17">IF(NL7="1",SUM(NL148:NL150)*Ressourcenkorrektur!$E$4/3.6+NL11*SUMPRODUCT($OF$11:$OI$11,$OF$17:$OI$17),"")</f>
        <v/>
      </c>
      <c r="NM17" s="19" t="str">
        <f t="array" ref="NM17">IF(NM7="1",SUM(NM148:NM150)*Ressourcenkorrektur!$E$4/3.6+NM11*SUMPRODUCT($OF$11:$OI$11,$OF$17:$OI$17),"")</f>
        <v/>
      </c>
      <c r="NN17" s="19" t="str">
        <f t="array" ref="NN17">IF(NN7="1",SUM(NN148:NN150)*Ressourcenkorrektur!$E$4/3.6+NN11*SUMPRODUCT($OF$11:$OI$11,$OF$17:$OI$17),"")</f>
        <v/>
      </c>
      <c r="NO17" s="19" t="str">
        <f t="array" ref="NO17">IF(NO7="1",SUM(NO148:NO150)*Ressourcenkorrektur!$E$4/3.6+NO11*SUMPRODUCT($OF$11:$OI$11,$OF$17:$OI$17),"")</f>
        <v/>
      </c>
      <c r="NP17" s="19" t="str">
        <f t="array" ref="NP17">IF(NP7="1",SUM(NP148:NP150)*Ressourcenkorrektur!$E$4/3.6+NP11*SUMPRODUCT($OF$11:$OI$11,$OF$17:$OI$17),"")</f>
        <v/>
      </c>
      <c r="NQ17" s="19" t="str">
        <f t="array" ref="NQ17">IF(NQ7="1",SUM(NQ148:NQ150)*Ressourcenkorrektur!$E$4/3.6+NQ11*SUMPRODUCT($OF$11:$OI$11,$OF$17:$OI$17),"")</f>
        <v/>
      </c>
      <c r="NR17" s="19"/>
      <c r="NS17" s="19"/>
      <c r="NT17" s="19"/>
      <c r="NU17" s="19"/>
      <c r="NV17" s="19">
        <f t="array" ref="NV17">IF(ISTEXT(NV$4),SUM(NV148:NV150)*SUMPRODUCT($OL$7:$PC$7,$OL$11:$PC$11)*1000/3.6,"")</f>
        <v>0.42259596283333334</v>
      </c>
      <c r="NW17" s="19" t="str">
        <f t="array" ref="NW17">IF(ISTEXT(NW$4),IF(ISTEXT($LU$4),SUM(NW148:NW150)*Ressourcenkorrektur!$E$23/3.6,SUM(NW148:NW150)*Ressourcenkorrektur!$E$24/3.6),"")</f>
        <v/>
      </c>
      <c r="NX17" s="19" t="str">
        <f t="array" ref="NX17">IF(AND(ISTEXT(NX$4),Holzrechner!$E$14=LCIA!NX$2),SUM(NX148:NX150)*SUMPRODUCT($OL$7:$PC$7,$OL$11:$PC$11)*1000/3.6,"")</f>
        <v/>
      </c>
      <c r="NY17" s="19" t="str">
        <f t="array" ref="NY17">IF(AND(ISTEXT(NY$4),Holzrechner!$E$14=LCIA!NY$2),SUM(NY148:NY150)*SUMPRODUCT($OL$7:$PC$7,$OL$11:$PC$11)*1000/3.6,"")</f>
        <v/>
      </c>
      <c r="NZ17" s="19"/>
      <c r="OA17" s="19" t="str">
        <f t="array" ref="OA17">IF(AND(ISTEXT(OA$4),Holzrechner!$E$14=LCIA!OA$2),SUM(OA148:OA150)*SUMPRODUCT($OL$7:$PC$7,$OL$11:$PC$11)*1000/3.6,"")</f>
        <v/>
      </c>
      <c r="OB17" s="19" t="str">
        <f t="array" ref="OB17">IF(AND(ISTEXT(OB$4),Holzrechner!$E$14=LCIA!OB$2),SUM(OB148:OB150)*SUMPRODUCT($OL$7:$PC$7,$OL$11:$PC$11)*1000/3.6,"")</f>
        <v/>
      </c>
      <c r="OC17" s="19"/>
      <c r="OD17" s="19" t="str">
        <f t="array" ref="OD17">IF(ISTEXT(OD$4),SUM(OD148:OD150)*Ressourcenkorrektur!$E$4/3.6,"")</f>
        <v/>
      </c>
      <c r="OE17" s="19" t="str">
        <f t="array" ref="OE17">IF(ISTEXT(OE$4),SUM(OE148:OE150)*Ressourcenkorrektur!$E$4/3.6,"")</f>
        <v/>
      </c>
      <c r="OF17" s="19">
        <f>SUM(OF148:OF150)/3.6</f>
        <v>9.0383751111111112E-3</v>
      </c>
      <c r="OG17" s="19">
        <f t="shared" ref="OG17:OI17" si="365">SUM(OG148:OG150)/3.6</f>
        <v>1.4704601388888889E-2</v>
      </c>
      <c r="OH17" s="19">
        <f t="shared" si="365"/>
        <v>1.2207986833333333E-2</v>
      </c>
      <c r="OI17" s="19">
        <f t="shared" si="365"/>
        <v>7.307118475555556E-2</v>
      </c>
      <c r="OJ17" s="19" t="str">
        <f t="shared" ref="OJ17:OK17" si="366">IF(AND(ISTEXT(OJ$4),ISTEXT(OJ$5)),SUM(OJ148:OJ150)*OJ7/3.6,"")</f>
        <v/>
      </c>
      <c r="OK17" s="19" t="str">
        <f t="shared" si="366"/>
        <v/>
      </c>
      <c r="OL17" s="19">
        <f>SUM(OL148:OL150)/3.6</f>
        <v>3476.0338999666669</v>
      </c>
      <c r="OM17" s="19">
        <f t="shared" ref="OM17:PC17" si="367">SUM(OM148:OM150)/3.6</f>
        <v>3337.9863440222216</v>
      </c>
      <c r="ON17" s="19">
        <f t="shared" si="367"/>
        <v>3390.8854981666668</v>
      </c>
      <c r="OO17" s="19">
        <f t="shared" si="367"/>
        <v>3393.2801898055554</v>
      </c>
      <c r="OP17" s="19">
        <f t="shared" si="367"/>
        <v>3393.2801898055554</v>
      </c>
      <c r="OQ17" s="19">
        <f t="shared" si="367"/>
        <v>3393.2801898055554</v>
      </c>
      <c r="OR17" s="19">
        <f t="shared" si="367"/>
        <v>3390.8854981666668</v>
      </c>
      <c r="OS17" s="19">
        <f t="shared" si="367"/>
        <v>3390.8854981666668</v>
      </c>
      <c r="OT17" s="19">
        <f t="shared" si="367"/>
        <v>3476.0338999666669</v>
      </c>
      <c r="OU17" s="19">
        <f t="shared" si="367"/>
        <v>2441.7865125944445</v>
      </c>
      <c r="OV17" s="19">
        <f t="shared" si="367"/>
        <v>2611.4423875416669</v>
      </c>
      <c r="OW17" s="19">
        <f t="shared" si="367"/>
        <v>2608.7783267722225</v>
      </c>
      <c r="OX17" s="19">
        <f t="shared" si="367"/>
        <v>2611.4423875416669</v>
      </c>
      <c r="OY17" s="19">
        <f t="shared" si="367"/>
        <v>2782.7261217472224</v>
      </c>
      <c r="OZ17" s="19">
        <f t="shared" si="367"/>
        <v>2782.7261217472224</v>
      </c>
      <c r="PA17" s="19">
        <f t="shared" si="367"/>
        <v>2608.7783267722225</v>
      </c>
      <c r="PB17" s="19">
        <f t="shared" si="367"/>
        <v>2608.7783267722225</v>
      </c>
      <c r="PC17" s="19">
        <f t="shared" si="367"/>
        <v>2441.7865125944445</v>
      </c>
    </row>
    <row r="18" spans="1:419" s="17" customFormat="1" ht="28.5">
      <c r="A18" s="18" t="s">
        <v>3</v>
      </c>
      <c r="B18" s="18">
        <f t="array" ref="B18">SUM(C18:OE18)</f>
        <v>183.58285502490668</v>
      </c>
      <c r="C18" s="19" t="str">
        <f t="array" ref="C18">IF(C7="1",C284-PRODUCT(C9,INDEX($OL$1:$PC$19,18,MATCH(C$2&amp;C$6,INDEX($OL$1:$PC$19,2,)&amp;INDEX($OL$1:$PC$19,6,),0)))+C9*SUMPRODUCT($OL$7:$PC$7,$OL$18:$PC$18)-C$12*INDEX($OF$1:$OK$19,18,MATCH(C13,$OF$1:$OK$1,0))+C9*SUMPRODUCT($OL$7:$PC$7,$OL$10:$PC$10)*SUMPRODUCT($OF$10:$OI$10,$OF$18:$OI$18)+SUMPRODUCT($OL$7:$PC$7,$OL$11:$PC$11)*SUMPRODUCT($OF$11:$OI$11,$OF$18:$OI$18),"")</f>
        <v/>
      </c>
      <c r="D18" s="19" t="str">
        <f t="array" ref="D18">IF(D7="1",D284-PRODUCT(D9,INDEX($OL$1:$PC$19,18,MATCH(D$2&amp;D$6,INDEX($OL$1:$PC$19,2,)&amp;INDEX($OL$1:$PC$19,6,),0)))+D9*SUMPRODUCT($OL$7:$PC$7,$OL$18:$PC$18)-D$12*INDEX($OF$1:$OK$19,18,MATCH(D13,$OF$1:$OK$1,0))+D9*SUMPRODUCT($OL$7:$PC$7,$OL$10:$PC$10)*SUMPRODUCT($OF$10:$OI$10,$OF$18:$OI$18)+SUMPRODUCT($OL$7:$PC$7,$OL$11:$PC$11)*SUMPRODUCT($OF$11:$OI$11,$OF$18:$OI$18),"")</f>
        <v/>
      </c>
      <c r="E18" s="19" t="str">
        <f t="array" ref="E18">IF(E7="1",E284-PRODUCT(E9,INDEX($OL$1:$PC$19,18,MATCH(E$2&amp;E$6,INDEX($OL$1:$PC$19,2,)&amp;INDEX($OL$1:$PC$19,6,),0)))+E9*SUMPRODUCT($OL$7:$PC$7,$OL$18:$PC$18)-E$12*INDEX($OF$1:$OK$19,18,MATCH(E13,$OF$1:$OK$1,0))+E9*SUMPRODUCT($OL$7:$PC$7,$OL$10:$PC$10)*SUMPRODUCT($OF$10:$OI$10,$OF$18:$OI$18)+SUMPRODUCT($OL$7:$PC$7,$OL$11:$PC$11)*SUMPRODUCT($OF$11:$OI$11,$OF$18:$OI$18),"")</f>
        <v/>
      </c>
      <c r="F18" s="19" t="str">
        <f t="array" ref="F18">IF(F7="1",F284-PRODUCT(F9,INDEX($OL$1:$PC$19,18,MATCH(F$2&amp;F$6,INDEX($OL$1:$PC$19,2,)&amp;INDEX($OL$1:$PC$19,6,),0)))+F9*SUMPRODUCT($OL$7:$PC$7,$OL$18:$PC$18)-F$12*INDEX($OF$1:$OK$19,18,MATCH(F13,$OF$1:$OK$1,0))+F9*SUMPRODUCT($OL$7:$PC$7,$OL$10:$PC$10)*SUMPRODUCT($OF$10:$OI$10,$OF$18:$OI$18)+SUMPRODUCT($OL$7:$PC$7,$OL$11:$PC$11)*SUMPRODUCT($OF$11:$OI$11,$OF$18:$OI$18),"")</f>
        <v/>
      </c>
      <c r="G18" s="19" t="str">
        <f t="array" ref="G18">IF(G7="1",G284-PRODUCT(G9,INDEX($OL$1:$PC$19,18,MATCH(G$2&amp;G$6,INDEX($OL$1:$PC$19,2,)&amp;INDEX($OL$1:$PC$19,6,),0)))+G9*SUMPRODUCT($OL$7:$PC$7,$OL$18:$PC$18)-G$12*INDEX($OF$1:$OK$19,18,MATCH(G13,$OF$1:$OK$1,0))+G9*SUMPRODUCT($OL$7:$PC$7,$OL$10:$PC$10)*SUMPRODUCT($OF$10:$OI$10,$OF$18:$OI$18)+SUMPRODUCT($OL$7:$PC$7,$OL$11:$PC$11)*SUMPRODUCT($OF$11:$OI$11,$OF$18:$OI$18),"")</f>
        <v/>
      </c>
      <c r="H18" s="19" t="str">
        <f t="array" ref="H18">IF(H7="1",H284-PRODUCT(H9,INDEX($OL$1:$PC$19,18,MATCH(H$2&amp;H$6,INDEX($OL$1:$PC$19,2,)&amp;INDEX($OL$1:$PC$19,6,),0)))+H9*SUMPRODUCT($OL$7:$PC$7,$OL$18:$PC$18)-H$12*INDEX($OF$1:$OK$19,18,MATCH(H13,$OF$1:$OK$1,0))+H9*SUMPRODUCT($OL$7:$PC$7,$OL$10:$PC$10)*SUMPRODUCT($OF$10:$OI$10,$OF$18:$OI$18)+SUMPRODUCT($OL$7:$PC$7,$OL$11:$PC$11)*SUMPRODUCT($OF$11:$OI$11,$OF$18:$OI$18),"")</f>
        <v/>
      </c>
      <c r="I18" s="19" t="str">
        <f t="array" ref="I18">IF(I7="1",I284-PRODUCT(I9,INDEX($OL$1:$PC$19,18,MATCH(I$2&amp;I$6,INDEX($OL$1:$PC$19,2,)&amp;INDEX($OL$1:$PC$19,6,),0)))+I9*SUMPRODUCT($OL$7:$PC$7,$OL$18:$PC$18)-I$12*INDEX($OF$1:$OK$19,18,MATCH(I13,$OF$1:$OK$1,0))+I9*SUMPRODUCT($OL$7:$PC$7,$OL$10:$PC$10)*SUMPRODUCT($OF$10:$OI$10,$OF$18:$OI$18)+SUMPRODUCT($OL$7:$PC$7,$OL$11:$PC$11)*SUMPRODUCT($OF$11:$OI$11,$OF$18:$OI$18),"")</f>
        <v/>
      </c>
      <c r="J18" s="19" t="str">
        <f t="array" ref="J18">IF(J7="1",J284-PRODUCT(J9,INDEX($OL$1:$PC$19,18,MATCH(J$2&amp;J$6,INDEX($OL$1:$PC$19,2,)&amp;INDEX($OL$1:$PC$19,6,),0)))+J9*SUMPRODUCT($OL$7:$PC$7,$OL$18:$PC$18)-J$12*INDEX($OF$1:$OK$19,18,MATCH(J13,$OF$1:$OK$1,0))+J9*SUMPRODUCT($OL$7:$PC$7,$OL$10:$PC$10)*SUMPRODUCT($OF$10:$OI$10,$OF$18:$OI$18)+SUMPRODUCT($OL$7:$PC$7,$OL$11:$PC$11)*SUMPRODUCT($OF$11:$OI$11,$OF$18:$OI$18),"")</f>
        <v/>
      </c>
      <c r="K18" s="19" t="str">
        <f t="array" ref="K18">IF(K7="1",K284-PRODUCT(K9,INDEX($OL$1:$PC$19,18,MATCH(K$2&amp;K$6,INDEX($OL$1:$PC$19,2,)&amp;INDEX($OL$1:$PC$19,6,),0)))+K9*SUMPRODUCT($OL$7:$PC$7,$OL$18:$PC$18)-K$12*INDEX($OF$1:$OK$19,18,MATCH(K13,$OF$1:$OK$1,0))+K9*SUMPRODUCT($OL$7:$PC$7,$OL$10:$PC$10)*SUMPRODUCT($OF$10:$OI$10,$OF$18:$OI$18)+SUMPRODUCT($OL$7:$PC$7,$OL$11:$PC$11)*SUMPRODUCT($OF$11:$OI$11,$OF$18:$OI$18),"")</f>
        <v/>
      </c>
      <c r="L18" s="19" t="str">
        <f t="array" ref="L18">IF(L7="1",L284-PRODUCT(L9,INDEX($OL$1:$PC$19,18,MATCH(L$2&amp;L$6,INDEX($OL$1:$PC$19,2,)&amp;INDEX($OL$1:$PC$19,6,),0)))+L9*SUMPRODUCT($OL$7:$PC$7,$OL$18:$PC$18)-L$12*INDEX($OF$1:$OK$19,18,MATCH(L13,$OF$1:$OK$1,0))+L9*SUMPRODUCT($OL$7:$PC$7,$OL$10:$PC$10)*SUMPRODUCT($OF$10:$OI$10,$OF$18:$OI$18)+SUMPRODUCT($OL$7:$PC$7,$OL$11:$PC$11)*SUMPRODUCT($OF$11:$OI$11,$OF$18:$OI$18),"")</f>
        <v/>
      </c>
      <c r="M18" s="19" t="str">
        <f t="array" ref="M18">IF(M7="1",M284-PRODUCT(M9,INDEX($OL$1:$PC$19,18,MATCH(M$2&amp;M$6,INDEX($OL$1:$PC$19,2,)&amp;INDEX($OL$1:$PC$19,6,),0)))+M9*SUMPRODUCT($OL$7:$PC$7,$OL$18:$PC$18)-M$12*INDEX($OF$1:$OK$19,18,MATCH(M13,$OF$1:$OK$1,0))+M9*SUMPRODUCT($OL$7:$PC$7,$OL$10:$PC$10)*SUMPRODUCT($OF$10:$OI$10,$OF$18:$OI$18)+SUMPRODUCT($OL$7:$PC$7,$OL$11:$PC$11)*SUMPRODUCT($OF$11:$OI$11,$OF$18:$OI$18),"")</f>
        <v/>
      </c>
      <c r="N18" s="19" t="str">
        <f t="array" ref="N18">IF(N7="1",N284-PRODUCT(N9,INDEX($OL$1:$PC$19,18,MATCH(N$2&amp;N$6,INDEX($OL$1:$PC$19,2,)&amp;INDEX($OL$1:$PC$19,6,),0)))+N9*SUMPRODUCT($OL$7:$PC$7,$OL$18:$PC$18)-N$12*INDEX($OF$1:$OK$19,18,MATCH(N13,$OF$1:$OK$1,0))+N9*SUMPRODUCT($OL$7:$PC$7,$OL$10:$PC$10)*SUMPRODUCT($OF$10:$OI$10,$OF$18:$OI$18)+SUMPRODUCT($OL$7:$PC$7,$OL$11:$PC$11)*SUMPRODUCT($OF$11:$OI$11,$OF$18:$OI$18),"")</f>
        <v/>
      </c>
      <c r="O18" s="19" t="str">
        <f t="array" ref="O18">IF(O7="1",O284-PRODUCT(O9,INDEX($OL$1:$PC$19,18,MATCH(O$2&amp;O$6,INDEX($OL$1:$PC$19,2,)&amp;INDEX($OL$1:$PC$19,6,),0)))+O9*SUMPRODUCT($OL$7:$PC$7,$OL$18:$PC$18)-O$12*INDEX($OF$1:$OK$19,18,MATCH(O13,$OF$1:$OK$1,0))+O9*SUMPRODUCT($OL$7:$PC$7,$OL$10:$PC$10)*SUMPRODUCT($OF$10:$OI$10,$OF$18:$OI$18)+SUMPRODUCT($OL$7:$PC$7,$OL$11:$PC$11)*SUMPRODUCT($OF$11:$OI$11,$OF$18:$OI$18),"")</f>
        <v/>
      </c>
      <c r="P18" s="19" t="str">
        <f t="array" ref="P18">IF(P7="1",P284-PRODUCT(P9,INDEX($OL$1:$PC$19,18,MATCH(P$2&amp;P$6,INDEX($OL$1:$PC$19,2,)&amp;INDEX($OL$1:$PC$19,6,),0)))+P9*SUMPRODUCT($OL$7:$PC$7,$OL$18:$PC$18)-P$12*INDEX($OF$1:$OK$19,18,MATCH(P13,$OF$1:$OK$1,0))+P9*SUMPRODUCT($OL$7:$PC$7,$OL$10:$PC$10)*SUMPRODUCT($OF$10:$OI$10,$OF$18:$OI$18)+SUMPRODUCT($OL$7:$PC$7,$OL$11:$PC$11)*SUMPRODUCT($OF$11:$OI$11,$OF$18:$OI$18),"")</f>
        <v/>
      </c>
      <c r="Q18" s="19" t="str">
        <f t="array" ref="Q18">IF(Q7="1",Q284-PRODUCT(Q9,INDEX($OL$1:$PC$19,18,MATCH(Q$2&amp;Q$6,INDEX($OL$1:$PC$19,2,)&amp;INDEX($OL$1:$PC$19,6,),0)))+Q9*SUMPRODUCT($OL$7:$PC$7,$OL$18:$PC$18)-Q$12*INDEX($OF$1:$OK$19,18,MATCH(Q13,$OF$1:$OK$1,0))+Q9*SUMPRODUCT($OL$7:$PC$7,$OL$10:$PC$10)*SUMPRODUCT($OF$10:$OI$10,$OF$18:$OI$18)+SUMPRODUCT($OL$7:$PC$7,$OL$11:$PC$11)*SUMPRODUCT($OF$11:$OI$11,$OF$18:$OI$18),"")</f>
        <v/>
      </c>
      <c r="R18" s="19" t="str">
        <f t="array" ref="R18">IF(R7="1",R284-PRODUCT(R9,INDEX($OL$1:$PC$19,18,MATCH(R$2&amp;R$6,INDEX($OL$1:$PC$19,2,)&amp;INDEX($OL$1:$PC$19,6,),0)))+R9*SUMPRODUCT($OL$7:$PC$7,$OL$18:$PC$18)-R$12*INDEX($OF$1:$OK$19,18,MATCH(R13,$OF$1:$OK$1,0))+R9*SUMPRODUCT($OL$7:$PC$7,$OL$10:$PC$10)*SUMPRODUCT($OF$10:$OI$10,$OF$18:$OI$18)+SUMPRODUCT($OL$7:$PC$7,$OL$11:$PC$11)*SUMPRODUCT($OF$11:$OI$11,$OF$18:$OI$18),"")</f>
        <v/>
      </c>
      <c r="S18" s="19" t="str">
        <f t="array" ref="S18">IF(S7="1",S284-PRODUCT(S9,INDEX($OL$1:$PC$19,18,MATCH(S$2&amp;S$6,INDEX($OL$1:$PC$19,2,)&amp;INDEX($OL$1:$PC$19,6,),0)))+S9*SUMPRODUCT($OL$7:$PC$7,$OL$18:$PC$18)-S$12*INDEX($OF$1:$OK$19,18,MATCH(S13,$OF$1:$OK$1,0))+S9*SUMPRODUCT($OL$7:$PC$7,$OL$10:$PC$10)*SUMPRODUCT($OF$10:$OI$10,$OF$18:$OI$18)+SUMPRODUCT($OL$7:$PC$7,$OL$11:$PC$11)*SUMPRODUCT($OF$11:$OI$11,$OF$18:$OI$18),"")</f>
        <v/>
      </c>
      <c r="T18" s="19" t="str">
        <f t="array" ref="T18">IF(T7="1",T284-PRODUCT(T9,INDEX($OL$1:$PC$19,18,MATCH(T$2&amp;T$6,INDEX($OL$1:$PC$19,2,)&amp;INDEX($OL$1:$PC$19,6,),0)))+T9*SUMPRODUCT($OL$7:$PC$7,$OL$18:$PC$18)-T$12*INDEX($OF$1:$OK$19,18,MATCH(T13,$OF$1:$OK$1,0))+T9*SUMPRODUCT($OL$7:$PC$7,$OL$10:$PC$10)*SUMPRODUCT($OF$10:$OI$10,$OF$18:$OI$18)+SUMPRODUCT($OL$7:$PC$7,$OL$11:$PC$11)*SUMPRODUCT($OF$11:$OI$11,$OF$18:$OI$18),"")</f>
        <v/>
      </c>
      <c r="U18" s="19" t="str">
        <f t="array" ref="U18">IF(U7="1",U284-PRODUCT(U9,INDEX($OL$1:$PC$19,18,MATCH(U$2&amp;U$6,INDEX($OL$1:$PC$19,2,)&amp;INDEX($OL$1:$PC$19,6,),0)))+U9*SUMPRODUCT($OL$7:$PC$7,$OL$18:$PC$18)-U$12*INDEX($OF$1:$OK$19,18,MATCH(U13,$OF$1:$OK$1,0))+U9*SUMPRODUCT($OL$7:$PC$7,$OL$10:$PC$10)*SUMPRODUCT($OF$10:$OI$10,$OF$18:$OI$18)+SUMPRODUCT($OL$7:$PC$7,$OL$11:$PC$11)*SUMPRODUCT($OF$11:$OI$11,$OF$18:$OI$18),"")</f>
        <v/>
      </c>
      <c r="V18" s="19" t="str">
        <f t="array" ref="V18">IF(V7="1",V284-PRODUCT(V9,INDEX($OL$1:$PC$19,18,MATCH(V$2&amp;V$6,INDEX($OL$1:$PC$19,2,)&amp;INDEX($OL$1:$PC$19,6,),0)))+V9*SUMPRODUCT($OL$7:$PC$7,$OL$18:$PC$18)-V$12*INDEX($OF$1:$OK$19,18,MATCH(V13,$OF$1:$OK$1,0))+V9*SUMPRODUCT($OL$7:$PC$7,$OL$10:$PC$10)*SUMPRODUCT($OF$10:$OI$10,$OF$18:$OI$18)+SUMPRODUCT($OL$7:$PC$7,$OL$11:$PC$11)*SUMPRODUCT($OF$11:$OI$11,$OF$18:$OI$18),"")</f>
        <v/>
      </c>
      <c r="W18" s="19" t="str">
        <f t="array" ref="W18">IF(W7="1",W284-PRODUCT(W9,INDEX($OL$1:$PC$19,18,MATCH(W$2&amp;W$6,INDEX($OL$1:$PC$19,2,)&amp;INDEX($OL$1:$PC$19,6,),0)))+W9*SUMPRODUCT($OL$7:$PC$7,$OL$18:$PC$18)-W$12*INDEX($OF$1:$OK$19,18,MATCH(W13,$OF$1:$OK$1,0))+W9*SUMPRODUCT($OL$7:$PC$7,$OL$10:$PC$10)*SUMPRODUCT($OF$10:$OI$10,$OF$18:$OI$18)+SUMPRODUCT($OL$7:$PC$7,$OL$11:$PC$11)*SUMPRODUCT($OF$11:$OI$11,$OF$18:$OI$18),"")</f>
        <v/>
      </c>
      <c r="X18" s="19" t="str">
        <f t="array" ref="X18">IF(X7="1",X284-PRODUCT(X9,INDEX($OL$1:$PC$19,18,MATCH(X$2&amp;X$6,INDEX($OL$1:$PC$19,2,)&amp;INDEX($OL$1:$PC$19,6,),0)))+X9*SUMPRODUCT($OL$7:$PC$7,$OL$18:$PC$18)-X$12*INDEX($OF$1:$OK$19,18,MATCH(X13,$OF$1:$OK$1,0))+X9*SUMPRODUCT($OL$7:$PC$7,$OL$10:$PC$10)*SUMPRODUCT($OF$10:$OI$10,$OF$18:$OI$18)+SUMPRODUCT($OL$7:$PC$7,$OL$11:$PC$11)*SUMPRODUCT($OF$11:$OI$11,$OF$18:$OI$18),"")</f>
        <v/>
      </c>
      <c r="Y18" s="19" t="str">
        <f t="array" ref="Y18">IF(Y7="1",Y284-PRODUCT(Y9,INDEX($OL$1:$PC$19,18,MATCH(Y$2&amp;Y$6,INDEX($OL$1:$PC$19,2,)&amp;INDEX($OL$1:$PC$19,6,),0)))+Y9*SUMPRODUCT($OL$7:$PC$7,$OL$18:$PC$18)-Y$12*INDEX($OF$1:$OK$19,18,MATCH(Y13,$OF$1:$OK$1,0))+Y9*SUMPRODUCT($OL$7:$PC$7,$OL$10:$PC$10)*SUMPRODUCT($OF$10:$OI$10,$OF$18:$OI$18)+SUMPRODUCT($OL$7:$PC$7,$OL$11:$PC$11)*SUMPRODUCT($OF$11:$OI$11,$OF$18:$OI$18),"")</f>
        <v/>
      </c>
      <c r="Z18" s="19" t="str">
        <f t="array" ref="Z18">IF(Z7="1",Z284-PRODUCT(Z9,INDEX($OL$1:$PC$19,18,MATCH(Z$2&amp;Z$6,INDEX($OL$1:$PC$19,2,)&amp;INDEX($OL$1:$PC$19,6,),0)))+Z9*SUMPRODUCT($OL$7:$PC$7,$OL$18:$PC$18)-Z$12*INDEX($OF$1:$OK$19,18,MATCH(Z13,$OF$1:$OK$1,0))+Z9*SUMPRODUCT($OL$7:$PC$7,$OL$10:$PC$10)*SUMPRODUCT($OF$10:$OI$10,$OF$18:$OI$18)+SUMPRODUCT($OL$7:$PC$7,$OL$11:$PC$11)*SUMPRODUCT($OF$11:$OI$11,$OF$18:$OI$18),"")</f>
        <v/>
      </c>
      <c r="AA18" s="19" t="str">
        <f t="array" ref="AA18">IF(AA7="1",AA284-PRODUCT(AA9,INDEX($OL$1:$PC$19,18,MATCH(AA$2&amp;AA$6,INDEX($OL$1:$PC$19,2,)&amp;INDEX($OL$1:$PC$19,6,),0)))+AA9*SUMPRODUCT($OL$7:$PC$7,$OL$18:$PC$18)-AA$12*INDEX($OF$1:$OK$19,18,MATCH(AA13,$OF$1:$OK$1,0))+AA9*SUMPRODUCT($OL$7:$PC$7,$OL$10:$PC$10)*SUMPRODUCT($OF$10:$OI$10,$OF$18:$OI$18)+SUMPRODUCT($OL$7:$PC$7,$OL$11:$PC$11)*SUMPRODUCT($OF$11:$OI$11,$OF$18:$OI$18),"")</f>
        <v/>
      </c>
      <c r="AB18" s="19" t="str">
        <f t="array" ref="AB18">IF(AB7="1",AB284-PRODUCT(AB9,INDEX($OL$1:$PC$19,18,MATCH(AB$2&amp;AB$6,INDEX($OL$1:$PC$19,2,)&amp;INDEX($OL$1:$PC$19,6,),0)))+AB9*SUMPRODUCT($OL$7:$PC$7,$OL$18:$PC$18)-AB$12*INDEX($OF$1:$OK$19,18,MATCH(AB13,$OF$1:$OK$1,0))+AB9*SUMPRODUCT($OL$7:$PC$7,$OL$10:$PC$10)*SUMPRODUCT($OF$10:$OI$10,$OF$18:$OI$18)+SUMPRODUCT($OL$7:$PC$7,$OL$11:$PC$11)*SUMPRODUCT($OF$11:$OI$11,$OF$18:$OI$18),"")</f>
        <v/>
      </c>
      <c r="AC18" s="19" t="str">
        <f t="array" ref="AC18">IF(AC7="1",AC284-PRODUCT(AC9,INDEX($OL$1:$PC$19,18,MATCH(AC$2&amp;AC$6,INDEX($OL$1:$PC$19,2,)&amp;INDEX($OL$1:$PC$19,6,),0)))+AC9*SUMPRODUCT($OL$7:$PC$7,$OL$18:$PC$18)-AC$12*INDEX($OF$1:$OK$19,18,MATCH(AC13,$OF$1:$OK$1,0))+AC9*SUMPRODUCT($OL$7:$PC$7,$OL$10:$PC$10)*SUMPRODUCT($OF$10:$OI$10,$OF$18:$OI$18)+SUMPRODUCT($OL$7:$PC$7,$OL$11:$PC$11)*SUMPRODUCT($OF$11:$OI$11,$OF$18:$OI$18),"")</f>
        <v/>
      </c>
      <c r="AD18" s="19" t="str">
        <f t="array" ref="AD18">IF(AD7="1",AD284-PRODUCT(AD9,INDEX($OL$1:$PC$19,18,MATCH(AD$2&amp;AD$6,INDEX($OL$1:$PC$19,2,)&amp;INDEX($OL$1:$PC$19,6,),0)))+AD9*SUMPRODUCT($OL$7:$PC$7,$OL$18:$PC$18)-AD$12*INDEX($OF$1:$OK$19,18,MATCH(AD13,$OF$1:$OK$1,0))+AD9*SUMPRODUCT($OL$7:$PC$7,$OL$10:$PC$10)*SUMPRODUCT($OF$10:$OI$10,$OF$18:$OI$18)+SUMPRODUCT($OL$7:$PC$7,$OL$11:$PC$11)*SUMPRODUCT($OF$11:$OI$11,$OF$18:$OI$18),"")</f>
        <v/>
      </c>
      <c r="AE18" s="19" t="str">
        <f t="array" ref="AE18">IF(AE7="1",AE284-PRODUCT(AE9,INDEX($OL$1:$PC$19,18,MATCH(AE$2&amp;AE$6,INDEX($OL$1:$PC$19,2,)&amp;INDEX($OL$1:$PC$19,6,),0)))+AE9*SUMPRODUCT($OL$7:$PC$7,$OL$18:$PC$18)-AE$12*INDEX($OF$1:$OK$19,18,MATCH(AE13,$OF$1:$OK$1,0))+AE9*SUMPRODUCT($OL$7:$PC$7,$OL$10:$PC$10)*SUMPRODUCT($OF$10:$OI$10,$OF$18:$OI$18)+SUMPRODUCT($OL$7:$PC$7,$OL$11:$PC$11)*SUMPRODUCT($OF$11:$OI$11,$OF$18:$OI$18),"")</f>
        <v/>
      </c>
      <c r="AF18" s="19" t="str">
        <f t="array" ref="AF18">IF(AF7="1",AF284-PRODUCT(AF9,INDEX($OL$1:$PC$19,18,MATCH(AF$2&amp;AF$6,INDEX($OL$1:$PC$19,2,)&amp;INDEX($OL$1:$PC$19,6,),0)))+AF9*SUMPRODUCT($OL$7:$PC$7,$OL$18:$PC$18)-AF$12*INDEX($OF$1:$OK$19,18,MATCH(AF13,$OF$1:$OK$1,0))+AF9*SUMPRODUCT($OL$7:$PC$7,$OL$10:$PC$10)*SUMPRODUCT($OF$10:$OI$10,$OF$18:$OI$18)+SUMPRODUCT($OL$7:$PC$7,$OL$11:$PC$11)*SUMPRODUCT($OF$11:$OI$11,$OF$18:$OI$18),"")</f>
        <v/>
      </c>
      <c r="AG18" s="19" t="str">
        <f t="array" ref="AG18">IF(AG7="1",AG284-PRODUCT(AG9,INDEX($OL$1:$PC$19,18,MATCH(AG$2&amp;AG$6,INDEX($OL$1:$PC$19,2,)&amp;INDEX($OL$1:$PC$19,6,),0)))+AG9*SUMPRODUCT($OL$7:$PC$7,$OL$18:$PC$18)-AG$12*INDEX($OF$1:$OK$19,18,MATCH(AG13,$OF$1:$OK$1,0))+AG9*SUMPRODUCT($OL$7:$PC$7,$OL$10:$PC$10)*SUMPRODUCT($OF$10:$OI$10,$OF$18:$OI$18)+SUMPRODUCT($OL$7:$PC$7,$OL$11:$PC$11)*SUMPRODUCT($OF$11:$OI$11,$OF$18:$OI$18),"")</f>
        <v/>
      </c>
      <c r="AH18" s="19" t="str">
        <f t="array" ref="AH18">IF(AH7="1",AH284-PRODUCT(AH9,INDEX($OL$1:$PC$19,18,MATCH(AH$2&amp;AH$6,INDEX($OL$1:$PC$19,2,)&amp;INDEX($OL$1:$PC$19,6,),0)))+AH9*SUMPRODUCT($OL$7:$PC$7,$OL$18:$PC$18)-AH$12*INDEX($OF$1:$OK$19,18,MATCH(AH13,$OF$1:$OK$1,0))+AH9*SUMPRODUCT($OL$7:$PC$7,$OL$10:$PC$10)*SUMPRODUCT($OF$10:$OI$10,$OF$18:$OI$18)+SUMPRODUCT($OL$7:$PC$7,$OL$11:$PC$11)*SUMPRODUCT($OF$11:$OI$11,$OF$18:$OI$18),"")</f>
        <v/>
      </c>
      <c r="AI18" s="19" t="str">
        <f t="array" ref="AI18">IF(AI7="1",AI284-PRODUCT(AI9,INDEX($OL$1:$PC$19,18,MATCH(AI$2&amp;AI$6,INDEX($OL$1:$PC$19,2,)&amp;INDEX($OL$1:$PC$19,6,),0)))+AI9*SUMPRODUCT($OL$7:$PC$7,$OL$18:$PC$18)-AI$12*INDEX($OF$1:$OK$19,18,MATCH(AI13,$OF$1:$OK$1,0))+AI9*SUMPRODUCT($OL$7:$PC$7,$OL$10:$PC$10)*SUMPRODUCT($OF$10:$OI$10,$OF$18:$OI$18)+SUMPRODUCT($OL$7:$PC$7,$OL$11:$PC$11)*SUMPRODUCT($OF$11:$OI$11,$OF$18:$OI$18),"")</f>
        <v/>
      </c>
      <c r="AJ18" s="19" t="str">
        <f t="array" ref="AJ18">IF(AJ7="1",AJ284-PRODUCT(AJ9,INDEX($OL$1:$PC$19,18,MATCH(AJ$2&amp;AJ$6,INDEX($OL$1:$PC$19,2,)&amp;INDEX($OL$1:$PC$19,6,),0)))+AJ9*SUMPRODUCT($OL$7:$PC$7,$OL$18:$PC$18)-AJ$12*INDEX($OF$1:$OK$19,18,MATCH(AJ13,$OF$1:$OK$1,0))+AJ9*SUMPRODUCT($OL$7:$PC$7,$OL$10:$PC$10)*SUMPRODUCT($OF$10:$OI$10,$OF$18:$OI$18)+SUMPRODUCT($OL$7:$PC$7,$OL$11:$PC$11)*SUMPRODUCT($OF$11:$OI$11,$OF$18:$OI$18),"")</f>
        <v/>
      </c>
      <c r="AK18" s="19" t="str">
        <f t="array" ref="AK18">IF(AK7="1",AK284-PRODUCT(AK9,INDEX($OL$1:$PC$19,18,MATCH(AK$2&amp;AK$6,INDEX($OL$1:$PC$19,2,)&amp;INDEX($OL$1:$PC$19,6,),0)))+AK9*SUMPRODUCT($OL$7:$PC$7,$OL$18:$PC$18)-AK$12*INDEX($OF$1:$OK$19,18,MATCH(AK13,$OF$1:$OK$1,0))+AK9*SUMPRODUCT($OL$7:$PC$7,$OL$10:$PC$10)*SUMPRODUCT($OF$10:$OI$10,$OF$18:$OI$18)+SUMPRODUCT($OL$7:$PC$7,$OL$11:$PC$11)*SUMPRODUCT($OF$11:$OI$11,$OF$18:$OI$18),"")</f>
        <v/>
      </c>
      <c r="AL18" s="19" t="str">
        <f t="array" ref="AL18">IF(AL7="1",AL284-PRODUCT(AL9,INDEX($OL$1:$PC$19,18,MATCH(AL$2&amp;AL$6,INDEX($OL$1:$PC$19,2,)&amp;INDEX($OL$1:$PC$19,6,),0)))+AL9*SUMPRODUCT($OL$7:$PC$7,$OL$18:$PC$18)-AL$12*INDEX($OF$1:$OK$19,18,MATCH(AL13,$OF$1:$OK$1,0))+AL9*SUMPRODUCT($OL$7:$PC$7,$OL$10:$PC$10)*SUMPRODUCT($OF$10:$OI$10,$OF$18:$OI$18)+SUMPRODUCT($OL$7:$PC$7,$OL$11:$PC$11)*SUMPRODUCT($OF$11:$OI$11,$OF$18:$OI$18),"")</f>
        <v/>
      </c>
      <c r="AM18" s="19" t="str">
        <f t="array" ref="AM18">IF(AM7="1",AM284-PRODUCT(AM9,INDEX($OL$1:$PC$19,18,MATCH(AM$2&amp;AM$6,INDEX($OL$1:$PC$19,2,)&amp;INDEX($OL$1:$PC$19,6,),0)))+AM9*SUMPRODUCT($OL$7:$PC$7,$OL$18:$PC$18)-AM$12*INDEX($OF$1:$OK$19,18,MATCH(AM13,$OF$1:$OK$1,0))+AM9*SUMPRODUCT($OL$7:$PC$7,$OL$10:$PC$10)*SUMPRODUCT($OF$10:$OI$10,$OF$18:$OI$18)+SUMPRODUCT($OL$7:$PC$7,$OL$11:$PC$11)*SUMPRODUCT($OF$11:$OI$11,$OF$18:$OI$18),"")</f>
        <v/>
      </c>
      <c r="AN18" s="19" t="str">
        <f t="array" ref="AN18">IF(AN7="1",AN284-PRODUCT(AN9,INDEX($OL$1:$PC$19,18,MATCH(AN$2&amp;AN$6,INDEX($OL$1:$PC$19,2,)&amp;INDEX($OL$1:$PC$19,6,),0)))+AN9*SUMPRODUCT($OL$7:$PC$7,$OL$18:$PC$18)-AN$12*INDEX($OF$1:$OK$19,18,MATCH(AN13,$OF$1:$OK$1,0))+AN9*SUMPRODUCT($OL$7:$PC$7,$OL$10:$PC$10)*SUMPRODUCT($OF$10:$OI$10,$OF$18:$OI$18)+SUMPRODUCT($OL$7:$PC$7,$OL$11:$PC$11)*SUMPRODUCT($OF$11:$OI$11,$OF$18:$OI$18),"")</f>
        <v/>
      </c>
      <c r="AO18" s="19" t="str">
        <f t="array" ref="AO18">IF(AO7="1",AO284-PRODUCT(AO9,INDEX($OL$1:$PC$19,18,MATCH(AO$2&amp;AO$6,INDEX($OL$1:$PC$19,2,)&amp;INDEX($OL$1:$PC$19,6,),0)))+AO9*SUMPRODUCT($OL$7:$PC$7,$OL$18:$PC$18)-AO$12*INDEX($OF$1:$OK$19,18,MATCH(AO13,$OF$1:$OK$1,0))+AO9*SUMPRODUCT($OL$7:$PC$7,$OL$10:$PC$10)*SUMPRODUCT($OF$10:$OI$10,$OF$18:$OI$18)+SUMPRODUCT($OL$7:$PC$7,$OL$11:$PC$11)*SUMPRODUCT($OF$11:$OI$11,$OF$18:$OI$18),"")</f>
        <v/>
      </c>
      <c r="AP18" s="19" t="str">
        <f t="array" ref="AP18">IF(AP7="1",AP284-PRODUCT(AP9,INDEX($OL$1:$PC$19,18,MATCH(AP$2&amp;AP$6,INDEX($OL$1:$PC$19,2,)&amp;INDEX($OL$1:$PC$19,6,),0)))+AP9*SUMPRODUCT($OL$7:$PC$7,$OL$18:$PC$18)-AP$12*INDEX($OF$1:$OK$19,18,MATCH(AP13,$OF$1:$OK$1,0))+AP9*SUMPRODUCT($OL$7:$PC$7,$OL$10:$PC$10)*SUMPRODUCT($OF$10:$OI$10,$OF$18:$OI$18)+SUMPRODUCT($OL$7:$PC$7,$OL$11:$PC$11)*SUMPRODUCT($OF$11:$OI$11,$OF$18:$OI$18),"")</f>
        <v/>
      </c>
      <c r="AQ18" s="19" t="str">
        <f t="array" ref="AQ18">IF(AQ7="1",AQ284-PRODUCT(AQ9,INDEX($OL$1:$PC$19,18,MATCH(AQ$2&amp;AQ$6,INDEX($OL$1:$PC$19,2,)&amp;INDEX($OL$1:$PC$19,6,),0)))+AQ9*SUMPRODUCT($OL$7:$PC$7,$OL$18:$PC$18)-AQ$12*INDEX($OF$1:$OK$19,18,MATCH(AQ13,$OF$1:$OK$1,0))+AQ9*SUMPRODUCT($OL$7:$PC$7,$OL$10:$PC$10)*SUMPRODUCT($OF$10:$OI$10,$OF$18:$OI$18)+SUMPRODUCT($OL$7:$PC$7,$OL$11:$PC$11)*SUMPRODUCT($OF$11:$OI$11,$OF$18:$OI$18),"")</f>
        <v/>
      </c>
      <c r="AR18" s="19" t="str">
        <f t="array" ref="AR18">IF(AR7="1",AR284-PRODUCT(AR9,INDEX($OL$1:$PC$19,18,MATCH(AR$2&amp;AR$6,INDEX($OL$1:$PC$19,2,)&amp;INDEX($OL$1:$PC$19,6,),0)))+AR9*SUMPRODUCT($OL$7:$PC$7,$OL$18:$PC$18)-AR$12*INDEX($OF$1:$OK$19,18,MATCH(AR13,$OF$1:$OK$1,0))+AR9*SUMPRODUCT($OL$7:$PC$7,$OL$10:$PC$10)*SUMPRODUCT($OF$10:$OI$10,$OF$18:$OI$18)+SUMPRODUCT($OL$7:$PC$7,$OL$11:$PC$11)*SUMPRODUCT($OF$11:$OI$11,$OF$18:$OI$18),"")</f>
        <v/>
      </c>
      <c r="AS18" s="19" t="str">
        <f t="array" ref="AS18">IF(AS7="1",AS284-PRODUCT(AS9,INDEX($OL$1:$PC$19,18,MATCH(AS$2&amp;AS$6,INDEX($OL$1:$PC$19,2,)&amp;INDEX($OL$1:$PC$19,6,),0)))+AS9*SUMPRODUCT($OL$7:$PC$7,$OL$18:$PC$18)-AS$12*INDEX($OF$1:$OK$19,18,MATCH(AS13,$OF$1:$OK$1,0))+AS9*SUMPRODUCT($OL$7:$PC$7,$OL$10:$PC$10)*SUMPRODUCT($OF$10:$OI$10,$OF$18:$OI$18)+SUMPRODUCT($OL$7:$PC$7,$OL$11:$PC$11)*SUMPRODUCT($OF$11:$OI$11,$OF$18:$OI$18),"")</f>
        <v/>
      </c>
      <c r="AT18" s="19" t="str">
        <f t="array" ref="AT18">IF(AT7="1",AT284-PRODUCT(AT9,INDEX($OL$1:$PC$19,18,MATCH(AT$2&amp;AT$6,INDEX($OL$1:$PC$19,2,)&amp;INDEX($OL$1:$PC$19,6,),0)))+AT9*SUMPRODUCT($OL$7:$PC$7,$OL$18:$PC$18)-AT$12*INDEX($OF$1:$OK$19,18,MATCH(AT13,$OF$1:$OK$1,0))+AT9*SUMPRODUCT($OL$7:$PC$7,$OL$10:$PC$10)*SUMPRODUCT($OF$10:$OI$10,$OF$18:$OI$18)+SUMPRODUCT($OL$7:$PC$7,$OL$11:$PC$11)*SUMPRODUCT($OF$11:$OI$11,$OF$18:$OI$18),"")</f>
        <v/>
      </c>
      <c r="AU18" s="19" t="str">
        <f t="array" ref="AU18">IF(AU7="1",AU284-PRODUCT(AU9,INDEX($OL$1:$PC$19,18,MATCH(AU$2&amp;AU$6,INDEX($OL$1:$PC$19,2,)&amp;INDEX($OL$1:$PC$19,6,),0)))+AU9*SUMPRODUCT($OL$7:$PC$7,$OL$18:$PC$18)-AU$12*INDEX($OF$1:$OK$19,18,MATCH(AU13,$OF$1:$OK$1,0))+AU9*SUMPRODUCT($OL$7:$PC$7,$OL$10:$PC$10)*SUMPRODUCT($OF$10:$OI$10,$OF$18:$OI$18)+SUMPRODUCT($OL$7:$PC$7,$OL$11:$PC$11)*SUMPRODUCT($OF$11:$OI$11,$OF$18:$OI$18),"")</f>
        <v/>
      </c>
      <c r="AV18" s="19" t="str">
        <f t="array" ref="AV18">IF(AV7="1",AV284-PRODUCT(AV9,INDEX($OL$1:$PC$19,18,MATCH(AV$2&amp;AV$6,INDEX($OL$1:$PC$19,2,)&amp;INDEX($OL$1:$PC$19,6,),0)))+AV9*SUMPRODUCT($OL$7:$PC$7,$OL$18:$PC$18)-AV$12*INDEX($OF$1:$OK$19,18,MATCH(AV13,$OF$1:$OK$1,0))+AV9*SUMPRODUCT($OL$7:$PC$7,$OL$10:$PC$10)*SUMPRODUCT($OF$10:$OI$10,$OF$18:$OI$18)+SUMPRODUCT($OL$7:$PC$7,$OL$11:$PC$11)*SUMPRODUCT($OF$11:$OI$11,$OF$18:$OI$18),"")</f>
        <v/>
      </c>
      <c r="AW18" s="19" t="str">
        <f t="array" ref="AW18">IF(AW7="1",AW284-PRODUCT(AW9,INDEX($OL$1:$PC$19,18,MATCH(AW$2&amp;AW$6,INDEX($OL$1:$PC$19,2,)&amp;INDEX($OL$1:$PC$19,6,),0)))+AW9*SUMPRODUCT($OL$7:$PC$7,$OL$18:$PC$18)-AW$12*INDEX($OF$1:$OK$19,18,MATCH(AW13,$OF$1:$OK$1,0))+AW9*SUMPRODUCT($OL$7:$PC$7,$OL$10:$PC$10)*SUMPRODUCT($OF$10:$OI$10,$OF$18:$OI$18)+SUMPRODUCT($OL$7:$PC$7,$OL$11:$PC$11)*SUMPRODUCT($OF$11:$OI$11,$OF$18:$OI$18),"")</f>
        <v/>
      </c>
      <c r="AX18" s="19" t="str">
        <f t="array" ref="AX18">IF(AX7="1",AX284-PRODUCT(AX9,INDEX($OL$1:$PC$19,18,MATCH(AX$2&amp;AX$6,INDEX($OL$1:$PC$19,2,)&amp;INDEX($OL$1:$PC$19,6,),0)))+AX9*SUMPRODUCT($OL$7:$PC$7,$OL$18:$PC$18)-AX$12*INDEX($OF$1:$OK$19,18,MATCH(AX13,$OF$1:$OK$1,0))+AX9*SUMPRODUCT($OL$7:$PC$7,$OL$10:$PC$10)*SUMPRODUCT($OF$10:$OI$10,$OF$18:$OI$18)+SUMPRODUCT($OL$7:$PC$7,$OL$11:$PC$11)*SUMPRODUCT($OF$11:$OI$11,$OF$18:$OI$18),"")</f>
        <v/>
      </c>
      <c r="AY18" s="19" t="str">
        <f t="array" ref="AY18">IF(AY7="1",AY284-PRODUCT(AY9,INDEX($OL$1:$PC$19,18,MATCH(AY$2&amp;AY$6,INDEX($OL$1:$PC$19,2,)&amp;INDEX($OL$1:$PC$19,6,),0)))+AY9*SUMPRODUCT($OL$7:$PC$7,$OL$18:$PC$18)-AY$12*INDEX($OF$1:$OK$19,18,MATCH(AY13,$OF$1:$OK$1,0))+AY9*SUMPRODUCT($OL$7:$PC$7,$OL$10:$PC$10)*SUMPRODUCT($OF$10:$OI$10,$OF$18:$OI$18)+SUMPRODUCT($OL$7:$PC$7,$OL$11:$PC$11)*SUMPRODUCT($OF$11:$OI$11,$OF$18:$OI$18),"")</f>
        <v/>
      </c>
      <c r="AZ18" s="19" t="str">
        <f t="array" ref="AZ18">IF(AZ7="1",AZ284-PRODUCT(AZ9,INDEX($OL$1:$PC$19,18,MATCH(AZ$2&amp;AZ$6,INDEX($OL$1:$PC$19,2,)&amp;INDEX($OL$1:$PC$19,6,),0)))+AZ9*SUMPRODUCT($OL$7:$PC$7,$OL$18:$PC$18)-AZ$12*INDEX($OF$1:$OK$19,18,MATCH(AZ13,$OF$1:$OK$1,0))+AZ9*SUMPRODUCT($OL$7:$PC$7,$OL$10:$PC$10)*SUMPRODUCT($OF$10:$OI$10,$OF$18:$OI$18)+SUMPRODUCT($OL$7:$PC$7,$OL$11:$PC$11)*SUMPRODUCT($OF$11:$OI$11,$OF$18:$OI$18),"")</f>
        <v/>
      </c>
      <c r="BA18" s="19" t="str">
        <f t="array" ref="BA18">IF(BA7="1",BA284-PRODUCT(BA9,INDEX($OL$1:$PC$19,18,MATCH(BA$2&amp;BA$6,INDEX($OL$1:$PC$19,2,)&amp;INDEX($OL$1:$PC$19,6,),0)))+BA9*SUMPRODUCT($OL$7:$PC$7,$OL$18:$PC$18)-BA$12*INDEX($OF$1:$OK$19,18,MATCH(BA13,$OF$1:$OK$1,0))+BA9*SUMPRODUCT($OL$7:$PC$7,$OL$10:$PC$10)*SUMPRODUCT($OF$10:$OI$10,$OF$18:$OI$18)+SUMPRODUCT($OL$7:$PC$7,$OL$11:$PC$11)*SUMPRODUCT($OF$11:$OI$11,$OF$18:$OI$18),"")</f>
        <v/>
      </c>
      <c r="BB18" s="19" t="str">
        <f t="array" ref="BB18">IF(BB7="1",BB284-PRODUCT(BB9,INDEX($OL$1:$PC$19,18,MATCH(BB$2&amp;BB$6,INDEX($OL$1:$PC$19,2,)&amp;INDEX($OL$1:$PC$19,6,),0)))+BB9*SUMPRODUCT($OL$7:$PC$7,$OL$18:$PC$18)-BB$12*INDEX($OF$1:$OK$19,18,MATCH(BB13,$OF$1:$OK$1,0))+BB9*SUMPRODUCT($OL$7:$PC$7,$OL$10:$PC$10)*SUMPRODUCT($OF$10:$OI$10,$OF$18:$OI$18)+SUMPRODUCT($OL$7:$PC$7,$OL$11:$PC$11)*SUMPRODUCT($OF$11:$OI$11,$OF$18:$OI$18),"")</f>
        <v/>
      </c>
      <c r="BC18" s="19" t="str">
        <f t="array" ref="BC18">IF(BC7="1",BC284-PRODUCT(BC9,INDEX($OL$1:$PC$19,18,MATCH(BC$2&amp;BC$6,INDEX($OL$1:$PC$19,2,)&amp;INDEX($OL$1:$PC$19,6,),0)))+BC9*SUMPRODUCT($OL$7:$PC$7,$OL$18:$PC$18)-BC$12*INDEX($OF$1:$OK$19,18,MATCH(BC13,$OF$1:$OK$1,0))+BC9*SUMPRODUCT($OL$7:$PC$7,$OL$10:$PC$10)*SUMPRODUCT($OF$10:$OI$10,$OF$18:$OI$18)+SUMPRODUCT($OL$7:$PC$7,$OL$11:$PC$11)*SUMPRODUCT($OF$11:$OI$11,$OF$18:$OI$18),"")</f>
        <v/>
      </c>
      <c r="BD18" s="19" t="str">
        <f t="array" ref="BD18">IF(BD7="1",BD284-PRODUCT(BD9,INDEX($OL$1:$PC$19,18,MATCH(BD$2&amp;BD$6,INDEX($OL$1:$PC$19,2,)&amp;INDEX($OL$1:$PC$19,6,),0)))+BD9*SUMPRODUCT($OL$7:$PC$7,$OL$18:$PC$18)-BD$12*INDEX($OF$1:$OK$19,18,MATCH(BD13,$OF$1:$OK$1,0))+BD9*SUMPRODUCT($OL$7:$PC$7,$OL$10:$PC$10)*SUMPRODUCT($OF$10:$OI$10,$OF$18:$OI$18)+SUMPRODUCT($OL$7:$PC$7,$OL$11:$PC$11)*SUMPRODUCT($OF$11:$OI$11,$OF$18:$OI$18),"")</f>
        <v/>
      </c>
      <c r="BE18" s="19" t="str">
        <f t="array" ref="BE18">IF(BE7="1",BE284-PRODUCT(BE9,INDEX($OL$1:$PC$19,18,MATCH(BE$2&amp;BE$6,INDEX($OL$1:$PC$19,2,)&amp;INDEX($OL$1:$PC$19,6,),0)))+BE9*SUMPRODUCT($OL$7:$PC$7,$OL$18:$PC$18)-BE$12*INDEX($OF$1:$OK$19,18,MATCH(BE13,$OF$1:$OK$1,0))+BE9*SUMPRODUCT($OL$7:$PC$7,$OL$10:$PC$10)*SUMPRODUCT($OF$10:$OI$10,$OF$18:$OI$18)+SUMPRODUCT($OL$7:$PC$7,$OL$11:$PC$11)*SUMPRODUCT($OF$11:$OI$11,$OF$18:$OI$18),"")</f>
        <v/>
      </c>
      <c r="BF18" s="19" t="str">
        <f t="array" ref="BF18">IF(BF7="1",BF284-PRODUCT(BF9,INDEX($OL$1:$PC$19,18,MATCH(BF$2&amp;BF$6,INDEX($OL$1:$PC$19,2,)&amp;INDEX($OL$1:$PC$19,6,),0)))+BF9*SUMPRODUCT($OL$7:$PC$7,$OL$18:$PC$18)-BF$12*INDEX($OF$1:$OK$19,18,MATCH(BF13,$OF$1:$OK$1,0))+BF9*SUMPRODUCT($OL$7:$PC$7,$OL$10:$PC$10)*SUMPRODUCT($OF$10:$OI$10,$OF$18:$OI$18)+SUMPRODUCT($OL$7:$PC$7,$OL$11:$PC$11)*SUMPRODUCT($OF$11:$OI$11,$OF$18:$OI$18),"")</f>
        <v/>
      </c>
      <c r="BG18" s="19" t="str">
        <f t="array" ref="BG18">IF(BG7="1",BG284-PRODUCT(BG9,INDEX($OL$1:$PC$19,18,MATCH(BG$2&amp;BG$6,INDEX($OL$1:$PC$19,2,)&amp;INDEX($OL$1:$PC$19,6,),0)))+BG9*SUMPRODUCT($OL$7:$PC$7,$OL$18:$PC$18)-BG$12*INDEX($OF$1:$OK$19,18,MATCH(BG13,$OF$1:$OK$1,0))+BG9*SUMPRODUCT($OL$7:$PC$7,$OL$10:$PC$10)*SUMPRODUCT($OF$10:$OI$10,$OF$18:$OI$18)+SUMPRODUCT($OL$7:$PC$7,$OL$11:$PC$11)*SUMPRODUCT($OF$11:$OI$11,$OF$18:$OI$18),"")</f>
        <v/>
      </c>
      <c r="BH18" s="19" t="str">
        <f t="array" ref="BH18">IF(BH7="1",BH284-PRODUCT(BH9,INDEX($OL$1:$PC$19,18,MATCH(BH$2&amp;BH$6,INDEX($OL$1:$PC$19,2,)&amp;INDEX($OL$1:$PC$19,6,),0)))+BH9*SUMPRODUCT($OL$7:$PC$7,$OL$18:$PC$18)-BH$12*INDEX($OF$1:$OK$19,18,MATCH(BH13,$OF$1:$OK$1,0))+BH9*SUMPRODUCT($OL$7:$PC$7,$OL$10:$PC$10)*SUMPRODUCT($OF$10:$OI$10,$OF$18:$OI$18)+SUMPRODUCT($OL$7:$PC$7,$OL$11:$PC$11)*SUMPRODUCT($OF$11:$OI$11,$OF$18:$OI$18),"")</f>
        <v/>
      </c>
      <c r="BI18" s="19" t="str">
        <f t="array" ref="BI18">IF(BI7="1",BI284-PRODUCT(BI9,INDEX($OL$1:$PC$19,18,MATCH(BI$2&amp;BI$6,INDEX($OL$1:$PC$19,2,)&amp;INDEX($OL$1:$PC$19,6,),0)))+BI9*SUMPRODUCT($OL$7:$PC$7,$OL$18:$PC$18)-BI$12*INDEX($OF$1:$OK$19,18,MATCH(BI13,$OF$1:$OK$1,0))+BI9*SUMPRODUCT($OL$7:$PC$7,$OL$10:$PC$10)*SUMPRODUCT($OF$10:$OI$10,$OF$18:$OI$18)+SUMPRODUCT($OL$7:$PC$7,$OL$11:$PC$11)*SUMPRODUCT($OF$11:$OI$11,$OF$18:$OI$18),"")</f>
        <v/>
      </c>
      <c r="BJ18" s="19" t="str">
        <f t="array" ref="BJ18">IF(BJ7="1",BJ284-PRODUCT(BJ9,INDEX($OL$1:$PC$19,18,MATCH(BJ$2&amp;BJ$6,INDEX($OL$1:$PC$19,2,)&amp;INDEX($OL$1:$PC$19,6,),0)))+BJ9*SUMPRODUCT($OL$7:$PC$7,$OL$18:$PC$18)-BJ$12*INDEX($OF$1:$OK$19,18,MATCH(BJ13,$OF$1:$OK$1,0))+BJ9*SUMPRODUCT($OL$7:$PC$7,$OL$10:$PC$10)*SUMPRODUCT($OF$10:$OI$10,$OF$18:$OI$18)+SUMPRODUCT($OL$7:$PC$7,$OL$11:$PC$11)*SUMPRODUCT($OF$11:$OI$11,$OF$18:$OI$18),"")</f>
        <v/>
      </c>
      <c r="BK18" s="19" t="str">
        <f t="array" ref="BK18">IF(BK7="1",BK284-PRODUCT(BK9,INDEX($OL$1:$PC$19,18,MATCH(BK$2&amp;BK$6,INDEX($OL$1:$PC$19,2,)&amp;INDEX($OL$1:$PC$19,6,),0)))+BK9*SUMPRODUCT($OL$7:$PC$7,$OL$18:$PC$18)-BK$12*INDEX($OF$1:$OK$19,18,MATCH(BK13,$OF$1:$OK$1,0))+BK9*SUMPRODUCT($OL$7:$PC$7,$OL$10:$PC$10)*SUMPRODUCT($OF$10:$OI$10,$OF$18:$OI$18)+SUMPRODUCT($OL$7:$PC$7,$OL$11:$PC$11)*SUMPRODUCT($OF$11:$OI$11,$OF$18:$OI$18),"")</f>
        <v/>
      </c>
      <c r="BL18" s="19" t="str">
        <f t="array" ref="BL18">IF(BL7="1",BL284-PRODUCT(BL9,INDEX($OL$1:$PC$19,18,MATCH(BL$2&amp;BL$6,INDEX($OL$1:$PC$19,2,)&amp;INDEX($OL$1:$PC$19,6,),0)))+BL9*SUMPRODUCT($OL$7:$PC$7,$OL$18:$PC$18)-BL$12*INDEX($OF$1:$OK$19,18,MATCH(BL13,$OF$1:$OK$1,0))+BL9*SUMPRODUCT($OL$7:$PC$7,$OL$10:$PC$10)*SUMPRODUCT($OF$10:$OI$10,$OF$18:$OI$18)+SUMPRODUCT($OL$7:$PC$7,$OL$11:$PC$11)*SUMPRODUCT($OF$11:$OI$11,$OF$18:$OI$18),"")</f>
        <v/>
      </c>
      <c r="BM18" s="19" t="str">
        <f t="array" ref="BM18">IF(BM7="1",BM284-PRODUCT(BM9,INDEX($OL$1:$PC$19,18,MATCH(BM$2&amp;BM$6,INDEX($OL$1:$PC$19,2,)&amp;INDEX($OL$1:$PC$19,6,),0)))+BM9*SUMPRODUCT($OL$7:$PC$7,$OL$18:$PC$18)-BM$12*INDEX($OF$1:$OK$19,18,MATCH(BM13,$OF$1:$OK$1,0))+BM9*SUMPRODUCT($OL$7:$PC$7,$OL$10:$PC$10)*SUMPRODUCT($OF$10:$OI$10,$OF$18:$OI$18)+SUMPRODUCT($OL$7:$PC$7,$OL$11:$PC$11)*SUMPRODUCT($OF$11:$OI$11,$OF$18:$OI$18),"")</f>
        <v/>
      </c>
      <c r="BN18" s="19" t="str">
        <f t="array" ref="BN18">IF(BN7="1",BN284-PRODUCT(BN9,INDEX($OL$1:$PC$19,18,MATCH(BN$2&amp;BN$6,INDEX($OL$1:$PC$19,2,)&amp;INDEX($OL$1:$PC$19,6,),0)))+BN9*SUMPRODUCT($OL$7:$PC$7,$OL$18:$PC$18)-BN$12*INDEX($OF$1:$OK$19,18,MATCH(BN13,$OF$1:$OK$1,0))+BN9*SUMPRODUCT($OL$7:$PC$7,$OL$10:$PC$10)*SUMPRODUCT($OF$10:$OI$10,$OF$18:$OI$18)+SUMPRODUCT($OL$7:$PC$7,$OL$11:$PC$11)*SUMPRODUCT($OF$11:$OI$11,$OF$18:$OI$18),"")</f>
        <v/>
      </c>
      <c r="BO18" s="19" t="str">
        <f t="array" ref="BO18">IF(BO7="1",BO284-PRODUCT(BO9,INDEX($OL$1:$PC$19,18,MATCH(BO$2&amp;BO$6,INDEX($OL$1:$PC$19,2,)&amp;INDEX($OL$1:$PC$19,6,),0)))+BO9*SUMPRODUCT($OL$7:$PC$7,$OL$18:$PC$18)-BO$12*INDEX($OF$1:$OK$19,18,MATCH(BO13,$OF$1:$OK$1,0))+BO9*SUMPRODUCT($OL$7:$PC$7,$OL$10:$PC$10)*SUMPRODUCT($OF$10:$OI$10,$OF$18:$OI$18)+SUMPRODUCT($OL$7:$PC$7,$OL$11:$PC$11)*SUMPRODUCT($OF$11:$OI$11,$OF$18:$OI$18),"")</f>
        <v/>
      </c>
      <c r="BP18" s="19" t="str">
        <f t="array" ref="BP18">IF(BP7="1",BP284-PRODUCT(BP9,INDEX($OL$1:$PC$19,18,MATCH(BP$2&amp;BP$6,INDEX($OL$1:$PC$19,2,)&amp;INDEX($OL$1:$PC$19,6,),0)))+BP9*SUMPRODUCT($OL$7:$PC$7,$OL$18:$PC$18)-BP$12*INDEX($OF$1:$OK$19,18,MATCH(BP13,$OF$1:$OK$1,0))+BP9*SUMPRODUCT($OL$7:$PC$7,$OL$10:$PC$10)*SUMPRODUCT($OF$10:$OI$10,$OF$18:$OI$18)+SUMPRODUCT($OL$7:$PC$7,$OL$11:$PC$11)*SUMPRODUCT($OF$11:$OI$11,$OF$18:$OI$18),"")</f>
        <v/>
      </c>
      <c r="BQ18" s="19" t="str">
        <f t="array" ref="BQ18">IF(BQ7="1",BQ284-PRODUCT(BQ9,INDEX($OL$1:$PC$19,18,MATCH(BQ$2&amp;BQ$6,INDEX($OL$1:$PC$19,2,)&amp;INDEX($OL$1:$PC$19,6,),0)))+BQ9*SUMPRODUCT($OL$7:$PC$7,$OL$18:$PC$18)-BQ$12*INDEX($OF$1:$OK$19,18,MATCH(BQ13,$OF$1:$OK$1,0))+BQ9*SUMPRODUCT($OL$7:$PC$7,$OL$10:$PC$10)*SUMPRODUCT($OF$10:$OI$10,$OF$18:$OI$18)+SUMPRODUCT($OL$7:$PC$7,$OL$11:$PC$11)*SUMPRODUCT($OF$11:$OI$11,$OF$18:$OI$18),"")</f>
        <v/>
      </c>
      <c r="BR18" s="19" t="str">
        <f t="array" ref="BR18">IF(BR7="1",BR284-PRODUCT(BR9,INDEX($OL$1:$PC$19,18,MATCH(BR$2&amp;BR$6,INDEX($OL$1:$PC$19,2,)&amp;INDEX($OL$1:$PC$19,6,),0)))+BR9*SUMPRODUCT($OL$7:$PC$7,$OL$18:$PC$18)-BR$12*INDEX($OF$1:$OK$19,18,MATCH(BR13,$OF$1:$OK$1,0))+BR9*SUMPRODUCT($OL$7:$PC$7,$OL$10:$PC$10)*SUMPRODUCT($OF$10:$OI$10,$OF$18:$OI$18)+SUMPRODUCT($OL$7:$PC$7,$OL$11:$PC$11)*SUMPRODUCT($OF$11:$OI$11,$OF$18:$OI$18),"")</f>
        <v/>
      </c>
      <c r="BS18" s="19" t="str">
        <f t="array" ref="BS18">IF(BS7="1",BS284-PRODUCT(BS9,INDEX($OL$1:$PC$19,18,MATCH(BS$2&amp;BS$6,INDEX($OL$1:$PC$19,2,)&amp;INDEX($OL$1:$PC$19,6,),0)))+BS9*SUMPRODUCT($OL$7:$PC$7,$OL$18:$PC$18)-BS$12*INDEX($OF$1:$OK$19,18,MATCH(BS13,$OF$1:$OK$1,0))+BS9*SUMPRODUCT($OL$7:$PC$7,$OL$10:$PC$10)*SUMPRODUCT($OF$10:$OI$10,$OF$18:$OI$18)+SUMPRODUCT($OL$7:$PC$7,$OL$11:$PC$11)*SUMPRODUCT($OF$11:$OI$11,$OF$18:$OI$18),"")</f>
        <v/>
      </c>
      <c r="BT18" s="19" t="str">
        <f t="array" ref="BT18">IF(BT7="1",BT284-PRODUCT(BT9,INDEX($OL$1:$PC$19,18,MATCH(BT$2&amp;BT$6,INDEX($OL$1:$PC$19,2,)&amp;INDEX($OL$1:$PC$19,6,),0)))+BT9*SUMPRODUCT($OL$7:$PC$7,$OL$18:$PC$18)-BT$12*INDEX($OF$1:$OK$19,18,MATCH(BT13,$OF$1:$OK$1,0))+BT9*SUMPRODUCT($OL$7:$PC$7,$OL$10:$PC$10)*SUMPRODUCT($OF$10:$OI$10,$OF$18:$OI$18)+SUMPRODUCT($OL$7:$PC$7,$OL$11:$PC$11)*SUMPRODUCT($OF$11:$OI$11,$OF$18:$OI$18),"")</f>
        <v/>
      </c>
      <c r="BU18" s="19" t="str">
        <f t="array" ref="BU18">IF(BU7="1",BU284-PRODUCT(BU9,INDEX($OL$1:$PC$19,18,MATCH(BU$2&amp;BU$6,INDEX($OL$1:$PC$19,2,)&amp;INDEX($OL$1:$PC$19,6,),0)))+BU9*SUMPRODUCT($OL$7:$PC$7,$OL$18:$PC$18)-BU$12*INDEX($OF$1:$OK$19,18,MATCH(BU13,$OF$1:$OK$1,0))+BU9*SUMPRODUCT($OL$7:$PC$7,$OL$10:$PC$10)*SUMPRODUCT($OF$10:$OI$10,$OF$18:$OI$18)+SUMPRODUCT($OL$7:$PC$7,$OL$11:$PC$11)*SUMPRODUCT($OF$11:$OI$11,$OF$18:$OI$18),"")</f>
        <v/>
      </c>
      <c r="BV18" s="19" t="str">
        <f t="array" ref="BV18">IF(BV7="1",BV284-PRODUCT(BV9,INDEX($OL$1:$PC$19,18,MATCH(BV$2&amp;BV$6,INDEX($OL$1:$PC$19,2,)&amp;INDEX($OL$1:$PC$19,6,),0)))+BV9*SUMPRODUCT($OL$7:$PC$7,$OL$18:$PC$18)-BV$12*INDEX($OF$1:$OK$19,18,MATCH(BV13,$OF$1:$OK$1,0))+BV9*SUMPRODUCT($OL$7:$PC$7,$OL$10:$PC$10)*SUMPRODUCT($OF$10:$OI$10,$OF$18:$OI$18)+SUMPRODUCT($OL$7:$PC$7,$OL$11:$PC$11)*SUMPRODUCT($OF$11:$OI$11,$OF$18:$OI$18),"")</f>
        <v/>
      </c>
      <c r="BW18" s="19" t="str">
        <f t="array" ref="BW18">IF(BW7="1",BW284-PRODUCT(BW9,INDEX($OL$1:$PC$19,18,MATCH(BW$2&amp;BW$6,INDEX($OL$1:$PC$19,2,)&amp;INDEX($OL$1:$PC$19,6,),0)))+BW9*SUMPRODUCT($OL$7:$PC$7,$OL$18:$PC$18)-BW$12*INDEX($OF$1:$OK$19,18,MATCH(BW13,$OF$1:$OK$1,0))+BW9*SUMPRODUCT($OL$7:$PC$7,$OL$10:$PC$10)*SUMPRODUCT($OF$10:$OI$10,$OF$18:$OI$18)+SUMPRODUCT($OL$7:$PC$7,$OL$11:$PC$11)*SUMPRODUCT($OF$11:$OI$11,$OF$18:$OI$18),"")</f>
        <v/>
      </c>
      <c r="BX18" s="19" t="str">
        <f t="array" ref="BX18">IF(BX7="1",BX284-PRODUCT(BX9,INDEX($OL$1:$PC$19,18,MATCH(BX$2&amp;BX$6,INDEX($OL$1:$PC$19,2,)&amp;INDEX($OL$1:$PC$19,6,),0)))+BX9*SUMPRODUCT($OL$7:$PC$7,$OL$18:$PC$18)-BX$12*INDEX($OF$1:$OK$19,18,MATCH(BX13,$OF$1:$OK$1,0))+BX9*SUMPRODUCT($OL$7:$PC$7,$OL$10:$PC$10)*SUMPRODUCT($OF$10:$OI$10,$OF$18:$OI$18)+SUMPRODUCT($OL$7:$PC$7,$OL$11:$PC$11)*SUMPRODUCT($OF$11:$OI$11,$OF$18:$OI$18),"")</f>
        <v/>
      </c>
      <c r="BY18" s="19" t="str">
        <f t="array" ref="BY18">IF(BY7="1",BY284-PRODUCT(BY9,INDEX($OL$1:$PC$19,18,MATCH(BY$2&amp;BY$6,INDEX($OL$1:$PC$19,2,)&amp;INDEX($OL$1:$PC$19,6,),0)))+BY9*SUMPRODUCT($OL$7:$PC$7,$OL$18:$PC$18)-BY$12*INDEX($OF$1:$OK$19,18,MATCH(BY13,$OF$1:$OK$1,0))+BY9*SUMPRODUCT($OL$7:$PC$7,$OL$10:$PC$10)*SUMPRODUCT($OF$10:$OI$10,$OF$18:$OI$18)+SUMPRODUCT($OL$7:$PC$7,$OL$11:$PC$11)*SUMPRODUCT($OF$11:$OI$11,$OF$18:$OI$18),"")</f>
        <v/>
      </c>
      <c r="BZ18" s="19" t="str">
        <f t="array" ref="BZ18">IF(BZ7="1",BZ284-PRODUCT(BZ9,INDEX($OL$1:$PC$19,18,MATCH(BZ$2&amp;BZ$6,INDEX($OL$1:$PC$19,2,)&amp;INDEX($OL$1:$PC$19,6,),0)))+BZ9*SUMPRODUCT($OL$7:$PC$7,$OL$18:$PC$18)-BZ$12*INDEX($OF$1:$OK$19,18,MATCH(BZ13,$OF$1:$OK$1,0))+BZ9*SUMPRODUCT($OL$7:$PC$7,$OL$10:$PC$10)*SUMPRODUCT($OF$10:$OI$10,$OF$18:$OI$18)+SUMPRODUCT($OL$7:$PC$7,$OL$11:$PC$11)*SUMPRODUCT($OF$11:$OI$11,$OF$18:$OI$18),"")</f>
        <v/>
      </c>
      <c r="CA18" s="19" t="str">
        <f t="array" ref="CA18">IF(CA7="1",CA284-PRODUCT(CA9,INDEX($OL$1:$PC$19,18,MATCH(CA$2&amp;CA$6,INDEX($OL$1:$PC$19,2,)&amp;INDEX($OL$1:$PC$19,6,),0)))+CA9*SUMPRODUCT($OL$7:$PC$7,$OL$18:$PC$18)-CA$12*INDEX($OF$1:$OK$19,18,MATCH(CA13,$OF$1:$OK$1,0))+CA9*SUMPRODUCT($OL$7:$PC$7,$OL$10:$PC$10)*SUMPRODUCT($OF$10:$OI$10,$OF$18:$OI$18)+SUMPRODUCT($OL$7:$PC$7,$OL$11:$PC$11)*SUMPRODUCT($OF$11:$OI$11,$OF$18:$OI$18),"")</f>
        <v/>
      </c>
      <c r="CB18" s="19" t="str">
        <f t="array" ref="CB18">IF(CB7="1",CB284-PRODUCT(CB9,INDEX($OL$1:$PC$19,18,MATCH(CB$2&amp;CB$6,INDEX($OL$1:$PC$19,2,)&amp;INDEX($OL$1:$PC$19,6,),0)))+CB9*SUMPRODUCT($OL$7:$PC$7,$OL$18:$PC$18)-CB$12*INDEX($OF$1:$OK$19,18,MATCH(CB13,$OF$1:$OK$1,0))+CB9*SUMPRODUCT($OL$7:$PC$7,$OL$10:$PC$10)*SUMPRODUCT($OF$10:$OI$10,$OF$18:$OI$18)+SUMPRODUCT($OL$7:$PC$7,$OL$11:$PC$11)*SUMPRODUCT($OF$11:$OI$11,$OF$18:$OI$18),"")</f>
        <v/>
      </c>
      <c r="CC18" s="19" t="str">
        <f t="array" ref="CC18">IF(CC7="1",CC284-PRODUCT(CC9,INDEX($OL$1:$PC$19,18,MATCH(CC$2&amp;CC$6,INDEX($OL$1:$PC$19,2,)&amp;INDEX($OL$1:$PC$19,6,),0)))+CC9*SUMPRODUCT($OL$7:$PC$7,$OL$18:$PC$18)-CC$12*INDEX($OF$1:$OK$19,18,MATCH(CC13,$OF$1:$OK$1,0))+CC9*SUMPRODUCT($OL$7:$PC$7,$OL$10:$PC$10)*SUMPRODUCT($OF$10:$OI$10,$OF$18:$OI$18)+SUMPRODUCT($OL$7:$PC$7,$OL$11:$PC$11)*SUMPRODUCT($OF$11:$OI$11,$OF$18:$OI$18),"")</f>
        <v/>
      </c>
      <c r="CD18" s="19" t="str">
        <f t="array" ref="CD18">IF(CD7="1",CD284-PRODUCT(CD9,INDEX($OL$1:$PC$19,18,MATCH(CD$2&amp;CD$6,INDEX($OL$1:$PC$19,2,)&amp;INDEX($OL$1:$PC$19,6,),0)))+CD9*SUMPRODUCT($OL$7:$PC$7,$OL$18:$PC$18)-CD$12*INDEX($OF$1:$OK$19,18,MATCH(CD13,$OF$1:$OK$1,0))+CD9*SUMPRODUCT($OL$7:$PC$7,$OL$10:$PC$10)*SUMPRODUCT($OF$10:$OI$10,$OF$18:$OI$18)+SUMPRODUCT($OL$7:$PC$7,$OL$11:$PC$11)*SUMPRODUCT($OF$11:$OI$11,$OF$18:$OI$18),"")</f>
        <v/>
      </c>
      <c r="CE18" s="19" t="str">
        <f t="array" ref="CE18">IF(CE7="1",CE284-PRODUCT(CE9,INDEX($OL$1:$PC$19,18,MATCH(CE$2&amp;CE$6,INDEX($OL$1:$PC$19,2,)&amp;INDEX($OL$1:$PC$19,6,),0)))+CE9*SUMPRODUCT($OL$7:$PC$7,$OL$18:$PC$18)-CE$12*INDEX($OF$1:$OK$19,18,MATCH(CE13,$OF$1:$OK$1,0))+CE9*SUMPRODUCT($OL$7:$PC$7,$OL$10:$PC$10)*SUMPRODUCT($OF$10:$OI$10,$OF$18:$OI$18)+SUMPRODUCT($OL$7:$PC$7,$OL$11:$PC$11)*SUMPRODUCT($OF$11:$OI$11,$OF$18:$OI$18),"")</f>
        <v/>
      </c>
      <c r="CF18" s="19" t="str">
        <f t="array" ref="CF18">IF(CF7="1",CF284-PRODUCT(CF9,INDEX($OL$1:$PC$19,18,MATCH(CF$2&amp;CF$6,INDEX($OL$1:$PC$19,2,)&amp;INDEX($OL$1:$PC$19,6,),0)))+CF9*SUMPRODUCT($OL$7:$PC$7,$OL$18:$PC$18)-CF$12*INDEX($OF$1:$OK$19,18,MATCH(CF13,$OF$1:$OK$1,0))+CF9*SUMPRODUCT($OL$7:$PC$7,$OL$10:$PC$10)*SUMPRODUCT($OF$10:$OI$10,$OF$18:$OI$18)+SUMPRODUCT($OL$7:$PC$7,$OL$11:$PC$11)*SUMPRODUCT($OF$11:$OI$11,$OF$18:$OI$18),"")</f>
        <v/>
      </c>
      <c r="CG18" s="19" t="str">
        <f t="array" ref="CG18">IF(CG7="1",CG284-PRODUCT(CG9,INDEX($OL$1:$PC$19,18,MATCH(CG$2&amp;CG$6,INDEX($OL$1:$PC$19,2,)&amp;INDEX($OL$1:$PC$19,6,),0)))+CG9*SUMPRODUCT($OL$7:$PC$7,$OL$18:$PC$18)-CG$12*INDEX($OF$1:$OK$19,18,MATCH(CG13,$OF$1:$OK$1,0))+CG9*SUMPRODUCT($OL$7:$PC$7,$OL$10:$PC$10)*SUMPRODUCT($OF$10:$OI$10,$OF$18:$OI$18)+SUMPRODUCT($OL$7:$PC$7,$OL$11:$PC$11)*SUMPRODUCT($OF$11:$OI$11,$OF$18:$OI$18),"")</f>
        <v/>
      </c>
      <c r="CH18" s="19" t="str">
        <f t="array" ref="CH18">IF(CH7="1",CH284-PRODUCT(CH9,INDEX($OL$1:$PC$19,18,MATCH(CH$2&amp;CH$6,INDEX($OL$1:$PC$19,2,)&amp;INDEX($OL$1:$PC$19,6,),0)))+CH9*SUMPRODUCT($OL$7:$PC$7,$OL$18:$PC$18)-CH$12*INDEX($OF$1:$OK$19,18,MATCH(CH13,$OF$1:$OK$1,0))+CH9*SUMPRODUCT($OL$7:$PC$7,$OL$10:$PC$10)*SUMPRODUCT($OF$10:$OI$10,$OF$18:$OI$18)+SUMPRODUCT($OL$7:$PC$7,$OL$11:$PC$11)*SUMPRODUCT($OF$11:$OI$11,$OF$18:$OI$18),"")</f>
        <v/>
      </c>
      <c r="CI18" s="19" t="str">
        <f t="array" ref="CI18">IF(CI7="1",CI284-PRODUCT(CI9,INDEX($OL$1:$PC$19,18,MATCH(CI$2&amp;CI$6,INDEX($OL$1:$PC$19,2,)&amp;INDEX($OL$1:$PC$19,6,),0)))+CI9*SUMPRODUCT($OL$7:$PC$7,$OL$18:$PC$18)-CI$12*INDEX($OF$1:$OK$19,18,MATCH(CI13,$OF$1:$OK$1,0))+CI9*SUMPRODUCT($OL$7:$PC$7,$OL$10:$PC$10)*SUMPRODUCT($OF$10:$OI$10,$OF$18:$OI$18)+SUMPRODUCT($OL$7:$PC$7,$OL$11:$PC$11)*SUMPRODUCT($OF$11:$OI$11,$OF$18:$OI$18),"")</f>
        <v/>
      </c>
      <c r="CJ18" s="19" t="str">
        <f t="array" ref="CJ18">IF(CJ7="1",CJ284-PRODUCT(CJ9,INDEX($OL$1:$PC$19,18,MATCH(CJ$2&amp;CJ$6,INDEX($OL$1:$PC$19,2,)&amp;INDEX($OL$1:$PC$19,6,),0)))+CJ9*SUMPRODUCT($OL$7:$PC$7,$OL$18:$PC$18)-CJ$12*INDEX($OF$1:$OK$19,18,MATCH(CJ13,$OF$1:$OK$1,0))+CJ9*SUMPRODUCT($OL$7:$PC$7,$OL$10:$PC$10)*SUMPRODUCT($OF$10:$OI$10,$OF$18:$OI$18)+SUMPRODUCT($OL$7:$PC$7,$OL$11:$PC$11)*SUMPRODUCT($OF$11:$OI$11,$OF$18:$OI$18),"")</f>
        <v/>
      </c>
      <c r="CK18" s="19" t="str">
        <f t="array" ref="CK18">IF(CK7="1",CK284-PRODUCT(CK9,INDEX($OL$1:$PC$19,18,MATCH(CK$2&amp;CK$6,INDEX($OL$1:$PC$19,2,)&amp;INDEX($OL$1:$PC$19,6,),0)))+CK9*SUMPRODUCT($OL$7:$PC$7,$OL$18:$PC$18)-CK$12*INDEX($OF$1:$OK$19,18,MATCH(CK13,$OF$1:$OK$1,0))+CK9*SUMPRODUCT($OL$7:$PC$7,$OL$10:$PC$10)*SUMPRODUCT($OF$10:$OI$10,$OF$18:$OI$18)+SUMPRODUCT($OL$7:$PC$7,$OL$11:$PC$11)*SUMPRODUCT($OF$11:$OI$11,$OF$18:$OI$18),"")</f>
        <v/>
      </c>
      <c r="CL18" s="19" t="str">
        <f t="array" ref="CL18">IF(CL7="1",CL284-PRODUCT(CL9,INDEX($OL$1:$PC$19,18,MATCH(CL$2&amp;CL$6,INDEX($OL$1:$PC$19,2,)&amp;INDEX($OL$1:$PC$19,6,),0)))+CL9*SUMPRODUCT($OL$7:$PC$7,$OL$18:$PC$18)-CL$12*INDEX($OF$1:$OK$19,18,MATCH(CL13,$OF$1:$OK$1,0))+CL9*SUMPRODUCT($OL$7:$PC$7,$OL$10:$PC$10)*SUMPRODUCT($OF$10:$OI$10,$OF$18:$OI$18)+SUMPRODUCT($OL$7:$PC$7,$OL$11:$PC$11)*SUMPRODUCT($OF$11:$OI$11,$OF$18:$OI$18),"")</f>
        <v/>
      </c>
      <c r="CM18" s="19" t="str">
        <f t="array" ref="CM18">IF(CM7="1",CM284-PRODUCT(CM9,INDEX($OL$1:$PC$19,18,MATCH(CM$2&amp;CM$6,INDEX($OL$1:$PC$19,2,)&amp;INDEX($OL$1:$PC$19,6,),0)))+CM9*SUMPRODUCT($OL$7:$PC$7,$OL$18:$PC$18)-CM$12*INDEX($OF$1:$OK$19,18,MATCH(CM13,$OF$1:$OK$1,0))+CM9*SUMPRODUCT($OL$7:$PC$7,$OL$10:$PC$10)*SUMPRODUCT($OF$10:$OI$10,$OF$18:$OI$18)+SUMPRODUCT($OL$7:$PC$7,$OL$11:$PC$11)*SUMPRODUCT($OF$11:$OI$11,$OF$18:$OI$18),"")</f>
        <v/>
      </c>
      <c r="CN18" s="19" t="str">
        <f t="array" ref="CN18">IF(CN7="1",CN284-PRODUCT(CN9,INDEX($OL$1:$PC$19,18,MATCH(CN$2&amp;CN$6,INDEX($OL$1:$PC$19,2,)&amp;INDEX($OL$1:$PC$19,6,),0)))+CN9*SUMPRODUCT($OL$7:$PC$7,$OL$18:$PC$18)-CN$12*INDEX($OF$1:$OK$19,18,MATCH(CN13,$OF$1:$OK$1,0))+CN9*SUMPRODUCT($OL$7:$PC$7,$OL$10:$PC$10)*SUMPRODUCT($OF$10:$OI$10,$OF$18:$OI$18)+SUMPRODUCT($OL$7:$PC$7,$OL$11:$PC$11)*SUMPRODUCT($OF$11:$OI$11,$OF$18:$OI$18),"")</f>
        <v/>
      </c>
      <c r="CO18" s="19" t="str">
        <f t="array" ref="CO18">IF(CO7="1",CO284-PRODUCT(CO9,INDEX($OL$1:$PC$19,18,MATCH(CO$2&amp;CO$6,INDEX($OL$1:$PC$19,2,)&amp;INDEX($OL$1:$PC$19,6,),0)))+CO9*SUMPRODUCT($OL$7:$PC$7,$OL$18:$PC$18)-CO$12*INDEX($OF$1:$OK$19,18,MATCH(CO13,$OF$1:$OK$1,0))+CO9*SUMPRODUCT($OL$7:$PC$7,$OL$10:$PC$10)*SUMPRODUCT($OF$10:$OI$10,$OF$18:$OI$18)+SUMPRODUCT($OL$7:$PC$7,$OL$11:$PC$11)*SUMPRODUCT($OF$11:$OI$11,$OF$18:$OI$18),"")</f>
        <v/>
      </c>
      <c r="CP18" s="19" t="str">
        <f t="array" ref="CP18">IF(CP7="1",CP284-PRODUCT(CP9,INDEX($OL$1:$PC$19,18,MATCH(CP$2&amp;CP$6,INDEX($OL$1:$PC$19,2,)&amp;INDEX($OL$1:$PC$19,6,),0)))+CP9*SUMPRODUCT($OL$7:$PC$7,$OL$18:$PC$18)-CP$12*INDEX($OF$1:$OK$19,18,MATCH(CP13,$OF$1:$OK$1,0))+CP9*SUMPRODUCT($OL$7:$PC$7,$OL$10:$PC$10)*SUMPRODUCT($OF$10:$OI$10,$OF$18:$OI$18)+SUMPRODUCT($OL$7:$PC$7,$OL$11:$PC$11)*SUMPRODUCT($OF$11:$OI$11,$OF$18:$OI$18),"")</f>
        <v/>
      </c>
      <c r="CQ18" s="19" t="str">
        <f t="array" ref="CQ18">IF(CQ7="1",CQ284-PRODUCT(CQ9,INDEX($OL$1:$PC$19,18,MATCH(CQ$2&amp;CQ$6,INDEX($OL$1:$PC$19,2,)&amp;INDEX($OL$1:$PC$19,6,),0)))+CQ9*SUMPRODUCT($OL$7:$PC$7,$OL$18:$PC$18)-CQ$12*INDEX($OF$1:$OK$19,18,MATCH(CQ13,$OF$1:$OK$1,0))+CQ9*SUMPRODUCT($OL$7:$PC$7,$OL$10:$PC$10)*SUMPRODUCT($OF$10:$OI$10,$OF$18:$OI$18)+SUMPRODUCT($OL$7:$PC$7,$OL$11:$PC$11)*SUMPRODUCT($OF$11:$OI$11,$OF$18:$OI$18),"")</f>
        <v/>
      </c>
      <c r="CR18" s="19" t="str">
        <f t="array" ref="CR18">IF(CR7="1",CR284-PRODUCT(CR9,INDEX($OL$1:$PC$19,18,MATCH(CR$2&amp;CR$6,INDEX($OL$1:$PC$19,2,)&amp;INDEX($OL$1:$PC$19,6,),0)))+CR9*SUMPRODUCT($OL$7:$PC$7,$OL$18:$PC$18)-CR$12*INDEX($OF$1:$OK$19,18,MATCH(CR13,$OF$1:$OK$1,0))+CR9*SUMPRODUCT($OL$7:$PC$7,$OL$10:$PC$10)*SUMPRODUCT($OF$10:$OI$10,$OF$18:$OI$18)+SUMPRODUCT($OL$7:$PC$7,$OL$11:$PC$11)*SUMPRODUCT($OF$11:$OI$11,$OF$18:$OI$18),"")</f>
        <v/>
      </c>
      <c r="CS18" s="19" t="str">
        <f t="array" ref="CS18">IF(CS7="1",CS284-PRODUCT(CS9,INDEX($OL$1:$PC$19,18,MATCH(CS$2&amp;CS$6,INDEX($OL$1:$PC$19,2,)&amp;INDEX($OL$1:$PC$19,6,),0)))+CS9*SUMPRODUCT($OL$7:$PC$7,$OL$18:$PC$18)-CS$12*INDEX($OF$1:$OK$19,18,MATCH(CS13,$OF$1:$OK$1,0))+CS9*SUMPRODUCT($OL$7:$PC$7,$OL$10:$PC$10)*SUMPRODUCT($OF$10:$OI$10,$OF$18:$OI$18)+SUMPRODUCT($OL$7:$PC$7,$OL$11:$PC$11)*SUMPRODUCT($OF$11:$OI$11,$OF$18:$OI$18),"")</f>
        <v/>
      </c>
      <c r="CT18" s="19" t="str">
        <f t="array" ref="CT18">IF(CT7="1",CT284-PRODUCT(CT9,INDEX($OL$1:$PC$19,18,MATCH(CT$2&amp;CT$6,INDEX($OL$1:$PC$19,2,)&amp;INDEX($OL$1:$PC$19,6,),0)))+CT9*SUMPRODUCT($OL$7:$PC$7,$OL$18:$PC$18)-CT$12*INDEX($OF$1:$OK$19,18,MATCH(CT13,$OF$1:$OK$1,0))+CT9*SUMPRODUCT($OL$7:$PC$7,$OL$10:$PC$10)*SUMPRODUCT($OF$10:$OI$10,$OF$18:$OI$18)+SUMPRODUCT($OL$7:$PC$7,$OL$11:$PC$11)*SUMPRODUCT($OF$11:$OI$11,$OF$18:$OI$18),"")</f>
        <v/>
      </c>
      <c r="CU18" s="19" t="str">
        <f t="array" ref="CU18">IF(CU7="1",CU284-PRODUCT(CU9,INDEX($OL$1:$PC$19,18,MATCH(CU$2&amp;CU$6,INDEX($OL$1:$PC$19,2,)&amp;INDEX($OL$1:$PC$19,6,),0)))+CU9*SUMPRODUCT($OL$7:$PC$7,$OL$18:$PC$18)-CU$12*INDEX($OF$1:$OK$19,18,MATCH(CU13,$OF$1:$OK$1,0))+CU9*SUMPRODUCT($OL$7:$PC$7,$OL$10:$PC$10)*SUMPRODUCT($OF$10:$OI$10,$OF$18:$OI$18)+SUMPRODUCT($OL$7:$PC$7,$OL$11:$PC$11)*SUMPRODUCT($OF$11:$OI$11,$OF$18:$OI$18),"")</f>
        <v/>
      </c>
      <c r="CV18" s="19" t="str">
        <f t="array" ref="CV18">IF(CV7="1",CV284-PRODUCT(CV9,INDEX($OL$1:$PC$19,18,MATCH(CV$2&amp;CV$6,INDEX($OL$1:$PC$19,2,)&amp;INDEX($OL$1:$PC$19,6,),0)))+CV9*SUMPRODUCT($OL$7:$PC$7,$OL$18:$PC$18)-CV$12*INDEX($OF$1:$OK$19,18,MATCH(CV13,$OF$1:$OK$1,0))+CV9*SUMPRODUCT($OL$7:$PC$7,$OL$10:$PC$10)*SUMPRODUCT($OF$10:$OI$10,$OF$18:$OI$18)+SUMPRODUCT($OL$7:$PC$7,$OL$11:$PC$11)*SUMPRODUCT($OF$11:$OI$11,$OF$18:$OI$18),"")</f>
        <v/>
      </c>
      <c r="CW18" s="19" t="str">
        <f t="array" ref="CW18">IF(CW7="1",CW284-PRODUCT(CW9,INDEX($OL$1:$PC$19,18,MATCH(CW$2&amp;CW$6,INDEX($OL$1:$PC$19,2,)&amp;INDEX($OL$1:$PC$19,6,),0)))+CW9*SUMPRODUCT($OL$7:$PC$7,$OL$18:$PC$18)-CW$12*INDEX($OF$1:$OK$19,18,MATCH(CW13,$OF$1:$OK$1,0))+CW9*SUMPRODUCT($OL$7:$PC$7,$OL$10:$PC$10)*SUMPRODUCT($OF$10:$OI$10,$OF$18:$OI$18)+SUMPRODUCT($OL$7:$PC$7,$OL$11:$PC$11)*SUMPRODUCT($OF$11:$OI$11,$OF$18:$OI$18),"")</f>
        <v/>
      </c>
      <c r="CX18" s="19" t="str">
        <f t="array" ref="CX18">IF(CX7="1",CX284-PRODUCT(CX9,INDEX($OL$1:$PC$19,18,MATCH(CX$2&amp;CX$6,INDEX($OL$1:$PC$19,2,)&amp;INDEX($OL$1:$PC$19,6,),0)))+CX9*SUMPRODUCT($OL$7:$PC$7,$OL$18:$PC$18)-CX$12*INDEX($OF$1:$OK$19,18,MATCH(CX13,$OF$1:$OK$1,0))+CX9*SUMPRODUCT($OL$7:$PC$7,$OL$10:$PC$10)*SUMPRODUCT($OF$10:$OI$10,$OF$18:$OI$18)+SUMPRODUCT($OL$7:$PC$7,$OL$11:$PC$11)*SUMPRODUCT($OF$11:$OI$11,$OF$18:$OI$18),"")</f>
        <v/>
      </c>
      <c r="CY18" s="19" t="str">
        <f t="array" ref="CY18">IF(CY7="1",CY284-PRODUCT(CY9,INDEX($OL$1:$PC$19,18,MATCH(CY$2&amp;CY$6,INDEX($OL$1:$PC$19,2,)&amp;INDEX($OL$1:$PC$19,6,),0)))+CY9*SUMPRODUCT($OL$7:$PC$7,$OL$18:$PC$18)-CY$12*INDEX($OF$1:$OK$19,18,MATCH(CY13,$OF$1:$OK$1,0))+CY9*SUMPRODUCT($OL$7:$PC$7,$OL$10:$PC$10)*SUMPRODUCT($OF$10:$OI$10,$OF$18:$OI$18)+SUMPRODUCT($OL$7:$PC$7,$OL$11:$PC$11)*SUMPRODUCT($OF$11:$OI$11,$OF$18:$OI$18),"")</f>
        <v/>
      </c>
      <c r="CZ18" s="19" t="str">
        <f t="array" ref="CZ18">IF(CZ7="1",CZ284-PRODUCT(CZ9,INDEX($OL$1:$PC$19,18,MATCH(CZ$2&amp;CZ$6,INDEX($OL$1:$PC$19,2,)&amp;INDEX($OL$1:$PC$19,6,),0)))+CZ9*SUMPRODUCT($OL$7:$PC$7,$OL$18:$PC$18)-CZ$12*INDEX($OF$1:$OK$19,18,MATCH(CZ13,$OF$1:$OK$1,0))+CZ9*SUMPRODUCT($OL$7:$PC$7,$OL$10:$PC$10)*SUMPRODUCT($OF$10:$OI$10,$OF$18:$OI$18)+SUMPRODUCT($OL$7:$PC$7,$OL$11:$PC$11)*SUMPRODUCT($OF$11:$OI$11,$OF$18:$OI$18),"")</f>
        <v/>
      </c>
      <c r="DA18" s="19" t="str">
        <f t="array" ref="DA18">IF(DA7="1",DA284-PRODUCT(DA9,INDEX($OL$1:$PC$19,18,MATCH(DA$2&amp;DA$6,INDEX($OL$1:$PC$19,2,)&amp;INDEX($OL$1:$PC$19,6,),0)))+DA9*SUMPRODUCT($OL$7:$PC$7,$OL$18:$PC$18)-DA$12*INDEX($OF$1:$OK$19,18,MATCH(DA13,$OF$1:$OK$1,0))+DA9*SUMPRODUCT($OL$7:$PC$7,$OL$10:$PC$10)*SUMPRODUCT($OF$10:$OI$10,$OF$18:$OI$18)+SUMPRODUCT($OL$7:$PC$7,$OL$11:$PC$11)*SUMPRODUCT($OF$11:$OI$11,$OF$18:$OI$18),"")</f>
        <v/>
      </c>
      <c r="DB18" s="19" t="str">
        <f t="array" ref="DB18">IF(DB7="1",DB284-PRODUCT(DB9,INDEX($OL$1:$PC$19,18,MATCH(DB$2&amp;DB$6,INDEX($OL$1:$PC$19,2,)&amp;INDEX($OL$1:$PC$19,6,),0)))+DB9*SUMPRODUCT($OL$7:$PC$7,$OL$18:$PC$18)-DB$12*INDEX($OF$1:$OK$19,18,MATCH(DB13,$OF$1:$OK$1,0))+DB9*SUMPRODUCT($OL$7:$PC$7,$OL$10:$PC$10)*SUMPRODUCT($OF$10:$OI$10,$OF$18:$OI$18)+SUMPRODUCT($OL$7:$PC$7,$OL$11:$PC$11)*SUMPRODUCT($OF$11:$OI$11,$OF$18:$OI$18),"")</f>
        <v/>
      </c>
      <c r="DC18" s="19" t="str">
        <f t="array" ref="DC18">IF(DC7="1",DC284-PRODUCT(DC9,INDEX($OL$1:$PC$19,18,MATCH(DC$2&amp;DC$6,INDEX($OL$1:$PC$19,2,)&amp;INDEX($OL$1:$PC$19,6,),0)))+DC9*SUMPRODUCT($OL$7:$PC$7,$OL$18:$PC$18)-DC$12*INDEX($OF$1:$OK$19,18,MATCH(DC13,$OF$1:$OK$1,0))+DC9*SUMPRODUCT($OL$7:$PC$7,$OL$10:$PC$10)*SUMPRODUCT($OF$10:$OI$10,$OF$18:$OI$18)+SUMPRODUCT($OL$7:$PC$7,$OL$11:$PC$11)*SUMPRODUCT($OF$11:$OI$11,$OF$18:$OI$18),"")</f>
        <v/>
      </c>
      <c r="DD18" s="19" t="str">
        <f t="array" ref="DD18">IF(DD7="1",DD284-PRODUCT(DD9,INDEX($OL$1:$PC$19,18,MATCH(DD$2&amp;DD$6,INDEX($OL$1:$PC$19,2,)&amp;INDEX($OL$1:$PC$19,6,),0)))+DD9*SUMPRODUCT($OL$7:$PC$7,$OL$18:$PC$18)-DD$12*INDEX($OF$1:$OK$19,18,MATCH(DD13,$OF$1:$OK$1,0))+DD9*SUMPRODUCT($OL$7:$PC$7,$OL$10:$PC$10)*SUMPRODUCT($OF$10:$OI$10,$OF$18:$OI$18)+SUMPRODUCT($OL$7:$PC$7,$OL$11:$PC$11)*SUMPRODUCT($OF$11:$OI$11,$OF$18:$OI$18),"")</f>
        <v/>
      </c>
      <c r="DE18" s="19" t="str">
        <f t="array" ref="DE18">IF(DE7="1",DE284-PRODUCT(DE9,INDEX($OL$1:$PC$19,18,MATCH(DE$2&amp;DE$6,INDEX($OL$1:$PC$19,2,)&amp;INDEX($OL$1:$PC$19,6,),0)))+DE9*SUMPRODUCT($OL$7:$PC$7,$OL$18:$PC$18)-DE$12*INDEX($OF$1:$OK$19,18,MATCH(DE13,$OF$1:$OK$1,0))+DE9*SUMPRODUCT($OL$7:$PC$7,$OL$10:$PC$10)*SUMPRODUCT($OF$10:$OI$10,$OF$18:$OI$18)+SUMPRODUCT($OL$7:$PC$7,$OL$11:$PC$11)*SUMPRODUCT($OF$11:$OI$11,$OF$18:$OI$18),"")</f>
        <v/>
      </c>
      <c r="DF18" s="19" t="str">
        <f t="array" ref="DF18">IF(DF7="1",DF284-PRODUCT(DF9,INDEX($OL$1:$PC$19,18,MATCH(DF$2&amp;DF$6,INDEX($OL$1:$PC$19,2,)&amp;INDEX($OL$1:$PC$19,6,),0)))+DF9*SUMPRODUCT($OL$7:$PC$7,$OL$18:$PC$18)-DF$12*INDEX($OF$1:$OK$19,18,MATCH(DF13,$OF$1:$OK$1,0))+DF9*SUMPRODUCT($OL$7:$PC$7,$OL$10:$PC$10)*SUMPRODUCT($OF$10:$OI$10,$OF$18:$OI$18)+SUMPRODUCT($OL$7:$PC$7,$OL$11:$PC$11)*SUMPRODUCT($OF$11:$OI$11,$OF$18:$OI$18),"")</f>
        <v/>
      </c>
      <c r="DG18" s="19" t="str">
        <f t="array" ref="DG18">IF(DG7="1",DG284-PRODUCT(DG9,INDEX($OL$1:$PC$19,18,MATCH(DG$2&amp;DG$6,INDEX($OL$1:$PC$19,2,)&amp;INDEX($OL$1:$PC$19,6,),0)))+DG9*SUMPRODUCT($OL$7:$PC$7,$OL$18:$PC$18)-DG$12*INDEX($OF$1:$OK$19,18,MATCH(DG13,$OF$1:$OK$1,0))+DG9*SUMPRODUCT($OL$7:$PC$7,$OL$10:$PC$10)*SUMPRODUCT($OF$10:$OI$10,$OF$18:$OI$18)+SUMPRODUCT($OL$7:$PC$7,$OL$11:$PC$11)*SUMPRODUCT($OF$11:$OI$11,$OF$18:$OI$18),"")</f>
        <v/>
      </c>
      <c r="DH18" s="19" t="str">
        <f t="array" ref="DH18">IF(DH7="1",DH284-PRODUCT(DH9,INDEX($OL$1:$PC$19,18,MATCH(DH$2&amp;DH$6,INDEX($OL$1:$PC$19,2,)&amp;INDEX($OL$1:$PC$19,6,),0)))+DH9*SUMPRODUCT($OL$7:$PC$7,$OL$18:$PC$18)-DH$12*INDEX($OF$1:$OK$19,18,MATCH(DH13,$OF$1:$OK$1,0))+DH9*SUMPRODUCT($OL$7:$PC$7,$OL$10:$PC$10)*SUMPRODUCT($OF$10:$OI$10,$OF$18:$OI$18)+SUMPRODUCT($OL$7:$PC$7,$OL$11:$PC$11)*SUMPRODUCT($OF$11:$OI$11,$OF$18:$OI$18),"")</f>
        <v/>
      </c>
      <c r="DI18" s="19" t="str">
        <f t="array" ref="DI18">IF(DI7="1",DI284-PRODUCT(DI9,INDEX($OL$1:$PC$19,18,MATCH(DI$2&amp;DI$6,INDEX($OL$1:$PC$19,2,)&amp;INDEX($OL$1:$PC$19,6,),0)))+DI9*SUMPRODUCT($OL$7:$PC$7,$OL$18:$PC$18)-DI$12*INDEX($OF$1:$OK$19,18,MATCH(DI13,$OF$1:$OK$1,0))+DI9*SUMPRODUCT($OL$7:$PC$7,$OL$10:$PC$10)*SUMPRODUCT($OF$10:$OI$10,$OF$18:$OI$18)+SUMPRODUCT($OL$7:$PC$7,$OL$11:$PC$11)*SUMPRODUCT($OF$11:$OI$11,$OF$18:$OI$18),"")</f>
        <v/>
      </c>
      <c r="DJ18" s="19" t="str">
        <f t="array" ref="DJ18">IF(DJ7="1",DJ284-PRODUCT(DJ9,INDEX($OL$1:$PC$19,18,MATCH(DJ$2&amp;DJ$6,INDEX($OL$1:$PC$19,2,)&amp;INDEX($OL$1:$PC$19,6,),0)))+DJ9*SUMPRODUCT($OL$7:$PC$7,$OL$18:$PC$18)-DJ$12*INDEX($OF$1:$OK$19,18,MATCH(DJ13,$OF$1:$OK$1,0))+DJ9*SUMPRODUCT($OL$7:$PC$7,$OL$10:$PC$10)*SUMPRODUCT($OF$10:$OI$10,$OF$18:$OI$18)+SUMPRODUCT($OL$7:$PC$7,$OL$11:$PC$11)*SUMPRODUCT($OF$11:$OI$11,$OF$18:$OI$18),"")</f>
        <v/>
      </c>
      <c r="DK18" s="19" t="str">
        <f t="array" ref="DK18">IF(DK7="1",DK284-PRODUCT(DK9,INDEX($OL$1:$PC$19,18,MATCH(DK$2&amp;DK$6,INDEX($OL$1:$PC$19,2,)&amp;INDEX($OL$1:$PC$19,6,),0)))+DK9*SUMPRODUCT($OL$7:$PC$7,$OL$18:$PC$18)-DK$12*INDEX($OF$1:$OK$19,18,MATCH(DK13,$OF$1:$OK$1,0))+DK9*SUMPRODUCT($OL$7:$PC$7,$OL$10:$PC$10)*SUMPRODUCT($OF$10:$OI$10,$OF$18:$OI$18)+SUMPRODUCT($OL$7:$PC$7,$OL$11:$PC$11)*SUMPRODUCT($OF$11:$OI$11,$OF$18:$OI$18),"")</f>
        <v/>
      </c>
      <c r="DL18" s="19" t="str">
        <f t="array" ref="DL18">IF(DL7="1",DL284-PRODUCT(DL9,INDEX($OL$1:$PC$19,18,MATCH(DL$2&amp;DL$6,INDEX($OL$1:$PC$19,2,)&amp;INDEX($OL$1:$PC$19,6,),0)))+DL9*SUMPRODUCT($OL$7:$PC$7,$OL$18:$PC$18)-DL$12*INDEX($OF$1:$OK$19,18,MATCH(DL13,$OF$1:$OK$1,0))+DL9*SUMPRODUCT($OL$7:$PC$7,$OL$10:$PC$10)*SUMPRODUCT($OF$10:$OI$10,$OF$18:$OI$18)+SUMPRODUCT($OL$7:$PC$7,$OL$11:$PC$11)*SUMPRODUCT($OF$11:$OI$11,$OF$18:$OI$18),"")</f>
        <v/>
      </c>
      <c r="DM18" s="19" t="str">
        <f t="array" ref="DM18">IF(DM7="1",DM284-PRODUCT(DM9,INDEX($OL$1:$PC$19,18,MATCH(DM$2&amp;DM$6,INDEX($OL$1:$PC$19,2,)&amp;INDEX($OL$1:$PC$19,6,),0)))+DM9*SUMPRODUCT($OL$7:$PC$7,$OL$18:$PC$18)-DM$12*INDEX($OF$1:$OK$19,18,MATCH(DM13,$OF$1:$OK$1,0))+DM9*SUMPRODUCT($OL$7:$PC$7,$OL$10:$PC$10)*SUMPRODUCT($OF$10:$OI$10,$OF$18:$OI$18)+SUMPRODUCT($OL$7:$PC$7,$OL$11:$PC$11)*SUMPRODUCT($OF$11:$OI$11,$OF$18:$OI$18),"")</f>
        <v/>
      </c>
      <c r="DN18" s="19" t="str">
        <f t="array" ref="DN18">IF(DN7="1",DN284-PRODUCT(DN9,INDEX($OL$1:$PC$19,18,MATCH(DN$2&amp;DN$6,INDEX($OL$1:$PC$19,2,)&amp;INDEX($OL$1:$PC$19,6,),0)))+DN9*SUMPRODUCT($OL$7:$PC$7,$OL$18:$PC$18)-DN$12*INDEX($OF$1:$OK$19,18,MATCH(DN13,$OF$1:$OK$1,0))+DN9*SUMPRODUCT($OL$7:$PC$7,$OL$10:$PC$10)*SUMPRODUCT($OF$10:$OI$10,$OF$18:$OI$18)+SUMPRODUCT($OL$7:$PC$7,$OL$11:$PC$11)*SUMPRODUCT($OF$11:$OI$11,$OF$18:$OI$18),"")</f>
        <v/>
      </c>
      <c r="DO18" s="19" t="str">
        <f t="array" ref="DO18">IF(DO7="1",DO284-PRODUCT(DO9,INDEX($OL$1:$PC$19,18,MATCH(DO$2&amp;DO$6,INDEX($OL$1:$PC$19,2,)&amp;INDEX($OL$1:$PC$19,6,),0)))+DO9*SUMPRODUCT($OL$7:$PC$7,$OL$18:$PC$18)-DO$12*INDEX($OF$1:$OK$19,18,MATCH(DO13,$OF$1:$OK$1,0))+DO9*SUMPRODUCT($OL$7:$PC$7,$OL$10:$PC$10)*SUMPRODUCT($OF$10:$OI$10,$OF$18:$OI$18)+SUMPRODUCT($OL$7:$PC$7,$OL$11:$PC$11)*SUMPRODUCT($OF$11:$OI$11,$OF$18:$OI$18),"")</f>
        <v/>
      </c>
      <c r="DP18" s="19" t="str">
        <f t="array" ref="DP18">IF(DP7="1",DP284-PRODUCT(DP9,INDEX($OL$1:$PC$19,18,MATCH(DP$2&amp;DP$6,INDEX($OL$1:$PC$19,2,)&amp;INDEX($OL$1:$PC$19,6,),0)))+DP9*SUMPRODUCT($OL$7:$PC$7,$OL$18:$PC$18)-DP$12*INDEX($OF$1:$OK$19,18,MATCH(DP13,$OF$1:$OK$1,0))+DP9*SUMPRODUCT($OL$7:$PC$7,$OL$10:$PC$10)*SUMPRODUCT($OF$10:$OI$10,$OF$18:$OI$18)+SUMPRODUCT($OL$7:$PC$7,$OL$11:$PC$11)*SUMPRODUCT($OF$11:$OI$11,$OF$18:$OI$18),"")</f>
        <v/>
      </c>
      <c r="DQ18" s="19" t="str">
        <f t="array" ref="DQ18">IF(DQ7="1",DQ284-PRODUCT(DQ9,INDEX($OL$1:$PC$19,18,MATCH(DQ$2&amp;DQ$6,INDEX($OL$1:$PC$19,2,)&amp;INDEX($OL$1:$PC$19,6,),0)))+DQ9*SUMPRODUCT($OL$7:$PC$7,$OL$18:$PC$18)-DQ$12*INDEX($OF$1:$OK$19,18,MATCH(DQ13,$OF$1:$OK$1,0))+DQ9*SUMPRODUCT($OL$7:$PC$7,$OL$10:$PC$10)*SUMPRODUCT($OF$10:$OI$10,$OF$18:$OI$18)+SUMPRODUCT($OL$7:$PC$7,$OL$11:$PC$11)*SUMPRODUCT($OF$11:$OI$11,$OF$18:$OI$18),"")</f>
        <v/>
      </c>
      <c r="DR18" s="19" t="str">
        <f t="array" ref="DR18">IF(DR7="1",DR284-PRODUCT(DR9,INDEX($OL$1:$PC$19,18,MATCH(DR$2&amp;DR$6,INDEX($OL$1:$PC$19,2,)&amp;INDEX($OL$1:$PC$19,6,),0)))+DR9*SUMPRODUCT($OL$7:$PC$7,$OL$18:$PC$18)-DR$12*INDEX($OF$1:$OK$19,18,MATCH(DR13,$OF$1:$OK$1,0))+DR9*SUMPRODUCT($OL$7:$PC$7,$OL$10:$PC$10)*SUMPRODUCT($OF$10:$OI$10,$OF$18:$OI$18)+SUMPRODUCT($OL$7:$PC$7,$OL$11:$PC$11)*SUMPRODUCT($OF$11:$OI$11,$OF$18:$OI$18),"")</f>
        <v/>
      </c>
      <c r="DS18" s="19" t="str">
        <f t="array" ref="DS18">IF(DS7="1",DS284-PRODUCT(DS9,INDEX($OL$1:$PC$19,18,MATCH(DS$2&amp;DS$6,INDEX($OL$1:$PC$19,2,)&amp;INDEX($OL$1:$PC$19,6,),0)))+DS9*SUMPRODUCT($OL$7:$PC$7,$OL$18:$PC$18)-DS$12*INDEX($OF$1:$OK$19,18,MATCH(DS13,$OF$1:$OK$1,0))+DS9*SUMPRODUCT($OL$7:$PC$7,$OL$10:$PC$10)*SUMPRODUCT($OF$10:$OI$10,$OF$18:$OI$18)+SUMPRODUCT($OL$7:$PC$7,$OL$11:$PC$11)*SUMPRODUCT($OF$11:$OI$11,$OF$18:$OI$18),"")</f>
        <v/>
      </c>
      <c r="DT18" s="19" t="str">
        <f t="array" ref="DT18">IF(DT7="1",DT284-PRODUCT(DT9,INDEX($OL$1:$PC$19,18,MATCH(DT$2&amp;DT$6,INDEX($OL$1:$PC$19,2,)&amp;INDEX($OL$1:$PC$19,6,),0)))+DT9*SUMPRODUCT($OL$7:$PC$7,$OL$18:$PC$18)-DT$12*INDEX($OF$1:$OK$19,18,MATCH(DT13,$OF$1:$OK$1,0))+DT9*SUMPRODUCT($OL$7:$PC$7,$OL$10:$PC$10)*SUMPRODUCT($OF$10:$OI$10,$OF$18:$OI$18)+SUMPRODUCT($OL$7:$PC$7,$OL$11:$PC$11)*SUMPRODUCT($OF$11:$OI$11,$OF$18:$OI$18),"")</f>
        <v/>
      </c>
      <c r="DU18" s="19" t="str">
        <f t="array" ref="DU18">IF(DU7="1",DU284-PRODUCT(DU9,INDEX($OL$1:$PC$19,18,MATCH(DU$2&amp;DU$6,INDEX($OL$1:$PC$19,2,)&amp;INDEX($OL$1:$PC$19,6,),0)))+DU9*SUMPRODUCT($OL$7:$PC$7,$OL$18:$PC$18)-DU$12*INDEX($OF$1:$OK$19,18,MATCH(DU13,$OF$1:$OK$1,0))+DU9*SUMPRODUCT($OL$7:$PC$7,$OL$10:$PC$10)*SUMPRODUCT($OF$10:$OI$10,$OF$18:$OI$18)+SUMPRODUCT($OL$7:$PC$7,$OL$11:$PC$11)*SUMPRODUCT($OF$11:$OI$11,$OF$18:$OI$18),"")</f>
        <v/>
      </c>
      <c r="DV18" s="19" t="str">
        <f t="array" ref="DV18">IF(DV7="1",DV284-PRODUCT(DV9,INDEX($OL$1:$PC$19,18,MATCH(DV$2&amp;DV$6,INDEX($OL$1:$PC$19,2,)&amp;INDEX($OL$1:$PC$19,6,),0)))+DV9*SUMPRODUCT($OL$7:$PC$7,$OL$18:$PC$18)-DV$12*INDEX($OF$1:$OK$19,18,MATCH(DV13,$OF$1:$OK$1,0))+DV9*SUMPRODUCT($OL$7:$PC$7,$OL$10:$PC$10)*SUMPRODUCT($OF$10:$OI$10,$OF$18:$OI$18)+SUMPRODUCT($OL$7:$PC$7,$OL$11:$PC$11)*SUMPRODUCT($OF$11:$OI$11,$OF$18:$OI$18),"")</f>
        <v/>
      </c>
      <c r="DW18" s="19" t="str">
        <f t="array" ref="DW18">IF(DW7="1",DW284-PRODUCT(DW9,INDEX($OL$1:$PC$19,18,MATCH(DW$2&amp;DW$6,INDEX($OL$1:$PC$19,2,)&amp;INDEX($OL$1:$PC$19,6,),0)))+DW9*SUMPRODUCT($OL$7:$PC$7,$OL$18:$PC$18)-DW$12*INDEX($OF$1:$OK$19,18,MATCH(DW13,$OF$1:$OK$1,0))+DW9*SUMPRODUCT($OL$7:$PC$7,$OL$10:$PC$10)*SUMPRODUCT($OF$10:$OI$10,$OF$18:$OI$18)+SUMPRODUCT($OL$7:$PC$7,$OL$11:$PC$11)*SUMPRODUCT($OF$11:$OI$11,$OF$18:$OI$18),"")</f>
        <v/>
      </c>
      <c r="DX18" s="19" t="str">
        <f t="array" ref="DX18">IF(DX7="1",DX284-PRODUCT(DX9,INDEX($OL$1:$PC$19,18,MATCH(DX$2&amp;DX$6,INDEX($OL$1:$PC$19,2,)&amp;INDEX($OL$1:$PC$19,6,),0)))+DX9*SUMPRODUCT($OL$7:$PC$7,$OL$18:$PC$18)-DX$12*INDEX($OF$1:$OK$19,18,MATCH(DX13,$OF$1:$OK$1,0))+DX9*SUMPRODUCT($OL$7:$PC$7,$OL$10:$PC$10)*SUMPRODUCT($OF$10:$OI$10,$OF$18:$OI$18)+SUMPRODUCT($OL$7:$PC$7,$OL$11:$PC$11)*SUMPRODUCT($OF$11:$OI$11,$OF$18:$OI$18),"")</f>
        <v/>
      </c>
      <c r="DY18" s="19" t="str">
        <f t="array" ref="DY18">IF(DY7="1",DY284-PRODUCT(DY9,INDEX($OL$1:$PC$19,18,MATCH(DY$2&amp;DY$6,INDEX($OL$1:$PC$19,2,)&amp;INDEX($OL$1:$PC$19,6,),0)))+DY9*SUMPRODUCT($OL$7:$PC$7,$OL$18:$PC$18)-DY$12*INDEX($OF$1:$OK$19,18,MATCH(DY13,$OF$1:$OK$1,0))+DY9*SUMPRODUCT($OL$7:$PC$7,$OL$10:$PC$10)*SUMPRODUCT($OF$10:$OI$10,$OF$18:$OI$18)+SUMPRODUCT($OL$7:$PC$7,$OL$11:$PC$11)*SUMPRODUCT($OF$11:$OI$11,$OF$18:$OI$18),"")</f>
        <v/>
      </c>
      <c r="DZ18" s="19" t="str">
        <f t="array" ref="DZ18">IF(DZ7="1",DZ284-PRODUCT(DZ9,INDEX($OL$1:$PC$19,18,MATCH(DZ$2&amp;DZ$6,INDEX($OL$1:$PC$19,2,)&amp;INDEX($OL$1:$PC$19,6,),0)))+DZ9*SUMPRODUCT($OL$7:$PC$7,$OL$18:$PC$18)-DZ$12*INDEX($OF$1:$OK$19,18,MATCH(DZ13,$OF$1:$OK$1,0))+DZ9*SUMPRODUCT($OL$7:$PC$7,$OL$10:$PC$10)*SUMPRODUCT($OF$10:$OI$10,$OF$18:$OI$18)+SUMPRODUCT($OL$7:$PC$7,$OL$11:$PC$11)*SUMPRODUCT($OF$11:$OI$11,$OF$18:$OI$18),"")</f>
        <v/>
      </c>
      <c r="EA18" s="19" t="str">
        <f t="array" ref="EA18">IF(EA7="1",EA284-PRODUCT(EA9,INDEX($OL$1:$PC$19,18,MATCH(EA$2&amp;EA$6,INDEX($OL$1:$PC$19,2,)&amp;INDEX($OL$1:$PC$19,6,),0)))+EA9*SUMPRODUCT($OL$7:$PC$7,$OL$18:$PC$18)-EA$12*INDEX($OF$1:$OK$19,18,MATCH(EA13,$OF$1:$OK$1,0))+EA9*SUMPRODUCT($OL$7:$PC$7,$OL$10:$PC$10)*SUMPRODUCT($OF$10:$OI$10,$OF$18:$OI$18)+SUMPRODUCT($OL$7:$PC$7,$OL$11:$PC$11)*SUMPRODUCT($OF$11:$OI$11,$OF$18:$OI$18),"")</f>
        <v/>
      </c>
      <c r="EB18" s="19" t="str">
        <f t="array" ref="EB18">IF(EB7="1",EB284-PRODUCT(EB9,INDEX($OL$1:$PC$19,18,MATCH(EB$2&amp;EB$6,INDEX($OL$1:$PC$19,2,)&amp;INDEX($OL$1:$PC$19,6,),0)))+EB9*SUMPRODUCT($OL$7:$PC$7,$OL$18:$PC$18)-EB$12*INDEX($OF$1:$OK$19,18,MATCH(EB13,$OF$1:$OK$1,0))+EB9*SUMPRODUCT($OL$7:$PC$7,$OL$10:$PC$10)*SUMPRODUCT($OF$10:$OI$10,$OF$18:$OI$18)+SUMPRODUCT($OL$7:$PC$7,$OL$11:$PC$11)*SUMPRODUCT($OF$11:$OI$11,$OF$18:$OI$18),"")</f>
        <v/>
      </c>
      <c r="EC18" s="19" t="str">
        <f t="array" ref="EC18">IF(EC7="1",EC284-PRODUCT(EC9,INDEX($OL$1:$PC$19,18,MATCH(EC$2&amp;EC$6,INDEX($OL$1:$PC$19,2,)&amp;INDEX($OL$1:$PC$19,6,),0)))+EC9*SUMPRODUCT($OL$7:$PC$7,$OL$18:$PC$18)-EC$12*INDEX($OF$1:$OK$19,18,MATCH(EC13,$OF$1:$OK$1,0))+EC9*SUMPRODUCT($OL$7:$PC$7,$OL$10:$PC$10)*SUMPRODUCT($OF$10:$OI$10,$OF$18:$OI$18)+SUMPRODUCT($OL$7:$PC$7,$OL$11:$PC$11)*SUMPRODUCT($OF$11:$OI$11,$OF$18:$OI$18),"")</f>
        <v/>
      </c>
      <c r="ED18" s="19" t="str">
        <f t="array" ref="ED18">IF(ED7="1",ED284-PRODUCT(ED9,INDEX($OL$1:$PC$19,18,MATCH(ED$2&amp;ED$6,INDEX($OL$1:$PC$19,2,)&amp;INDEX($OL$1:$PC$19,6,),0)))+ED9*SUMPRODUCT($OL$7:$PC$7,$OL$18:$PC$18)-ED$12*INDEX($OF$1:$OK$19,18,MATCH(ED13,$OF$1:$OK$1,0))+ED9*SUMPRODUCT($OL$7:$PC$7,$OL$10:$PC$10)*SUMPRODUCT($OF$10:$OI$10,$OF$18:$OI$18)+SUMPRODUCT($OL$7:$PC$7,$OL$11:$PC$11)*SUMPRODUCT($OF$11:$OI$11,$OF$18:$OI$18),"")</f>
        <v/>
      </c>
      <c r="EE18" s="19" t="str">
        <f t="array" ref="EE18">IF(EE7="1",EE284-PRODUCT(EE9,INDEX($OL$1:$PC$19,18,MATCH(EE$2&amp;EE$6,INDEX($OL$1:$PC$19,2,)&amp;INDEX($OL$1:$PC$19,6,),0)))+EE9*SUMPRODUCT($OL$7:$PC$7,$OL$18:$PC$18)-EE$12*INDEX($OF$1:$OK$19,18,MATCH(EE13,$OF$1:$OK$1,0))+EE9*SUMPRODUCT($OL$7:$PC$7,$OL$10:$PC$10)*SUMPRODUCT($OF$10:$OI$10,$OF$18:$OI$18)+SUMPRODUCT($OL$7:$PC$7,$OL$11:$PC$11)*SUMPRODUCT($OF$11:$OI$11,$OF$18:$OI$18),"")</f>
        <v/>
      </c>
      <c r="EF18" s="19" t="str">
        <f t="array" ref="EF18">IF(EF7="1",EF284-PRODUCT(EF9,INDEX($OL$1:$PC$19,18,MATCH(EF$2&amp;EF$6,INDEX($OL$1:$PC$19,2,)&amp;INDEX($OL$1:$PC$19,6,),0)))+EF9*SUMPRODUCT($OL$7:$PC$7,$OL$18:$PC$18)-EF$12*INDEX($OF$1:$OK$19,18,MATCH(EF13,$OF$1:$OK$1,0))+EF9*SUMPRODUCT($OL$7:$PC$7,$OL$10:$PC$10)*SUMPRODUCT($OF$10:$OI$10,$OF$18:$OI$18)+SUMPRODUCT($OL$7:$PC$7,$OL$11:$PC$11)*SUMPRODUCT($OF$11:$OI$11,$OF$18:$OI$18),"")</f>
        <v/>
      </c>
      <c r="EG18" s="19" t="str">
        <f t="array" ref="EG18">IF(EG7="1",EG284-PRODUCT(EG9,INDEX($OL$1:$PC$19,18,MATCH(EG$2&amp;EG$6,INDEX($OL$1:$PC$19,2,)&amp;INDEX($OL$1:$PC$19,6,),0)))+EG9*SUMPRODUCT($OL$7:$PC$7,$OL$18:$PC$18)-EG$12*INDEX($OF$1:$OK$19,18,MATCH(EG13,$OF$1:$OK$1,0))+EG9*SUMPRODUCT($OL$7:$PC$7,$OL$10:$PC$10)*SUMPRODUCT($OF$10:$OI$10,$OF$18:$OI$18)+SUMPRODUCT($OL$7:$PC$7,$OL$11:$PC$11)*SUMPRODUCT($OF$11:$OI$11,$OF$18:$OI$18),"")</f>
        <v/>
      </c>
      <c r="EH18" s="19" t="str">
        <f t="array" ref="EH18">IF(EH7="1",EH284-PRODUCT(EH9,INDEX($OL$1:$PC$19,18,MATCH(EH$2&amp;EH$6,INDEX($OL$1:$PC$19,2,)&amp;INDEX($OL$1:$PC$19,6,),0)))+EH9*SUMPRODUCT($OL$7:$PC$7,$OL$18:$PC$18)-EH$12*INDEX($OF$1:$OK$19,18,MATCH(EH13,$OF$1:$OK$1,0))+EH9*SUMPRODUCT($OL$7:$PC$7,$OL$10:$PC$10)*SUMPRODUCT($OF$10:$OI$10,$OF$18:$OI$18)+SUMPRODUCT($OL$7:$PC$7,$OL$11:$PC$11)*SUMPRODUCT($OF$11:$OI$11,$OF$18:$OI$18),"")</f>
        <v/>
      </c>
      <c r="EI18" s="19" t="str">
        <f t="array" ref="EI18">IF(EI7="1",EI284-PRODUCT(EI9,INDEX($OL$1:$PC$19,18,MATCH(EI$2&amp;EI$6,INDEX($OL$1:$PC$19,2,)&amp;INDEX($OL$1:$PC$19,6,),0)))+EI9*SUMPRODUCT($OL$7:$PC$7,$OL$18:$PC$18)-EI$12*INDEX($OF$1:$OK$19,18,MATCH(EI13,$OF$1:$OK$1,0))+EI9*SUMPRODUCT($OL$7:$PC$7,$OL$10:$PC$10)*SUMPRODUCT($OF$10:$OI$10,$OF$18:$OI$18)+SUMPRODUCT($OL$7:$PC$7,$OL$11:$PC$11)*SUMPRODUCT($OF$11:$OI$11,$OF$18:$OI$18),"")</f>
        <v/>
      </c>
      <c r="EJ18" s="19" t="str">
        <f t="array" ref="EJ18">IF(EJ7="1",EJ284-PRODUCT(EJ9,INDEX($OL$1:$PC$19,18,MATCH(EJ$2&amp;EJ$6,INDEX($OL$1:$PC$19,2,)&amp;INDEX($OL$1:$PC$19,6,),0)))+EJ9*SUMPRODUCT($OL$7:$PC$7,$OL$18:$PC$18)-EJ$12*INDEX($OF$1:$OK$19,18,MATCH(EJ13,$OF$1:$OK$1,0))+EJ9*SUMPRODUCT($OL$7:$PC$7,$OL$10:$PC$10)*SUMPRODUCT($OF$10:$OI$10,$OF$18:$OI$18)+SUMPRODUCT($OL$7:$PC$7,$OL$11:$PC$11)*SUMPRODUCT($OF$11:$OI$11,$OF$18:$OI$18),"")</f>
        <v/>
      </c>
      <c r="EK18" s="19" t="str">
        <f t="array" ref="EK18">IF(EK7="1",EK284-PRODUCT(EK9,INDEX($OL$1:$PC$19,18,MATCH(EK$2&amp;EK$6,INDEX($OL$1:$PC$19,2,)&amp;INDEX($OL$1:$PC$19,6,),0)))+EK9*SUMPRODUCT($OL$7:$PC$7,$OL$18:$PC$18)-EK$12*INDEX($OF$1:$OK$19,18,MATCH(EK13,$OF$1:$OK$1,0))+EK9*SUMPRODUCT($OL$7:$PC$7,$OL$10:$PC$10)*SUMPRODUCT($OF$10:$OI$10,$OF$18:$OI$18)+SUMPRODUCT($OL$7:$PC$7,$OL$11:$PC$11)*SUMPRODUCT($OF$11:$OI$11,$OF$18:$OI$18),"")</f>
        <v/>
      </c>
      <c r="EL18" s="19" t="str">
        <f t="array" ref="EL18">IF(EL7="1",EL284-PRODUCT(EL9,INDEX($OL$1:$PC$19,18,MATCH(EL$2&amp;EL$6,INDEX($OL$1:$PC$19,2,)&amp;INDEX($OL$1:$PC$19,6,),0)))+EL9*SUMPRODUCT($OL$7:$PC$7,$OL$18:$PC$18)-EL$12*INDEX($OF$1:$OK$19,18,MATCH(EL13,$OF$1:$OK$1,0))+EL9*SUMPRODUCT($OL$7:$PC$7,$OL$10:$PC$10)*SUMPRODUCT($OF$10:$OI$10,$OF$18:$OI$18)+SUMPRODUCT($OL$7:$PC$7,$OL$11:$PC$11)*SUMPRODUCT($OF$11:$OI$11,$OF$18:$OI$18),"")</f>
        <v/>
      </c>
      <c r="EM18" s="19" t="str">
        <f t="array" ref="EM18">IF(EM7="1",EM284-PRODUCT(EM9,INDEX($OL$1:$PC$19,18,MATCH(EM$2&amp;EM$6,INDEX($OL$1:$PC$19,2,)&amp;INDEX($OL$1:$PC$19,6,),0)))+EM9*SUMPRODUCT($OL$7:$PC$7,$OL$18:$PC$18)-EM$12*INDEX($OF$1:$OK$19,18,MATCH(EM13,$OF$1:$OK$1,0))+EM9*SUMPRODUCT($OL$7:$PC$7,$OL$10:$PC$10)*SUMPRODUCT($OF$10:$OI$10,$OF$18:$OI$18)+SUMPRODUCT($OL$7:$PC$7,$OL$11:$PC$11)*SUMPRODUCT($OF$11:$OI$11,$OF$18:$OI$18),"")</f>
        <v/>
      </c>
      <c r="EN18" s="19" t="str">
        <f t="array" ref="EN18">IF(EN7="1",EN284-PRODUCT(EN9,INDEX($OL$1:$PC$19,18,MATCH(EN$2&amp;EN$6,INDEX($OL$1:$PC$19,2,)&amp;INDEX($OL$1:$PC$19,6,),0)))+EN9*SUMPRODUCT($OL$7:$PC$7,$OL$18:$PC$18)-EN$12*INDEX($OF$1:$OK$19,18,MATCH(EN13,$OF$1:$OK$1,0))+EN9*SUMPRODUCT($OL$7:$PC$7,$OL$10:$PC$10)*SUMPRODUCT($OF$10:$OI$10,$OF$18:$OI$18)+SUMPRODUCT($OL$7:$PC$7,$OL$11:$PC$11)*SUMPRODUCT($OF$11:$OI$11,$OF$18:$OI$18),"")</f>
        <v/>
      </c>
      <c r="EO18" s="19" t="str">
        <f t="array" ref="EO18">IF(EO7="1",EO284-PRODUCT(EO9,INDEX($OL$1:$PC$19,18,MATCH(EO$2&amp;EO$6,INDEX($OL$1:$PC$19,2,)&amp;INDEX($OL$1:$PC$19,6,),0)))+EO9*SUMPRODUCT($OL$7:$PC$7,$OL$18:$PC$18)-EO$12*INDEX($OF$1:$OK$19,18,MATCH(EO13,$OF$1:$OK$1,0))+EO9*SUMPRODUCT($OL$7:$PC$7,$OL$10:$PC$10)*SUMPRODUCT($OF$10:$OI$10,$OF$18:$OI$18)+SUMPRODUCT($OL$7:$PC$7,$OL$11:$PC$11)*SUMPRODUCT($OF$11:$OI$11,$OF$18:$OI$18),"")</f>
        <v/>
      </c>
      <c r="EP18" s="19" t="str">
        <f t="array" ref="EP18">IF(EP7="1",EP284-PRODUCT(EP9,INDEX($OL$1:$PC$19,18,MATCH(EP$2&amp;EP$6,INDEX($OL$1:$PC$19,2,)&amp;INDEX($OL$1:$PC$19,6,),0)))+EP9*SUMPRODUCT($OL$7:$PC$7,$OL$18:$PC$18)-EP$12*INDEX($OF$1:$OK$19,18,MATCH(EP13,$OF$1:$OK$1,0))+EP9*SUMPRODUCT($OL$7:$PC$7,$OL$10:$PC$10)*SUMPRODUCT($OF$10:$OI$10,$OF$18:$OI$18)+SUMPRODUCT($OL$7:$PC$7,$OL$11:$PC$11)*SUMPRODUCT($OF$11:$OI$11,$OF$18:$OI$18),"")</f>
        <v/>
      </c>
      <c r="EQ18" s="19" t="str">
        <f t="array" ref="EQ18">IF(EQ7="1",EQ284-PRODUCT(EQ9,INDEX($OL$1:$PC$19,18,MATCH(EQ$2&amp;EQ$6,INDEX($OL$1:$PC$19,2,)&amp;INDEX($OL$1:$PC$19,6,),0)))+EQ9*SUMPRODUCT($OL$7:$PC$7,$OL$18:$PC$18)-EQ$12*INDEX($OF$1:$OK$19,18,MATCH(EQ13,$OF$1:$OK$1,0))+EQ9*SUMPRODUCT($OL$7:$PC$7,$OL$10:$PC$10)*SUMPRODUCT($OF$10:$OI$10,$OF$18:$OI$18)+SUMPRODUCT($OL$7:$PC$7,$OL$11:$PC$11)*SUMPRODUCT($OF$11:$OI$11,$OF$18:$OI$18),"")</f>
        <v/>
      </c>
      <c r="ER18" s="19" t="str">
        <f t="array" ref="ER18">IF(ER7="1",ER284-PRODUCT(ER9,INDEX($OL$1:$PC$19,18,MATCH(ER$2&amp;ER$6,INDEX($OL$1:$PC$19,2,)&amp;INDEX($OL$1:$PC$19,6,),0)))+ER9*SUMPRODUCT($OL$7:$PC$7,$OL$18:$PC$18)-ER$12*INDEX($OF$1:$OK$19,18,MATCH(ER13,$OF$1:$OK$1,0))+ER9*SUMPRODUCT($OL$7:$PC$7,$OL$10:$PC$10)*SUMPRODUCT($OF$10:$OI$10,$OF$18:$OI$18)+SUMPRODUCT($OL$7:$PC$7,$OL$11:$PC$11)*SUMPRODUCT($OF$11:$OI$11,$OF$18:$OI$18),"")</f>
        <v/>
      </c>
      <c r="ES18" s="19" t="str">
        <f t="array" ref="ES18">IF(ES7="1",ES284-PRODUCT(ES9,INDEX($OL$1:$PC$19,18,MATCH(ES$2&amp;ES$6,INDEX($OL$1:$PC$19,2,)&amp;INDEX($OL$1:$PC$19,6,),0)))+ES9*SUMPRODUCT($OL$7:$PC$7,$OL$18:$PC$18)-ES$12*INDEX($OF$1:$OK$19,18,MATCH(ES13,$OF$1:$OK$1,0))+ES9*SUMPRODUCT($OL$7:$PC$7,$OL$10:$PC$10)*SUMPRODUCT($OF$10:$OI$10,$OF$18:$OI$18)+SUMPRODUCT($OL$7:$PC$7,$OL$11:$PC$11)*SUMPRODUCT($OF$11:$OI$11,$OF$18:$OI$18),"")</f>
        <v/>
      </c>
      <c r="ET18" s="19" t="str">
        <f t="array" ref="ET18">IF(ET7="1",ET284-PRODUCT(ET9,INDEX($OL$1:$PC$19,18,MATCH(ET$2&amp;ET$6,INDEX($OL$1:$PC$19,2,)&amp;INDEX($OL$1:$PC$19,6,),0)))+ET9*SUMPRODUCT($OL$7:$PC$7,$OL$18:$PC$18)-ET$12*INDEX($OF$1:$OK$19,18,MATCH(ET13,$OF$1:$OK$1,0))+ET9*SUMPRODUCT($OL$7:$PC$7,$OL$10:$PC$10)*SUMPRODUCT($OF$10:$OI$10,$OF$18:$OI$18)+SUMPRODUCT($OL$7:$PC$7,$OL$11:$PC$11)*SUMPRODUCT($OF$11:$OI$11,$OF$18:$OI$18),"")</f>
        <v/>
      </c>
      <c r="EU18" s="19" t="str">
        <f t="array" ref="EU18">IF(EU7="1",EU284-PRODUCT(EU9,INDEX($OL$1:$PC$19,18,MATCH(EU$2&amp;EU$6,INDEX($OL$1:$PC$19,2,)&amp;INDEX($OL$1:$PC$19,6,),0)))+EU9*SUMPRODUCT($OL$7:$PC$7,$OL$18:$PC$18)-EU$12*INDEX($OF$1:$OK$19,18,MATCH(EU13,$OF$1:$OK$1,0))+EU9*SUMPRODUCT($OL$7:$PC$7,$OL$10:$PC$10)*SUMPRODUCT($OF$10:$OI$10,$OF$18:$OI$18)+SUMPRODUCT($OL$7:$PC$7,$OL$11:$PC$11)*SUMPRODUCT($OF$11:$OI$11,$OF$18:$OI$18),"")</f>
        <v/>
      </c>
      <c r="EV18" s="19" t="str">
        <f t="array" ref="EV18">IF(EV7="1",EV284-PRODUCT(EV9,INDEX($OL$1:$PC$19,18,MATCH(EV$2&amp;EV$6,INDEX($OL$1:$PC$19,2,)&amp;INDEX($OL$1:$PC$19,6,),0)))+EV9*SUMPRODUCT($OL$7:$PC$7,$OL$18:$PC$18)-EV$12*INDEX($OF$1:$OK$19,18,MATCH(EV13,$OF$1:$OK$1,0))+EV9*SUMPRODUCT($OL$7:$PC$7,$OL$10:$PC$10)*SUMPRODUCT($OF$10:$OI$10,$OF$18:$OI$18)+SUMPRODUCT($OL$7:$PC$7,$OL$11:$PC$11)*SUMPRODUCT($OF$11:$OI$11,$OF$18:$OI$18),"")</f>
        <v/>
      </c>
      <c r="EW18" s="19" t="str">
        <f t="array" ref="EW18">IF(EW7="1",EW284-PRODUCT(EW9,INDEX($OL$1:$PC$19,18,MATCH(EW$2&amp;EW$6,INDEX($OL$1:$PC$19,2,)&amp;INDEX($OL$1:$PC$19,6,),0)))+EW9*SUMPRODUCT($OL$7:$PC$7,$OL$18:$PC$18)-EW$12*INDEX($OF$1:$OK$19,18,MATCH(EW13,$OF$1:$OK$1,0))+EW9*SUMPRODUCT($OL$7:$PC$7,$OL$10:$PC$10)*SUMPRODUCT($OF$10:$OI$10,$OF$18:$OI$18)+SUMPRODUCT($OL$7:$PC$7,$OL$11:$PC$11)*SUMPRODUCT($OF$11:$OI$11,$OF$18:$OI$18),"")</f>
        <v/>
      </c>
      <c r="EX18" s="19" t="str">
        <f t="array" ref="EX18">IF(EX7="1",EX284-PRODUCT(EX9,INDEX($OL$1:$PC$19,18,MATCH(EX$2&amp;EX$6,INDEX($OL$1:$PC$19,2,)&amp;INDEX($OL$1:$PC$19,6,),0)))+EX9*SUMPRODUCT($OL$7:$PC$7,$OL$18:$PC$18)-EX$12*INDEX($OF$1:$OK$19,18,MATCH(EX13,$OF$1:$OK$1,0))+EX9*SUMPRODUCT($OL$7:$PC$7,$OL$10:$PC$10)*SUMPRODUCT($OF$10:$OI$10,$OF$18:$OI$18)+SUMPRODUCT($OL$7:$PC$7,$OL$11:$PC$11)*SUMPRODUCT($OF$11:$OI$11,$OF$18:$OI$18),"")</f>
        <v/>
      </c>
      <c r="EY18" s="19" t="str">
        <f t="array" ref="EY18">IF(EY7="1",EY284-PRODUCT(EY9,INDEX($OL$1:$PC$19,18,MATCH(EY$2&amp;EY$6,INDEX($OL$1:$PC$19,2,)&amp;INDEX($OL$1:$PC$19,6,),0)))+EY9*SUMPRODUCT($OL$7:$PC$7,$OL$18:$PC$18)-EY$12*INDEX($OF$1:$OK$19,18,MATCH(EY13,$OF$1:$OK$1,0))+EY9*SUMPRODUCT($OL$7:$PC$7,$OL$10:$PC$10)*SUMPRODUCT($OF$10:$OI$10,$OF$18:$OI$18)+SUMPRODUCT($OL$7:$PC$7,$OL$11:$PC$11)*SUMPRODUCT($OF$11:$OI$11,$OF$18:$OI$18),"")</f>
        <v/>
      </c>
      <c r="EZ18" s="19" t="str">
        <f t="array" ref="EZ18">IF(EZ7="1",EZ284-PRODUCT(EZ9,INDEX($OL$1:$PC$19,18,MATCH(EZ$2&amp;EZ$6,INDEX($OL$1:$PC$19,2,)&amp;INDEX($OL$1:$PC$19,6,),0)))+EZ9*SUMPRODUCT($OL$7:$PC$7,$OL$18:$PC$18)-EZ$12*INDEX($OF$1:$OK$19,18,MATCH(EZ13,$OF$1:$OK$1,0))+EZ9*SUMPRODUCT($OL$7:$PC$7,$OL$10:$PC$10)*SUMPRODUCT($OF$10:$OI$10,$OF$18:$OI$18)+SUMPRODUCT($OL$7:$PC$7,$OL$11:$PC$11)*SUMPRODUCT($OF$11:$OI$11,$OF$18:$OI$18),"")</f>
        <v/>
      </c>
      <c r="FA18" s="19" t="str">
        <f t="array" ref="FA18">IF(FA7="1",FA284-PRODUCT(FA9,INDEX($OL$1:$PC$19,18,MATCH(FA$2&amp;FA$6,INDEX($OL$1:$PC$19,2,)&amp;INDEX($OL$1:$PC$19,6,),0)))+FA9*SUMPRODUCT($OL$7:$PC$7,$OL$18:$PC$18)-FA$12*INDEX($OF$1:$OK$19,18,MATCH(FA13,$OF$1:$OK$1,0))+FA9*SUMPRODUCT($OL$7:$PC$7,$OL$10:$PC$10)*SUMPRODUCT($OF$10:$OI$10,$OF$18:$OI$18)+SUMPRODUCT($OL$7:$PC$7,$OL$11:$PC$11)*SUMPRODUCT($OF$11:$OI$11,$OF$18:$OI$18),"")</f>
        <v/>
      </c>
      <c r="FB18" s="19" t="str">
        <f t="array" ref="FB18">IF(FB7="1",FB284-PRODUCT(FB9,INDEX($OL$1:$PC$19,18,MATCH(FB$2&amp;FB$6,INDEX($OL$1:$PC$19,2,)&amp;INDEX($OL$1:$PC$19,6,),0)))+FB9*SUMPRODUCT($OL$7:$PC$7,$OL$18:$PC$18)-FB$12*INDEX($OF$1:$OK$19,18,MATCH(FB13,$OF$1:$OK$1,0))+FB9*SUMPRODUCT($OL$7:$PC$7,$OL$10:$PC$10)*SUMPRODUCT($OF$10:$OI$10,$OF$18:$OI$18)+SUMPRODUCT($OL$7:$PC$7,$OL$11:$PC$11)*SUMPRODUCT($OF$11:$OI$11,$OF$18:$OI$18),"")</f>
        <v/>
      </c>
      <c r="FC18" s="19" t="str">
        <f t="array" ref="FC18">IF(FC7="1",FC284-PRODUCT(FC9,INDEX($OL$1:$PC$19,18,MATCH(FC$2&amp;FC$6,INDEX($OL$1:$PC$19,2,)&amp;INDEX($OL$1:$PC$19,6,),0)))+FC9*SUMPRODUCT($OL$7:$PC$7,$OL$18:$PC$18)-FC$12*INDEX($OF$1:$OK$19,18,MATCH(FC13,$OF$1:$OK$1,0))+FC9*SUMPRODUCT($OL$7:$PC$7,$OL$10:$PC$10)*SUMPRODUCT($OF$10:$OI$10,$OF$18:$OI$18)+SUMPRODUCT($OL$7:$PC$7,$OL$11:$PC$11)*SUMPRODUCT($OF$11:$OI$11,$OF$18:$OI$18),"")</f>
        <v/>
      </c>
      <c r="FD18" s="19" t="str">
        <f t="array" ref="FD18">IF(FD7="1",FD284-PRODUCT(FD9,INDEX($OL$1:$PC$19,18,MATCH(FD$2&amp;FD$6,INDEX($OL$1:$PC$19,2,)&amp;INDEX($OL$1:$PC$19,6,),0)))+FD9*SUMPRODUCT($OL$7:$PC$7,$OL$18:$PC$18)-FD$12*INDEX($OF$1:$OK$19,18,MATCH(FD13,$OF$1:$OK$1,0))+FD9*SUMPRODUCT($OL$7:$PC$7,$OL$10:$PC$10)*SUMPRODUCT($OF$10:$OI$10,$OF$18:$OI$18)+SUMPRODUCT($OL$7:$PC$7,$OL$11:$PC$11)*SUMPRODUCT($OF$11:$OI$11,$OF$18:$OI$18),"")</f>
        <v/>
      </c>
      <c r="FE18" s="19" t="str">
        <f t="array" ref="FE18">IF(FE7="1",FE284-PRODUCT(FE9,INDEX($OL$1:$PC$19,18,MATCH(FE$2&amp;FE$6,INDEX($OL$1:$PC$19,2,)&amp;INDEX($OL$1:$PC$19,6,),0)))+FE9*SUMPRODUCT($OL$7:$PC$7,$OL$18:$PC$18)-FE$12*INDEX($OF$1:$OK$19,18,MATCH(FE13,$OF$1:$OK$1,0))+FE9*SUMPRODUCT($OL$7:$PC$7,$OL$10:$PC$10)*SUMPRODUCT($OF$10:$OI$10,$OF$18:$OI$18)+SUMPRODUCT($OL$7:$PC$7,$OL$11:$PC$11)*SUMPRODUCT($OF$11:$OI$11,$OF$18:$OI$18),"")</f>
        <v/>
      </c>
      <c r="FF18" s="19" t="str">
        <f t="array" ref="FF18">IF(FF7="1",FF284-PRODUCT(FF9,INDEX($OL$1:$PC$19,18,MATCH(FF$2&amp;FF$6,INDEX($OL$1:$PC$19,2,)&amp;INDEX($OL$1:$PC$19,6,),0)))+FF9*SUMPRODUCT($OL$7:$PC$7,$OL$18:$PC$18)-FF$12*INDEX($OF$1:$OK$19,18,MATCH(FF13,$OF$1:$OK$1,0))+FF9*SUMPRODUCT($OL$7:$PC$7,$OL$10:$PC$10)*SUMPRODUCT($OF$10:$OI$10,$OF$18:$OI$18)+SUMPRODUCT($OL$7:$PC$7,$OL$11:$PC$11)*SUMPRODUCT($OF$11:$OI$11,$OF$18:$OI$18),"")</f>
        <v/>
      </c>
      <c r="FG18" s="19" t="str">
        <f t="array" ref="FG18">IF(FG7="1",FG284-PRODUCT(FG9,INDEX($OL$1:$PC$19,18,MATCH(FG$2&amp;FG$6,INDEX($OL$1:$PC$19,2,)&amp;INDEX($OL$1:$PC$19,6,),0)))+FG9*SUMPRODUCT($OL$7:$PC$7,$OL$18:$PC$18)-FG$12*INDEX($OF$1:$OK$19,18,MATCH(FG13,$OF$1:$OK$1,0))+FG9*SUMPRODUCT($OL$7:$PC$7,$OL$10:$PC$10)*SUMPRODUCT($OF$10:$OI$10,$OF$18:$OI$18)+SUMPRODUCT($OL$7:$PC$7,$OL$11:$PC$11)*SUMPRODUCT($OF$11:$OI$11,$OF$18:$OI$18),"")</f>
        <v/>
      </c>
      <c r="FH18" s="19" t="str">
        <f t="array" ref="FH18">IF(FH7="1",FH284-PRODUCT(FH9,INDEX($OL$1:$PC$19,18,MATCH(FH$2&amp;FH$6,INDEX($OL$1:$PC$19,2,)&amp;INDEX($OL$1:$PC$19,6,),0)))+FH9*SUMPRODUCT($OL$7:$PC$7,$OL$18:$PC$18)-FH$12*INDEX($OF$1:$OK$19,18,MATCH(FH13,$OF$1:$OK$1,0))+FH9*SUMPRODUCT($OL$7:$PC$7,$OL$10:$PC$10)*SUMPRODUCT($OF$10:$OI$10,$OF$18:$OI$18)+SUMPRODUCT($OL$7:$PC$7,$OL$11:$PC$11)*SUMPRODUCT($OF$11:$OI$11,$OF$18:$OI$18),"")</f>
        <v/>
      </c>
      <c r="FI18" s="19" t="str">
        <f t="array" ref="FI18">IF(FI7="1",FI284-PRODUCT(FI9,INDEX($OL$1:$PC$19,18,MATCH(FI$2&amp;FI$6,INDEX($OL$1:$PC$19,2,)&amp;INDEX($OL$1:$PC$19,6,),0)))+FI9*SUMPRODUCT($OL$7:$PC$7,$OL$18:$PC$18)-FI$12*INDEX($OF$1:$OK$19,18,MATCH(FI13,$OF$1:$OK$1,0))+FI9*SUMPRODUCT($OL$7:$PC$7,$OL$10:$PC$10)*SUMPRODUCT($OF$10:$OI$10,$OF$18:$OI$18)+SUMPRODUCT($OL$7:$PC$7,$OL$11:$PC$11)*SUMPRODUCT($OF$11:$OI$11,$OF$18:$OI$18),"")</f>
        <v/>
      </c>
      <c r="FJ18" s="19" t="str">
        <f t="array" ref="FJ18">IF(FJ7="1",FJ284-PRODUCT(FJ9,INDEX($OL$1:$PC$19,18,MATCH(FJ$2&amp;FJ$6,INDEX($OL$1:$PC$19,2,)&amp;INDEX($OL$1:$PC$19,6,),0)))+FJ9*SUMPRODUCT($OL$7:$PC$7,$OL$18:$PC$18)-FJ$12*INDEX($OF$1:$OK$19,18,MATCH(FJ13,$OF$1:$OK$1,0))+FJ9*SUMPRODUCT($OL$7:$PC$7,$OL$10:$PC$10)*SUMPRODUCT($OF$10:$OI$10,$OF$18:$OI$18)+SUMPRODUCT($OL$7:$PC$7,$OL$11:$PC$11)*SUMPRODUCT($OF$11:$OI$11,$OF$18:$OI$18),"")</f>
        <v/>
      </c>
      <c r="FK18" s="19" t="str">
        <f t="array" ref="FK18">IF(FK7="1",FK284-PRODUCT(FK9,INDEX($OL$1:$PC$19,18,MATCH(FK$2&amp;FK$6,INDEX($OL$1:$PC$19,2,)&amp;INDEX($OL$1:$PC$19,6,),0)))+FK9*SUMPRODUCT($OL$7:$PC$7,$OL$18:$PC$18)-FK$12*INDEX($OF$1:$OK$19,18,MATCH(FK13,$OF$1:$OK$1,0))+FK9*SUMPRODUCT($OL$7:$PC$7,$OL$10:$PC$10)*SUMPRODUCT($OF$10:$OI$10,$OF$18:$OI$18)+SUMPRODUCT($OL$7:$PC$7,$OL$11:$PC$11)*SUMPRODUCT($OF$11:$OI$11,$OF$18:$OI$18),"")</f>
        <v/>
      </c>
      <c r="FL18" s="19" t="str">
        <f t="array" ref="FL18">IF(FL7="1",FL284-PRODUCT(FL9,INDEX($OL$1:$PC$19,18,MATCH(FL$2&amp;FL$6,INDEX($OL$1:$PC$19,2,)&amp;INDEX($OL$1:$PC$19,6,),0)))+FL9*SUMPRODUCT($OL$7:$PC$7,$OL$18:$PC$18)-FL$12*INDEX($OF$1:$OK$19,18,MATCH(FL13,$OF$1:$OK$1,0))+FL9*SUMPRODUCT($OL$7:$PC$7,$OL$10:$PC$10)*SUMPRODUCT($OF$10:$OI$10,$OF$18:$OI$18)+SUMPRODUCT($OL$7:$PC$7,$OL$11:$PC$11)*SUMPRODUCT($OF$11:$OI$11,$OF$18:$OI$18),"")</f>
        <v/>
      </c>
      <c r="FM18" s="19" t="str">
        <f t="array" ref="FM18">IF(FM7="1",FM284-PRODUCT(FM9,INDEX($OL$1:$PC$19,18,MATCH(FM$2&amp;FM$6,INDEX($OL$1:$PC$19,2,)&amp;INDEX($OL$1:$PC$19,6,),0)))+FM9*SUMPRODUCT($OL$7:$PC$7,$OL$18:$PC$18)-FM$12*INDEX($OF$1:$OK$19,18,MATCH(FM13,$OF$1:$OK$1,0))+FM9*SUMPRODUCT($OL$7:$PC$7,$OL$10:$PC$10)*SUMPRODUCT($OF$10:$OI$10,$OF$18:$OI$18)+SUMPRODUCT($OL$7:$PC$7,$OL$11:$PC$11)*SUMPRODUCT($OF$11:$OI$11,$OF$18:$OI$18),"")</f>
        <v/>
      </c>
      <c r="FN18" s="19" t="str">
        <f t="array" ref="FN18">IF(FN7="1",FN284-PRODUCT(FN9,INDEX($OL$1:$PC$19,18,MATCH(FN$2&amp;FN$6,INDEX($OL$1:$PC$19,2,)&amp;INDEX($OL$1:$PC$19,6,),0)))+FN9*SUMPRODUCT($OL$7:$PC$7,$OL$18:$PC$18)-FN$12*INDEX($OF$1:$OK$19,18,MATCH(FN13,$OF$1:$OK$1,0))+FN9*SUMPRODUCT($OL$7:$PC$7,$OL$10:$PC$10)*SUMPRODUCT($OF$10:$OI$10,$OF$18:$OI$18)+SUMPRODUCT($OL$7:$PC$7,$OL$11:$PC$11)*SUMPRODUCT($OF$11:$OI$11,$OF$18:$OI$18),"")</f>
        <v/>
      </c>
      <c r="FO18" s="19" t="str">
        <f t="array" ref="FO18">IF(FO7="1",FO284-PRODUCT(FO9,INDEX($OL$1:$PC$19,18,MATCH(FO$2&amp;FO$6,INDEX($OL$1:$PC$19,2,)&amp;INDEX($OL$1:$PC$19,6,),0)))+FO9*SUMPRODUCT($OL$7:$PC$7,$OL$18:$PC$18)-FO$12*INDEX($OF$1:$OK$19,18,MATCH(FO13,$OF$1:$OK$1,0))+FO9*SUMPRODUCT($OL$7:$PC$7,$OL$10:$PC$10)*SUMPRODUCT($OF$10:$OI$10,$OF$18:$OI$18)+SUMPRODUCT($OL$7:$PC$7,$OL$11:$PC$11)*SUMPRODUCT($OF$11:$OI$11,$OF$18:$OI$18),"")</f>
        <v/>
      </c>
      <c r="FP18" s="19" t="str">
        <f t="array" ref="FP18">IF(FP7="1",FP284-PRODUCT(FP9,INDEX($OL$1:$PC$19,18,MATCH(FP$2&amp;FP$6,INDEX($OL$1:$PC$19,2,)&amp;INDEX($OL$1:$PC$19,6,),0)))+FP9*SUMPRODUCT($OL$7:$PC$7,$OL$18:$PC$18)-FP$12*INDEX($OF$1:$OK$19,18,MATCH(FP13,$OF$1:$OK$1,0))+FP9*SUMPRODUCT($OL$7:$PC$7,$OL$10:$PC$10)*SUMPRODUCT($OF$10:$OI$10,$OF$18:$OI$18)+SUMPRODUCT($OL$7:$PC$7,$OL$11:$PC$11)*SUMPRODUCT($OF$11:$OI$11,$OF$18:$OI$18),"")</f>
        <v/>
      </c>
      <c r="FQ18" s="19" t="str">
        <f t="array" ref="FQ18">IF(FQ7="1",FQ284-PRODUCT(FQ9,INDEX($OL$1:$PC$19,18,MATCH(FQ$2&amp;FQ$6,INDEX($OL$1:$PC$19,2,)&amp;INDEX($OL$1:$PC$19,6,),0)))+FQ9*SUMPRODUCT($OL$7:$PC$7,$OL$18:$PC$18)-FQ$12*INDEX($OF$1:$OK$19,18,MATCH(FQ13,$OF$1:$OK$1,0))+FQ9*SUMPRODUCT($OL$7:$PC$7,$OL$10:$PC$10)*SUMPRODUCT($OF$10:$OI$10,$OF$18:$OI$18)+SUMPRODUCT($OL$7:$PC$7,$OL$11:$PC$11)*SUMPRODUCT($OF$11:$OI$11,$OF$18:$OI$18),"")</f>
        <v/>
      </c>
      <c r="FR18" s="19" t="str">
        <f t="array" ref="FR18">IF(FR7="1",FR284-PRODUCT(FR9,INDEX($OL$1:$PC$19,18,MATCH(FR$2&amp;FR$6,INDEX($OL$1:$PC$19,2,)&amp;INDEX($OL$1:$PC$19,6,),0)))+FR9*SUMPRODUCT($OL$7:$PC$7,$OL$18:$PC$18)-FR$12*INDEX($OF$1:$OK$19,18,MATCH(FR13,$OF$1:$OK$1,0))+FR9*SUMPRODUCT($OL$7:$PC$7,$OL$10:$PC$10)*SUMPRODUCT($OF$10:$OI$10,$OF$18:$OI$18)+SUMPRODUCT($OL$7:$PC$7,$OL$11:$PC$11)*SUMPRODUCT($OF$11:$OI$11,$OF$18:$OI$18),"")</f>
        <v/>
      </c>
      <c r="FS18" s="19" t="str">
        <f t="array" ref="FS18">IF(FS7="1",FS284-PRODUCT(FS9,INDEX($OL$1:$PC$19,18,MATCH(FS$2&amp;FS$6,INDEX($OL$1:$PC$19,2,)&amp;INDEX($OL$1:$PC$19,6,),0)))+FS9*SUMPRODUCT($OL$7:$PC$7,$OL$18:$PC$18)-FS$12*INDEX($OF$1:$OK$19,18,MATCH(FS13,$OF$1:$OK$1,0))+FS9*SUMPRODUCT($OL$7:$PC$7,$OL$10:$PC$10)*SUMPRODUCT($OF$10:$OI$10,$OF$18:$OI$18)+SUMPRODUCT($OL$7:$PC$7,$OL$11:$PC$11)*SUMPRODUCT($OF$11:$OI$11,$OF$18:$OI$18),"")</f>
        <v/>
      </c>
      <c r="FT18" s="19" t="str">
        <f t="array" ref="FT18">IF(FT7="1",FT284-PRODUCT(FT9,INDEX($OL$1:$PC$19,18,MATCH(FT$2&amp;FT$6,INDEX($OL$1:$PC$19,2,)&amp;INDEX($OL$1:$PC$19,6,),0)))+FT9*SUMPRODUCT($OL$7:$PC$7,$OL$18:$PC$18)-FT$12*INDEX($OF$1:$OK$19,18,MATCH(FT13,$OF$1:$OK$1,0))+FT9*SUMPRODUCT($OL$7:$PC$7,$OL$10:$PC$10)*SUMPRODUCT($OF$10:$OI$10,$OF$18:$OI$18)+SUMPRODUCT($OL$7:$PC$7,$OL$11:$PC$11)*SUMPRODUCT($OF$11:$OI$11,$OF$18:$OI$18),"")</f>
        <v/>
      </c>
      <c r="FU18" s="19" t="str">
        <f t="array" ref="FU18">IF(FU7="1",FU284-PRODUCT(FU9,INDEX($OL$1:$PC$19,18,MATCH(FU$2&amp;FU$6,INDEX($OL$1:$PC$19,2,)&amp;INDEX($OL$1:$PC$19,6,),0)))+FU9*SUMPRODUCT($OL$7:$PC$7,$OL$18:$PC$18)-FU$12*INDEX($OF$1:$OK$19,18,MATCH(FU13,$OF$1:$OK$1,0))+FU9*SUMPRODUCT($OL$7:$PC$7,$OL$10:$PC$10)*SUMPRODUCT($OF$10:$OI$10,$OF$18:$OI$18)+SUMPRODUCT($OL$7:$PC$7,$OL$11:$PC$11)*SUMPRODUCT($OF$11:$OI$11,$OF$18:$OI$18),"")</f>
        <v/>
      </c>
      <c r="FV18" s="19" t="str">
        <f t="array" ref="FV18">IF(FV7="1",FV284-PRODUCT(FV9,INDEX($OL$1:$PC$19,18,MATCH(FV$2&amp;FV$6,INDEX($OL$1:$PC$19,2,)&amp;INDEX($OL$1:$PC$19,6,),0)))+FV9*SUMPRODUCT($OL$7:$PC$7,$OL$18:$PC$18)-FV$12*INDEX($OF$1:$OK$19,18,MATCH(FV13,$OF$1:$OK$1,0))+FV9*SUMPRODUCT($OL$7:$PC$7,$OL$10:$PC$10)*SUMPRODUCT($OF$10:$OI$10,$OF$18:$OI$18)+SUMPRODUCT($OL$7:$PC$7,$OL$11:$PC$11)*SUMPRODUCT($OF$11:$OI$11,$OF$18:$OI$18),"")</f>
        <v/>
      </c>
      <c r="FW18" s="19" t="str">
        <f t="array" ref="FW18">IF(FW7="1",FW284-PRODUCT(FW9,INDEX($OL$1:$PC$19,18,MATCH(FW$2&amp;FW$6,INDEX($OL$1:$PC$19,2,)&amp;INDEX($OL$1:$PC$19,6,),0)))+FW9*SUMPRODUCT($OL$7:$PC$7,$OL$18:$PC$18)-FW$12*INDEX($OF$1:$OK$19,18,MATCH(FW13,$OF$1:$OK$1,0))+FW9*SUMPRODUCT($OL$7:$PC$7,$OL$10:$PC$10)*SUMPRODUCT($OF$10:$OI$10,$OF$18:$OI$18)+SUMPRODUCT($OL$7:$PC$7,$OL$11:$PC$11)*SUMPRODUCT($OF$11:$OI$11,$OF$18:$OI$18),"")</f>
        <v/>
      </c>
      <c r="FX18" s="19" t="str">
        <f t="array" ref="FX18">IF(FX7="1",FX284-PRODUCT(FX9,INDEX($OL$1:$PC$19,18,MATCH(FX$2&amp;FX$6,INDEX($OL$1:$PC$19,2,)&amp;INDEX($OL$1:$PC$19,6,),0)))+FX9*SUMPRODUCT($OL$7:$PC$7,$OL$18:$PC$18)-FX$12*INDEX($OF$1:$OK$19,18,MATCH(FX13,$OF$1:$OK$1,0))+FX9*SUMPRODUCT($OL$7:$PC$7,$OL$10:$PC$10)*SUMPRODUCT($OF$10:$OI$10,$OF$18:$OI$18)+SUMPRODUCT($OL$7:$PC$7,$OL$11:$PC$11)*SUMPRODUCT($OF$11:$OI$11,$OF$18:$OI$18),"")</f>
        <v/>
      </c>
      <c r="FY18" s="19" t="str">
        <f t="array" ref="FY18">IF(FY7="1",FY284-PRODUCT(FY9,INDEX($OL$1:$PC$19,18,MATCH(FY$2&amp;FY$6,INDEX($OL$1:$PC$19,2,)&amp;INDEX($OL$1:$PC$19,6,),0)))+FY9*SUMPRODUCT($OL$7:$PC$7,$OL$18:$PC$18)-FY$12*INDEX($OF$1:$OK$19,18,MATCH(FY13,$OF$1:$OK$1,0))+FY9*SUMPRODUCT($OL$7:$PC$7,$OL$10:$PC$10)*SUMPRODUCT($OF$10:$OI$10,$OF$18:$OI$18)+SUMPRODUCT($OL$7:$PC$7,$OL$11:$PC$11)*SUMPRODUCT($OF$11:$OI$11,$OF$18:$OI$18),"")</f>
        <v/>
      </c>
      <c r="FZ18" s="19" t="str">
        <f t="array" ref="FZ18">IF(FZ7="1",FZ284-PRODUCT(FZ9,INDEX($OL$1:$PC$19,18,MATCH(FZ$2&amp;FZ$6,INDEX($OL$1:$PC$19,2,)&amp;INDEX($OL$1:$PC$19,6,),0)))+FZ9*SUMPRODUCT($OL$7:$PC$7,$OL$18:$PC$18)-FZ$12*INDEX($OF$1:$OK$19,18,MATCH(FZ13,$OF$1:$OK$1,0))+FZ9*SUMPRODUCT($OL$7:$PC$7,$OL$10:$PC$10)*SUMPRODUCT($OF$10:$OI$10,$OF$18:$OI$18)+SUMPRODUCT($OL$7:$PC$7,$OL$11:$PC$11)*SUMPRODUCT($OF$11:$OI$11,$OF$18:$OI$18),"")</f>
        <v/>
      </c>
      <c r="GA18" s="19" t="str">
        <f t="array" ref="GA18">IF(GA7="1",GA284-PRODUCT(GA9,INDEX($OL$1:$PC$19,18,MATCH(GA$2&amp;GA$6,INDEX($OL$1:$PC$19,2,)&amp;INDEX($OL$1:$PC$19,6,),0)))+GA9*SUMPRODUCT($OL$7:$PC$7,$OL$18:$PC$18)-GA$12*INDEX($OF$1:$OK$19,18,MATCH(GA13,$OF$1:$OK$1,0))+GA9*SUMPRODUCT($OL$7:$PC$7,$OL$10:$PC$10)*SUMPRODUCT($OF$10:$OI$10,$OF$18:$OI$18)+SUMPRODUCT($OL$7:$PC$7,$OL$11:$PC$11)*SUMPRODUCT($OF$11:$OI$11,$OF$18:$OI$18),"")</f>
        <v/>
      </c>
      <c r="GB18" s="19" t="str">
        <f t="array" ref="GB18">IF(GB7="1",GB284-PRODUCT(GB9,INDEX($OL$1:$PC$19,18,MATCH(GB$2&amp;GB$6,INDEX($OL$1:$PC$19,2,)&amp;INDEX($OL$1:$PC$19,6,),0)))+GB9*SUMPRODUCT($OL$7:$PC$7,$OL$18:$PC$18)-GB$12*INDEX($OF$1:$OK$19,18,MATCH(GB13,$OF$1:$OK$1,0))+GB9*SUMPRODUCT($OL$7:$PC$7,$OL$10:$PC$10)*SUMPRODUCT($OF$10:$OI$10,$OF$18:$OI$18)+SUMPRODUCT($OL$7:$PC$7,$OL$11:$PC$11)*SUMPRODUCT($OF$11:$OI$11,$OF$18:$OI$18),"")</f>
        <v/>
      </c>
      <c r="GC18" s="19" t="str">
        <f t="array" ref="GC18">IF(GC7="1",GC284-PRODUCT(GC9,INDEX($OL$1:$PC$19,18,MATCH(GC$2&amp;GC$6,INDEX($OL$1:$PC$19,2,)&amp;INDEX($OL$1:$PC$19,6,),0)))+GC9*SUMPRODUCT($OL$7:$PC$7,$OL$18:$PC$18)-GC$12*INDEX($OF$1:$OK$19,18,MATCH(GC13,$OF$1:$OK$1,0))+GC9*SUMPRODUCT($OL$7:$PC$7,$OL$10:$PC$10)*SUMPRODUCT($OF$10:$OI$10,$OF$18:$OI$18)+SUMPRODUCT($OL$7:$PC$7,$OL$11:$PC$11)*SUMPRODUCT($OF$11:$OI$11,$OF$18:$OI$18),"")</f>
        <v/>
      </c>
      <c r="GD18" s="19" t="str">
        <f t="array" ref="GD18">IF(GD7="1",GD284-PRODUCT(GD9,INDEX($OL$1:$PC$19,18,MATCH(GD$2&amp;GD$6,INDEX($OL$1:$PC$19,2,)&amp;INDEX($OL$1:$PC$19,6,),0)))+GD9*SUMPRODUCT($OL$7:$PC$7,$OL$18:$PC$18)-GD$12*INDEX($OF$1:$OK$19,18,MATCH(GD13,$OF$1:$OK$1,0))+GD9*SUMPRODUCT($OL$7:$PC$7,$OL$10:$PC$10)*SUMPRODUCT($OF$10:$OI$10,$OF$18:$OI$18)+SUMPRODUCT($OL$7:$PC$7,$OL$11:$PC$11)*SUMPRODUCT($OF$11:$OI$11,$OF$18:$OI$18),"")</f>
        <v/>
      </c>
      <c r="GE18" s="19" t="str">
        <f t="array" ref="GE18">IF(GE7="1",GE284-PRODUCT(GE9,INDEX($OL$1:$PC$19,18,MATCH(GE$2&amp;GE$6,INDEX($OL$1:$PC$19,2,)&amp;INDEX($OL$1:$PC$19,6,),0)))+GE9*SUMPRODUCT($OL$7:$PC$7,$OL$18:$PC$18)-GE$12*INDEX($OF$1:$OK$19,18,MATCH(GE13,$OF$1:$OK$1,0))+GE9*SUMPRODUCT($OL$7:$PC$7,$OL$10:$PC$10)*SUMPRODUCT($OF$10:$OI$10,$OF$18:$OI$18)+SUMPRODUCT($OL$7:$PC$7,$OL$11:$PC$11)*SUMPRODUCT($OF$11:$OI$11,$OF$18:$OI$18),"")</f>
        <v/>
      </c>
      <c r="GF18" s="19" t="str">
        <f t="array" ref="GF18">IF(GF7="1",GF284-PRODUCT(GF9,INDEX($OL$1:$PC$19,18,MATCH(GF$2&amp;GF$6,INDEX($OL$1:$PC$19,2,)&amp;INDEX($OL$1:$PC$19,6,),0)))+GF9*SUMPRODUCT($OL$7:$PC$7,$OL$18:$PC$18)-GF$12*INDEX($OF$1:$OK$19,18,MATCH(GF13,$OF$1:$OK$1,0))+GF9*SUMPRODUCT($OL$7:$PC$7,$OL$10:$PC$10)*SUMPRODUCT($OF$10:$OI$10,$OF$18:$OI$18)+SUMPRODUCT($OL$7:$PC$7,$OL$11:$PC$11)*SUMPRODUCT($OF$11:$OI$11,$OF$18:$OI$18),"")</f>
        <v/>
      </c>
      <c r="GG18" s="19" t="str">
        <f t="array" ref="GG18">IF(GG7="1",GG284-PRODUCT(GG9,INDEX($OL$1:$PC$19,18,MATCH(GG$2&amp;GG$6,INDEX($OL$1:$PC$19,2,)&amp;INDEX($OL$1:$PC$19,6,),0)))+GG9*SUMPRODUCT($OL$7:$PC$7,$OL$18:$PC$18)-GG$12*INDEX($OF$1:$OK$19,18,MATCH(GG13,$OF$1:$OK$1,0))+GG9*SUMPRODUCT($OL$7:$PC$7,$OL$10:$PC$10)*SUMPRODUCT($OF$10:$OI$10,$OF$18:$OI$18)+SUMPRODUCT($OL$7:$PC$7,$OL$11:$PC$11)*SUMPRODUCT($OF$11:$OI$11,$OF$18:$OI$18),"")</f>
        <v/>
      </c>
      <c r="GH18" s="19" t="str">
        <f t="array" ref="GH18">IF(GH7="1",GH284-PRODUCT(GH9,INDEX($OL$1:$PC$19,18,MATCH(GH$2&amp;GH$6,INDEX($OL$1:$PC$19,2,)&amp;INDEX($OL$1:$PC$19,6,),0)))+GH9*SUMPRODUCT($OL$7:$PC$7,$OL$18:$PC$18)-GH$12*INDEX($OF$1:$OK$19,18,MATCH(GH13,$OF$1:$OK$1,0))+GH9*SUMPRODUCT($OL$7:$PC$7,$OL$10:$PC$10)*SUMPRODUCT($OF$10:$OI$10,$OF$18:$OI$18)+SUMPRODUCT($OL$7:$PC$7,$OL$11:$PC$11)*SUMPRODUCT($OF$11:$OI$11,$OF$18:$OI$18),"")</f>
        <v/>
      </c>
      <c r="GI18" s="19" t="str">
        <f t="array" ref="GI18">IF(GI7="1",GI284-PRODUCT(GI9,INDEX($OL$1:$PC$19,18,MATCH(GI$2&amp;GI$6,INDEX($OL$1:$PC$19,2,)&amp;INDEX($OL$1:$PC$19,6,),0)))+GI9*SUMPRODUCT($OL$7:$PC$7,$OL$18:$PC$18)-GI$12*INDEX($OF$1:$OK$19,18,MATCH(GI13,$OF$1:$OK$1,0))+GI9*SUMPRODUCT($OL$7:$PC$7,$OL$10:$PC$10)*SUMPRODUCT($OF$10:$OI$10,$OF$18:$OI$18)+SUMPRODUCT($OL$7:$PC$7,$OL$11:$PC$11)*SUMPRODUCT($OF$11:$OI$11,$OF$18:$OI$18),"")</f>
        <v/>
      </c>
      <c r="GJ18" s="19" t="str">
        <f t="array" ref="GJ18">IF(GJ7="1",GJ284-PRODUCT(GJ9,INDEX($OL$1:$PC$19,18,MATCH(GJ$2&amp;GJ$6,INDEX($OL$1:$PC$19,2,)&amp;INDEX($OL$1:$PC$19,6,),0)))+GJ9*SUMPRODUCT($OL$7:$PC$7,$OL$18:$PC$18)-GJ$12*INDEX($OF$1:$OK$19,18,MATCH(GJ13,$OF$1:$OK$1,0))+GJ9*SUMPRODUCT($OL$7:$PC$7,$OL$10:$PC$10)*SUMPRODUCT($OF$10:$OI$10,$OF$18:$OI$18)+SUMPRODUCT($OL$7:$PC$7,$OL$11:$PC$11)*SUMPRODUCT($OF$11:$OI$11,$OF$18:$OI$18),"")</f>
        <v/>
      </c>
      <c r="GK18" s="19" t="str">
        <f t="array" ref="GK18">IF(GK7="1",GK284-PRODUCT(GK9,INDEX($OL$1:$PC$19,18,MATCH(GK$2&amp;GK$6,INDEX($OL$1:$PC$19,2,)&amp;INDEX($OL$1:$PC$19,6,),0)))+GK9*SUMPRODUCT($OL$7:$PC$7,$OL$18:$PC$18)-GK$12*INDEX($OF$1:$OK$19,18,MATCH(GK13,$OF$1:$OK$1,0))+GK9*SUMPRODUCT($OL$7:$PC$7,$OL$10:$PC$10)*SUMPRODUCT($OF$10:$OI$10,$OF$18:$OI$18)+SUMPRODUCT($OL$7:$PC$7,$OL$11:$PC$11)*SUMPRODUCT($OF$11:$OI$11,$OF$18:$OI$18),"")</f>
        <v/>
      </c>
      <c r="GL18" s="19" t="str">
        <f t="array" ref="GL18">IF(GL7="1",GL284-PRODUCT(GL9,INDEX($OL$1:$PC$19,18,MATCH(GL$2&amp;GL$6,INDEX($OL$1:$PC$19,2,)&amp;INDEX($OL$1:$PC$19,6,),0)))+GL9*SUMPRODUCT($OL$7:$PC$7,$OL$18:$PC$18)-GL$12*INDEX($OF$1:$OK$19,18,MATCH(GL13,$OF$1:$OK$1,0))+GL9*SUMPRODUCT($OL$7:$PC$7,$OL$10:$PC$10)*SUMPRODUCT($OF$10:$OI$10,$OF$18:$OI$18)+SUMPRODUCT($OL$7:$PC$7,$OL$11:$PC$11)*SUMPRODUCT($OF$11:$OI$11,$OF$18:$OI$18),"")</f>
        <v/>
      </c>
      <c r="GM18" s="19" t="str">
        <f t="array" ref="GM18">IF(GM7="1",GM284-PRODUCT(GM9,INDEX($OL$1:$PC$19,18,MATCH(GM$2&amp;GM$6,INDEX($OL$1:$PC$19,2,)&amp;INDEX($OL$1:$PC$19,6,),0)))+GM9*SUMPRODUCT($OL$7:$PC$7,$OL$18:$PC$18)-GM$12*INDEX($OF$1:$OK$19,18,MATCH(GM13,$OF$1:$OK$1,0))+GM9*SUMPRODUCT($OL$7:$PC$7,$OL$10:$PC$10)*SUMPRODUCT($OF$10:$OI$10,$OF$18:$OI$18)+SUMPRODUCT($OL$7:$PC$7,$OL$11:$PC$11)*SUMPRODUCT($OF$11:$OI$11,$OF$18:$OI$18),"")</f>
        <v/>
      </c>
      <c r="GN18" s="19" t="str">
        <f t="array" ref="GN18">IF(GN7="1",GN284-PRODUCT(GN9,INDEX($OL$1:$PC$19,18,MATCH(GN$2&amp;GN$6,INDEX($OL$1:$PC$19,2,)&amp;INDEX($OL$1:$PC$19,6,),0)))+GN9*SUMPRODUCT($OL$7:$PC$7,$OL$18:$PC$18)-GN$12*INDEX($OF$1:$OK$19,18,MATCH(GN13,$OF$1:$OK$1,0))+GN9*SUMPRODUCT($OL$7:$PC$7,$OL$10:$PC$10)*SUMPRODUCT($OF$10:$OI$10,$OF$18:$OI$18)+SUMPRODUCT($OL$7:$PC$7,$OL$11:$PC$11)*SUMPRODUCT($OF$11:$OI$11,$OF$18:$OI$18),"")</f>
        <v/>
      </c>
      <c r="GO18" s="19" t="str">
        <f t="array" ref="GO18">IF(GO7="1",GO284-PRODUCT(GO9,INDEX($OL$1:$PC$19,18,MATCH(GO$2&amp;GO$6,INDEX($OL$1:$PC$19,2,)&amp;INDEX($OL$1:$PC$19,6,),0)))+GO9*SUMPRODUCT($OL$7:$PC$7,$OL$18:$PC$18)-GO$12*INDEX($OF$1:$OK$19,18,MATCH(GO13,$OF$1:$OK$1,0))+GO9*SUMPRODUCT($OL$7:$PC$7,$OL$10:$PC$10)*SUMPRODUCT($OF$10:$OI$10,$OF$18:$OI$18)+SUMPRODUCT($OL$7:$PC$7,$OL$11:$PC$11)*SUMPRODUCT($OF$11:$OI$11,$OF$18:$OI$18),"")</f>
        <v/>
      </c>
      <c r="GP18" s="19" t="str">
        <f t="array" ref="GP18">IF(GP7="1",GP284-PRODUCT(GP9,INDEX($OL$1:$PC$19,18,MATCH(GP$2&amp;GP$6,INDEX($OL$1:$PC$19,2,)&amp;INDEX($OL$1:$PC$19,6,),0)))+GP9*SUMPRODUCT($OL$7:$PC$7,$OL$18:$PC$18)-GP$12*INDEX($OF$1:$OK$19,18,MATCH(GP13,$OF$1:$OK$1,0))+GP9*SUMPRODUCT($OL$7:$PC$7,$OL$10:$PC$10)*SUMPRODUCT($OF$10:$OI$10,$OF$18:$OI$18)+SUMPRODUCT($OL$7:$PC$7,$OL$11:$PC$11)*SUMPRODUCT($OF$11:$OI$11,$OF$18:$OI$18),"")</f>
        <v/>
      </c>
      <c r="GQ18" s="19" t="str">
        <f t="array" ref="GQ18">IF(GQ7="1",GQ284-PRODUCT(GQ9,INDEX($OL$1:$PC$19,18,MATCH(GQ$2&amp;GQ$6,INDEX($OL$1:$PC$19,2,)&amp;INDEX($OL$1:$PC$19,6,),0)))+GQ9*SUMPRODUCT($OL$7:$PC$7,$OL$18:$PC$18)-GQ$12*INDEX($OF$1:$OK$19,18,MATCH(GQ13,$OF$1:$OK$1,0))+GQ9*SUMPRODUCT($OL$7:$PC$7,$OL$10:$PC$10)*SUMPRODUCT($OF$10:$OI$10,$OF$18:$OI$18)+SUMPRODUCT($OL$7:$PC$7,$OL$11:$PC$11)*SUMPRODUCT($OF$11:$OI$11,$OF$18:$OI$18),"")</f>
        <v/>
      </c>
      <c r="GR18" s="19" t="str">
        <f t="array" ref="GR18">IF(GR7="1",GR284-PRODUCT(GR9,INDEX($OL$1:$PC$19,18,MATCH(GR$2&amp;GR$6,INDEX($OL$1:$PC$19,2,)&amp;INDEX($OL$1:$PC$19,6,),0)))+GR9*SUMPRODUCT($OL$7:$PC$7,$OL$18:$PC$18)-GR$12*INDEX($OF$1:$OK$19,18,MATCH(GR13,$OF$1:$OK$1,0))+GR9*SUMPRODUCT($OL$7:$PC$7,$OL$10:$PC$10)*SUMPRODUCT($OF$10:$OI$10,$OF$18:$OI$18)+SUMPRODUCT($OL$7:$PC$7,$OL$11:$PC$11)*SUMPRODUCT($OF$11:$OI$11,$OF$18:$OI$18),"")</f>
        <v/>
      </c>
      <c r="GS18" s="19" t="str">
        <f t="array" ref="GS18">IF(GS7="1",GS284-PRODUCT(GS9,INDEX($OL$1:$PC$19,18,MATCH(GS$2&amp;GS$6,INDEX($OL$1:$PC$19,2,)&amp;INDEX($OL$1:$PC$19,6,),0)))+GS9*SUMPRODUCT($OL$7:$PC$7,$OL$18:$PC$18)-GS$12*INDEX($OF$1:$OK$19,18,MATCH(GS13,$OF$1:$OK$1,0))+GS9*SUMPRODUCT($OL$7:$PC$7,$OL$10:$PC$10)*SUMPRODUCT($OF$10:$OI$10,$OF$18:$OI$18)+SUMPRODUCT($OL$7:$PC$7,$OL$11:$PC$11)*SUMPRODUCT($OF$11:$OI$11,$OF$18:$OI$18),"")</f>
        <v/>
      </c>
      <c r="GT18" s="19" t="str">
        <f t="array" ref="GT18">IF(GT7="1",GT284-PRODUCT(GT9,INDEX($OL$1:$PC$19,18,MATCH(GT$2&amp;GT$6,INDEX($OL$1:$PC$19,2,)&amp;INDEX($OL$1:$PC$19,6,),0)))+GT9*SUMPRODUCT($OL$7:$PC$7,$OL$18:$PC$18)-GT$12*INDEX($OF$1:$OK$19,18,MATCH(GT13,$OF$1:$OK$1,0))+GT9*SUMPRODUCT($OL$7:$PC$7,$OL$10:$PC$10)*SUMPRODUCT($OF$10:$OI$10,$OF$18:$OI$18)+SUMPRODUCT($OL$7:$PC$7,$OL$11:$PC$11)*SUMPRODUCT($OF$11:$OI$11,$OF$18:$OI$18),"")</f>
        <v/>
      </c>
      <c r="GU18" s="19" t="str">
        <f t="array" ref="GU18">IF(GU7="1",GU284-PRODUCT(GU9,INDEX($OL$1:$PC$19,18,MATCH(GU$2&amp;GU$6,INDEX($OL$1:$PC$19,2,)&amp;INDEX($OL$1:$PC$19,6,),0)))+GU9*SUMPRODUCT($OL$7:$PC$7,$OL$18:$PC$18)-GU$12*INDEX($OF$1:$OK$19,18,MATCH(GU13,$OF$1:$OK$1,0))+GU9*SUMPRODUCT($OL$7:$PC$7,$OL$10:$PC$10)*SUMPRODUCT($OF$10:$OI$10,$OF$18:$OI$18)+SUMPRODUCT($OL$7:$PC$7,$OL$11:$PC$11)*SUMPRODUCT($OF$11:$OI$11,$OF$18:$OI$18),"")</f>
        <v/>
      </c>
      <c r="GV18" s="19" t="str">
        <f t="array" ref="GV18">IF(GV7="1",GV284-PRODUCT(GV9,INDEX($OL$1:$PC$19,18,MATCH(GV$2&amp;GV$6,INDEX($OL$1:$PC$19,2,)&amp;INDEX($OL$1:$PC$19,6,),0)))+GV9*SUMPRODUCT($OL$7:$PC$7,$OL$18:$PC$18)-GV$12*INDEX($OF$1:$OK$19,18,MATCH(GV13,$OF$1:$OK$1,0))+GV9*SUMPRODUCT($OL$7:$PC$7,$OL$10:$PC$10)*SUMPRODUCT($OF$10:$OI$10,$OF$18:$OI$18)+SUMPRODUCT($OL$7:$PC$7,$OL$11:$PC$11)*SUMPRODUCT($OF$11:$OI$11,$OF$18:$OI$18),"")</f>
        <v/>
      </c>
      <c r="GW18" s="19" t="str">
        <f t="array" ref="GW18">IF(GW7="1",GW284-PRODUCT(GW9,INDEX($OL$1:$PC$19,18,MATCH(GW$2&amp;GW$6,INDEX($OL$1:$PC$19,2,)&amp;INDEX($OL$1:$PC$19,6,),0)))+GW9*SUMPRODUCT($OL$7:$PC$7,$OL$18:$PC$18)-GW$12*INDEX($OF$1:$OK$19,18,MATCH(GW13,$OF$1:$OK$1,0))+GW9*SUMPRODUCT($OL$7:$PC$7,$OL$10:$PC$10)*SUMPRODUCT($OF$10:$OI$10,$OF$18:$OI$18)+SUMPRODUCT($OL$7:$PC$7,$OL$11:$PC$11)*SUMPRODUCT($OF$11:$OI$11,$OF$18:$OI$18),"")</f>
        <v/>
      </c>
      <c r="GX18" s="19" t="str">
        <f t="array" ref="GX18">IF(GX7="1",GX284-PRODUCT(GX9,INDEX($OL$1:$PC$19,18,MATCH(GX$2&amp;GX$6,INDEX($OL$1:$PC$19,2,)&amp;INDEX($OL$1:$PC$19,6,),0)))+GX9*SUMPRODUCT($OL$7:$PC$7,$OL$18:$PC$18)-GX$12*INDEX($OF$1:$OK$19,18,MATCH(GX13,$OF$1:$OK$1,0))+GX9*SUMPRODUCT($OL$7:$PC$7,$OL$10:$PC$10)*SUMPRODUCT($OF$10:$OI$10,$OF$18:$OI$18)+SUMPRODUCT($OL$7:$PC$7,$OL$11:$PC$11)*SUMPRODUCT($OF$11:$OI$11,$OF$18:$OI$18),"")</f>
        <v/>
      </c>
      <c r="GY18" s="19" t="str">
        <f t="array" ref="GY18">IF(GY7="1",GY284-PRODUCT(GY9,INDEX($OL$1:$PC$19,18,MATCH(GY$2&amp;GY$6,INDEX($OL$1:$PC$19,2,)&amp;INDEX($OL$1:$PC$19,6,),0)))+GY9*SUMPRODUCT($OL$7:$PC$7,$OL$18:$PC$18)-GY$12*INDEX($OF$1:$OK$19,18,MATCH(GY13,$OF$1:$OK$1,0))+GY9*SUMPRODUCT($OL$7:$PC$7,$OL$10:$PC$10)*SUMPRODUCT($OF$10:$OI$10,$OF$18:$OI$18)+SUMPRODUCT($OL$7:$PC$7,$OL$11:$PC$11)*SUMPRODUCT($OF$11:$OI$11,$OF$18:$OI$18),"")</f>
        <v/>
      </c>
      <c r="GZ18" s="19" t="str">
        <f t="array" ref="GZ18">IF(GZ7="1",GZ284-PRODUCT(GZ9,INDEX($OL$1:$PC$19,18,MATCH(GZ$2&amp;GZ$6,INDEX($OL$1:$PC$19,2,)&amp;INDEX($OL$1:$PC$19,6,),0)))+GZ9*SUMPRODUCT($OL$7:$PC$7,$OL$18:$PC$18)-GZ$12*INDEX($OF$1:$OK$19,18,MATCH(GZ13,$OF$1:$OK$1,0))+GZ9*SUMPRODUCT($OL$7:$PC$7,$OL$10:$PC$10)*SUMPRODUCT($OF$10:$OI$10,$OF$18:$OI$18)+SUMPRODUCT($OL$7:$PC$7,$OL$11:$PC$11)*SUMPRODUCT($OF$11:$OI$11,$OF$18:$OI$18),"")</f>
        <v/>
      </c>
      <c r="HA18" s="19" t="str">
        <f t="array" ref="HA18">IF(HA7="1",HA284-PRODUCT(HA9,INDEX($OL$1:$PC$19,18,MATCH(HA$2&amp;HA$6,INDEX($OL$1:$PC$19,2,)&amp;INDEX($OL$1:$PC$19,6,),0)))+HA9*SUMPRODUCT($OL$7:$PC$7,$OL$18:$PC$18)-HA$12*INDEX($OF$1:$OK$19,18,MATCH(HA13,$OF$1:$OK$1,0))+HA9*SUMPRODUCT($OL$7:$PC$7,$OL$10:$PC$10)*SUMPRODUCT($OF$10:$OI$10,$OF$18:$OI$18)+SUMPRODUCT($OL$7:$PC$7,$OL$11:$PC$11)*SUMPRODUCT($OF$11:$OI$11,$OF$18:$OI$18),"")</f>
        <v/>
      </c>
      <c r="HB18" s="19" t="str">
        <f t="array" ref="HB18">IF(HB7="1",HB284-PRODUCT(HB9,INDEX($OL$1:$PC$19,18,MATCH(HB$2&amp;HB$6,INDEX($OL$1:$PC$19,2,)&amp;INDEX($OL$1:$PC$19,6,),0)))+HB9*SUMPRODUCT($OL$7:$PC$7,$OL$18:$PC$18)-HB$12*INDEX($OF$1:$OK$19,18,MATCH(HB13,$OF$1:$OK$1,0))+HB9*SUMPRODUCT($OL$7:$PC$7,$OL$10:$PC$10)*SUMPRODUCT($OF$10:$OI$10,$OF$18:$OI$18)+SUMPRODUCT($OL$7:$PC$7,$OL$11:$PC$11)*SUMPRODUCT($OF$11:$OI$11,$OF$18:$OI$18),"")</f>
        <v/>
      </c>
      <c r="HC18" s="19" t="str">
        <f t="array" ref="HC18">IF(HC7="1",HC284-PRODUCT(HC9,INDEX($OL$1:$PC$19,18,MATCH(HC$2&amp;HC$6,INDEX($OL$1:$PC$19,2,)&amp;INDEX($OL$1:$PC$19,6,),0)))+HC9*SUMPRODUCT($OL$7:$PC$7,$OL$18:$PC$18)-HC$12*INDEX($OF$1:$OK$19,18,MATCH(HC13,$OF$1:$OK$1,0))+HC9*SUMPRODUCT($OL$7:$PC$7,$OL$10:$PC$10)*SUMPRODUCT($OF$10:$OI$10,$OF$18:$OI$18)+SUMPRODUCT($OL$7:$PC$7,$OL$11:$PC$11)*SUMPRODUCT($OF$11:$OI$11,$OF$18:$OI$18),"")</f>
        <v/>
      </c>
      <c r="HD18" s="19" t="str">
        <f t="array" ref="HD18">IF(HD7="1",HD284-PRODUCT(HD9,INDEX($OL$1:$PC$19,18,MATCH(HD$2&amp;HD$6,INDEX($OL$1:$PC$19,2,)&amp;INDEX($OL$1:$PC$19,6,),0)))+HD9*SUMPRODUCT($OL$7:$PC$7,$OL$18:$PC$18)-HD$12*INDEX($OF$1:$OK$19,18,MATCH(HD13,$OF$1:$OK$1,0))+HD9*SUMPRODUCT($OL$7:$PC$7,$OL$10:$PC$10)*SUMPRODUCT($OF$10:$OI$10,$OF$18:$OI$18)+SUMPRODUCT($OL$7:$PC$7,$OL$11:$PC$11)*SUMPRODUCT($OF$11:$OI$11,$OF$18:$OI$18),"")</f>
        <v/>
      </c>
      <c r="HE18" s="19" t="str">
        <f t="array" ref="HE18">IF(HE7="1",HE284-PRODUCT(HE9,INDEX($OL$1:$PC$19,18,MATCH(HE$2&amp;HE$6,INDEX($OL$1:$PC$19,2,)&amp;INDEX($OL$1:$PC$19,6,),0)))+HE9*SUMPRODUCT($OL$7:$PC$7,$OL$18:$PC$18)-HE$12*INDEX($OF$1:$OK$19,18,MATCH(HE13,$OF$1:$OK$1,0))+HE9*SUMPRODUCT($OL$7:$PC$7,$OL$10:$PC$10)*SUMPRODUCT($OF$10:$OI$10,$OF$18:$OI$18)+SUMPRODUCT($OL$7:$PC$7,$OL$11:$PC$11)*SUMPRODUCT($OF$11:$OI$11,$OF$18:$OI$18),"")</f>
        <v/>
      </c>
      <c r="HF18" s="19" t="str">
        <f t="array" ref="HF18">IF(HF7="1",HF284-PRODUCT(HF9,INDEX($OL$1:$PC$19,18,MATCH(HF$2&amp;HF$6,INDEX($OL$1:$PC$19,2,)&amp;INDEX($OL$1:$PC$19,6,),0)))+HF9*SUMPRODUCT($OL$7:$PC$7,$OL$18:$PC$18)-HF$12*INDEX($OF$1:$OK$19,18,MATCH(HF13,$OF$1:$OK$1,0))+HF9*SUMPRODUCT($OL$7:$PC$7,$OL$10:$PC$10)*SUMPRODUCT($OF$10:$OI$10,$OF$18:$OI$18)+SUMPRODUCT($OL$7:$PC$7,$OL$11:$PC$11)*SUMPRODUCT($OF$11:$OI$11,$OF$18:$OI$18),"")</f>
        <v/>
      </c>
      <c r="HG18" s="19" t="str">
        <f t="array" ref="HG18">IF(HG7="1",HG284-PRODUCT(HG9,INDEX($OL$1:$PC$19,18,MATCH(HG$2&amp;HG$6,INDEX($OL$1:$PC$19,2,)&amp;INDEX($OL$1:$PC$19,6,),0)))+HG9*SUMPRODUCT($OL$7:$PC$7,$OL$18:$PC$18)-HG$12*INDEX($OF$1:$OK$19,18,MATCH(HG13,$OF$1:$OK$1,0))+HG9*SUMPRODUCT($OL$7:$PC$7,$OL$10:$PC$10)*SUMPRODUCT($OF$10:$OI$10,$OF$18:$OI$18)+SUMPRODUCT($OL$7:$PC$7,$OL$11:$PC$11)*SUMPRODUCT($OF$11:$OI$11,$OF$18:$OI$18),"")</f>
        <v/>
      </c>
      <c r="HH18" s="19" t="str">
        <f t="array" ref="HH18">IF(HH7="1",HH284-PRODUCT(HH9,INDEX($OL$1:$PC$19,18,MATCH(HH$2&amp;HH$6,INDEX($OL$1:$PC$19,2,)&amp;INDEX($OL$1:$PC$19,6,),0)))+HH9*SUMPRODUCT($OL$7:$PC$7,$OL$18:$PC$18)-HH$12*INDEX($OF$1:$OK$19,18,MATCH(HH13,$OF$1:$OK$1,0))+HH9*SUMPRODUCT($OL$7:$PC$7,$OL$10:$PC$10)*SUMPRODUCT($OF$10:$OI$10,$OF$18:$OI$18)+SUMPRODUCT($OL$7:$PC$7,$OL$11:$PC$11)*SUMPRODUCT($OF$11:$OI$11,$OF$18:$OI$18),"")</f>
        <v/>
      </c>
      <c r="HI18" s="19" t="str">
        <f t="array" ref="HI18">IF(HI7="1",HI284-PRODUCT(HI9,INDEX($OL$1:$PC$19,18,MATCH(HI$2&amp;HI$6,INDEX($OL$1:$PC$19,2,)&amp;INDEX($OL$1:$PC$19,6,),0)))+HI9*SUMPRODUCT($OL$7:$PC$7,$OL$18:$PC$18)-HI$12*INDEX($OF$1:$OK$19,18,MATCH(HI13,$OF$1:$OK$1,0))+HI9*SUMPRODUCT($OL$7:$PC$7,$OL$10:$PC$10)*SUMPRODUCT($OF$10:$OI$10,$OF$18:$OI$18)+SUMPRODUCT($OL$7:$PC$7,$OL$11:$PC$11)*SUMPRODUCT($OF$11:$OI$11,$OF$18:$OI$18),"")</f>
        <v/>
      </c>
      <c r="HJ18" s="19" t="str">
        <f t="array" ref="HJ18">IF(HJ7="1",HJ284-PRODUCT(HJ9,INDEX($OL$1:$PC$19,18,MATCH(HJ$2&amp;HJ$6,INDEX($OL$1:$PC$19,2,)&amp;INDEX($OL$1:$PC$19,6,),0)))+HJ9*SUMPRODUCT($OL$7:$PC$7,$OL$18:$PC$18)-HJ$12*INDEX($OF$1:$OK$19,18,MATCH(HJ13,$OF$1:$OK$1,0))+HJ9*SUMPRODUCT($OL$7:$PC$7,$OL$10:$PC$10)*SUMPRODUCT($OF$10:$OI$10,$OF$18:$OI$18)+SUMPRODUCT($OL$7:$PC$7,$OL$11:$PC$11)*SUMPRODUCT($OF$11:$OI$11,$OF$18:$OI$18),"")</f>
        <v/>
      </c>
      <c r="HK18" s="19" t="str">
        <f t="array" ref="HK18">IF(HK7="1",HK284-PRODUCT(HK9,INDEX($OL$1:$PC$19,18,MATCH(HK$2&amp;HK$6,INDEX($OL$1:$PC$19,2,)&amp;INDEX($OL$1:$PC$19,6,),0)))+HK9*SUMPRODUCT($OL$7:$PC$7,$OL$18:$PC$18)-HK$12*INDEX($OF$1:$OK$19,18,MATCH(HK13,$OF$1:$OK$1,0))+HK9*SUMPRODUCT($OL$7:$PC$7,$OL$10:$PC$10)*SUMPRODUCT($OF$10:$OI$10,$OF$18:$OI$18)+SUMPRODUCT($OL$7:$PC$7,$OL$11:$PC$11)*SUMPRODUCT($OF$11:$OI$11,$OF$18:$OI$18),"")</f>
        <v/>
      </c>
      <c r="HL18" s="19" t="str">
        <f t="array" ref="HL18">IF(HL7="1",HL284-PRODUCT(HL9,INDEX($OL$1:$PC$19,18,MATCH(HL$2&amp;HL$6,INDEX($OL$1:$PC$19,2,)&amp;INDEX($OL$1:$PC$19,6,),0)))+HL9*SUMPRODUCT($OL$7:$PC$7,$OL$18:$PC$18)-HL$12*INDEX($OF$1:$OK$19,18,MATCH(HL13,$OF$1:$OK$1,0))+HL9*SUMPRODUCT($OL$7:$PC$7,$OL$10:$PC$10)*SUMPRODUCT($OF$10:$OI$10,$OF$18:$OI$18)+SUMPRODUCT($OL$7:$PC$7,$OL$11:$PC$11)*SUMPRODUCT($OF$11:$OI$11,$OF$18:$OI$18),"")</f>
        <v/>
      </c>
      <c r="HM18" s="19" t="str">
        <f t="array" ref="HM18">IF(HM7="1",HM284-PRODUCT(HM9,INDEX($OL$1:$PC$19,18,MATCH(HM$2&amp;HM$6,INDEX($OL$1:$PC$19,2,)&amp;INDEX($OL$1:$PC$19,6,),0)))+HM9*SUMPRODUCT($OL$7:$PC$7,$OL$18:$PC$18)-HM$12*INDEX($OF$1:$OK$19,18,MATCH(HM13,$OF$1:$OK$1,0))+HM9*SUMPRODUCT($OL$7:$PC$7,$OL$10:$PC$10)*SUMPRODUCT($OF$10:$OI$10,$OF$18:$OI$18)+SUMPRODUCT($OL$7:$PC$7,$OL$11:$PC$11)*SUMPRODUCT($OF$11:$OI$11,$OF$18:$OI$18),"")</f>
        <v/>
      </c>
      <c r="HN18" s="19" t="str">
        <f t="array" ref="HN18">IF(HN7="1",HN284-PRODUCT(HN9,INDEX($OL$1:$PC$19,18,MATCH(HN$2&amp;HN$6,INDEX($OL$1:$PC$19,2,)&amp;INDEX($OL$1:$PC$19,6,),0)))+HN9*SUMPRODUCT($OL$7:$PC$7,$OL$18:$PC$18)-HN$12*INDEX($OF$1:$OK$19,18,MATCH(HN13,$OF$1:$OK$1,0))+HN9*SUMPRODUCT($OL$7:$PC$7,$OL$10:$PC$10)*SUMPRODUCT($OF$10:$OI$10,$OF$18:$OI$18)+SUMPRODUCT($OL$7:$PC$7,$OL$11:$PC$11)*SUMPRODUCT($OF$11:$OI$11,$OF$18:$OI$18),"")</f>
        <v/>
      </c>
      <c r="HO18" s="19" t="str">
        <f t="array" ref="HO18">IF(HO7="1",HO284-PRODUCT(HO9,INDEX($OL$1:$PC$19,18,MATCH(HO$2&amp;HO$6,INDEX($OL$1:$PC$19,2,)&amp;INDEX($OL$1:$PC$19,6,),0)))+HO9*SUMPRODUCT($OL$7:$PC$7,$OL$18:$PC$18)-HO$12*INDEX($OF$1:$OK$19,18,MATCH(HO13,$OF$1:$OK$1,0))+HO9*SUMPRODUCT($OL$7:$PC$7,$OL$10:$PC$10)*SUMPRODUCT($OF$10:$OI$10,$OF$18:$OI$18)+SUMPRODUCT($OL$7:$PC$7,$OL$11:$PC$11)*SUMPRODUCT($OF$11:$OI$11,$OF$18:$OI$18),"")</f>
        <v/>
      </c>
      <c r="HP18" s="19" t="str">
        <f t="array" ref="HP18">IF(HP7="1",HP284-PRODUCT(HP9,INDEX($OL$1:$PC$19,18,MATCH(HP$2&amp;HP$6,INDEX($OL$1:$PC$19,2,)&amp;INDEX($OL$1:$PC$19,6,),0)))+HP9*SUMPRODUCT($OL$7:$PC$7,$OL$18:$PC$18)-HP$12*INDEX($OF$1:$OK$19,18,MATCH(HP13,$OF$1:$OK$1,0))+HP9*SUMPRODUCT($OL$7:$PC$7,$OL$10:$PC$10)*SUMPRODUCT($OF$10:$OI$10,$OF$18:$OI$18)+SUMPRODUCT($OL$7:$PC$7,$OL$11:$PC$11)*SUMPRODUCT($OF$11:$OI$11,$OF$18:$OI$18),"")</f>
        <v/>
      </c>
      <c r="HQ18" s="19" t="str">
        <f t="array" ref="HQ18">IF(HQ7="1",HQ284-PRODUCT(HQ9,INDEX($OL$1:$PC$19,18,MATCH(HQ$2&amp;HQ$6,INDEX($OL$1:$PC$19,2,)&amp;INDEX($OL$1:$PC$19,6,),0)))+HQ9*SUMPRODUCT($OL$7:$PC$7,$OL$18:$PC$18)-HQ$12*INDEX($OF$1:$OK$19,18,MATCH(HQ13,$OF$1:$OK$1,0))+HQ9*SUMPRODUCT($OL$7:$PC$7,$OL$10:$PC$10)*SUMPRODUCT($OF$10:$OI$10,$OF$18:$OI$18)+SUMPRODUCT($OL$7:$PC$7,$OL$11:$PC$11)*SUMPRODUCT($OF$11:$OI$11,$OF$18:$OI$18),"")</f>
        <v/>
      </c>
      <c r="HR18" s="19" t="str">
        <f t="array" ref="HR18">IF(HR7="1",HR284-PRODUCT(HR9,INDEX($OL$1:$PC$19,18,MATCH(HR$2&amp;HR$6,INDEX($OL$1:$PC$19,2,)&amp;INDEX($OL$1:$PC$19,6,),0)))+HR9*SUMPRODUCT($OL$7:$PC$7,$OL$18:$PC$18)-HR$12*INDEX($OF$1:$OK$19,18,MATCH(HR13,$OF$1:$OK$1,0))+HR9*SUMPRODUCT($OL$7:$PC$7,$OL$10:$PC$10)*SUMPRODUCT($OF$10:$OI$10,$OF$18:$OI$18)+SUMPRODUCT($OL$7:$PC$7,$OL$11:$PC$11)*SUMPRODUCT($OF$11:$OI$11,$OF$18:$OI$18),"")</f>
        <v/>
      </c>
      <c r="HS18" s="19" t="str">
        <f t="array" ref="HS18">IF(HS7="1",HS284-PRODUCT(HS9,INDEX($OL$1:$PC$19,18,MATCH(HS$2&amp;HS$6,INDEX($OL$1:$PC$19,2,)&amp;INDEX($OL$1:$PC$19,6,),0)))+HS9*SUMPRODUCT($OL$7:$PC$7,$OL$18:$PC$18)-HS$12*INDEX($OF$1:$OK$19,18,MATCH(HS13,$OF$1:$OK$1,0))+HS9*SUMPRODUCT($OL$7:$PC$7,$OL$10:$PC$10)*SUMPRODUCT($OF$10:$OI$10,$OF$18:$OI$18)+SUMPRODUCT($OL$7:$PC$7,$OL$11:$PC$11)*SUMPRODUCT($OF$11:$OI$11,$OF$18:$OI$18),"")</f>
        <v/>
      </c>
      <c r="HT18" s="19" t="str">
        <f t="array" ref="HT18">IF(HT7="1",HT284-PRODUCT(HT9,INDEX($OL$1:$PC$19,18,MATCH(HT$2&amp;HT$6,INDEX($OL$1:$PC$19,2,)&amp;INDEX($OL$1:$PC$19,6,),0)))+HT9*SUMPRODUCT($OL$7:$PC$7,$OL$18:$PC$18)-HT$12*INDEX($OF$1:$OK$19,18,MATCH(HT13,$OF$1:$OK$1,0))+HT9*SUMPRODUCT($OL$7:$PC$7,$OL$10:$PC$10)*SUMPRODUCT($OF$10:$OI$10,$OF$18:$OI$18)+SUMPRODUCT($OL$7:$PC$7,$OL$11:$PC$11)*SUMPRODUCT($OF$11:$OI$11,$OF$18:$OI$18),"")</f>
        <v/>
      </c>
      <c r="HU18" s="19" t="str">
        <f t="array" ref="HU18">IF(HU7="1",HU284-PRODUCT(HU9,INDEX($OL$1:$PC$19,18,MATCH(HU$2&amp;HU$6,INDEX($OL$1:$PC$19,2,)&amp;INDEX($OL$1:$PC$19,6,),0)))+HU9*SUMPRODUCT($OL$7:$PC$7,$OL$18:$PC$18)-HU$12*INDEX($OF$1:$OK$19,18,MATCH(HU13,$OF$1:$OK$1,0))+HU9*SUMPRODUCT($OL$7:$PC$7,$OL$10:$PC$10)*SUMPRODUCT($OF$10:$OI$10,$OF$18:$OI$18)+SUMPRODUCT($OL$7:$PC$7,$OL$11:$PC$11)*SUMPRODUCT($OF$11:$OI$11,$OF$18:$OI$18),"")</f>
        <v/>
      </c>
      <c r="HV18" s="19" t="str">
        <f t="array" ref="HV18">IF(HV7="1",HV284-PRODUCT(HV9,INDEX($OL$1:$PC$19,18,MATCH(HV$2&amp;HV$6,INDEX($OL$1:$PC$19,2,)&amp;INDEX($OL$1:$PC$19,6,),0)))+HV9*SUMPRODUCT($OL$7:$PC$7,$OL$18:$PC$18)-HV$12*INDEX($OF$1:$OK$19,18,MATCH(HV13,$OF$1:$OK$1,0))+HV9*SUMPRODUCT($OL$7:$PC$7,$OL$10:$PC$10)*SUMPRODUCT($OF$10:$OI$10,$OF$18:$OI$18)+SUMPRODUCT($OL$7:$PC$7,$OL$11:$PC$11)*SUMPRODUCT($OF$11:$OI$11,$OF$18:$OI$18),"")</f>
        <v/>
      </c>
      <c r="HW18" s="19" t="str">
        <f t="array" ref="HW18">IF(HW7="1",HW284-PRODUCT(HW9,INDEX($OL$1:$PC$19,18,MATCH(HW$2&amp;HW$6,INDEX($OL$1:$PC$19,2,)&amp;INDEX($OL$1:$PC$19,6,),0)))+HW9*SUMPRODUCT($OL$7:$PC$7,$OL$18:$PC$18)-HW$12*INDEX($OF$1:$OK$19,18,MATCH(HW13,$OF$1:$OK$1,0))+HW9*SUMPRODUCT($OL$7:$PC$7,$OL$10:$PC$10)*SUMPRODUCT($OF$10:$OI$10,$OF$18:$OI$18)+SUMPRODUCT($OL$7:$PC$7,$OL$11:$PC$11)*SUMPRODUCT($OF$11:$OI$11,$OF$18:$OI$18),"")</f>
        <v/>
      </c>
      <c r="HX18" s="19" t="str">
        <f t="array" ref="HX18">IF(HX7="1",HX284-PRODUCT(HX9,INDEX($OL$1:$PC$19,18,MATCH(HX$2&amp;HX$6,INDEX($OL$1:$PC$19,2,)&amp;INDEX($OL$1:$PC$19,6,),0)))+HX9*SUMPRODUCT($OL$7:$PC$7,$OL$18:$PC$18)-HX$12*INDEX($OF$1:$OK$19,18,MATCH(HX13,$OF$1:$OK$1,0))+HX9*SUMPRODUCT($OL$7:$PC$7,$OL$10:$PC$10)*SUMPRODUCT($OF$10:$OI$10,$OF$18:$OI$18)+SUMPRODUCT($OL$7:$PC$7,$OL$11:$PC$11)*SUMPRODUCT($OF$11:$OI$11,$OF$18:$OI$18),"")</f>
        <v/>
      </c>
      <c r="HY18" s="19" t="str">
        <f t="array" ref="HY18">IF(HY7="1",HY284-PRODUCT(HY9,INDEX($OL$1:$PC$19,18,MATCH(HY$2&amp;HY$6,INDEX($OL$1:$PC$19,2,)&amp;INDEX($OL$1:$PC$19,6,),0)))+HY9*SUMPRODUCT($OL$7:$PC$7,$OL$18:$PC$18)-HY$12*INDEX($OF$1:$OK$19,18,MATCH(HY13,$OF$1:$OK$1,0))+HY9*SUMPRODUCT($OL$7:$PC$7,$OL$10:$PC$10)*SUMPRODUCT($OF$10:$OI$10,$OF$18:$OI$18)+SUMPRODUCT($OL$7:$PC$7,$OL$11:$PC$11)*SUMPRODUCT($OF$11:$OI$11,$OF$18:$OI$18),"")</f>
        <v/>
      </c>
      <c r="HZ18" s="19" t="str">
        <f t="array" ref="HZ18">IF(HZ7="1",HZ284-PRODUCT(HZ9,INDEX($OL$1:$PC$19,18,MATCH(HZ$2&amp;HZ$6,INDEX($OL$1:$PC$19,2,)&amp;INDEX($OL$1:$PC$19,6,),0)))+HZ9*SUMPRODUCT($OL$7:$PC$7,$OL$18:$PC$18)-HZ$12*INDEX($OF$1:$OK$19,18,MATCH(HZ13,$OF$1:$OK$1,0))+HZ9*SUMPRODUCT($OL$7:$PC$7,$OL$10:$PC$10)*SUMPRODUCT($OF$10:$OI$10,$OF$18:$OI$18)+SUMPRODUCT($OL$7:$PC$7,$OL$11:$PC$11)*SUMPRODUCT($OF$11:$OI$11,$OF$18:$OI$18),"")</f>
        <v/>
      </c>
      <c r="IA18" s="19" t="str">
        <f t="array" ref="IA18">IF(IA7="1",IA284-PRODUCT(IA9,INDEX($OL$1:$PC$19,18,MATCH(IA$2&amp;IA$6,INDEX($OL$1:$PC$19,2,)&amp;INDEX($OL$1:$PC$19,6,),0)))+IA9*SUMPRODUCT($OL$7:$PC$7,$OL$18:$PC$18)-IA$12*INDEX($OF$1:$OK$19,18,MATCH(IA13,$OF$1:$OK$1,0))+IA9*SUMPRODUCT($OL$7:$PC$7,$OL$10:$PC$10)*SUMPRODUCT($OF$10:$OI$10,$OF$18:$OI$18)+SUMPRODUCT($OL$7:$PC$7,$OL$11:$PC$11)*SUMPRODUCT($OF$11:$OI$11,$OF$18:$OI$18),"")</f>
        <v/>
      </c>
      <c r="IB18" s="19" t="str">
        <f t="array" ref="IB18">IF(IB7="1",IB284-PRODUCT(IB9,INDEX($OL$1:$PC$19,18,MATCH(IB$2&amp;IB$6,INDEX($OL$1:$PC$19,2,)&amp;INDEX($OL$1:$PC$19,6,),0)))+IB9*SUMPRODUCT($OL$7:$PC$7,$OL$18:$PC$18)-IB$12*INDEX($OF$1:$OK$19,18,MATCH(IB13,$OF$1:$OK$1,0))+IB9*SUMPRODUCT($OL$7:$PC$7,$OL$10:$PC$10)*SUMPRODUCT($OF$10:$OI$10,$OF$18:$OI$18)+SUMPRODUCT($OL$7:$PC$7,$OL$11:$PC$11)*SUMPRODUCT($OF$11:$OI$11,$OF$18:$OI$18),"")</f>
        <v/>
      </c>
      <c r="IC18" s="19" t="str">
        <f t="array" ref="IC18">IF(IC7="1",IC284-PRODUCT(IC9,INDEX($OL$1:$PC$19,18,MATCH(IC$2&amp;IC$6,INDEX($OL$1:$PC$19,2,)&amp;INDEX($OL$1:$PC$19,6,),0)))+IC9*SUMPRODUCT($OL$7:$PC$7,$OL$18:$PC$18)-IC$12*INDEX($OF$1:$OK$19,18,MATCH(IC13,$OF$1:$OK$1,0))+IC9*SUMPRODUCT($OL$7:$PC$7,$OL$10:$PC$10)*SUMPRODUCT($OF$10:$OI$10,$OF$18:$OI$18)+SUMPRODUCT($OL$7:$PC$7,$OL$11:$PC$11)*SUMPRODUCT($OF$11:$OI$11,$OF$18:$OI$18),"")</f>
        <v/>
      </c>
      <c r="ID18" s="19" t="str">
        <f t="array" ref="ID18">IF(ID7="1",ID284-PRODUCT(ID9,INDEX($OL$1:$PC$19,18,MATCH(ID$2&amp;ID$6,INDEX($OL$1:$PC$19,2,)&amp;INDEX($OL$1:$PC$19,6,),0)))+ID9*SUMPRODUCT($OL$7:$PC$7,$OL$18:$PC$18)-ID$12*INDEX($OF$1:$OK$19,18,MATCH(ID13,$OF$1:$OK$1,0))+ID9*SUMPRODUCT($OL$7:$PC$7,$OL$10:$PC$10)*SUMPRODUCT($OF$10:$OI$10,$OF$18:$OI$18)+SUMPRODUCT($OL$7:$PC$7,$OL$11:$PC$11)*SUMPRODUCT($OF$11:$OI$11,$OF$18:$OI$18),"")</f>
        <v/>
      </c>
      <c r="IE18" s="19" t="str">
        <f t="array" ref="IE18">IF(IE7="1",IE284-PRODUCT(IE9,INDEX($OL$1:$PC$19,18,MATCH(IE$2&amp;IE$6,INDEX($OL$1:$PC$19,2,)&amp;INDEX($OL$1:$PC$19,6,),0)))+IE9*SUMPRODUCT($OL$7:$PC$7,$OL$18:$PC$18)-IE$12*INDEX($OF$1:$OK$19,18,MATCH(IE13,$OF$1:$OK$1,0))+IE9*SUMPRODUCT($OL$7:$PC$7,$OL$10:$PC$10)*SUMPRODUCT($OF$10:$OI$10,$OF$18:$OI$18)+SUMPRODUCT($OL$7:$PC$7,$OL$11:$PC$11)*SUMPRODUCT($OF$11:$OI$11,$OF$18:$OI$18),"")</f>
        <v/>
      </c>
      <c r="IF18" s="19" t="str">
        <f t="array" ref="IF18">IF(IF7="1",IF284-PRODUCT(IF9,INDEX($OL$1:$PC$19,18,MATCH(IF$2&amp;IF$6,INDEX($OL$1:$PC$19,2,)&amp;INDEX($OL$1:$PC$19,6,),0)))+IF9*SUMPRODUCT($OL$7:$PC$7,$OL$18:$PC$18)-IF$12*INDEX($OF$1:$OK$19,18,MATCH(IF13,$OF$1:$OK$1,0))+IF9*SUMPRODUCT($OL$7:$PC$7,$OL$10:$PC$10)*SUMPRODUCT($OF$10:$OI$10,$OF$18:$OI$18)+SUMPRODUCT($OL$7:$PC$7,$OL$11:$PC$11)*SUMPRODUCT($OF$11:$OI$11,$OF$18:$OI$18),"")</f>
        <v/>
      </c>
      <c r="IG18" s="19" t="str">
        <f t="array" ref="IG18">IF(IG7="1",IG284-PRODUCT(IG9,INDEX($OL$1:$PC$19,18,MATCH(IG$2&amp;IG$6,INDEX($OL$1:$PC$19,2,)&amp;INDEX($OL$1:$PC$19,6,),0)))+IG9*SUMPRODUCT($OL$7:$PC$7,$OL$18:$PC$18)-IG$12*INDEX($OF$1:$OK$19,18,MATCH(IG13,$OF$1:$OK$1,0))+IG9*SUMPRODUCT($OL$7:$PC$7,$OL$10:$PC$10)*SUMPRODUCT($OF$10:$OI$10,$OF$18:$OI$18)+SUMPRODUCT($OL$7:$PC$7,$OL$11:$PC$11)*SUMPRODUCT($OF$11:$OI$11,$OF$18:$OI$18),"")</f>
        <v/>
      </c>
      <c r="IH18" s="19" t="str">
        <f t="array" ref="IH18">IF(IH7="1",IH284-PRODUCT(IH9,INDEX($OL$1:$PC$19,18,MATCH(IH$2&amp;IH$6,INDEX($OL$1:$PC$19,2,)&amp;INDEX($OL$1:$PC$19,6,),0)))+IH9*SUMPRODUCT($OL$7:$PC$7,$OL$18:$PC$18)-IH$12*INDEX($OF$1:$OK$19,18,MATCH(IH13,$OF$1:$OK$1,0))+IH9*SUMPRODUCT($OL$7:$PC$7,$OL$10:$PC$10)*SUMPRODUCT($OF$10:$OI$10,$OF$18:$OI$18)+SUMPRODUCT($OL$7:$PC$7,$OL$11:$PC$11)*SUMPRODUCT($OF$11:$OI$11,$OF$18:$OI$18),"")</f>
        <v/>
      </c>
      <c r="II18" s="19" t="str">
        <f t="array" ref="II18">IF(II7="1",II284-PRODUCT(II9,INDEX($OL$1:$PC$19,18,MATCH(II$2&amp;II$6,INDEX($OL$1:$PC$19,2,)&amp;INDEX($OL$1:$PC$19,6,),0)))+II9*SUMPRODUCT($OL$7:$PC$7,$OL$18:$PC$18)-II$12*INDEX($OF$1:$OK$19,18,MATCH(II13,$OF$1:$OK$1,0))+II9*SUMPRODUCT($OL$7:$PC$7,$OL$10:$PC$10)*SUMPRODUCT($OF$10:$OI$10,$OF$18:$OI$18)+SUMPRODUCT($OL$7:$PC$7,$OL$11:$PC$11)*SUMPRODUCT($OF$11:$OI$11,$OF$18:$OI$18),"")</f>
        <v/>
      </c>
      <c r="IJ18" s="19" t="str">
        <f t="array" ref="IJ18">IF(IJ7="1",IJ284-PRODUCT(IJ9,INDEX($OL$1:$PC$19,18,MATCH(IJ$2&amp;IJ$6,INDEX($OL$1:$PC$19,2,)&amp;INDEX($OL$1:$PC$19,6,),0)))+IJ9*SUMPRODUCT($OL$7:$PC$7,$OL$18:$PC$18)-IJ$12*INDEX($OF$1:$OK$19,18,MATCH(IJ13,$OF$1:$OK$1,0))+IJ9*SUMPRODUCT($OL$7:$PC$7,$OL$10:$PC$10)*SUMPRODUCT($OF$10:$OI$10,$OF$18:$OI$18)+SUMPRODUCT($OL$7:$PC$7,$OL$11:$PC$11)*SUMPRODUCT($OF$11:$OI$11,$OF$18:$OI$18),"")</f>
        <v/>
      </c>
      <c r="IK18" s="19" t="str">
        <f t="array" ref="IK18">IF(IK7="1",IK284-PRODUCT(IK9,INDEX($OL$1:$PC$19,18,MATCH(IK$2&amp;IK$6,INDEX($OL$1:$PC$19,2,)&amp;INDEX($OL$1:$PC$19,6,),0)))+IK9*SUMPRODUCT($OL$7:$PC$7,$OL$18:$PC$18)-IK$12*INDEX($OF$1:$OK$19,18,MATCH(IK13,$OF$1:$OK$1,0))+IK9*SUMPRODUCT($OL$7:$PC$7,$OL$10:$PC$10)*SUMPRODUCT($OF$10:$OI$10,$OF$18:$OI$18)+SUMPRODUCT($OL$7:$PC$7,$OL$11:$PC$11)*SUMPRODUCT($OF$11:$OI$11,$OF$18:$OI$18),"")</f>
        <v/>
      </c>
      <c r="IL18" s="19" t="str">
        <f t="array" ref="IL18">IF(IL7="1",IL284-PRODUCT(IL9,INDEX($OL$1:$PC$19,18,MATCH(IL$2&amp;IL$6,INDEX($OL$1:$PC$19,2,)&amp;INDEX($OL$1:$PC$19,6,),0)))+IL9*SUMPRODUCT($OL$7:$PC$7,$OL$18:$PC$18)-IL$12*INDEX($OF$1:$OK$19,18,MATCH(IL13,$OF$1:$OK$1,0))+IL9*SUMPRODUCT($OL$7:$PC$7,$OL$10:$PC$10)*SUMPRODUCT($OF$10:$OI$10,$OF$18:$OI$18)+SUMPRODUCT($OL$7:$PC$7,$OL$11:$PC$11)*SUMPRODUCT($OF$11:$OI$11,$OF$18:$OI$18),"")</f>
        <v/>
      </c>
      <c r="IM18" s="19" t="str">
        <f t="array" ref="IM18">IF(IM7="1",IM284-PRODUCT(IM9,INDEX($OL$1:$PC$19,18,MATCH(IM$2&amp;IM$6,INDEX($OL$1:$PC$19,2,)&amp;INDEX($OL$1:$PC$19,6,),0)))+IM9*SUMPRODUCT($OL$7:$PC$7,$OL$18:$PC$18)-IM$12*INDEX($OF$1:$OK$19,18,MATCH(IM13,$OF$1:$OK$1,0))+IM9*SUMPRODUCT($OL$7:$PC$7,$OL$10:$PC$10)*SUMPRODUCT($OF$10:$OI$10,$OF$18:$OI$18)+SUMPRODUCT($OL$7:$PC$7,$OL$11:$PC$11)*SUMPRODUCT($OF$11:$OI$11,$OF$18:$OI$18),"")</f>
        <v/>
      </c>
      <c r="IN18" s="19" t="str">
        <f t="array" ref="IN18">IF(IN7="1",IN284-PRODUCT(IN9,INDEX($OL$1:$PC$19,18,MATCH(IN$2&amp;IN$6,INDEX($OL$1:$PC$19,2,)&amp;INDEX($OL$1:$PC$19,6,),0)))+IN9*SUMPRODUCT($OL$7:$PC$7,$OL$18:$PC$18)-IN$12*INDEX($OF$1:$OK$19,18,MATCH(IN13,$OF$1:$OK$1,0))+IN9*SUMPRODUCT($OL$7:$PC$7,$OL$10:$PC$10)*SUMPRODUCT($OF$10:$OI$10,$OF$18:$OI$18)+SUMPRODUCT($OL$7:$PC$7,$OL$11:$PC$11)*SUMPRODUCT($OF$11:$OI$11,$OF$18:$OI$18),"")</f>
        <v/>
      </c>
      <c r="IO18" s="19" t="str">
        <f t="array" ref="IO18">IF(IO7="1",IO284-PRODUCT(IO9,INDEX($OL$1:$PC$19,18,MATCH(IO$2&amp;IO$6,INDEX($OL$1:$PC$19,2,)&amp;INDEX($OL$1:$PC$19,6,),0)))+IO9*SUMPRODUCT($OL$7:$PC$7,$OL$18:$PC$18)-IO$12*INDEX($OF$1:$OK$19,18,MATCH(IO13,$OF$1:$OK$1,0))+IO9*SUMPRODUCT($OL$7:$PC$7,$OL$10:$PC$10)*SUMPRODUCT($OF$10:$OI$10,$OF$18:$OI$18)+SUMPRODUCT($OL$7:$PC$7,$OL$11:$PC$11)*SUMPRODUCT($OF$11:$OI$11,$OF$18:$OI$18),"")</f>
        <v/>
      </c>
      <c r="IP18" s="19" t="str">
        <f t="array" ref="IP18">IF(IP7="1",IP284-PRODUCT(IP9,INDEX($OL$1:$PC$19,18,MATCH(IP$2&amp;IP$6,INDEX($OL$1:$PC$19,2,)&amp;INDEX($OL$1:$PC$19,6,),0)))+IP9*SUMPRODUCT($OL$7:$PC$7,$OL$18:$PC$18)-IP$12*INDEX($OF$1:$OK$19,18,MATCH(IP13,$OF$1:$OK$1,0))+IP9*SUMPRODUCT($OL$7:$PC$7,$OL$10:$PC$10)*SUMPRODUCT($OF$10:$OI$10,$OF$18:$OI$18)+SUMPRODUCT($OL$7:$PC$7,$OL$11:$PC$11)*SUMPRODUCT($OF$11:$OI$11,$OF$18:$OI$18),"")</f>
        <v/>
      </c>
      <c r="IQ18" s="19" t="str">
        <f t="array" ref="IQ18">IF(IQ7="1",IQ284-PRODUCT(IQ9,INDEX($OL$1:$PC$19,18,MATCH(IQ$2&amp;IQ$6,INDEX($OL$1:$PC$19,2,)&amp;INDEX($OL$1:$PC$19,6,),0)))+IQ9*SUMPRODUCT($OL$7:$PC$7,$OL$18:$PC$18)-IQ$12*INDEX($OF$1:$OK$19,18,MATCH(IQ13,$OF$1:$OK$1,0))+IQ9*SUMPRODUCT($OL$7:$PC$7,$OL$10:$PC$10)*SUMPRODUCT($OF$10:$OI$10,$OF$18:$OI$18)+SUMPRODUCT($OL$7:$PC$7,$OL$11:$PC$11)*SUMPRODUCT($OF$11:$OI$11,$OF$18:$OI$18),"")</f>
        <v/>
      </c>
      <c r="IR18" s="19" t="str">
        <f t="array" ref="IR18">IF(IR7="1",IR284-PRODUCT(IR9,INDEX($OL$1:$PC$19,18,MATCH(IR$2&amp;IR$6,INDEX($OL$1:$PC$19,2,)&amp;INDEX($OL$1:$PC$19,6,),0)))+IR9*SUMPRODUCT($OL$7:$PC$7,$OL$18:$PC$18)-IR$12*INDEX($OF$1:$OK$19,18,MATCH(IR13,$OF$1:$OK$1,0))+IR9*SUMPRODUCT($OL$7:$PC$7,$OL$10:$PC$10)*SUMPRODUCT($OF$10:$OI$10,$OF$18:$OI$18)+SUMPRODUCT($OL$7:$PC$7,$OL$11:$PC$11)*SUMPRODUCT($OF$11:$OI$11,$OF$18:$OI$18),"")</f>
        <v/>
      </c>
      <c r="IS18" s="19" t="str">
        <f t="array" ref="IS18">IF(IS7="1",IS284-PRODUCT(IS9,INDEX($OL$1:$PC$19,18,MATCH(IS$2&amp;IS$6,INDEX($OL$1:$PC$19,2,)&amp;INDEX($OL$1:$PC$19,6,),0)))+IS9*SUMPRODUCT($OL$7:$PC$7,$OL$18:$PC$18)-IS$12*INDEX($OF$1:$OK$19,18,MATCH(IS13,$OF$1:$OK$1,0))+IS9*SUMPRODUCT($OL$7:$PC$7,$OL$10:$PC$10)*SUMPRODUCT($OF$10:$OI$10,$OF$18:$OI$18)+SUMPRODUCT($OL$7:$PC$7,$OL$11:$PC$11)*SUMPRODUCT($OF$11:$OI$11,$OF$18:$OI$18),"")</f>
        <v/>
      </c>
      <c r="IT18" s="19" t="str">
        <f t="array" ref="IT18">IF(IT7="1",IT284-PRODUCT(IT9,INDEX($OL$1:$PC$19,18,MATCH(IT$2&amp;IT$6,INDEX($OL$1:$PC$19,2,)&amp;INDEX($OL$1:$PC$19,6,),0)))+IT9*SUMPRODUCT($OL$7:$PC$7,$OL$18:$PC$18)-IT$12*INDEX($OF$1:$OK$19,18,MATCH(IT13,$OF$1:$OK$1,0))+IT9*SUMPRODUCT($OL$7:$PC$7,$OL$10:$PC$10)*SUMPRODUCT($OF$10:$OI$10,$OF$18:$OI$18)+SUMPRODUCT($OL$7:$PC$7,$OL$11:$PC$11)*SUMPRODUCT($OF$11:$OI$11,$OF$18:$OI$18),"")</f>
        <v/>
      </c>
      <c r="IU18" s="19" t="str">
        <f t="array" ref="IU18">IF(IU7="1",IU284-PRODUCT(IU9,INDEX($OL$1:$PC$19,18,MATCH(IU$2&amp;IU$6,INDEX($OL$1:$PC$19,2,)&amp;INDEX($OL$1:$PC$19,6,),0)))+IU9*SUMPRODUCT($OL$7:$PC$7,$OL$18:$PC$18)-IU$12*INDEX($OF$1:$OK$19,18,MATCH(IU13,$OF$1:$OK$1,0))+IU9*SUMPRODUCT($OL$7:$PC$7,$OL$10:$PC$10)*SUMPRODUCT($OF$10:$OI$10,$OF$18:$OI$18)+SUMPRODUCT($OL$7:$PC$7,$OL$11:$PC$11)*SUMPRODUCT($OF$11:$OI$11,$OF$18:$OI$18),"")</f>
        <v/>
      </c>
      <c r="IV18" s="19" t="str">
        <f t="array" ref="IV18">IF(IV7="1",IV284-PRODUCT(IV9,INDEX($OL$1:$PC$19,18,MATCH(IV$2&amp;IV$6,INDEX($OL$1:$PC$19,2,)&amp;INDEX($OL$1:$PC$19,6,),0)))+IV9*SUMPRODUCT($OL$7:$PC$7,$OL$18:$PC$18)-IV$12*INDEX($OF$1:$OK$19,18,MATCH(IV13,$OF$1:$OK$1,0))+IV9*SUMPRODUCT($OL$7:$PC$7,$OL$10:$PC$10)*SUMPRODUCT($OF$10:$OI$10,$OF$18:$OI$18)+SUMPRODUCT($OL$7:$PC$7,$OL$11:$PC$11)*SUMPRODUCT($OF$11:$OI$11,$OF$18:$OI$18),"")</f>
        <v/>
      </c>
      <c r="IW18" s="19" t="str">
        <f t="array" ref="IW18">IF(IW7="1",IW284-PRODUCT(IW9,INDEX($OL$1:$PC$19,18,MATCH(IW$2&amp;IW$6,INDEX($OL$1:$PC$19,2,)&amp;INDEX($OL$1:$PC$19,6,),0)))+IW9*SUMPRODUCT($OL$7:$PC$7,$OL$18:$PC$18)-IW$12*INDEX($OF$1:$OK$19,18,MATCH(IW13,$OF$1:$OK$1,0))+IW9*SUMPRODUCT($OL$7:$PC$7,$OL$10:$PC$10)*SUMPRODUCT($OF$10:$OI$10,$OF$18:$OI$18)+SUMPRODUCT($OL$7:$PC$7,$OL$11:$PC$11)*SUMPRODUCT($OF$11:$OI$11,$OF$18:$OI$18),"")</f>
        <v/>
      </c>
      <c r="IX18" s="19" t="str">
        <f t="array" ref="IX18">IF(IX7="1",IX284-PRODUCT(IX9,INDEX($OL$1:$PC$19,18,MATCH(IX$2&amp;IX$6,INDEX($OL$1:$PC$19,2,)&amp;INDEX($OL$1:$PC$19,6,),0)))+IX9*SUMPRODUCT($OL$7:$PC$7,$OL$18:$PC$18)-IX$12*INDEX($OF$1:$OK$19,18,MATCH(IX13,$OF$1:$OK$1,0))+IX9*SUMPRODUCT($OL$7:$PC$7,$OL$10:$PC$10)*SUMPRODUCT($OF$10:$OI$10,$OF$18:$OI$18)+SUMPRODUCT($OL$7:$PC$7,$OL$11:$PC$11)*SUMPRODUCT($OF$11:$OI$11,$OF$18:$OI$18),"")</f>
        <v/>
      </c>
      <c r="IY18" s="19" t="str">
        <f t="array" ref="IY18">IF(IY7="1",IY284-PRODUCT(IY9,INDEX($OL$1:$PC$19,18,MATCH(IY$2&amp;IY$6,INDEX($OL$1:$PC$19,2,)&amp;INDEX($OL$1:$PC$19,6,),0)))+IY9*SUMPRODUCT($OL$7:$PC$7,$OL$18:$PC$18)-IY$12*INDEX($OF$1:$OK$19,18,MATCH(IY13,$OF$1:$OK$1,0))+IY9*SUMPRODUCT($OL$7:$PC$7,$OL$10:$PC$10)*SUMPRODUCT($OF$10:$OI$10,$OF$18:$OI$18)+SUMPRODUCT($OL$7:$PC$7,$OL$11:$PC$11)*SUMPRODUCT($OF$11:$OI$11,$OF$18:$OI$18),"")</f>
        <v/>
      </c>
      <c r="IZ18" s="19" t="str">
        <f t="array" ref="IZ18">IF(IZ7="1",IZ284-PRODUCT(IZ9,INDEX($OL$1:$PC$19,18,MATCH(IZ$2&amp;IZ$6,INDEX($OL$1:$PC$19,2,)&amp;INDEX($OL$1:$PC$19,6,),0)))+IZ9*SUMPRODUCT($OL$7:$PC$7,$OL$18:$PC$18)-IZ$12*INDEX($OF$1:$OK$19,18,MATCH(IZ13,$OF$1:$OK$1,0))+IZ9*SUMPRODUCT($OL$7:$PC$7,$OL$10:$PC$10)*SUMPRODUCT($OF$10:$OI$10,$OF$18:$OI$18)+SUMPRODUCT($OL$7:$PC$7,$OL$11:$PC$11)*SUMPRODUCT($OF$11:$OI$11,$OF$18:$OI$18),"")</f>
        <v/>
      </c>
      <c r="JA18" s="19" t="str">
        <f t="array" ref="JA18">IF(JA7="1",JA284-PRODUCT(JA9,INDEX($OL$1:$PC$19,18,MATCH(JA$2&amp;JA$6,INDEX($OL$1:$PC$19,2,)&amp;INDEX($OL$1:$PC$19,6,),0)))+JA9*SUMPRODUCT($OL$7:$PC$7,$OL$18:$PC$18)-JA$12*INDEX($OF$1:$OK$19,18,MATCH(JA13,$OF$1:$OK$1,0))+JA9*SUMPRODUCT($OL$7:$PC$7,$OL$10:$PC$10)*SUMPRODUCT($OF$10:$OI$10,$OF$18:$OI$18)+SUMPRODUCT($OL$7:$PC$7,$OL$11:$PC$11)*SUMPRODUCT($OF$11:$OI$11,$OF$18:$OI$18),"")</f>
        <v/>
      </c>
      <c r="JB18" s="19" t="str">
        <f t="array" ref="JB18">IF(JB7="1",JB284-PRODUCT(JB9,INDEX($OL$1:$PC$19,18,MATCH(JB$2&amp;JB$6,INDEX($OL$1:$PC$19,2,)&amp;INDEX($OL$1:$PC$19,6,),0)))+JB9*SUMPRODUCT($OL$7:$PC$7,$OL$18:$PC$18)-JB$12*INDEX($OF$1:$OK$19,18,MATCH(JB13,$OF$1:$OK$1,0))+JB9*SUMPRODUCT($OL$7:$PC$7,$OL$10:$PC$10)*SUMPRODUCT($OF$10:$OI$10,$OF$18:$OI$18)+SUMPRODUCT($OL$7:$PC$7,$OL$11:$PC$11)*SUMPRODUCT($OF$11:$OI$11,$OF$18:$OI$18),"")</f>
        <v/>
      </c>
      <c r="JC18" s="19" t="str">
        <f t="array" ref="JC18">IF(JC7="1",JC284-PRODUCT(JC9,INDEX($OL$1:$PC$19,18,MATCH(JC$2&amp;JC$6,INDEX($OL$1:$PC$19,2,)&amp;INDEX($OL$1:$PC$19,6,),0)))+JC9*SUMPRODUCT($OL$7:$PC$7,$OL$18:$PC$18)-JC$12*INDEX($OF$1:$OK$19,18,MATCH(JC13,$OF$1:$OK$1,0))+JC9*SUMPRODUCT($OL$7:$PC$7,$OL$10:$PC$10)*SUMPRODUCT($OF$10:$OI$10,$OF$18:$OI$18)+SUMPRODUCT($OL$7:$PC$7,$OL$11:$PC$11)*SUMPRODUCT($OF$11:$OI$11,$OF$18:$OI$18),"")</f>
        <v/>
      </c>
      <c r="JD18" s="19" t="str">
        <f t="array" ref="JD18">IF(JD7="1",JD284-PRODUCT(JD9,INDEX($OL$1:$PC$19,18,MATCH(JD$2&amp;JD$6,INDEX($OL$1:$PC$19,2,)&amp;INDEX($OL$1:$PC$19,6,),0)))+JD9*SUMPRODUCT($OL$7:$PC$7,$OL$18:$PC$18)-JD$12*INDEX($OF$1:$OK$19,18,MATCH(JD13,$OF$1:$OK$1,0))+JD9*SUMPRODUCT($OL$7:$PC$7,$OL$10:$PC$10)*SUMPRODUCT($OF$10:$OI$10,$OF$18:$OI$18)+SUMPRODUCT($OL$7:$PC$7,$OL$11:$PC$11)*SUMPRODUCT($OF$11:$OI$11,$OF$18:$OI$18),"")</f>
        <v/>
      </c>
      <c r="JE18" s="19" t="str">
        <f t="array" ref="JE18">IF(JE7="1",JE284-PRODUCT(JE9,INDEX($OL$1:$PC$19,18,MATCH(JE$2&amp;JE$6,INDEX($OL$1:$PC$19,2,)&amp;INDEX($OL$1:$PC$19,6,),0)))+JE9*SUMPRODUCT($OL$7:$PC$7,$OL$18:$PC$18)-JE$12*INDEX($OF$1:$OK$19,18,MATCH(JE13,$OF$1:$OK$1,0))+JE9*SUMPRODUCT($OL$7:$PC$7,$OL$10:$PC$10)*SUMPRODUCT($OF$10:$OI$10,$OF$18:$OI$18)+SUMPRODUCT($OL$7:$PC$7,$OL$11:$PC$11)*SUMPRODUCT($OF$11:$OI$11,$OF$18:$OI$18),"")</f>
        <v/>
      </c>
      <c r="JF18" s="19" t="str">
        <f t="array" ref="JF18">IF(JF7="1",JF284-PRODUCT(JF9,INDEX($OL$1:$PC$19,18,MATCH(JF$2&amp;JF$6,INDEX($OL$1:$PC$19,2,)&amp;INDEX($OL$1:$PC$19,6,),0)))+JF9*SUMPRODUCT($OL$7:$PC$7,$OL$18:$PC$18)-JF$12*INDEX($OF$1:$OK$19,18,MATCH(JF13,$OF$1:$OK$1,0))+JF9*SUMPRODUCT($OL$7:$PC$7,$OL$10:$PC$10)*SUMPRODUCT($OF$10:$OI$10,$OF$18:$OI$18)+SUMPRODUCT($OL$7:$PC$7,$OL$11:$PC$11)*SUMPRODUCT($OF$11:$OI$11,$OF$18:$OI$18),"")</f>
        <v/>
      </c>
      <c r="JG18" s="19" t="str">
        <f t="array" ref="JG18">IF(JG7="1",JG284-PRODUCT(JG9,INDEX($OL$1:$PC$19,18,MATCH(JG$2&amp;JG$6,INDEX($OL$1:$PC$19,2,)&amp;INDEX($OL$1:$PC$19,6,),0)))+JG9*SUMPRODUCT($OL$7:$PC$7,$OL$18:$PC$18)-JG$12*INDEX($OF$1:$OK$19,18,MATCH(JG13,$OF$1:$OK$1,0))+JG9*SUMPRODUCT($OL$7:$PC$7,$OL$10:$PC$10)*SUMPRODUCT($OF$10:$OI$10,$OF$18:$OI$18)+SUMPRODUCT($OL$7:$PC$7,$OL$11:$PC$11)*SUMPRODUCT($OF$11:$OI$11,$OF$18:$OI$18),"")</f>
        <v/>
      </c>
      <c r="JH18" s="19" t="str">
        <f t="array" ref="JH18">IF(JH7="1",JH284-PRODUCT(JH9,INDEX($OL$1:$PC$19,18,MATCH(JH$2&amp;JH$6,INDEX($OL$1:$PC$19,2,)&amp;INDEX($OL$1:$PC$19,6,),0)))+JH9*SUMPRODUCT($OL$7:$PC$7,$OL$18:$PC$18)-JH$12*INDEX($OF$1:$OK$19,18,MATCH(JH13,$OF$1:$OK$1,0))+JH9*SUMPRODUCT($OL$7:$PC$7,$OL$10:$PC$10)*SUMPRODUCT($OF$10:$OI$10,$OF$18:$OI$18)+SUMPRODUCT($OL$7:$PC$7,$OL$11:$PC$11)*SUMPRODUCT($OF$11:$OI$11,$OF$18:$OI$18),"")</f>
        <v/>
      </c>
      <c r="JI18" s="19" t="str">
        <f t="array" ref="JI18">IF(JI7="1",JI284-PRODUCT(JI9,INDEX($OL$1:$PC$19,18,MATCH(JI$2&amp;JI$6,INDEX($OL$1:$PC$19,2,)&amp;INDEX($OL$1:$PC$19,6,),0)))+JI9*SUMPRODUCT($OL$7:$PC$7,$OL$18:$PC$18)-JI$12*INDEX($OF$1:$OK$19,18,MATCH(JI13,$OF$1:$OK$1,0))+JI9*SUMPRODUCT($OL$7:$PC$7,$OL$10:$PC$10)*SUMPRODUCT($OF$10:$OI$10,$OF$18:$OI$18)+SUMPRODUCT($OL$7:$PC$7,$OL$11:$PC$11)*SUMPRODUCT($OF$11:$OI$11,$OF$18:$OI$18),"")</f>
        <v/>
      </c>
      <c r="JJ18" s="19" t="str">
        <f t="array" ref="JJ18">IF(JJ7="1",JJ284-PRODUCT(JJ9,INDEX($OL$1:$PC$19,18,MATCH(JJ$2&amp;JJ$6,INDEX($OL$1:$PC$19,2,)&amp;INDEX($OL$1:$PC$19,6,),0)))+JJ9*SUMPRODUCT($OL$7:$PC$7,$OL$18:$PC$18)-JJ$12*INDEX($OF$1:$OK$19,18,MATCH(JJ13,$OF$1:$OK$1,0))+JJ9*SUMPRODUCT($OL$7:$PC$7,$OL$10:$PC$10)*SUMPRODUCT($OF$10:$OI$10,$OF$18:$OI$18)+SUMPRODUCT($OL$7:$PC$7,$OL$11:$PC$11)*SUMPRODUCT($OF$11:$OI$11,$OF$18:$OI$18),"")</f>
        <v/>
      </c>
      <c r="JK18" s="19" t="str">
        <f t="array" ref="JK18">IF(JK7="1",JK284-PRODUCT(JK9,INDEX($OL$1:$PC$19,18,MATCH(JK$2&amp;JK$6,INDEX($OL$1:$PC$19,2,)&amp;INDEX($OL$1:$PC$19,6,),0)))+JK9*SUMPRODUCT($OL$7:$PC$7,$OL$18:$PC$18)-JK$12*INDEX($OF$1:$OK$19,18,MATCH(JK13,$OF$1:$OK$1,0))+JK9*SUMPRODUCT($OL$7:$PC$7,$OL$10:$PC$10)*SUMPRODUCT($OF$10:$OI$10,$OF$18:$OI$18)+SUMPRODUCT($OL$7:$PC$7,$OL$11:$PC$11)*SUMPRODUCT($OF$11:$OI$11,$OF$18:$OI$18),"")</f>
        <v/>
      </c>
      <c r="JL18" s="19" t="str">
        <f t="array" ref="JL18">IF(JL7="1",JL284-PRODUCT(JL9,INDEX($OL$1:$PC$19,18,MATCH(JL$2&amp;JL$6,INDEX($OL$1:$PC$19,2,)&amp;INDEX($OL$1:$PC$19,6,),0)))+JL9*SUMPRODUCT($OL$7:$PC$7,$OL$18:$PC$18)-JL$12*INDEX($OF$1:$OK$19,18,MATCH(JL13,$OF$1:$OK$1,0))+JL9*SUMPRODUCT($OL$7:$PC$7,$OL$10:$PC$10)*SUMPRODUCT($OF$10:$OI$10,$OF$18:$OI$18)+SUMPRODUCT($OL$7:$PC$7,$OL$11:$PC$11)*SUMPRODUCT($OF$11:$OI$11,$OF$18:$OI$18),"")</f>
        <v/>
      </c>
      <c r="JM18" s="19" t="str">
        <f t="array" ref="JM18">IF(JM7="1",JM284-PRODUCT(JM9,INDEX($OL$1:$PC$19,18,MATCH(JM$2&amp;JM$6,INDEX($OL$1:$PC$19,2,)&amp;INDEX($OL$1:$PC$19,6,),0)))+JM9*SUMPRODUCT($OL$7:$PC$7,$OL$18:$PC$18)-JM$12*INDEX($OF$1:$OK$19,18,MATCH(JM13,$OF$1:$OK$1,0))+JM9*SUMPRODUCT($OL$7:$PC$7,$OL$10:$PC$10)*SUMPRODUCT($OF$10:$OI$10,$OF$18:$OI$18)+SUMPRODUCT($OL$7:$PC$7,$OL$11:$PC$11)*SUMPRODUCT($OF$11:$OI$11,$OF$18:$OI$18),"")</f>
        <v/>
      </c>
      <c r="JN18" s="19" t="str">
        <f t="array" ref="JN18">IF(JN7="1",JN284-PRODUCT(JN9,INDEX($OL$1:$PC$19,18,MATCH(JN$2&amp;JN$6,INDEX($OL$1:$PC$19,2,)&amp;INDEX($OL$1:$PC$19,6,),0)))+JN9*SUMPRODUCT($OL$7:$PC$7,$OL$18:$PC$18)-JN$12*INDEX($OF$1:$OK$19,18,MATCH(JN13,$OF$1:$OK$1,0))+JN9*SUMPRODUCT($OL$7:$PC$7,$OL$10:$PC$10)*SUMPRODUCT($OF$10:$OI$10,$OF$18:$OI$18)+SUMPRODUCT($OL$7:$PC$7,$OL$11:$PC$11)*SUMPRODUCT($OF$11:$OI$11,$OF$18:$OI$18),"")</f>
        <v/>
      </c>
      <c r="JO18" s="19" t="str">
        <f t="array" ref="JO18">IF(JO7="1",JO284-PRODUCT(JO9,INDEX($OL$1:$PC$19,18,MATCH(JO$2&amp;JO$6,INDEX($OL$1:$PC$19,2,)&amp;INDEX($OL$1:$PC$19,6,),0)))+JO9*SUMPRODUCT($OL$7:$PC$7,$OL$18:$PC$18)-JO$12*INDEX($OF$1:$OK$19,18,MATCH(JO13,$OF$1:$OK$1,0))+JO9*SUMPRODUCT($OL$7:$PC$7,$OL$10:$PC$10)*SUMPRODUCT($OF$10:$OI$10,$OF$18:$OI$18)+SUMPRODUCT($OL$7:$PC$7,$OL$11:$PC$11)*SUMPRODUCT($OF$11:$OI$11,$OF$18:$OI$18),"")</f>
        <v/>
      </c>
      <c r="JP18" s="19" t="str">
        <f t="array" ref="JP18">IF(JP7="1",JP284-PRODUCT(JP9,INDEX($OL$1:$PC$19,18,MATCH(JP$2&amp;JP$6,INDEX($OL$1:$PC$19,2,)&amp;INDEX($OL$1:$PC$19,6,),0)))+JP9*SUMPRODUCT($OL$7:$PC$7,$OL$18:$PC$18)-JP$12*INDEX($OF$1:$OK$19,18,MATCH(JP13,$OF$1:$OK$1,0))+JP9*SUMPRODUCT($OL$7:$PC$7,$OL$10:$PC$10)*SUMPRODUCT($OF$10:$OI$10,$OF$18:$OI$18)+SUMPRODUCT($OL$7:$PC$7,$OL$11:$PC$11)*SUMPRODUCT($OF$11:$OI$11,$OF$18:$OI$18),"")</f>
        <v/>
      </c>
      <c r="JQ18" s="19" t="str">
        <f t="array" ref="JQ18">IF(JQ7="1",JQ284-PRODUCT(JQ9,INDEX($OL$1:$PC$19,18,MATCH(JQ$2&amp;JQ$6,INDEX($OL$1:$PC$19,2,)&amp;INDEX($OL$1:$PC$19,6,),0)))+JQ9*SUMPRODUCT($OL$7:$PC$7,$OL$18:$PC$18)-JQ$12*INDEX($OF$1:$OK$19,18,MATCH(JQ13,$OF$1:$OK$1,0))+JQ9*SUMPRODUCT($OL$7:$PC$7,$OL$10:$PC$10)*SUMPRODUCT($OF$10:$OI$10,$OF$18:$OI$18)+SUMPRODUCT($OL$7:$PC$7,$OL$11:$PC$11)*SUMPRODUCT($OF$11:$OI$11,$OF$18:$OI$18),"")</f>
        <v/>
      </c>
      <c r="JR18" s="19" t="str">
        <f t="array" ref="JR18">IF(JR7="1",JR284-PRODUCT(JR9,INDEX($OL$1:$PC$19,18,MATCH(JR$2&amp;JR$6,INDEX($OL$1:$PC$19,2,)&amp;INDEX($OL$1:$PC$19,6,),0)))+JR9*SUMPRODUCT($OL$7:$PC$7,$OL$18:$PC$18)-JR$12*INDEX($OF$1:$OK$19,18,MATCH(JR13,$OF$1:$OK$1,0))+JR9*SUMPRODUCT($OL$7:$PC$7,$OL$10:$PC$10)*SUMPRODUCT($OF$10:$OI$10,$OF$18:$OI$18)+SUMPRODUCT($OL$7:$PC$7,$OL$11:$PC$11)*SUMPRODUCT($OF$11:$OI$11,$OF$18:$OI$18),"")</f>
        <v/>
      </c>
      <c r="JS18" s="19" t="str">
        <f t="array" ref="JS18">IF(JS7="1",JS284-PRODUCT(JS9,INDEX($OL$1:$PC$19,18,MATCH(JS$2&amp;JS$6,INDEX($OL$1:$PC$19,2,)&amp;INDEX($OL$1:$PC$19,6,),0)))+JS9*SUMPRODUCT($OL$7:$PC$7,$OL$18:$PC$18)-JS$12*INDEX($OF$1:$OK$19,18,MATCH(JS13,$OF$1:$OK$1,0))+JS9*SUMPRODUCT($OL$7:$PC$7,$OL$10:$PC$10)*SUMPRODUCT($OF$10:$OI$10,$OF$18:$OI$18)+SUMPRODUCT($OL$7:$PC$7,$OL$11:$PC$11)*SUMPRODUCT($OF$11:$OI$11,$OF$18:$OI$18),"")</f>
        <v/>
      </c>
      <c r="JT18" s="19" t="str">
        <f t="array" ref="JT18">IF(JT7="1",JT284-PRODUCT(JT9,INDEX($OL$1:$PC$19,18,MATCH(JT$2&amp;JT$6,INDEX($OL$1:$PC$19,2,)&amp;INDEX($OL$1:$PC$19,6,),0)))+JT9*SUMPRODUCT($OL$7:$PC$7,$OL$18:$PC$18)-JT$12*INDEX($OF$1:$OK$19,18,MATCH(JT13,$OF$1:$OK$1,0))+JT9*SUMPRODUCT($OL$7:$PC$7,$OL$10:$PC$10)*SUMPRODUCT($OF$10:$OI$10,$OF$18:$OI$18)+SUMPRODUCT($OL$7:$PC$7,$OL$11:$PC$11)*SUMPRODUCT($OF$11:$OI$11,$OF$18:$OI$18),"")</f>
        <v/>
      </c>
      <c r="JU18" s="19" t="str">
        <f t="array" ref="JU18">IF(JU7="1",JU284-PRODUCT(JU9,INDEX($OL$1:$PC$19,18,MATCH(JU$2&amp;JU$6,INDEX($OL$1:$PC$19,2,)&amp;INDEX($OL$1:$PC$19,6,),0)))+JU9*SUMPRODUCT($OL$7:$PC$7,$OL$18:$PC$18)-JU$12*INDEX($OF$1:$OK$19,18,MATCH(JU13,$OF$1:$OK$1,0))+JU9*SUMPRODUCT($OL$7:$PC$7,$OL$10:$PC$10)*SUMPRODUCT($OF$10:$OI$10,$OF$18:$OI$18)+SUMPRODUCT($OL$7:$PC$7,$OL$11:$PC$11)*SUMPRODUCT($OF$11:$OI$11,$OF$18:$OI$18),"")</f>
        <v/>
      </c>
      <c r="JV18" s="19" t="str">
        <f t="array" ref="JV18">IF(JV7="1",JV284-PRODUCT(JV9,INDEX($OL$1:$PC$19,18,MATCH(JV$2&amp;JV$6,INDEX($OL$1:$PC$19,2,)&amp;INDEX($OL$1:$PC$19,6,),0)))+JV9*SUMPRODUCT($OL$7:$PC$7,$OL$18:$PC$18)-JV$12*INDEX($OF$1:$OK$19,18,MATCH(JV13,$OF$1:$OK$1,0))+JV9*SUMPRODUCT($OL$7:$PC$7,$OL$10:$PC$10)*SUMPRODUCT($OF$10:$OI$10,$OF$18:$OI$18)+SUMPRODUCT($OL$7:$PC$7,$OL$11:$PC$11)*SUMPRODUCT($OF$11:$OI$11,$OF$18:$OI$18),"")</f>
        <v/>
      </c>
      <c r="JW18" s="19" t="str">
        <f t="array" ref="JW18">IF(JW7="1",JW284-PRODUCT(JW9,INDEX($OL$1:$PC$19,18,MATCH(JW$2&amp;JW$6,INDEX($OL$1:$PC$19,2,)&amp;INDEX($OL$1:$PC$19,6,),0)))+JW9*SUMPRODUCT($OL$7:$PC$7,$OL$18:$PC$18)-JW$12*INDEX($OF$1:$OK$19,18,MATCH(JW13,$OF$1:$OK$1,0))+JW9*SUMPRODUCT($OL$7:$PC$7,$OL$10:$PC$10)*SUMPRODUCT($OF$10:$OI$10,$OF$18:$OI$18)+SUMPRODUCT($OL$7:$PC$7,$OL$11:$PC$11)*SUMPRODUCT($OF$11:$OI$11,$OF$18:$OI$18),"")</f>
        <v/>
      </c>
      <c r="JX18" s="19" t="str">
        <f t="array" ref="JX18">IF(JX7="1",JX284-PRODUCT(JX9,INDEX($OL$1:$PC$19,18,MATCH(JX$2&amp;JX$6,INDEX($OL$1:$PC$19,2,)&amp;INDEX($OL$1:$PC$19,6,),0)))+JX9*SUMPRODUCT($OL$7:$PC$7,$OL$18:$PC$18)-JX$12*INDEX($OF$1:$OK$19,18,MATCH(JX13,$OF$1:$OK$1,0))+JX9*SUMPRODUCT($OL$7:$PC$7,$OL$10:$PC$10)*SUMPRODUCT($OF$10:$OI$10,$OF$18:$OI$18)+SUMPRODUCT($OL$7:$PC$7,$OL$11:$PC$11)*SUMPRODUCT($OF$11:$OI$11,$OF$18:$OI$18),"")</f>
        <v/>
      </c>
      <c r="JY18" s="19" t="str">
        <f t="array" ref="JY18">IF(JY7="1",JY284-PRODUCT(JY9,INDEX($OL$1:$PC$19,18,MATCH(JY$2&amp;JY$6,INDEX($OL$1:$PC$19,2,)&amp;INDEX($OL$1:$PC$19,6,),0)))+JY9*SUMPRODUCT($OL$7:$PC$7,$OL$18:$PC$18)-JY$12*INDEX($OF$1:$OK$19,18,MATCH(JY13,$OF$1:$OK$1,0))+JY9*SUMPRODUCT($OL$7:$PC$7,$OL$10:$PC$10)*SUMPRODUCT($OF$10:$OI$10,$OF$18:$OI$18)+SUMPRODUCT($OL$7:$PC$7,$OL$11:$PC$11)*SUMPRODUCT($OF$11:$OI$11,$OF$18:$OI$18),"")</f>
        <v/>
      </c>
      <c r="JZ18" s="19" t="str">
        <f t="array" ref="JZ18">IF(JZ7="1",JZ284-PRODUCT(JZ9,INDEX($OL$1:$PC$19,18,MATCH(JZ$2&amp;JZ$6,INDEX($OL$1:$PC$19,2,)&amp;INDEX($OL$1:$PC$19,6,),0)))+JZ9*SUMPRODUCT($OL$7:$PC$7,$OL$18:$PC$18)-JZ$12*INDEX($OF$1:$OK$19,18,MATCH(JZ13,$OF$1:$OK$1,0))+JZ9*SUMPRODUCT($OL$7:$PC$7,$OL$10:$PC$10)*SUMPRODUCT($OF$10:$OI$10,$OF$18:$OI$18)+SUMPRODUCT($OL$7:$PC$7,$OL$11:$PC$11)*SUMPRODUCT($OF$11:$OI$11,$OF$18:$OI$18),"")</f>
        <v/>
      </c>
      <c r="KA18" s="19" t="str">
        <f t="array" ref="KA18">IF(KA7="1",KA284-PRODUCT(KA9,INDEX($OL$1:$PC$19,18,MATCH(KA$2&amp;KA$6,INDEX($OL$1:$PC$19,2,)&amp;INDEX($OL$1:$PC$19,6,),0)))+KA9*SUMPRODUCT($OL$7:$PC$7,$OL$18:$PC$18)-KA$12*INDEX($OF$1:$OK$19,18,MATCH(KA13,$OF$1:$OK$1,0))+KA9*SUMPRODUCT($OL$7:$PC$7,$OL$10:$PC$10)*SUMPRODUCT($OF$10:$OI$10,$OF$18:$OI$18)+SUMPRODUCT($OL$7:$PC$7,$OL$11:$PC$11)*SUMPRODUCT($OF$11:$OI$11,$OF$18:$OI$18),"")</f>
        <v/>
      </c>
      <c r="KB18" s="19" t="str">
        <f t="array" ref="KB18">IF(KB7="1",KB284-PRODUCT(KB9,INDEX($OL$1:$PC$19,18,MATCH(KB$2&amp;KB$6,INDEX($OL$1:$PC$19,2,)&amp;INDEX($OL$1:$PC$19,6,),0)))+KB9*SUMPRODUCT($OL$7:$PC$7,$OL$18:$PC$18)-KB$12*INDEX($OF$1:$OK$19,18,MATCH(KB13,$OF$1:$OK$1,0))+KB9*SUMPRODUCT($OL$7:$PC$7,$OL$10:$PC$10)*SUMPRODUCT($OF$10:$OI$10,$OF$18:$OI$18)+SUMPRODUCT($OL$7:$PC$7,$OL$11:$PC$11)*SUMPRODUCT($OF$11:$OI$11,$OF$18:$OI$18),"")</f>
        <v/>
      </c>
      <c r="KC18" s="19" t="str">
        <f t="array" ref="KC18">IF(KC7="1",KC284-PRODUCT(KC9,INDEX($OL$1:$PC$19,18,MATCH(KC$2&amp;KC$6,INDEX($OL$1:$PC$19,2,)&amp;INDEX($OL$1:$PC$19,6,),0)))+KC9*SUMPRODUCT($OL$7:$PC$7,$OL$18:$PC$18)-KC$12*INDEX($OF$1:$OK$19,18,MATCH(KC13,$OF$1:$OK$1,0))+KC9*SUMPRODUCT($OL$7:$PC$7,$OL$10:$PC$10)*SUMPRODUCT($OF$10:$OI$10,$OF$18:$OI$18)+SUMPRODUCT($OL$7:$PC$7,$OL$11:$PC$11)*SUMPRODUCT($OF$11:$OI$11,$OF$18:$OI$18),"")</f>
        <v/>
      </c>
      <c r="KD18" s="19" t="str">
        <f t="array" ref="KD18">IF(KD7="1",KD284-PRODUCT(KD9,INDEX($OL$1:$PC$19,18,MATCH(KD$2&amp;KD$6,INDEX($OL$1:$PC$19,2,)&amp;INDEX($OL$1:$PC$19,6,),0)))+KD9*SUMPRODUCT($OL$7:$PC$7,$OL$18:$PC$18)-KD$12*INDEX($OF$1:$OK$19,18,MATCH(KD13,$OF$1:$OK$1,0))+KD9*SUMPRODUCT($OL$7:$PC$7,$OL$10:$PC$10)*SUMPRODUCT($OF$10:$OI$10,$OF$18:$OI$18)+SUMPRODUCT($OL$7:$PC$7,$OL$11:$PC$11)*SUMPRODUCT($OF$11:$OI$11,$OF$18:$OI$18),"")</f>
        <v/>
      </c>
      <c r="KE18" s="19" t="str">
        <f t="array" ref="KE18">IF(KE7="1",KE284-PRODUCT(KE9,INDEX($OL$1:$PC$19,18,MATCH(KE$2&amp;KE$6,INDEX($OL$1:$PC$19,2,)&amp;INDEX($OL$1:$PC$19,6,),0)))+KE9*SUMPRODUCT($OL$7:$PC$7,$OL$18:$PC$18)-KE$12*INDEX($OF$1:$OK$19,18,MATCH(KE13,$OF$1:$OK$1,0))+KE9*SUMPRODUCT($OL$7:$PC$7,$OL$10:$PC$10)*SUMPRODUCT($OF$10:$OI$10,$OF$18:$OI$18)+SUMPRODUCT($OL$7:$PC$7,$OL$11:$PC$11)*SUMPRODUCT($OF$11:$OI$11,$OF$18:$OI$18),"")</f>
        <v/>
      </c>
      <c r="KF18" s="19" t="str">
        <f t="array" ref="KF18">IF(KF7="1",KF284-PRODUCT(KF9,INDEX($OL$1:$PC$19,18,MATCH(KF$2&amp;KF$6,INDEX($OL$1:$PC$19,2,)&amp;INDEX($OL$1:$PC$19,6,),0)))+KF9*SUMPRODUCT($OL$7:$PC$7,$OL$18:$PC$18)-KF$12*INDEX($OF$1:$OK$19,18,MATCH(KF13,$OF$1:$OK$1,0))+KF9*SUMPRODUCT($OL$7:$PC$7,$OL$10:$PC$10)*SUMPRODUCT($OF$10:$OI$10,$OF$18:$OI$18)+SUMPRODUCT($OL$7:$PC$7,$OL$11:$PC$11)*SUMPRODUCT($OF$11:$OI$11,$OF$18:$OI$18),"")</f>
        <v/>
      </c>
      <c r="KG18" s="19" t="str">
        <f t="array" ref="KG18">IF(KG7="1",KG284-PRODUCT(KG9,INDEX($OL$1:$PC$19,18,MATCH(KG$2&amp;KG$6,INDEX($OL$1:$PC$19,2,)&amp;INDEX($OL$1:$PC$19,6,),0)))+KG9*SUMPRODUCT($OL$7:$PC$7,$OL$18:$PC$18)-KG$12*INDEX($OF$1:$OK$19,18,MATCH(KG13,$OF$1:$OK$1,0))+KG9*SUMPRODUCT($OL$7:$PC$7,$OL$10:$PC$10)*SUMPRODUCT($OF$10:$OI$10,$OF$18:$OI$18)+SUMPRODUCT($OL$7:$PC$7,$OL$11:$PC$11)*SUMPRODUCT($OF$11:$OI$11,$OF$18:$OI$18),"")</f>
        <v/>
      </c>
      <c r="KH18" s="19" t="str">
        <f t="array" ref="KH18">IF(KH7="1",KH284-PRODUCT(KH9,INDEX($OL$1:$PC$19,18,MATCH(KH$2&amp;KH$6,INDEX($OL$1:$PC$19,2,)&amp;INDEX($OL$1:$PC$19,6,),0)))+KH9*SUMPRODUCT($OL$7:$PC$7,$OL$18:$PC$18)-KH$12*INDEX($OF$1:$OK$19,18,MATCH(KH13,$OF$1:$OK$1,0))+KH9*SUMPRODUCT($OL$7:$PC$7,$OL$10:$PC$10)*SUMPRODUCT($OF$10:$OI$10,$OF$18:$OI$18)+SUMPRODUCT($OL$7:$PC$7,$OL$11:$PC$11)*SUMPRODUCT($OF$11:$OI$11,$OF$18:$OI$18),"")</f>
        <v/>
      </c>
      <c r="KI18" s="19" t="str">
        <f t="array" ref="KI18">IF(KI7="1",KI284-PRODUCT(KI9,INDEX($OL$1:$PC$19,18,MATCH(KI$2&amp;KI$6,INDEX($OL$1:$PC$19,2,)&amp;INDEX($OL$1:$PC$19,6,),0)))+KI9*SUMPRODUCT($OL$7:$PC$7,$OL$18:$PC$18)-KI$12*INDEX($OF$1:$OK$19,18,MATCH(KI13,$OF$1:$OK$1,0))+KI9*SUMPRODUCT($OL$7:$PC$7,$OL$10:$PC$10)*SUMPRODUCT($OF$10:$OI$10,$OF$18:$OI$18)+SUMPRODUCT($OL$7:$PC$7,$OL$11:$PC$11)*SUMPRODUCT($OF$11:$OI$11,$OF$18:$OI$18),"")</f>
        <v/>
      </c>
      <c r="KJ18" s="19" t="str">
        <f t="array" ref="KJ18">IF(KJ7="1",KJ284-PRODUCT(KJ9,INDEX($OL$1:$PC$19,18,MATCH(KJ$2&amp;KJ$6,INDEX($OL$1:$PC$19,2,)&amp;INDEX($OL$1:$PC$19,6,),0)))+KJ9*SUMPRODUCT($OL$7:$PC$7,$OL$18:$PC$18)-KJ$12*INDEX($OF$1:$OK$19,18,MATCH(KJ13,$OF$1:$OK$1,0))+KJ9*SUMPRODUCT($OL$7:$PC$7,$OL$10:$PC$10)*SUMPRODUCT($OF$10:$OI$10,$OF$18:$OI$18)+SUMPRODUCT($OL$7:$PC$7,$OL$11:$PC$11)*SUMPRODUCT($OF$11:$OI$11,$OF$18:$OI$18),"")</f>
        <v/>
      </c>
      <c r="KK18" s="19" t="str">
        <f t="array" ref="KK18">IF(KK7="1",KK284-PRODUCT(KK9,INDEX($OL$1:$PC$19,18,MATCH(KK$2&amp;KK$6,INDEX($OL$1:$PC$19,2,)&amp;INDEX($OL$1:$PC$19,6,),0)))+KK9*SUMPRODUCT($OL$7:$PC$7,$OL$18:$PC$18)-KK$12*INDEX($OF$1:$OK$19,18,MATCH(KK13,$OF$1:$OK$1,0))+KK9*SUMPRODUCT($OL$7:$PC$7,$OL$10:$PC$10)*SUMPRODUCT($OF$10:$OI$10,$OF$18:$OI$18)+SUMPRODUCT($OL$7:$PC$7,$OL$11:$PC$11)*SUMPRODUCT($OF$11:$OI$11,$OF$18:$OI$18),"")</f>
        <v/>
      </c>
      <c r="KL18" s="19" t="str">
        <f t="array" ref="KL18">IF(KL7="1",KL284-PRODUCT(KL9,INDEX($OL$1:$PC$19,18,MATCH(KL$2&amp;KL$6,INDEX($OL$1:$PC$19,2,)&amp;INDEX($OL$1:$PC$19,6,),0)))+KL9*SUMPRODUCT($OL$7:$PC$7,$OL$18:$PC$18)-KL$12*INDEX($OF$1:$OK$19,18,MATCH(KL13,$OF$1:$OK$1,0))+KL9*SUMPRODUCT($OL$7:$PC$7,$OL$10:$PC$10)*SUMPRODUCT($OF$10:$OI$10,$OF$18:$OI$18)+SUMPRODUCT($OL$7:$PC$7,$OL$11:$PC$11)*SUMPRODUCT($OF$11:$OI$11,$OF$18:$OI$18),"")</f>
        <v/>
      </c>
      <c r="KM18" s="19" t="str">
        <f t="array" ref="KM18">IF(KM7="1",KM284-PRODUCT(KM9,INDEX($OL$1:$PC$19,18,MATCH(KM$2&amp;KM$6,INDEX($OL$1:$PC$19,2,)&amp;INDEX($OL$1:$PC$19,6,),0)))+KM9*SUMPRODUCT($OL$7:$PC$7,$OL$18:$PC$18)-KM$12*INDEX($OF$1:$OK$19,18,MATCH(KM13,$OF$1:$OK$1,0))+KM9*SUMPRODUCT($OL$7:$PC$7,$OL$10:$PC$10)*SUMPRODUCT($OF$10:$OI$10,$OF$18:$OI$18)+SUMPRODUCT($OL$7:$PC$7,$OL$11:$PC$11)*SUMPRODUCT($OF$11:$OI$11,$OF$18:$OI$18),"")</f>
        <v/>
      </c>
      <c r="KN18" s="19" t="str">
        <f t="array" ref="KN18">IF(KN7="1",KN284-PRODUCT(KN9,INDEX($OL$1:$PC$19,18,MATCH(KN$2&amp;KN$6,INDEX($OL$1:$PC$19,2,)&amp;INDEX($OL$1:$PC$19,6,),0)))+KN9*SUMPRODUCT($OL$7:$PC$7,$OL$18:$PC$18)-KN$12*INDEX($OF$1:$OK$19,18,MATCH(KN13,$OF$1:$OK$1,0))+KN9*SUMPRODUCT($OL$7:$PC$7,$OL$10:$PC$10)*SUMPRODUCT($OF$10:$OI$10,$OF$18:$OI$18)+SUMPRODUCT($OL$7:$PC$7,$OL$11:$PC$11)*SUMPRODUCT($OF$11:$OI$11,$OF$18:$OI$18),"")</f>
        <v/>
      </c>
      <c r="KO18" s="19" t="str">
        <f t="array" ref="KO18">IF(KO7="1",KO284-PRODUCT(KO9,INDEX($OL$1:$PC$19,18,MATCH(KO$2&amp;KO$6,INDEX($OL$1:$PC$19,2,)&amp;INDEX($OL$1:$PC$19,6,),0)))+KO9*SUMPRODUCT($OL$7:$PC$7,$OL$18:$PC$18)-KO$12*INDEX($OF$1:$OK$19,18,MATCH(KO13,$OF$1:$OK$1,0))+KO9*SUMPRODUCT($OL$7:$PC$7,$OL$10:$PC$10)*SUMPRODUCT($OF$10:$OI$10,$OF$18:$OI$18)+SUMPRODUCT($OL$7:$PC$7,$OL$11:$PC$11)*SUMPRODUCT($OF$11:$OI$11,$OF$18:$OI$18),"")</f>
        <v/>
      </c>
      <c r="KP18" s="19" t="str">
        <f t="array" ref="KP18">IF(KP7="1",KP284-PRODUCT(KP9,INDEX($OL$1:$PC$19,18,MATCH(KP$2&amp;KP$6,INDEX($OL$1:$PC$19,2,)&amp;INDEX($OL$1:$PC$19,6,),0)))+KP9*SUMPRODUCT($OL$7:$PC$7,$OL$18:$PC$18)-KP$12*INDEX($OF$1:$OK$19,18,MATCH(KP13,$OF$1:$OK$1,0))+KP9*SUMPRODUCT($OL$7:$PC$7,$OL$10:$PC$10)*SUMPRODUCT($OF$10:$OI$10,$OF$18:$OI$18)+SUMPRODUCT($OL$7:$PC$7,$OL$11:$PC$11)*SUMPRODUCT($OF$11:$OI$11,$OF$18:$OI$18),"")</f>
        <v/>
      </c>
      <c r="KQ18" s="19" t="str">
        <f t="array" ref="KQ18">IF(KQ7="1",KQ284-PRODUCT(KQ9,INDEX($OL$1:$PC$19,18,MATCH(KQ$2&amp;KQ$6,INDEX($OL$1:$PC$19,2,)&amp;INDEX($OL$1:$PC$19,6,),0)))+KQ9*SUMPRODUCT($OL$7:$PC$7,$OL$18:$PC$18)-KQ$12*INDEX($OF$1:$OK$19,18,MATCH(KQ13,$OF$1:$OK$1,0))+KQ9*SUMPRODUCT($OL$7:$PC$7,$OL$10:$PC$10)*SUMPRODUCT($OF$10:$OI$10,$OF$18:$OI$18)+SUMPRODUCT($OL$7:$PC$7,$OL$11:$PC$11)*SUMPRODUCT($OF$11:$OI$11,$OF$18:$OI$18),"")</f>
        <v/>
      </c>
      <c r="KR18" s="19" t="str">
        <f t="array" ref="KR18">IF(KR7="1",KR284-PRODUCT(KR9,INDEX($OL$1:$PC$19,18,MATCH(KR$2&amp;KR$6,INDEX($OL$1:$PC$19,2,)&amp;INDEX($OL$1:$PC$19,6,),0)))+KR9*SUMPRODUCT($OL$7:$PC$7,$OL$18:$PC$18)-KR$12*INDEX($OF$1:$OK$19,18,MATCH(KR13,$OF$1:$OK$1,0))+KR9*SUMPRODUCT($OL$7:$PC$7,$OL$10:$PC$10)*SUMPRODUCT($OF$10:$OI$10,$OF$18:$OI$18)+SUMPRODUCT($OL$7:$PC$7,$OL$11:$PC$11)*SUMPRODUCT($OF$11:$OI$11,$OF$18:$OI$18),"")</f>
        <v/>
      </c>
      <c r="KS18" s="19" t="str">
        <f t="array" ref="KS18">IF(KS7="1",KS284-PRODUCT(KS9,INDEX($OL$1:$PC$19,18,MATCH(KS$2&amp;KS$6,INDEX($OL$1:$PC$19,2,)&amp;INDEX($OL$1:$PC$19,6,),0)))+KS9*SUMPRODUCT($OL$7:$PC$7,$OL$18:$PC$18)-KS$12*INDEX($OF$1:$OK$19,18,MATCH(KS13,$OF$1:$OK$1,0))+KS9*SUMPRODUCT($OL$7:$PC$7,$OL$10:$PC$10)*SUMPRODUCT($OF$10:$OI$10,$OF$18:$OI$18)+SUMPRODUCT($OL$7:$PC$7,$OL$11:$PC$11)*SUMPRODUCT($OF$11:$OI$11,$OF$18:$OI$18),"")</f>
        <v/>
      </c>
      <c r="KT18" s="19" t="str">
        <f t="array" ref="KT18">IF(KT7="1",KT284-PRODUCT(KT9,INDEX($OL$1:$PC$19,18,MATCH(KT$2&amp;KT$6,INDEX($OL$1:$PC$19,2,)&amp;INDEX($OL$1:$PC$19,6,),0)))+KT9*SUMPRODUCT($OL$7:$PC$7,$OL$18:$PC$18)-KT$12*INDEX($OF$1:$OK$19,18,MATCH(KT13,$OF$1:$OK$1,0))+KT9*SUMPRODUCT($OL$7:$PC$7,$OL$10:$PC$10)*SUMPRODUCT($OF$10:$OI$10,$OF$18:$OI$18)+SUMPRODUCT($OL$7:$PC$7,$OL$11:$PC$11)*SUMPRODUCT($OF$11:$OI$11,$OF$18:$OI$18),"")</f>
        <v/>
      </c>
      <c r="KU18" s="19" t="str">
        <f t="array" ref="KU18">IF(KU7="1",KU284-PRODUCT(KU9,INDEX($OL$1:$PC$19,18,MATCH(KU$2&amp;KU$6,INDEX($OL$1:$PC$19,2,)&amp;INDEX($OL$1:$PC$19,6,),0)))+KU9*SUMPRODUCT($OL$7:$PC$7,$OL$18:$PC$18)-KU$12*INDEX($OF$1:$OK$19,18,MATCH(KU13,$OF$1:$OK$1,0))+KU9*SUMPRODUCT($OL$7:$PC$7,$OL$10:$PC$10)*SUMPRODUCT($OF$10:$OI$10,$OF$18:$OI$18)+SUMPRODUCT($OL$7:$PC$7,$OL$11:$PC$11)*SUMPRODUCT($OF$11:$OI$11,$OF$18:$OI$18),"")</f>
        <v/>
      </c>
      <c r="KV18" s="19" t="str">
        <f t="array" ref="KV18">IF(KV7="1",KV284-PRODUCT(KV9,INDEX($OL$1:$PC$19,18,MATCH(KV$2&amp;KV$6,INDEX($OL$1:$PC$19,2,)&amp;INDEX($OL$1:$PC$19,6,),0)))+KV9*SUMPRODUCT($OL$7:$PC$7,$OL$18:$PC$18)-KV$12*INDEX($OF$1:$OK$19,18,MATCH(KV13,$OF$1:$OK$1,0))+KV9*SUMPRODUCT($OL$7:$PC$7,$OL$10:$PC$10)*SUMPRODUCT($OF$10:$OI$10,$OF$18:$OI$18)+SUMPRODUCT($OL$7:$PC$7,$OL$11:$PC$11)*SUMPRODUCT($OF$11:$OI$11,$OF$18:$OI$18),"")</f>
        <v/>
      </c>
      <c r="KW18" s="19" t="str">
        <f t="array" ref="KW18">IF(KW7="1",KW284-PRODUCT(KW9,INDEX($OL$1:$PC$19,18,MATCH(KW$2&amp;KW$6,INDEX($OL$1:$PC$19,2,)&amp;INDEX($OL$1:$PC$19,6,),0)))+KW9*SUMPRODUCT($OL$7:$PC$7,$OL$18:$PC$18)-KW$12*INDEX($OF$1:$OK$19,18,MATCH(KW13,$OF$1:$OK$1,0))+KW9*SUMPRODUCT($OL$7:$PC$7,$OL$10:$PC$10)*SUMPRODUCT($OF$10:$OI$10,$OF$18:$OI$18)+SUMPRODUCT($OL$7:$PC$7,$OL$11:$PC$11)*SUMPRODUCT($OF$11:$OI$11,$OF$18:$OI$18),"")</f>
        <v/>
      </c>
      <c r="KX18" s="19" t="str">
        <f t="array" ref="KX18">IF(KX7="1",KX284-PRODUCT(KX9,INDEX($OL$1:$PC$19,18,MATCH(KX$2&amp;KX$6,INDEX($OL$1:$PC$19,2,)&amp;INDEX($OL$1:$PC$19,6,),0)))+KX9*SUMPRODUCT($OL$7:$PC$7,$OL$18:$PC$18)-KX$12*INDEX($OF$1:$OK$19,18,MATCH(KX13,$OF$1:$OK$1,0))+KX9*SUMPRODUCT($OL$7:$PC$7,$OL$10:$PC$10)*SUMPRODUCT($OF$10:$OI$10,$OF$18:$OI$18)+SUMPRODUCT($OL$7:$PC$7,$OL$11:$PC$11)*SUMPRODUCT($OF$11:$OI$11,$OF$18:$OI$18),"")</f>
        <v/>
      </c>
      <c r="KY18" s="19" t="str">
        <f t="array" ref="KY18">IF(KY7="1",KY284-PRODUCT(KY9,INDEX($OL$1:$PC$19,18,MATCH(KY$2&amp;KY$6,INDEX($OL$1:$PC$19,2,)&amp;INDEX($OL$1:$PC$19,6,),0)))+KY9*SUMPRODUCT($OL$7:$PC$7,$OL$18:$PC$18)-KY$12*INDEX($OF$1:$OK$19,18,MATCH(KY13,$OF$1:$OK$1,0))+KY9*SUMPRODUCT($OL$7:$PC$7,$OL$10:$PC$10)*SUMPRODUCT($OF$10:$OI$10,$OF$18:$OI$18)+SUMPRODUCT($OL$7:$PC$7,$OL$11:$PC$11)*SUMPRODUCT($OF$11:$OI$11,$OF$18:$OI$18),"")</f>
        <v/>
      </c>
      <c r="KZ18" s="19" t="str">
        <f t="array" ref="KZ18">IF(KZ7="1",KZ284-PRODUCT(KZ9,INDEX($OL$1:$PC$19,18,MATCH(KZ$2&amp;KZ$6,INDEX($OL$1:$PC$19,2,)&amp;INDEX($OL$1:$PC$19,6,),0)))+KZ9*SUMPRODUCT($OL$7:$PC$7,$OL$18:$PC$18)-KZ$12*INDEX($OF$1:$OK$19,18,MATCH(KZ13,$OF$1:$OK$1,0))+KZ9*SUMPRODUCT($OL$7:$PC$7,$OL$10:$PC$10)*SUMPRODUCT($OF$10:$OI$10,$OF$18:$OI$18)+SUMPRODUCT($OL$7:$PC$7,$OL$11:$PC$11)*SUMPRODUCT($OF$11:$OI$11,$OF$18:$OI$18),"")</f>
        <v/>
      </c>
      <c r="LA18" s="19" t="str">
        <f t="array" ref="LA18">IF(LA7="1",LA284-PRODUCT(LA9,INDEX($OL$1:$PC$19,18,MATCH(LA$2&amp;LA$6,INDEX($OL$1:$PC$19,2,)&amp;INDEX($OL$1:$PC$19,6,),0)))+LA9*SUMPRODUCT($OL$7:$PC$7,$OL$18:$PC$18)-LA$12*INDEX($OF$1:$OK$19,18,MATCH(LA13,$OF$1:$OK$1,0))+LA9*SUMPRODUCT($OL$7:$PC$7,$OL$10:$PC$10)*SUMPRODUCT($OF$10:$OI$10,$OF$18:$OI$18)+SUMPRODUCT($OL$7:$PC$7,$OL$11:$PC$11)*SUMPRODUCT($OF$11:$OI$11,$OF$18:$OI$18),"")</f>
        <v/>
      </c>
      <c r="LB18" s="19" t="str">
        <f t="array" ref="LB18">IF(LB7="1",LB284-PRODUCT(LB9,INDEX($OL$1:$PC$19,18,MATCH(LB$2&amp;LB$6,INDEX($OL$1:$PC$19,2,)&amp;INDEX($OL$1:$PC$19,6,),0)))+LB9*SUMPRODUCT($OL$7:$PC$7,$OL$18:$PC$18)-LB$12*INDEX($OF$1:$OK$19,18,MATCH(LB13,$OF$1:$OK$1,0))+LB9*SUMPRODUCT($OL$7:$PC$7,$OL$10:$PC$10)*SUMPRODUCT($OF$10:$OI$10,$OF$18:$OI$18)+SUMPRODUCT($OL$7:$PC$7,$OL$11:$PC$11)*SUMPRODUCT($OF$11:$OI$11,$OF$18:$OI$18),"")</f>
        <v/>
      </c>
      <c r="LC18" s="19" t="str">
        <f t="array" ref="LC18">IF(LC7="1",LC284-PRODUCT(LC9,INDEX($OL$1:$PC$19,18,MATCH(LC$2&amp;LC$6,INDEX($OL$1:$PC$19,2,)&amp;INDEX($OL$1:$PC$19,6,),0)))+LC9*SUMPRODUCT($OL$7:$PC$7,$OL$18:$PC$18)-LC$12*INDEX($OF$1:$OK$19,18,MATCH(LC13,$OF$1:$OK$1,0))+LC9*SUMPRODUCT($OL$7:$PC$7,$OL$10:$PC$10)*SUMPRODUCT($OF$10:$OI$10,$OF$18:$OI$18)+SUMPRODUCT($OL$7:$PC$7,$OL$11:$PC$11)*SUMPRODUCT($OF$11:$OI$11,$OF$18:$OI$18),"")</f>
        <v/>
      </c>
      <c r="LD18" s="19" t="str">
        <f t="array" ref="LD18">IF(LD7="1",LD284-PRODUCT(LD9,INDEX($OL$1:$PC$19,18,MATCH(LD$2&amp;LD$6,INDEX($OL$1:$PC$19,2,)&amp;INDEX($OL$1:$PC$19,6,),0)))+LD9*SUMPRODUCT($OL$7:$PC$7,$OL$18:$PC$18)-LD$12*INDEX($OF$1:$OK$19,18,MATCH(LD13,$OF$1:$OK$1,0))+LD9*SUMPRODUCT($OL$7:$PC$7,$OL$10:$PC$10)*SUMPRODUCT($OF$10:$OI$10,$OF$18:$OI$18)+SUMPRODUCT($OL$7:$PC$7,$OL$11:$PC$11)*SUMPRODUCT($OF$11:$OI$11,$OF$18:$OI$18),"")</f>
        <v/>
      </c>
      <c r="LE18" s="19" t="str">
        <f t="array" ref="LE18">IF(LE7="1",LE284-PRODUCT(LE9,INDEX($OL$1:$PC$19,18,MATCH(LE$2&amp;LE$6,INDEX($OL$1:$PC$19,2,)&amp;INDEX($OL$1:$PC$19,6,),0)))+LE9*SUMPRODUCT($OL$7:$PC$7,$OL$18:$PC$18)-LE$12*INDEX($OF$1:$OK$19,18,MATCH(LE13,$OF$1:$OK$1,0))+LE9*SUMPRODUCT($OL$7:$PC$7,$OL$10:$PC$10)*SUMPRODUCT($OF$10:$OI$10,$OF$18:$OI$18)+SUMPRODUCT($OL$7:$PC$7,$OL$11:$PC$11)*SUMPRODUCT($OF$11:$OI$11,$OF$18:$OI$18),"")</f>
        <v/>
      </c>
      <c r="LF18" s="19" t="str">
        <f t="array" ref="LF18">IF(LF7="1",LF284-PRODUCT(LF9,INDEX($OL$1:$PC$19,18,MATCH(LF$2&amp;LF$6,INDEX($OL$1:$PC$19,2,)&amp;INDEX($OL$1:$PC$19,6,),0)))+LF9*SUMPRODUCT($OL$7:$PC$7,$OL$18:$PC$18)-LF$12*INDEX($OF$1:$OK$19,18,MATCH(LF13,$OF$1:$OK$1,0))+LF9*SUMPRODUCT($OL$7:$PC$7,$OL$10:$PC$10)*SUMPRODUCT($OF$10:$OI$10,$OF$18:$OI$18)+SUMPRODUCT($OL$7:$PC$7,$OL$11:$PC$11)*SUMPRODUCT($OF$11:$OI$11,$OF$18:$OI$18),"")</f>
        <v/>
      </c>
      <c r="LG18" s="19" t="str">
        <f t="array" ref="LG18">IF(LG7="1",LG284-PRODUCT(LG9,INDEX($OL$1:$PC$19,18,MATCH(LG$2&amp;LG$6,INDEX($OL$1:$PC$19,2,)&amp;INDEX($OL$1:$PC$19,6,),0)))+LG9*SUMPRODUCT($OL$7:$PC$7,$OL$18:$PC$18)-LG$12*INDEX($OF$1:$OK$19,18,MATCH(LG13,$OF$1:$OK$1,0))+LG9*SUMPRODUCT($OL$7:$PC$7,$OL$10:$PC$10)*SUMPRODUCT($OF$10:$OI$10,$OF$18:$OI$18)+SUMPRODUCT($OL$7:$PC$7,$OL$11:$PC$11)*SUMPRODUCT($OF$11:$OI$11,$OF$18:$OI$18),"")</f>
        <v/>
      </c>
      <c r="LH18" s="19" t="str">
        <f t="array" ref="LH18">IF(LH7="1",LH284-PRODUCT(LH9,INDEX($OL$1:$PC$19,18,MATCH(LH$2&amp;LH$6,INDEX($OL$1:$PC$19,2,)&amp;INDEX($OL$1:$PC$19,6,),0)))+LH9*SUMPRODUCT($OL$7:$PC$7,$OL$18:$PC$18)-LH$12*INDEX($OF$1:$OK$19,18,MATCH(LH13,$OF$1:$OK$1,0))+LH9*SUMPRODUCT($OL$7:$PC$7,$OL$10:$PC$10)*SUMPRODUCT($OF$10:$OI$10,$OF$18:$OI$18)+SUMPRODUCT($OL$7:$PC$7,$OL$11:$PC$11)*SUMPRODUCT($OF$11:$OI$11,$OF$18:$OI$18),"")</f>
        <v/>
      </c>
      <c r="LI18" s="19" t="str">
        <f t="array" ref="LI18">IF(LI7="1",LI284-PRODUCT(LI9,INDEX($OL$1:$PC$19,18,MATCH(LI$2&amp;LI$6,INDEX($OL$1:$PC$19,2,)&amp;INDEX($OL$1:$PC$19,6,),0)))+LI9*SUMPRODUCT($OL$7:$PC$7,$OL$18:$PC$18)-LI$12*INDEX($OF$1:$OK$19,18,MATCH(LI13,$OF$1:$OK$1,0))+LI9*SUMPRODUCT($OL$7:$PC$7,$OL$10:$PC$10)*SUMPRODUCT($OF$10:$OI$10,$OF$18:$OI$18)+SUMPRODUCT($OL$7:$PC$7,$OL$11:$PC$11)*SUMPRODUCT($OF$11:$OI$11,$OF$18:$OI$18),"")</f>
        <v/>
      </c>
      <c r="LJ18" s="19" t="str">
        <f t="array" ref="LJ18">IF(LJ7="1",LJ284-PRODUCT(LJ9,INDEX($OL$1:$PC$19,18,MATCH(LJ$2&amp;LJ$6,INDEX($OL$1:$PC$19,2,)&amp;INDEX($OL$1:$PC$19,6,),0)))+LJ9*SUMPRODUCT($OL$7:$PC$7,$OL$18:$PC$18)-LJ$12*INDEX($OF$1:$OK$19,18,MATCH(LJ13,$OF$1:$OK$1,0))+LJ9*SUMPRODUCT($OL$7:$PC$7,$OL$10:$PC$10)*SUMPRODUCT($OF$10:$OI$10,$OF$18:$OI$18)+SUMPRODUCT($OL$7:$PC$7,$OL$11:$PC$11)*SUMPRODUCT($OF$11:$OI$11,$OF$18:$OI$18),"")</f>
        <v/>
      </c>
      <c r="LK18" s="19" t="str">
        <f t="array" ref="LK18">IF(LK7="1",LK284-PRODUCT(LK9,INDEX($OL$1:$PC$19,18,MATCH(LK$2&amp;LK$6,INDEX($OL$1:$PC$19,2,)&amp;INDEX($OL$1:$PC$19,6,),0)))+LK9*SUMPRODUCT($OL$7:$PC$7,$OL$18:$PC$18)-LK$12*INDEX($OF$1:$OK$19,18,MATCH(LK13,$OF$1:$OK$1,0))+LK9*SUMPRODUCT($OL$7:$PC$7,$OL$10:$PC$10)*SUMPRODUCT($OF$10:$OI$10,$OF$18:$OI$18)+SUMPRODUCT($OL$7:$PC$7,$OL$11:$PC$11)*SUMPRODUCT($OF$11:$OI$11,$OF$18:$OI$18),"")</f>
        <v/>
      </c>
      <c r="LL18" s="19" t="str">
        <f t="array" ref="LL18">IF(LL7="1",LL284-PRODUCT(LL9,INDEX($OL$1:$PC$19,18,MATCH(LL$2&amp;LL$6,INDEX($OL$1:$PC$19,2,)&amp;INDEX($OL$1:$PC$19,6,),0)))+LL9*SUMPRODUCT($OL$7:$PC$7,$OL$18:$PC$18)-LL$12*INDEX($OF$1:$OK$19,18,MATCH(LL13,$OF$1:$OK$1,0))+LL9*SUMPRODUCT($OL$7:$PC$7,$OL$10:$PC$10)*SUMPRODUCT($OF$10:$OI$10,$OF$18:$OI$18)+SUMPRODUCT($OL$7:$PC$7,$OL$11:$PC$11)*SUMPRODUCT($OF$11:$OI$11,$OF$18:$OI$18),"")</f>
        <v/>
      </c>
      <c r="LM18" s="19" t="str">
        <f t="array" ref="LM18">IF(LM7="1",LM284-PRODUCT(LM9,INDEX($OL$1:$PC$19,18,MATCH(LM$2&amp;LM$6,INDEX($OL$1:$PC$19,2,)&amp;INDEX($OL$1:$PC$19,6,),0)))+LM9*SUMPRODUCT($OL$7:$PC$7,$OL$18:$PC$18)-LM$12*INDEX($OF$1:$OK$19,18,MATCH(LM13,$OF$1:$OK$1,0))+LM9*SUMPRODUCT($OL$7:$PC$7,$OL$10:$PC$10)*SUMPRODUCT($OF$10:$OI$10,$OF$18:$OI$18)+SUMPRODUCT($OL$7:$PC$7,$OL$11:$PC$11)*SUMPRODUCT($OF$11:$OI$11,$OF$18:$OI$18),"")</f>
        <v/>
      </c>
      <c r="LN18" s="19" t="str">
        <f t="array" ref="LN18">IF(LN7="1",LN284-PRODUCT(LN9,INDEX($OL$1:$PC$19,18,MATCH(LN$2&amp;LN$6,INDEX($OL$1:$PC$19,2,)&amp;INDEX($OL$1:$PC$19,6,),0)))+LN9*SUMPRODUCT($OL$7:$PC$7,$OL$18:$PC$18)-LN$12*INDEX($OF$1:$OK$19,18,MATCH(LN13,$OF$1:$OK$1,0))+LN9*SUMPRODUCT($OL$7:$PC$7,$OL$10:$PC$10)*SUMPRODUCT($OF$10:$OI$10,$OF$18:$OI$18)+SUMPRODUCT($OL$7:$PC$7,$OL$11:$PC$11)*SUMPRODUCT($OF$11:$OI$11,$OF$18:$OI$18),"")</f>
        <v/>
      </c>
      <c r="LO18" s="19" t="str">
        <f t="array" ref="LO18">IF(LO7="1",LO284-PRODUCT(LO9,INDEX($OL$1:$PC$19,18,MATCH(LO$2&amp;LO$6,INDEX($OL$1:$PC$19,2,)&amp;INDEX($OL$1:$PC$19,6,),0)))+LO9*SUMPRODUCT($OL$7:$PC$7,$OL$18:$PC$18)-LO$12*INDEX($OF$1:$OK$19,18,MATCH(LO13,$OF$1:$OK$1,0))+LO9*SUMPRODUCT($OL$7:$PC$7,$OL$10:$PC$10)*SUMPRODUCT($OF$10:$OI$10,$OF$18:$OI$18)+SUMPRODUCT($OL$7:$PC$7,$OL$11:$PC$11)*SUMPRODUCT($OF$11:$OI$11,$OF$18:$OI$18),"")</f>
        <v/>
      </c>
      <c r="LP18" s="19" t="str">
        <f t="array" ref="LP18">IF(LP7="1",LP284-PRODUCT(LP9,INDEX($OL$1:$PC$19,18,MATCH(LP$2&amp;LP$6,INDEX($OL$1:$PC$19,2,)&amp;INDEX($OL$1:$PC$19,6,),0)))+LP9*SUMPRODUCT($OL$7:$PC$7,$OL$18:$PC$18)-LP$12*INDEX($OF$1:$OK$19,18,MATCH(LP13,$OF$1:$OK$1,0))+LP9*SUMPRODUCT($OL$7:$PC$7,$OL$10:$PC$10)*SUMPRODUCT($OF$10:$OI$10,$OF$18:$OI$18)+SUMPRODUCT($OL$7:$PC$7,$OL$11:$PC$11)*SUMPRODUCT($OF$11:$OI$11,$OF$18:$OI$18),"")</f>
        <v/>
      </c>
      <c r="LQ18" s="19" t="str">
        <f t="array" ref="LQ18">IF(LQ7="1",LQ284-PRODUCT(LQ9,INDEX($OL$1:$PC$19,18,MATCH(LQ$2&amp;LQ$6,INDEX($OL$1:$PC$19,2,)&amp;INDEX($OL$1:$PC$19,6,),0)))+LQ9*SUMPRODUCT($OL$7:$PC$7,$OL$18:$PC$18)-LQ$12*INDEX($OF$1:$OK$19,18,MATCH(LQ13,$OF$1:$OK$1,0))+LQ9*SUMPRODUCT($OL$7:$PC$7,$OL$10:$PC$10)*SUMPRODUCT($OF$10:$OI$10,$OF$18:$OI$18)+SUMPRODUCT($OL$7:$PC$7,$OL$11:$PC$11)*SUMPRODUCT($OF$11:$OI$11,$OF$18:$OI$18),"")</f>
        <v/>
      </c>
      <c r="LR18" s="19" t="str">
        <f t="array" ref="LR18">IF(LR7="1",LR284-PRODUCT(LR9,INDEX($OL$1:$PC$19,18,MATCH(LR$2&amp;LR$6,INDEX($OL$1:$PC$19,2,)&amp;INDEX($OL$1:$PC$19,6,),0)))+LR9*SUMPRODUCT($OL$7:$PC$7,$OL$18:$PC$18)-LR$12*INDEX($OF$1:$OK$19,18,MATCH(LR13,$OF$1:$OK$1,0))+LR9*SUMPRODUCT($OL$7:$PC$7,$OL$10:$PC$10)*SUMPRODUCT($OF$10:$OI$10,$OF$18:$OI$18)+SUMPRODUCT($OL$7:$PC$7,$OL$11:$PC$11)*SUMPRODUCT($OF$11:$OI$11,$OF$18:$OI$18),"")</f>
        <v/>
      </c>
      <c r="LS18" s="19" t="str">
        <f t="array" ref="LS18">IF(LS7="1",LS284-PRODUCT(LS$9,INDEX($OL$1:$PC$19,18,MATCH(LS$2&amp;LS$6,INDEX($OL$1:$PC$19,2,)&amp;INDEX($OL$1:$PC$19,6,),0)))+LS9*SUMPRODUCT($OL$7:$PC$7,$OL$18:$PC$18),"")</f>
        <v/>
      </c>
      <c r="LT18" s="19" t="str">
        <f t="array" ref="LT18">IF(LT7="1",LT284-PRODUCT(LT$9,INDEX($OL$1:$PC$19,18,MATCH(LT$2&amp;LT$6,INDEX($OL$1:$PC$19,2,)&amp;INDEX($OL$1:$PC$19,6,),0)))+LT9*SUMPRODUCT($OL$7:$PC$7,$OL$18:$PC$18),"")</f>
        <v/>
      </c>
      <c r="LU18" s="19" t="str">
        <f t="array" ref="LU18">IF(LU7="1",LU284+LU11*SUMPRODUCT($OF$11:$OI$11,$OF$18:$OI$18),"")</f>
        <v/>
      </c>
      <c r="LV18" s="19" t="str">
        <f t="array" ref="LV18">IF(LV7="1",LV284+LV11*SUMPRODUCT($OF$11:$OI$11,$OF$18:$OI$18),"")</f>
        <v/>
      </c>
      <c r="LW18" s="19" t="str">
        <f t="array" ref="LW18">IF(LW7="1",LW284+LW11*SUMPRODUCT($OF$11:$OI$11,$OF$18:$OI$18),"")</f>
        <v/>
      </c>
      <c r="LX18" s="19" t="str">
        <f t="array" ref="LX18">IF(LX7="1",LX284+LX11*SUMPRODUCT($OF$11:$OI$11,$OF$18:$OI$18),"")</f>
        <v/>
      </c>
      <c r="LY18" s="19" t="str">
        <f t="array" ref="LY18">IF(LY7="1",LY284+LY11*SUMPRODUCT($OF$11:$OI$11,$OF$18:$OI$18),"")</f>
        <v/>
      </c>
      <c r="LZ18" s="19" t="str">
        <f t="array" ref="LZ18">IF(LZ7="1",LZ284+LZ11*SUMPRODUCT($OF$11:$OI$11,$OF$18:$OI$18),"")</f>
        <v/>
      </c>
      <c r="MA18" s="19" t="str">
        <f t="array" ref="MA18">IF(MA7="1",MA284+MA11*SUMPRODUCT($OF$11:$OI$11,$OF$18:$OI$18),"")</f>
        <v/>
      </c>
      <c r="MB18" s="19" t="str">
        <f t="array" ref="MB18">IF(MB7="1",MB284+MB11*SUMPRODUCT($OF$11:$OI$11,$OF$18:$OI$18),"")</f>
        <v/>
      </c>
      <c r="MC18" s="19" t="str">
        <f t="array" ref="MC18">IF(MC7="1",MC284+MC11*SUMPRODUCT($OF$11:$OI$11,$OF$18:$OI$18),"")</f>
        <v/>
      </c>
      <c r="MD18" s="19" t="str">
        <f t="array" ref="MD18">IF(MD7="1",MD284-PRODUCT(MD$9,INDEX($OL$1:$PC$19,18,MATCH(MD$2&amp;MD$6,INDEX($OL$1:$PC$19,2,)&amp;INDEX($OL$1:$PC$19,6,),0)))+MD9*SUMPRODUCT($OL$7:$PC$7,$OL$18:$PC$18),"")</f>
        <v/>
      </c>
      <c r="ME18" s="19" t="str">
        <f t="array" ref="ME18">IF(ME7="1",ME284-PRODUCT(ME$9,INDEX($OL$1:$PC$19,18,MATCH(ME$2&amp;ME$6,INDEX($OL$1:$PC$19,2,)&amp;INDEX($OL$1:$PC$19,6,),0)))+ME9*SUMPRODUCT($OL$7:$PC$7,$OL$18:$PC$18),"")</f>
        <v/>
      </c>
      <c r="MF18" s="19" t="str">
        <f t="array" ref="MF18">IF(MF7="1",MF284-PRODUCT(MF9,INDEX($OL$1:$PC$19,18,MATCH(MF$2&amp;MF$6,INDEX($OL$1:$PC$19,2,)&amp;INDEX($OL$1:$PC$19,6,),0)))+MF9*SUMPRODUCT($OL$7:$PC$7,$OL$18:$PC$18)-MF$12*INDEX($OF$1:$OK$19,18,MATCH(MF13,$OF$1:$OK$1,0))+MF9*SUMPRODUCT($OL$7:$PC$7,$OL$10:$PC$10)*SUMPRODUCT($OF$10:$OI$10,$OF$18:$OI$18)+SUMPRODUCT($OL$7:$PC$7,$OL$11:$PC$11)*SUMPRODUCT($OF$11:$OI$11,$OF$18:$OI$18),"")</f>
        <v/>
      </c>
      <c r="MG18" s="19" t="str">
        <f t="array" ref="MG18">IF(MG7="1",MG284-PRODUCT(MG9,INDEX($OL$1:$PC$19,18,MATCH(MG$2&amp;MG$6,INDEX($OL$1:$PC$19,2,)&amp;INDEX($OL$1:$PC$19,6,),0)))+MG9*SUMPRODUCT($OL$7:$PC$7,$OL$18:$PC$18)-MG$12*INDEX($OF$1:$OK$19,18,MATCH(MG13,$OF$1:$OK$1,0))+MG9*SUMPRODUCT($OL$7:$PC$7,$OL$10:$PC$10)*SUMPRODUCT($OF$10:$OI$10,$OF$18:$OI$18)+SUMPRODUCT($OL$7:$PC$7,$OL$11:$PC$11)*SUMPRODUCT($OF$11:$OI$11,$OF$18:$OI$18),"")</f>
        <v/>
      </c>
      <c r="MH18" s="19" t="str">
        <f t="array" ref="MH18">IF(MH7="1",MH284-PRODUCT(MH9,INDEX($OL$1:$PC$19,18,MATCH(MH$2&amp;MH$6,INDEX($OL$1:$PC$19,2,)&amp;INDEX($OL$1:$PC$19,6,),0)))+MH9*SUMPRODUCT($OL$7:$PC$7,$OL$18:$PC$18)-MH$12*INDEX($OF$1:$OK$19,18,MATCH(MH13,$OF$1:$OK$1,0))+MH9*SUMPRODUCT($OL$7:$PC$7,$OL$10:$PC$10)*SUMPRODUCT($OF$10:$OI$10,$OF$18:$OI$18)+SUMPRODUCT($OL$7:$PC$7,$OL$11:$PC$11)*SUMPRODUCT($OF$11:$OI$11,$OF$18:$OI$18),"")</f>
        <v/>
      </c>
      <c r="MI18" s="19" t="str">
        <f t="array" ref="MI18">IF(MI7="1",MI284-PRODUCT(MI9,INDEX($OL$1:$PC$19,18,MATCH(MI$2&amp;MI$6,INDEX($OL$1:$PC$19,2,)&amp;INDEX($OL$1:$PC$19,6,),0)))+MI9*SUMPRODUCT($OL$7:$PC$7,$OL$18:$PC$18)-MI$12*INDEX($OF$1:$OK$19,18,MATCH(MI13,$OF$1:$OK$1,0))+MI9*SUMPRODUCT($OL$7:$PC$7,$OL$10:$PC$10)*SUMPRODUCT($OF$10:$OI$10,$OF$18:$OI$18)+SUMPRODUCT($OL$7:$PC$7,$OL$11:$PC$11)*SUMPRODUCT($OF$11:$OI$11,$OF$18:$OI$18),"")</f>
        <v/>
      </c>
      <c r="MJ18" s="19" t="str">
        <f t="array" ref="MJ18">IF(MJ7="1",MJ284-PRODUCT(MJ9,INDEX($OL$1:$PC$19,18,MATCH(MJ$2&amp;MJ$6,INDEX($OL$1:$PC$19,2,)&amp;INDEX($OL$1:$PC$19,6,),0)))+MJ9*SUMPRODUCT($OL$7:$PC$7,$OL$18:$PC$18)-MJ$12*INDEX($OF$1:$OK$19,18,MATCH(MJ13,$OF$1:$OK$1,0))+MJ9*SUMPRODUCT($OL$7:$PC$7,$OL$10:$PC$10)*SUMPRODUCT($OF$10:$OI$10,$OF$18:$OI$18)+SUMPRODUCT($OL$7:$PC$7,$OL$11:$PC$11)*SUMPRODUCT($OF$11:$OI$11,$OF$18:$OI$18),"")</f>
        <v/>
      </c>
      <c r="MK18" s="19" t="str">
        <f t="array" ref="MK18">IF(MK7="1",MK284-PRODUCT(MK9,INDEX($OL$1:$PC$19,18,MATCH(MK$2&amp;MK$6,INDEX($OL$1:$PC$19,2,)&amp;INDEX($OL$1:$PC$19,6,),0)))+MK9*SUMPRODUCT($OL$7:$PC$7,$OL$18:$PC$18)-MK$12*INDEX($OF$1:$OK$19,18,MATCH(MK13,$OF$1:$OK$1,0))+MK9*SUMPRODUCT($OL$7:$PC$7,$OL$10:$PC$10)*SUMPRODUCT($OF$10:$OI$10,$OF$18:$OI$18)+SUMPRODUCT($OL$7:$PC$7,$OL$11:$PC$11)*SUMPRODUCT($OF$11:$OI$11,$OF$18:$OI$18),"")</f>
        <v/>
      </c>
      <c r="ML18" s="19" t="str">
        <f t="array" ref="ML18">IF(ML7="1",ML284-PRODUCT(ML9,INDEX($OL$1:$PC$19,18,MATCH(ML$2&amp;ML$6,INDEX($OL$1:$PC$19,2,)&amp;INDEX($OL$1:$PC$19,6,),0)))+ML9*SUMPRODUCT($OL$7:$PC$7,$OL$18:$PC$18)-ML$12*INDEX($OF$1:$OK$19,18,MATCH(ML13,$OF$1:$OK$1,0))+ML9*SUMPRODUCT($OL$7:$PC$7,$OL$10:$PC$10)*SUMPRODUCT($OF$10:$OI$10,$OF$18:$OI$18)+SUMPRODUCT($OL$7:$PC$7,$OL$11:$PC$11)*SUMPRODUCT($OF$11:$OI$11,$OF$18:$OI$18),"")</f>
        <v/>
      </c>
      <c r="MM18" s="19" t="str">
        <f t="array" ref="MM18">IF(MM7="1",MM284-PRODUCT(MM9,INDEX($OL$1:$PC$19,18,MATCH(MM$2&amp;MM$6,INDEX($OL$1:$PC$19,2,)&amp;INDEX($OL$1:$PC$19,6,),0)))+MM9*SUMPRODUCT($OL$7:$PC$7,$OL$18:$PC$18)-MM$12*INDEX($OF$1:$OK$19,18,MATCH(MM13,$OF$1:$OK$1,0))+MM9*SUMPRODUCT($OL$7:$PC$7,$OL$10:$PC$10)*SUMPRODUCT($OF$10:$OI$10,$OF$18:$OI$18)+SUMPRODUCT($OL$7:$PC$7,$OL$11:$PC$11)*SUMPRODUCT($OF$11:$OI$11,$OF$18:$OI$18),"")</f>
        <v/>
      </c>
      <c r="MN18" s="19">
        <f t="array" ref="MN18">IF(MN7="1",MN284-PRODUCT(MN9,INDEX($OL$1:$PC$19,18,MATCH(MN$2&amp;MN$6,INDEX($OL$1:$PC$19,2,)&amp;INDEX($OL$1:$PC$19,6,),0)))+MN9*SUMPRODUCT($OL$7:$PC$7,$OL$18:$PC$18)-MN$12*INDEX($OF$1:$OK$19,18,MATCH(MN13,$OF$1:$OK$1,0))+MN9*SUMPRODUCT($OL$7:$PC$7,$OL$10:$PC$10)*SUMPRODUCT($OF$10:$OI$10,$OF$18:$OI$18)+SUMPRODUCT($OL$7:$PC$7,$OL$11:$PC$11)*SUMPRODUCT($OF$11:$OI$11,$OF$18:$OI$18),"")</f>
        <v>127.44030812490668</v>
      </c>
      <c r="MO18" s="19" t="str">
        <f t="array" ref="MO18">IF(MO7="1",MO284-PRODUCT(MO9,INDEX($OL$1:$PC$19,18,MATCH(MO$2&amp;MO$6,INDEX($OL$1:$PC$19,2,)&amp;INDEX($OL$1:$PC$19,6,),0)))+MO9*SUMPRODUCT($OL$7:$PC$7,$OL$18:$PC$18)-MO$12*INDEX($OF$1:$OK$19,18,MATCH(MO13,$OF$1:$OK$1,0))+MO9*SUMPRODUCT($OL$7:$PC$7,$OL$10:$PC$10)*SUMPRODUCT($OF$10:$OI$10,$OF$18:$OI$18)+SUMPRODUCT($OL$7:$PC$7,$OL$11:$PC$11)*SUMPRODUCT($OF$11:$OI$11,$OF$18:$OI$18),"")</f>
        <v/>
      </c>
      <c r="MP18" s="19" t="str">
        <f t="array" ref="MP18">IF(MP7="1",MP284-PRODUCT(MP9,INDEX($OL$1:$PC$19,18,MATCH(MP$2&amp;MP$6,INDEX($OL$1:$PC$19,2,)&amp;INDEX($OL$1:$PC$19,6,),0)))+MP9*SUMPRODUCT($OL$7:$PC$7,$OL$18:$PC$18)-MP$12*INDEX($OF$1:$OK$19,18,MATCH(MP13,$OF$1:$OK$1,0))+MP9*SUMPRODUCT($OL$7:$PC$7,$OL$10:$PC$10)*SUMPRODUCT($OF$10:$OI$10,$OF$18:$OI$18)+SUMPRODUCT($OL$7:$PC$7,$OL$11:$PC$11)*SUMPRODUCT($OF$11:$OI$11,$OF$18:$OI$18),"")</f>
        <v/>
      </c>
      <c r="MQ18" s="19" t="str">
        <f t="array" ref="MQ18">IF(MQ7="1",MQ284-PRODUCT(MQ9,INDEX($OL$1:$PC$19,18,MATCH(MQ$2&amp;MQ$6,INDEX($OL$1:$PC$19,2,)&amp;INDEX($OL$1:$PC$19,6,),0)))+MQ9*SUMPRODUCT($OL$7:$PC$7,$OL$18:$PC$18)-MQ$12*INDEX($OF$1:$OK$19,18,MATCH(MQ13,$OF$1:$OK$1,0))+MQ9*SUMPRODUCT($OL$7:$PC$7,$OL$10:$PC$10)*SUMPRODUCT($OF$10:$OI$10,$OF$18:$OI$18)+SUMPRODUCT($OL$7:$PC$7,$OL$11:$PC$11)*SUMPRODUCT($OF$11:$OI$11,$OF$18:$OI$18),"")</f>
        <v/>
      </c>
      <c r="MR18" s="19" t="str">
        <f t="array" ref="MR18">IF(MR7="1",MR284-PRODUCT(MR9,INDEX($OL$1:$PC$19,18,MATCH(MR$2&amp;MR$6,INDEX($OL$1:$PC$19,2,)&amp;INDEX($OL$1:$PC$19,6,),0)))+MR9*SUMPRODUCT($OL$7:$PC$7,$OL$18:$PC$18)-MR$12*INDEX($OF$1:$OK$19,18,MATCH(MR13,$OF$1:$OK$1,0))+MR9*SUMPRODUCT($OL$7:$PC$7,$OL$10:$PC$10)*SUMPRODUCT($OF$10:$OI$10,$OF$18:$OI$18)+SUMPRODUCT($OL$7:$PC$7,$OL$11:$PC$11)*SUMPRODUCT($OF$11:$OI$11,$OF$18:$OI$18),"")</f>
        <v/>
      </c>
      <c r="MS18" s="19" t="str">
        <f t="array" ref="MS18">IF(MS7="1",MS284-PRODUCT(MS9,INDEX($OL$1:$PC$19,18,MATCH(MS$2&amp;MS$6,INDEX($OL$1:$PC$19,2,)&amp;INDEX($OL$1:$PC$19,6,),0)))+MS9*SUMPRODUCT($OL$7:$PC$7,$OL$18:$PC$18)-MS$12*INDEX($OF$1:$OK$19,18,MATCH(MS13,$OF$1:$OK$1,0))+MS9*SUMPRODUCT($OL$7:$PC$7,$OL$10:$PC$10)*SUMPRODUCT($OF$10:$OI$10,$OF$18:$OI$18)+SUMPRODUCT($OL$7:$PC$7,$OL$11:$PC$11)*SUMPRODUCT($OF$11:$OI$11,$OF$18:$OI$18),"")</f>
        <v/>
      </c>
      <c r="MT18" s="19" t="str">
        <f t="array" ref="MT18">IF(MT7="1",MT284-PRODUCT(MT9,INDEX($OL$1:$PC$19,18,MATCH(MT$2&amp;MT$6,INDEX($OL$1:$PC$19,2,)&amp;INDEX($OL$1:$PC$19,6,),0)))+MT9*SUMPRODUCT($OL$7:$PC$7,$OL$18:$PC$18)-MT$12*INDEX($OF$1:$OK$19,18,MATCH(MT13,$OF$1:$OK$1,0))+MT9*SUMPRODUCT($OL$7:$PC$7,$OL$10:$PC$10)*SUMPRODUCT($OF$10:$OI$10,$OF$18:$OI$18)+SUMPRODUCT($OL$7:$PC$7,$OL$11:$PC$11)*SUMPRODUCT($OF$11:$OI$11,$OF$18:$OI$18),"")</f>
        <v/>
      </c>
      <c r="MU18" s="19" t="str">
        <f t="array" ref="MU18">IF(MU7="1",MU284-PRODUCT(MU9,INDEX($OL$1:$PC$19,18,MATCH(MU$2&amp;MU$6,INDEX($OL$1:$PC$19,2,)&amp;INDEX($OL$1:$PC$19,6,),0)))+MU9*SUMPRODUCT($OL$7:$PC$7,$OL$18:$PC$18)-MU$12*INDEX($OF$1:$OK$19,18,MATCH(MU13,$OF$1:$OK$1,0))+MU9*SUMPRODUCT($OL$7:$PC$7,$OL$10:$PC$10)*SUMPRODUCT($OF$10:$OI$10,$OF$18:$OI$18)+SUMPRODUCT($OL$7:$PC$7,$OL$11:$PC$11)*SUMPRODUCT($OF$11:$OI$11,$OF$18:$OI$18),"")</f>
        <v/>
      </c>
      <c r="MV18" s="19" t="str">
        <f t="array" ref="MV18">IF(MV7="1",MV284-PRODUCT(MV9,INDEX($OL$1:$PC$19,18,MATCH(MV$2&amp;MV$6,INDEX($OL$1:$PC$19,2,)&amp;INDEX($OL$1:$PC$19,6,),0)))+MV9*SUMPRODUCT($OL$7:$PC$7,$OL$18:$PC$18)-MV$12*INDEX($OF$1:$OK$19,18,MATCH(MV13,$OF$1:$OK$1,0))+MV9*SUMPRODUCT($OL$7:$PC$7,$OL$10:$PC$10)*SUMPRODUCT($OF$10:$OI$10,$OF$18:$OI$18)+SUMPRODUCT($OL$7:$PC$7,$OL$11:$PC$11)*SUMPRODUCT($OF$11:$OI$11,$OF$18:$OI$18),"")</f>
        <v/>
      </c>
      <c r="MW18" s="19" t="str">
        <f t="array" ref="MW18">IF(MW7="1",MW284-PRODUCT(MW9,INDEX($OL$1:$PC$19,18,MATCH(MW$2&amp;MW$6,INDEX($OL$1:$PC$19,2,)&amp;INDEX($OL$1:$PC$19,6,),0)))+MW9*SUMPRODUCT($OL$7:$PC$7,$OL$18:$PC$18)-MW$12*INDEX($OF$1:$OK$19,18,MATCH(MW13,$OF$1:$OK$1,0))+MW9*SUMPRODUCT($OL$7:$PC$7,$OL$10:$PC$10)*SUMPRODUCT($OF$10:$OI$10,$OF$18:$OI$18)+SUMPRODUCT($OL$7:$PC$7,$OL$11:$PC$11)*SUMPRODUCT($OF$11:$OI$11,$OF$18:$OI$18),"")</f>
        <v/>
      </c>
      <c r="MX18" s="19" t="str">
        <f t="array" ref="MX18">IF(MX7="1",MX284-PRODUCT(MX$9,INDEX($OL$1:$PC$19,18,MATCH(MX$2&amp;MX$6,INDEX($OL$1:$PC$19,2,)&amp;INDEX($OL$1:$PC$19,6,),0)))+MX9*SUMPRODUCT($OL$7:$PC$7,$OL$18:$PC$18),"")</f>
        <v/>
      </c>
      <c r="MY18" s="19" t="str">
        <f t="array" ref="MY18">IF(MY7="1",MY284-PRODUCT(MY$9,INDEX($OL$1:$PC$19,18,MATCH(MY$2&amp;MY$6,INDEX($OL$1:$PC$19,2,)&amp;INDEX($OL$1:$PC$19,6,),0)))+MY9*SUMPRODUCT($OL$7:$PC$7,$OL$18:$PC$18),"")</f>
        <v/>
      </c>
      <c r="MZ18" s="19" t="str">
        <f t="array" ref="MZ18">IF(MZ7="1",MZ284*Ressourcenkorrektur!$E$4+MZ11*SUMPRODUCT($OF$11:$OI$11,$OF$18:$OI$18),"")</f>
        <v/>
      </c>
      <c r="NA18" s="19" t="str">
        <f t="array" ref="NA18">IF(NA7="1",NA284*Ressourcenkorrektur!$E$4+NA11*SUMPRODUCT($OF$11:$OI$11,$OF$18:$OI$18),"")</f>
        <v/>
      </c>
      <c r="NB18" s="19" t="str">
        <f t="array" ref="NB18">IF(NB7="1",NB284*Ressourcenkorrektur!$E$4+NB11*SUMPRODUCT($OF$11:$OI$11,$OF$18:$OI$18),"")</f>
        <v/>
      </c>
      <c r="NC18" s="19" t="str">
        <f t="array" ref="NC18">IF(NC7="1",NC284*Ressourcenkorrektur!$E$4+NC11*SUMPRODUCT($OF$11:$OI$11,$OF$18:$OI$18),"")</f>
        <v/>
      </c>
      <c r="ND18" s="19" t="str">
        <f t="array" ref="ND18">IF(ND7="1",ND284*Ressourcenkorrektur!$E$4+ND11*SUMPRODUCT($OF$11:$OI$11,$OF$18:$OI$18),"")</f>
        <v/>
      </c>
      <c r="NE18" s="19" t="str">
        <f t="array" ref="NE18">IF(NE7="1",NE284*Ressourcenkorrektur!$E$4+NE11*SUMPRODUCT($OF$11:$OI$11,$OF$18:$OI$18),"")</f>
        <v/>
      </c>
      <c r="NF18" s="19" t="str">
        <f t="array" ref="NF18">IF(NF7="1",NF284*Ressourcenkorrektur!$E$4+NF11*SUMPRODUCT($OF$11:$OI$11,$OF$18:$OI$18),"")</f>
        <v/>
      </c>
      <c r="NG18" s="19" t="str">
        <f t="array" ref="NG18">IF(NG7="1",NG284*Ressourcenkorrektur!$E$4+NG11*SUMPRODUCT($OF$11:$OI$11,$OF$18:$OI$18),"")</f>
        <v/>
      </c>
      <c r="NH18" s="19" t="str">
        <f t="array" ref="NH18">IF(NH7="1",NH284*Ressourcenkorrektur!$E$4+NH11*SUMPRODUCT($OF$11:$OI$11,$OF$18:$OI$18),"")</f>
        <v/>
      </c>
      <c r="NI18" s="19" t="str">
        <f t="array" ref="NI18">IF(NI7="1",NI284*Ressourcenkorrektur!$E$4+NI11*SUMPRODUCT($OF$11:$OI$11,$OF$18:$OI$18),"")</f>
        <v/>
      </c>
      <c r="NJ18" s="19" t="str">
        <f t="array" ref="NJ18">IF(NJ7="1",NJ284*Ressourcenkorrektur!$E$4+NJ11*SUMPRODUCT($OF$11:$OI$11,$OF$18:$OI$18),"")</f>
        <v/>
      </c>
      <c r="NK18" s="19" t="str">
        <f t="array" ref="NK18">IF(NK7="1",NK284*Ressourcenkorrektur!$E$4+NK11*SUMPRODUCT($OF$11:$OI$11,$OF$18:$OI$18),"")</f>
        <v/>
      </c>
      <c r="NL18" s="19" t="str">
        <f t="array" ref="NL18">IF(NL7="1",NL284*Ressourcenkorrektur!$E$4+NL11*SUMPRODUCT($OF$11:$OI$11,$OF$18:$OI$18),"")</f>
        <v/>
      </c>
      <c r="NM18" s="19" t="str">
        <f t="array" ref="NM18">IF(NM7="1",NM284*Ressourcenkorrektur!$E$4+NM11*SUMPRODUCT($OF$11:$OI$11,$OF$18:$OI$18),"")</f>
        <v/>
      </c>
      <c r="NN18" s="19" t="str">
        <f t="array" ref="NN18">IF(NN7="1",NN284*Ressourcenkorrektur!$E$4+NN11*SUMPRODUCT($OF$11:$OI$11,$OF$18:$OI$18),"")</f>
        <v/>
      </c>
      <c r="NO18" s="19" t="str">
        <f t="array" ref="NO18">IF(NO7="1",NO284*Ressourcenkorrektur!$E$4+NO11*SUMPRODUCT($OF$11:$OI$11,$OF$18:$OI$18),"")</f>
        <v/>
      </c>
      <c r="NP18" s="19" t="str">
        <f t="array" ref="NP18">IF(NP7="1",NP284*Ressourcenkorrektur!$E$4+NP11*SUMPRODUCT($OF$11:$OI$11,$OF$18:$OI$18),"")</f>
        <v/>
      </c>
      <c r="NQ18" s="19" t="str">
        <f>IF(NQ7="1",NQ284*Ressourcenkorrektur!$E$4+NQ11*SUMPRODUCT($OF$11:$OI$11,$OF$18:$OI$18),"")</f>
        <v/>
      </c>
      <c r="NR18" s="19"/>
      <c r="NS18" s="19"/>
      <c r="NT18" s="19"/>
      <c r="NU18" s="19"/>
      <c r="NV18" s="19">
        <f t="array" ref="NV18">IF(ISTEXT(NV$4),NV284*SUMPRODUCT($OL$7:$PC$7,$OL$11:$PC$11)*1000,"")</f>
        <v>56.142546899999999</v>
      </c>
      <c r="NW18" s="19" t="str">
        <f t="array" ref="NW18">IF(ISTEXT(NW$4),IF(ISTEXT($LU$4),NW284*Ressourcenkorrektur!$E$23,NW284*Ressourcenkorrektur!$E$24),"")</f>
        <v/>
      </c>
      <c r="NX18" s="19" t="str">
        <f t="array" ref="NX18">IF(AND(ISTEXT(NX$4),Holzrechner!$E$14=LCIA!NX$2),NX284*SUMPRODUCT($OL$7:$PC$7,$OL$11:$PC$11)*1000,"")</f>
        <v/>
      </c>
      <c r="NY18" s="19" t="str">
        <f t="array" ref="NY18">IF(AND(ISTEXT(NY$4),Holzrechner!$E$14=LCIA!NY$2),NY284*SUMPRODUCT($OL$7:$PC$7,$OL$11:$PC$11)*1000,"")</f>
        <v/>
      </c>
      <c r="NZ18" s="19"/>
      <c r="OA18" s="19" t="str">
        <f t="array" ref="OA18">IF(AND(ISTEXT(OA$4),Holzrechner!$E$14=LCIA!OA$2),OA284*SUMPRODUCT($OL$7:$PC$7,$OL$11:$PC$11)*1000,"")</f>
        <v/>
      </c>
      <c r="OB18" s="19" t="str">
        <f t="array" ref="OB18">IF(AND(ISTEXT(OB$4),Holzrechner!$E$14=LCIA!OB$2),OB284*SUMPRODUCT($OL$7:$PC$7,$OL$11:$PC$11)*1000,"")</f>
        <v/>
      </c>
      <c r="OC18" s="19"/>
      <c r="OD18" s="19" t="str">
        <f t="array" ref="OD18">IF(ISTEXT(OD$4),OD284*Ressourcenkorrektur!$E$4,"")</f>
        <v/>
      </c>
      <c r="OE18" s="19" t="str">
        <f t="array" ref="OE18">IF(ISTEXT(OE$4),OE284*Ressourcenkorrektur!$E$4,"")</f>
        <v/>
      </c>
      <c r="OF18" s="19">
        <f>OF284</f>
        <v>0.13376083</v>
      </c>
      <c r="OG18" s="19">
        <f t="shared" ref="OG18:OI18" si="368">OG284</f>
        <v>3.8034406999999999E-2</v>
      </c>
      <c r="OH18" s="19">
        <f t="shared" si="368"/>
        <v>0.19432806999999999</v>
      </c>
      <c r="OI18" s="19">
        <f t="shared" si="368"/>
        <v>1.3493231E-2</v>
      </c>
      <c r="OJ18" s="19" t="str">
        <f t="shared" ref="OJ18:OK18" si="369">IF(AND(ISTEXT(OJ$4),ISTEXT(OJ$5)),OJ284*OJ7,"")</f>
        <v/>
      </c>
      <c r="OK18" s="19" t="str">
        <f t="shared" si="369"/>
        <v/>
      </c>
      <c r="OL18" s="19">
        <f>OL284</f>
        <v>10.277396</v>
      </c>
      <c r="OM18" s="19">
        <f t="shared" ref="OM18:PC18" si="370">OM284</f>
        <v>12.250031</v>
      </c>
      <c r="ON18" s="19">
        <f t="shared" si="370"/>
        <v>9.4394767999999996</v>
      </c>
      <c r="OO18" s="19">
        <f t="shared" si="370"/>
        <v>12.216286999999999</v>
      </c>
      <c r="OP18" s="19">
        <f t="shared" si="370"/>
        <v>12.216286999999999</v>
      </c>
      <c r="OQ18" s="19">
        <f t="shared" si="370"/>
        <v>12.216286999999999</v>
      </c>
      <c r="OR18" s="19">
        <f t="shared" si="370"/>
        <v>9.4394767999999996</v>
      </c>
      <c r="OS18" s="19">
        <f t="shared" si="370"/>
        <v>9.4394767999999996</v>
      </c>
      <c r="OT18" s="19">
        <f t="shared" si="370"/>
        <v>10.277396</v>
      </c>
      <c r="OU18" s="19">
        <f t="shared" si="370"/>
        <v>11.935452</v>
      </c>
      <c r="OV18" s="19">
        <f t="shared" si="370"/>
        <v>10.674185</v>
      </c>
      <c r="OW18" s="19">
        <f t="shared" si="370"/>
        <v>10.210485</v>
      </c>
      <c r="OX18" s="19">
        <f t="shared" si="370"/>
        <v>10.674185</v>
      </c>
      <c r="OY18" s="19">
        <f t="shared" si="370"/>
        <v>11.981649000000001</v>
      </c>
      <c r="OZ18" s="19">
        <f t="shared" si="370"/>
        <v>11.981649000000001</v>
      </c>
      <c r="PA18" s="19">
        <f t="shared" si="370"/>
        <v>10.210485</v>
      </c>
      <c r="PB18" s="19">
        <f t="shared" si="370"/>
        <v>10.210485</v>
      </c>
      <c r="PC18" s="19">
        <f t="shared" si="370"/>
        <v>11.935452</v>
      </c>
    </row>
    <row r="19" spans="1:419" s="17" customFormat="1" ht="28.5">
      <c r="A19" s="18" t="s">
        <v>1</v>
      </c>
      <c r="B19" s="18">
        <f t="array" ref="B19">SUM(C19:OE19)</f>
        <v>442467.80234900152</v>
      </c>
      <c r="C19" s="19" t="str">
        <f t="array" ref="C19">IF(C7="1",C416-PRODUCT(C9,INDEX($OL$1:$PC$19,19,MATCH(C$2&amp;C$6,INDEX($OL$1:$PC$19,2,)&amp;INDEX($OL$1:$PC$19,6,),0)))+C9*SUMPRODUCT($OL$7:$PC$7,$OL$19:$PC$19)-C$12*INDEX($OF$1:$OK$19,19,MATCH(C13,$OF$1:$OK$1,0))+C9*SUMPRODUCT($OL$7:$PC$7,$OL$10:$PC$10)*SUMPRODUCT($OF$10:$OI$10,$OF$19:$OI$19)+SUMPRODUCT($OL$7:$PC$7,$OL$11:$PC$11)*SUMPRODUCT($OF$11:$OI$11,$OF$19:$OI$19)+SUMPRODUCT($OL$7:$PC$7,$OL$14:$PC$14),"")</f>
        <v/>
      </c>
      <c r="D19" s="19" t="str">
        <f t="array" ref="D19">IF(D7="1",D416-PRODUCT(D9,INDEX($OL$1:$PC$19,19,MATCH(D$2&amp;D$6,INDEX($OL$1:$PC$19,2,)&amp;INDEX($OL$1:$PC$19,6,),0)))+D9*SUMPRODUCT($OL$7:$PC$7,$OL$19:$PC$19)-D$12*INDEX($OF$1:$OK$19,19,MATCH(D13,$OF$1:$OK$1,0))+D9*SUMPRODUCT($OL$7:$PC$7,$OL$10:$PC$10)*SUMPRODUCT($OF$10:$OI$10,$OF$19:$OI$19)+SUMPRODUCT($OL$7:$PC$7,$OL$11:$PC$11)*SUMPRODUCT($OF$11:$OI$11,$OF$19:$OI$19)+SUMPRODUCT($OL$7:$PC$7,$OL$14:$PC$14),"")</f>
        <v/>
      </c>
      <c r="E19" s="19" t="str">
        <f t="array" ref="E19">IF(E7="1",E416-PRODUCT(E9,INDEX($OL$1:$PC$19,19,MATCH(E$2&amp;E$6,INDEX($OL$1:$PC$19,2,)&amp;INDEX($OL$1:$PC$19,6,),0)))+E9*SUMPRODUCT($OL$7:$PC$7,$OL$19:$PC$19)-E$12*INDEX($OF$1:$OK$19,19,MATCH(E13,$OF$1:$OK$1,0))+E9*SUMPRODUCT($OL$7:$PC$7,$OL$10:$PC$10)*SUMPRODUCT($OF$10:$OI$10,$OF$19:$OI$19)+SUMPRODUCT($OL$7:$PC$7,$OL$11:$PC$11)*SUMPRODUCT($OF$11:$OI$11,$OF$19:$OI$19)+SUMPRODUCT($OL$7:$PC$7,$OL$14:$PC$14),"")</f>
        <v/>
      </c>
      <c r="F19" s="19" t="str">
        <f t="array" ref="F19">IF(F7="1",F416-PRODUCT(F9,INDEX($OL$1:$PC$19,19,MATCH(F$2&amp;F$6,INDEX($OL$1:$PC$19,2,)&amp;INDEX($OL$1:$PC$19,6,),0)))+F9*SUMPRODUCT($OL$7:$PC$7,$OL$19:$PC$19)-F$12*INDEX($OF$1:$OK$19,19,MATCH(F13,$OF$1:$OK$1,0))+F9*SUMPRODUCT($OL$7:$PC$7,$OL$10:$PC$10)*SUMPRODUCT($OF$10:$OI$10,$OF$19:$OI$19)+SUMPRODUCT($OL$7:$PC$7,$OL$11:$PC$11)*SUMPRODUCT($OF$11:$OI$11,$OF$19:$OI$19)+SUMPRODUCT($OL$7:$PC$7,$OL$14:$PC$14),"")</f>
        <v/>
      </c>
      <c r="G19" s="19" t="str">
        <f t="array" ref="G19">IF(G7="1",G416-PRODUCT(G9,INDEX($OL$1:$PC$19,19,MATCH(G$2&amp;G$6,INDEX($OL$1:$PC$19,2,)&amp;INDEX($OL$1:$PC$19,6,),0)))+G9*SUMPRODUCT($OL$7:$PC$7,$OL$19:$PC$19)-G$12*INDEX($OF$1:$OK$19,19,MATCH(G13,$OF$1:$OK$1,0))+G9*SUMPRODUCT($OL$7:$PC$7,$OL$10:$PC$10)*SUMPRODUCT($OF$10:$OI$10,$OF$19:$OI$19)+SUMPRODUCT($OL$7:$PC$7,$OL$11:$PC$11)*SUMPRODUCT($OF$11:$OI$11,$OF$19:$OI$19)+SUMPRODUCT($OL$7:$PC$7,$OL$14:$PC$14),"")</f>
        <v/>
      </c>
      <c r="H19" s="19" t="str">
        <f t="array" ref="H19">IF(H7="1",H416-PRODUCT(H9,INDEX($OL$1:$PC$19,19,MATCH(H$2&amp;H$6,INDEX($OL$1:$PC$19,2,)&amp;INDEX($OL$1:$PC$19,6,),0)))+H9*SUMPRODUCT($OL$7:$PC$7,$OL$19:$PC$19)-H$12*INDEX($OF$1:$OK$19,19,MATCH(H13,$OF$1:$OK$1,0))+H9*SUMPRODUCT($OL$7:$PC$7,$OL$10:$PC$10)*SUMPRODUCT($OF$10:$OI$10,$OF$19:$OI$19)+SUMPRODUCT($OL$7:$PC$7,$OL$11:$PC$11)*SUMPRODUCT($OF$11:$OI$11,$OF$19:$OI$19)+SUMPRODUCT($OL$7:$PC$7,$OL$14:$PC$14),"")</f>
        <v/>
      </c>
      <c r="I19" s="19" t="str">
        <f t="array" ref="I19">IF(I7="1",I416-PRODUCT(I9,INDEX($OL$1:$PC$19,19,MATCH(I$2&amp;I$6,INDEX($OL$1:$PC$19,2,)&amp;INDEX($OL$1:$PC$19,6,),0)))+I9*SUMPRODUCT($OL$7:$PC$7,$OL$19:$PC$19)-I$12*INDEX($OF$1:$OK$19,19,MATCH(I13,$OF$1:$OK$1,0))+I9*SUMPRODUCT($OL$7:$PC$7,$OL$10:$PC$10)*SUMPRODUCT($OF$10:$OI$10,$OF$19:$OI$19)+SUMPRODUCT($OL$7:$PC$7,$OL$11:$PC$11)*SUMPRODUCT($OF$11:$OI$11,$OF$19:$OI$19)+SUMPRODUCT($OL$7:$PC$7,$OL$14:$PC$14),"")</f>
        <v/>
      </c>
      <c r="J19" s="19" t="str">
        <f t="array" ref="J19">IF(J7="1",J416-PRODUCT(J9,INDEX($OL$1:$PC$19,19,MATCH(J$2&amp;J$6,INDEX($OL$1:$PC$19,2,)&amp;INDEX($OL$1:$PC$19,6,),0)))+J9*SUMPRODUCT($OL$7:$PC$7,$OL$19:$PC$19)-J$12*INDEX($OF$1:$OK$19,19,MATCH(J13,$OF$1:$OK$1,0))+J9*SUMPRODUCT($OL$7:$PC$7,$OL$10:$PC$10)*SUMPRODUCT($OF$10:$OI$10,$OF$19:$OI$19)+SUMPRODUCT($OL$7:$PC$7,$OL$11:$PC$11)*SUMPRODUCT($OF$11:$OI$11,$OF$19:$OI$19)+SUMPRODUCT($OL$7:$PC$7,$OL$14:$PC$14),"")</f>
        <v/>
      </c>
      <c r="K19" s="19" t="str">
        <f t="array" ref="K19">IF(K7="1",K416-PRODUCT(K9,INDEX($OL$1:$PC$19,19,MATCH(K$2&amp;K$6,INDEX($OL$1:$PC$19,2,)&amp;INDEX($OL$1:$PC$19,6,),0)))+K9*SUMPRODUCT($OL$7:$PC$7,$OL$19:$PC$19)-K$12*INDEX($OF$1:$OK$19,19,MATCH(K13,$OF$1:$OK$1,0))+K9*SUMPRODUCT($OL$7:$PC$7,$OL$10:$PC$10)*SUMPRODUCT($OF$10:$OI$10,$OF$19:$OI$19)+SUMPRODUCT($OL$7:$PC$7,$OL$11:$PC$11)*SUMPRODUCT($OF$11:$OI$11,$OF$19:$OI$19)+SUMPRODUCT($OL$7:$PC$7,$OL$14:$PC$14),"")</f>
        <v/>
      </c>
      <c r="L19" s="19" t="str">
        <f t="array" ref="L19">IF(L7="1",L416-PRODUCT(L9,INDEX($OL$1:$PC$19,19,MATCH(L$2&amp;L$6,INDEX($OL$1:$PC$19,2,)&amp;INDEX($OL$1:$PC$19,6,),0)))+L9*SUMPRODUCT($OL$7:$PC$7,$OL$19:$PC$19)-L$12*INDEX($OF$1:$OK$19,19,MATCH(L13,$OF$1:$OK$1,0))+L9*SUMPRODUCT($OL$7:$PC$7,$OL$10:$PC$10)*SUMPRODUCT($OF$10:$OI$10,$OF$19:$OI$19)+SUMPRODUCT($OL$7:$PC$7,$OL$11:$PC$11)*SUMPRODUCT($OF$11:$OI$11,$OF$19:$OI$19)+SUMPRODUCT($OL$7:$PC$7,$OL$14:$PC$14),"")</f>
        <v/>
      </c>
      <c r="M19" s="19" t="str">
        <f t="array" ref="M19">IF(M7="1",M416-PRODUCT(M9,INDEX($OL$1:$PC$19,19,MATCH(M$2&amp;M$6,INDEX($OL$1:$PC$19,2,)&amp;INDEX($OL$1:$PC$19,6,),0)))+M9*SUMPRODUCT($OL$7:$PC$7,$OL$19:$PC$19)-M$12*INDEX($OF$1:$OK$19,19,MATCH(M13,$OF$1:$OK$1,0))+M9*SUMPRODUCT($OL$7:$PC$7,$OL$10:$PC$10)*SUMPRODUCT($OF$10:$OI$10,$OF$19:$OI$19)+SUMPRODUCT($OL$7:$PC$7,$OL$11:$PC$11)*SUMPRODUCT($OF$11:$OI$11,$OF$19:$OI$19)+SUMPRODUCT($OL$7:$PC$7,$OL$14:$PC$14),"")</f>
        <v/>
      </c>
      <c r="N19" s="19" t="str">
        <f t="array" ref="N19">IF(N7="1",N416-PRODUCT(N9,INDEX($OL$1:$PC$19,19,MATCH(N$2&amp;N$6,INDEX($OL$1:$PC$19,2,)&amp;INDEX($OL$1:$PC$19,6,),0)))+N9*SUMPRODUCT($OL$7:$PC$7,$OL$19:$PC$19)-N$12*INDEX($OF$1:$OK$19,19,MATCH(N13,$OF$1:$OK$1,0))+N9*SUMPRODUCT($OL$7:$PC$7,$OL$10:$PC$10)*SUMPRODUCT($OF$10:$OI$10,$OF$19:$OI$19)+SUMPRODUCT($OL$7:$PC$7,$OL$11:$PC$11)*SUMPRODUCT($OF$11:$OI$11,$OF$19:$OI$19)+SUMPRODUCT($OL$7:$PC$7,$OL$14:$PC$14),"")</f>
        <v/>
      </c>
      <c r="O19" s="19" t="str">
        <f t="array" ref="O19">IF(O7="1",O416-PRODUCT(O9,INDEX($OL$1:$PC$19,19,MATCH(O$2&amp;O$6,INDEX($OL$1:$PC$19,2,)&amp;INDEX($OL$1:$PC$19,6,),0)))+O9*SUMPRODUCT($OL$7:$PC$7,$OL$19:$PC$19)-O$12*INDEX($OF$1:$OK$19,19,MATCH(O13,$OF$1:$OK$1,0))+O9*SUMPRODUCT($OL$7:$PC$7,$OL$10:$PC$10)*SUMPRODUCT($OF$10:$OI$10,$OF$19:$OI$19)+SUMPRODUCT($OL$7:$PC$7,$OL$11:$PC$11)*SUMPRODUCT($OF$11:$OI$11,$OF$19:$OI$19)+SUMPRODUCT($OL$7:$PC$7,$OL$14:$PC$14),"")</f>
        <v/>
      </c>
      <c r="P19" s="19" t="str">
        <f t="array" ref="P19">IF(P7="1",P416-PRODUCT(P9,INDEX($OL$1:$PC$19,19,MATCH(P$2&amp;P$6,INDEX($OL$1:$PC$19,2,)&amp;INDEX($OL$1:$PC$19,6,),0)))+P9*SUMPRODUCT($OL$7:$PC$7,$OL$19:$PC$19)-P$12*INDEX($OF$1:$OK$19,19,MATCH(P13,$OF$1:$OK$1,0))+P9*SUMPRODUCT($OL$7:$PC$7,$OL$10:$PC$10)*SUMPRODUCT($OF$10:$OI$10,$OF$19:$OI$19)+SUMPRODUCT($OL$7:$PC$7,$OL$11:$PC$11)*SUMPRODUCT($OF$11:$OI$11,$OF$19:$OI$19)+SUMPRODUCT($OL$7:$PC$7,$OL$14:$PC$14),"")</f>
        <v/>
      </c>
      <c r="Q19" s="19" t="str">
        <f t="array" ref="Q19">IF(Q7="1",Q416-PRODUCT(Q9,INDEX($OL$1:$PC$19,19,MATCH(Q$2&amp;Q$6,INDEX($OL$1:$PC$19,2,)&amp;INDEX($OL$1:$PC$19,6,),0)))+Q9*SUMPRODUCT($OL$7:$PC$7,$OL$19:$PC$19)-Q$12*INDEX($OF$1:$OK$19,19,MATCH(Q13,$OF$1:$OK$1,0))+Q9*SUMPRODUCT($OL$7:$PC$7,$OL$10:$PC$10)*SUMPRODUCT($OF$10:$OI$10,$OF$19:$OI$19)+SUMPRODUCT($OL$7:$PC$7,$OL$11:$PC$11)*SUMPRODUCT($OF$11:$OI$11,$OF$19:$OI$19)+SUMPRODUCT($OL$7:$PC$7,$OL$14:$PC$14),"")</f>
        <v/>
      </c>
      <c r="R19" s="19" t="str">
        <f t="array" ref="R19">IF(R7="1",R416-PRODUCT(R9,INDEX($OL$1:$PC$19,19,MATCH(R$2&amp;R$6,INDEX($OL$1:$PC$19,2,)&amp;INDEX($OL$1:$PC$19,6,),0)))+R9*SUMPRODUCT($OL$7:$PC$7,$OL$19:$PC$19)-R$12*INDEX($OF$1:$OK$19,19,MATCH(R13,$OF$1:$OK$1,0))+R9*SUMPRODUCT($OL$7:$PC$7,$OL$10:$PC$10)*SUMPRODUCT($OF$10:$OI$10,$OF$19:$OI$19)+SUMPRODUCT($OL$7:$PC$7,$OL$11:$PC$11)*SUMPRODUCT($OF$11:$OI$11,$OF$19:$OI$19)+SUMPRODUCT($OL$7:$PC$7,$OL$14:$PC$14),"")</f>
        <v/>
      </c>
      <c r="S19" s="19" t="str">
        <f t="array" ref="S19">IF(S7="1",S416-PRODUCT(S9,INDEX($OL$1:$PC$19,19,MATCH(S$2&amp;S$6,INDEX($OL$1:$PC$19,2,)&amp;INDEX($OL$1:$PC$19,6,),0)))+S9*SUMPRODUCT($OL$7:$PC$7,$OL$19:$PC$19)-S$12*INDEX($OF$1:$OK$19,19,MATCH(S13,$OF$1:$OK$1,0))+S9*SUMPRODUCT($OL$7:$PC$7,$OL$10:$PC$10)*SUMPRODUCT($OF$10:$OI$10,$OF$19:$OI$19)+SUMPRODUCT($OL$7:$PC$7,$OL$11:$PC$11)*SUMPRODUCT($OF$11:$OI$11,$OF$19:$OI$19)+SUMPRODUCT($OL$7:$PC$7,$OL$14:$PC$14),"")</f>
        <v/>
      </c>
      <c r="T19" s="19" t="str">
        <f t="array" ref="T19">IF(T7="1",T416-PRODUCT(T9,INDEX($OL$1:$PC$19,19,MATCH(T$2&amp;T$6,INDEX($OL$1:$PC$19,2,)&amp;INDEX($OL$1:$PC$19,6,),0)))+T9*SUMPRODUCT($OL$7:$PC$7,$OL$19:$PC$19)-T$12*INDEX($OF$1:$OK$19,19,MATCH(T13,$OF$1:$OK$1,0))+T9*SUMPRODUCT($OL$7:$PC$7,$OL$10:$PC$10)*SUMPRODUCT($OF$10:$OI$10,$OF$19:$OI$19)+SUMPRODUCT($OL$7:$PC$7,$OL$11:$PC$11)*SUMPRODUCT($OF$11:$OI$11,$OF$19:$OI$19)+SUMPRODUCT($OL$7:$PC$7,$OL$14:$PC$14),"")</f>
        <v/>
      </c>
      <c r="U19" s="19" t="str">
        <f t="array" ref="U19">IF(U7="1",U416-PRODUCT(U9,INDEX($OL$1:$PC$19,19,MATCH(U$2&amp;U$6,INDEX($OL$1:$PC$19,2,)&amp;INDEX($OL$1:$PC$19,6,),0)))+U9*SUMPRODUCT($OL$7:$PC$7,$OL$19:$PC$19)-U$12*INDEX($OF$1:$OK$19,19,MATCH(U13,$OF$1:$OK$1,0))+U9*SUMPRODUCT($OL$7:$PC$7,$OL$10:$PC$10)*SUMPRODUCT($OF$10:$OI$10,$OF$19:$OI$19)+SUMPRODUCT($OL$7:$PC$7,$OL$11:$PC$11)*SUMPRODUCT($OF$11:$OI$11,$OF$19:$OI$19)+SUMPRODUCT($OL$7:$PC$7,$OL$14:$PC$14),"")</f>
        <v/>
      </c>
      <c r="V19" s="19" t="str">
        <f t="array" ref="V19">IF(V7="1",V416-PRODUCT(V9,INDEX($OL$1:$PC$19,19,MATCH(V$2&amp;V$6,INDEX($OL$1:$PC$19,2,)&amp;INDEX($OL$1:$PC$19,6,),0)))+V9*SUMPRODUCT($OL$7:$PC$7,$OL$19:$PC$19)-V$12*INDEX($OF$1:$OK$19,19,MATCH(V13,$OF$1:$OK$1,0))+V9*SUMPRODUCT($OL$7:$PC$7,$OL$10:$PC$10)*SUMPRODUCT($OF$10:$OI$10,$OF$19:$OI$19)+SUMPRODUCT($OL$7:$PC$7,$OL$11:$PC$11)*SUMPRODUCT($OF$11:$OI$11,$OF$19:$OI$19)+SUMPRODUCT($OL$7:$PC$7,$OL$14:$PC$14),"")</f>
        <v/>
      </c>
      <c r="W19" s="19" t="str">
        <f t="array" ref="W19">IF(W7="1",W416-PRODUCT(W9,INDEX($OL$1:$PC$19,19,MATCH(W$2&amp;W$6,INDEX($OL$1:$PC$19,2,)&amp;INDEX($OL$1:$PC$19,6,),0)))+W9*SUMPRODUCT($OL$7:$PC$7,$OL$19:$PC$19)-W$12*INDEX($OF$1:$OK$19,19,MATCH(W13,$OF$1:$OK$1,0))+W9*SUMPRODUCT($OL$7:$PC$7,$OL$10:$PC$10)*SUMPRODUCT($OF$10:$OI$10,$OF$19:$OI$19)+SUMPRODUCT($OL$7:$PC$7,$OL$11:$PC$11)*SUMPRODUCT($OF$11:$OI$11,$OF$19:$OI$19)+SUMPRODUCT($OL$7:$PC$7,$OL$14:$PC$14),"")</f>
        <v/>
      </c>
      <c r="X19" s="19" t="str">
        <f t="array" ref="X19">IF(X7="1",X416-PRODUCT(X9,INDEX($OL$1:$PC$19,19,MATCH(X$2&amp;X$6,INDEX($OL$1:$PC$19,2,)&amp;INDEX($OL$1:$PC$19,6,),0)))+X9*SUMPRODUCT($OL$7:$PC$7,$OL$19:$PC$19)-X$12*INDEX($OF$1:$OK$19,19,MATCH(X13,$OF$1:$OK$1,0))+X9*SUMPRODUCT($OL$7:$PC$7,$OL$10:$PC$10)*SUMPRODUCT($OF$10:$OI$10,$OF$19:$OI$19)+SUMPRODUCT($OL$7:$PC$7,$OL$11:$PC$11)*SUMPRODUCT($OF$11:$OI$11,$OF$19:$OI$19)+SUMPRODUCT($OL$7:$PC$7,$OL$14:$PC$14),"")</f>
        <v/>
      </c>
      <c r="Y19" s="19" t="str">
        <f t="array" ref="Y19">IF(Y7="1",Y416-PRODUCT(Y9,INDEX($OL$1:$PC$19,19,MATCH(Y$2&amp;Y$6,INDEX($OL$1:$PC$19,2,)&amp;INDEX($OL$1:$PC$19,6,),0)))+Y9*SUMPRODUCT($OL$7:$PC$7,$OL$19:$PC$19)-Y$12*INDEX($OF$1:$OK$19,19,MATCH(Y13,$OF$1:$OK$1,0))+Y9*SUMPRODUCT($OL$7:$PC$7,$OL$10:$PC$10)*SUMPRODUCT($OF$10:$OI$10,$OF$19:$OI$19)+SUMPRODUCT($OL$7:$PC$7,$OL$11:$PC$11)*SUMPRODUCT($OF$11:$OI$11,$OF$19:$OI$19)+SUMPRODUCT($OL$7:$PC$7,$OL$14:$PC$14),"")</f>
        <v/>
      </c>
      <c r="Z19" s="19" t="str">
        <f t="array" ref="Z19">IF(Z7="1",Z416-PRODUCT(Z9,INDEX($OL$1:$PC$19,19,MATCH(Z$2&amp;Z$6,INDEX($OL$1:$PC$19,2,)&amp;INDEX($OL$1:$PC$19,6,),0)))+Z9*SUMPRODUCT($OL$7:$PC$7,$OL$19:$PC$19)-Z$12*INDEX($OF$1:$OK$19,19,MATCH(Z13,$OF$1:$OK$1,0))+Z9*SUMPRODUCT($OL$7:$PC$7,$OL$10:$PC$10)*SUMPRODUCT($OF$10:$OI$10,$OF$19:$OI$19)+SUMPRODUCT($OL$7:$PC$7,$OL$11:$PC$11)*SUMPRODUCT($OF$11:$OI$11,$OF$19:$OI$19)+SUMPRODUCT($OL$7:$PC$7,$OL$14:$PC$14),"")</f>
        <v/>
      </c>
      <c r="AA19" s="19" t="str">
        <f t="array" ref="AA19">IF(AA7="1",AA416-PRODUCT(AA9,INDEX($OL$1:$PC$19,19,MATCH(AA$2&amp;AA$6,INDEX($OL$1:$PC$19,2,)&amp;INDEX($OL$1:$PC$19,6,),0)))+AA9*SUMPRODUCT($OL$7:$PC$7,$OL$19:$PC$19)-AA$12*INDEX($OF$1:$OK$19,19,MATCH(AA13,$OF$1:$OK$1,0))+AA9*SUMPRODUCT($OL$7:$PC$7,$OL$10:$PC$10)*SUMPRODUCT($OF$10:$OI$10,$OF$19:$OI$19)+SUMPRODUCT($OL$7:$PC$7,$OL$11:$PC$11)*SUMPRODUCT($OF$11:$OI$11,$OF$19:$OI$19)+SUMPRODUCT($OL$7:$PC$7,$OL$14:$PC$14),"")</f>
        <v/>
      </c>
      <c r="AB19" s="19" t="str">
        <f t="array" ref="AB19">IF(AB7="1",AB416-PRODUCT(AB9,INDEX($OL$1:$PC$19,19,MATCH(AB$2&amp;AB$6,INDEX($OL$1:$PC$19,2,)&amp;INDEX($OL$1:$PC$19,6,),0)))+AB9*SUMPRODUCT($OL$7:$PC$7,$OL$19:$PC$19)-AB$12*INDEX($OF$1:$OK$19,19,MATCH(AB13,$OF$1:$OK$1,0))+AB9*SUMPRODUCT($OL$7:$PC$7,$OL$10:$PC$10)*SUMPRODUCT($OF$10:$OI$10,$OF$19:$OI$19)+SUMPRODUCT($OL$7:$PC$7,$OL$11:$PC$11)*SUMPRODUCT($OF$11:$OI$11,$OF$19:$OI$19)+SUMPRODUCT($OL$7:$PC$7,$OL$14:$PC$14),"")</f>
        <v/>
      </c>
      <c r="AC19" s="19" t="str">
        <f t="array" ref="AC19">IF(AC7="1",AC416-PRODUCT(AC9,INDEX($OL$1:$PC$19,19,MATCH(AC$2&amp;AC$6,INDEX($OL$1:$PC$19,2,)&amp;INDEX($OL$1:$PC$19,6,),0)))+AC9*SUMPRODUCT($OL$7:$PC$7,$OL$19:$PC$19)-AC$12*INDEX($OF$1:$OK$19,19,MATCH(AC13,$OF$1:$OK$1,0))+AC9*SUMPRODUCT($OL$7:$PC$7,$OL$10:$PC$10)*SUMPRODUCT($OF$10:$OI$10,$OF$19:$OI$19)+SUMPRODUCT($OL$7:$PC$7,$OL$11:$PC$11)*SUMPRODUCT($OF$11:$OI$11,$OF$19:$OI$19)+SUMPRODUCT($OL$7:$PC$7,$OL$14:$PC$14),"")</f>
        <v/>
      </c>
      <c r="AD19" s="19" t="str">
        <f t="array" ref="AD19">IF(AD7="1",AD416-PRODUCT(AD9,INDEX($OL$1:$PC$19,19,MATCH(AD$2&amp;AD$6,INDEX($OL$1:$PC$19,2,)&amp;INDEX($OL$1:$PC$19,6,),0)))+AD9*SUMPRODUCT($OL$7:$PC$7,$OL$19:$PC$19)-AD$12*INDEX($OF$1:$OK$19,19,MATCH(AD13,$OF$1:$OK$1,0))+AD9*SUMPRODUCT($OL$7:$PC$7,$OL$10:$PC$10)*SUMPRODUCT($OF$10:$OI$10,$OF$19:$OI$19)+SUMPRODUCT($OL$7:$PC$7,$OL$11:$PC$11)*SUMPRODUCT($OF$11:$OI$11,$OF$19:$OI$19)+SUMPRODUCT($OL$7:$PC$7,$OL$14:$PC$14),"")</f>
        <v/>
      </c>
      <c r="AE19" s="19" t="str">
        <f t="array" ref="AE19">IF(AE7="1",AE416-PRODUCT(AE9,INDEX($OL$1:$PC$19,19,MATCH(AE$2&amp;AE$6,INDEX($OL$1:$PC$19,2,)&amp;INDEX($OL$1:$PC$19,6,),0)))+AE9*SUMPRODUCT($OL$7:$PC$7,$OL$19:$PC$19)-AE$12*INDEX($OF$1:$OK$19,19,MATCH(AE13,$OF$1:$OK$1,0))+AE9*SUMPRODUCT($OL$7:$PC$7,$OL$10:$PC$10)*SUMPRODUCT($OF$10:$OI$10,$OF$19:$OI$19)+SUMPRODUCT($OL$7:$PC$7,$OL$11:$PC$11)*SUMPRODUCT($OF$11:$OI$11,$OF$19:$OI$19)+SUMPRODUCT($OL$7:$PC$7,$OL$14:$PC$14),"")</f>
        <v/>
      </c>
      <c r="AF19" s="19" t="str">
        <f t="array" ref="AF19">IF(AF7="1",AF416-PRODUCT(AF9,INDEX($OL$1:$PC$19,19,MATCH(AF$2&amp;AF$6,INDEX($OL$1:$PC$19,2,)&amp;INDEX($OL$1:$PC$19,6,),0)))+AF9*SUMPRODUCT($OL$7:$PC$7,$OL$19:$PC$19)-AF$12*INDEX($OF$1:$OK$19,19,MATCH(AF13,$OF$1:$OK$1,0))+AF9*SUMPRODUCT($OL$7:$PC$7,$OL$10:$PC$10)*SUMPRODUCT($OF$10:$OI$10,$OF$19:$OI$19)+SUMPRODUCT($OL$7:$PC$7,$OL$11:$PC$11)*SUMPRODUCT($OF$11:$OI$11,$OF$19:$OI$19)+SUMPRODUCT($OL$7:$PC$7,$OL$14:$PC$14),"")</f>
        <v/>
      </c>
      <c r="AG19" s="19" t="str">
        <f t="array" ref="AG19">IF(AG7="1",AG416-PRODUCT(AG9,INDEX($OL$1:$PC$19,19,MATCH(AG$2&amp;AG$6,INDEX($OL$1:$PC$19,2,)&amp;INDEX($OL$1:$PC$19,6,),0)))+AG9*SUMPRODUCT($OL$7:$PC$7,$OL$19:$PC$19)-AG$12*INDEX($OF$1:$OK$19,19,MATCH(AG13,$OF$1:$OK$1,0))+AG9*SUMPRODUCT($OL$7:$PC$7,$OL$10:$PC$10)*SUMPRODUCT($OF$10:$OI$10,$OF$19:$OI$19)+SUMPRODUCT($OL$7:$PC$7,$OL$11:$PC$11)*SUMPRODUCT($OF$11:$OI$11,$OF$19:$OI$19)+SUMPRODUCT($OL$7:$PC$7,$OL$14:$PC$14),"")</f>
        <v/>
      </c>
      <c r="AH19" s="19" t="str">
        <f t="array" ref="AH19">IF(AH7="1",AH416-PRODUCT(AH9,INDEX($OL$1:$PC$19,19,MATCH(AH$2&amp;AH$6,INDEX($OL$1:$PC$19,2,)&amp;INDEX($OL$1:$PC$19,6,),0)))+AH9*SUMPRODUCT($OL$7:$PC$7,$OL$19:$PC$19)-AH$12*INDEX($OF$1:$OK$19,19,MATCH(AH13,$OF$1:$OK$1,0))+AH9*SUMPRODUCT($OL$7:$PC$7,$OL$10:$PC$10)*SUMPRODUCT($OF$10:$OI$10,$OF$19:$OI$19)+SUMPRODUCT($OL$7:$PC$7,$OL$11:$PC$11)*SUMPRODUCT($OF$11:$OI$11,$OF$19:$OI$19)+SUMPRODUCT($OL$7:$PC$7,$OL$14:$PC$14),"")</f>
        <v/>
      </c>
      <c r="AI19" s="19" t="str">
        <f t="array" ref="AI19">IF(AI7="1",AI416-PRODUCT(AI9,INDEX($OL$1:$PC$19,19,MATCH(AI$2&amp;AI$6,INDEX($OL$1:$PC$19,2,)&amp;INDEX($OL$1:$PC$19,6,),0)))+AI9*SUMPRODUCT($OL$7:$PC$7,$OL$19:$PC$19)-AI$12*INDEX($OF$1:$OK$19,19,MATCH(AI13,$OF$1:$OK$1,0))+AI9*SUMPRODUCT($OL$7:$PC$7,$OL$10:$PC$10)*SUMPRODUCT($OF$10:$OI$10,$OF$19:$OI$19)+SUMPRODUCT($OL$7:$PC$7,$OL$11:$PC$11)*SUMPRODUCT($OF$11:$OI$11,$OF$19:$OI$19)+SUMPRODUCT($OL$7:$PC$7,$OL$14:$PC$14),"")</f>
        <v/>
      </c>
      <c r="AJ19" s="19" t="str">
        <f t="array" ref="AJ19">IF(AJ7="1",AJ416-PRODUCT(AJ9,INDEX($OL$1:$PC$19,19,MATCH(AJ$2&amp;AJ$6,INDEX($OL$1:$PC$19,2,)&amp;INDEX($OL$1:$PC$19,6,),0)))+AJ9*SUMPRODUCT($OL$7:$PC$7,$OL$19:$PC$19)-AJ$12*INDEX($OF$1:$OK$19,19,MATCH(AJ13,$OF$1:$OK$1,0))+AJ9*SUMPRODUCT($OL$7:$PC$7,$OL$10:$PC$10)*SUMPRODUCT($OF$10:$OI$10,$OF$19:$OI$19)+SUMPRODUCT($OL$7:$PC$7,$OL$11:$PC$11)*SUMPRODUCT($OF$11:$OI$11,$OF$19:$OI$19)+SUMPRODUCT($OL$7:$PC$7,$OL$14:$PC$14),"")</f>
        <v/>
      </c>
      <c r="AK19" s="19" t="str">
        <f t="array" ref="AK19">IF(AK7="1",AK416-PRODUCT(AK9,INDEX($OL$1:$PC$19,19,MATCH(AK$2&amp;AK$6,INDEX($OL$1:$PC$19,2,)&amp;INDEX($OL$1:$PC$19,6,),0)))+AK9*SUMPRODUCT($OL$7:$PC$7,$OL$19:$PC$19)-AK$12*INDEX($OF$1:$OK$19,19,MATCH(AK13,$OF$1:$OK$1,0))+AK9*SUMPRODUCT($OL$7:$PC$7,$OL$10:$PC$10)*SUMPRODUCT($OF$10:$OI$10,$OF$19:$OI$19)+SUMPRODUCT($OL$7:$PC$7,$OL$11:$PC$11)*SUMPRODUCT($OF$11:$OI$11,$OF$19:$OI$19)+SUMPRODUCT($OL$7:$PC$7,$OL$14:$PC$14),"")</f>
        <v/>
      </c>
      <c r="AL19" s="19" t="str">
        <f t="array" ref="AL19">IF(AL7="1",AL416-PRODUCT(AL9,INDEX($OL$1:$PC$19,19,MATCH(AL$2&amp;AL$6,INDEX($OL$1:$PC$19,2,)&amp;INDEX($OL$1:$PC$19,6,),0)))+AL9*SUMPRODUCT($OL$7:$PC$7,$OL$19:$PC$19)-AL$12*INDEX($OF$1:$OK$19,19,MATCH(AL13,$OF$1:$OK$1,0))+AL9*SUMPRODUCT($OL$7:$PC$7,$OL$10:$PC$10)*SUMPRODUCT($OF$10:$OI$10,$OF$19:$OI$19)+SUMPRODUCT($OL$7:$PC$7,$OL$11:$PC$11)*SUMPRODUCT($OF$11:$OI$11,$OF$19:$OI$19)+SUMPRODUCT($OL$7:$PC$7,$OL$14:$PC$14),"")</f>
        <v/>
      </c>
      <c r="AM19" s="19" t="str">
        <f t="array" ref="AM19">IF(AM7="1",AM416-PRODUCT(AM9,INDEX($OL$1:$PC$19,19,MATCH(AM$2&amp;AM$6,INDEX($OL$1:$PC$19,2,)&amp;INDEX($OL$1:$PC$19,6,),0)))+AM9*SUMPRODUCT($OL$7:$PC$7,$OL$19:$PC$19)-AM$12*INDEX($OF$1:$OK$19,19,MATCH(AM13,$OF$1:$OK$1,0))+AM9*SUMPRODUCT($OL$7:$PC$7,$OL$10:$PC$10)*SUMPRODUCT($OF$10:$OI$10,$OF$19:$OI$19)+SUMPRODUCT($OL$7:$PC$7,$OL$11:$PC$11)*SUMPRODUCT($OF$11:$OI$11,$OF$19:$OI$19)+SUMPRODUCT($OL$7:$PC$7,$OL$14:$PC$14),"")</f>
        <v/>
      </c>
      <c r="AN19" s="19" t="str">
        <f t="array" ref="AN19">IF(AN7="1",AN416-PRODUCT(AN9,INDEX($OL$1:$PC$19,19,MATCH(AN$2&amp;AN$6,INDEX($OL$1:$PC$19,2,)&amp;INDEX($OL$1:$PC$19,6,),0)))+AN9*SUMPRODUCT($OL$7:$PC$7,$OL$19:$PC$19)-AN$12*INDEX($OF$1:$OK$19,19,MATCH(AN13,$OF$1:$OK$1,0))+AN9*SUMPRODUCT($OL$7:$PC$7,$OL$10:$PC$10)*SUMPRODUCT($OF$10:$OI$10,$OF$19:$OI$19)+SUMPRODUCT($OL$7:$PC$7,$OL$11:$PC$11)*SUMPRODUCT($OF$11:$OI$11,$OF$19:$OI$19)+SUMPRODUCT($OL$7:$PC$7,$OL$14:$PC$14),"")</f>
        <v/>
      </c>
      <c r="AO19" s="19" t="str">
        <f t="array" ref="AO19">IF(AO7="1",AO416-PRODUCT(AO9,INDEX($OL$1:$PC$19,19,MATCH(AO$2&amp;AO$6,INDEX($OL$1:$PC$19,2,)&amp;INDEX($OL$1:$PC$19,6,),0)))+AO9*SUMPRODUCT($OL$7:$PC$7,$OL$19:$PC$19)-AO$12*INDEX($OF$1:$OK$19,19,MATCH(AO13,$OF$1:$OK$1,0))+AO9*SUMPRODUCT($OL$7:$PC$7,$OL$10:$PC$10)*SUMPRODUCT($OF$10:$OI$10,$OF$19:$OI$19)+SUMPRODUCT($OL$7:$PC$7,$OL$11:$PC$11)*SUMPRODUCT($OF$11:$OI$11,$OF$19:$OI$19)+SUMPRODUCT($OL$7:$PC$7,$OL$14:$PC$14),"")</f>
        <v/>
      </c>
      <c r="AP19" s="19" t="str">
        <f t="array" ref="AP19">IF(AP7="1",AP416-PRODUCT(AP9,INDEX($OL$1:$PC$19,19,MATCH(AP$2&amp;AP$6,INDEX($OL$1:$PC$19,2,)&amp;INDEX($OL$1:$PC$19,6,),0)))+AP9*SUMPRODUCT($OL$7:$PC$7,$OL$19:$PC$19)-AP$12*INDEX($OF$1:$OK$19,19,MATCH(AP13,$OF$1:$OK$1,0))+AP9*SUMPRODUCT($OL$7:$PC$7,$OL$10:$PC$10)*SUMPRODUCT($OF$10:$OI$10,$OF$19:$OI$19)+SUMPRODUCT($OL$7:$PC$7,$OL$11:$PC$11)*SUMPRODUCT($OF$11:$OI$11,$OF$19:$OI$19)+SUMPRODUCT($OL$7:$PC$7,$OL$14:$PC$14),"")</f>
        <v/>
      </c>
      <c r="AQ19" s="19" t="str">
        <f t="array" ref="AQ19">IF(AQ7="1",AQ416-PRODUCT(AQ9,INDEX($OL$1:$PC$19,19,MATCH(AQ$2&amp;AQ$6,INDEX($OL$1:$PC$19,2,)&amp;INDEX($OL$1:$PC$19,6,),0)))+AQ9*SUMPRODUCT($OL$7:$PC$7,$OL$19:$PC$19)-AQ$12*INDEX($OF$1:$OK$19,19,MATCH(AQ13,$OF$1:$OK$1,0))+AQ9*SUMPRODUCT($OL$7:$PC$7,$OL$10:$PC$10)*SUMPRODUCT($OF$10:$OI$10,$OF$19:$OI$19)+SUMPRODUCT($OL$7:$PC$7,$OL$11:$PC$11)*SUMPRODUCT($OF$11:$OI$11,$OF$19:$OI$19)+SUMPRODUCT($OL$7:$PC$7,$OL$14:$PC$14),"")</f>
        <v/>
      </c>
      <c r="AR19" s="19" t="str">
        <f t="array" ref="AR19">IF(AR7="1",AR416-PRODUCT(AR9,INDEX($OL$1:$PC$19,19,MATCH(AR$2&amp;AR$6,INDEX($OL$1:$PC$19,2,)&amp;INDEX($OL$1:$PC$19,6,),0)))+AR9*SUMPRODUCT($OL$7:$PC$7,$OL$19:$PC$19)-AR$12*INDEX($OF$1:$OK$19,19,MATCH(AR13,$OF$1:$OK$1,0))+AR9*SUMPRODUCT($OL$7:$PC$7,$OL$10:$PC$10)*SUMPRODUCT($OF$10:$OI$10,$OF$19:$OI$19)+SUMPRODUCT($OL$7:$PC$7,$OL$11:$PC$11)*SUMPRODUCT($OF$11:$OI$11,$OF$19:$OI$19)+SUMPRODUCT($OL$7:$PC$7,$OL$14:$PC$14),"")</f>
        <v/>
      </c>
      <c r="AS19" s="19" t="str">
        <f t="array" ref="AS19">IF(AS7="1",AS416-PRODUCT(AS9,INDEX($OL$1:$PC$19,19,MATCH(AS$2&amp;AS$6,INDEX($OL$1:$PC$19,2,)&amp;INDEX($OL$1:$PC$19,6,),0)))+AS9*SUMPRODUCT($OL$7:$PC$7,$OL$19:$PC$19)-AS$12*INDEX($OF$1:$OK$19,19,MATCH(AS13,$OF$1:$OK$1,0))+AS9*SUMPRODUCT($OL$7:$PC$7,$OL$10:$PC$10)*SUMPRODUCT($OF$10:$OI$10,$OF$19:$OI$19)+SUMPRODUCT($OL$7:$PC$7,$OL$11:$PC$11)*SUMPRODUCT($OF$11:$OI$11,$OF$19:$OI$19)+SUMPRODUCT($OL$7:$PC$7,$OL$14:$PC$14),"")</f>
        <v/>
      </c>
      <c r="AT19" s="19" t="str">
        <f t="array" ref="AT19">IF(AT7="1",AT416-PRODUCT(AT9,INDEX($OL$1:$PC$19,19,MATCH(AT$2&amp;AT$6,INDEX($OL$1:$PC$19,2,)&amp;INDEX($OL$1:$PC$19,6,),0)))+AT9*SUMPRODUCT($OL$7:$PC$7,$OL$19:$PC$19)-AT$12*INDEX($OF$1:$OK$19,19,MATCH(AT13,$OF$1:$OK$1,0))+AT9*SUMPRODUCT($OL$7:$PC$7,$OL$10:$PC$10)*SUMPRODUCT($OF$10:$OI$10,$OF$19:$OI$19)+SUMPRODUCT($OL$7:$PC$7,$OL$11:$PC$11)*SUMPRODUCT($OF$11:$OI$11,$OF$19:$OI$19)+SUMPRODUCT($OL$7:$PC$7,$OL$14:$PC$14),"")</f>
        <v/>
      </c>
      <c r="AU19" s="19" t="str">
        <f t="array" ref="AU19">IF(AU7="1",AU416-PRODUCT(AU9,INDEX($OL$1:$PC$19,19,MATCH(AU$2&amp;AU$6,INDEX($OL$1:$PC$19,2,)&amp;INDEX($OL$1:$PC$19,6,),0)))+AU9*SUMPRODUCT($OL$7:$PC$7,$OL$19:$PC$19)-AU$12*INDEX($OF$1:$OK$19,19,MATCH(AU13,$OF$1:$OK$1,0))+AU9*SUMPRODUCT($OL$7:$PC$7,$OL$10:$PC$10)*SUMPRODUCT($OF$10:$OI$10,$OF$19:$OI$19)+SUMPRODUCT($OL$7:$PC$7,$OL$11:$PC$11)*SUMPRODUCT($OF$11:$OI$11,$OF$19:$OI$19)+SUMPRODUCT($OL$7:$PC$7,$OL$14:$PC$14),"")</f>
        <v/>
      </c>
      <c r="AV19" s="19" t="str">
        <f t="array" ref="AV19">IF(AV7="1",AV416-PRODUCT(AV9,INDEX($OL$1:$PC$19,19,MATCH(AV$2&amp;AV$6,INDEX($OL$1:$PC$19,2,)&amp;INDEX($OL$1:$PC$19,6,),0)))+AV9*SUMPRODUCT($OL$7:$PC$7,$OL$19:$PC$19)-AV$12*INDEX($OF$1:$OK$19,19,MATCH(AV13,$OF$1:$OK$1,0))+AV9*SUMPRODUCT($OL$7:$PC$7,$OL$10:$PC$10)*SUMPRODUCT($OF$10:$OI$10,$OF$19:$OI$19)+SUMPRODUCT($OL$7:$PC$7,$OL$11:$PC$11)*SUMPRODUCT($OF$11:$OI$11,$OF$19:$OI$19)+SUMPRODUCT($OL$7:$PC$7,$OL$14:$PC$14),"")</f>
        <v/>
      </c>
      <c r="AW19" s="19" t="str">
        <f t="array" ref="AW19">IF(AW7="1",AW416-PRODUCT(AW9,INDEX($OL$1:$PC$19,19,MATCH(AW$2&amp;AW$6,INDEX($OL$1:$PC$19,2,)&amp;INDEX($OL$1:$PC$19,6,),0)))+AW9*SUMPRODUCT($OL$7:$PC$7,$OL$19:$PC$19)-AW$12*INDEX($OF$1:$OK$19,19,MATCH(AW13,$OF$1:$OK$1,0))+AW9*SUMPRODUCT($OL$7:$PC$7,$OL$10:$PC$10)*SUMPRODUCT($OF$10:$OI$10,$OF$19:$OI$19)+SUMPRODUCT($OL$7:$PC$7,$OL$11:$PC$11)*SUMPRODUCT($OF$11:$OI$11,$OF$19:$OI$19)+SUMPRODUCT($OL$7:$PC$7,$OL$14:$PC$14),"")</f>
        <v/>
      </c>
      <c r="AX19" s="19" t="str">
        <f t="array" ref="AX19">IF(AX7="1",AX416-PRODUCT(AX9,INDEX($OL$1:$PC$19,19,MATCH(AX$2&amp;AX$6,INDEX($OL$1:$PC$19,2,)&amp;INDEX($OL$1:$PC$19,6,),0)))+AX9*SUMPRODUCT($OL$7:$PC$7,$OL$19:$PC$19)-AX$12*INDEX($OF$1:$OK$19,19,MATCH(AX13,$OF$1:$OK$1,0))+AX9*SUMPRODUCT($OL$7:$PC$7,$OL$10:$PC$10)*SUMPRODUCT($OF$10:$OI$10,$OF$19:$OI$19)+SUMPRODUCT($OL$7:$PC$7,$OL$11:$PC$11)*SUMPRODUCT($OF$11:$OI$11,$OF$19:$OI$19)+SUMPRODUCT($OL$7:$PC$7,$OL$14:$PC$14),"")</f>
        <v/>
      </c>
      <c r="AY19" s="19" t="str">
        <f t="array" ref="AY19">IF(AY7="1",AY416-PRODUCT(AY9,INDEX($OL$1:$PC$19,19,MATCH(AY$2&amp;AY$6,INDEX($OL$1:$PC$19,2,)&amp;INDEX($OL$1:$PC$19,6,),0)))+AY9*SUMPRODUCT($OL$7:$PC$7,$OL$19:$PC$19)-AY$12*INDEX($OF$1:$OK$19,19,MATCH(AY13,$OF$1:$OK$1,0))+AY9*SUMPRODUCT($OL$7:$PC$7,$OL$10:$PC$10)*SUMPRODUCT($OF$10:$OI$10,$OF$19:$OI$19)+SUMPRODUCT($OL$7:$PC$7,$OL$11:$PC$11)*SUMPRODUCT($OF$11:$OI$11,$OF$19:$OI$19)+SUMPRODUCT($OL$7:$PC$7,$OL$14:$PC$14),"")</f>
        <v/>
      </c>
      <c r="AZ19" s="19" t="str">
        <f t="array" ref="AZ19">IF(AZ7="1",AZ416-PRODUCT(AZ9,INDEX($OL$1:$PC$19,19,MATCH(AZ$2&amp;AZ$6,INDEX($OL$1:$PC$19,2,)&amp;INDEX($OL$1:$PC$19,6,),0)))+AZ9*SUMPRODUCT($OL$7:$PC$7,$OL$19:$PC$19)-AZ$12*INDEX($OF$1:$OK$19,19,MATCH(AZ13,$OF$1:$OK$1,0))+AZ9*SUMPRODUCT($OL$7:$PC$7,$OL$10:$PC$10)*SUMPRODUCT($OF$10:$OI$10,$OF$19:$OI$19)+SUMPRODUCT($OL$7:$PC$7,$OL$11:$PC$11)*SUMPRODUCT($OF$11:$OI$11,$OF$19:$OI$19)+SUMPRODUCT($OL$7:$PC$7,$OL$14:$PC$14),"")</f>
        <v/>
      </c>
      <c r="BA19" s="19" t="str">
        <f t="array" ref="BA19">IF(BA7="1",BA416-PRODUCT(BA9,INDEX($OL$1:$PC$19,19,MATCH(BA$2&amp;BA$6,INDEX($OL$1:$PC$19,2,)&amp;INDEX($OL$1:$PC$19,6,),0)))+BA9*SUMPRODUCT($OL$7:$PC$7,$OL$19:$PC$19)-BA$12*INDEX($OF$1:$OK$19,19,MATCH(BA13,$OF$1:$OK$1,0))+BA9*SUMPRODUCT($OL$7:$PC$7,$OL$10:$PC$10)*SUMPRODUCT($OF$10:$OI$10,$OF$19:$OI$19)+SUMPRODUCT($OL$7:$PC$7,$OL$11:$PC$11)*SUMPRODUCT($OF$11:$OI$11,$OF$19:$OI$19)+SUMPRODUCT($OL$7:$PC$7,$OL$14:$PC$14),"")</f>
        <v/>
      </c>
      <c r="BB19" s="19" t="str">
        <f t="array" ref="BB19">IF(BB7="1",BB416-PRODUCT(BB9,INDEX($OL$1:$PC$19,19,MATCH(BB$2&amp;BB$6,INDEX($OL$1:$PC$19,2,)&amp;INDEX($OL$1:$PC$19,6,),0)))+BB9*SUMPRODUCT($OL$7:$PC$7,$OL$19:$PC$19)-BB$12*INDEX($OF$1:$OK$19,19,MATCH(BB13,$OF$1:$OK$1,0))+BB9*SUMPRODUCT($OL$7:$PC$7,$OL$10:$PC$10)*SUMPRODUCT($OF$10:$OI$10,$OF$19:$OI$19)+SUMPRODUCT($OL$7:$PC$7,$OL$11:$PC$11)*SUMPRODUCT($OF$11:$OI$11,$OF$19:$OI$19)+SUMPRODUCT($OL$7:$PC$7,$OL$14:$PC$14),"")</f>
        <v/>
      </c>
      <c r="BC19" s="19" t="str">
        <f t="array" ref="BC19">IF(BC7="1",BC416-PRODUCT(BC9,INDEX($OL$1:$PC$19,19,MATCH(BC$2&amp;BC$6,INDEX($OL$1:$PC$19,2,)&amp;INDEX($OL$1:$PC$19,6,),0)))+BC9*SUMPRODUCT($OL$7:$PC$7,$OL$19:$PC$19)-BC$12*INDEX($OF$1:$OK$19,19,MATCH(BC13,$OF$1:$OK$1,0))+BC9*SUMPRODUCT($OL$7:$PC$7,$OL$10:$PC$10)*SUMPRODUCT($OF$10:$OI$10,$OF$19:$OI$19)+SUMPRODUCT($OL$7:$PC$7,$OL$11:$PC$11)*SUMPRODUCT($OF$11:$OI$11,$OF$19:$OI$19)+SUMPRODUCT($OL$7:$PC$7,$OL$14:$PC$14),"")</f>
        <v/>
      </c>
      <c r="BD19" s="19" t="str">
        <f t="array" ref="BD19">IF(BD7="1",BD416-PRODUCT(BD9,INDEX($OL$1:$PC$19,19,MATCH(BD$2&amp;BD$6,INDEX($OL$1:$PC$19,2,)&amp;INDEX($OL$1:$PC$19,6,),0)))+BD9*SUMPRODUCT($OL$7:$PC$7,$OL$19:$PC$19)-BD$12*INDEX($OF$1:$OK$19,19,MATCH(BD13,$OF$1:$OK$1,0))+BD9*SUMPRODUCT($OL$7:$PC$7,$OL$10:$PC$10)*SUMPRODUCT($OF$10:$OI$10,$OF$19:$OI$19)+SUMPRODUCT($OL$7:$PC$7,$OL$11:$PC$11)*SUMPRODUCT($OF$11:$OI$11,$OF$19:$OI$19)+SUMPRODUCT($OL$7:$PC$7,$OL$14:$PC$14),"")</f>
        <v/>
      </c>
      <c r="BE19" s="19" t="str">
        <f t="array" ref="BE19">IF(BE7="1",BE416-PRODUCT(BE9,INDEX($OL$1:$PC$19,19,MATCH(BE$2&amp;BE$6,INDEX($OL$1:$PC$19,2,)&amp;INDEX($OL$1:$PC$19,6,),0)))+BE9*SUMPRODUCT($OL$7:$PC$7,$OL$19:$PC$19)-BE$12*INDEX($OF$1:$OK$19,19,MATCH(BE13,$OF$1:$OK$1,0))+BE9*SUMPRODUCT($OL$7:$PC$7,$OL$10:$PC$10)*SUMPRODUCT($OF$10:$OI$10,$OF$19:$OI$19)+SUMPRODUCT($OL$7:$PC$7,$OL$11:$PC$11)*SUMPRODUCT($OF$11:$OI$11,$OF$19:$OI$19)+SUMPRODUCT($OL$7:$PC$7,$OL$14:$PC$14),"")</f>
        <v/>
      </c>
      <c r="BF19" s="19" t="str">
        <f t="array" ref="BF19">IF(BF7="1",BF416-PRODUCT(BF9,INDEX($OL$1:$PC$19,19,MATCH(BF$2&amp;BF$6,INDEX($OL$1:$PC$19,2,)&amp;INDEX($OL$1:$PC$19,6,),0)))+BF9*SUMPRODUCT($OL$7:$PC$7,$OL$19:$PC$19)-BF$12*INDEX($OF$1:$OK$19,19,MATCH(BF13,$OF$1:$OK$1,0))+BF9*SUMPRODUCT($OL$7:$PC$7,$OL$10:$PC$10)*SUMPRODUCT($OF$10:$OI$10,$OF$19:$OI$19)+SUMPRODUCT($OL$7:$PC$7,$OL$11:$PC$11)*SUMPRODUCT($OF$11:$OI$11,$OF$19:$OI$19)+SUMPRODUCT($OL$7:$PC$7,$OL$14:$PC$14),"")</f>
        <v/>
      </c>
      <c r="BG19" s="19" t="str">
        <f t="array" ref="BG19">IF(BG7="1",BG416-PRODUCT(BG9,INDEX($OL$1:$PC$19,19,MATCH(BG$2&amp;BG$6,INDEX($OL$1:$PC$19,2,)&amp;INDEX($OL$1:$PC$19,6,),0)))+BG9*SUMPRODUCT($OL$7:$PC$7,$OL$19:$PC$19)-BG$12*INDEX($OF$1:$OK$19,19,MATCH(BG13,$OF$1:$OK$1,0))+BG9*SUMPRODUCT($OL$7:$PC$7,$OL$10:$PC$10)*SUMPRODUCT($OF$10:$OI$10,$OF$19:$OI$19)+SUMPRODUCT($OL$7:$PC$7,$OL$11:$PC$11)*SUMPRODUCT($OF$11:$OI$11,$OF$19:$OI$19)+SUMPRODUCT($OL$7:$PC$7,$OL$14:$PC$14),"")</f>
        <v/>
      </c>
      <c r="BH19" s="19" t="str">
        <f t="array" ref="BH19">IF(BH7="1",BH416-PRODUCT(BH9,INDEX($OL$1:$PC$19,19,MATCH(BH$2&amp;BH$6,INDEX($OL$1:$PC$19,2,)&amp;INDEX($OL$1:$PC$19,6,),0)))+BH9*SUMPRODUCT($OL$7:$PC$7,$OL$19:$PC$19)-BH$12*INDEX($OF$1:$OK$19,19,MATCH(BH13,$OF$1:$OK$1,0))+BH9*SUMPRODUCT($OL$7:$PC$7,$OL$10:$PC$10)*SUMPRODUCT($OF$10:$OI$10,$OF$19:$OI$19)+SUMPRODUCT($OL$7:$PC$7,$OL$11:$PC$11)*SUMPRODUCT($OF$11:$OI$11,$OF$19:$OI$19)+SUMPRODUCT($OL$7:$PC$7,$OL$14:$PC$14),"")</f>
        <v/>
      </c>
      <c r="BI19" s="19" t="str">
        <f t="array" ref="BI19">IF(BI7="1",BI416-PRODUCT(BI9,INDEX($OL$1:$PC$19,19,MATCH(BI$2&amp;BI$6,INDEX($OL$1:$PC$19,2,)&amp;INDEX($OL$1:$PC$19,6,),0)))+BI9*SUMPRODUCT($OL$7:$PC$7,$OL$19:$PC$19)-BI$12*INDEX($OF$1:$OK$19,19,MATCH(BI13,$OF$1:$OK$1,0))+BI9*SUMPRODUCT($OL$7:$PC$7,$OL$10:$PC$10)*SUMPRODUCT($OF$10:$OI$10,$OF$19:$OI$19)+SUMPRODUCT($OL$7:$PC$7,$OL$11:$PC$11)*SUMPRODUCT($OF$11:$OI$11,$OF$19:$OI$19)+SUMPRODUCT($OL$7:$PC$7,$OL$14:$PC$14),"")</f>
        <v/>
      </c>
      <c r="BJ19" s="19" t="str">
        <f t="array" ref="BJ19">IF(BJ7="1",BJ416-PRODUCT(BJ9,INDEX($OL$1:$PC$19,19,MATCH(BJ$2&amp;BJ$6,INDEX($OL$1:$PC$19,2,)&amp;INDEX($OL$1:$PC$19,6,),0)))+BJ9*SUMPRODUCT($OL$7:$PC$7,$OL$19:$PC$19)-BJ$12*INDEX($OF$1:$OK$19,19,MATCH(BJ13,$OF$1:$OK$1,0))+BJ9*SUMPRODUCT($OL$7:$PC$7,$OL$10:$PC$10)*SUMPRODUCT($OF$10:$OI$10,$OF$19:$OI$19)+SUMPRODUCT($OL$7:$PC$7,$OL$11:$PC$11)*SUMPRODUCT($OF$11:$OI$11,$OF$19:$OI$19)+SUMPRODUCT($OL$7:$PC$7,$OL$14:$PC$14),"")</f>
        <v/>
      </c>
      <c r="BK19" s="19" t="str">
        <f t="array" ref="BK19">IF(BK7="1",BK416-PRODUCT(BK9,INDEX($OL$1:$PC$19,19,MATCH(BK$2&amp;BK$6,INDEX($OL$1:$PC$19,2,)&amp;INDEX($OL$1:$PC$19,6,),0)))+BK9*SUMPRODUCT($OL$7:$PC$7,$OL$19:$PC$19)-BK$12*INDEX($OF$1:$OK$19,19,MATCH(BK13,$OF$1:$OK$1,0))+BK9*SUMPRODUCT($OL$7:$PC$7,$OL$10:$PC$10)*SUMPRODUCT($OF$10:$OI$10,$OF$19:$OI$19)+SUMPRODUCT($OL$7:$PC$7,$OL$11:$PC$11)*SUMPRODUCT($OF$11:$OI$11,$OF$19:$OI$19)+SUMPRODUCT($OL$7:$PC$7,$OL$14:$PC$14),"")</f>
        <v/>
      </c>
      <c r="BL19" s="19" t="str">
        <f t="array" ref="BL19">IF(BL7="1",BL416-PRODUCT(BL9,INDEX($OL$1:$PC$19,19,MATCH(BL$2&amp;BL$6,INDEX($OL$1:$PC$19,2,)&amp;INDEX($OL$1:$PC$19,6,),0)))+BL9*SUMPRODUCT($OL$7:$PC$7,$OL$19:$PC$19)-BL$12*INDEX($OF$1:$OK$19,19,MATCH(BL13,$OF$1:$OK$1,0))+BL9*SUMPRODUCT($OL$7:$PC$7,$OL$10:$PC$10)*SUMPRODUCT($OF$10:$OI$10,$OF$19:$OI$19)+SUMPRODUCT($OL$7:$PC$7,$OL$11:$PC$11)*SUMPRODUCT($OF$11:$OI$11,$OF$19:$OI$19)+SUMPRODUCT($OL$7:$PC$7,$OL$14:$PC$14),"")</f>
        <v/>
      </c>
      <c r="BM19" s="19" t="str">
        <f t="array" ref="BM19">IF(BM7="1",BM416-PRODUCT(BM9,INDEX($OL$1:$PC$19,19,MATCH(BM$2&amp;BM$6,INDEX($OL$1:$PC$19,2,)&amp;INDEX($OL$1:$PC$19,6,),0)))+BM9*SUMPRODUCT($OL$7:$PC$7,$OL$19:$PC$19)-BM$12*INDEX($OF$1:$OK$19,19,MATCH(BM13,$OF$1:$OK$1,0))+BM9*SUMPRODUCT($OL$7:$PC$7,$OL$10:$PC$10)*SUMPRODUCT($OF$10:$OI$10,$OF$19:$OI$19)+SUMPRODUCT($OL$7:$PC$7,$OL$11:$PC$11)*SUMPRODUCT($OF$11:$OI$11,$OF$19:$OI$19)+SUMPRODUCT($OL$7:$PC$7,$OL$14:$PC$14),"")</f>
        <v/>
      </c>
      <c r="BN19" s="19" t="str">
        <f t="array" ref="BN19">IF(BN7="1",BN416-PRODUCT(BN9,INDEX($OL$1:$PC$19,19,MATCH(BN$2&amp;BN$6,INDEX($OL$1:$PC$19,2,)&amp;INDEX($OL$1:$PC$19,6,),0)))+BN9*SUMPRODUCT($OL$7:$PC$7,$OL$19:$PC$19)-BN$12*INDEX($OF$1:$OK$19,19,MATCH(BN13,$OF$1:$OK$1,0))+BN9*SUMPRODUCT($OL$7:$PC$7,$OL$10:$PC$10)*SUMPRODUCT($OF$10:$OI$10,$OF$19:$OI$19)+SUMPRODUCT($OL$7:$PC$7,$OL$11:$PC$11)*SUMPRODUCT($OF$11:$OI$11,$OF$19:$OI$19)+SUMPRODUCT($OL$7:$PC$7,$OL$14:$PC$14),"")</f>
        <v/>
      </c>
      <c r="BO19" s="19" t="str">
        <f t="array" ref="BO19">IF(BO7="1",BO416-PRODUCT(BO9,INDEX($OL$1:$PC$19,19,MATCH(BO$2&amp;BO$6,INDEX($OL$1:$PC$19,2,)&amp;INDEX($OL$1:$PC$19,6,),0)))+BO9*SUMPRODUCT($OL$7:$PC$7,$OL$19:$PC$19)-BO$12*INDEX($OF$1:$OK$19,19,MATCH(BO13,$OF$1:$OK$1,0))+BO9*SUMPRODUCT($OL$7:$PC$7,$OL$10:$PC$10)*SUMPRODUCT($OF$10:$OI$10,$OF$19:$OI$19)+SUMPRODUCT($OL$7:$PC$7,$OL$11:$PC$11)*SUMPRODUCT($OF$11:$OI$11,$OF$19:$OI$19)+SUMPRODUCT($OL$7:$PC$7,$OL$14:$PC$14),"")</f>
        <v/>
      </c>
      <c r="BP19" s="19" t="str">
        <f t="array" ref="BP19">IF(BP7="1",BP416-PRODUCT(BP9,INDEX($OL$1:$PC$19,19,MATCH(BP$2&amp;BP$6,INDEX($OL$1:$PC$19,2,)&amp;INDEX($OL$1:$PC$19,6,),0)))+BP9*SUMPRODUCT($OL$7:$PC$7,$OL$19:$PC$19)-BP$12*INDEX($OF$1:$OK$19,19,MATCH(BP13,$OF$1:$OK$1,0))+BP9*SUMPRODUCT($OL$7:$PC$7,$OL$10:$PC$10)*SUMPRODUCT($OF$10:$OI$10,$OF$19:$OI$19)+SUMPRODUCT($OL$7:$PC$7,$OL$11:$PC$11)*SUMPRODUCT($OF$11:$OI$11,$OF$19:$OI$19)+SUMPRODUCT($OL$7:$PC$7,$OL$14:$PC$14),"")</f>
        <v/>
      </c>
      <c r="BQ19" s="19" t="str">
        <f t="array" ref="BQ19">IF(BQ7="1",BQ416-PRODUCT(BQ9,INDEX($OL$1:$PC$19,19,MATCH(BQ$2&amp;BQ$6,INDEX($OL$1:$PC$19,2,)&amp;INDEX($OL$1:$PC$19,6,),0)))+BQ9*SUMPRODUCT($OL$7:$PC$7,$OL$19:$PC$19)-BQ$12*INDEX($OF$1:$OK$19,19,MATCH(BQ13,$OF$1:$OK$1,0))+BQ9*SUMPRODUCT($OL$7:$PC$7,$OL$10:$PC$10)*SUMPRODUCT($OF$10:$OI$10,$OF$19:$OI$19)+SUMPRODUCT($OL$7:$PC$7,$OL$11:$PC$11)*SUMPRODUCT($OF$11:$OI$11,$OF$19:$OI$19)+SUMPRODUCT($OL$7:$PC$7,$OL$14:$PC$14),"")</f>
        <v/>
      </c>
      <c r="BR19" s="19" t="str">
        <f t="array" ref="BR19">IF(BR7="1",BR416-PRODUCT(BR9,INDEX($OL$1:$PC$19,19,MATCH(BR$2&amp;BR$6,INDEX($OL$1:$PC$19,2,)&amp;INDEX($OL$1:$PC$19,6,),0)))+BR9*SUMPRODUCT($OL$7:$PC$7,$OL$19:$PC$19)-BR$12*INDEX($OF$1:$OK$19,19,MATCH(BR13,$OF$1:$OK$1,0))+BR9*SUMPRODUCT($OL$7:$PC$7,$OL$10:$PC$10)*SUMPRODUCT($OF$10:$OI$10,$OF$19:$OI$19)+SUMPRODUCT($OL$7:$PC$7,$OL$11:$PC$11)*SUMPRODUCT($OF$11:$OI$11,$OF$19:$OI$19)+SUMPRODUCT($OL$7:$PC$7,$OL$14:$PC$14),"")</f>
        <v/>
      </c>
      <c r="BS19" s="19" t="str">
        <f t="array" ref="BS19">IF(BS7="1",BS416-PRODUCT(BS9,INDEX($OL$1:$PC$19,19,MATCH(BS$2&amp;BS$6,INDEX($OL$1:$PC$19,2,)&amp;INDEX($OL$1:$PC$19,6,),0)))+BS9*SUMPRODUCT($OL$7:$PC$7,$OL$19:$PC$19)-BS$12*INDEX($OF$1:$OK$19,19,MATCH(BS13,$OF$1:$OK$1,0))+BS9*SUMPRODUCT($OL$7:$PC$7,$OL$10:$PC$10)*SUMPRODUCT($OF$10:$OI$10,$OF$19:$OI$19)+SUMPRODUCT($OL$7:$PC$7,$OL$11:$PC$11)*SUMPRODUCT($OF$11:$OI$11,$OF$19:$OI$19)+SUMPRODUCT($OL$7:$PC$7,$OL$14:$PC$14),"")</f>
        <v/>
      </c>
      <c r="BT19" s="19" t="str">
        <f t="array" ref="BT19">IF(BT7="1",BT416-PRODUCT(BT9,INDEX($OL$1:$PC$19,19,MATCH(BT$2&amp;BT$6,INDEX($OL$1:$PC$19,2,)&amp;INDEX($OL$1:$PC$19,6,),0)))+BT9*SUMPRODUCT($OL$7:$PC$7,$OL$19:$PC$19)-BT$12*INDEX($OF$1:$OK$19,19,MATCH(BT13,$OF$1:$OK$1,0))+BT9*SUMPRODUCT($OL$7:$PC$7,$OL$10:$PC$10)*SUMPRODUCT($OF$10:$OI$10,$OF$19:$OI$19)+SUMPRODUCT($OL$7:$PC$7,$OL$11:$PC$11)*SUMPRODUCT($OF$11:$OI$11,$OF$19:$OI$19)+SUMPRODUCT($OL$7:$PC$7,$OL$14:$PC$14),"")</f>
        <v/>
      </c>
      <c r="BU19" s="19" t="str">
        <f t="array" ref="BU19">IF(BU7="1",BU416-PRODUCT(BU9,INDEX($OL$1:$PC$19,19,MATCH(BU$2&amp;BU$6,INDEX($OL$1:$PC$19,2,)&amp;INDEX($OL$1:$PC$19,6,),0)))+BU9*SUMPRODUCT($OL$7:$PC$7,$OL$19:$PC$19)-BU$12*INDEX($OF$1:$OK$19,19,MATCH(BU13,$OF$1:$OK$1,0))+BU9*SUMPRODUCT($OL$7:$PC$7,$OL$10:$PC$10)*SUMPRODUCT($OF$10:$OI$10,$OF$19:$OI$19)+SUMPRODUCT($OL$7:$PC$7,$OL$11:$PC$11)*SUMPRODUCT($OF$11:$OI$11,$OF$19:$OI$19)+SUMPRODUCT($OL$7:$PC$7,$OL$14:$PC$14),"")</f>
        <v/>
      </c>
      <c r="BV19" s="19" t="str">
        <f t="array" ref="BV19">IF(BV7="1",BV416-PRODUCT(BV9,INDEX($OL$1:$PC$19,19,MATCH(BV$2&amp;BV$6,INDEX($OL$1:$PC$19,2,)&amp;INDEX($OL$1:$PC$19,6,),0)))+BV9*SUMPRODUCT($OL$7:$PC$7,$OL$19:$PC$19)-BV$12*INDEX($OF$1:$OK$19,19,MATCH(BV13,$OF$1:$OK$1,0))+BV9*SUMPRODUCT($OL$7:$PC$7,$OL$10:$PC$10)*SUMPRODUCT($OF$10:$OI$10,$OF$19:$OI$19)+SUMPRODUCT($OL$7:$PC$7,$OL$11:$PC$11)*SUMPRODUCT($OF$11:$OI$11,$OF$19:$OI$19)+SUMPRODUCT($OL$7:$PC$7,$OL$14:$PC$14),"")</f>
        <v/>
      </c>
      <c r="BW19" s="19" t="str">
        <f t="array" ref="BW19">IF(BW7="1",BW416-PRODUCT(BW9,INDEX($OL$1:$PC$19,19,MATCH(BW$2&amp;BW$6,INDEX($OL$1:$PC$19,2,)&amp;INDEX($OL$1:$PC$19,6,),0)))+BW9*SUMPRODUCT($OL$7:$PC$7,$OL$19:$PC$19)-BW$12*INDEX($OF$1:$OK$19,19,MATCH(BW13,$OF$1:$OK$1,0))+BW9*SUMPRODUCT($OL$7:$PC$7,$OL$10:$PC$10)*SUMPRODUCT($OF$10:$OI$10,$OF$19:$OI$19)+SUMPRODUCT($OL$7:$PC$7,$OL$11:$PC$11)*SUMPRODUCT($OF$11:$OI$11,$OF$19:$OI$19)+SUMPRODUCT($OL$7:$PC$7,$OL$14:$PC$14),"")</f>
        <v/>
      </c>
      <c r="BX19" s="19" t="str">
        <f t="array" ref="BX19">IF(BX7="1",BX416-PRODUCT(BX9,INDEX($OL$1:$PC$19,19,MATCH(BX$2&amp;BX$6,INDEX($OL$1:$PC$19,2,)&amp;INDEX($OL$1:$PC$19,6,),0)))+BX9*SUMPRODUCT($OL$7:$PC$7,$OL$19:$PC$19)-BX$12*INDEX($OF$1:$OK$19,19,MATCH(BX13,$OF$1:$OK$1,0))+BX9*SUMPRODUCT($OL$7:$PC$7,$OL$10:$PC$10)*SUMPRODUCT($OF$10:$OI$10,$OF$19:$OI$19)+SUMPRODUCT($OL$7:$PC$7,$OL$11:$PC$11)*SUMPRODUCT($OF$11:$OI$11,$OF$19:$OI$19)+SUMPRODUCT($OL$7:$PC$7,$OL$14:$PC$14),"")</f>
        <v/>
      </c>
      <c r="BY19" s="19" t="str">
        <f t="array" ref="BY19">IF(BY7="1",BY416-PRODUCT(BY9,INDEX($OL$1:$PC$19,19,MATCH(BY$2&amp;BY$6,INDEX($OL$1:$PC$19,2,)&amp;INDEX($OL$1:$PC$19,6,),0)))+BY9*SUMPRODUCT($OL$7:$PC$7,$OL$19:$PC$19)-BY$12*INDEX($OF$1:$OK$19,19,MATCH(BY13,$OF$1:$OK$1,0))+BY9*SUMPRODUCT($OL$7:$PC$7,$OL$10:$PC$10)*SUMPRODUCT($OF$10:$OI$10,$OF$19:$OI$19)+SUMPRODUCT($OL$7:$PC$7,$OL$11:$PC$11)*SUMPRODUCT($OF$11:$OI$11,$OF$19:$OI$19)+SUMPRODUCT($OL$7:$PC$7,$OL$14:$PC$14),"")</f>
        <v/>
      </c>
      <c r="BZ19" s="19" t="str">
        <f t="array" ref="BZ19">IF(BZ7="1",BZ416-PRODUCT(BZ9,INDEX($OL$1:$PC$19,19,MATCH(BZ$2&amp;BZ$6,INDEX($OL$1:$PC$19,2,)&amp;INDEX($OL$1:$PC$19,6,),0)))+BZ9*SUMPRODUCT($OL$7:$PC$7,$OL$19:$PC$19)-BZ$12*INDEX($OF$1:$OK$19,19,MATCH(BZ13,$OF$1:$OK$1,0))+BZ9*SUMPRODUCT($OL$7:$PC$7,$OL$10:$PC$10)*SUMPRODUCT($OF$10:$OI$10,$OF$19:$OI$19)+SUMPRODUCT($OL$7:$PC$7,$OL$11:$PC$11)*SUMPRODUCT($OF$11:$OI$11,$OF$19:$OI$19)+SUMPRODUCT($OL$7:$PC$7,$OL$14:$PC$14),"")</f>
        <v/>
      </c>
      <c r="CA19" s="19" t="str">
        <f t="array" ref="CA19">IF(CA7="1",CA416-PRODUCT(CA9,INDEX($OL$1:$PC$19,19,MATCH(CA$2&amp;CA$6,INDEX($OL$1:$PC$19,2,)&amp;INDEX($OL$1:$PC$19,6,),0)))+CA9*SUMPRODUCT($OL$7:$PC$7,$OL$19:$PC$19)-CA$12*INDEX($OF$1:$OK$19,19,MATCH(CA13,$OF$1:$OK$1,0))+CA9*SUMPRODUCT($OL$7:$PC$7,$OL$10:$PC$10)*SUMPRODUCT($OF$10:$OI$10,$OF$19:$OI$19)+SUMPRODUCT($OL$7:$PC$7,$OL$11:$PC$11)*SUMPRODUCT($OF$11:$OI$11,$OF$19:$OI$19)+SUMPRODUCT($OL$7:$PC$7,$OL$14:$PC$14),"")</f>
        <v/>
      </c>
      <c r="CB19" s="19" t="str">
        <f t="array" ref="CB19">IF(CB7="1",CB416-PRODUCT(CB9,INDEX($OL$1:$PC$19,19,MATCH(CB$2&amp;CB$6,INDEX($OL$1:$PC$19,2,)&amp;INDEX($OL$1:$PC$19,6,),0)))+CB9*SUMPRODUCT($OL$7:$PC$7,$OL$19:$PC$19)-CB$12*INDEX($OF$1:$OK$19,19,MATCH(CB13,$OF$1:$OK$1,0))+CB9*SUMPRODUCT($OL$7:$PC$7,$OL$10:$PC$10)*SUMPRODUCT($OF$10:$OI$10,$OF$19:$OI$19)+SUMPRODUCT($OL$7:$PC$7,$OL$11:$PC$11)*SUMPRODUCT($OF$11:$OI$11,$OF$19:$OI$19)+SUMPRODUCT($OL$7:$PC$7,$OL$14:$PC$14),"")</f>
        <v/>
      </c>
      <c r="CC19" s="19" t="str">
        <f t="array" ref="CC19">IF(CC7="1",CC416-PRODUCT(CC9,INDEX($OL$1:$PC$19,19,MATCH(CC$2&amp;CC$6,INDEX($OL$1:$PC$19,2,)&amp;INDEX($OL$1:$PC$19,6,),0)))+CC9*SUMPRODUCT($OL$7:$PC$7,$OL$19:$PC$19)-CC$12*INDEX($OF$1:$OK$19,19,MATCH(CC13,$OF$1:$OK$1,0))+CC9*SUMPRODUCT($OL$7:$PC$7,$OL$10:$PC$10)*SUMPRODUCT($OF$10:$OI$10,$OF$19:$OI$19)+SUMPRODUCT($OL$7:$PC$7,$OL$11:$PC$11)*SUMPRODUCT($OF$11:$OI$11,$OF$19:$OI$19)+SUMPRODUCT($OL$7:$PC$7,$OL$14:$PC$14),"")</f>
        <v/>
      </c>
      <c r="CD19" s="19" t="str">
        <f t="array" ref="CD19">IF(CD7="1",CD416-PRODUCT(CD9,INDEX($OL$1:$PC$19,19,MATCH(CD$2&amp;CD$6,INDEX($OL$1:$PC$19,2,)&amp;INDEX($OL$1:$PC$19,6,),0)))+CD9*SUMPRODUCT($OL$7:$PC$7,$OL$19:$PC$19)-CD$12*INDEX($OF$1:$OK$19,19,MATCH(CD13,$OF$1:$OK$1,0))+CD9*SUMPRODUCT($OL$7:$PC$7,$OL$10:$PC$10)*SUMPRODUCT($OF$10:$OI$10,$OF$19:$OI$19)+SUMPRODUCT($OL$7:$PC$7,$OL$11:$PC$11)*SUMPRODUCT($OF$11:$OI$11,$OF$19:$OI$19)+SUMPRODUCT($OL$7:$PC$7,$OL$14:$PC$14),"")</f>
        <v/>
      </c>
      <c r="CE19" s="19" t="str">
        <f t="array" ref="CE19">IF(CE7="1",CE416-PRODUCT(CE9,INDEX($OL$1:$PC$19,19,MATCH(CE$2&amp;CE$6,INDEX($OL$1:$PC$19,2,)&amp;INDEX($OL$1:$PC$19,6,),0)))+CE9*SUMPRODUCT($OL$7:$PC$7,$OL$19:$PC$19)-CE$12*INDEX($OF$1:$OK$19,19,MATCH(CE13,$OF$1:$OK$1,0))+CE9*SUMPRODUCT($OL$7:$PC$7,$OL$10:$PC$10)*SUMPRODUCT($OF$10:$OI$10,$OF$19:$OI$19)+SUMPRODUCT($OL$7:$PC$7,$OL$11:$PC$11)*SUMPRODUCT($OF$11:$OI$11,$OF$19:$OI$19)+SUMPRODUCT($OL$7:$PC$7,$OL$14:$PC$14),"")</f>
        <v/>
      </c>
      <c r="CF19" s="19" t="str">
        <f t="array" ref="CF19">IF(CF7="1",CF416-PRODUCT(CF9,INDEX($OL$1:$PC$19,19,MATCH(CF$2&amp;CF$6,INDEX($OL$1:$PC$19,2,)&amp;INDEX($OL$1:$PC$19,6,),0)))+CF9*SUMPRODUCT($OL$7:$PC$7,$OL$19:$PC$19)-CF$12*INDEX($OF$1:$OK$19,19,MATCH(CF13,$OF$1:$OK$1,0))+CF9*SUMPRODUCT($OL$7:$PC$7,$OL$10:$PC$10)*SUMPRODUCT($OF$10:$OI$10,$OF$19:$OI$19)+SUMPRODUCT($OL$7:$PC$7,$OL$11:$PC$11)*SUMPRODUCT($OF$11:$OI$11,$OF$19:$OI$19)+SUMPRODUCT($OL$7:$PC$7,$OL$14:$PC$14),"")</f>
        <v/>
      </c>
      <c r="CG19" s="19" t="str">
        <f t="array" ref="CG19">IF(CG7="1",CG416-PRODUCT(CG9,INDEX($OL$1:$PC$19,19,MATCH(CG$2&amp;CG$6,INDEX($OL$1:$PC$19,2,)&amp;INDEX($OL$1:$PC$19,6,),0)))+CG9*SUMPRODUCT($OL$7:$PC$7,$OL$19:$PC$19)-CG$12*INDEX($OF$1:$OK$19,19,MATCH(CG13,$OF$1:$OK$1,0))+CG9*SUMPRODUCT($OL$7:$PC$7,$OL$10:$PC$10)*SUMPRODUCT($OF$10:$OI$10,$OF$19:$OI$19)+SUMPRODUCT($OL$7:$PC$7,$OL$11:$PC$11)*SUMPRODUCT($OF$11:$OI$11,$OF$19:$OI$19)+SUMPRODUCT($OL$7:$PC$7,$OL$14:$PC$14),"")</f>
        <v/>
      </c>
      <c r="CH19" s="19" t="str">
        <f t="array" ref="CH19">IF(CH7="1",CH416-PRODUCT(CH9,INDEX($OL$1:$PC$19,19,MATCH(CH$2&amp;CH$6,INDEX($OL$1:$PC$19,2,)&amp;INDEX($OL$1:$PC$19,6,),0)))+CH9*SUMPRODUCT($OL$7:$PC$7,$OL$19:$PC$19)-CH$12*INDEX($OF$1:$OK$19,19,MATCH(CH13,$OF$1:$OK$1,0))+CH9*SUMPRODUCT($OL$7:$PC$7,$OL$10:$PC$10)*SUMPRODUCT($OF$10:$OI$10,$OF$19:$OI$19)+SUMPRODUCT($OL$7:$PC$7,$OL$11:$PC$11)*SUMPRODUCT($OF$11:$OI$11,$OF$19:$OI$19)+SUMPRODUCT($OL$7:$PC$7,$OL$14:$PC$14),"")</f>
        <v/>
      </c>
      <c r="CI19" s="19" t="str">
        <f t="array" ref="CI19">IF(CI7="1",CI416-PRODUCT(CI9,INDEX($OL$1:$PC$19,19,MATCH(CI$2&amp;CI$6,INDEX($OL$1:$PC$19,2,)&amp;INDEX($OL$1:$PC$19,6,),0)))+CI9*SUMPRODUCT($OL$7:$PC$7,$OL$19:$PC$19)-CI$12*INDEX($OF$1:$OK$19,19,MATCH(CI13,$OF$1:$OK$1,0))+CI9*SUMPRODUCT($OL$7:$PC$7,$OL$10:$PC$10)*SUMPRODUCT($OF$10:$OI$10,$OF$19:$OI$19)+SUMPRODUCT($OL$7:$PC$7,$OL$11:$PC$11)*SUMPRODUCT($OF$11:$OI$11,$OF$19:$OI$19)+SUMPRODUCT($OL$7:$PC$7,$OL$14:$PC$14),"")</f>
        <v/>
      </c>
      <c r="CJ19" s="19" t="str">
        <f t="array" ref="CJ19">IF(CJ7="1",CJ416-PRODUCT(CJ9,INDEX($OL$1:$PC$19,19,MATCH(CJ$2&amp;CJ$6,INDEX($OL$1:$PC$19,2,)&amp;INDEX($OL$1:$PC$19,6,),0)))+CJ9*SUMPRODUCT($OL$7:$PC$7,$OL$19:$PC$19)-CJ$12*INDEX($OF$1:$OK$19,19,MATCH(CJ13,$OF$1:$OK$1,0))+CJ9*SUMPRODUCT($OL$7:$PC$7,$OL$10:$PC$10)*SUMPRODUCT($OF$10:$OI$10,$OF$19:$OI$19)+SUMPRODUCT($OL$7:$PC$7,$OL$11:$PC$11)*SUMPRODUCT($OF$11:$OI$11,$OF$19:$OI$19)+SUMPRODUCT($OL$7:$PC$7,$OL$14:$PC$14),"")</f>
        <v/>
      </c>
      <c r="CK19" s="19" t="str">
        <f t="array" ref="CK19">IF(CK7="1",CK416-PRODUCT(CK9,INDEX($OL$1:$PC$19,19,MATCH(CK$2&amp;CK$6,INDEX($OL$1:$PC$19,2,)&amp;INDEX($OL$1:$PC$19,6,),0)))+CK9*SUMPRODUCT($OL$7:$PC$7,$OL$19:$PC$19)-CK$12*INDEX($OF$1:$OK$19,19,MATCH(CK13,$OF$1:$OK$1,0))+CK9*SUMPRODUCT($OL$7:$PC$7,$OL$10:$PC$10)*SUMPRODUCT($OF$10:$OI$10,$OF$19:$OI$19)+SUMPRODUCT($OL$7:$PC$7,$OL$11:$PC$11)*SUMPRODUCT($OF$11:$OI$11,$OF$19:$OI$19)+SUMPRODUCT($OL$7:$PC$7,$OL$14:$PC$14),"")</f>
        <v/>
      </c>
      <c r="CL19" s="19" t="str">
        <f t="array" ref="CL19">IF(CL7="1",CL416-PRODUCT(CL9,INDEX($OL$1:$PC$19,19,MATCH(CL$2&amp;CL$6,INDEX($OL$1:$PC$19,2,)&amp;INDEX($OL$1:$PC$19,6,),0)))+CL9*SUMPRODUCT($OL$7:$PC$7,$OL$19:$PC$19)-CL$12*INDEX($OF$1:$OK$19,19,MATCH(CL13,$OF$1:$OK$1,0))+CL9*SUMPRODUCT($OL$7:$PC$7,$OL$10:$PC$10)*SUMPRODUCT($OF$10:$OI$10,$OF$19:$OI$19)+SUMPRODUCT($OL$7:$PC$7,$OL$11:$PC$11)*SUMPRODUCT($OF$11:$OI$11,$OF$19:$OI$19)+SUMPRODUCT($OL$7:$PC$7,$OL$14:$PC$14),"")</f>
        <v/>
      </c>
      <c r="CM19" s="19" t="str">
        <f t="array" ref="CM19">IF(CM7="1",CM416-PRODUCT(CM9,INDEX($OL$1:$PC$19,19,MATCH(CM$2&amp;CM$6,INDEX($OL$1:$PC$19,2,)&amp;INDEX($OL$1:$PC$19,6,),0)))+CM9*SUMPRODUCT($OL$7:$PC$7,$OL$19:$PC$19)-CM$12*INDEX($OF$1:$OK$19,19,MATCH(CM13,$OF$1:$OK$1,0))+CM9*SUMPRODUCT($OL$7:$PC$7,$OL$10:$PC$10)*SUMPRODUCT($OF$10:$OI$10,$OF$19:$OI$19)+SUMPRODUCT($OL$7:$PC$7,$OL$11:$PC$11)*SUMPRODUCT($OF$11:$OI$11,$OF$19:$OI$19)+SUMPRODUCT($OL$7:$PC$7,$OL$14:$PC$14),"")</f>
        <v/>
      </c>
      <c r="CN19" s="19" t="str">
        <f t="array" ref="CN19">IF(CN7="1",CN416-PRODUCT(CN9,INDEX($OL$1:$PC$19,19,MATCH(CN$2&amp;CN$6,INDEX($OL$1:$PC$19,2,)&amp;INDEX($OL$1:$PC$19,6,),0)))+CN9*SUMPRODUCT($OL$7:$PC$7,$OL$19:$PC$19)-CN$12*INDEX($OF$1:$OK$19,19,MATCH(CN13,$OF$1:$OK$1,0))+CN9*SUMPRODUCT($OL$7:$PC$7,$OL$10:$PC$10)*SUMPRODUCT($OF$10:$OI$10,$OF$19:$OI$19)+SUMPRODUCT($OL$7:$PC$7,$OL$11:$PC$11)*SUMPRODUCT($OF$11:$OI$11,$OF$19:$OI$19)+SUMPRODUCT($OL$7:$PC$7,$OL$14:$PC$14),"")</f>
        <v/>
      </c>
      <c r="CO19" s="19" t="str">
        <f t="array" ref="CO19">IF(CO7="1",CO416-PRODUCT(CO9,INDEX($OL$1:$PC$19,19,MATCH(CO$2&amp;CO$6,INDEX($OL$1:$PC$19,2,)&amp;INDEX($OL$1:$PC$19,6,),0)))+CO9*SUMPRODUCT($OL$7:$PC$7,$OL$19:$PC$19)-CO$12*INDEX($OF$1:$OK$19,19,MATCH(CO13,$OF$1:$OK$1,0))+CO9*SUMPRODUCT($OL$7:$PC$7,$OL$10:$PC$10)*SUMPRODUCT($OF$10:$OI$10,$OF$19:$OI$19)+SUMPRODUCT($OL$7:$PC$7,$OL$11:$PC$11)*SUMPRODUCT($OF$11:$OI$11,$OF$19:$OI$19)+SUMPRODUCT($OL$7:$PC$7,$OL$14:$PC$14),"")</f>
        <v/>
      </c>
      <c r="CP19" s="19" t="str">
        <f t="array" ref="CP19">IF(CP7="1",CP416-PRODUCT(CP9,INDEX($OL$1:$PC$19,19,MATCH(CP$2&amp;CP$6,INDEX($OL$1:$PC$19,2,)&amp;INDEX($OL$1:$PC$19,6,),0)))+CP9*SUMPRODUCT($OL$7:$PC$7,$OL$19:$PC$19)-CP$12*INDEX($OF$1:$OK$19,19,MATCH(CP13,$OF$1:$OK$1,0))+CP9*SUMPRODUCT($OL$7:$PC$7,$OL$10:$PC$10)*SUMPRODUCT($OF$10:$OI$10,$OF$19:$OI$19)+SUMPRODUCT($OL$7:$PC$7,$OL$11:$PC$11)*SUMPRODUCT($OF$11:$OI$11,$OF$19:$OI$19)+SUMPRODUCT($OL$7:$PC$7,$OL$14:$PC$14),"")</f>
        <v/>
      </c>
      <c r="CQ19" s="19" t="str">
        <f t="array" ref="CQ19">IF(CQ7="1",CQ416-PRODUCT(CQ9,INDEX($OL$1:$PC$19,19,MATCH(CQ$2&amp;CQ$6,INDEX($OL$1:$PC$19,2,)&amp;INDEX($OL$1:$PC$19,6,),0)))+CQ9*SUMPRODUCT($OL$7:$PC$7,$OL$19:$PC$19)-CQ$12*INDEX($OF$1:$OK$19,19,MATCH(CQ13,$OF$1:$OK$1,0))+CQ9*SUMPRODUCT($OL$7:$PC$7,$OL$10:$PC$10)*SUMPRODUCT($OF$10:$OI$10,$OF$19:$OI$19)+SUMPRODUCT($OL$7:$PC$7,$OL$11:$PC$11)*SUMPRODUCT($OF$11:$OI$11,$OF$19:$OI$19)+SUMPRODUCT($OL$7:$PC$7,$OL$14:$PC$14),"")</f>
        <v/>
      </c>
      <c r="CR19" s="19" t="str">
        <f t="array" ref="CR19">IF(CR7="1",CR416-PRODUCT(CR9,INDEX($OL$1:$PC$19,19,MATCH(CR$2&amp;CR$6,INDEX($OL$1:$PC$19,2,)&amp;INDEX($OL$1:$PC$19,6,),0)))+CR9*SUMPRODUCT($OL$7:$PC$7,$OL$19:$PC$19)-CR$12*INDEX($OF$1:$OK$19,19,MATCH(CR13,$OF$1:$OK$1,0))+CR9*SUMPRODUCT($OL$7:$PC$7,$OL$10:$PC$10)*SUMPRODUCT($OF$10:$OI$10,$OF$19:$OI$19)+SUMPRODUCT($OL$7:$PC$7,$OL$11:$PC$11)*SUMPRODUCT($OF$11:$OI$11,$OF$19:$OI$19)+SUMPRODUCT($OL$7:$PC$7,$OL$14:$PC$14),"")</f>
        <v/>
      </c>
      <c r="CS19" s="19" t="str">
        <f t="array" ref="CS19">IF(CS7="1",CS416-PRODUCT(CS9,INDEX($OL$1:$PC$19,19,MATCH(CS$2&amp;CS$6,INDEX($OL$1:$PC$19,2,)&amp;INDEX($OL$1:$PC$19,6,),0)))+CS9*SUMPRODUCT($OL$7:$PC$7,$OL$19:$PC$19)-CS$12*INDEX($OF$1:$OK$19,19,MATCH(CS13,$OF$1:$OK$1,0))+CS9*SUMPRODUCT($OL$7:$PC$7,$OL$10:$PC$10)*SUMPRODUCT($OF$10:$OI$10,$OF$19:$OI$19)+SUMPRODUCT($OL$7:$PC$7,$OL$11:$PC$11)*SUMPRODUCT($OF$11:$OI$11,$OF$19:$OI$19)+SUMPRODUCT($OL$7:$PC$7,$OL$14:$PC$14),"")</f>
        <v/>
      </c>
      <c r="CT19" s="19" t="str">
        <f t="array" ref="CT19">IF(CT7="1",CT416-PRODUCT(CT9,INDEX($OL$1:$PC$19,19,MATCH(CT$2&amp;CT$6,INDEX($OL$1:$PC$19,2,)&amp;INDEX($OL$1:$PC$19,6,),0)))+CT9*SUMPRODUCT($OL$7:$PC$7,$OL$19:$PC$19)-CT$12*INDEX($OF$1:$OK$19,19,MATCH(CT13,$OF$1:$OK$1,0))+CT9*SUMPRODUCT($OL$7:$PC$7,$OL$10:$PC$10)*SUMPRODUCT($OF$10:$OI$10,$OF$19:$OI$19)+SUMPRODUCT($OL$7:$PC$7,$OL$11:$PC$11)*SUMPRODUCT($OF$11:$OI$11,$OF$19:$OI$19)+SUMPRODUCT($OL$7:$PC$7,$OL$14:$PC$14),"")</f>
        <v/>
      </c>
      <c r="CU19" s="19" t="str">
        <f t="array" ref="CU19">IF(CU7="1",CU416-PRODUCT(CU9,INDEX($OL$1:$PC$19,19,MATCH(CU$2&amp;CU$6,INDEX($OL$1:$PC$19,2,)&amp;INDEX($OL$1:$PC$19,6,),0)))+CU9*SUMPRODUCT($OL$7:$PC$7,$OL$19:$PC$19)-CU$12*INDEX($OF$1:$OK$19,19,MATCH(CU13,$OF$1:$OK$1,0))+CU9*SUMPRODUCT($OL$7:$PC$7,$OL$10:$PC$10)*SUMPRODUCT($OF$10:$OI$10,$OF$19:$OI$19)+SUMPRODUCT($OL$7:$PC$7,$OL$11:$PC$11)*SUMPRODUCT($OF$11:$OI$11,$OF$19:$OI$19)+SUMPRODUCT($OL$7:$PC$7,$OL$14:$PC$14),"")</f>
        <v/>
      </c>
      <c r="CV19" s="19" t="str">
        <f t="array" ref="CV19">IF(CV7="1",CV416-PRODUCT(CV9,INDEX($OL$1:$PC$19,19,MATCH(CV$2&amp;CV$6,INDEX($OL$1:$PC$19,2,)&amp;INDEX($OL$1:$PC$19,6,),0)))+CV9*SUMPRODUCT($OL$7:$PC$7,$OL$19:$PC$19)-CV$12*INDEX($OF$1:$OK$19,19,MATCH(CV13,$OF$1:$OK$1,0))+CV9*SUMPRODUCT($OL$7:$PC$7,$OL$10:$PC$10)*SUMPRODUCT($OF$10:$OI$10,$OF$19:$OI$19)+SUMPRODUCT($OL$7:$PC$7,$OL$11:$PC$11)*SUMPRODUCT($OF$11:$OI$11,$OF$19:$OI$19)+SUMPRODUCT($OL$7:$PC$7,$OL$14:$PC$14),"")</f>
        <v/>
      </c>
      <c r="CW19" s="19" t="str">
        <f t="array" ref="CW19">IF(CW7="1",CW416-PRODUCT(CW9,INDEX($OL$1:$PC$19,19,MATCH(CW$2&amp;CW$6,INDEX($OL$1:$PC$19,2,)&amp;INDEX($OL$1:$PC$19,6,),0)))+CW9*SUMPRODUCT($OL$7:$PC$7,$OL$19:$PC$19)-CW$12*INDEX($OF$1:$OK$19,19,MATCH(CW13,$OF$1:$OK$1,0))+CW9*SUMPRODUCT($OL$7:$PC$7,$OL$10:$PC$10)*SUMPRODUCT($OF$10:$OI$10,$OF$19:$OI$19)+SUMPRODUCT($OL$7:$PC$7,$OL$11:$PC$11)*SUMPRODUCT($OF$11:$OI$11,$OF$19:$OI$19)+SUMPRODUCT($OL$7:$PC$7,$OL$14:$PC$14),"")</f>
        <v/>
      </c>
      <c r="CX19" s="19" t="str">
        <f t="array" ref="CX19">IF(CX7="1",CX416-PRODUCT(CX9,INDEX($OL$1:$PC$19,19,MATCH(CX$2&amp;CX$6,INDEX($OL$1:$PC$19,2,)&amp;INDEX($OL$1:$PC$19,6,),0)))+CX9*SUMPRODUCT($OL$7:$PC$7,$OL$19:$PC$19)-CX$12*INDEX($OF$1:$OK$19,19,MATCH(CX13,$OF$1:$OK$1,0))+CX9*SUMPRODUCT($OL$7:$PC$7,$OL$10:$PC$10)*SUMPRODUCT($OF$10:$OI$10,$OF$19:$OI$19)+SUMPRODUCT($OL$7:$PC$7,$OL$11:$PC$11)*SUMPRODUCT($OF$11:$OI$11,$OF$19:$OI$19)+SUMPRODUCT($OL$7:$PC$7,$OL$14:$PC$14),"")</f>
        <v/>
      </c>
      <c r="CY19" s="19" t="str">
        <f t="array" ref="CY19">IF(CY7="1",CY416-PRODUCT(CY9,INDEX($OL$1:$PC$19,19,MATCH(CY$2&amp;CY$6,INDEX($OL$1:$PC$19,2,)&amp;INDEX($OL$1:$PC$19,6,),0)))+CY9*SUMPRODUCT($OL$7:$PC$7,$OL$19:$PC$19)-CY$12*INDEX($OF$1:$OK$19,19,MATCH(CY13,$OF$1:$OK$1,0))+CY9*SUMPRODUCT($OL$7:$PC$7,$OL$10:$PC$10)*SUMPRODUCT($OF$10:$OI$10,$OF$19:$OI$19)+SUMPRODUCT($OL$7:$PC$7,$OL$11:$PC$11)*SUMPRODUCT($OF$11:$OI$11,$OF$19:$OI$19)+SUMPRODUCT($OL$7:$PC$7,$OL$14:$PC$14),"")</f>
        <v/>
      </c>
      <c r="CZ19" s="19" t="str">
        <f t="array" ref="CZ19">IF(CZ7="1",CZ416-PRODUCT(CZ9,INDEX($OL$1:$PC$19,19,MATCH(CZ$2&amp;CZ$6,INDEX($OL$1:$PC$19,2,)&amp;INDEX($OL$1:$PC$19,6,),0)))+CZ9*SUMPRODUCT($OL$7:$PC$7,$OL$19:$PC$19)-CZ$12*INDEX($OF$1:$OK$19,19,MATCH(CZ13,$OF$1:$OK$1,0))+CZ9*SUMPRODUCT($OL$7:$PC$7,$OL$10:$PC$10)*SUMPRODUCT($OF$10:$OI$10,$OF$19:$OI$19)+SUMPRODUCT($OL$7:$PC$7,$OL$11:$PC$11)*SUMPRODUCT($OF$11:$OI$11,$OF$19:$OI$19)+SUMPRODUCT($OL$7:$PC$7,$OL$14:$PC$14),"")</f>
        <v/>
      </c>
      <c r="DA19" s="19" t="str">
        <f t="array" ref="DA19">IF(DA7="1",DA416-PRODUCT(DA9,INDEX($OL$1:$PC$19,19,MATCH(DA$2&amp;DA$6,INDEX($OL$1:$PC$19,2,)&amp;INDEX($OL$1:$PC$19,6,),0)))+DA9*SUMPRODUCT($OL$7:$PC$7,$OL$19:$PC$19)-DA$12*INDEX($OF$1:$OK$19,19,MATCH(DA13,$OF$1:$OK$1,0))+DA9*SUMPRODUCT($OL$7:$PC$7,$OL$10:$PC$10)*SUMPRODUCT($OF$10:$OI$10,$OF$19:$OI$19)+SUMPRODUCT($OL$7:$PC$7,$OL$11:$PC$11)*SUMPRODUCT($OF$11:$OI$11,$OF$19:$OI$19)+SUMPRODUCT($OL$7:$PC$7,$OL$14:$PC$14),"")</f>
        <v/>
      </c>
      <c r="DB19" s="19" t="str">
        <f t="array" ref="DB19">IF(DB7="1",DB416-PRODUCT(DB9,INDEX($OL$1:$PC$19,19,MATCH(DB$2&amp;DB$6,INDEX($OL$1:$PC$19,2,)&amp;INDEX($OL$1:$PC$19,6,),0)))+DB9*SUMPRODUCT($OL$7:$PC$7,$OL$19:$PC$19)-DB$12*INDEX($OF$1:$OK$19,19,MATCH(DB13,$OF$1:$OK$1,0))+DB9*SUMPRODUCT($OL$7:$PC$7,$OL$10:$PC$10)*SUMPRODUCT($OF$10:$OI$10,$OF$19:$OI$19)+SUMPRODUCT($OL$7:$PC$7,$OL$11:$PC$11)*SUMPRODUCT($OF$11:$OI$11,$OF$19:$OI$19)+SUMPRODUCT($OL$7:$PC$7,$OL$14:$PC$14),"")</f>
        <v/>
      </c>
      <c r="DC19" s="19" t="str">
        <f t="array" ref="DC19">IF(DC7="1",DC416-PRODUCT(DC9,INDEX($OL$1:$PC$19,19,MATCH(DC$2&amp;DC$6,INDEX($OL$1:$PC$19,2,)&amp;INDEX($OL$1:$PC$19,6,),0)))+DC9*SUMPRODUCT($OL$7:$PC$7,$OL$19:$PC$19)-DC$12*INDEX($OF$1:$OK$19,19,MATCH(DC13,$OF$1:$OK$1,0))+DC9*SUMPRODUCT($OL$7:$PC$7,$OL$10:$PC$10)*SUMPRODUCT($OF$10:$OI$10,$OF$19:$OI$19)+SUMPRODUCT($OL$7:$PC$7,$OL$11:$PC$11)*SUMPRODUCT($OF$11:$OI$11,$OF$19:$OI$19)+SUMPRODUCT($OL$7:$PC$7,$OL$14:$PC$14),"")</f>
        <v/>
      </c>
      <c r="DD19" s="19" t="str">
        <f t="array" ref="DD19">IF(DD7="1",DD416-PRODUCT(DD9,INDEX($OL$1:$PC$19,19,MATCH(DD$2&amp;DD$6,INDEX($OL$1:$PC$19,2,)&amp;INDEX($OL$1:$PC$19,6,),0)))+DD9*SUMPRODUCT($OL$7:$PC$7,$OL$19:$PC$19)-DD$12*INDEX($OF$1:$OK$19,19,MATCH(DD13,$OF$1:$OK$1,0))+DD9*SUMPRODUCT($OL$7:$PC$7,$OL$10:$PC$10)*SUMPRODUCT($OF$10:$OI$10,$OF$19:$OI$19)+SUMPRODUCT($OL$7:$PC$7,$OL$11:$PC$11)*SUMPRODUCT($OF$11:$OI$11,$OF$19:$OI$19)+SUMPRODUCT($OL$7:$PC$7,$OL$14:$PC$14),"")</f>
        <v/>
      </c>
      <c r="DE19" s="19" t="str">
        <f t="array" ref="DE19">IF(DE7="1",DE416-PRODUCT(DE9,INDEX($OL$1:$PC$19,19,MATCH(DE$2&amp;DE$6,INDEX($OL$1:$PC$19,2,)&amp;INDEX($OL$1:$PC$19,6,),0)))+DE9*SUMPRODUCT($OL$7:$PC$7,$OL$19:$PC$19)-DE$12*INDEX($OF$1:$OK$19,19,MATCH(DE13,$OF$1:$OK$1,0))+DE9*SUMPRODUCT($OL$7:$PC$7,$OL$10:$PC$10)*SUMPRODUCT($OF$10:$OI$10,$OF$19:$OI$19)+SUMPRODUCT($OL$7:$PC$7,$OL$11:$PC$11)*SUMPRODUCT($OF$11:$OI$11,$OF$19:$OI$19)+SUMPRODUCT($OL$7:$PC$7,$OL$14:$PC$14),"")</f>
        <v/>
      </c>
      <c r="DF19" s="19" t="str">
        <f t="array" ref="DF19">IF(DF7="1",DF416-PRODUCT(DF9,INDEX($OL$1:$PC$19,19,MATCH(DF$2&amp;DF$6,INDEX($OL$1:$PC$19,2,)&amp;INDEX($OL$1:$PC$19,6,),0)))+DF9*SUMPRODUCT($OL$7:$PC$7,$OL$19:$PC$19)-DF$12*INDEX($OF$1:$OK$19,19,MATCH(DF13,$OF$1:$OK$1,0))+DF9*SUMPRODUCT($OL$7:$PC$7,$OL$10:$PC$10)*SUMPRODUCT($OF$10:$OI$10,$OF$19:$OI$19)+SUMPRODUCT($OL$7:$PC$7,$OL$11:$PC$11)*SUMPRODUCT($OF$11:$OI$11,$OF$19:$OI$19)+SUMPRODUCT($OL$7:$PC$7,$OL$14:$PC$14),"")</f>
        <v/>
      </c>
      <c r="DG19" s="19" t="str">
        <f t="array" ref="DG19">IF(DG7="1",DG416-PRODUCT(DG9,INDEX($OL$1:$PC$19,19,MATCH(DG$2&amp;DG$6,INDEX($OL$1:$PC$19,2,)&amp;INDEX($OL$1:$PC$19,6,),0)))+DG9*SUMPRODUCT($OL$7:$PC$7,$OL$19:$PC$19)-DG$12*INDEX($OF$1:$OK$19,19,MATCH(DG13,$OF$1:$OK$1,0))+DG9*SUMPRODUCT($OL$7:$PC$7,$OL$10:$PC$10)*SUMPRODUCT($OF$10:$OI$10,$OF$19:$OI$19)+SUMPRODUCT($OL$7:$PC$7,$OL$11:$PC$11)*SUMPRODUCT($OF$11:$OI$11,$OF$19:$OI$19)+SUMPRODUCT($OL$7:$PC$7,$OL$14:$PC$14),"")</f>
        <v/>
      </c>
      <c r="DH19" s="19" t="str">
        <f t="array" ref="DH19">IF(DH7="1",DH416-PRODUCT(DH9,INDEX($OL$1:$PC$19,19,MATCH(DH$2&amp;DH$6,INDEX($OL$1:$PC$19,2,)&amp;INDEX($OL$1:$PC$19,6,),0)))+DH9*SUMPRODUCT($OL$7:$PC$7,$OL$19:$PC$19)-DH$12*INDEX($OF$1:$OK$19,19,MATCH(DH13,$OF$1:$OK$1,0))+DH9*SUMPRODUCT($OL$7:$PC$7,$OL$10:$PC$10)*SUMPRODUCT($OF$10:$OI$10,$OF$19:$OI$19)+SUMPRODUCT($OL$7:$PC$7,$OL$11:$PC$11)*SUMPRODUCT($OF$11:$OI$11,$OF$19:$OI$19)+SUMPRODUCT($OL$7:$PC$7,$OL$14:$PC$14),"")</f>
        <v/>
      </c>
      <c r="DI19" s="19" t="str">
        <f t="array" ref="DI19">IF(DI7="1",DI416-PRODUCT(DI9,INDEX($OL$1:$PC$19,19,MATCH(DI$2&amp;DI$6,INDEX($OL$1:$PC$19,2,)&amp;INDEX($OL$1:$PC$19,6,),0)))+DI9*SUMPRODUCT($OL$7:$PC$7,$OL$19:$PC$19)-DI$12*INDEX($OF$1:$OK$19,19,MATCH(DI13,$OF$1:$OK$1,0))+DI9*SUMPRODUCT($OL$7:$PC$7,$OL$10:$PC$10)*SUMPRODUCT($OF$10:$OI$10,$OF$19:$OI$19)+SUMPRODUCT($OL$7:$PC$7,$OL$11:$PC$11)*SUMPRODUCT($OF$11:$OI$11,$OF$19:$OI$19)+SUMPRODUCT($OL$7:$PC$7,$OL$14:$PC$14),"")</f>
        <v/>
      </c>
      <c r="DJ19" s="19" t="str">
        <f t="array" ref="DJ19">IF(DJ7="1",DJ416-PRODUCT(DJ9,INDEX($OL$1:$PC$19,19,MATCH(DJ$2&amp;DJ$6,INDEX($OL$1:$PC$19,2,)&amp;INDEX($OL$1:$PC$19,6,),0)))+DJ9*SUMPRODUCT($OL$7:$PC$7,$OL$19:$PC$19)-DJ$12*INDEX($OF$1:$OK$19,19,MATCH(DJ13,$OF$1:$OK$1,0))+DJ9*SUMPRODUCT($OL$7:$PC$7,$OL$10:$PC$10)*SUMPRODUCT($OF$10:$OI$10,$OF$19:$OI$19)+SUMPRODUCT($OL$7:$PC$7,$OL$11:$PC$11)*SUMPRODUCT($OF$11:$OI$11,$OF$19:$OI$19)+SUMPRODUCT($OL$7:$PC$7,$OL$14:$PC$14),"")</f>
        <v/>
      </c>
      <c r="DK19" s="19" t="str">
        <f t="array" ref="DK19">IF(DK7="1",DK416-PRODUCT(DK9,INDEX($OL$1:$PC$19,19,MATCH(DK$2&amp;DK$6,INDEX($OL$1:$PC$19,2,)&amp;INDEX($OL$1:$PC$19,6,),0)))+DK9*SUMPRODUCT($OL$7:$PC$7,$OL$19:$PC$19)-DK$12*INDEX($OF$1:$OK$19,19,MATCH(DK13,$OF$1:$OK$1,0))+DK9*SUMPRODUCT($OL$7:$PC$7,$OL$10:$PC$10)*SUMPRODUCT($OF$10:$OI$10,$OF$19:$OI$19)+SUMPRODUCT($OL$7:$PC$7,$OL$11:$PC$11)*SUMPRODUCT($OF$11:$OI$11,$OF$19:$OI$19)+SUMPRODUCT($OL$7:$PC$7,$OL$14:$PC$14),"")</f>
        <v/>
      </c>
      <c r="DL19" s="19" t="str">
        <f t="array" ref="DL19">IF(DL7="1",DL416-PRODUCT(DL9,INDEX($OL$1:$PC$19,19,MATCH(DL$2&amp;DL$6,INDEX($OL$1:$PC$19,2,)&amp;INDEX($OL$1:$PC$19,6,),0)))+DL9*SUMPRODUCT($OL$7:$PC$7,$OL$19:$PC$19)-DL$12*INDEX($OF$1:$OK$19,19,MATCH(DL13,$OF$1:$OK$1,0))+DL9*SUMPRODUCT($OL$7:$PC$7,$OL$10:$PC$10)*SUMPRODUCT($OF$10:$OI$10,$OF$19:$OI$19)+SUMPRODUCT($OL$7:$PC$7,$OL$11:$PC$11)*SUMPRODUCT($OF$11:$OI$11,$OF$19:$OI$19)+SUMPRODUCT($OL$7:$PC$7,$OL$14:$PC$14),"")</f>
        <v/>
      </c>
      <c r="DM19" s="19" t="str">
        <f t="array" ref="DM19">IF(DM7="1",DM416-PRODUCT(DM9,INDEX($OL$1:$PC$19,19,MATCH(DM$2&amp;DM$6,INDEX($OL$1:$PC$19,2,)&amp;INDEX($OL$1:$PC$19,6,),0)))+DM9*SUMPRODUCT($OL$7:$PC$7,$OL$19:$PC$19)-DM$12*INDEX($OF$1:$OK$19,19,MATCH(DM13,$OF$1:$OK$1,0))+DM9*SUMPRODUCT($OL$7:$PC$7,$OL$10:$PC$10)*SUMPRODUCT($OF$10:$OI$10,$OF$19:$OI$19)+SUMPRODUCT($OL$7:$PC$7,$OL$11:$PC$11)*SUMPRODUCT($OF$11:$OI$11,$OF$19:$OI$19)+SUMPRODUCT($OL$7:$PC$7,$OL$14:$PC$14),"")</f>
        <v/>
      </c>
      <c r="DN19" s="19" t="str">
        <f t="array" ref="DN19">IF(DN7="1",DN416-PRODUCT(DN9,INDEX($OL$1:$PC$19,19,MATCH(DN$2&amp;DN$6,INDEX($OL$1:$PC$19,2,)&amp;INDEX($OL$1:$PC$19,6,),0)))+DN9*SUMPRODUCT($OL$7:$PC$7,$OL$19:$PC$19)-DN$12*INDEX($OF$1:$OK$19,19,MATCH(DN13,$OF$1:$OK$1,0))+DN9*SUMPRODUCT($OL$7:$PC$7,$OL$10:$PC$10)*SUMPRODUCT($OF$10:$OI$10,$OF$19:$OI$19)+SUMPRODUCT($OL$7:$PC$7,$OL$11:$PC$11)*SUMPRODUCT($OF$11:$OI$11,$OF$19:$OI$19)+SUMPRODUCT($OL$7:$PC$7,$OL$14:$PC$14),"")</f>
        <v/>
      </c>
      <c r="DO19" s="19" t="str">
        <f t="array" ref="DO19">IF(DO7="1",DO416-PRODUCT(DO9,INDEX($OL$1:$PC$19,19,MATCH(DO$2&amp;DO$6,INDEX($OL$1:$PC$19,2,)&amp;INDEX($OL$1:$PC$19,6,),0)))+DO9*SUMPRODUCT($OL$7:$PC$7,$OL$19:$PC$19)-DO$12*INDEX($OF$1:$OK$19,19,MATCH(DO13,$OF$1:$OK$1,0))+DO9*SUMPRODUCT($OL$7:$PC$7,$OL$10:$PC$10)*SUMPRODUCT($OF$10:$OI$10,$OF$19:$OI$19)+SUMPRODUCT($OL$7:$PC$7,$OL$11:$PC$11)*SUMPRODUCT($OF$11:$OI$11,$OF$19:$OI$19)+SUMPRODUCT($OL$7:$PC$7,$OL$14:$PC$14),"")</f>
        <v/>
      </c>
      <c r="DP19" s="19" t="str">
        <f t="array" ref="DP19">IF(DP7="1",DP416-PRODUCT(DP9,INDEX($OL$1:$PC$19,19,MATCH(DP$2&amp;DP$6,INDEX($OL$1:$PC$19,2,)&amp;INDEX($OL$1:$PC$19,6,),0)))+DP9*SUMPRODUCT($OL$7:$PC$7,$OL$19:$PC$19)-DP$12*INDEX($OF$1:$OK$19,19,MATCH(DP13,$OF$1:$OK$1,0))+DP9*SUMPRODUCT($OL$7:$PC$7,$OL$10:$PC$10)*SUMPRODUCT($OF$10:$OI$10,$OF$19:$OI$19)+SUMPRODUCT($OL$7:$PC$7,$OL$11:$PC$11)*SUMPRODUCT($OF$11:$OI$11,$OF$19:$OI$19)+SUMPRODUCT($OL$7:$PC$7,$OL$14:$PC$14),"")</f>
        <v/>
      </c>
      <c r="DQ19" s="19" t="str">
        <f t="array" ref="DQ19">IF(DQ7="1",DQ416-PRODUCT(DQ9,INDEX($OL$1:$PC$19,19,MATCH(DQ$2&amp;DQ$6,INDEX($OL$1:$PC$19,2,)&amp;INDEX($OL$1:$PC$19,6,),0)))+DQ9*SUMPRODUCT($OL$7:$PC$7,$OL$19:$PC$19)-DQ$12*INDEX($OF$1:$OK$19,19,MATCH(DQ13,$OF$1:$OK$1,0))+DQ9*SUMPRODUCT($OL$7:$PC$7,$OL$10:$PC$10)*SUMPRODUCT($OF$10:$OI$10,$OF$19:$OI$19)+SUMPRODUCT($OL$7:$PC$7,$OL$11:$PC$11)*SUMPRODUCT($OF$11:$OI$11,$OF$19:$OI$19)+SUMPRODUCT($OL$7:$PC$7,$OL$14:$PC$14),"")</f>
        <v/>
      </c>
      <c r="DR19" s="19" t="str">
        <f t="array" ref="DR19">IF(DR7="1",DR416-PRODUCT(DR9,INDEX($OL$1:$PC$19,19,MATCH(DR$2&amp;DR$6,INDEX($OL$1:$PC$19,2,)&amp;INDEX($OL$1:$PC$19,6,),0)))+DR9*SUMPRODUCT($OL$7:$PC$7,$OL$19:$PC$19)-DR$12*INDEX($OF$1:$OK$19,19,MATCH(DR13,$OF$1:$OK$1,0))+DR9*SUMPRODUCT($OL$7:$PC$7,$OL$10:$PC$10)*SUMPRODUCT($OF$10:$OI$10,$OF$19:$OI$19)+SUMPRODUCT($OL$7:$PC$7,$OL$11:$PC$11)*SUMPRODUCT($OF$11:$OI$11,$OF$19:$OI$19)+SUMPRODUCT($OL$7:$PC$7,$OL$14:$PC$14),"")</f>
        <v/>
      </c>
      <c r="DS19" s="19" t="str">
        <f t="array" ref="DS19">IF(DS7="1",DS416-PRODUCT(DS9,INDEX($OL$1:$PC$19,19,MATCH(DS$2&amp;DS$6,INDEX($OL$1:$PC$19,2,)&amp;INDEX($OL$1:$PC$19,6,),0)))+DS9*SUMPRODUCT($OL$7:$PC$7,$OL$19:$PC$19)-DS$12*INDEX($OF$1:$OK$19,19,MATCH(DS13,$OF$1:$OK$1,0))+DS9*SUMPRODUCT($OL$7:$PC$7,$OL$10:$PC$10)*SUMPRODUCT($OF$10:$OI$10,$OF$19:$OI$19)+SUMPRODUCT($OL$7:$PC$7,$OL$11:$PC$11)*SUMPRODUCT($OF$11:$OI$11,$OF$19:$OI$19)+SUMPRODUCT($OL$7:$PC$7,$OL$14:$PC$14),"")</f>
        <v/>
      </c>
      <c r="DT19" s="19" t="str">
        <f t="array" ref="DT19">IF(DT7="1",DT416-PRODUCT(DT9,INDEX($OL$1:$PC$19,19,MATCH(DT$2&amp;DT$6,INDEX($OL$1:$PC$19,2,)&amp;INDEX($OL$1:$PC$19,6,),0)))+DT9*SUMPRODUCT($OL$7:$PC$7,$OL$19:$PC$19)-DT$12*INDEX($OF$1:$OK$19,19,MATCH(DT13,$OF$1:$OK$1,0))+DT9*SUMPRODUCT($OL$7:$PC$7,$OL$10:$PC$10)*SUMPRODUCT($OF$10:$OI$10,$OF$19:$OI$19)+SUMPRODUCT($OL$7:$PC$7,$OL$11:$PC$11)*SUMPRODUCT($OF$11:$OI$11,$OF$19:$OI$19)+SUMPRODUCT($OL$7:$PC$7,$OL$14:$PC$14),"")</f>
        <v/>
      </c>
      <c r="DU19" s="19" t="str">
        <f t="array" ref="DU19">IF(DU7="1",DU416-PRODUCT(DU9,INDEX($OL$1:$PC$19,19,MATCH(DU$2&amp;DU$6,INDEX($OL$1:$PC$19,2,)&amp;INDEX($OL$1:$PC$19,6,),0)))+DU9*SUMPRODUCT($OL$7:$PC$7,$OL$19:$PC$19)-DU$12*INDEX($OF$1:$OK$19,19,MATCH(DU13,$OF$1:$OK$1,0))+DU9*SUMPRODUCT($OL$7:$PC$7,$OL$10:$PC$10)*SUMPRODUCT($OF$10:$OI$10,$OF$19:$OI$19)+SUMPRODUCT($OL$7:$PC$7,$OL$11:$PC$11)*SUMPRODUCT($OF$11:$OI$11,$OF$19:$OI$19)+SUMPRODUCT($OL$7:$PC$7,$OL$14:$PC$14),"")</f>
        <v/>
      </c>
      <c r="DV19" s="19" t="str">
        <f t="array" ref="DV19">IF(DV7="1",DV416-PRODUCT(DV9,INDEX($OL$1:$PC$19,19,MATCH(DV$2&amp;DV$6,INDEX($OL$1:$PC$19,2,)&amp;INDEX($OL$1:$PC$19,6,),0)))+DV9*SUMPRODUCT($OL$7:$PC$7,$OL$19:$PC$19)-DV$12*INDEX($OF$1:$OK$19,19,MATCH(DV13,$OF$1:$OK$1,0))+DV9*SUMPRODUCT($OL$7:$PC$7,$OL$10:$PC$10)*SUMPRODUCT($OF$10:$OI$10,$OF$19:$OI$19)+SUMPRODUCT($OL$7:$PC$7,$OL$11:$PC$11)*SUMPRODUCT($OF$11:$OI$11,$OF$19:$OI$19)+SUMPRODUCT($OL$7:$PC$7,$OL$14:$PC$14),"")</f>
        <v/>
      </c>
      <c r="DW19" s="19" t="str">
        <f t="array" ref="DW19">IF(DW7="1",DW416-PRODUCT(DW9,INDEX($OL$1:$PC$19,19,MATCH(DW$2&amp;DW$6,INDEX($OL$1:$PC$19,2,)&amp;INDEX($OL$1:$PC$19,6,),0)))+DW9*SUMPRODUCT($OL$7:$PC$7,$OL$19:$PC$19)-DW$12*INDEX($OF$1:$OK$19,19,MATCH(DW13,$OF$1:$OK$1,0))+DW9*SUMPRODUCT($OL$7:$PC$7,$OL$10:$PC$10)*SUMPRODUCT($OF$10:$OI$10,$OF$19:$OI$19)+SUMPRODUCT($OL$7:$PC$7,$OL$11:$PC$11)*SUMPRODUCT($OF$11:$OI$11,$OF$19:$OI$19)+SUMPRODUCT($OL$7:$PC$7,$OL$14:$PC$14),"")</f>
        <v/>
      </c>
      <c r="DX19" s="19" t="str">
        <f t="array" ref="DX19">IF(DX7="1",DX416-PRODUCT(DX9,INDEX($OL$1:$PC$19,19,MATCH(DX$2&amp;DX$6,INDEX($OL$1:$PC$19,2,)&amp;INDEX($OL$1:$PC$19,6,),0)))+DX9*SUMPRODUCT($OL$7:$PC$7,$OL$19:$PC$19)-DX$12*INDEX($OF$1:$OK$19,19,MATCH(DX13,$OF$1:$OK$1,0))+DX9*SUMPRODUCT($OL$7:$PC$7,$OL$10:$PC$10)*SUMPRODUCT($OF$10:$OI$10,$OF$19:$OI$19)+SUMPRODUCT($OL$7:$PC$7,$OL$11:$PC$11)*SUMPRODUCT($OF$11:$OI$11,$OF$19:$OI$19)+SUMPRODUCT($OL$7:$PC$7,$OL$14:$PC$14),"")</f>
        <v/>
      </c>
      <c r="DY19" s="19" t="str">
        <f t="array" ref="DY19">IF(DY7="1",DY416-PRODUCT(DY9,INDEX($OL$1:$PC$19,19,MATCH(DY$2&amp;DY$6,INDEX($OL$1:$PC$19,2,)&amp;INDEX($OL$1:$PC$19,6,),0)))+DY9*SUMPRODUCT($OL$7:$PC$7,$OL$19:$PC$19)-DY$12*INDEX($OF$1:$OK$19,19,MATCH(DY13,$OF$1:$OK$1,0))+DY9*SUMPRODUCT($OL$7:$PC$7,$OL$10:$PC$10)*SUMPRODUCT($OF$10:$OI$10,$OF$19:$OI$19)+SUMPRODUCT($OL$7:$PC$7,$OL$11:$PC$11)*SUMPRODUCT($OF$11:$OI$11,$OF$19:$OI$19)+SUMPRODUCT($OL$7:$PC$7,$OL$14:$PC$14),"")</f>
        <v/>
      </c>
      <c r="DZ19" s="19" t="str">
        <f t="array" ref="DZ19">IF(DZ7="1",DZ416-PRODUCT(DZ9,INDEX($OL$1:$PC$19,19,MATCH(DZ$2&amp;DZ$6,INDEX($OL$1:$PC$19,2,)&amp;INDEX($OL$1:$PC$19,6,),0)))+DZ9*SUMPRODUCT($OL$7:$PC$7,$OL$19:$PC$19)-DZ$12*INDEX($OF$1:$OK$19,19,MATCH(DZ13,$OF$1:$OK$1,0))+DZ9*SUMPRODUCT($OL$7:$PC$7,$OL$10:$PC$10)*SUMPRODUCT($OF$10:$OI$10,$OF$19:$OI$19)+SUMPRODUCT($OL$7:$PC$7,$OL$11:$PC$11)*SUMPRODUCT($OF$11:$OI$11,$OF$19:$OI$19)+SUMPRODUCT($OL$7:$PC$7,$OL$14:$PC$14),"")</f>
        <v/>
      </c>
      <c r="EA19" s="19" t="str">
        <f t="array" ref="EA19">IF(EA7="1",EA416-PRODUCT(EA9,INDEX($OL$1:$PC$19,19,MATCH(EA$2&amp;EA$6,INDEX($OL$1:$PC$19,2,)&amp;INDEX($OL$1:$PC$19,6,),0)))+EA9*SUMPRODUCT($OL$7:$PC$7,$OL$19:$PC$19)-EA$12*INDEX($OF$1:$OK$19,19,MATCH(EA13,$OF$1:$OK$1,0))+EA9*SUMPRODUCT($OL$7:$PC$7,$OL$10:$PC$10)*SUMPRODUCT($OF$10:$OI$10,$OF$19:$OI$19)+SUMPRODUCT($OL$7:$PC$7,$OL$11:$PC$11)*SUMPRODUCT($OF$11:$OI$11,$OF$19:$OI$19)+SUMPRODUCT($OL$7:$PC$7,$OL$14:$PC$14),"")</f>
        <v/>
      </c>
      <c r="EB19" s="19" t="str">
        <f t="array" ref="EB19">IF(EB7="1",EB416-PRODUCT(EB9,INDEX($OL$1:$PC$19,19,MATCH(EB$2&amp;EB$6,INDEX($OL$1:$PC$19,2,)&amp;INDEX($OL$1:$PC$19,6,),0)))+EB9*SUMPRODUCT($OL$7:$PC$7,$OL$19:$PC$19)-EB$12*INDEX($OF$1:$OK$19,19,MATCH(EB13,$OF$1:$OK$1,0))+EB9*SUMPRODUCT($OL$7:$PC$7,$OL$10:$PC$10)*SUMPRODUCT($OF$10:$OI$10,$OF$19:$OI$19)+SUMPRODUCT($OL$7:$PC$7,$OL$11:$PC$11)*SUMPRODUCT($OF$11:$OI$11,$OF$19:$OI$19)+SUMPRODUCT($OL$7:$PC$7,$OL$14:$PC$14),"")</f>
        <v/>
      </c>
      <c r="EC19" s="19" t="str">
        <f t="array" ref="EC19">IF(EC7="1",EC416-PRODUCT(EC9,INDEX($OL$1:$PC$19,19,MATCH(EC$2&amp;EC$6,INDEX($OL$1:$PC$19,2,)&amp;INDEX($OL$1:$PC$19,6,),0)))+EC9*SUMPRODUCT($OL$7:$PC$7,$OL$19:$PC$19)-EC$12*INDEX($OF$1:$OK$19,19,MATCH(EC13,$OF$1:$OK$1,0))+EC9*SUMPRODUCT($OL$7:$PC$7,$OL$10:$PC$10)*SUMPRODUCT($OF$10:$OI$10,$OF$19:$OI$19)+SUMPRODUCT($OL$7:$PC$7,$OL$11:$PC$11)*SUMPRODUCT($OF$11:$OI$11,$OF$19:$OI$19)+SUMPRODUCT($OL$7:$PC$7,$OL$14:$PC$14),"")</f>
        <v/>
      </c>
      <c r="ED19" s="19" t="str">
        <f t="array" ref="ED19">IF(ED7="1",ED416-PRODUCT(ED9,INDEX($OL$1:$PC$19,19,MATCH(ED$2&amp;ED$6,INDEX($OL$1:$PC$19,2,)&amp;INDEX($OL$1:$PC$19,6,),0)))+ED9*SUMPRODUCT($OL$7:$PC$7,$OL$19:$PC$19)-ED$12*INDEX($OF$1:$OK$19,19,MATCH(ED13,$OF$1:$OK$1,0))+ED9*SUMPRODUCT($OL$7:$PC$7,$OL$10:$PC$10)*SUMPRODUCT($OF$10:$OI$10,$OF$19:$OI$19)+SUMPRODUCT($OL$7:$PC$7,$OL$11:$PC$11)*SUMPRODUCT($OF$11:$OI$11,$OF$19:$OI$19)+SUMPRODUCT($OL$7:$PC$7,$OL$14:$PC$14),"")</f>
        <v/>
      </c>
      <c r="EE19" s="19" t="str">
        <f t="array" ref="EE19">IF(EE7="1",EE416-PRODUCT(EE9,INDEX($OL$1:$PC$19,19,MATCH(EE$2&amp;EE$6,INDEX($OL$1:$PC$19,2,)&amp;INDEX($OL$1:$PC$19,6,),0)))+EE9*SUMPRODUCT($OL$7:$PC$7,$OL$19:$PC$19)-EE$12*INDEX($OF$1:$OK$19,19,MATCH(EE13,$OF$1:$OK$1,0))+EE9*SUMPRODUCT($OL$7:$PC$7,$OL$10:$PC$10)*SUMPRODUCT($OF$10:$OI$10,$OF$19:$OI$19)+SUMPRODUCT($OL$7:$PC$7,$OL$11:$PC$11)*SUMPRODUCT($OF$11:$OI$11,$OF$19:$OI$19)+SUMPRODUCT($OL$7:$PC$7,$OL$14:$PC$14),"")</f>
        <v/>
      </c>
      <c r="EF19" s="19" t="str">
        <f t="array" ref="EF19">IF(EF7="1",EF416-PRODUCT(EF9,INDEX($OL$1:$PC$19,19,MATCH(EF$2&amp;EF$6,INDEX($OL$1:$PC$19,2,)&amp;INDEX($OL$1:$PC$19,6,),0)))+EF9*SUMPRODUCT($OL$7:$PC$7,$OL$19:$PC$19)-EF$12*INDEX($OF$1:$OK$19,19,MATCH(EF13,$OF$1:$OK$1,0))+EF9*SUMPRODUCT($OL$7:$PC$7,$OL$10:$PC$10)*SUMPRODUCT($OF$10:$OI$10,$OF$19:$OI$19)+SUMPRODUCT($OL$7:$PC$7,$OL$11:$PC$11)*SUMPRODUCT($OF$11:$OI$11,$OF$19:$OI$19)+SUMPRODUCT($OL$7:$PC$7,$OL$14:$PC$14),"")</f>
        <v/>
      </c>
      <c r="EG19" s="19" t="str">
        <f t="array" ref="EG19">IF(EG7="1",EG416-PRODUCT(EG9,INDEX($OL$1:$PC$19,19,MATCH(EG$2&amp;EG$6,INDEX($OL$1:$PC$19,2,)&amp;INDEX($OL$1:$PC$19,6,),0)))+EG9*SUMPRODUCT($OL$7:$PC$7,$OL$19:$PC$19)-EG$12*INDEX($OF$1:$OK$19,19,MATCH(EG13,$OF$1:$OK$1,0))+EG9*SUMPRODUCT($OL$7:$PC$7,$OL$10:$PC$10)*SUMPRODUCT($OF$10:$OI$10,$OF$19:$OI$19)+SUMPRODUCT($OL$7:$PC$7,$OL$11:$PC$11)*SUMPRODUCT($OF$11:$OI$11,$OF$19:$OI$19)+SUMPRODUCT($OL$7:$PC$7,$OL$14:$PC$14),"")</f>
        <v/>
      </c>
      <c r="EH19" s="19" t="str">
        <f t="array" ref="EH19">IF(EH7="1",EH416-PRODUCT(EH9,INDEX($OL$1:$PC$19,19,MATCH(EH$2&amp;EH$6,INDEX($OL$1:$PC$19,2,)&amp;INDEX($OL$1:$PC$19,6,),0)))+EH9*SUMPRODUCT($OL$7:$PC$7,$OL$19:$PC$19)-EH$12*INDEX($OF$1:$OK$19,19,MATCH(EH13,$OF$1:$OK$1,0))+EH9*SUMPRODUCT($OL$7:$PC$7,$OL$10:$PC$10)*SUMPRODUCT($OF$10:$OI$10,$OF$19:$OI$19)+SUMPRODUCT($OL$7:$PC$7,$OL$11:$PC$11)*SUMPRODUCT($OF$11:$OI$11,$OF$19:$OI$19)+SUMPRODUCT($OL$7:$PC$7,$OL$14:$PC$14),"")</f>
        <v/>
      </c>
      <c r="EI19" s="19" t="str">
        <f t="array" ref="EI19">IF(EI7="1",EI416-PRODUCT(EI9,INDEX($OL$1:$PC$19,19,MATCH(EI$2&amp;EI$6,INDEX($OL$1:$PC$19,2,)&amp;INDEX($OL$1:$PC$19,6,),0)))+EI9*SUMPRODUCT($OL$7:$PC$7,$OL$19:$PC$19)-EI$12*INDEX($OF$1:$OK$19,19,MATCH(EI13,$OF$1:$OK$1,0))+EI9*SUMPRODUCT($OL$7:$PC$7,$OL$10:$PC$10)*SUMPRODUCT($OF$10:$OI$10,$OF$19:$OI$19)+SUMPRODUCT($OL$7:$PC$7,$OL$11:$PC$11)*SUMPRODUCT($OF$11:$OI$11,$OF$19:$OI$19)+SUMPRODUCT($OL$7:$PC$7,$OL$14:$PC$14),"")</f>
        <v/>
      </c>
      <c r="EJ19" s="19" t="str">
        <f t="array" ref="EJ19">IF(EJ7="1",EJ416-PRODUCT(EJ9,INDEX($OL$1:$PC$19,19,MATCH(EJ$2&amp;EJ$6,INDEX($OL$1:$PC$19,2,)&amp;INDEX($OL$1:$PC$19,6,),0)))+EJ9*SUMPRODUCT($OL$7:$PC$7,$OL$19:$PC$19)-EJ$12*INDEX($OF$1:$OK$19,19,MATCH(EJ13,$OF$1:$OK$1,0))+EJ9*SUMPRODUCT($OL$7:$PC$7,$OL$10:$PC$10)*SUMPRODUCT($OF$10:$OI$10,$OF$19:$OI$19)+SUMPRODUCT($OL$7:$PC$7,$OL$11:$PC$11)*SUMPRODUCT($OF$11:$OI$11,$OF$19:$OI$19)+SUMPRODUCT($OL$7:$PC$7,$OL$14:$PC$14),"")</f>
        <v/>
      </c>
      <c r="EK19" s="19" t="str">
        <f t="array" ref="EK19">IF(EK7="1",EK416-PRODUCT(EK9,INDEX($OL$1:$PC$19,19,MATCH(EK$2&amp;EK$6,INDEX($OL$1:$PC$19,2,)&amp;INDEX($OL$1:$PC$19,6,),0)))+EK9*SUMPRODUCT($OL$7:$PC$7,$OL$19:$PC$19)-EK$12*INDEX($OF$1:$OK$19,19,MATCH(EK13,$OF$1:$OK$1,0))+EK9*SUMPRODUCT($OL$7:$PC$7,$OL$10:$PC$10)*SUMPRODUCT($OF$10:$OI$10,$OF$19:$OI$19)+SUMPRODUCT($OL$7:$PC$7,$OL$11:$PC$11)*SUMPRODUCT($OF$11:$OI$11,$OF$19:$OI$19)+SUMPRODUCT($OL$7:$PC$7,$OL$14:$PC$14),"")</f>
        <v/>
      </c>
      <c r="EL19" s="19" t="str">
        <f t="array" ref="EL19">IF(EL7="1",EL416-PRODUCT(EL9,INDEX($OL$1:$PC$19,19,MATCH(EL$2&amp;EL$6,INDEX($OL$1:$PC$19,2,)&amp;INDEX($OL$1:$PC$19,6,),0)))+EL9*SUMPRODUCT($OL$7:$PC$7,$OL$19:$PC$19)-EL$12*INDEX($OF$1:$OK$19,19,MATCH(EL13,$OF$1:$OK$1,0))+EL9*SUMPRODUCT($OL$7:$PC$7,$OL$10:$PC$10)*SUMPRODUCT($OF$10:$OI$10,$OF$19:$OI$19)+SUMPRODUCT($OL$7:$PC$7,$OL$11:$PC$11)*SUMPRODUCT($OF$11:$OI$11,$OF$19:$OI$19)+SUMPRODUCT($OL$7:$PC$7,$OL$14:$PC$14),"")</f>
        <v/>
      </c>
      <c r="EM19" s="19" t="str">
        <f t="array" ref="EM19">IF(EM7="1",EM416-PRODUCT(EM9,INDEX($OL$1:$PC$19,19,MATCH(EM$2&amp;EM$6,INDEX($OL$1:$PC$19,2,)&amp;INDEX($OL$1:$PC$19,6,),0)))+EM9*SUMPRODUCT($OL$7:$PC$7,$OL$19:$PC$19)-EM$12*INDEX($OF$1:$OK$19,19,MATCH(EM13,$OF$1:$OK$1,0))+EM9*SUMPRODUCT($OL$7:$PC$7,$OL$10:$PC$10)*SUMPRODUCT($OF$10:$OI$10,$OF$19:$OI$19)+SUMPRODUCT($OL$7:$PC$7,$OL$11:$PC$11)*SUMPRODUCT($OF$11:$OI$11,$OF$19:$OI$19)+SUMPRODUCT($OL$7:$PC$7,$OL$14:$PC$14),"")</f>
        <v/>
      </c>
      <c r="EN19" s="19" t="str">
        <f t="array" ref="EN19">IF(EN7="1",EN416-PRODUCT(EN9,INDEX($OL$1:$PC$19,19,MATCH(EN$2&amp;EN$6,INDEX($OL$1:$PC$19,2,)&amp;INDEX($OL$1:$PC$19,6,),0)))+EN9*SUMPRODUCT($OL$7:$PC$7,$OL$19:$PC$19)-EN$12*INDEX($OF$1:$OK$19,19,MATCH(EN13,$OF$1:$OK$1,0))+EN9*SUMPRODUCT($OL$7:$PC$7,$OL$10:$PC$10)*SUMPRODUCT($OF$10:$OI$10,$OF$19:$OI$19)+SUMPRODUCT($OL$7:$PC$7,$OL$11:$PC$11)*SUMPRODUCT($OF$11:$OI$11,$OF$19:$OI$19)+SUMPRODUCT($OL$7:$PC$7,$OL$14:$PC$14),"")</f>
        <v/>
      </c>
      <c r="EO19" s="19" t="str">
        <f t="array" ref="EO19">IF(EO7="1",EO416-PRODUCT(EO9,INDEX($OL$1:$PC$19,19,MATCH(EO$2&amp;EO$6,INDEX($OL$1:$PC$19,2,)&amp;INDEX($OL$1:$PC$19,6,),0)))+EO9*SUMPRODUCT($OL$7:$PC$7,$OL$19:$PC$19)-EO$12*INDEX($OF$1:$OK$19,19,MATCH(EO13,$OF$1:$OK$1,0))+EO9*SUMPRODUCT($OL$7:$PC$7,$OL$10:$PC$10)*SUMPRODUCT($OF$10:$OI$10,$OF$19:$OI$19)+SUMPRODUCT($OL$7:$PC$7,$OL$11:$PC$11)*SUMPRODUCT($OF$11:$OI$11,$OF$19:$OI$19)+SUMPRODUCT($OL$7:$PC$7,$OL$14:$PC$14),"")</f>
        <v/>
      </c>
      <c r="EP19" s="19" t="str">
        <f t="array" ref="EP19">IF(EP7="1",EP416-PRODUCT(EP9,INDEX($OL$1:$PC$19,19,MATCH(EP$2&amp;EP$6,INDEX($OL$1:$PC$19,2,)&amp;INDEX($OL$1:$PC$19,6,),0)))+EP9*SUMPRODUCT($OL$7:$PC$7,$OL$19:$PC$19)-EP$12*INDEX($OF$1:$OK$19,19,MATCH(EP13,$OF$1:$OK$1,0))+EP9*SUMPRODUCT($OL$7:$PC$7,$OL$10:$PC$10)*SUMPRODUCT($OF$10:$OI$10,$OF$19:$OI$19)+SUMPRODUCT($OL$7:$PC$7,$OL$11:$PC$11)*SUMPRODUCT($OF$11:$OI$11,$OF$19:$OI$19)+SUMPRODUCT($OL$7:$PC$7,$OL$14:$PC$14),"")</f>
        <v/>
      </c>
      <c r="EQ19" s="19" t="str">
        <f t="array" ref="EQ19">IF(EQ7="1",EQ416-PRODUCT(EQ9,INDEX($OL$1:$PC$19,19,MATCH(EQ$2&amp;EQ$6,INDEX($OL$1:$PC$19,2,)&amp;INDEX($OL$1:$PC$19,6,),0)))+EQ9*SUMPRODUCT($OL$7:$PC$7,$OL$19:$PC$19)-EQ$12*INDEX($OF$1:$OK$19,19,MATCH(EQ13,$OF$1:$OK$1,0))+EQ9*SUMPRODUCT($OL$7:$PC$7,$OL$10:$PC$10)*SUMPRODUCT($OF$10:$OI$10,$OF$19:$OI$19)+SUMPRODUCT($OL$7:$PC$7,$OL$11:$PC$11)*SUMPRODUCT($OF$11:$OI$11,$OF$19:$OI$19)+SUMPRODUCT($OL$7:$PC$7,$OL$14:$PC$14),"")</f>
        <v/>
      </c>
      <c r="ER19" s="19" t="str">
        <f t="array" ref="ER19">IF(ER7="1",ER416-PRODUCT(ER9,INDEX($OL$1:$PC$19,19,MATCH(ER$2&amp;ER$6,INDEX($OL$1:$PC$19,2,)&amp;INDEX($OL$1:$PC$19,6,),0)))+ER9*SUMPRODUCT($OL$7:$PC$7,$OL$19:$PC$19)-ER$12*INDEX($OF$1:$OK$19,19,MATCH(ER13,$OF$1:$OK$1,0))+ER9*SUMPRODUCT($OL$7:$PC$7,$OL$10:$PC$10)*SUMPRODUCT($OF$10:$OI$10,$OF$19:$OI$19)+SUMPRODUCT($OL$7:$PC$7,$OL$11:$PC$11)*SUMPRODUCT($OF$11:$OI$11,$OF$19:$OI$19)+SUMPRODUCT($OL$7:$PC$7,$OL$14:$PC$14),"")</f>
        <v/>
      </c>
      <c r="ES19" s="19" t="str">
        <f t="array" ref="ES19">IF(ES7="1",ES416-PRODUCT(ES9,INDEX($OL$1:$PC$19,19,MATCH(ES$2&amp;ES$6,INDEX($OL$1:$PC$19,2,)&amp;INDEX($OL$1:$PC$19,6,),0)))+ES9*SUMPRODUCT($OL$7:$PC$7,$OL$19:$PC$19)-ES$12*INDEX($OF$1:$OK$19,19,MATCH(ES13,$OF$1:$OK$1,0))+ES9*SUMPRODUCT($OL$7:$PC$7,$OL$10:$PC$10)*SUMPRODUCT($OF$10:$OI$10,$OF$19:$OI$19)+SUMPRODUCT($OL$7:$PC$7,$OL$11:$PC$11)*SUMPRODUCT($OF$11:$OI$11,$OF$19:$OI$19)+SUMPRODUCT($OL$7:$PC$7,$OL$14:$PC$14),"")</f>
        <v/>
      </c>
      <c r="ET19" s="19" t="str">
        <f t="array" ref="ET19">IF(ET7="1",ET416-PRODUCT(ET9,INDEX($OL$1:$PC$19,19,MATCH(ET$2&amp;ET$6,INDEX($OL$1:$PC$19,2,)&amp;INDEX($OL$1:$PC$19,6,),0)))+ET9*SUMPRODUCT($OL$7:$PC$7,$OL$19:$PC$19)-ET$12*INDEX($OF$1:$OK$19,19,MATCH(ET13,$OF$1:$OK$1,0))+ET9*SUMPRODUCT($OL$7:$PC$7,$OL$10:$PC$10)*SUMPRODUCT($OF$10:$OI$10,$OF$19:$OI$19)+SUMPRODUCT($OL$7:$PC$7,$OL$11:$PC$11)*SUMPRODUCT($OF$11:$OI$11,$OF$19:$OI$19)+SUMPRODUCT($OL$7:$PC$7,$OL$14:$PC$14),"")</f>
        <v/>
      </c>
      <c r="EU19" s="19" t="str">
        <f t="array" ref="EU19">IF(EU7="1",EU416-PRODUCT(EU9,INDEX($OL$1:$PC$19,19,MATCH(EU$2&amp;EU$6,INDEX($OL$1:$PC$19,2,)&amp;INDEX($OL$1:$PC$19,6,),0)))+EU9*SUMPRODUCT($OL$7:$PC$7,$OL$19:$PC$19)-EU$12*INDEX($OF$1:$OK$19,19,MATCH(EU13,$OF$1:$OK$1,0))+EU9*SUMPRODUCT($OL$7:$PC$7,$OL$10:$PC$10)*SUMPRODUCT($OF$10:$OI$10,$OF$19:$OI$19)+SUMPRODUCT($OL$7:$PC$7,$OL$11:$PC$11)*SUMPRODUCT($OF$11:$OI$11,$OF$19:$OI$19)+SUMPRODUCT($OL$7:$PC$7,$OL$14:$PC$14),"")</f>
        <v/>
      </c>
      <c r="EV19" s="19" t="str">
        <f t="array" ref="EV19">IF(EV7="1",EV416-PRODUCT(EV9,INDEX($OL$1:$PC$19,19,MATCH(EV$2&amp;EV$6,INDEX($OL$1:$PC$19,2,)&amp;INDEX($OL$1:$PC$19,6,),0)))+EV9*SUMPRODUCT($OL$7:$PC$7,$OL$19:$PC$19)-EV$12*INDEX($OF$1:$OK$19,19,MATCH(EV13,$OF$1:$OK$1,0))+EV9*SUMPRODUCT($OL$7:$PC$7,$OL$10:$PC$10)*SUMPRODUCT($OF$10:$OI$10,$OF$19:$OI$19)+SUMPRODUCT($OL$7:$PC$7,$OL$11:$PC$11)*SUMPRODUCT($OF$11:$OI$11,$OF$19:$OI$19)+SUMPRODUCT($OL$7:$PC$7,$OL$14:$PC$14),"")</f>
        <v/>
      </c>
      <c r="EW19" s="19" t="str">
        <f t="array" ref="EW19">IF(EW7="1",EW416-PRODUCT(EW9,INDEX($OL$1:$PC$19,19,MATCH(EW$2&amp;EW$6,INDEX($OL$1:$PC$19,2,)&amp;INDEX($OL$1:$PC$19,6,),0)))+EW9*SUMPRODUCT($OL$7:$PC$7,$OL$19:$PC$19)-EW$12*INDEX($OF$1:$OK$19,19,MATCH(EW13,$OF$1:$OK$1,0))+EW9*SUMPRODUCT($OL$7:$PC$7,$OL$10:$PC$10)*SUMPRODUCT($OF$10:$OI$10,$OF$19:$OI$19)+SUMPRODUCT($OL$7:$PC$7,$OL$11:$PC$11)*SUMPRODUCT($OF$11:$OI$11,$OF$19:$OI$19)+SUMPRODUCT($OL$7:$PC$7,$OL$14:$PC$14),"")</f>
        <v/>
      </c>
      <c r="EX19" s="19" t="str">
        <f t="array" ref="EX19">IF(EX7="1",EX416-PRODUCT(EX9,INDEX($OL$1:$PC$19,19,MATCH(EX$2&amp;EX$6,INDEX($OL$1:$PC$19,2,)&amp;INDEX($OL$1:$PC$19,6,),0)))+EX9*SUMPRODUCT($OL$7:$PC$7,$OL$19:$PC$19)-EX$12*INDEX($OF$1:$OK$19,19,MATCH(EX13,$OF$1:$OK$1,0))+EX9*SUMPRODUCT($OL$7:$PC$7,$OL$10:$PC$10)*SUMPRODUCT($OF$10:$OI$10,$OF$19:$OI$19)+SUMPRODUCT($OL$7:$PC$7,$OL$11:$PC$11)*SUMPRODUCT($OF$11:$OI$11,$OF$19:$OI$19)+SUMPRODUCT($OL$7:$PC$7,$OL$14:$PC$14),"")</f>
        <v/>
      </c>
      <c r="EY19" s="19" t="str">
        <f t="array" ref="EY19">IF(EY7="1",EY416-PRODUCT(EY9,INDEX($OL$1:$PC$19,19,MATCH(EY$2&amp;EY$6,INDEX($OL$1:$PC$19,2,)&amp;INDEX($OL$1:$PC$19,6,),0)))+EY9*SUMPRODUCT($OL$7:$PC$7,$OL$19:$PC$19)-EY$12*INDEX($OF$1:$OK$19,19,MATCH(EY13,$OF$1:$OK$1,0))+EY9*SUMPRODUCT($OL$7:$PC$7,$OL$10:$PC$10)*SUMPRODUCT($OF$10:$OI$10,$OF$19:$OI$19)+SUMPRODUCT($OL$7:$PC$7,$OL$11:$PC$11)*SUMPRODUCT($OF$11:$OI$11,$OF$19:$OI$19)+SUMPRODUCT($OL$7:$PC$7,$OL$14:$PC$14),"")</f>
        <v/>
      </c>
      <c r="EZ19" s="19" t="str">
        <f t="array" ref="EZ19">IF(EZ7="1",EZ416-PRODUCT(EZ9,INDEX($OL$1:$PC$19,19,MATCH(EZ$2&amp;EZ$6,INDEX($OL$1:$PC$19,2,)&amp;INDEX($OL$1:$PC$19,6,),0)))+EZ9*SUMPRODUCT($OL$7:$PC$7,$OL$19:$PC$19)-EZ$12*INDEX($OF$1:$OK$19,19,MATCH(EZ13,$OF$1:$OK$1,0))+EZ9*SUMPRODUCT($OL$7:$PC$7,$OL$10:$PC$10)*SUMPRODUCT($OF$10:$OI$10,$OF$19:$OI$19)+SUMPRODUCT($OL$7:$PC$7,$OL$11:$PC$11)*SUMPRODUCT($OF$11:$OI$11,$OF$19:$OI$19)+SUMPRODUCT($OL$7:$PC$7,$OL$14:$PC$14),"")</f>
        <v/>
      </c>
      <c r="FA19" s="19" t="str">
        <f t="array" ref="FA19">IF(FA7="1",FA416-PRODUCT(FA9,INDEX($OL$1:$PC$19,19,MATCH(FA$2&amp;FA$6,INDEX($OL$1:$PC$19,2,)&amp;INDEX($OL$1:$PC$19,6,),0)))+FA9*SUMPRODUCT($OL$7:$PC$7,$OL$19:$PC$19)-FA$12*INDEX($OF$1:$OK$19,19,MATCH(FA13,$OF$1:$OK$1,0))+FA9*SUMPRODUCT($OL$7:$PC$7,$OL$10:$PC$10)*SUMPRODUCT($OF$10:$OI$10,$OF$19:$OI$19)+SUMPRODUCT($OL$7:$PC$7,$OL$11:$PC$11)*SUMPRODUCT($OF$11:$OI$11,$OF$19:$OI$19)+SUMPRODUCT($OL$7:$PC$7,$OL$14:$PC$14),"")</f>
        <v/>
      </c>
      <c r="FB19" s="19" t="str">
        <f t="array" ref="FB19">IF(FB7="1",FB416-PRODUCT(FB9,INDEX($OL$1:$PC$19,19,MATCH(FB$2&amp;FB$6,INDEX($OL$1:$PC$19,2,)&amp;INDEX($OL$1:$PC$19,6,),0)))+FB9*SUMPRODUCT($OL$7:$PC$7,$OL$19:$PC$19)-FB$12*INDEX($OF$1:$OK$19,19,MATCH(FB13,$OF$1:$OK$1,0))+FB9*SUMPRODUCT($OL$7:$PC$7,$OL$10:$PC$10)*SUMPRODUCT($OF$10:$OI$10,$OF$19:$OI$19)+SUMPRODUCT($OL$7:$PC$7,$OL$11:$PC$11)*SUMPRODUCT($OF$11:$OI$11,$OF$19:$OI$19)+SUMPRODUCT($OL$7:$PC$7,$OL$14:$PC$14),"")</f>
        <v/>
      </c>
      <c r="FC19" s="19" t="str">
        <f t="array" ref="FC19">IF(FC7="1",FC416-PRODUCT(FC9,INDEX($OL$1:$PC$19,19,MATCH(FC$2&amp;FC$6,INDEX($OL$1:$PC$19,2,)&amp;INDEX($OL$1:$PC$19,6,),0)))+FC9*SUMPRODUCT($OL$7:$PC$7,$OL$19:$PC$19)-FC$12*INDEX($OF$1:$OK$19,19,MATCH(FC13,$OF$1:$OK$1,0))+FC9*SUMPRODUCT($OL$7:$PC$7,$OL$10:$PC$10)*SUMPRODUCT($OF$10:$OI$10,$OF$19:$OI$19)+SUMPRODUCT($OL$7:$PC$7,$OL$11:$PC$11)*SUMPRODUCT($OF$11:$OI$11,$OF$19:$OI$19)+SUMPRODUCT($OL$7:$PC$7,$OL$14:$PC$14),"")</f>
        <v/>
      </c>
      <c r="FD19" s="19" t="str">
        <f t="array" ref="FD19">IF(FD7="1",FD416-PRODUCT(FD9,INDEX($OL$1:$PC$19,19,MATCH(FD$2&amp;FD$6,INDEX($OL$1:$PC$19,2,)&amp;INDEX($OL$1:$PC$19,6,),0)))+FD9*SUMPRODUCT($OL$7:$PC$7,$OL$19:$PC$19)-FD$12*INDEX($OF$1:$OK$19,19,MATCH(FD13,$OF$1:$OK$1,0))+FD9*SUMPRODUCT($OL$7:$PC$7,$OL$10:$PC$10)*SUMPRODUCT($OF$10:$OI$10,$OF$19:$OI$19)+SUMPRODUCT($OL$7:$PC$7,$OL$11:$PC$11)*SUMPRODUCT($OF$11:$OI$11,$OF$19:$OI$19)+SUMPRODUCT($OL$7:$PC$7,$OL$14:$PC$14),"")</f>
        <v/>
      </c>
      <c r="FE19" s="19" t="str">
        <f t="array" ref="FE19">IF(FE7="1",FE416-PRODUCT(FE9,INDEX($OL$1:$PC$19,19,MATCH(FE$2&amp;FE$6,INDEX($OL$1:$PC$19,2,)&amp;INDEX($OL$1:$PC$19,6,),0)))+FE9*SUMPRODUCT($OL$7:$PC$7,$OL$19:$PC$19)-FE$12*INDEX($OF$1:$OK$19,19,MATCH(FE13,$OF$1:$OK$1,0))+FE9*SUMPRODUCT($OL$7:$PC$7,$OL$10:$PC$10)*SUMPRODUCT($OF$10:$OI$10,$OF$19:$OI$19)+SUMPRODUCT($OL$7:$PC$7,$OL$11:$PC$11)*SUMPRODUCT($OF$11:$OI$11,$OF$19:$OI$19)+SUMPRODUCT($OL$7:$PC$7,$OL$14:$PC$14),"")</f>
        <v/>
      </c>
      <c r="FF19" s="19" t="str">
        <f t="array" ref="FF19">IF(FF7="1",FF416-PRODUCT(FF9,INDEX($OL$1:$PC$19,19,MATCH(FF$2&amp;FF$6,INDEX($OL$1:$PC$19,2,)&amp;INDEX($OL$1:$PC$19,6,),0)))+FF9*SUMPRODUCT($OL$7:$PC$7,$OL$19:$PC$19)-FF$12*INDEX($OF$1:$OK$19,19,MATCH(FF13,$OF$1:$OK$1,0))+FF9*SUMPRODUCT($OL$7:$PC$7,$OL$10:$PC$10)*SUMPRODUCT($OF$10:$OI$10,$OF$19:$OI$19)+SUMPRODUCT($OL$7:$PC$7,$OL$11:$PC$11)*SUMPRODUCT($OF$11:$OI$11,$OF$19:$OI$19)+SUMPRODUCT($OL$7:$PC$7,$OL$14:$PC$14),"")</f>
        <v/>
      </c>
      <c r="FG19" s="19" t="str">
        <f t="array" ref="FG19">IF(FG7="1",FG416-PRODUCT(FG9,INDEX($OL$1:$PC$19,19,MATCH(FG$2&amp;FG$6,INDEX($OL$1:$PC$19,2,)&amp;INDEX($OL$1:$PC$19,6,),0)))+FG9*SUMPRODUCT($OL$7:$PC$7,$OL$19:$PC$19)-FG$12*INDEX($OF$1:$OK$19,19,MATCH(FG13,$OF$1:$OK$1,0))+FG9*SUMPRODUCT($OL$7:$PC$7,$OL$10:$PC$10)*SUMPRODUCT($OF$10:$OI$10,$OF$19:$OI$19)+SUMPRODUCT($OL$7:$PC$7,$OL$11:$PC$11)*SUMPRODUCT($OF$11:$OI$11,$OF$19:$OI$19)+SUMPRODUCT($OL$7:$PC$7,$OL$14:$PC$14),"")</f>
        <v/>
      </c>
      <c r="FH19" s="19" t="str">
        <f t="array" ref="FH19">IF(FH7="1",FH416-PRODUCT(FH9,INDEX($OL$1:$PC$19,19,MATCH(FH$2&amp;FH$6,INDEX($OL$1:$PC$19,2,)&amp;INDEX($OL$1:$PC$19,6,),0)))+FH9*SUMPRODUCT($OL$7:$PC$7,$OL$19:$PC$19)-FH$12*INDEX($OF$1:$OK$19,19,MATCH(FH13,$OF$1:$OK$1,0))+FH9*SUMPRODUCT($OL$7:$PC$7,$OL$10:$PC$10)*SUMPRODUCT($OF$10:$OI$10,$OF$19:$OI$19)+SUMPRODUCT($OL$7:$PC$7,$OL$11:$PC$11)*SUMPRODUCT($OF$11:$OI$11,$OF$19:$OI$19)+SUMPRODUCT($OL$7:$PC$7,$OL$14:$PC$14),"")</f>
        <v/>
      </c>
      <c r="FI19" s="19" t="str">
        <f t="array" ref="FI19">IF(FI7="1",FI416-PRODUCT(FI9,INDEX($OL$1:$PC$19,19,MATCH(FI$2&amp;FI$6,INDEX($OL$1:$PC$19,2,)&amp;INDEX($OL$1:$PC$19,6,),0)))+FI9*SUMPRODUCT($OL$7:$PC$7,$OL$19:$PC$19)-FI$12*INDEX($OF$1:$OK$19,19,MATCH(FI13,$OF$1:$OK$1,0))+FI9*SUMPRODUCT($OL$7:$PC$7,$OL$10:$PC$10)*SUMPRODUCT($OF$10:$OI$10,$OF$19:$OI$19)+SUMPRODUCT($OL$7:$PC$7,$OL$11:$PC$11)*SUMPRODUCT($OF$11:$OI$11,$OF$19:$OI$19)+SUMPRODUCT($OL$7:$PC$7,$OL$14:$PC$14),"")</f>
        <v/>
      </c>
      <c r="FJ19" s="19" t="str">
        <f t="array" ref="FJ19">IF(FJ7="1",FJ416-PRODUCT(FJ9,INDEX($OL$1:$PC$19,19,MATCH(FJ$2&amp;FJ$6,INDEX($OL$1:$PC$19,2,)&amp;INDEX($OL$1:$PC$19,6,),0)))+FJ9*SUMPRODUCT($OL$7:$PC$7,$OL$19:$PC$19)-FJ$12*INDEX($OF$1:$OK$19,19,MATCH(FJ13,$OF$1:$OK$1,0))+FJ9*SUMPRODUCT($OL$7:$PC$7,$OL$10:$PC$10)*SUMPRODUCT($OF$10:$OI$10,$OF$19:$OI$19)+SUMPRODUCT($OL$7:$PC$7,$OL$11:$PC$11)*SUMPRODUCT($OF$11:$OI$11,$OF$19:$OI$19)+SUMPRODUCT($OL$7:$PC$7,$OL$14:$PC$14),"")</f>
        <v/>
      </c>
      <c r="FK19" s="19" t="str">
        <f t="array" ref="FK19">IF(FK7="1",FK416-PRODUCT(FK9,INDEX($OL$1:$PC$19,19,MATCH(FK$2&amp;FK$6,INDEX($OL$1:$PC$19,2,)&amp;INDEX($OL$1:$PC$19,6,),0)))+FK9*SUMPRODUCT($OL$7:$PC$7,$OL$19:$PC$19)-FK$12*INDEX($OF$1:$OK$19,19,MATCH(FK13,$OF$1:$OK$1,0))+FK9*SUMPRODUCT($OL$7:$PC$7,$OL$10:$PC$10)*SUMPRODUCT($OF$10:$OI$10,$OF$19:$OI$19)+SUMPRODUCT($OL$7:$PC$7,$OL$11:$PC$11)*SUMPRODUCT($OF$11:$OI$11,$OF$19:$OI$19)+SUMPRODUCT($OL$7:$PC$7,$OL$14:$PC$14),"")</f>
        <v/>
      </c>
      <c r="FL19" s="19" t="str">
        <f t="array" ref="FL19">IF(FL7="1",FL416-PRODUCT(FL9,INDEX($OL$1:$PC$19,19,MATCH(FL$2&amp;FL$6,INDEX($OL$1:$PC$19,2,)&amp;INDEX($OL$1:$PC$19,6,),0)))+FL9*SUMPRODUCT($OL$7:$PC$7,$OL$19:$PC$19)-FL$12*INDEX($OF$1:$OK$19,19,MATCH(FL13,$OF$1:$OK$1,0))+FL9*SUMPRODUCT($OL$7:$PC$7,$OL$10:$PC$10)*SUMPRODUCT($OF$10:$OI$10,$OF$19:$OI$19)+SUMPRODUCT($OL$7:$PC$7,$OL$11:$PC$11)*SUMPRODUCT($OF$11:$OI$11,$OF$19:$OI$19)+SUMPRODUCT($OL$7:$PC$7,$OL$14:$PC$14),"")</f>
        <v/>
      </c>
      <c r="FM19" s="19" t="str">
        <f t="array" ref="FM19">IF(FM7="1",FM416-PRODUCT(FM9,INDEX($OL$1:$PC$19,19,MATCH(FM$2&amp;FM$6,INDEX($OL$1:$PC$19,2,)&amp;INDEX($OL$1:$PC$19,6,),0)))+FM9*SUMPRODUCT($OL$7:$PC$7,$OL$19:$PC$19)-FM$12*INDEX($OF$1:$OK$19,19,MATCH(FM13,$OF$1:$OK$1,0))+FM9*SUMPRODUCT($OL$7:$PC$7,$OL$10:$PC$10)*SUMPRODUCT($OF$10:$OI$10,$OF$19:$OI$19)+SUMPRODUCT($OL$7:$PC$7,$OL$11:$PC$11)*SUMPRODUCT($OF$11:$OI$11,$OF$19:$OI$19)+SUMPRODUCT($OL$7:$PC$7,$OL$14:$PC$14),"")</f>
        <v/>
      </c>
      <c r="FN19" s="19" t="str">
        <f t="array" ref="FN19">IF(FN7="1",FN416-PRODUCT(FN9,INDEX($OL$1:$PC$19,19,MATCH(FN$2&amp;FN$6,INDEX($OL$1:$PC$19,2,)&amp;INDEX($OL$1:$PC$19,6,),0)))+FN9*SUMPRODUCT($OL$7:$PC$7,$OL$19:$PC$19)-FN$12*INDEX($OF$1:$OK$19,19,MATCH(FN13,$OF$1:$OK$1,0))+FN9*SUMPRODUCT($OL$7:$PC$7,$OL$10:$PC$10)*SUMPRODUCT($OF$10:$OI$10,$OF$19:$OI$19)+SUMPRODUCT($OL$7:$PC$7,$OL$11:$PC$11)*SUMPRODUCT($OF$11:$OI$11,$OF$19:$OI$19)+SUMPRODUCT($OL$7:$PC$7,$OL$14:$PC$14),"")</f>
        <v/>
      </c>
      <c r="FO19" s="19" t="str">
        <f t="array" ref="FO19">IF(FO7="1",FO416-PRODUCT(FO9,INDEX($OL$1:$PC$19,19,MATCH(FO$2&amp;FO$6,INDEX($OL$1:$PC$19,2,)&amp;INDEX($OL$1:$PC$19,6,),0)))+FO9*SUMPRODUCT($OL$7:$PC$7,$OL$19:$PC$19)-FO$12*INDEX($OF$1:$OK$19,19,MATCH(FO13,$OF$1:$OK$1,0))+FO9*SUMPRODUCT($OL$7:$PC$7,$OL$10:$PC$10)*SUMPRODUCT($OF$10:$OI$10,$OF$19:$OI$19)+SUMPRODUCT($OL$7:$PC$7,$OL$11:$PC$11)*SUMPRODUCT($OF$11:$OI$11,$OF$19:$OI$19)+SUMPRODUCT($OL$7:$PC$7,$OL$14:$PC$14),"")</f>
        <v/>
      </c>
      <c r="FP19" s="19" t="str">
        <f t="array" ref="FP19">IF(FP7="1",FP416-PRODUCT(FP9,INDEX($OL$1:$PC$19,19,MATCH(FP$2&amp;FP$6,INDEX($OL$1:$PC$19,2,)&amp;INDEX($OL$1:$PC$19,6,),0)))+FP9*SUMPRODUCT($OL$7:$PC$7,$OL$19:$PC$19)-FP$12*INDEX($OF$1:$OK$19,19,MATCH(FP13,$OF$1:$OK$1,0))+FP9*SUMPRODUCT($OL$7:$PC$7,$OL$10:$PC$10)*SUMPRODUCT($OF$10:$OI$10,$OF$19:$OI$19)+SUMPRODUCT($OL$7:$PC$7,$OL$11:$PC$11)*SUMPRODUCT($OF$11:$OI$11,$OF$19:$OI$19)+SUMPRODUCT($OL$7:$PC$7,$OL$14:$PC$14),"")</f>
        <v/>
      </c>
      <c r="FQ19" s="19" t="str">
        <f t="array" ref="FQ19">IF(FQ7="1",FQ416-PRODUCT(FQ9,INDEX($OL$1:$PC$19,19,MATCH(FQ$2&amp;FQ$6,INDEX($OL$1:$PC$19,2,)&amp;INDEX($OL$1:$PC$19,6,),0)))+FQ9*SUMPRODUCT($OL$7:$PC$7,$OL$19:$PC$19)-FQ$12*INDEX($OF$1:$OK$19,19,MATCH(FQ13,$OF$1:$OK$1,0))+FQ9*SUMPRODUCT($OL$7:$PC$7,$OL$10:$PC$10)*SUMPRODUCT($OF$10:$OI$10,$OF$19:$OI$19)+SUMPRODUCT($OL$7:$PC$7,$OL$11:$PC$11)*SUMPRODUCT($OF$11:$OI$11,$OF$19:$OI$19)+SUMPRODUCT($OL$7:$PC$7,$OL$14:$PC$14),"")</f>
        <v/>
      </c>
      <c r="FR19" s="19" t="str">
        <f t="array" ref="FR19">IF(FR7="1",FR416-PRODUCT(FR9,INDEX($OL$1:$PC$19,19,MATCH(FR$2&amp;FR$6,INDEX($OL$1:$PC$19,2,)&amp;INDEX($OL$1:$PC$19,6,),0)))+FR9*SUMPRODUCT($OL$7:$PC$7,$OL$19:$PC$19)-FR$12*INDEX($OF$1:$OK$19,19,MATCH(FR13,$OF$1:$OK$1,0))+FR9*SUMPRODUCT($OL$7:$PC$7,$OL$10:$PC$10)*SUMPRODUCT($OF$10:$OI$10,$OF$19:$OI$19)+SUMPRODUCT($OL$7:$PC$7,$OL$11:$PC$11)*SUMPRODUCT($OF$11:$OI$11,$OF$19:$OI$19)+SUMPRODUCT($OL$7:$PC$7,$OL$14:$PC$14),"")</f>
        <v/>
      </c>
      <c r="FS19" s="19" t="str">
        <f t="array" ref="FS19">IF(FS7="1",FS416-PRODUCT(FS9,INDEX($OL$1:$PC$19,19,MATCH(FS$2&amp;FS$6,INDEX($OL$1:$PC$19,2,)&amp;INDEX($OL$1:$PC$19,6,),0)))+FS9*SUMPRODUCT($OL$7:$PC$7,$OL$19:$PC$19)-FS$12*INDEX($OF$1:$OK$19,19,MATCH(FS13,$OF$1:$OK$1,0))+FS9*SUMPRODUCT($OL$7:$PC$7,$OL$10:$PC$10)*SUMPRODUCT($OF$10:$OI$10,$OF$19:$OI$19)+SUMPRODUCT($OL$7:$PC$7,$OL$11:$PC$11)*SUMPRODUCT($OF$11:$OI$11,$OF$19:$OI$19)+SUMPRODUCT($OL$7:$PC$7,$OL$14:$PC$14),"")</f>
        <v/>
      </c>
      <c r="FT19" s="19" t="str">
        <f t="array" ref="FT19">IF(FT7="1",FT416-PRODUCT(FT9,INDEX($OL$1:$PC$19,19,MATCH(FT$2&amp;FT$6,INDEX($OL$1:$PC$19,2,)&amp;INDEX($OL$1:$PC$19,6,),0)))+FT9*SUMPRODUCT($OL$7:$PC$7,$OL$19:$PC$19)-FT$12*INDEX($OF$1:$OK$19,19,MATCH(FT13,$OF$1:$OK$1,0))+FT9*SUMPRODUCT($OL$7:$PC$7,$OL$10:$PC$10)*SUMPRODUCT($OF$10:$OI$10,$OF$19:$OI$19)+SUMPRODUCT($OL$7:$PC$7,$OL$11:$PC$11)*SUMPRODUCT($OF$11:$OI$11,$OF$19:$OI$19)+SUMPRODUCT($OL$7:$PC$7,$OL$14:$PC$14),"")</f>
        <v/>
      </c>
      <c r="FU19" s="19" t="str">
        <f t="array" ref="FU19">IF(FU7="1",FU416-PRODUCT(FU9,INDEX($OL$1:$PC$19,19,MATCH(FU$2&amp;FU$6,INDEX($OL$1:$PC$19,2,)&amp;INDEX($OL$1:$PC$19,6,),0)))+FU9*SUMPRODUCT($OL$7:$PC$7,$OL$19:$PC$19)-FU$12*INDEX($OF$1:$OK$19,19,MATCH(FU13,$OF$1:$OK$1,0))+FU9*SUMPRODUCT($OL$7:$PC$7,$OL$10:$PC$10)*SUMPRODUCT($OF$10:$OI$10,$OF$19:$OI$19)+SUMPRODUCT($OL$7:$PC$7,$OL$11:$PC$11)*SUMPRODUCT($OF$11:$OI$11,$OF$19:$OI$19)+SUMPRODUCT($OL$7:$PC$7,$OL$14:$PC$14),"")</f>
        <v/>
      </c>
      <c r="FV19" s="19" t="str">
        <f t="array" ref="FV19">IF(FV7="1",FV416-PRODUCT(FV9,INDEX($OL$1:$PC$19,19,MATCH(FV$2&amp;FV$6,INDEX($OL$1:$PC$19,2,)&amp;INDEX($OL$1:$PC$19,6,),0)))+FV9*SUMPRODUCT($OL$7:$PC$7,$OL$19:$PC$19)-FV$12*INDEX($OF$1:$OK$19,19,MATCH(FV13,$OF$1:$OK$1,0))+FV9*SUMPRODUCT($OL$7:$PC$7,$OL$10:$PC$10)*SUMPRODUCT($OF$10:$OI$10,$OF$19:$OI$19)+SUMPRODUCT($OL$7:$PC$7,$OL$11:$PC$11)*SUMPRODUCT($OF$11:$OI$11,$OF$19:$OI$19)+SUMPRODUCT($OL$7:$PC$7,$OL$14:$PC$14),"")</f>
        <v/>
      </c>
      <c r="FW19" s="19" t="str">
        <f t="array" ref="FW19">IF(FW7="1",FW416-PRODUCT(FW9,INDEX($OL$1:$PC$19,19,MATCH(FW$2&amp;FW$6,INDEX($OL$1:$PC$19,2,)&amp;INDEX($OL$1:$PC$19,6,),0)))+FW9*SUMPRODUCT($OL$7:$PC$7,$OL$19:$PC$19)-FW$12*INDEX($OF$1:$OK$19,19,MATCH(FW13,$OF$1:$OK$1,0))+FW9*SUMPRODUCT($OL$7:$PC$7,$OL$10:$PC$10)*SUMPRODUCT($OF$10:$OI$10,$OF$19:$OI$19)+SUMPRODUCT($OL$7:$PC$7,$OL$11:$PC$11)*SUMPRODUCT($OF$11:$OI$11,$OF$19:$OI$19)+SUMPRODUCT($OL$7:$PC$7,$OL$14:$PC$14),"")</f>
        <v/>
      </c>
      <c r="FX19" s="19" t="str">
        <f t="array" ref="FX19">IF(FX7="1",FX416-PRODUCT(FX9,INDEX($OL$1:$PC$19,19,MATCH(FX$2&amp;FX$6,INDEX($OL$1:$PC$19,2,)&amp;INDEX($OL$1:$PC$19,6,),0)))+FX9*SUMPRODUCT($OL$7:$PC$7,$OL$19:$PC$19)-FX$12*INDEX($OF$1:$OK$19,19,MATCH(FX13,$OF$1:$OK$1,0))+FX9*SUMPRODUCT($OL$7:$PC$7,$OL$10:$PC$10)*SUMPRODUCT($OF$10:$OI$10,$OF$19:$OI$19)+SUMPRODUCT($OL$7:$PC$7,$OL$11:$PC$11)*SUMPRODUCT($OF$11:$OI$11,$OF$19:$OI$19)+SUMPRODUCT($OL$7:$PC$7,$OL$14:$PC$14),"")</f>
        <v/>
      </c>
      <c r="FY19" s="19" t="str">
        <f t="array" ref="FY19">IF(FY7="1",FY416-PRODUCT(FY9,INDEX($OL$1:$PC$19,19,MATCH(FY$2&amp;FY$6,INDEX($OL$1:$PC$19,2,)&amp;INDEX($OL$1:$PC$19,6,),0)))+FY9*SUMPRODUCT($OL$7:$PC$7,$OL$19:$PC$19)-FY$12*INDEX($OF$1:$OK$19,19,MATCH(FY13,$OF$1:$OK$1,0))+FY9*SUMPRODUCT($OL$7:$PC$7,$OL$10:$PC$10)*SUMPRODUCT($OF$10:$OI$10,$OF$19:$OI$19)+SUMPRODUCT($OL$7:$PC$7,$OL$11:$PC$11)*SUMPRODUCT($OF$11:$OI$11,$OF$19:$OI$19)+SUMPRODUCT($OL$7:$PC$7,$OL$14:$PC$14),"")</f>
        <v/>
      </c>
      <c r="FZ19" s="19" t="str">
        <f t="array" ref="FZ19">IF(FZ7="1",FZ416-PRODUCT(FZ9,INDEX($OL$1:$PC$19,19,MATCH(FZ$2&amp;FZ$6,INDEX($OL$1:$PC$19,2,)&amp;INDEX($OL$1:$PC$19,6,),0)))+FZ9*SUMPRODUCT($OL$7:$PC$7,$OL$19:$PC$19)-FZ$12*INDEX($OF$1:$OK$19,19,MATCH(FZ13,$OF$1:$OK$1,0))+FZ9*SUMPRODUCT($OL$7:$PC$7,$OL$10:$PC$10)*SUMPRODUCT($OF$10:$OI$10,$OF$19:$OI$19)+SUMPRODUCT($OL$7:$PC$7,$OL$11:$PC$11)*SUMPRODUCT($OF$11:$OI$11,$OF$19:$OI$19)+SUMPRODUCT($OL$7:$PC$7,$OL$14:$PC$14),"")</f>
        <v/>
      </c>
      <c r="GA19" s="19" t="str">
        <f t="array" ref="GA19">IF(GA7="1",GA416-PRODUCT(GA9,INDEX($OL$1:$PC$19,19,MATCH(GA$2&amp;GA$6,INDEX($OL$1:$PC$19,2,)&amp;INDEX($OL$1:$PC$19,6,),0)))+GA9*SUMPRODUCT($OL$7:$PC$7,$OL$19:$PC$19)-GA$12*INDEX($OF$1:$OK$19,19,MATCH(GA13,$OF$1:$OK$1,0))+GA9*SUMPRODUCT($OL$7:$PC$7,$OL$10:$PC$10)*SUMPRODUCT($OF$10:$OI$10,$OF$19:$OI$19)+SUMPRODUCT($OL$7:$PC$7,$OL$11:$PC$11)*SUMPRODUCT($OF$11:$OI$11,$OF$19:$OI$19)+SUMPRODUCT($OL$7:$PC$7,$OL$14:$PC$14),"")</f>
        <v/>
      </c>
      <c r="GB19" s="19" t="str">
        <f t="array" ref="GB19">IF(GB7="1",GB416-PRODUCT(GB9,INDEX($OL$1:$PC$19,19,MATCH(GB$2&amp;GB$6,INDEX($OL$1:$PC$19,2,)&amp;INDEX($OL$1:$PC$19,6,),0)))+GB9*SUMPRODUCT($OL$7:$PC$7,$OL$19:$PC$19)-GB$12*INDEX($OF$1:$OK$19,19,MATCH(GB13,$OF$1:$OK$1,0))+GB9*SUMPRODUCT($OL$7:$PC$7,$OL$10:$PC$10)*SUMPRODUCT($OF$10:$OI$10,$OF$19:$OI$19)+SUMPRODUCT($OL$7:$PC$7,$OL$11:$PC$11)*SUMPRODUCT($OF$11:$OI$11,$OF$19:$OI$19)+SUMPRODUCT($OL$7:$PC$7,$OL$14:$PC$14),"")</f>
        <v/>
      </c>
      <c r="GC19" s="19" t="str">
        <f t="array" ref="GC19">IF(GC7="1",GC416-PRODUCT(GC9,INDEX($OL$1:$PC$19,19,MATCH(GC$2&amp;GC$6,INDEX($OL$1:$PC$19,2,)&amp;INDEX($OL$1:$PC$19,6,),0)))+GC9*SUMPRODUCT($OL$7:$PC$7,$OL$19:$PC$19)-GC$12*INDEX($OF$1:$OK$19,19,MATCH(GC13,$OF$1:$OK$1,0))+GC9*SUMPRODUCT($OL$7:$PC$7,$OL$10:$PC$10)*SUMPRODUCT($OF$10:$OI$10,$OF$19:$OI$19)+SUMPRODUCT($OL$7:$PC$7,$OL$11:$PC$11)*SUMPRODUCT($OF$11:$OI$11,$OF$19:$OI$19)+SUMPRODUCT($OL$7:$PC$7,$OL$14:$PC$14),"")</f>
        <v/>
      </c>
      <c r="GD19" s="19" t="str">
        <f t="array" ref="GD19">IF(GD7="1",GD416-PRODUCT(GD9,INDEX($OL$1:$PC$19,19,MATCH(GD$2&amp;GD$6,INDEX($OL$1:$PC$19,2,)&amp;INDEX($OL$1:$PC$19,6,),0)))+GD9*SUMPRODUCT($OL$7:$PC$7,$OL$19:$PC$19)-GD$12*INDEX($OF$1:$OK$19,19,MATCH(GD13,$OF$1:$OK$1,0))+GD9*SUMPRODUCT($OL$7:$PC$7,$OL$10:$PC$10)*SUMPRODUCT($OF$10:$OI$10,$OF$19:$OI$19)+SUMPRODUCT($OL$7:$PC$7,$OL$11:$PC$11)*SUMPRODUCT($OF$11:$OI$11,$OF$19:$OI$19)+SUMPRODUCT($OL$7:$PC$7,$OL$14:$PC$14),"")</f>
        <v/>
      </c>
      <c r="GE19" s="19" t="str">
        <f t="array" ref="GE19">IF(GE7="1",GE416-PRODUCT(GE9,INDEX($OL$1:$PC$19,19,MATCH(GE$2&amp;GE$6,INDEX($OL$1:$PC$19,2,)&amp;INDEX($OL$1:$PC$19,6,),0)))+GE9*SUMPRODUCT($OL$7:$PC$7,$OL$19:$PC$19)-GE$12*INDEX($OF$1:$OK$19,19,MATCH(GE13,$OF$1:$OK$1,0))+GE9*SUMPRODUCT($OL$7:$PC$7,$OL$10:$PC$10)*SUMPRODUCT($OF$10:$OI$10,$OF$19:$OI$19)+SUMPRODUCT($OL$7:$PC$7,$OL$11:$PC$11)*SUMPRODUCT($OF$11:$OI$11,$OF$19:$OI$19)+SUMPRODUCT($OL$7:$PC$7,$OL$14:$PC$14),"")</f>
        <v/>
      </c>
      <c r="GF19" s="19" t="str">
        <f t="array" ref="GF19">IF(GF7="1",GF416-PRODUCT(GF9,INDEX($OL$1:$PC$19,19,MATCH(GF$2&amp;GF$6,INDEX($OL$1:$PC$19,2,)&amp;INDEX($OL$1:$PC$19,6,),0)))+GF9*SUMPRODUCT($OL$7:$PC$7,$OL$19:$PC$19)-GF$12*INDEX($OF$1:$OK$19,19,MATCH(GF13,$OF$1:$OK$1,0))+GF9*SUMPRODUCT($OL$7:$PC$7,$OL$10:$PC$10)*SUMPRODUCT($OF$10:$OI$10,$OF$19:$OI$19)+SUMPRODUCT($OL$7:$PC$7,$OL$11:$PC$11)*SUMPRODUCT($OF$11:$OI$11,$OF$19:$OI$19)+SUMPRODUCT($OL$7:$PC$7,$OL$14:$PC$14),"")</f>
        <v/>
      </c>
      <c r="GG19" s="19" t="str">
        <f t="array" ref="GG19">IF(GG7="1",GG416-PRODUCT(GG9,INDEX($OL$1:$PC$19,19,MATCH(GG$2&amp;GG$6,INDEX($OL$1:$PC$19,2,)&amp;INDEX($OL$1:$PC$19,6,),0)))+GG9*SUMPRODUCT($OL$7:$PC$7,$OL$19:$PC$19)-GG$12*INDEX($OF$1:$OK$19,19,MATCH(GG13,$OF$1:$OK$1,0))+GG9*SUMPRODUCT($OL$7:$PC$7,$OL$10:$PC$10)*SUMPRODUCT($OF$10:$OI$10,$OF$19:$OI$19)+SUMPRODUCT($OL$7:$PC$7,$OL$11:$PC$11)*SUMPRODUCT($OF$11:$OI$11,$OF$19:$OI$19)+SUMPRODUCT($OL$7:$PC$7,$OL$14:$PC$14),"")</f>
        <v/>
      </c>
      <c r="GH19" s="19" t="str">
        <f t="array" ref="GH19">IF(GH7="1",GH416-PRODUCT(GH9,INDEX($OL$1:$PC$19,19,MATCH(GH$2&amp;GH$6,INDEX($OL$1:$PC$19,2,)&amp;INDEX($OL$1:$PC$19,6,),0)))+GH9*SUMPRODUCT($OL$7:$PC$7,$OL$19:$PC$19)-GH$12*INDEX($OF$1:$OK$19,19,MATCH(GH13,$OF$1:$OK$1,0))+GH9*SUMPRODUCT($OL$7:$PC$7,$OL$10:$PC$10)*SUMPRODUCT($OF$10:$OI$10,$OF$19:$OI$19)+SUMPRODUCT($OL$7:$PC$7,$OL$11:$PC$11)*SUMPRODUCT($OF$11:$OI$11,$OF$19:$OI$19)+SUMPRODUCT($OL$7:$PC$7,$OL$14:$PC$14),"")</f>
        <v/>
      </c>
      <c r="GI19" s="19" t="str">
        <f t="array" ref="GI19">IF(GI7="1",GI416-PRODUCT(GI9,INDEX($OL$1:$PC$19,19,MATCH(GI$2&amp;GI$6,INDEX($OL$1:$PC$19,2,)&amp;INDEX($OL$1:$PC$19,6,),0)))+GI9*SUMPRODUCT($OL$7:$PC$7,$OL$19:$PC$19)-GI$12*INDEX($OF$1:$OK$19,19,MATCH(GI13,$OF$1:$OK$1,0))+GI9*SUMPRODUCT($OL$7:$PC$7,$OL$10:$PC$10)*SUMPRODUCT($OF$10:$OI$10,$OF$19:$OI$19)+SUMPRODUCT($OL$7:$PC$7,$OL$11:$PC$11)*SUMPRODUCT($OF$11:$OI$11,$OF$19:$OI$19)+SUMPRODUCT($OL$7:$PC$7,$OL$14:$PC$14),"")</f>
        <v/>
      </c>
      <c r="GJ19" s="19" t="str">
        <f t="array" ref="GJ19">IF(GJ7="1",GJ416-PRODUCT(GJ9,INDEX($OL$1:$PC$19,19,MATCH(GJ$2&amp;GJ$6,INDEX($OL$1:$PC$19,2,)&amp;INDEX($OL$1:$PC$19,6,),0)))+GJ9*SUMPRODUCT($OL$7:$PC$7,$OL$19:$PC$19)-GJ$12*INDEX($OF$1:$OK$19,19,MATCH(GJ13,$OF$1:$OK$1,0))+GJ9*SUMPRODUCT($OL$7:$PC$7,$OL$10:$PC$10)*SUMPRODUCT($OF$10:$OI$10,$OF$19:$OI$19)+SUMPRODUCT($OL$7:$PC$7,$OL$11:$PC$11)*SUMPRODUCT($OF$11:$OI$11,$OF$19:$OI$19)+SUMPRODUCT($OL$7:$PC$7,$OL$14:$PC$14),"")</f>
        <v/>
      </c>
      <c r="GK19" s="19" t="str">
        <f t="array" ref="GK19">IF(GK7="1",GK416-PRODUCT(GK9,INDEX($OL$1:$PC$19,19,MATCH(GK$2&amp;GK$6,INDEX($OL$1:$PC$19,2,)&amp;INDEX($OL$1:$PC$19,6,),0)))+GK9*SUMPRODUCT($OL$7:$PC$7,$OL$19:$PC$19)-GK$12*INDEX($OF$1:$OK$19,19,MATCH(GK13,$OF$1:$OK$1,0))+GK9*SUMPRODUCT($OL$7:$PC$7,$OL$10:$PC$10)*SUMPRODUCT($OF$10:$OI$10,$OF$19:$OI$19)+SUMPRODUCT($OL$7:$PC$7,$OL$11:$PC$11)*SUMPRODUCT($OF$11:$OI$11,$OF$19:$OI$19)+SUMPRODUCT($OL$7:$PC$7,$OL$14:$PC$14),"")</f>
        <v/>
      </c>
      <c r="GL19" s="19" t="str">
        <f t="array" ref="GL19">IF(GL7="1",GL416-PRODUCT(GL9,INDEX($OL$1:$PC$19,19,MATCH(GL$2&amp;GL$6,INDEX($OL$1:$PC$19,2,)&amp;INDEX($OL$1:$PC$19,6,),0)))+GL9*SUMPRODUCT($OL$7:$PC$7,$OL$19:$PC$19)-GL$12*INDEX($OF$1:$OK$19,19,MATCH(GL13,$OF$1:$OK$1,0))+GL9*SUMPRODUCT($OL$7:$PC$7,$OL$10:$PC$10)*SUMPRODUCT($OF$10:$OI$10,$OF$19:$OI$19)+SUMPRODUCT($OL$7:$PC$7,$OL$11:$PC$11)*SUMPRODUCT($OF$11:$OI$11,$OF$19:$OI$19)+SUMPRODUCT($OL$7:$PC$7,$OL$14:$PC$14),"")</f>
        <v/>
      </c>
      <c r="GM19" s="19" t="str">
        <f t="array" ref="GM19">IF(GM7="1",GM416-PRODUCT(GM9,INDEX($OL$1:$PC$19,19,MATCH(GM$2&amp;GM$6,INDEX($OL$1:$PC$19,2,)&amp;INDEX($OL$1:$PC$19,6,),0)))+GM9*SUMPRODUCT($OL$7:$PC$7,$OL$19:$PC$19)-GM$12*INDEX($OF$1:$OK$19,19,MATCH(GM13,$OF$1:$OK$1,0))+GM9*SUMPRODUCT($OL$7:$PC$7,$OL$10:$PC$10)*SUMPRODUCT($OF$10:$OI$10,$OF$19:$OI$19)+SUMPRODUCT($OL$7:$PC$7,$OL$11:$PC$11)*SUMPRODUCT($OF$11:$OI$11,$OF$19:$OI$19)+SUMPRODUCT($OL$7:$PC$7,$OL$14:$PC$14),"")</f>
        <v/>
      </c>
      <c r="GN19" s="19" t="str">
        <f t="array" ref="GN19">IF(GN7="1",GN416-PRODUCT(GN9,INDEX($OL$1:$PC$19,19,MATCH(GN$2&amp;GN$6,INDEX($OL$1:$PC$19,2,)&amp;INDEX($OL$1:$PC$19,6,),0)))+GN9*SUMPRODUCT($OL$7:$PC$7,$OL$19:$PC$19)-GN$12*INDEX($OF$1:$OK$19,19,MATCH(GN13,$OF$1:$OK$1,0))+GN9*SUMPRODUCT($OL$7:$PC$7,$OL$10:$PC$10)*SUMPRODUCT($OF$10:$OI$10,$OF$19:$OI$19)+SUMPRODUCT($OL$7:$PC$7,$OL$11:$PC$11)*SUMPRODUCT($OF$11:$OI$11,$OF$19:$OI$19)+SUMPRODUCT($OL$7:$PC$7,$OL$14:$PC$14),"")</f>
        <v/>
      </c>
      <c r="GO19" s="19" t="str">
        <f t="array" ref="GO19">IF(GO7="1",GO416-PRODUCT(GO9,INDEX($OL$1:$PC$19,19,MATCH(GO$2&amp;GO$6,INDEX($OL$1:$PC$19,2,)&amp;INDEX($OL$1:$PC$19,6,),0)))+GO9*SUMPRODUCT($OL$7:$PC$7,$OL$19:$PC$19)-GO$12*INDEX($OF$1:$OK$19,19,MATCH(GO13,$OF$1:$OK$1,0))+GO9*SUMPRODUCT($OL$7:$PC$7,$OL$10:$PC$10)*SUMPRODUCT($OF$10:$OI$10,$OF$19:$OI$19)+SUMPRODUCT($OL$7:$PC$7,$OL$11:$PC$11)*SUMPRODUCT($OF$11:$OI$11,$OF$19:$OI$19)+SUMPRODUCT($OL$7:$PC$7,$OL$14:$PC$14),"")</f>
        <v/>
      </c>
      <c r="GP19" s="19" t="str">
        <f t="array" ref="GP19">IF(GP7="1",GP416-PRODUCT(GP9,INDEX($OL$1:$PC$19,19,MATCH(GP$2&amp;GP$6,INDEX($OL$1:$PC$19,2,)&amp;INDEX($OL$1:$PC$19,6,),0)))+GP9*SUMPRODUCT($OL$7:$PC$7,$OL$19:$PC$19)-GP$12*INDEX($OF$1:$OK$19,19,MATCH(GP13,$OF$1:$OK$1,0))+GP9*SUMPRODUCT($OL$7:$PC$7,$OL$10:$PC$10)*SUMPRODUCT($OF$10:$OI$10,$OF$19:$OI$19)+SUMPRODUCT($OL$7:$PC$7,$OL$11:$PC$11)*SUMPRODUCT($OF$11:$OI$11,$OF$19:$OI$19)+SUMPRODUCT($OL$7:$PC$7,$OL$14:$PC$14),"")</f>
        <v/>
      </c>
      <c r="GQ19" s="19" t="str">
        <f t="array" ref="GQ19">IF(GQ7="1",GQ416-PRODUCT(GQ9,INDEX($OL$1:$PC$19,19,MATCH(GQ$2&amp;GQ$6,INDEX($OL$1:$PC$19,2,)&amp;INDEX($OL$1:$PC$19,6,),0)))+GQ9*SUMPRODUCT($OL$7:$PC$7,$OL$19:$PC$19)-GQ$12*INDEX($OF$1:$OK$19,19,MATCH(GQ13,$OF$1:$OK$1,0))+GQ9*SUMPRODUCT($OL$7:$PC$7,$OL$10:$PC$10)*SUMPRODUCT($OF$10:$OI$10,$OF$19:$OI$19)+SUMPRODUCT($OL$7:$PC$7,$OL$11:$PC$11)*SUMPRODUCT($OF$11:$OI$11,$OF$19:$OI$19)+SUMPRODUCT($OL$7:$PC$7,$OL$14:$PC$14),"")</f>
        <v/>
      </c>
      <c r="GR19" s="19" t="str">
        <f t="array" ref="GR19">IF(GR7="1",GR416-PRODUCT(GR9,INDEX($OL$1:$PC$19,19,MATCH(GR$2&amp;GR$6,INDEX($OL$1:$PC$19,2,)&amp;INDEX($OL$1:$PC$19,6,),0)))+GR9*SUMPRODUCT($OL$7:$PC$7,$OL$19:$PC$19)-GR$12*INDEX($OF$1:$OK$19,19,MATCH(GR13,$OF$1:$OK$1,0))+GR9*SUMPRODUCT($OL$7:$PC$7,$OL$10:$PC$10)*SUMPRODUCT($OF$10:$OI$10,$OF$19:$OI$19)+SUMPRODUCT($OL$7:$PC$7,$OL$11:$PC$11)*SUMPRODUCT($OF$11:$OI$11,$OF$19:$OI$19)+SUMPRODUCT($OL$7:$PC$7,$OL$14:$PC$14),"")</f>
        <v/>
      </c>
      <c r="GS19" s="19" t="str">
        <f t="array" ref="GS19">IF(GS7="1",GS416-PRODUCT(GS9,INDEX($OL$1:$PC$19,19,MATCH(GS$2&amp;GS$6,INDEX($OL$1:$PC$19,2,)&amp;INDEX($OL$1:$PC$19,6,),0)))+GS9*SUMPRODUCT($OL$7:$PC$7,$OL$19:$PC$19)-GS$12*INDEX($OF$1:$OK$19,19,MATCH(GS13,$OF$1:$OK$1,0))+GS9*SUMPRODUCT($OL$7:$PC$7,$OL$10:$PC$10)*SUMPRODUCT($OF$10:$OI$10,$OF$19:$OI$19)+SUMPRODUCT($OL$7:$PC$7,$OL$11:$PC$11)*SUMPRODUCT($OF$11:$OI$11,$OF$19:$OI$19)+SUMPRODUCT($OL$7:$PC$7,$OL$14:$PC$14),"")</f>
        <v/>
      </c>
      <c r="GT19" s="19" t="str">
        <f t="array" ref="GT19">IF(GT7="1",GT416-PRODUCT(GT9,INDEX($OL$1:$PC$19,19,MATCH(GT$2&amp;GT$6,INDEX($OL$1:$PC$19,2,)&amp;INDEX($OL$1:$PC$19,6,),0)))+GT9*SUMPRODUCT($OL$7:$PC$7,$OL$19:$PC$19)-GT$12*INDEX($OF$1:$OK$19,19,MATCH(GT13,$OF$1:$OK$1,0))+GT9*SUMPRODUCT($OL$7:$PC$7,$OL$10:$PC$10)*SUMPRODUCT($OF$10:$OI$10,$OF$19:$OI$19)+SUMPRODUCT($OL$7:$PC$7,$OL$11:$PC$11)*SUMPRODUCT($OF$11:$OI$11,$OF$19:$OI$19)+SUMPRODUCT($OL$7:$PC$7,$OL$14:$PC$14),"")</f>
        <v/>
      </c>
      <c r="GU19" s="19" t="str">
        <f t="array" ref="GU19">IF(GU7="1",GU416-PRODUCT(GU9,INDEX($OL$1:$PC$19,19,MATCH(GU$2&amp;GU$6,INDEX($OL$1:$PC$19,2,)&amp;INDEX($OL$1:$PC$19,6,),0)))+GU9*SUMPRODUCT($OL$7:$PC$7,$OL$19:$PC$19)-GU$12*INDEX($OF$1:$OK$19,19,MATCH(GU13,$OF$1:$OK$1,0))+GU9*SUMPRODUCT($OL$7:$PC$7,$OL$10:$PC$10)*SUMPRODUCT($OF$10:$OI$10,$OF$19:$OI$19)+SUMPRODUCT($OL$7:$PC$7,$OL$11:$PC$11)*SUMPRODUCT($OF$11:$OI$11,$OF$19:$OI$19)+SUMPRODUCT($OL$7:$PC$7,$OL$14:$PC$14),"")</f>
        <v/>
      </c>
      <c r="GV19" s="19" t="str">
        <f t="array" ref="GV19">IF(GV7="1",GV416-PRODUCT(GV9,INDEX($OL$1:$PC$19,19,MATCH(GV$2&amp;GV$6,INDEX($OL$1:$PC$19,2,)&amp;INDEX($OL$1:$PC$19,6,),0)))+GV9*SUMPRODUCT($OL$7:$PC$7,$OL$19:$PC$19)-GV$12*INDEX($OF$1:$OK$19,19,MATCH(GV13,$OF$1:$OK$1,0))+GV9*SUMPRODUCT($OL$7:$PC$7,$OL$10:$PC$10)*SUMPRODUCT($OF$10:$OI$10,$OF$19:$OI$19)+SUMPRODUCT($OL$7:$PC$7,$OL$11:$PC$11)*SUMPRODUCT($OF$11:$OI$11,$OF$19:$OI$19)+SUMPRODUCT($OL$7:$PC$7,$OL$14:$PC$14),"")</f>
        <v/>
      </c>
      <c r="GW19" s="19" t="str">
        <f t="array" ref="GW19">IF(GW7="1",GW416-PRODUCT(GW9,INDEX($OL$1:$PC$19,19,MATCH(GW$2&amp;GW$6,INDEX($OL$1:$PC$19,2,)&amp;INDEX($OL$1:$PC$19,6,),0)))+GW9*SUMPRODUCT($OL$7:$PC$7,$OL$19:$PC$19)-GW$12*INDEX($OF$1:$OK$19,19,MATCH(GW13,$OF$1:$OK$1,0))+GW9*SUMPRODUCT($OL$7:$PC$7,$OL$10:$PC$10)*SUMPRODUCT($OF$10:$OI$10,$OF$19:$OI$19)+SUMPRODUCT($OL$7:$PC$7,$OL$11:$PC$11)*SUMPRODUCT($OF$11:$OI$11,$OF$19:$OI$19)+SUMPRODUCT($OL$7:$PC$7,$OL$14:$PC$14),"")</f>
        <v/>
      </c>
      <c r="GX19" s="19" t="str">
        <f t="array" ref="GX19">IF(GX7="1",GX416-PRODUCT(GX9,INDEX($OL$1:$PC$19,19,MATCH(GX$2&amp;GX$6,INDEX($OL$1:$PC$19,2,)&amp;INDEX($OL$1:$PC$19,6,),0)))+GX9*SUMPRODUCT($OL$7:$PC$7,$OL$19:$PC$19)-GX$12*INDEX($OF$1:$OK$19,19,MATCH(GX13,$OF$1:$OK$1,0))+GX9*SUMPRODUCT($OL$7:$PC$7,$OL$10:$PC$10)*SUMPRODUCT($OF$10:$OI$10,$OF$19:$OI$19)+SUMPRODUCT($OL$7:$PC$7,$OL$11:$PC$11)*SUMPRODUCT($OF$11:$OI$11,$OF$19:$OI$19)+SUMPRODUCT($OL$7:$PC$7,$OL$14:$PC$14),"")</f>
        <v/>
      </c>
      <c r="GY19" s="19" t="str">
        <f t="array" ref="GY19">IF(GY7="1",GY416-PRODUCT(GY9,INDEX($OL$1:$PC$19,19,MATCH(GY$2&amp;GY$6,INDEX($OL$1:$PC$19,2,)&amp;INDEX($OL$1:$PC$19,6,),0)))+GY9*SUMPRODUCT($OL$7:$PC$7,$OL$19:$PC$19)-GY$12*INDEX($OF$1:$OK$19,19,MATCH(GY13,$OF$1:$OK$1,0))+GY9*SUMPRODUCT($OL$7:$PC$7,$OL$10:$PC$10)*SUMPRODUCT($OF$10:$OI$10,$OF$19:$OI$19)+SUMPRODUCT($OL$7:$PC$7,$OL$11:$PC$11)*SUMPRODUCT($OF$11:$OI$11,$OF$19:$OI$19)+SUMPRODUCT($OL$7:$PC$7,$OL$14:$PC$14),"")</f>
        <v/>
      </c>
      <c r="GZ19" s="19" t="str">
        <f t="array" ref="GZ19">IF(GZ7="1",GZ416-PRODUCT(GZ9,INDEX($OL$1:$PC$19,19,MATCH(GZ$2&amp;GZ$6,INDEX($OL$1:$PC$19,2,)&amp;INDEX($OL$1:$PC$19,6,),0)))+GZ9*SUMPRODUCT($OL$7:$PC$7,$OL$19:$PC$19)-GZ$12*INDEX($OF$1:$OK$19,19,MATCH(GZ13,$OF$1:$OK$1,0))+GZ9*SUMPRODUCT($OL$7:$PC$7,$OL$10:$PC$10)*SUMPRODUCT($OF$10:$OI$10,$OF$19:$OI$19)+SUMPRODUCT($OL$7:$PC$7,$OL$11:$PC$11)*SUMPRODUCT($OF$11:$OI$11,$OF$19:$OI$19)+SUMPRODUCT($OL$7:$PC$7,$OL$14:$PC$14),"")</f>
        <v/>
      </c>
      <c r="HA19" s="19" t="str">
        <f t="array" ref="HA19">IF(HA7="1",HA416-PRODUCT(HA9,INDEX($OL$1:$PC$19,19,MATCH(HA$2&amp;HA$6,INDEX($OL$1:$PC$19,2,)&amp;INDEX($OL$1:$PC$19,6,),0)))+HA9*SUMPRODUCT($OL$7:$PC$7,$OL$19:$PC$19)-HA$12*INDEX($OF$1:$OK$19,19,MATCH(HA13,$OF$1:$OK$1,0))+HA9*SUMPRODUCT($OL$7:$PC$7,$OL$10:$PC$10)*SUMPRODUCT($OF$10:$OI$10,$OF$19:$OI$19)+SUMPRODUCT($OL$7:$PC$7,$OL$11:$PC$11)*SUMPRODUCT($OF$11:$OI$11,$OF$19:$OI$19)+SUMPRODUCT($OL$7:$PC$7,$OL$14:$PC$14),"")</f>
        <v/>
      </c>
      <c r="HB19" s="19" t="str">
        <f t="array" ref="HB19">IF(HB7="1",HB416-PRODUCT(HB9,INDEX($OL$1:$PC$19,19,MATCH(HB$2&amp;HB$6,INDEX($OL$1:$PC$19,2,)&amp;INDEX($OL$1:$PC$19,6,),0)))+HB9*SUMPRODUCT($OL$7:$PC$7,$OL$19:$PC$19)-HB$12*INDEX($OF$1:$OK$19,19,MATCH(HB13,$OF$1:$OK$1,0))+HB9*SUMPRODUCT($OL$7:$PC$7,$OL$10:$PC$10)*SUMPRODUCT($OF$10:$OI$10,$OF$19:$OI$19)+SUMPRODUCT($OL$7:$PC$7,$OL$11:$PC$11)*SUMPRODUCT($OF$11:$OI$11,$OF$19:$OI$19)+SUMPRODUCT($OL$7:$PC$7,$OL$14:$PC$14),"")</f>
        <v/>
      </c>
      <c r="HC19" s="19" t="str">
        <f t="array" ref="HC19">IF(HC7="1",HC416-PRODUCT(HC9,INDEX($OL$1:$PC$19,19,MATCH(HC$2&amp;HC$6,INDEX($OL$1:$PC$19,2,)&amp;INDEX($OL$1:$PC$19,6,),0)))+HC9*SUMPRODUCT($OL$7:$PC$7,$OL$19:$PC$19)-HC$12*INDEX($OF$1:$OK$19,19,MATCH(HC13,$OF$1:$OK$1,0))+HC9*SUMPRODUCT($OL$7:$PC$7,$OL$10:$PC$10)*SUMPRODUCT($OF$10:$OI$10,$OF$19:$OI$19)+SUMPRODUCT($OL$7:$PC$7,$OL$11:$PC$11)*SUMPRODUCT($OF$11:$OI$11,$OF$19:$OI$19)+SUMPRODUCT($OL$7:$PC$7,$OL$14:$PC$14),"")</f>
        <v/>
      </c>
      <c r="HD19" s="19" t="str">
        <f t="array" ref="HD19">IF(HD7="1",HD416-PRODUCT(HD9,INDEX($OL$1:$PC$19,19,MATCH(HD$2&amp;HD$6,INDEX($OL$1:$PC$19,2,)&amp;INDEX($OL$1:$PC$19,6,),0)))+HD9*SUMPRODUCT($OL$7:$PC$7,$OL$19:$PC$19)-HD$12*INDEX($OF$1:$OK$19,19,MATCH(HD13,$OF$1:$OK$1,0))+HD9*SUMPRODUCT($OL$7:$PC$7,$OL$10:$PC$10)*SUMPRODUCT($OF$10:$OI$10,$OF$19:$OI$19)+SUMPRODUCT($OL$7:$PC$7,$OL$11:$PC$11)*SUMPRODUCT($OF$11:$OI$11,$OF$19:$OI$19)+SUMPRODUCT($OL$7:$PC$7,$OL$14:$PC$14),"")</f>
        <v/>
      </c>
      <c r="HE19" s="19" t="str">
        <f t="array" ref="HE19">IF(HE7="1",HE416-PRODUCT(HE9,INDEX($OL$1:$PC$19,19,MATCH(HE$2&amp;HE$6,INDEX($OL$1:$PC$19,2,)&amp;INDEX($OL$1:$PC$19,6,),0)))+HE9*SUMPRODUCT($OL$7:$PC$7,$OL$19:$PC$19)-HE$12*INDEX($OF$1:$OK$19,19,MATCH(HE13,$OF$1:$OK$1,0))+HE9*SUMPRODUCT($OL$7:$PC$7,$OL$10:$PC$10)*SUMPRODUCT($OF$10:$OI$10,$OF$19:$OI$19)+SUMPRODUCT($OL$7:$PC$7,$OL$11:$PC$11)*SUMPRODUCT($OF$11:$OI$11,$OF$19:$OI$19)+SUMPRODUCT($OL$7:$PC$7,$OL$14:$PC$14),"")</f>
        <v/>
      </c>
      <c r="HF19" s="19" t="str">
        <f t="array" ref="HF19">IF(HF7="1",HF416-PRODUCT(HF9,INDEX($OL$1:$PC$19,19,MATCH(HF$2&amp;HF$6,INDEX($OL$1:$PC$19,2,)&amp;INDEX($OL$1:$PC$19,6,),0)))+HF9*SUMPRODUCT($OL$7:$PC$7,$OL$19:$PC$19)-HF$12*INDEX($OF$1:$OK$19,19,MATCH(HF13,$OF$1:$OK$1,0))+HF9*SUMPRODUCT($OL$7:$PC$7,$OL$10:$PC$10)*SUMPRODUCT($OF$10:$OI$10,$OF$19:$OI$19)+SUMPRODUCT($OL$7:$PC$7,$OL$11:$PC$11)*SUMPRODUCT($OF$11:$OI$11,$OF$19:$OI$19)+SUMPRODUCT($OL$7:$PC$7,$OL$14:$PC$14),"")</f>
        <v/>
      </c>
      <c r="HG19" s="19" t="str">
        <f t="array" ref="HG19">IF(HG7="1",HG416-PRODUCT(HG9,INDEX($OL$1:$PC$19,19,MATCH(HG$2&amp;HG$6,INDEX($OL$1:$PC$19,2,)&amp;INDEX($OL$1:$PC$19,6,),0)))+HG9*SUMPRODUCT($OL$7:$PC$7,$OL$19:$PC$19)-HG$12*INDEX($OF$1:$OK$19,19,MATCH(HG13,$OF$1:$OK$1,0))+HG9*SUMPRODUCT($OL$7:$PC$7,$OL$10:$PC$10)*SUMPRODUCT($OF$10:$OI$10,$OF$19:$OI$19)+SUMPRODUCT($OL$7:$PC$7,$OL$11:$PC$11)*SUMPRODUCT($OF$11:$OI$11,$OF$19:$OI$19)+SUMPRODUCT($OL$7:$PC$7,$OL$14:$PC$14),"")</f>
        <v/>
      </c>
      <c r="HH19" s="19" t="str">
        <f t="array" ref="HH19">IF(HH7="1",HH416-PRODUCT(HH9,INDEX($OL$1:$PC$19,19,MATCH(HH$2&amp;HH$6,INDEX($OL$1:$PC$19,2,)&amp;INDEX($OL$1:$PC$19,6,),0)))+HH9*SUMPRODUCT($OL$7:$PC$7,$OL$19:$PC$19)-HH$12*INDEX($OF$1:$OK$19,19,MATCH(HH13,$OF$1:$OK$1,0))+HH9*SUMPRODUCT($OL$7:$PC$7,$OL$10:$PC$10)*SUMPRODUCT($OF$10:$OI$10,$OF$19:$OI$19)+SUMPRODUCT($OL$7:$PC$7,$OL$11:$PC$11)*SUMPRODUCT($OF$11:$OI$11,$OF$19:$OI$19)+SUMPRODUCT($OL$7:$PC$7,$OL$14:$PC$14),"")</f>
        <v/>
      </c>
      <c r="HI19" s="19" t="str">
        <f t="array" ref="HI19">IF(HI7="1",HI416-PRODUCT(HI9,INDEX($OL$1:$PC$19,19,MATCH(HI$2&amp;HI$6,INDEX($OL$1:$PC$19,2,)&amp;INDEX($OL$1:$PC$19,6,),0)))+HI9*SUMPRODUCT($OL$7:$PC$7,$OL$19:$PC$19)-HI$12*INDEX($OF$1:$OK$19,19,MATCH(HI13,$OF$1:$OK$1,0))+HI9*SUMPRODUCT($OL$7:$PC$7,$OL$10:$PC$10)*SUMPRODUCT($OF$10:$OI$10,$OF$19:$OI$19)+SUMPRODUCT($OL$7:$PC$7,$OL$11:$PC$11)*SUMPRODUCT($OF$11:$OI$11,$OF$19:$OI$19)+SUMPRODUCT($OL$7:$PC$7,$OL$14:$PC$14),"")</f>
        <v/>
      </c>
      <c r="HJ19" s="19" t="str">
        <f t="array" ref="HJ19">IF(HJ7="1",HJ416-PRODUCT(HJ9,INDEX($OL$1:$PC$19,19,MATCH(HJ$2&amp;HJ$6,INDEX($OL$1:$PC$19,2,)&amp;INDEX($OL$1:$PC$19,6,),0)))+HJ9*SUMPRODUCT($OL$7:$PC$7,$OL$19:$PC$19)-HJ$12*INDEX($OF$1:$OK$19,19,MATCH(HJ13,$OF$1:$OK$1,0))+HJ9*SUMPRODUCT($OL$7:$PC$7,$OL$10:$PC$10)*SUMPRODUCT($OF$10:$OI$10,$OF$19:$OI$19)+SUMPRODUCT($OL$7:$PC$7,$OL$11:$PC$11)*SUMPRODUCT($OF$11:$OI$11,$OF$19:$OI$19)+SUMPRODUCT($OL$7:$PC$7,$OL$14:$PC$14),"")</f>
        <v/>
      </c>
      <c r="HK19" s="19" t="str">
        <f t="array" ref="HK19">IF(HK7="1",HK416-PRODUCT(HK9,INDEX($OL$1:$PC$19,19,MATCH(HK$2&amp;HK$6,INDEX($OL$1:$PC$19,2,)&amp;INDEX($OL$1:$PC$19,6,),0)))+HK9*SUMPRODUCT($OL$7:$PC$7,$OL$19:$PC$19)-HK$12*INDEX($OF$1:$OK$19,19,MATCH(HK13,$OF$1:$OK$1,0))+HK9*SUMPRODUCT($OL$7:$PC$7,$OL$10:$PC$10)*SUMPRODUCT($OF$10:$OI$10,$OF$19:$OI$19)+SUMPRODUCT($OL$7:$PC$7,$OL$11:$PC$11)*SUMPRODUCT($OF$11:$OI$11,$OF$19:$OI$19)+SUMPRODUCT($OL$7:$PC$7,$OL$14:$PC$14),"")</f>
        <v/>
      </c>
      <c r="HL19" s="19" t="str">
        <f t="array" ref="HL19">IF(HL7="1",HL416-PRODUCT(HL9,INDEX($OL$1:$PC$19,19,MATCH(HL$2&amp;HL$6,INDEX($OL$1:$PC$19,2,)&amp;INDEX($OL$1:$PC$19,6,),0)))+HL9*SUMPRODUCT($OL$7:$PC$7,$OL$19:$PC$19)-HL$12*INDEX($OF$1:$OK$19,19,MATCH(HL13,$OF$1:$OK$1,0))+HL9*SUMPRODUCT($OL$7:$PC$7,$OL$10:$PC$10)*SUMPRODUCT($OF$10:$OI$10,$OF$19:$OI$19)+SUMPRODUCT($OL$7:$PC$7,$OL$11:$PC$11)*SUMPRODUCT($OF$11:$OI$11,$OF$19:$OI$19)+SUMPRODUCT($OL$7:$PC$7,$OL$14:$PC$14),"")</f>
        <v/>
      </c>
      <c r="HM19" s="19" t="str">
        <f t="array" ref="HM19">IF(HM7="1",HM416-PRODUCT(HM9,INDEX($OL$1:$PC$19,19,MATCH(HM$2&amp;HM$6,INDEX($OL$1:$PC$19,2,)&amp;INDEX($OL$1:$PC$19,6,),0)))+HM9*SUMPRODUCT($OL$7:$PC$7,$OL$19:$PC$19)-HM$12*INDEX($OF$1:$OK$19,19,MATCH(HM13,$OF$1:$OK$1,0))+HM9*SUMPRODUCT($OL$7:$PC$7,$OL$10:$PC$10)*SUMPRODUCT($OF$10:$OI$10,$OF$19:$OI$19)+SUMPRODUCT($OL$7:$PC$7,$OL$11:$PC$11)*SUMPRODUCT($OF$11:$OI$11,$OF$19:$OI$19)+SUMPRODUCT($OL$7:$PC$7,$OL$14:$PC$14),"")</f>
        <v/>
      </c>
      <c r="HN19" s="19" t="str">
        <f t="array" ref="HN19">IF(HN7="1",HN416-PRODUCT(HN9,INDEX($OL$1:$PC$19,19,MATCH(HN$2&amp;HN$6,INDEX($OL$1:$PC$19,2,)&amp;INDEX($OL$1:$PC$19,6,),0)))+HN9*SUMPRODUCT($OL$7:$PC$7,$OL$19:$PC$19)-HN$12*INDEX($OF$1:$OK$19,19,MATCH(HN13,$OF$1:$OK$1,0))+HN9*SUMPRODUCT($OL$7:$PC$7,$OL$10:$PC$10)*SUMPRODUCT($OF$10:$OI$10,$OF$19:$OI$19)+SUMPRODUCT($OL$7:$PC$7,$OL$11:$PC$11)*SUMPRODUCT($OF$11:$OI$11,$OF$19:$OI$19)+SUMPRODUCT($OL$7:$PC$7,$OL$14:$PC$14),"")</f>
        <v/>
      </c>
      <c r="HO19" s="19" t="str">
        <f t="array" ref="HO19">IF(HO7="1",HO416-PRODUCT(HO9,INDEX($OL$1:$PC$19,19,MATCH(HO$2&amp;HO$6,INDEX($OL$1:$PC$19,2,)&amp;INDEX($OL$1:$PC$19,6,),0)))+HO9*SUMPRODUCT($OL$7:$PC$7,$OL$19:$PC$19)-HO$12*INDEX($OF$1:$OK$19,19,MATCH(HO13,$OF$1:$OK$1,0))+HO9*SUMPRODUCT($OL$7:$PC$7,$OL$10:$PC$10)*SUMPRODUCT($OF$10:$OI$10,$OF$19:$OI$19)+SUMPRODUCT($OL$7:$PC$7,$OL$11:$PC$11)*SUMPRODUCT($OF$11:$OI$11,$OF$19:$OI$19)+SUMPRODUCT($OL$7:$PC$7,$OL$14:$PC$14),"")</f>
        <v/>
      </c>
      <c r="HP19" s="19" t="str">
        <f t="array" ref="HP19">IF(HP7="1",HP416-PRODUCT(HP9,INDEX($OL$1:$PC$19,19,MATCH(HP$2&amp;HP$6,INDEX($OL$1:$PC$19,2,)&amp;INDEX($OL$1:$PC$19,6,),0)))+HP9*SUMPRODUCT($OL$7:$PC$7,$OL$19:$PC$19)-HP$12*INDEX($OF$1:$OK$19,19,MATCH(HP13,$OF$1:$OK$1,0))+HP9*SUMPRODUCT($OL$7:$PC$7,$OL$10:$PC$10)*SUMPRODUCT($OF$10:$OI$10,$OF$19:$OI$19)+SUMPRODUCT($OL$7:$PC$7,$OL$11:$PC$11)*SUMPRODUCT($OF$11:$OI$11,$OF$19:$OI$19)+SUMPRODUCT($OL$7:$PC$7,$OL$14:$PC$14),"")</f>
        <v/>
      </c>
      <c r="HQ19" s="19" t="str">
        <f t="array" ref="HQ19">IF(HQ7="1",HQ416-PRODUCT(HQ9,INDEX($OL$1:$PC$19,19,MATCH(HQ$2&amp;HQ$6,INDEX($OL$1:$PC$19,2,)&amp;INDEX($OL$1:$PC$19,6,),0)))+HQ9*SUMPRODUCT($OL$7:$PC$7,$OL$19:$PC$19)-HQ$12*INDEX($OF$1:$OK$19,19,MATCH(HQ13,$OF$1:$OK$1,0))+HQ9*SUMPRODUCT($OL$7:$PC$7,$OL$10:$PC$10)*SUMPRODUCT($OF$10:$OI$10,$OF$19:$OI$19)+SUMPRODUCT($OL$7:$PC$7,$OL$11:$PC$11)*SUMPRODUCT($OF$11:$OI$11,$OF$19:$OI$19)+SUMPRODUCT($OL$7:$PC$7,$OL$14:$PC$14),"")</f>
        <v/>
      </c>
      <c r="HR19" s="19" t="str">
        <f t="array" ref="HR19">IF(HR7="1",HR416-PRODUCT(HR9,INDEX($OL$1:$PC$19,19,MATCH(HR$2&amp;HR$6,INDEX($OL$1:$PC$19,2,)&amp;INDEX($OL$1:$PC$19,6,),0)))+HR9*SUMPRODUCT($OL$7:$PC$7,$OL$19:$PC$19)-HR$12*INDEX($OF$1:$OK$19,19,MATCH(HR13,$OF$1:$OK$1,0))+HR9*SUMPRODUCT($OL$7:$PC$7,$OL$10:$PC$10)*SUMPRODUCT($OF$10:$OI$10,$OF$19:$OI$19)+SUMPRODUCT($OL$7:$PC$7,$OL$11:$PC$11)*SUMPRODUCT($OF$11:$OI$11,$OF$19:$OI$19)+SUMPRODUCT($OL$7:$PC$7,$OL$14:$PC$14),"")</f>
        <v/>
      </c>
      <c r="HS19" s="19" t="str">
        <f t="array" ref="HS19">IF(HS7="1",HS416-PRODUCT(HS9,INDEX($OL$1:$PC$19,19,MATCH(HS$2&amp;HS$6,INDEX($OL$1:$PC$19,2,)&amp;INDEX($OL$1:$PC$19,6,),0)))+HS9*SUMPRODUCT($OL$7:$PC$7,$OL$19:$PC$19)-HS$12*INDEX($OF$1:$OK$19,19,MATCH(HS13,$OF$1:$OK$1,0))+HS9*SUMPRODUCT($OL$7:$PC$7,$OL$10:$PC$10)*SUMPRODUCT($OF$10:$OI$10,$OF$19:$OI$19)+SUMPRODUCT($OL$7:$PC$7,$OL$11:$PC$11)*SUMPRODUCT($OF$11:$OI$11,$OF$19:$OI$19)+SUMPRODUCT($OL$7:$PC$7,$OL$14:$PC$14),"")</f>
        <v/>
      </c>
      <c r="HT19" s="19" t="str">
        <f t="array" ref="HT19">IF(HT7="1",HT416-PRODUCT(HT9,INDEX($OL$1:$PC$19,19,MATCH(HT$2&amp;HT$6,INDEX($OL$1:$PC$19,2,)&amp;INDEX($OL$1:$PC$19,6,),0)))+HT9*SUMPRODUCT($OL$7:$PC$7,$OL$19:$PC$19)-HT$12*INDEX($OF$1:$OK$19,19,MATCH(HT13,$OF$1:$OK$1,0))+HT9*SUMPRODUCT($OL$7:$PC$7,$OL$10:$PC$10)*SUMPRODUCT($OF$10:$OI$10,$OF$19:$OI$19)+SUMPRODUCT($OL$7:$PC$7,$OL$11:$PC$11)*SUMPRODUCT($OF$11:$OI$11,$OF$19:$OI$19)+SUMPRODUCT($OL$7:$PC$7,$OL$14:$PC$14),"")</f>
        <v/>
      </c>
      <c r="HU19" s="19" t="str">
        <f t="array" ref="HU19">IF(HU7="1",HU416-PRODUCT(HU9,INDEX($OL$1:$PC$19,19,MATCH(HU$2&amp;HU$6,INDEX($OL$1:$PC$19,2,)&amp;INDEX($OL$1:$PC$19,6,),0)))+HU9*SUMPRODUCT($OL$7:$PC$7,$OL$19:$PC$19)-HU$12*INDEX($OF$1:$OK$19,19,MATCH(HU13,$OF$1:$OK$1,0))+HU9*SUMPRODUCT($OL$7:$PC$7,$OL$10:$PC$10)*SUMPRODUCT($OF$10:$OI$10,$OF$19:$OI$19)+SUMPRODUCT($OL$7:$PC$7,$OL$11:$PC$11)*SUMPRODUCT($OF$11:$OI$11,$OF$19:$OI$19)+SUMPRODUCT($OL$7:$PC$7,$OL$14:$PC$14),"")</f>
        <v/>
      </c>
      <c r="HV19" s="19" t="str">
        <f t="array" ref="HV19">IF(HV7="1",HV416-PRODUCT(HV9,INDEX($OL$1:$PC$19,19,MATCH(HV$2&amp;HV$6,INDEX($OL$1:$PC$19,2,)&amp;INDEX($OL$1:$PC$19,6,),0)))+HV9*SUMPRODUCT($OL$7:$PC$7,$OL$19:$PC$19)-HV$12*INDEX($OF$1:$OK$19,19,MATCH(HV13,$OF$1:$OK$1,0))+HV9*SUMPRODUCT($OL$7:$PC$7,$OL$10:$PC$10)*SUMPRODUCT($OF$10:$OI$10,$OF$19:$OI$19)+SUMPRODUCT($OL$7:$PC$7,$OL$11:$PC$11)*SUMPRODUCT($OF$11:$OI$11,$OF$19:$OI$19)+SUMPRODUCT($OL$7:$PC$7,$OL$14:$PC$14),"")</f>
        <v/>
      </c>
      <c r="HW19" s="19" t="str">
        <f t="array" ref="HW19">IF(HW7="1",HW416-PRODUCT(HW9,INDEX($OL$1:$PC$19,19,MATCH(HW$2&amp;HW$6,INDEX($OL$1:$PC$19,2,)&amp;INDEX($OL$1:$PC$19,6,),0)))+HW9*SUMPRODUCT($OL$7:$PC$7,$OL$19:$PC$19)-HW$12*INDEX($OF$1:$OK$19,19,MATCH(HW13,$OF$1:$OK$1,0))+HW9*SUMPRODUCT($OL$7:$PC$7,$OL$10:$PC$10)*SUMPRODUCT($OF$10:$OI$10,$OF$19:$OI$19)+SUMPRODUCT($OL$7:$PC$7,$OL$11:$PC$11)*SUMPRODUCT($OF$11:$OI$11,$OF$19:$OI$19)+SUMPRODUCT($OL$7:$PC$7,$OL$14:$PC$14),"")</f>
        <v/>
      </c>
      <c r="HX19" s="19" t="str">
        <f t="array" ref="HX19">IF(HX7="1",HX416-PRODUCT(HX9,INDEX($OL$1:$PC$19,19,MATCH(HX$2&amp;HX$6,INDEX($OL$1:$PC$19,2,)&amp;INDEX($OL$1:$PC$19,6,),0)))+HX9*SUMPRODUCT($OL$7:$PC$7,$OL$19:$PC$19)-HX$12*INDEX($OF$1:$OK$19,19,MATCH(HX13,$OF$1:$OK$1,0))+HX9*SUMPRODUCT($OL$7:$PC$7,$OL$10:$PC$10)*SUMPRODUCT($OF$10:$OI$10,$OF$19:$OI$19)+SUMPRODUCT($OL$7:$PC$7,$OL$11:$PC$11)*SUMPRODUCT($OF$11:$OI$11,$OF$19:$OI$19)+SUMPRODUCT($OL$7:$PC$7,$OL$14:$PC$14),"")</f>
        <v/>
      </c>
      <c r="HY19" s="19" t="str">
        <f t="array" ref="HY19">IF(HY7="1",HY416-PRODUCT(HY9,INDEX($OL$1:$PC$19,19,MATCH(HY$2&amp;HY$6,INDEX($OL$1:$PC$19,2,)&amp;INDEX($OL$1:$PC$19,6,),0)))+HY9*SUMPRODUCT($OL$7:$PC$7,$OL$19:$PC$19)-HY$12*INDEX($OF$1:$OK$19,19,MATCH(HY13,$OF$1:$OK$1,0))+HY9*SUMPRODUCT($OL$7:$PC$7,$OL$10:$PC$10)*SUMPRODUCT($OF$10:$OI$10,$OF$19:$OI$19)+SUMPRODUCT($OL$7:$PC$7,$OL$11:$PC$11)*SUMPRODUCT($OF$11:$OI$11,$OF$19:$OI$19)+SUMPRODUCT($OL$7:$PC$7,$OL$14:$PC$14),"")</f>
        <v/>
      </c>
      <c r="HZ19" s="19" t="str">
        <f t="array" ref="HZ19">IF(HZ7="1",HZ416-PRODUCT(HZ9,INDEX($OL$1:$PC$19,19,MATCH(HZ$2&amp;HZ$6,INDEX($OL$1:$PC$19,2,)&amp;INDEX($OL$1:$PC$19,6,),0)))+HZ9*SUMPRODUCT($OL$7:$PC$7,$OL$19:$PC$19)-HZ$12*INDEX($OF$1:$OK$19,19,MATCH(HZ13,$OF$1:$OK$1,0))+HZ9*SUMPRODUCT($OL$7:$PC$7,$OL$10:$PC$10)*SUMPRODUCT($OF$10:$OI$10,$OF$19:$OI$19)+SUMPRODUCT($OL$7:$PC$7,$OL$11:$PC$11)*SUMPRODUCT($OF$11:$OI$11,$OF$19:$OI$19)+SUMPRODUCT($OL$7:$PC$7,$OL$14:$PC$14),"")</f>
        <v/>
      </c>
      <c r="IA19" s="19" t="str">
        <f t="array" ref="IA19">IF(IA7="1",IA416-PRODUCT(IA9,INDEX($OL$1:$PC$19,19,MATCH(IA$2&amp;IA$6,INDEX($OL$1:$PC$19,2,)&amp;INDEX($OL$1:$PC$19,6,),0)))+IA9*SUMPRODUCT($OL$7:$PC$7,$OL$19:$PC$19)-IA$12*INDEX($OF$1:$OK$19,19,MATCH(IA13,$OF$1:$OK$1,0))+IA9*SUMPRODUCT($OL$7:$PC$7,$OL$10:$PC$10)*SUMPRODUCT($OF$10:$OI$10,$OF$19:$OI$19)+SUMPRODUCT($OL$7:$PC$7,$OL$11:$PC$11)*SUMPRODUCT($OF$11:$OI$11,$OF$19:$OI$19)+SUMPRODUCT($OL$7:$PC$7,$OL$14:$PC$14),"")</f>
        <v/>
      </c>
      <c r="IB19" s="19" t="str">
        <f t="array" ref="IB19">IF(IB7="1",IB416-PRODUCT(IB9,INDEX($OL$1:$PC$19,19,MATCH(IB$2&amp;IB$6,INDEX($OL$1:$PC$19,2,)&amp;INDEX($OL$1:$PC$19,6,),0)))+IB9*SUMPRODUCT($OL$7:$PC$7,$OL$19:$PC$19)-IB$12*INDEX($OF$1:$OK$19,19,MATCH(IB13,$OF$1:$OK$1,0))+IB9*SUMPRODUCT($OL$7:$PC$7,$OL$10:$PC$10)*SUMPRODUCT($OF$10:$OI$10,$OF$19:$OI$19)+SUMPRODUCT($OL$7:$PC$7,$OL$11:$PC$11)*SUMPRODUCT($OF$11:$OI$11,$OF$19:$OI$19)+SUMPRODUCT($OL$7:$PC$7,$OL$14:$PC$14),"")</f>
        <v/>
      </c>
      <c r="IC19" s="19" t="str">
        <f t="array" ref="IC19">IF(IC7="1",IC416-PRODUCT(IC9,INDEX($OL$1:$PC$19,19,MATCH(IC$2&amp;IC$6,INDEX($OL$1:$PC$19,2,)&amp;INDEX($OL$1:$PC$19,6,),0)))+IC9*SUMPRODUCT($OL$7:$PC$7,$OL$19:$PC$19)-IC$12*INDEX($OF$1:$OK$19,19,MATCH(IC13,$OF$1:$OK$1,0))+IC9*SUMPRODUCT($OL$7:$PC$7,$OL$10:$PC$10)*SUMPRODUCT($OF$10:$OI$10,$OF$19:$OI$19)+SUMPRODUCT($OL$7:$PC$7,$OL$11:$PC$11)*SUMPRODUCT($OF$11:$OI$11,$OF$19:$OI$19)+SUMPRODUCT($OL$7:$PC$7,$OL$14:$PC$14),"")</f>
        <v/>
      </c>
      <c r="ID19" s="19" t="str">
        <f t="array" ref="ID19">IF(ID7="1",ID416-PRODUCT(ID9,INDEX($OL$1:$PC$19,19,MATCH(ID$2&amp;ID$6,INDEX($OL$1:$PC$19,2,)&amp;INDEX($OL$1:$PC$19,6,),0)))+ID9*SUMPRODUCT($OL$7:$PC$7,$OL$19:$PC$19)-ID$12*INDEX($OF$1:$OK$19,19,MATCH(ID13,$OF$1:$OK$1,0))+ID9*SUMPRODUCT($OL$7:$PC$7,$OL$10:$PC$10)*SUMPRODUCT($OF$10:$OI$10,$OF$19:$OI$19)+SUMPRODUCT($OL$7:$PC$7,$OL$11:$PC$11)*SUMPRODUCT($OF$11:$OI$11,$OF$19:$OI$19)+SUMPRODUCT($OL$7:$PC$7,$OL$14:$PC$14),"")</f>
        <v/>
      </c>
      <c r="IE19" s="19" t="str">
        <f t="array" ref="IE19">IF(IE7="1",IE416-PRODUCT(IE9,INDEX($OL$1:$PC$19,19,MATCH(IE$2&amp;IE$6,INDEX($OL$1:$PC$19,2,)&amp;INDEX($OL$1:$PC$19,6,),0)))+IE9*SUMPRODUCT($OL$7:$PC$7,$OL$19:$PC$19)-IE$12*INDEX($OF$1:$OK$19,19,MATCH(IE13,$OF$1:$OK$1,0))+IE9*SUMPRODUCT($OL$7:$PC$7,$OL$10:$PC$10)*SUMPRODUCT($OF$10:$OI$10,$OF$19:$OI$19)+SUMPRODUCT($OL$7:$PC$7,$OL$11:$PC$11)*SUMPRODUCT($OF$11:$OI$11,$OF$19:$OI$19)+SUMPRODUCT($OL$7:$PC$7,$OL$14:$PC$14),"")</f>
        <v/>
      </c>
      <c r="IF19" s="19" t="str">
        <f t="array" ref="IF19">IF(IF7="1",IF416-PRODUCT(IF9,INDEX($OL$1:$PC$19,19,MATCH(IF$2&amp;IF$6,INDEX($OL$1:$PC$19,2,)&amp;INDEX($OL$1:$PC$19,6,),0)))+IF9*SUMPRODUCT($OL$7:$PC$7,$OL$19:$PC$19)-IF$12*INDEX($OF$1:$OK$19,19,MATCH(IF13,$OF$1:$OK$1,0))+IF9*SUMPRODUCT($OL$7:$PC$7,$OL$10:$PC$10)*SUMPRODUCT($OF$10:$OI$10,$OF$19:$OI$19)+SUMPRODUCT($OL$7:$PC$7,$OL$11:$PC$11)*SUMPRODUCT($OF$11:$OI$11,$OF$19:$OI$19)+SUMPRODUCT($OL$7:$PC$7,$OL$14:$PC$14),"")</f>
        <v/>
      </c>
      <c r="IG19" s="19" t="str">
        <f t="array" ref="IG19">IF(IG7="1",IG416-PRODUCT(IG9,INDEX($OL$1:$PC$19,19,MATCH(IG$2&amp;IG$6,INDEX($OL$1:$PC$19,2,)&amp;INDEX($OL$1:$PC$19,6,),0)))+IG9*SUMPRODUCT($OL$7:$PC$7,$OL$19:$PC$19)-IG$12*INDEX($OF$1:$OK$19,19,MATCH(IG13,$OF$1:$OK$1,0))+IG9*SUMPRODUCT($OL$7:$PC$7,$OL$10:$PC$10)*SUMPRODUCT($OF$10:$OI$10,$OF$19:$OI$19)+SUMPRODUCT($OL$7:$PC$7,$OL$11:$PC$11)*SUMPRODUCT($OF$11:$OI$11,$OF$19:$OI$19)+SUMPRODUCT($OL$7:$PC$7,$OL$14:$PC$14),"")</f>
        <v/>
      </c>
      <c r="IH19" s="19" t="str">
        <f t="array" ref="IH19">IF(IH7="1",IH416-PRODUCT(IH9,INDEX($OL$1:$PC$19,19,MATCH(IH$2&amp;IH$6,INDEX($OL$1:$PC$19,2,)&amp;INDEX($OL$1:$PC$19,6,),0)))+IH9*SUMPRODUCT($OL$7:$PC$7,$OL$19:$PC$19)-IH$12*INDEX($OF$1:$OK$19,19,MATCH(IH13,$OF$1:$OK$1,0))+IH9*SUMPRODUCT($OL$7:$PC$7,$OL$10:$PC$10)*SUMPRODUCT($OF$10:$OI$10,$OF$19:$OI$19)+SUMPRODUCT($OL$7:$PC$7,$OL$11:$PC$11)*SUMPRODUCT($OF$11:$OI$11,$OF$19:$OI$19)+SUMPRODUCT($OL$7:$PC$7,$OL$14:$PC$14),"")</f>
        <v/>
      </c>
      <c r="II19" s="19" t="str">
        <f t="array" ref="II19">IF(II7="1",II416-PRODUCT(II9,INDEX($OL$1:$PC$19,19,MATCH(II$2&amp;II$6,INDEX($OL$1:$PC$19,2,)&amp;INDEX($OL$1:$PC$19,6,),0)))+II9*SUMPRODUCT($OL$7:$PC$7,$OL$19:$PC$19)-II$12*INDEX($OF$1:$OK$19,19,MATCH(II13,$OF$1:$OK$1,0))+II9*SUMPRODUCT($OL$7:$PC$7,$OL$10:$PC$10)*SUMPRODUCT($OF$10:$OI$10,$OF$19:$OI$19)+SUMPRODUCT($OL$7:$PC$7,$OL$11:$PC$11)*SUMPRODUCT($OF$11:$OI$11,$OF$19:$OI$19)+SUMPRODUCT($OL$7:$PC$7,$OL$14:$PC$14),"")</f>
        <v/>
      </c>
      <c r="IJ19" s="19" t="str">
        <f t="array" ref="IJ19">IF(IJ7="1",IJ416-PRODUCT(IJ9,INDEX($OL$1:$PC$19,19,MATCH(IJ$2&amp;IJ$6,INDEX($OL$1:$PC$19,2,)&amp;INDEX($OL$1:$PC$19,6,),0)))+IJ9*SUMPRODUCT($OL$7:$PC$7,$OL$19:$PC$19)-IJ$12*INDEX($OF$1:$OK$19,19,MATCH(IJ13,$OF$1:$OK$1,0))+IJ9*SUMPRODUCT($OL$7:$PC$7,$OL$10:$PC$10)*SUMPRODUCT($OF$10:$OI$10,$OF$19:$OI$19)+SUMPRODUCT($OL$7:$PC$7,$OL$11:$PC$11)*SUMPRODUCT($OF$11:$OI$11,$OF$19:$OI$19)+SUMPRODUCT($OL$7:$PC$7,$OL$14:$PC$14),"")</f>
        <v/>
      </c>
      <c r="IK19" s="19" t="str">
        <f t="array" ref="IK19">IF(IK7="1",IK416-PRODUCT(IK9,INDEX($OL$1:$PC$19,19,MATCH(IK$2&amp;IK$6,INDEX($OL$1:$PC$19,2,)&amp;INDEX($OL$1:$PC$19,6,),0)))+IK9*SUMPRODUCT($OL$7:$PC$7,$OL$19:$PC$19)-IK$12*INDEX($OF$1:$OK$19,19,MATCH(IK13,$OF$1:$OK$1,0))+IK9*SUMPRODUCT($OL$7:$PC$7,$OL$10:$PC$10)*SUMPRODUCT($OF$10:$OI$10,$OF$19:$OI$19)+SUMPRODUCT($OL$7:$PC$7,$OL$11:$PC$11)*SUMPRODUCT($OF$11:$OI$11,$OF$19:$OI$19)+SUMPRODUCT($OL$7:$PC$7,$OL$14:$PC$14),"")</f>
        <v/>
      </c>
      <c r="IL19" s="19" t="str">
        <f t="array" ref="IL19">IF(IL7="1",IL416-PRODUCT(IL9,INDEX($OL$1:$PC$19,19,MATCH(IL$2&amp;IL$6,INDEX($OL$1:$PC$19,2,)&amp;INDEX($OL$1:$PC$19,6,),0)))+IL9*SUMPRODUCT($OL$7:$PC$7,$OL$19:$PC$19)-IL$12*INDEX($OF$1:$OK$19,19,MATCH(IL13,$OF$1:$OK$1,0))+IL9*SUMPRODUCT($OL$7:$PC$7,$OL$10:$PC$10)*SUMPRODUCT($OF$10:$OI$10,$OF$19:$OI$19)+SUMPRODUCT($OL$7:$PC$7,$OL$11:$PC$11)*SUMPRODUCT($OF$11:$OI$11,$OF$19:$OI$19)+SUMPRODUCT($OL$7:$PC$7,$OL$14:$PC$14),"")</f>
        <v/>
      </c>
      <c r="IM19" s="19" t="str">
        <f t="array" ref="IM19">IF(IM7="1",IM416-PRODUCT(IM9,INDEX($OL$1:$PC$19,19,MATCH(IM$2&amp;IM$6,INDEX($OL$1:$PC$19,2,)&amp;INDEX($OL$1:$PC$19,6,),0)))+IM9*SUMPRODUCT($OL$7:$PC$7,$OL$19:$PC$19)-IM$12*INDEX($OF$1:$OK$19,19,MATCH(IM13,$OF$1:$OK$1,0))+IM9*SUMPRODUCT($OL$7:$PC$7,$OL$10:$PC$10)*SUMPRODUCT($OF$10:$OI$10,$OF$19:$OI$19)+SUMPRODUCT($OL$7:$PC$7,$OL$11:$PC$11)*SUMPRODUCT($OF$11:$OI$11,$OF$19:$OI$19)+SUMPRODUCT($OL$7:$PC$7,$OL$14:$PC$14),"")</f>
        <v/>
      </c>
      <c r="IN19" s="19" t="str">
        <f t="array" ref="IN19">IF(IN7="1",IN416-PRODUCT(IN9,INDEX($OL$1:$PC$19,19,MATCH(IN$2&amp;IN$6,INDEX($OL$1:$PC$19,2,)&amp;INDEX($OL$1:$PC$19,6,),0)))+IN9*SUMPRODUCT($OL$7:$PC$7,$OL$19:$PC$19)-IN$12*INDEX($OF$1:$OK$19,19,MATCH(IN13,$OF$1:$OK$1,0))+IN9*SUMPRODUCT($OL$7:$PC$7,$OL$10:$PC$10)*SUMPRODUCT($OF$10:$OI$10,$OF$19:$OI$19)+SUMPRODUCT($OL$7:$PC$7,$OL$11:$PC$11)*SUMPRODUCT($OF$11:$OI$11,$OF$19:$OI$19)+SUMPRODUCT($OL$7:$PC$7,$OL$14:$PC$14),"")</f>
        <v/>
      </c>
      <c r="IO19" s="19" t="str">
        <f t="array" ref="IO19">IF(IO7="1",IO416-PRODUCT(IO9,INDEX($OL$1:$PC$19,19,MATCH(IO$2&amp;IO$6,INDEX($OL$1:$PC$19,2,)&amp;INDEX($OL$1:$PC$19,6,),0)))+IO9*SUMPRODUCT($OL$7:$PC$7,$OL$19:$PC$19)-IO$12*INDEX($OF$1:$OK$19,19,MATCH(IO13,$OF$1:$OK$1,0))+IO9*SUMPRODUCT($OL$7:$PC$7,$OL$10:$PC$10)*SUMPRODUCT($OF$10:$OI$10,$OF$19:$OI$19)+SUMPRODUCT($OL$7:$PC$7,$OL$11:$PC$11)*SUMPRODUCT($OF$11:$OI$11,$OF$19:$OI$19)+SUMPRODUCT($OL$7:$PC$7,$OL$14:$PC$14),"")</f>
        <v/>
      </c>
      <c r="IP19" s="19" t="str">
        <f t="array" ref="IP19">IF(IP7="1",IP416-PRODUCT(IP9,INDEX($OL$1:$PC$19,19,MATCH(IP$2&amp;IP$6,INDEX($OL$1:$PC$19,2,)&amp;INDEX($OL$1:$PC$19,6,),0)))+IP9*SUMPRODUCT($OL$7:$PC$7,$OL$19:$PC$19)-IP$12*INDEX($OF$1:$OK$19,19,MATCH(IP13,$OF$1:$OK$1,0))+IP9*SUMPRODUCT($OL$7:$PC$7,$OL$10:$PC$10)*SUMPRODUCT($OF$10:$OI$10,$OF$19:$OI$19)+SUMPRODUCT($OL$7:$PC$7,$OL$11:$PC$11)*SUMPRODUCT($OF$11:$OI$11,$OF$19:$OI$19)+SUMPRODUCT($OL$7:$PC$7,$OL$14:$PC$14),"")</f>
        <v/>
      </c>
      <c r="IQ19" s="19" t="str">
        <f t="array" ref="IQ19">IF(IQ7="1",IQ416-PRODUCT(IQ9,INDEX($OL$1:$PC$19,19,MATCH(IQ$2&amp;IQ$6,INDEX($OL$1:$PC$19,2,)&amp;INDEX($OL$1:$PC$19,6,),0)))+IQ9*SUMPRODUCT($OL$7:$PC$7,$OL$19:$PC$19)-IQ$12*INDEX($OF$1:$OK$19,19,MATCH(IQ13,$OF$1:$OK$1,0))+IQ9*SUMPRODUCT($OL$7:$PC$7,$OL$10:$PC$10)*SUMPRODUCT($OF$10:$OI$10,$OF$19:$OI$19)+SUMPRODUCT($OL$7:$PC$7,$OL$11:$PC$11)*SUMPRODUCT($OF$11:$OI$11,$OF$19:$OI$19)+SUMPRODUCT($OL$7:$PC$7,$OL$14:$PC$14),"")</f>
        <v/>
      </c>
      <c r="IR19" s="19" t="str">
        <f t="array" ref="IR19">IF(IR7="1",IR416-PRODUCT(IR9,INDEX($OL$1:$PC$19,19,MATCH(IR$2&amp;IR$6,INDEX($OL$1:$PC$19,2,)&amp;INDEX($OL$1:$PC$19,6,),0)))+IR9*SUMPRODUCT($OL$7:$PC$7,$OL$19:$PC$19)-IR$12*INDEX($OF$1:$OK$19,19,MATCH(IR13,$OF$1:$OK$1,0))+IR9*SUMPRODUCT($OL$7:$PC$7,$OL$10:$PC$10)*SUMPRODUCT($OF$10:$OI$10,$OF$19:$OI$19)+SUMPRODUCT($OL$7:$PC$7,$OL$11:$PC$11)*SUMPRODUCT($OF$11:$OI$11,$OF$19:$OI$19)+SUMPRODUCT($OL$7:$PC$7,$OL$14:$PC$14),"")</f>
        <v/>
      </c>
      <c r="IS19" s="19" t="str">
        <f t="array" ref="IS19">IF(IS7="1",IS416-PRODUCT(IS9,INDEX($OL$1:$PC$19,19,MATCH(IS$2&amp;IS$6,INDEX($OL$1:$PC$19,2,)&amp;INDEX($OL$1:$PC$19,6,),0)))+IS9*SUMPRODUCT($OL$7:$PC$7,$OL$19:$PC$19)-IS$12*INDEX($OF$1:$OK$19,19,MATCH(IS13,$OF$1:$OK$1,0))+IS9*SUMPRODUCT($OL$7:$PC$7,$OL$10:$PC$10)*SUMPRODUCT($OF$10:$OI$10,$OF$19:$OI$19)+SUMPRODUCT($OL$7:$PC$7,$OL$11:$PC$11)*SUMPRODUCT($OF$11:$OI$11,$OF$19:$OI$19)+SUMPRODUCT($OL$7:$PC$7,$OL$14:$PC$14),"")</f>
        <v/>
      </c>
      <c r="IT19" s="19" t="str">
        <f t="array" ref="IT19">IF(IT7="1",IT416-PRODUCT(IT9,INDEX($OL$1:$PC$19,19,MATCH(IT$2&amp;IT$6,INDEX($OL$1:$PC$19,2,)&amp;INDEX($OL$1:$PC$19,6,),0)))+IT9*SUMPRODUCT($OL$7:$PC$7,$OL$19:$PC$19)-IT$12*INDEX($OF$1:$OK$19,19,MATCH(IT13,$OF$1:$OK$1,0))+IT9*SUMPRODUCT($OL$7:$PC$7,$OL$10:$PC$10)*SUMPRODUCT($OF$10:$OI$10,$OF$19:$OI$19)+SUMPRODUCT($OL$7:$PC$7,$OL$11:$PC$11)*SUMPRODUCT($OF$11:$OI$11,$OF$19:$OI$19)+SUMPRODUCT($OL$7:$PC$7,$OL$14:$PC$14),"")</f>
        <v/>
      </c>
      <c r="IU19" s="19" t="str">
        <f t="array" ref="IU19">IF(IU7="1",IU416-PRODUCT(IU9,INDEX($OL$1:$PC$19,19,MATCH(IU$2&amp;IU$6,INDEX($OL$1:$PC$19,2,)&amp;INDEX($OL$1:$PC$19,6,),0)))+IU9*SUMPRODUCT($OL$7:$PC$7,$OL$19:$PC$19)-IU$12*INDEX($OF$1:$OK$19,19,MATCH(IU13,$OF$1:$OK$1,0))+IU9*SUMPRODUCT($OL$7:$PC$7,$OL$10:$PC$10)*SUMPRODUCT($OF$10:$OI$10,$OF$19:$OI$19)+SUMPRODUCT($OL$7:$PC$7,$OL$11:$PC$11)*SUMPRODUCT($OF$11:$OI$11,$OF$19:$OI$19)+SUMPRODUCT($OL$7:$PC$7,$OL$14:$PC$14),"")</f>
        <v/>
      </c>
      <c r="IV19" s="19" t="str">
        <f t="array" ref="IV19">IF(IV7="1",IV416-PRODUCT(IV9,INDEX($OL$1:$PC$19,19,MATCH(IV$2&amp;IV$6,INDEX($OL$1:$PC$19,2,)&amp;INDEX($OL$1:$PC$19,6,),0)))+IV9*SUMPRODUCT($OL$7:$PC$7,$OL$19:$PC$19)-IV$12*INDEX($OF$1:$OK$19,19,MATCH(IV13,$OF$1:$OK$1,0))+IV9*SUMPRODUCT($OL$7:$PC$7,$OL$10:$PC$10)*SUMPRODUCT($OF$10:$OI$10,$OF$19:$OI$19)+SUMPRODUCT($OL$7:$PC$7,$OL$11:$PC$11)*SUMPRODUCT($OF$11:$OI$11,$OF$19:$OI$19)+SUMPRODUCT($OL$7:$PC$7,$OL$14:$PC$14),"")</f>
        <v/>
      </c>
      <c r="IW19" s="19" t="str">
        <f t="array" ref="IW19">IF(IW7="1",IW416-PRODUCT(IW9,INDEX($OL$1:$PC$19,19,MATCH(IW$2&amp;IW$6,INDEX($OL$1:$PC$19,2,)&amp;INDEX($OL$1:$PC$19,6,),0)))+IW9*SUMPRODUCT($OL$7:$PC$7,$OL$19:$PC$19)-IW$12*INDEX($OF$1:$OK$19,19,MATCH(IW13,$OF$1:$OK$1,0))+IW9*SUMPRODUCT($OL$7:$PC$7,$OL$10:$PC$10)*SUMPRODUCT($OF$10:$OI$10,$OF$19:$OI$19)+SUMPRODUCT($OL$7:$PC$7,$OL$11:$PC$11)*SUMPRODUCT($OF$11:$OI$11,$OF$19:$OI$19)+SUMPRODUCT($OL$7:$PC$7,$OL$14:$PC$14),"")</f>
        <v/>
      </c>
      <c r="IX19" s="19" t="str">
        <f t="array" ref="IX19">IF(IX7="1",IX416-PRODUCT(IX9,INDEX($OL$1:$PC$19,19,MATCH(IX$2&amp;IX$6,INDEX($OL$1:$PC$19,2,)&amp;INDEX($OL$1:$PC$19,6,),0)))+IX9*SUMPRODUCT($OL$7:$PC$7,$OL$19:$PC$19)-IX$12*INDEX($OF$1:$OK$19,19,MATCH(IX13,$OF$1:$OK$1,0))+IX9*SUMPRODUCT($OL$7:$PC$7,$OL$10:$PC$10)*SUMPRODUCT($OF$10:$OI$10,$OF$19:$OI$19)+SUMPRODUCT($OL$7:$PC$7,$OL$11:$PC$11)*SUMPRODUCT($OF$11:$OI$11,$OF$19:$OI$19)+SUMPRODUCT($OL$7:$PC$7,$OL$14:$PC$14),"")</f>
        <v/>
      </c>
      <c r="IY19" s="19" t="str">
        <f t="array" ref="IY19">IF(IY7="1",IY416-PRODUCT(IY9,INDEX($OL$1:$PC$19,19,MATCH(IY$2&amp;IY$6,INDEX($OL$1:$PC$19,2,)&amp;INDEX($OL$1:$PC$19,6,),0)))+IY9*SUMPRODUCT($OL$7:$PC$7,$OL$19:$PC$19)-IY$12*INDEX($OF$1:$OK$19,19,MATCH(IY13,$OF$1:$OK$1,0))+IY9*SUMPRODUCT($OL$7:$PC$7,$OL$10:$PC$10)*SUMPRODUCT($OF$10:$OI$10,$OF$19:$OI$19)+SUMPRODUCT($OL$7:$PC$7,$OL$11:$PC$11)*SUMPRODUCT($OF$11:$OI$11,$OF$19:$OI$19)+SUMPRODUCT($OL$7:$PC$7,$OL$14:$PC$14),"")</f>
        <v/>
      </c>
      <c r="IZ19" s="19" t="str">
        <f t="array" ref="IZ19">IF(IZ7="1",IZ416-PRODUCT(IZ9,INDEX($OL$1:$PC$19,19,MATCH(IZ$2&amp;IZ$6,INDEX($OL$1:$PC$19,2,)&amp;INDEX($OL$1:$PC$19,6,),0)))+IZ9*SUMPRODUCT($OL$7:$PC$7,$OL$19:$PC$19)-IZ$12*INDEX($OF$1:$OK$19,19,MATCH(IZ13,$OF$1:$OK$1,0))+IZ9*SUMPRODUCT($OL$7:$PC$7,$OL$10:$PC$10)*SUMPRODUCT($OF$10:$OI$10,$OF$19:$OI$19)+SUMPRODUCT($OL$7:$PC$7,$OL$11:$PC$11)*SUMPRODUCT($OF$11:$OI$11,$OF$19:$OI$19)+SUMPRODUCT($OL$7:$PC$7,$OL$14:$PC$14),"")</f>
        <v/>
      </c>
      <c r="JA19" s="19" t="str">
        <f t="array" ref="JA19">IF(JA7="1",JA416-PRODUCT(JA9,INDEX($OL$1:$PC$19,19,MATCH(JA$2&amp;JA$6,INDEX($OL$1:$PC$19,2,)&amp;INDEX($OL$1:$PC$19,6,),0)))+JA9*SUMPRODUCT($OL$7:$PC$7,$OL$19:$PC$19)-JA$12*INDEX($OF$1:$OK$19,19,MATCH(JA13,$OF$1:$OK$1,0))+JA9*SUMPRODUCT($OL$7:$PC$7,$OL$10:$PC$10)*SUMPRODUCT($OF$10:$OI$10,$OF$19:$OI$19)+SUMPRODUCT($OL$7:$PC$7,$OL$11:$PC$11)*SUMPRODUCT($OF$11:$OI$11,$OF$19:$OI$19)+SUMPRODUCT($OL$7:$PC$7,$OL$14:$PC$14),"")</f>
        <v/>
      </c>
      <c r="JB19" s="19" t="str">
        <f t="array" ref="JB19">IF(JB7="1",JB416-PRODUCT(JB9,INDEX($OL$1:$PC$19,19,MATCH(JB$2&amp;JB$6,INDEX($OL$1:$PC$19,2,)&amp;INDEX($OL$1:$PC$19,6,),0)))+JB9*SUMPRODUCT($OL$7:$PC$7,$OL$19:$PC$19)-JB$12*INDEX($OF$1:$OK$19,19,MATCH(JB13,$OF$1:$OK$1,0))+JB9*SUMPRODUCT($OL$7:$PC$7,$OL$10:$PC$10)*SUMPRODUCT($OF$10:$OI$10,$OF$19:$OI$19)+SUMPRODUCT($OL$7:$PC$7,$OL$11:$PC$11)*SUMPRODUCT($OF$11:$OI$11,$OF$19:$OI$19)+SUMPRODUCT($OL$7:$PC$7,$OL$14:$PC$14),"")</f>
        <v/>
      </c>
      <c r="JC19" s="19" t="str">
        <f t="array" ref="JC19">IF(JC7="1",JC416-PRODUCT(JC9,INDEX($OL$1:$PC$19,19,MATCH(JC$2&amp;JC$6,INDEX($OL$1:$PC$19,2,)&amp;INDEX($OL$1:$PC$19,6,),0)))+JC9*SUMPRODUCT($OL$7:$PC$7,$OL$19:$PC$19)-JC$12*INDEX($OF$1:$OK$19,19,MATCH(JC13,$OF$1:$OK$1,0))+JC9*SUMPRODUCT($OL$7:$PC$7,$OL$10:$PC$10)*SUMPRODUCT($OF$10:$OI$10,$OF$19:$OI$19)+SUMPRODUCT($OL$7:$PC$7,$OL$11:$PC$11)*SUMPRODUCT($OF$11:$OI$11,$OF$19:$OI$19)+SUMPRODUCT($OL$7:$PC$7,$OL$14:$PC$14),"")</f>
        <v/>
      </c>
      <c r="JD19" s="19" t="str">
        <f t="array" ref="JD19">IF(JD7="1",JD416-PRODUCT(JD9,INDEX($OL$1:$PC$19,19,MATCH(JD$2&amp;JD$6,INDEX($OL$1:$PC$19,2,)&amp;INDEX($OL$1:$PC$19,6,),0)))+JD9*SUMPRODUCT($OL$7:$PC$7,$OL$19:$PC$19)-JD$12*INDEX($OF$1:$OK$19,19,MATCH(JD13,$OF$1:$OK$1,0))+JD9*SUMPRODUCT($OL$7:$PC$7,$OL$10:$PC$10)*SUMPRODUCT($OF$10:$OI$10,$OF$19:$OI$19)+SUMPRODUCT($OL$7:$PC$7,$OL$11:$PC$11)*SUMPRODUCT($OF$11:$OI$11,$OF$19:$OI$19)+SUMPRODUCT($OL$7:$PC$7,$OL$14:$PC$14),"")</f>
        <v/>
      </c>
      <c r="JE19" s="19" t="str">
        <f t="array" ref="JE19">IF(JE7="1",JE416-PRODUCT(JE9,INDEX($OL$1:$PC$19,19,MATCH(JE$2&amp;JE$6,INDEX($OL$1:$PC$19,2,)&amp;INDEX($OL$1:$PC$19,6,),0)))+JE9*SUMPRODUCT($OL$7:$PC$7,$OL$19:$PC$19)-JE$12*INDEX($OF$1:$OK$19,19,MATCH(JE13,$OF$1:$OK$1,0))+JE9*SUMPRODUCT($OL$7:$PC$7,$OL$10:$PC$10)*SUMPRODUCT($OF$10:$OI$10,$OF$19:$OI$19)+SUMPRODUCT($OL$7:$PC$7,$OL$11:$PC$11)*SUMPRODUCT($OF$11:$OI$11,$OF$19:$OI$19)+SUMPRODUCT($OL$7:$PC$7,$OL$14:$PC$14),"")</f>
        <v/>
      </c>
      <c r="JF19" s="19" t="str">
        <f t="array" ref="JF19">IF(JF7="1",JF416-PRODUCT(JF9,INDEX($OL$1:$PC$19,19,MATCH(JF$2&amp;JF$6,INDEX($OL$1:$PC$19,2,)&amp;INDEX($OL$1:$PC$19,6,),0)))+JF9*SUMPRODUCT($OL$7:$PC$7,$OL$19:$PC$19)-JF$12*INDEX($OF$1:$OK$19,19,MATCH(JF13,$OF$1:$OK$1,0))+JF9*SUMPRODUCT($OL$7:$PC$7,$OL$10:$PC$10)*SUMPRODUCT($OF$10:$OI$10,$OF$19:$OI$19)+SUMPRODUCT($OL$7:$PC$7,$OL$11:$PC$11)*SUMPRODUCT($OF$11:$OI$11,$OF$19:$OI$19)+SUMPRODUCT($OL$7:$PC$7,$OL$14:$PC$14),"")</f>
        <v/>
      </c>
      <c r="JG19" s="19" t="str">
        <f t="array" ref="JG19">IF(JG7="1",JG416-PRODUCT(JG9,INDEX($OL$1:$PC$19,19,MATCH(JG$2&amp;JG$6,INDEX($OL$1:$PC$19,2,)&amp;INDEX($OL$1:$PC$19,6,),0)))+JG9*SUMPRODUCT($OL$7:$PC$7,$OL$19:$PC$19)-JG$12*INDEX($OF$1:$OK$19,19,MATCH(JG13,$OF$1:$OK$1,0))+JG9*SUMPRODUCT($OL$7:$PC$7,$OL$10:$PC$10)*SUMPRODUCT($OF$10:$OI$10,$OF$19:$OI$19)+SUMPRODUCT($OL$7:$PC$7,$OL$11:$PC$11)*SUMPRODUCT($OF$11:$OI$11,$OF$19:$OI$19)+SUMPRODUCT($OL$7:$PC$7,$OL$14:$PC$14),"")</f>
        <v/>
      </c>
      <c r="JH19" s="19" t="str">
        <f t="array" ref="JH19">IF(JH7="1",JH416-PRODUCT(JH9,INDEX($OL$1:$PC$19,19,MATCH(JH$2&amp;JH$6,INDEX($OL$1:$PC$19,2,)&amp;INDEX($OL$1:$PC$19,6,),0)))+JH9*SUMPRODUCT($OL$7:$PC$7,$OL$19:$PC$19)-JH$12*INDEX($OF$1:$OK$19,19,MATCH(JH13,$OF$1:$OK$1,0))+JH9*SUMPRODUCT($OL$7:$PC$7,$OL$10:$PC$10)*SUMPRODUCT($OF$10:$OI$10,$OF$19:$OI$19)+SUMPRODUCT($OL$7:$PC$7,$OL$11:$PC$11)*SUMPRODUCT($OF$11:$OI$11,$OF$19:$OI$19)+SUMPRODUCT($OL$7:$PC$7,$OL$14:$PC$14),"")</f>
        <v/>
      </c>
      <c r="JI19" s="19" t="str">
        <f t="array" ref="JI19">IF(JI7="1",JI416-PRODUCT(JI9,INDEX($OL$1:$PC$19,19,MATCH(JI$2&amp;JI$6,INDEX($OL$1:$PC$19,2,)&amp;INDEX($OL$1:$PC$19,6,),0)))+JI9*SUMPRODUCT($OL$7:$PC$7,$OL$19:$PC$19)-JI$12*INDEX($OF$1:$OK$19,19,MATCH(JI13,$OF$1:$OK$1,0))+JI9*SUMPRODUCT($OL$7:$PC$7,$OL$10:$PC$10)*SUMPRODUCT($OF$10:$OI$10,$OF$19:$OI$19)+SUMPRODUCT($OL$7:$PC$7,$OL$11:$PC$11)*SUMPRODUCT($OF$11:$OI$11,$OF$19:$OI$19)+SUMPRODUCT($OL$7:$PC$7,$OL$14:$PC$14),"")</f>
        <v/>
      </c>
      <c r="JJ19" s="19" t="str">
        <f t="array" ref="JJ19">IF(JJ7="1",JJ416-PRODUCT(JJ9,INDEX($OL$1:$PC$19,19,MATCH(JJ$2&amp;JJ$6,INDEX($OL$1:$PC$19,2,)&amp;INDEX($OL$1:$PC$19,6,),0)))+JJ9*SUMPRODUCT($OL$7:$PC$7,$OL$19:$PC$19)-JJ$12*INDEX($OF$1:$OK$19,19,MATCH(JJ13,$OF$1:$OK$1,0))+JJ9*SUMPRODUCT($OL$7:$PC$7,$OL$10:$PC$10)*SUMPRODUCT($OF$10:$OI$10,$OF$19:$OI$19)+SUMPRODUCT($OL$7:$PC$7,$OL$11:$PC$11)*SUMPRODUCT($OF$11:$OI$11,$OF$19:$OI$19)+SUMPRODUCT($OL$7:$PC$7,$OL$14:$PC$14),"")</f>
        <v/>
      </c>
      <c r="JK19" s="19" t="str">
        <f t="array" ref="JK19">IF(JK7="1",JK416-PRODUCT(JK9,INDEX($OL$1:$PC$19,19,MATCH(JK$2&amp;JK$6,INDEX($OL$1:$PC$19,2,)&amp;INDEX($OL$1:$PC$19,6,),0)))+JK9*SUMPRODUCT($OL$7:$PC$7,$OL$19:$PC$19)-JK$12*INDEX($OF$1:$OK$19,19,MATCH(JK13,$OF$1:$OK$1,0))+JK9*SUMPRODUCT($OL$7:$PC$7,$OL$10:$PC$10)*SUMPRODUCT($OF$10:$OI$10,$OF$19:$OI$19)+SUMPRODUCT($OL$7:$PC$7,$OL$11:$PC$11)*SUMPRODUCT($OF$11:$OI$11,$OF$19:$OI$19)+SUMPRODUCT($OL$7:$PC$7,$OL$14:$PC$14),"")</f>
        <v/>
      </c>
      <c r="JL19" s="19" t="str">
        <f t="array" ref="JL19">IF(JL7="1",JL416-PRODUCT(JL9,INDEX($OL$1:$PC$19,19,MATCH(JL$2&amp;JL$6,INDEX($OL$1:$PC$19,2,)&amp;INDEX($OL$1:$PC$19,6,),0)))+JL9*SUMPRODUCT($OL$7:$PC$7,$OL$19:$PC$19)-JL$12*INDEX($OF$1:$OK$19,19,MATCH(JL13,$OF$1:$OK$1,0))+JL9*SUMPRODUCT($OL$7:$PC$7,$OL$10:$PC$10)*SUMPRODUCT($OF$10:$OI$10,$OF$19:$OI$19)+SUMPRODUCT($OL$7:$PC$7,$OL$11:$PC$11)*SUMPRODUCT($OF$11:$OI$11,$OF$19:$OI$19)+SUMPRODUCT($OL$7:$PC$7,$OL$14:$PC$14),"")</f>
        <v/>
      </c>
      <c r="JM19" s="19" t="str">
        <f t="array" ref="JM19">IF(JM7="1",JM416-PRODUCT(JM9,INDEX($OL$1:$PC$19,19,MATCH(JM$2&amp;JM$6,INDEX($OL$1:$PC$19,2,)&amp;INDEX($OL$1:$PC$19,6,),0)))+JM9*SUMPRODUCT($OL$7:$PC$7,$OL$19:$PC$19)-JM$12*INDEX($OF$1:$OK$19,19,MATCH(JM13,$OF$1:$OK$1,0))+JM9*SUMPRODUCT($OL$7:$PC$7,$OL$10:$PC$10)*SUMPRODUCT($OF$10:$OI$10,$OF$19:$OI$19)+SUMPRODUCT($OL$7:$PC$7,$OL$11:$PC$11)*SUMPRODUCT($OF$11:$OI$11,$OF$19:$OI$19)+SUMPRODUCT($OL$7:$PC$7,$OL$14:$PC$14),"")</f>
        <v/>
      </c>
      <c r="JN19" s="19" t="str">
        <f t="array" ref="JN19">IF(JN7="1",JN416-PRODUCT(JN9,INDEX($OL$1:$PC$19,19,MATCH(JN$2&amp;JN$6,INDEX($OL$1:$PC$19,2,)&amp;INDEX($OL$1:$PC$19,6,),0)))+JN9*SUMPRODUCT($OL$7:$PC$7,$OL$19:$PC$19)-JN$12*INDEX($OF$1:$OK$19,19,MATCH(JN13,$OF$1:$OK$1,0))+JN9*SUMPRODUCT($OL$7:$PC$7,$OL$10:$PC$10)*SUMPRODUCT($OF$10:$OI$10,$OF$19:$OI$19)+SUMPRODUCT($OL$7:$PC$7,$OL$11:$PC$11)*SUMPRODUCT($OF$11:$OI$11,$OF$19:$OI$19)+SUMPRODUCT($OL$7:$PC$7,$OL$14:$PC$14),"")</f>
        <v/>
      </c>
      <c r="JO19" s="19" t="str">
        <f t="array" ref="JO19">IF(JO7="1",JO416-PRODUCT(JO9,INDEX($OL$1:$PC$19,19,MATCH(JO$2&amp;JO$6,INDEX($OL$1:$PC$19,2,)&amp;INDEX($OL$1:$PC$19,6,),0)))+JO9*SUMPRODUCT($OL$7:$PC$7,$OL$19:$PC$19)-JO$12*INDEX($OF$1:$OK$19,19,MATCH(JO13,$OF$1:$OK$1,0))+JO9*SUMPRODUCT($OL$7:$PC$7,$OL$10:$PC$10)*SUMPRODUCT($OF$10:$OI$10,$OF$19:$OI$19)+SUMPRODUCT($OL$7:$PC$7,$OL$11:$PC$11)*SUMPRODUCT($OF$11:$OI$11,$OF$19:$OI$19)+SUMPRODUCT($OL$7:$PC$7,$OL$14:$PC$14),"")</f>
        <v/>
      </c>
      <c r="JP19" s="19" t="str">
        <f t="array" ref="JP19">IF(JP7="1",JP416-PRODUCT(JP9,INDEX($OL$1:$PC$19,19,MATCH(JP$2&amp;JP$6,INDEX($OL$1:$PC$19,2,)&amp;INDEX($OL$1:$PC$19,6,),0)))+JP9*SUMPRODUCT($OL$7:$PC$7,$OL$19:$PC$19)-JP$12*INDEX($OF$1:$OK$19,19,MATCH(JP13,$OF$1:$OK$1,0))+JP9*SUMPRODUCT($OL$7:$PC$7,$OL$10:$PC$10)*SUMPRODUCT($OF$10:$OI$10,$OF$19:$OI$19)+SUMPRODUCT($OL$7:$PC$7,$OL$11:$PC$11)*SUMPRODUCT($OF$11:$OI$11,$OF$19:$OI$19)+SUMPRODUCT($OL$7:$PC$7,$OL$14:$PC$14),"")</f>
        <v/>
      </c>
      <c r="JQ19" s="19" t="str">
        <f t="array" ref="JQ19">IF(JQ7="1",JQ416-PRODUCT(JQ9,INDEX($OL$1:$PC$19,19,MATCH(JQ$2&amp;JQ$6,INDEX($OL$1:$PC$19,2,)&amp;INDEX($OL$1:$PC$19,6,),0)))+JQ9*SUMPRODUCT($OL$7:$PC$7,$OL$19:$PC$19)-JQ$12*INDEX($OF$1:$OK$19,19,MATCH(JQ13,$OF$1:$OK$1,0))+JQ9*SUMPRODUCT($OL$7:$PC$7,$OL$10:$PC$10)*SUMPRODUCT($OF$10:$OI$10,$OF$19:$OI$19)+SUMPRODUCT($OL$7:$PC$7,$OL$11:$PC$11)*SUMPRODUCT($OF$11:$OI$11,$OF$19:$OI$19)+SUMPRODUCT($OL$7:$PC$7,$OL$14:$PC$14),"")</f>
        <v/>
      </c>
      <c r="JR19" s="19" t="str">
        <f t="array" ref="JR19">IF(JR7="1",JR416-PRODUCT(JR9,INDEX($OL$1:$PC$19,19,MATCH(JR$2&amp;JR$6,INDEX($OL$1:$PC$19,2,)&amp;INDEX($OL$1:$PC$19,6,),0)))+JR9*SUMPRODUCT($OL$7:$PC$7,$OL$19:$PC$19)-JR$12*INDEX($OF$1:$OK$19,19,MATCH(JR13,$OF$1:$OK$1,0))+JR9*SUMPRODUCT($OL$7:$PC$7,$OL$10:$PC$10)*SUMPRODUCT($OF$10:$OI$10,$OF$19:$OI$19)+SUMPRODUCT($OL$7:$PC$7,$OL$11:$PC$11)*SUMPRODUCT($OF$11:$OI$11,$OF$19:$OI$19)+SUMPRODUCT($OL$7:$PC$7,$OL$14:$PC$14),"")</f>
        <v/>
      </c>
      <c r="JS19" s="19" t="str">
        <f t="array" ref="JS19">IF(JS7="1",JS416-PRODUCT(JS9,INDEX($OL$1:$PC$19,19,MATCH(JS$2&amp;JS$6,INDEX($OL$1:$PC$19,2,)&amp;INDEX($OL$1:$PC$19,6,),0)))+JS9*SUMPRODUCT($OL$7:$PC$7,$OL$19:$PC$19)-JS$12*INDEX($OF$1:$OK$19,19,MATCH(JS13,$OF$1:$OK$1,0))+JS9*SUMPRODUCT($OL$7:$PC$7,$OL$10:$PC$10)*SUMPRODUCT($OF$10:$OI$10,$OF$19:$OI$19)+SUMPRODUCT($OL$7:$PC$7,$OL$11:$PC$11)*SUMPRODUCT($OF$11:$OI$11,$OF$19:$OI$19)+SUMPRODUCT($OL$7:$PC$7,$OL$14:$PC$14),"")</f>
        <v/>
      </c>
      <c r="JT19" s="19" t="str">
        <f t="array" ref="JT19">IF(JT7="1",JT416-PRODUCT(JT9,INDEX($OL$1:$PC$19,19,MATCH(JT$2&amp;JT$6,INDEX($OL$1:$PC$19,2,)&amp;INDEX($OL$1:$PC$19,6,),0)))+JT9*SUMPRODUCT($OL$7:$PC$7,$OL$19:$PC$19)-JT$12*INDEX($OF$1:$OK$19,19,MATCH(JT13,$OF$1:$OK$1,0))+JT9*SUMPRODUCT($OL$7:$PC$7,$OL$10:$PC$10)*SUMPRODUCT($OF$10:$OI$10,$OF$19:$OI$19)+SUMPRODUCT($OL$7:$PC$7,$OL$11:$PC$11)*SUMPRODUCT($OF$11:$OI$11,$OF$19:$OI$19)+SUMPRODUCT($OL$7:$PC$7,$OL$14:$PC$14),"")</f>
        <v/>
      </c>
      <c r="JU19" s="19" t="str">
        <f t="array" ref="JU19">IF(JU7="1",JU416-PRODUCT(JU9,INDEX($OL$1:$PC$19,19,MATCH(JU$2&amp;JU$6,INDEX($OL$1:$PC$19,2,)&amp;INDEX($OL$1:$PC$19,6,),0)))+JU9*SUMPRODUCT($OL$7:$PC$7,$OL$19:$PC$19)-JU$12*INDEX($OF$1:$OK$19,19,MATCH(JU13,$OF$1:$OK$1,0))+JU9*SUMPRODUCT($OL$7:$PC$7,$OL$10:$PC$10)*SUMPRODUCT($OF$10:$OI$10,$OF$19:$OI$19)+SUMPRODUCT($OL$7:$PC$7,$OL$11:$PC$11)*SUMPRODUCT($OF$11:$OI$11,$OF$19:$OI$19)+SUMPRODUCT($OL$7:$PC$7,$OL$14:$PC$14),"")</f>
        <v/>
      </c>
      <c r="JV19" s="19" t="str">
        <f t="array" ref="JV19">IF(JV7="1",JV416-PRODUCT(JV9,INDEX($OL$1:$PC$19,19,MATCH(JV$2&amp;JV$6,INDEX($OL$1:$PC$19,2,)&amp;INDEX($OL$1:$PC$19,6,),0)))+JV9*SUMPRODUCT($OL$7:$PC$7,$OL$19:$PC$19)-JV$12*INDEX($OF$1:$OK$19,19,MATCH(JV13,$OF$1:$OK$1,0))+JV9*SUMPRODUCT($OL$7:$PC$7,$OL$10:$PC$10)*SUMPRODUCT($OF$10:$OI$10,$OF$19:$OI$19)+SUMPRODUCT($OL$7:$PC$7,$OL$11:$PC$11)*SUMPRODUCT($OF$11:$OI$11,$OF$19:$OI$19)+SUMPRODUCT($OL$7:$PC$7,$OL$14:$PC$14),"")</f>
        <v/>
      </c>
      <c r="JW19" s="19" t="str">
        <f t="array" ref="JW19">IF(JW7="1",JW416-PRODUCT(JW9,INDEX($OL$1:$PC$19,19,MATCH(JW$2&amp;JW$6,INDEX($OL$1:$PC$19,2,)&amp;INDEX($OL$1:$PC$19,6,),0)))+JW9*SUMPRODUCT($OL$7:$PC$7,$OL$19:$PC$19)-JW$12*INDEX($OF$1:$OK$19,19,MATCH(JW13,$OF$1:$OK$1,0))+JW9*SUMPRODUCT($OL$7:$PC$7,$OL$10:$PC$10)*SUMPRODUCT($OF$10:$OI$10,$OF$19:$OI$19)+SUMPRODUCT($OL$7:$PC$7,$OL$11:$PC$11)*SUMPRODUCT($OF$11:$OI$11,$OF$19:$OI$19)+SUMPRODUCT($OL$7:$PC$7,$OL$14:$PC$14),"")</f>
        <v/>
      </c>
      <c r="JX19" s="19" t="str">
        <f t="array" ref="JX19">IF(JX7="1",JX416-PRODUCT(JX9,INDEX($OL$1:$PC$19,19,MATCH(JX$2&amp;JX$6,INDEX($OL$1:$PC$19,2,)&amp;INDEX($OL$1:$PC$19,6,),0)))+JX9*SUMPRODUCT($OL$7:$PC$7,$OL$19:$PC$19)-JX$12*INDEX($OF$1:$OK$19,19,MATCH(JX13,$OF$1:$OK$1,0))+JX9*SUMPRODUCT($OL$7:$PC$7,$OL$10:$PC$10)*SUMPRODUCT($OF$10:$OI$10,$OF$19:$OI$19)+SUMPRODUCT($OL$7:$PC$7,$OL$11:$PC$11)*SUMPRODUCT($OF$11:$OI$11,$OF$19:$OI$19)+SUMPRODUCT($OL$7:$PC$7,$OL$14:$PC$14),"")</f>
        <v/>
      </c>
      <c r="JY19" s="19" t="str">
        <f t="array" ref="JY19">IF(JY7="1",JY416-PRODUCT(JY9,INDEX($OL$1:$PC$19,19,MATCH(JY$2&amp;JY$6,INDEX($OL$1:$PC$19,2,)&amp;INDEX($OL$1:$PC$19,6,),0)))+JY9*SUMPRODUCT($OL$7:$PC$7,$OL$19:$PC$19)-JY$12*INDEX($OF$1:$OK$19,19,MATCH(JY13,$OF$1:$OK$1,0))+JY9*SUMPRODUCT($OL$7:$PC$7,$OL$10:$PC$10)*SUMPRODUCT($OF$10:$OI$10,$OF$19:$OI$19)+SUMPRODUCT($OL$7:$PC$7,$OL$11:$PC$11)*SUMPRODUCT($OF$11:$OI$11,$OF$19:$OI$19)+SUMPRODUCT($OL$7:$PC$7,$OL$14:$PC$14),"")</f>
        <v/>
      </c>
      <c r="JZ19" s="19" t="str">
        <f t="array" ref="JZ19">IF(JZ7="1",JZ416-PRODUCT(JZ9,INDEX($OL$1:$PC$19,19,MATCH(JZ$2&amp;JZ$6,INDEX($OL$1:$PC$19,2,)&amp;INDEX($OL$1:$PC$19,6,),0)))+JZ9*SUMPRODUCT($OL$7:$PC$7,$OL$19:$PC$19)-JZ$12*INDEX($OF$1:$OK$19,19,MATCH(JZ13,$OF$1:$OK$1,0))+JZ9*SUMPRODUCT($OL$7:$PC$7,$OL$10:$PC$10)*SUMPRODUCT($OF$10:$OI$10,$OF$19:$OI$19)+SUMPRODUCT($OL$7:$PC$7,$OL$11:$PC$11)*SUMPRODUCT($OF$11:$OI$11,$OF$19:$OI$19)+SUMPRODUCT($OL$7:$PC$7,$OL$14:$PC$14),"")</f>
        <v/>
      </c>
      <c r="KA19" s="19" t="str">
        <f t="array" ref="KA19">IF(KA7="1",KA416-PRODUCT(KA9,INDEX($OL$1:$PC$19,19,MATCH(KA$2&amp;KA$6,INDEX($OL$1:$PC$19,2,)&amp;INDEX($OL$1:$PC$19,6,),0)))+KA9*SUMPRODUCT($OL$7:$PC$7,$OL$19:$PC$19)-KA$12*INDEX($OF$1:$OK$19,19,MATCH(KA13,$OF$1:$OK$1,0))+KA9*SUMPRODUCT($OL$7:$PC$7,$OL$10:$PC$10)*SUMPRODUCT($OF$10:$OI$10,$OF$19:$OI$19)+SUMPRODUCT($OL$7:$PC$7,$OL$11:$PC$11)*SUMPRODUCT($OF$11:$OI$11,$OF$19:$OI$19)+SUMPRODUCT($OL$7:$PC$7,$OL$14:$PC$14),"")</f>
        <v/>
      </c>
      <c r="KB19" s="19" t="str">
        <f t="array" ref="KB19">IF(KB7="1",KB416-PRODUCT(KB9,INDEX($OL$1:$PC$19,19,MATCH(KB$2&amp;KB$6,INDEX($OL$1:$PC$19,2,)&amp;INDEX($OL$1:$PC$19,6,),0)))+KB9*SUMPRODUCT($OL$7:$PC$7,$OL$19:$PC$19)-KB$12*INDEX($OF$1:$OK$19,19,MATCH(KB13,$OF$1:$OK$1,0))+KB9*SUMPRODUCT($OL$7:$PC$7,$OL$10:$PC$10)*SUMPRODUCT($OF$10:$OI$10,$OF$19:$OI$19)+SUMPRODUCT($OL$7:$PC$7,$OL$11:$PC$11)*SUMPRODUCT($OF$11:$OI$11,$OF$19:$OI$19)+SUMPRODUCT($OL$7:$PC$7,$OL$14:$PC$14),"")</f>
        <v/>
      </c>
      <c r="KC19" s="19" t="str">
        <f t="array" ref="KC19">IF(KC7="1",KC416-PRODUCT(KC9,INDEX($OL$1:$PC$19,19,MATCH(KC$2&amp;KC$6,INDEX($OL$1:$PC$19,2,)&amp;INDEX($OL$1:$PC$19,6,),0)))+KC9*SUMPRODUCT($OL$7:$PC$7,$OL$19:$PC$19)-KC$12*INDEX($OF$1:$OK$19,19,MATCH(KC13,$OF$1:$OK$1,0))+KC9*SUMPRODUCT($OL$7:$PC$7,$OL$10:$PC$10)*SUMPRODUCT($OF$10:$OI$10,$OF$19:$OI$19)+SUMPRODUCT($OL$7:$PC$7,$OL$11:$PC$11)*SUMPRODUCT($OF$11:$OI$11,$OF$19:$OI$19)+SUMPRODUCT($OL$7:$PC$7,$OL$14:$PC$14),"")</f>
        <v/>
      </c>
      <c r="KD19" s="19" t="str">
        <f t="array" ref="KD19">IF(KD7="1",KD416-PRODUCT(KD9,INDEX($OL$1:$PC$19,19,MATCH(KD$2&amp;KD$6,INDEX($OL$1:$PC$19,2,)&amp;INDEX($OL$1:$PC$19,6,),0)))+KD9*SUMPRODUCT($OL$7:$PC$7,$OL$19:$PC$19)-KD$12*INDEX($OF$1:$OK$19,19,MATCH(KD13,$OF$1:$OK$1,0))+KD9*SUMPRODUCT($OL$7:$PC$7,$OL$10:$PC$10)*SUMPRODUCT($OF$10:$OI$10,$OF$19:$OI$19)+SUMPRODUCT($OL$7:$PC$7,$OL$11:$PC$11)*SUMPRODUCT($OF$11:$OI$11,$OF$19:$OI$19)+SUMPRODUCT($OL$7:$PC$7,$OL$14:$PC$14),"")</f>
        <v/>
      </c>
      <c r="KE19" s="19" t="str">
        <f t="array" ref="KE19">IF(KE7="1",KE416-PRODUCT(KE9,INDEX($OL$1:$PC$19,19,MATCH(KE$2&amp;KE$6,INDEX($OL$1:$PC$19,2,)&amp;INDEX($OL$1:$PC$19,6,),0)))+KE9*SUMPRODUCT($OL$7:$PC$7,$OL$19:$PC$19)-KE$12*INDEX($OF$1:$OK$19,19,MATCH(KE13,$OF$1:$OK$1,0))+KE9*SUMPRODUCT($OL$7:$PC$7,$OL$10:$PC$10)*SUMPRODUCT($OF$10:$OI$10,$OF$19:$OI$19)+SUMPRODUCT($OL$7:$PC$7,$OL$11:$PC$11)*SUMPRODUCT($OF$11:$OI$11,$OF$19:$OI$19)+SUMPRODUCT($OL$7:$PC$7,$OL$14:$PC$14),"")</f>
        <v/>
      </c>
      <c r="KF19" s="19" t="str">
        <f t="array" ref="KF19">IF(KF7="1",KF416-PRODUCT(KF9,INDEX($OL$1:$PC$19,19,MATCH(KF$2&amp;KF$6,INDEX($OL$1:$PC$19,2,)&amp;INDEX($OL$1:$PC$19,6,),0)))+KF9*SUMPRODUCT($OL$7:$PC$7,$OL$19:$PC$19)-KF$12*INDEX($OF$1:$OK$19,19,MATCH(KF13,$OF$1:$OK$1,0))+KF9*SUMPRODUCT($OL$7:$PC$7,$OL$10:$PC$10)*SUMPRODUCT($OF$10:$OI$10,$OF$19:$OI$19)+SUMPRODUCT($OL$7:$PC$7,$OL$11:$PC$11)*SUMPRODUCT($OF$11:$OI$11,$OF$19:$OI$19)+SUMPRODUCT($OL$7:$PC$7,$OL$14:$PC$14),"")</f>
        <v/>
      </c>
      <c r="KG19" s="19" t="str">
        <f t="array" ref="KG19">IF(KG7="1",KG416-PRODUCT(KG9,INDEX($OL$1:$PC$19,19,MATCH(KG$2&amp;KG$6,INDEX($OL$1:$PC$19,2,)&amp;INDEX($OL$1:$PC$19,6,),0)))+KG9*SUMPRODUCT($OL$7:$PC$7,$OL$19:$PC$19)-KG$12*INDEX($OF$1:$OK$19,19,MATCH(KG13,$OF$1:$OK$1,0))+KG9*SUMPRODUCT($OL$7:$PC$7,$OL$10:$PC$10)*SUMPRODUCT($OF$10:$OI$10,$OF$19:$OI$19)+SUMPRODUCT($OL$7:$PC$7,$OL$11:$PC$11)*SUMPRODUCT($OF$11:$OI$11,$OF$19:$OI$19)+SUMPRODUCT($OL$7:$PC$7,$OL$14:$PC$14),"")</f>
        <v/>
      </c>
      <c r="KH19" s="19" t="str">
        <f t="array" ref="KH19">IF(KH7="1",KH416-PRODUCT(KH9,INDEX($OL$1:$PC$19,19,MATCH(KH$2&amp;KH$6,INDEX($OL$1:$PC$19,2,)&amp;INDEX($OL$1:$PC$19,6,),0)))+KH9*SUMPRODUCT($OL$7:$PC$7,$OL$19:$PC$19)-KH$12*INDEX($OF$1:$OK$19,19,MATCH(KH13,$OF$1:$OK$1,0))+KH9*SUMPRODUCT($OL$7:$PC$7,$OL$10:$PC$10)*SUMPRODUCT($OF$10:$OI$10,$OF$19:$OI$19)+SUMPRODUCT($OL$7:$PC$7,$OL$11:$PC$11)*SUMPRODUCT($OF$11:$OI$11,$OF$19:$OI$19)+SUMPRODUCT($OL$7:$PC$7,$OL$14:$PC$14),"")</f>
        <v/>
      </c>
      <c r="KI19" s="19" t="str">
        <f t="array" ref="KI19">IF(KI7="1",KI416-PRODUCT(KI9,INDEX($OL$1:$PC$19,19,MATCH(KI$2&amp;KI$6,INDEX($OL$1:$PC$19,2,)&amp;INDEX($OL$1:$PC$19,6,),0)))+KI9*SUMPRODUCT($OL$7:$PC$7,$OL$19:$PC$19)-KI$12*INDEX($OF$1:$OK$19,19,MATCH(KI13,$OF$1:$OK$1,0))+KI9*SUMPRODUCT($OL$7:$PC$7,$OL$10:$PC$10)*SUMPRODUCT($OF$10:$OI$10,$OF$19:$OI$19)+SUMPRODUCT($OL$7:$PC$7,$OL$11:$PC$11)*SUMPRODUCT($OF$11:$OI$11,$OF$19:$OI$19)+SUMPRODUCT($OL$7:$PC$7,$OL$14:$PC$14),"")</f>
        <v/>
      </c>
      <c r="KJ19" s="19" t="str">
        <f t="array" ref="KJ19">IF(KJ7="1",KJ416-PRODUCT(KJ9,INDEX($OL$1:$PC$19,19,MATCH(KJ$2&amp;KJ$6,INDEX($OL$1:$PC$19,2,)&amp;INDEX($OL$1:$PC$19,6,),0)))+KJ9*SUMPRODUCT($OL$7:$PC$7,$OL$19:$PC$19)-KJ$12*INDEX($OF$1:$OK$19,19,MATCH(KJ13,$OF$1:$OK$1,0))+KJ9*SUMPRODUCT($OL$7:$PC$7,$OL$10:$PC$10)*SUMPRODUCT($OF$10:$OI$10,$OF$19:$OI$19)+SUMPRODUCT($OL$7:$PC$7,$OL$11:$PC$11)*SUMPRODUCT($OF$11:$OI$11,$OF$19:$OI$19)+SUMPRODUCT($OL$7:$PC$7,$OL$14:$PC$14),"")</f>
        <v/>
      </c>
      <c r="KK19" s="19" t="str">
        <f t="array" ref="KK19">IF(KK7="1",KK416-PRODUCT(KK9,INDEX($OL$1:$PC$19,19,MATCH(KK$2&amp;KK$6,INDEX($OL$1:$PC$19,2,)&amp;INDEX($OL$1:$PC$19,6,),0)))+KK9*SUMPRODUCT($OL$7:$PC$7,$OL$19:$PC$19)-KK$12*INDEX($OF$1:$OK$19,19,MATCH(KK13,$OF$1:$OK$1,0))+KK9*SUMPRODUCT($OL$7:$PC$7,$OL$10:$PC$10)*SUMPRODUCT($OF$10:$OI$10,$OF$19:$OI$19)+SUMPRODUCT($OL$7:$PC$7,$OL$11:$PC$11)*SUMPRODUCT($OF$11:$OI$11,$OF$19:$OI$19)+SUMPRODUCT($OL$7:$PC$7,$OL$14:$PC$14),"")</f>
        <v/>
      </c>
      <c r="KL19" s="19" t="str">
        <f t="array" ref="KL19">IF(KL7="1",KL416-PRODUCT(KL9,INDEX($OL$1:$PC$19,19,MATCH(KL$2&amp;KL$6,INDEX($OL$1:$PC$19,2,)&amp;INDEX($OL$1:$PC$19,6,),0)))+KL9*SUMPRODUCT($OL$7:$PC$7,$OL$19:$PC$19)-KL$12*INDEX($OF$1:$OK$19,19,MATCH(KL13,$OF$1:$OK$1,0))+KL9*SUMPRODUCT($OL$7:$PC$7,$OL$10:$PC$10)*SUMPRODUCT($OF$10:$OI$10,$OF$19:$OI$19)+SUMPRODUCT($OL$7:$PC$7,$OL$11:$PC$11)*SUMPRODUCT($OF$11:$OI$11,$OF$19:$OI$19)+SUMPRODUCT($OL$7:$PC$7,$OL$14:$PC$14),"")</f>
        <v/>
      </c>
      <c r="KM19" s="19" t="str">
        <f t="array" ref="KM19">IF(KM7="1",KM416-PRODUCT(KM9,INDEX($OL$1:$PC$19,19,MATCH(KM$2&amp;KM$6,INDEX($OL$1:$PC$19,2,)&amp;INDEX($OL$1:$PC$19,6,),0)))+KM9*SUMPRODUCT($OL$7:$PC$7,$OL$19:$PC$19)-KM$12*INDEX($OF$1:$OK$19,19,MATCH(KM13,$OF$1:$OK$1,0))+KM9*SUMPRODUCT($OL$7:$PC$7,$OL$10:$PC$10)*SUMPRODUCT($OF$10:$OI$10,$OF$19:$OI$19)+SUMPRODUCT($OL$7:$PC$7,$OL$11:$PC$11)*SUMPRODUCT($OF$11:$OI$11,$OF$19:$OI$19)+SUMPRODUCT($OL$7:$PC$7,$OL$14:$PC$14),"")</f>
        <v/>
      </c>
      <c r="KN19" s="19" t="str">
        <f t="array" ref="KN19">IF(KN7="1",KN416-PRODUCT(KN9,INDEX($OL$1:$PC$19,19,MATCH(KN$2&amp;KN$6,INDEX($OL$1:$PC$19,2,)&amp;INDEX($OL$1:$PC$19,6,),0)))+KN9*SUMPRODUCT($OL$7:$PC$7,$OL$19:$PC$19)-KN$12*INDEX($OF$1:$OK$19,19,MATCH(KN13,$OF$1:$OK$1,0))+KN9*SUMPRODUCT($OL$7:$PC$7,$OL$10:$PC$10)*SUMPRODUCT($OF$10:$OI$10,$OF$19:$OI$19)+SUMPRODUCT($OL$7:$PC$7,$OL$11:$PC$11)*SUMPRODUCT($OF$11:$OI$11,$OF$19:$OI$19)+SUMPRODUCT($OL$7:$PC$7,$OL$14:$PC$14),"")</f>
        <v/>
      </c>
      <c r="KO19" s="19" t="str">
        <f t="array" ref="KO19">IF(KO7="1",KO416-PRODUCT(KO9,INDEX($OL$1:$PC$19,19,MATCH(KO$2&amp;KO$6,INDEX($OL$1:$PC$19,2,)&amp;INDEX($OL$1:$PC$19,6,),0)))+KO9*SUMPRODUCT($OL$7:$PC$7,$OL$19:$PC$19)-KO$12*INDEX($OF$1:$OK$19,19,MATCH(KO13,$OF$1:$OK$1,0))+KO9*SUMPRODUCT($OL$7:$PC$7,$OL$10:$PC$10)*SUMPRODUCT($OF$10:$OI$10,$OF$19:$OI$19)+SUMPRODUCT($OL$7:$PC$7,$OL$11:$PC$11)*SUMPRODUCT($OF$11:$OI$11,$OF$19:$OI$19)+SUMPRODUCT($OL$7:$PC$7,$OL$14:$PC$14),"")</f>
        <v/>
      </c>
      <c r="KP19" s="19" t="str">
        <f t="array" ref="KP19">IF(KP7="1",KP416-PRODUCT(KP9,INDEX($OL$1:$PC$19,19,MATCH(KP$2&amp;KP$6,INDEX($OL$1:$PC$19,2,)&amp;INDEX($OL$1:$PC$19,6,),0)))+KP9*SUMPRODUCT($OL$7:$PC$7,$OL$19:$PC$19)-KP$12*INDEX($OF$1:$OK$19,19,MATCH(KP13,$OF$1:$OK$1,0))+KP9*SUMPRODUCT($OL$7:$PC$7,$OL$10:$PC$10)*SUMPRODUCT($OF$10:$OI$10,$OF$19:$OI$19)+SUMPRODUCT($OL$7:$PC$7,$OL$11:$PC$11)*SUMPRODUCT($OF$11:$OI$11,$OF$19:$OI$19)+SUMPRODUCT($OL$7:$PC$7,$OL$14:$PC$14),"")</f>
        <v/>
      </c>
      <c r="KQ19" s="19" t="str">
        <f t="array" ref="KQ19">IF(KQ7="1",KQ416-PRODUCT(KQ9,INDEX($OL$1:$PC$19,19,MATCH(KQ$2&amp;KQ$6,INDEX($OL$1:$PC$19,2,)&amp;INDEX($OL$1:$PC$19,6,),0)))+KQ9*SUMPRODUCT($OL$7:$PC$7,$OL$19:$PC$19)-KQ$12*INDEX($OF$1:$OK$19,19,MATCH(KQ13,$OF$1:$OK$1,0))+KQ9*SUMPRODUCT($OL$7:$PC$7,$OL$10:$PC$10)*SUMPRODUCT($OF$10:$OI$10,$OF$19:$OI$19)+SUMPRODUCT($OL$7:$PC$7,$OL$11:$PC$11)*SUMPRODUCT($OF$11:$OI$11,$OF$19:$OI$19)+SUMPRODUCT($OL$7:$PC$7,$OL$14:$PC$14),"")</f>
        <v/>
      </c>
      <c r="KR19" s="19" t="str">
        <f t="array" ref="KR19">IF(KR7="1",KR416-PRODUCT(KR9,INDEX($OL$1:$PC$19,19,MATCH(KR$2&amp;KR$6,INDEX($OL$1:$PC$19,2,)&amp;INDEX($OL$1:$PC$19,6,),0)))+KR9*SUMPRODUCT($OL$7:$PC$7,$OL$19:$PC$19)-KR$12*INDEX($OF$1:$OK$19,19,MATCH(KR13,$OF$1:$OK$1,0))+KR9*SUMPRODUCT($OL$7:$PC$7,$OL$10:$PC$10)*SUMPRODUCT($OF$10:$OI$10,$OF$19:$OI$19)+SUMPRODUCT($OL$7:$PC$7,$OL$11:$PC$11)*SUMPRODUCT($OF$11:$OI$11,$OF$19:$OI$19)+SUMPRODUCT($OL$7:$PC$7,$OL$14:$PC$14),"")</f>
        <v/>
      </c>
      <c r="KS19" s="19" t="str">
        <f t="array" ref="KS19">IF(KS7="1",KS416-PRODUCT(KS9,INDEX($OL$1:$PC$19,19,MATCH(KS$2&amp;KS$6,INDEX($OL$1:$PC$19,2,)&amp;INDEX($OL$1:$PC$19,6,),0)))+KS9*SUMPRODUCT($OL$7:$PC$7,$OL$19:$PC$19)-KS$12*INDEX($OF$1:$OK$19,19,MATCH(KS13,$OF$1:$OK$1,0))+KS9*SUMPRODUCT($OL$7:$PC$7,$OL$10:$PC$10)*SUMPRODUCT($OF$10:$OI$10,$OF$19:$OI$19)+SUMPRODUCT($OL$7:$PC$7,$OL$11:$PC$11)*SUMPRODUCT($OF$11:$OI$11,$OF$19:$OI$19)+SUMPRODUCT($OL$7:$PC$7,$OL$14:$PC$14),"")</f>
        <v/>
      </c>
      <c r="KT19" s="19" t="str">
        <f t="array" ref="KT19">IF(KT7="1",KT416-PRODUCT(KT9,INDEX($OL$1:$PC$19,19,MATCH(KT$2&amp;KT$6,INDEX($OL$1:$PC$19,2,)&amp;INDEX($OL$1:$PC$19,6,),0)))+KT9*SUMPRODUCT($OL$7:$PC$7,$OL$19:$PC$19)-KT$12*INDEX($OF$1:$OK$19,19,MATCH(KT13,$OF$1:$OK$1,0))+KT9*SUMPRODUCT($OL$7:$PC$7,$OL$10:$PC$10)*SUMPRODUCT($OF$10:$OI$10,$OF$19:$OI$19)+SUMPRODUCT($OL$7:$PC$7,$OL$11:$PC$11)*SUMPRODUCT($OF$11:$OI$11,$OF$19:$OI$19)+SUMPRODUCT($OL$7:$PC$7,$OL$14:$PC$14),"")</f>
        <v/>
      </c>
      <c r="KU19" s="19" t="str">
        <f t="array" ref="KU19">IF(KU7="1",KU416-PRODUCT(KU9,INDEX($OL$1:$PC$19,19,MATCH(KU$2&amp;KU$6,INDEX($OL$1:$PC$19,2,)&amp;INDEX($OL$1:$PC$19,6,),0)))+KU9*SUMPRODUCT($OL$7:$PC$7,$OL$19:$PC$19)-KU$12*INDEX($OF$1:$OK$19,19,MATCH(KU13,$OF$1:$OK$1,0))+KU9*SUMPRODUCT($OL$7:$PC$7,$OL$10:$PC$10)*SUMPRODUCT($OF$10:$OI$10,$OF$19:$OI$19)+SUMPRODUCT($OL$7:$PC$7,$OL$11:$PC$11)*SUMPRODUCT($OF$11:$OI$11,$OF$19:$OI$19)+SUMPRODUCT($OL$7:$PC$7,$OL$14:$PC$14),"")</f>
        <v/>
      </c>
      <c r="KV19" s="19" t="str">
        <f t="array" ref="KV19">IF(KV7="1",KV416-PRODUCT(KV9,INDEX($OL$1:$PC$19,19,MATCH(KV$2&amp;KV$6,INDEX($OL$1:$PC$19,2,)&amp;INDEX($OL$1:$PC$19,6,),0)))+KV9*SUMPRODUCT($OL$7:$PC$7,$OL$19:$PC$19)-KV$12*INDEX($OF$1:$OK$19,19,MATCH(KV13,$OF$1:$OK$1,0))+KV9*SUMPRODUCT($OL$7:$PC$7,$OL$10:$PC$10)*SUMPRODUCT($OF$10:$OI$10,$OF$19:$OI$19)+SUMPRODUCT($OL$7:$PC$7,$OL$11:$PC$11)*SUMPRODUCT($OF$11:$OI$11,$OF$19:$OI$19)+SUMPRODUCT($OL$7:$PC$7,$OL$14:$PC$14),"")</f>
        <v/>
      </c>
      <c r="KW19" s="19" t="str">
        <f t="array" ref="KW19">IF(KW7="1",KW416-PRODUCT(KW9,INDEX($OL$1:$PC$19,19,MATCH(KW$2&amp;KW$6,INDEX($OL$1:$PC$19,2,)&amp;INDEX($OL$1:$PC$19,6,),0)))+KW9*SUMPRODUCT($OL$7:$PC$7,$OL$19:$PC$19)-KW$12*INDEX($OF$1:$OK$19,19,MATCH(KW13,$OF$1:$OK$1,0))+KW9*SUMPRODUCT($OL$7:$PC$7,$OL$10:$PC$10)*SUMPRODUCT($OF$10:$OI$10,$OF$19:$OI$19)+SUMPRODUCT($OL$7:$PC$7,$OL$11:$PC$11)*SUMPRODUCT($OF$11:$OI$11,$OF$19:$OI$19)+SUMPRODUCT($OL$7:$PC$7,$OL$14:$PC$14),"")</f>
        <v/>
      </c>
      <c r="KX19" s="19" t="str">
        <f t="array" ref="KX19">IF(KX7="1",KX416-PRODUCT(KX9,INDEX($OL$1:$PC$19,19,MATCH(KX$2&amp;KX$6,INDEX($OL$1:$PC$19,2,)&amp;INDEX($OL$1:$PC$19,6,),0)))+KX9*SUMPRODUCT($OL$7:$PC$7,$OL$19:$PC$19)-KX$12*INDEX($OF$1:$OK$19,19,MATCH(KX13,$OF$1:$OK$1,0))+KX9*SUMPRODUCT($OL$7:$PC$7,$OL$10:$PC$10)*SUMPRODUCT($OF$10:$OI$10,$OF$19:$OI$19)+SUMPRODUCT($OL$7:$PC$7,$OL$11:$PC$11)*SUMPRODUCT($OF$11:$OI$11,$OF$19:$OI$19)+SUMPRODUCT($OL$7:$PC$7,$OL$14:$PC$14),"")</f>
        <v/>
      </c>
      <c r="KY19" s="19" t="str">
        <f t="array" ref="KY19">IF(KY7="1",KY416-PRODUCT(KY9,INDEX($OL$1:$PC$19,19,MATCH(KY$2&amp;KY$6,INDEX($OL$1:$PC$19,2,)&amp;INDEX($OL$1:$PC$19,6,),0)))+KY9*SUMPRODUCT($OL$7:$PC$7,$OL$19:$PC$19)-KY$12*INDEX($OF$1:$OK$19,19,MATCH(KY13,$OF$1:$OK$1,0))+KY9*SUMPRODUCT($OL$7:$PC$7,$OL$10:$PC$10)*SUMPRODUCT($OF$10:$OI$10,$OF$19:$OI$19)+SUMPRODUCT($OL$7:$PC$7,$OL$11:$PC$11)*SUMPRODUCT($OF$11:$OI$11,$OF$19:$OI$19)+SUMPRODUCT($OL$7:$PC$7,$OL$14:$PC$14),"")</f>
        <v/>
      </c>
      <c r="KZ19" s="19" t="str">
        <f t="array" ref="KZ19">IF(KZ7="1",KZ416-PRODUCT(KZ9,INDEX($OL$1:$PC$19,19,MATCH(KZ$2&amp;KZ$6,INDEX($OL$1:$PC$19,2,)&amp;INDEX($OL$1:$PC$19,6,),0)))+KZ9*SUMPRODUCT($OL$7:$PC$7,$OL$19:$PC$19)-KZ$12*INDEX($OF$1:$OK$19,19,MATCH(KZ13,$OF$1:$OK$1,0))+KZ9*SUMPRODUCT($OL$7:$PC$7,$OL$10:$PC$10)*SUMPRODUCT($OF$10:$OI$10,$OF$19:$OI$19)+SUMPRODUCT($OL$7:$PC$7,$OL$11:$PC$11)*SUMPRODUCT($OF$11:$OI$11,$OF$19:$OI$19)+SUMPRODUCT($OL$7:$PC$7,$OL$14:$PC$14),"")</f>
        <v/>
      </c>
      <c r="LA19" s="19" t="str">
        <f t="array" ref="LA19">IF(LA7="1",LA416-PRODUCT(LA9,INDEX($OL$1:$PC$19,19,MATCH(LA$2&amp;LA$6,INDEX($OL$1:$PC$19,2,)&amp;INDEX($OL$1:$PC$19,6,),0)))+LA9*SUMPRODUCT($OL$7:$PC$7,$OL$19:$PC$19)-LA$12*INDEX($OF$1:$OK$19,19,MATCH(LA13,$OF$1:$OK$1,0))+LA9*SUMPRODUCT($OL$7:$PC$7,$OL$10:$PC$10)*SUMPRODUCT($OF$10:$OI$10,$OF$19:$OI$19)+SUMPRODUCT($OL$7:$PC$7,$OL$11:$PC$11)*SUMPRODUCT($OF$11:$OI$11,$OF$19:$OI$19)+SUMPRODUCT($OL$7:$PC$7,$OL$14:$PC$14),"")</f>
        <v/>
      </c>
      <c r="LB19" s="19" t="str">
        <f t="array" ref="LB19">IF(LB7="1",LB416-PRODUCT(LB9,INDEX($OL$1:$PC$19,19,MATCH(LB$2&amp;LB$6,INDEX($OL$1:$PC$19,2,)&amp;INDEX($OL$1:$PC$19,6,),0)))+LB9*SUMPRODUCT($OL$7:$PC$7,$OL$19:$PC$19)-LB$12*INDEX($OF$1:$OK$19,19,MATCH(LB13,$OF$1:$OK$1,0))+LB9*SUMPRODUCT($OL$7:$PC$7,$OL$10:$PC$10)*SUMPRODUCT($OF$10:$OI$10,$OF$19:$OI$19)+SUMPRODUCT($OL$7:$PC$7,$OL$11:$PC$11)*SUMPRODUCT($OF$11:$OI$11,$OF$19:$OI$19)+SUMPRODUCT($OL$7:$PC$7,$OL$14:$PC$14),"")</f>
        <v/>
      </c>
      <c r="LC19" s="19" t="str">
        <f t="array" ref="LC19">IF(LC7="1",LC416-PRODUCT(LC9,INDEX($OL$1:$PC$19,19,MATCH(LC$2&amp;LC$6,INDEX($OL$1:$PC$19,2,)&amp;INDEX($OL$1:$PC$19,6,),0)))+LC9*SUMPRODUCT($OL$7:$PC$7,$OL$19:$PC$19)-LC$12*INDEX($OF$1:$OK$19,19,MATCH(LC13,$OF$1:$OK$1,0))+LC9*SUMPRODUCT($OL$7:$PC$7,$OL$10:$PC$10)*SUMPRODUCT($OF$10:$OI$10,$OF$19:$OI$19)+SUMPRODUCT($OL$7:$PC$7,$OL$11:$PC$11)*SUMPRODUCT($OF$11:$OI$11,$OF$19:$OI$19)+SUMPRODUCT($OL$7:$PC$7,$OL$14:$PC$14),"")</f>
        <v/>
      </c>
      <c r="LD19" s="19" t="str">
        <f t="array" ref="LD19">IF(LD7="1",LD416-PRODUCT(LD9,INDEX($OL$1:$PC$19,19,MATCH(LD$2&amp;LD$6,INDEX($OL$1:$PC$19,2,)&amp;INDEX($OL$1:$PC$19,6,),0)))+LD9*SUMPRODUCT($OL$7:$PC$7,$OL$19:$PC$19)-LD$12*INDEX($OF$1:$OK$19,19,MATCH(LD13,$OF$1:$OK$1,0))+LD9*SUMPRODUCT($OL$7:$PC$7,$OL$10:$PC$10)*SUMPRODUCT($OF$10:$OI$10,$OF$19:$OI$19)+SUMPRODUCT($OL$7:$PC$7,$OL$11:$PC$11)*SUMPRODUCT($OF$11:$OI$11,$OF$19:$OI$19)+SUMPRODUCT($OL$7:$PC$7,$OL$14:$PC$14),"")</f>
        <v/>
      </c>
      <c r="LE19" s="19" t="str">
        <f t="array" ref="LE19">IF(LE7="1",LE416-PRODUCT(LE9,INDEX($OL$1:$PC$19,19,MATCH(LE$2&amp;LE$6,INDEX($OL$1:$PC$19,2,)&amp;INDEX($OL$1:$PC$19,6,),0)))+LE9*SUMPRODUCT($OL$7:$PC$7,$OL$19:$PC$19)-LE$12*INDEX($OF$1:$OK$19,19,MATCH(LE13,$OF$1:$OK$1,0))+LE9*SUMPRODUCT($OL$7:$PC$7,$OL$10:$PC$10)*SUMPRODUCT($OF$10:$OI$10,$OF$19:$OI$19)+SUMPRODUCT($OL$7:$PC$7,$OL$11:$PC$11)*SUMPRODUCT($OF$11:$OI$11,$OF$19:$OI$19)+SUMPRODUCT($OL$7:$PC$7,$OL$14:$PC$14),"")</f>
        <v/>
      </c>
      <c r="LF19" s="19" t="str">
        <f t="array" ref="LF19">IF(LF7="1",LF416-PRODUCT(LF9,INDEX($OL$1:$PC$19,19,MATCH(LF$2&amp;LF$6,INDEX($OL$1:$PC$19,2,)&amp;INDEX($OL$1:$PC$19,6,),0)))+LF9*SUMPRODUCT($OL$7:$PC$7,$OL$19:$PC$19)-LF$12*INDEX($OF$1:$OK$19,19,MATCH(LF13,$OF$1:$OK$1,0))+LF9*SUMPRODUCT($OL$7:$PC$7,$OL$10:$PC$10)*SUMPRODUCT($OF$10:$OI$10,$OF$19:$OI$19)+SUMPRODUCT($OL$7:$PC$7,$OL$11:$PC$11)*SUMPRODUCT($OF$11:$OI$11,$OF$19:$OI$19)+SUMPRODUCT($OL$7:$PC$7,$OL$14:$PC$14),"")</f>
        <v/>
      </c>
      <c r="LG19" s="19" t="str">
        <f t="array" ref="LG19">IF(LG7="1",LG416-PRODUCT(LG9,INDEX($OL$1:$PC$19,19,MATCH(LG$2&amp;LG$6,INDEX($OL$1:$PC$19,2,)&amp;INDEX($OL$1:$PC$19,6,),0)))+LG9*SUMPRODUCT($OL$7:$PC$7,$OL$19:$PC$19)-LG$12*INDEX($OF$1:$OK$19,19,MATCH(LG13,$OF$1:$OK$1,0))+LG9*SUMPRODUCT($OL$7:$PC$7,$OL$10:$PC$10)*SUMPRODUCT($OF$10:$OI$10,$OF$19:$OI$19)+SUMPRODUCT($OL$7:$PC$7,$OL$11:$PC$11)*SUMPRODUCT($OF$11:$OI$11,$OF$19:$OI$19)+SUMPRODUCT($OL$7:$PC$7,$OL$14:$PC$14),"")</f>
        <v/>
      </c>
      <c r="LH19" s="19" t="str">
        <f t="array" ref="LH19">IF(LH7="1",LH416-PRODUCT(LH9,INDEX($OL$1:$PC$19,19,MATCH(LH$2&amp;LH$6,INDEX($OL$1:$PC$19,2,)&amp;INDEX($OL$1:$PC$19,6,),0)))+LH9*SUMPRODUCT($OL$7:$PC$7,$OL$19:$PC$19)-LH$12*INDEX($OF$1:$OK$19,19,MATCH(LH13,$OF$1:$OK$1,0))+LH9*SUMPRODUCT($OL$7:$PC$7,$OL$10:$PC$10)*SUMPRODUCT($OF$10:$OI$10,$OF$19:$OI$19)+SUMPRODUCT($OL$7:$PC$7,$OL$11:$PC$11)*SUMPRODUCT($OF$11:$OI$11,$OF$19:$OI$19)+SUMPRODUCT($OL$7:$PC$7,$OL$14:$PC$14),"")</f>
        <v/>
      </c>
      <c r="LI19" s="19" t="str">
        <f t="array" ref="LI19">IF(LI7="1",LI416-PRODUCT(LI9,INDEX($OL$1:$PC$19,19,MATCH(LI$2&amp;LI$6,INDEX($OL$1:$PC$19,2,)&amp;INDEX($OL$1:$PC$19,6,),0)))+LI9*SUMPRODUCT($OL$7:$PC$7,$OL$19:$PC$19)-LI$12*INDEX($OF$1:$OK$19,19,MATCH(LI13,$OF$1:$OK$1,0))+LI9*SUMPRODUCT($OL$7:$PC$7,$OL$10:$PC$10)*SUMPRODUCT($OF$10:$OI$10,$OF$19:$OI$19)+SUMPRODUCT($OL$7:$PC$7,$OL$11:$PC$11)*SUMPRODUCT($OF$11:$OI$11,$OF$19:$OI$19)+SUMPRODUCT($OL$7:$PC$7,$OL$14:$PC$14),"")</f>
        <v/>
      </c>
      <c r="LJ19" s="19" t="str">
        <f t="array" ref="LJ19">IF(LJ7="1",LJ416-PRODUCT(LJ9,INDEX($OL$1:$PC$19,19,MATCH(LJ$2&amp;LJ$6,INDEX($OL$1:$PC$19,2,)&amp;INDEX($OL$1:$PC$19,6,),0)))+LJ9*SUMPRODUCT($OL$7:$PC$7,$OL$19:$PC$19)-LJ$12*INDEX($OF$1:$OK$19,19,MATCH(LJ13,$OF$1:$OK$1,0))+LJ9*SUMPRODUCT($OL$7:$PC$7,$OL$10:$PC$10)*SUMPRODUCT($OF$10:$OI$10,$OF$19:$OI$19)+SUMPRODUCT($OL$7:$PC$7,$OL$11:$PC$11)*SUMPRODUCT($OF$11:$OI$11,$OF$19:$OI$19)+SUMPRODUCT($OL$7:$PC$7,$OL$14:$PC$14),"")</f>
        <v/>
      </c>
      <c r="LK19" s="19" t="str">
        <f t="array" ref="LK19">IF(LK7="1",LK416-PRODUCT(LK9,INDEX($OL$1:$PC$19,19,MATCH(LK$2&amp;LK$6,INDEX($OL$1:$PC$19,2,)&amp;INDEX($OL$1:$PC$19,6,),0)))+LK9*SUMPRODUCT($OL$7:$PC$7,$OL$19:$PC$19)-LK$12*INDEX($OF$1:$OK$19,19,MATCH(LK13,$OF$1:$OK$1,0))+LK9*SUMPRODUCT($OL$7:$PC$7,$OL$10:$PC$10)*SUMPRODUCT($OF$10:$OI$10,$OF$19:$OI$19)+SUMPRODUCT($OL$7:$PC$7,$OL$11:$PC$11)*SUMPRODUCT($OF$11:$OI$11,$OF$19:$OI$19)+SUMPRODUCT($OL$7:$PC$7,$OL$14:$PC$14),"")</f>
        <v/>
      </c>
      <c r="LL19" s="19" t="str">
        <f t="array" ref="LL19">IF(LL7="1",LL416-PRODUCT(LL9,INDEX($OL$1:$PC$19,19,MATCH(LL$2&amp;LL$6,INDEX($OL$1:$PC$19,2,)&amp;INDEX($OL$1:$PC$19,6,),0)))+LL9*SUMPRODUCT($OL$7:$PC$7,$OL$19:$PC$19)-LL$12*INDEX($OF$1:$OK$19,19,MATCH(LL13,$OF$1:$OK$1,0))+LL9*SUMPRODUCT($OL$7:$PC$7,$OL$10:$PC$10)*SUMPRODUCT($OF$10:$OI$10,$OF$19:$OI$19)+SUMPRODUCT($OL$7:$PC$7,$OL$11:$PC$11)*SUMPRODUCT($OF$11:$OI$11,$OF$19:$OI$19)+SUMPRODUCT($OL$7:$PC$7,$OL$14:$PC$14),"")</f>
        <v/>
      </c>
      <c r="LM19" s="19" t="str">
        <f t="array" ref="LM19">IF(LM7="1",LM416-PRODUCT(LM9,INDEX($OL$1:$PC$19,19,MATCH(LM$2&amp;LM$6,INDEX($OL$1:$PC$19,2,)&amp;INDEX($OL$1:$PC$19,6,),0)))+LM9*SUMPRODUCT($OL$7:$PC$7,$OL$19:$PC$19)-LM$12*INDEX($OF$1:$OK$19,19,MATCH(LM13,$OF$1:$OK$1,0))+LM9*SUMPRODUCT($OL$7:$PC$7,$OL$10:$PC$10)*SUMPRODUCT($OF$10:$OI$10,$OF$19:$OI$19)+SUMPRODUCT($OL$7:$PC$7,$OL$11:$PC$11)*SUMPRODUCT($OF$11:$OI$11,$OF$19:$OI$19)+SUMPRODUCT($OL$7:$PC$7,$OL$14:$PC$14),"")</f>
        <v/>
      </c>
      <c r="LN19" s="19" t="str">
        <f t="array" ref="LN19">IF(LN7="1",LN416-PRODUCT(LN9,INDEX($OL$1:$PC$19,19,MATCH(LN$2&amp;LN$6,INDEX($OL$1:$PC$19,2,)&amp;INDEX($OL$1:$PC$19,6,),0)))+LN9*SUMPRODUCT($OL$7:$PC$7,$OL$19:$PC$19)-LN$12*INDEX($OF$1:$OK$19,19,MATCH(LN13,$OF$1:$OK$1,0))+LN9*SUMPRODUCT($OL$7:$PC$7,$OL$10:$PC$10)*SUMPRODUCT($OF$10:$OI$10,$OF$19:$OI$19)+SUMPRODUCT($OL$7:$PC$7,$OL$11:$PC$11)*SUMPRODUCT($OF$11:$OI$11,$OF$19:$OI$19)+SUMPRODUCT($OL$7:$PC$7,$OL$14:$PC$14),"")</f>
        <v/>
      </c>
      <c r="LO19" s="19" t="str">
        <f t="array" ref="LO19">IF(LO7="1",LO416-PRODUCT(LO9,INDEX($OL$1:$PC$19,19,MATCH(LO$2&amp;LO$6,INDEX($OL$1:$PC$19,2,)&amp;INDEX($OL$1:$PC$19,6,),0)))+LO9*SUMPRODUCT($OL$7:$PC$7,$OL$19:$PC$19)-LO$12*INDEX($OF$1:$OK$19,19,MATCH(LO13,$OF$1:$OK$1,0))+LO9*SUMPRODUCT($OL$7:$PC$7,$OL$10:$PC$10)*SUMPRODUCT($OF$10:$OI$10,$OF$19:$OI$19)+SUMPRODUCT($OL$7:$PC$7,$OL$11:$PC$11)*SUMPRODUCT($OF$11:$OI$11,$OF$19:$OI$19)+SUMPRODUCT($OL$7:$PC$7,$OL$14:$PC$14),"")</f>
        <v/>
      </c>
      <c r="LP19" s="19" t="str">
        <f t="array" ref="LP19">IF(LP7="1",LP416-PRODUCT(LP9,INDEX($OL$1:$PC$19,19,MATCH(LP$2&amp;LP$6,INDEX($OL$1:$PC$19,2,)&amp;INDEX($OL$1:$PC$19,6,),0)))+LP9*SUMPRODUCT($OL$7:$PC$7,$OL$19:$PC$19)-LP$12*INDEX($OF$1:$OK$19,19,MATCH(LP13,$OF$1:$OK$1,0))+LP9*SUMPRODUCT($OL$7:$PC$7,$OL$10:$PC$10)*SUMPRODUCT($OF$10:$OI$10,$OF$19:$OI$19)+SUMPRODUCT($OL$7:$PC$7,$OL$11:$PC$11)*SUMPRODUCT($OF$11:$OI$11,$OF$19:$OI$19)+SUMPRODUCT($OL$7:$PC$7,$OL$14:$PC$14),"")</f>
        <v/>
      </c>
      <c r="LQ19" s="19" t="str">
        <f t="array" ref="LQ19">IF(LQ7="1",LQ416-PRODUCT(LQ9,INDEX($OL$1:$PC$19,19,MATCH(LQ$2&amp;LQ$6,INDEX($OL$1:$PC$19,2,)&amp;INDEX($OL$1:$PC$19,6,),0)))+LQ9*SUMPRODUCT($OL$7:$PC$7,$OL$19:$PC$19)-LQ$12*INDEX($OF$1:$OK$19,19,MATCH(LQ13,$OF$1:$OK$1,0))+LQ9*SUMPRODUCT($OL$7:$PC$7,$OL$10:$PC$10)*SUMPRODUCT($OF$10:$OI$10,$OF$19:$OI$19)+SUMPRODUCT($OL$7:$PC$7,$OL$11:$PC$11)*SUMPRODUCT($OF$11:$OI$11,$OF$19:$OI$19)+SUMPRODUCT($OL$7:$PC$7,$OL$14:$PC$14),"")</f>
        <v/>
      </c>
      <c r="LR19" s="19" t="str">
        <f t="array" ref="LR19">IF(LR7="1",LR416-PRODUCT(LR9,INDEX($OL$1:$PC$19,19,MATCH(LR$2&amp;LR$6,INDEX($OL$1:$PC$19,2,)&amp;INDEX($OL$1:$PC$19,6,),0)))+LR9*SUMPRODUCT($OL$7:$PC$7,$OL$19:$PC$19)-LR$12*INDEX($OF$1:$OK$19,19,MATCH(LR13,$OF$1:$OK$1,0))+LR9*SUMPRODUCT($OL$7:$PC$7,$OL$10:$PC$10)*SUMPRODUCT($OF$10:$OI$10,$OF$19:$OI$19)+SUMPRODUCT($OL$7:$PC$7,$OL$11:$PC$11)*SUMPRODUCT($OF$11:$OI$11,$OF$19:$OI$19)+SUMPRODUCT($OL$7:$PC$7,$OL$14:$PC$14),"")</f>
        <v/>
      </c>
      <c r="LS19" s="19" t="str">
        <f t="array" ref="LS19">IF(LS7="1",LS416-PRODUCT(LS$9,INDEX($OL$1:$PC$19,19,MATCH(LS$2&amp;LS$6,INDEX($OL$1:$PC$19,2,)&amp;INDEX($OL$1:$PC$19,6,),0)))+LS9*SUMPRODUCT($OL$7:$PC$7,$OL$19:$PC$19),"")</f>
        <v/>
      </c>
      <c r="LT19" s="19" t="str">
        <f t="array" ref="LT19">IF(LT7="1",LT416-PRODUCT(LT$9,INDEX($OL$1:$PC$19,19,MATCH(LT$2&amp;LT$6,INDEX($OL$1:$PC$19,2,)&amp;INDEX($OL$1:$PC$19,6,),0)))+LT9*SUMPRODUCT($OL$7:$PC$7,$OL$19:$PC$19),"")</f>
        <v/>
      </c>
      <c r="LU19" s="19" t="str">
        <f t="array" ref="LU19">IF(LU7="1",LU416+LU11*SUMPRODUCT($OF$11:$OI$11,$OF$19:$OI$19)+LU14,"")</f>
        <v/>
      </c>
      <c r="LV19" s="19" t="str">
        <f t="array" ref="LV19">IF(LV7="1",LV416+LV11*SUMPRODUCT($OF$11:$OI$11,$OF$19:$OI$19)+LV14,"")</f>
        <v/>
      </c>
      <c r="LW19" s="19" t="str">
        <f t="array" ref="LW19">IF(LW7="1",LW416+LW11*SUMPRODUCT($OF$11:$OI$11,$OF$19:$OI$19)+LW14,"")</f>
        <v/>
      </c>
      <c r="LX19" s="19" t="str">
        <f t="array" ref="LX19">IF(LX7="1",LX416+LX11*SUMPRODUCT($OF$11:$OI$11,$OF$19:$OI$19)+LX14,"")</f>
        <v/>
      </c>
      <c r="LY19" s="19" t="str">
        <f t="array" ref="LY19">IF(LY7="1",LY416+LY11*SUMPRODUCT($OF$11:$OI$11,$OF$19:$OI$19)+LY14,"")</f>
        <v/>
      </c>
      <c r="LZ19" s="19" t="str">
        <f t="array" ref="LZ19">IF(LZ7="1",LZ416+LZ11*SUMPRODUCT($OF$11:$OI$11,$OF$19:$OI$19)+LZ14,"")</f>
        <v/>
      </c>
      <c r="MA19" s="19" t="str">
        <f t="array" ref="MA19">IF(MA7="1",MA416+MA11*SUMPRODUCT($OF$11:$OI$11,$OF$19:$OI$19)+MA14,"")</f>
        <v/>
      </c>
      <c r="MB19" s="19" t="str">
        <f t="array" ref="MB19">IF(MB7="1",MB416+MB11*SUMPRODUCT($OF$11:$OI$11,$OF$19:$OI$19)+MB14,"")</f>
        <v/>
      </c>
      <c r="MC19" s="19" t="str">
        <f t="array" ref="MC19">IF(MC7="1",MC416+MC11*SUMPRODUCT($OF$11:$OI$11,$OF$19:$OI$19)+MC14,"")</f>
        <v/>
      </c>
      <c r="MD19" s="19" t="str">
        <f t="array" ref="MD19">IF(MD7="1",MD416-PRODUCT(MD$9,INDEX($OL$1:$PC$19,19,MATCH(MD$2&amp;MD$6,INDEX($OL$1:$PC$19,2,)&amp;INDEX($OL$1:$PC$19,6,),0)))+MD9*SUMPRODUCT($OL$7:$PC$7,$OL$19:$PC$19),"")</f>
        <v/>
      </c>
      <c r="ME19" s="19" t="str">
        <f t="array" ref="ME19">IF(ME7="1",ME416-PRODUCT(ME$9,INDEX($OL$1:$PC$19,19,MATCH(ME$2&amp;ME$6,INDEX($OL$1:$PC$19,2,)&amp;INDEX($OL$1:$PC$19,6,),0)))+ME9*SUMPRODUCT($OL$7:$PC$7,$OL$19:$PC$19),"")</f>
        <v/>
      </c>
      <c r="MF19" s="19" t="str">
        <f t="array" ref="MF19">IF(MF7="1",MF416-PRODUCT(MF9,INDEX($OL$1:$PC$19,19,MATCH(MF$2&amp;MF$6,INDEX($OL$1:$PC$19,2,)&amp;INDEX($OL$1:$PC$19,6,),0)))+MF9*SUMPRODUCT($OL$7:$PC$7,$OL$19:$PC$19)-MF$12*INDEX($OF$1:$OK$19,19,MATCH(MF13,$OF$1:$OK$1,0))+MF9*SUMPRODUCT($OL$7:$PC$7,$OL$10:$PC$10)*SUMPRODUCT($OF$10:$OI$10,$OF$19:$OI$19)+SUMPRODUCT($OL$7:$PC$7,$OL$11:$PC$11)*SUMPRODUCT($OF$11:$OI$11,$OF$19:$OI$19)+SUMPRODUCT($OL$7:$PC$7,$OL$14:$PC$14),"")</f>
        <v/>
      </c>
      <c r="MG19" s="19" t="str">
        <f t="array" ref="MG19">IF(MG7="1",MG416-PRODUCT(MG9,INDEX($OL$1:$PC$19,19,MATCH(MG$2&amp;MG$6,INDEX($OL$1:$PC$19,2,)&amp;INDEX($OL$1:$PC$19,6,),0)))+MG9*SUMPRODUCT($OL$7:$PC$7,$OL$19:$PC$19)-MG$12*INDEX($OF$1:$OK$19,19,MATCH(MG13,$OF$1:$OK$1,0))+MG9*SUMPRODUCT($OL$7:$PC$7,$OL$10:$PC$10)*SUMPRODUCT($OF$10:$OI$10,$OF$19:$OI$19)+SUMPRODUCT($OL$7:$PC$7,$OL$11:$PC$11)*SUMPRODUCT($OF$11:$OI$11,$OF$19:$OI$19)+SUMPRODUCT($OL$7:$PC$7,$OL$14:$PC$14),"")</f>
        <v/>
      </c>
      <c r="MH19" s="19" t="str">
        <f t="array" ref="MH19">IF(MH7="1",MH416-PRODUCT(MH9,INDEX($OL$1:$PC$19,19,MATCH(MH$2&amp;MH$6,INDEX($OL$1:$PC$19,2,)&amp;INDEX($OL$1:$PC$19,6,),0)))+MH9*SUMPRODUCT($OL$7:$PC$7,$OL$19:$PC$19)-MH$12*INDEX($OF$1:$OK$19,19,MATCH(MH13,$OF$1:$OK$1,0))+MH9*SUMPRODUCT($OL$7:$PC$7,$OL$10:$PC$10)*SUMPRODUCT($OF$10:$OI$10,$OF$19:$OI$19)+SUMPRODUCT($OL$7:$PC$7,$OL$11:$PC$11)*SUMPRODUCT($OF$11:$OI$11,$OF$19:$OI$19)+SUMPRODUCT($OL$7:$PC$7,$OL$14:$PC$14),"")</f>
        <v/>
      </c>
      <c r="MI19" s="19" t="str">
        <f t="array" ref="MI19">IF(MI7="1",MI416-PRODUCT(MI9,INDEX($OL$1:$PC$19,19,MATCH(MI$2&amp;MI$6,INDEX($OL$1:$PC$19,2,)&amp;INDEX($OL$1:$PC$19,6,),0)))+MI9*SUMPRODUCT($OL$7:$PC$7,$OL$19:$PC$19)-MI$12*INDEX($OF$1:$OK$19,19,MATCH(MI13,$OF$1:$OK$1,0))+MI9*SUMPRODUCT($OL$7:$PC$7,$OL$10:$PC$10)*SUMPRODUCT($OF$10:$OI$10,$OF$19:$OI$19)+SUMPRODUCT($OL$7:$PC$7,$OL$11:$PC$11)*SUMPRODUCT($OF$11:$OI$11,$OF$19:$OI$19)+SUMPRODUCT($OL$7:$PC$7,$OL$14:$PC$14),"")</f>
        <v/>
      </c>
      <c r="MJ19" s="19" t="str">
        <f t="array" ref="MJ19">IF(MJ7="1",MJ416-PRODUCT(MJ9,INDEX($OL$1:$PC$19,19,MATCH(MJ$2&amp;MJ$6,INDEX($OL$1:$PC$19,2,)&amp;INDEX($OL$1:$PC$19,6,),0)))+MJ9*SUMPRODUCT($OL$7:$PC$7,$OL$19:$PC$19)-MJ$12*INDEX($OF$1:$OK$19,19,MATCH(MJ13,$OF$1:$OK$1,0))+MJ9*SUMPRODUCT($OL$7:$PC$7,$OL$10:$PC$10)*SUMPRODUCT($OF$10:$OI$10,$OF$19:$OI$19)+SUMPRODUCT($OL$7:$PC$7,$OL$11:$PC$11)*SUMPRODUCT($OF$11:$OI$11,$OF$19:$OI$19)+SUMPRODUCT($OL$7:$PC$7,$OL$14:$PC$14),"")</f>
        <v/>
      </c>
      <c r="MK19" s="19" t="str">
        <f t="array" ref="MK19">IF(MK7="1",MK416-PRODUCT(MK9,INDEX($OL$1:$PC$19,19,MATCH(MK$2&amp;MK$6,INDEX($OL$1:$PC$19,2,)&amp;INDEX($OL$1:$PC$19,6,),0)))+MK9*SUMPRODUCT($OL$7:$PC$7,$OL$19:$PC$19)-MK$12*INDEX($OF$1:$OK$19,19,MATCH(MK13,$OF$1:$OK$1,0))+MK9*SUMPRODUCT($OL$7:$PC$7,$OL$10:$PC$10)*SUMPRODUCT($OF$10:$OI$10,$OF$19:$OI$19)+SUMPRODUCT($OL$7:$PC$7,$OL$11:$PC$11)*SUMPRODUCT($OF$11:$OI$11,$OF$19:$OI$19)+SUMPRODUCT($OL$7:$PC$7,$OL$14:$PC$14),"")</f>
        <v/>
      </c>
      <c r="ML19" s="19" t="str">
        <f t="array" ref="ML19">IF(ML7="1",ML416-PRODUCT(ML9,INDEX($OL$1:$PC$19,19,MATCH(ML$2&amp;ML$6,INDEX($OL$1:$PC$19,2,)&amp;INDEX($OL$1:$PC$19,6,),0)))+ML9*SUMPRODUCT($OL$7:$PC$7,$OL$19:$PC$19)-ML$12*INDEX($OF$1:$OK$19,19,MATCH(ML13,$OF$1:$OK$1,0))+ML9*SUMPRODUCT($OL$7:$PC$7,$OL$10:$PC$10)*SUMPRODUCT($OF$10:$OI$10,$OF$19:$OI$19)+SUMPRODUCT($OL$7:$PC$7,$OL$11:$PC$11)*SUMPRODUCT($OF$11:$OI$11,$OF$19:$OI$19)+SUMPRODUCT($OL$7:$PC$7,$OL$14:$PC$14),"")</f>
        <v/>
      </c>
      <c r="MM19" s="19" t="str">
        <f t="array" ref="MM19">IF(MM7="1",MM416-PRODUCT(MM9,INDEX($OL$1:$PC$19,19,MATCH(MM$2&amp;MM$6,INDEX($OL$1:$PC$19,2,)&amp;INDEX($OL$1:$PC$19,6,),0)))+MM9*SUMPRODUCT($OL$7:$PC$7,$OL$19:$PC$19)-MM$12*INDEX($OF$1:$OK$19,19,MATCH(MM13,$OF$1:$OK$1,0))+MM9*SUMPRODUCT($OL$7:$PC$7,$OL$10:$PC$10)*SUMPRODUCT($OF$10:$OI$10,$OF$19:$OI$19)+SUMPRODUCT($OL$7:$PC$7,$OL$11:$PC$11)*SUMPRODUCT($OF$11:$OI$11,$OF$19:$OI$19)+SUMPRODUCT($OL$7:$PC$7,$OL$14:$PC$14),"")</f>
        <v/>
      </c>
      <c r="MN19" s="19">
        <f t="array" ref="MN19">IF(MN7="1",MN416-PRODUCT(MN9,INDEX($OL$1:$PC$19,19,MATCH(MN$2&amp;MN$6,INDEX($OL$1:$PC$19,2,)&amp;INDEX($OL$1:$PC$19,6,),0)))+MN9*SUMPRODUCT($OL$7:$PC$7,$OL$19:$PC$19)-MN$12*INDEX($OF$1:$OK$19,19,MATCH(MN13,$OF$1:$OK$1,0))+MN9*SUMPRODUCT($OL$7:$PC$7,$OL$10:$PC$10)*SUMPRODUCT($OF$10:$OI$10,$OF$19:$OI$19)+SUMPRODUCT($OL$7:$PC$7,$OL$11:$PC$11)*SUMPRODUCT($OF$11:$OI$11,$OF$19:$OI$19)+SUMPRODUCT($OL$7:$PC$7,$OL$14:$PC$14),"")</f>
        <v>402038.52289400151</v>
      </c>
      <c r="MO19" s="19" t="str">
        <f t="array" ref="MO19">IF(MO7="1",MO416-PRODUCT(MO9,INDEX($OL$1:$PC$19,19,MATCH(MO$2&amp;MO$6,INDEX($OL$1:$PC$19,2,)&amp;INDEX($OL$1:$PC$19,6,),0)))+MO9*SUMPRODUCT($OL$7:$PC$7,$OL$19:$PC$19)-MO$12*INDEX($OF$1:$OK$19,19,MATCH(MO13,$OF$1:$OK$1,0))+MO9*SUMPRODUCT($OL$7:$PC$7,$OL$10:$PC$10)*SUMPRODUCT($OF$10:$OI$10,$OF$19:$OI$19)+SUMPRODUCT($OL$7:$PC$7,$OL$11:$PC$11)*SUMPRODUCT($OF$11:$OI$11,$OF$19:$OI$19)+SUMPRODUCT($OL$7:$PC$7,$OL$14:$PC$14),"")</f>
        <v/>
      </c>
      <c r="MP19" s="19" t="str">
        <f t="array" ref="MP19">IF(MP7="1",MP416-PRODUCT(MP9,INDEX($OL$1:$PC$19,19,MATCH(MP$2&amp;MP$6,INDEX($OL$1:$PC$19,2,)&amp;INDEX($OL$1:$PC$19,6,),0)))+MP9*SUMPRODUCT($OL$7:$PC$7,$OL$19:$PC$19)-MP$12*INDEX($OF$1:$OK$19,19,MATCH(MP13,$OF$1:$OK$1,0))+MP9*SUMPRODUCT($OL$7:$PC$7,$OL$10:$PC$10)*SUMPRODUCT($OF$10:$OI$10,$OF$19:$OI$19)+SUMPRODUCT($OL$7:$PC$7,$OL$11:$PC$11)*SUMPRODUCT($OF$11:$OI$11,$OF$19:$OI$19)+SUMPRODUCT($OL$7:$PC$7,$OL$14:$PC$14),"")</f>
        <v/>
      </c>
      <c r="MQ19" s="19" t="str">
        <f t="array" ref="MQ19">IF(MQ7="1",MQ416-PRODUCT(MQ9,INDEX($OL$1:$PC$19,19,MATCH(MQ$2&amp;MQ$6,INDEX($OL$1:$PC$19,2,)&amp;INDEX($OL$1:$PC$19,6,),0)))+MQ9*SUMPRODUCT($OL$7:$PC$7,$OL$19:$PC$19)-MQ$12*INDEX($OF$1:$OK$19,19,MATCH(MQ13,$OF$1:$OK$1,0))+MQ9*SUMPRODUCT($OL$7:$PC$7,$OL$10:$PC$10)*SUMPRODUCT($OF$10:$OI$10,$OF$19:$OI$19)+SUMPRODUCT($OL$7:$PC$7,$OL$11:$PC$11)*SUMPRODUCT($OF$11:$OI$11,$OF$19:$OI$19)+SUMPRODUCT($OL$7:$PC$7,$OL$14:$PC$14),"")</f>
        <v/>
      </c>
      <c r="MR19" s="19" t="str">
        <f t="array" ref="MR19">IF(MR7="1",MR416-PRODUCT(MR9,INDEX($OL$1:$PC$19,19,MATCH(MR$2&amp;MR$6,INDEX($OL$1:$PC$19,2,)&amp;INDEX($OL$1:$PC$19,6,),0)))+MR9*SUMPRODUCT($OL$7:$PC$7,$OL$19:$PC$19)-MR$12*INDEX($OF$1:$OK$19,19,MATCH(MR13,$OF$1:$OK$1,0))+MR9*SUMPRODUCT($OL$7:$PC$7,$OL$10:$PC$10)*SUMPRODUCT($OF$10:$OI$10,$OF$19:$OI$19)+SUMPRODUCT($OL$7:$PC$7,$OL$11:$PC$11)*SUMPRODUCT($OF$11:$OI$11,$OF$19:$OI$19)+SUMPRODUCT($OL$7:$PC$7,$OL$14:$PC$14),"")</f>
        <v/>
      </c>
      <c r="MS19" s="19" t="str">
        <f t="array" ref="MS19">IF(MS7="1",MS416-PRODUCT(MS9,INDEX($OL$1:$PC$19,19,MATCH(MS$2&amp;MS$6,INDEX($OL$1:$PC$19,2,)&amp;INDEX($OL$1:$PC$19,6,),0)))+MS9*SUMPRODUCT($OL$7:$PC$7,$OL$19:$PC$19)-MS$12*INDEX($OF$1:$OK$19,19,MATCH(MS13,$OF$1:$OK$1,0))+MS9*SUMPRODUCT($OL$7:$PC$7,$OL$10:$PC$10)*SUMPRODUCT($OF$10:$OI$10,$OF$19:$OI$19)+SUMPRODUCT($OL$7:$PC$7,$OL$11:$PC$11)*SUMPRODUCT($OF$11:$OI$11,$OF$19:$OI$19)+SUMPRODUCT($OL$7:$PC$7,$OL$14:$PC$14),"")</f>
        <v/>
      </c>
      <c r="MT19" s="19" t="str">
        <f t="array" ref="MT19">IF(MT7="1",MT416-PRODUCT(MT9,INDEX($OL$1:$PC$19,19,MATCH(MT$2&amp;MT$6,INDEX($OL$1:$PC$19,2,)&amp;INDEX($OL$1:$PC$19,6,),0)))+MT9*SUMPRODUCT($OL$7:$PC$7,$OL$19:$PC$19)-MT$12*INDEX($OF$1:$OK$19,19,MATCH(MT13,$OF$1:$OK$1,0))+MT9*SUMPRODUCT($OL$7:$PC$7,$OL$10:$PC$10)*SUMPRODUCT($OF$10:$OI$10,$OF$19:$OI$19)+SUMPRODUCT($OL$7:$PC$7,$OL$11:$PC$11)*SUMPRODUCT($OF$11:$OI$11,$OF$19:$OI$19)+SUMPRODUCT($OL$7:$PC$7,$OL$14:$PC$14),"")</f>
        <v/>
      </c>
      <c r="MU19" s="19" t="str">
        <f t="array" ref="MU19">IF(MU7="1",MU416-PRODUCT(MU9,INDEX($OL$1:$PC$19,19,MATCH(MU$2&amp;MU$6,INDEX($OL$1:$PC$19,2,)&amp;INDEX($OL$1:$PC$19,6,),0)))+MU9*SUMPRODUCT($OL$7:$PC$7,$OL$19:$PC$19)-MU$12*INDEX($OF$1:$OK$19,19,MATCH(MU13,$OF$1:$OK$1,0))+MU9*SUMPRODUCT($OL$7:$PC$7,$OL$10:$PC$10)*SUMPRODUCT($OF$10:$OI$10,$OF$19:$OI$19)+SUMPRODUCT($OL$7:$PC$7,$OL$11:$PC$11)*SUMPRODUCT($OF$11:$OI$11,$OF$19:$OI$19)+SUMPRODUCT($OL$7:$PC$7,$OL$14:$PC$14),"")</f>
        <v/>
      </c>
      <c r="MV19" s="19" t="str">
        <f t="array" ref="MV19">IF(MV7="1",MV416-PRODUCT(MV9,INDEX($OL$1:$PC$19,19,MATCH(MV$2&amp;MV$6,INDEX($OL$1:$PC$19,2,)&amp;INDEX($OL$1:$PC$19,6,),0)))+MV9*SUMPRODUCT($OL$7:$PC$7,$OL$19:$PC$19)-MV$12*INDEX($OF$1:$OK$19,19,MATCH(MV13,$OF$1:$OK$1,0))+MV9*SUMPRODUCT($OL$7:$PC$7,$OL$10:$PC$10)*SUMPRODUCT($OF$10:$OI$10,$OF$19:$OI$19)+SUMPRODUCT($OL$7:$PC$7,$OL$11:$PC$11)*SUMPRODUCT($OF$11:$OI$11,$OF$19:$OI$19)+SUMPRODUCT($OL$7:$PC$7,$OL$14:$PC$14),"")</f>
        <v/>
      </c>
      <c r="MW19" s="19" t="str">
        <f t="array" ref="MW19">IF(MW7="1",MW416-PRODUCT(MW9,INDEX($OL$1:$PC$19,19,MATCH(MW$2&amp;MW$6,INDEX($OL$1:$PC$19,2,)&amp;INDEX($OL$1:$PC$19,6,),0)))+MW9*SUMPRODUCT($OL$7:$PC$7,$OL$19:$PC$19)-MW$12*INDEX($OF$1:$OK$19,19,MATCH(MW13,$OF$1:$OK$1,0))+MW9*SUMPRODUCT($OL$7:$PC$7,$OL$10:$PC$10)*SUMPRODUCT($OF$10:$OI$10,$OF$19:$OI$19)+SUMPRODUCT($OL$7:$PC$7,$OL$11:$PC$11)*SUMPRODUCT($OF$11:$OI$11,$OF$19:$OI$19)+SUMPRODUCT($OL$7:$PC$7,$OL$14:$PC$14),"")</f>
        <v/>
      </c>
      <c r="MX19" s="19" t="str">
        <f t="array" ref="MX19">IF(MX7="1",MX416-PRODUCT(MX$9,INDEX($OL$1:$PC$19,19,MATCH(MX$2&amp;MX$6,INDEX($OL$1:$PC$19,2,)&amp;INDEX($OL$1:$PC$19,6,),0)))+MX9*SUMPRODUCT($OL$7:$PC$7,$OL$19:$PC$19),"")</f>
        <v/>
      </c>
      <c r="MY19" s="19" t="str">
        <f t="array" ref="MY19">IF(MY7="1",MY416-PRODUCT(MY$9,INDEX($OL$1:$PC$19,19,MATCH(MY$2&amp;MY$6,INDEX($OL$1:$PC$19,2,)&amp;INDEX($OL$1:$PC$19,6,),0)))+MY9*SUMPRODUCT($OL$7:$PC$7,$OL$19:$PC$19),"")</f>
        <v/>
      </c>
      <c r="MZ19" s="19" t="str">
        <f t="array" ref="MZ19">IF(MZ7="1",MZ416*Ressourcenkorrektur!$E$4+MZ11*SUMPRODUCT($OF$11:$OI$11,$OF$19:$OI$19)+MZ14,"")</f>
        <v/>
      </c>
      <c r="NA19" s="19" t="str">
        <f t="array" ref="NA19">IF(NA7="1",NA416*Ressourcenkorrektur!$E$4+NA11*SUMPRODUCT($OF$11:$OI$11,$OF$19:$OI$19)+NA14,"")</f>
        <v/>
      </c>
      <c r="NB19" s="19" t="str">
        <f t="array" ref="NB19">IF(NB7="1",NB416*Ressourcenkorrektur!$E$4+NB11*SUMPRODUCT($OF$11:$OI$11,$OF$19:$OI$19)+NB14,"")</f>
        <v/>
      </c>
      <c r="NC19" s="19" t="str">
        <f t="array" ref="NC19">IF(NC7="1",NC416*Ressourcenkorrektur!$E$4+NC11*SUMPRODUCT($OF$11:$OI$11,$OF$19:$OI$19)+NC14,"")</f>
        <v/>
      </c>
      <c r="ND19" s="19" t="str">
        <f t="array" ref="ND19">IF(ND7="1",ND416*Ressourcenkorrektur!$E$4+ND11*SUMPRODUCT($OF$11:$OI$11,$OF$19:$OI$19)+ND14,"")</f>
        <v/>
      </c>
      <c r="NE19" s="19" t="str">
        <f t="array" ref="NE19">IF(NE7="1",NE416*Ressourcenkorrektur!$E$4+NE11*SUMPRODUCT($OF$11:$OI$11,$OF$19:$OI$19)+NE14,"")</f>
        <v/>
      </c>
      <c r="NF19" s="19" t="str">
        <f t="array" ref="NF19">IF(NF7="1",NF416*Ressourcenkorrektur!$E$4+NF11*SUMPRODUCT($OF$11:$OI$11,$OF$19:$OI$19)+NF14,"")</f>
        <v/>
      </c>
      <c r="NG19" s="19" t="str">
        <f t="array" ref="NG19">IF(NG7="1",NG416*Ressourcenkorrektur!$E$4+NG11*SUMPRODUCT($OF$11:$OI$11,$OF$19:$OI$19)+NG14,"")</f>
        <v/>
      </c>
      <c r="NH19" s="19" t="str">
        <f t="array" ref="NH19">IF(NH7="1",NH416*Ressourcenkorrektur!$E$4+NH11*SUMPRODUCT($OF$11:$OI$11,$OF$19:$OI$19)+NH14,"")</f>
        <v/>
      </c>
      <c r="NI19" s="19" t="str">
        <f t="array" ref="NI19">IF(NI7="1",NI416*Ressourcenkorrektur!$E$4+NI11*SUMPRODUCT($OF$11:$OI$11,$OF$19:$OI$19)+NI14,"")</f>
        <v/>
      </c>
      <c r="NJ19" s="19" t="str">
        <f t="array" ref="NJ19">IF(NJ7="1",NJ416*Ressourcenkorrektur!$E$4+NJ11*SUMPRODUCT($OF$11:$OI$11,$OF$19:$OI$19)+NJ14,"")</f>
        <v/>
      </c>
      <c r="NK19" s="19" t="str">
        <f t="array" ref="NK19">IF(NK7="1",NK416*Ressourcenkorrektur!$E$4+NK11*SUMPRODUCT($OF$11:$OI$11,$OF$19:$OI$19)+NK14,"")</f>
        <v/>
      </c>
      <c r="NL19" s="19" t="str">
        <f t="array" ref="NL19">IF(NL7="1",NL416*Ressourcenkorrektur!$E$4+NL11*SUMPRODUCT($OF$11:$OI$11,$OF$19:$OI$19)+NL14,"")</f>
        <v/>
      </c>
      <c r="NM19" s="19" t="str">
        <f t="array" ref="NM19">IF(NM7="1",NM416*Ressourcenkorrektur!$E$4+NM11*SUMPRODUCT($OF$11:$OI$11,$OF$19:$OI$19)+NM14,"")</f>
        <v/>
      </c>
      <c r="NN19" s="19" t="str">
        <f t="array" ref="NN19">IF(NN7="1",NN416*Ressourcenkorrektur!$E$4+NN11*SUMPRODUCT($OF$11:$OI$11,$OF$19:$OI$19)+NN14,"")</f>
        <v/>
      </c>
      <c r="NO19" s="19" t="str">
        <f t="array" ref="NO19">IF(NO7="1",NO416*Ressourcenkorrektur!$E$4+NO11*SUMPRODUCT($OF$11:$OI$11,$OF$19:$OI$19)+NO14,"")</f>
        <v/>
      </c>
      <c r="NP19" s="19" t="str">
        <f t="array" ref="NP19">IF(NP7="1",NP416*Ressourcenkorrektur!$E$4+NP11*SUMPRODUCT($OF$11:$OI$11,$OF$19:$OI$19)+NP14,"")</f>
        <v/>
      </c>
      <c r="NQ19" s="19" t="str">
        <f t="array" ref="NQ19">IF(NQ7="1",NQ416*Ressourcenkorrektur!$E$4+NQ11*SUMPRODUCT($OF$11:$OI$11,$OF$19:$OI$19)+NQ14,"")</f>
        <v/>
      </c>
      <c r="NR19" s="19"/>
      <c r="NS19" s="19"/>
      <c r="NT19" s="19"/>
      <c r="NU19" s="19"/>
      <c r="NV19" s="19">
        <f t="array" ref="NV19">IF(ISTEXT(NV$4),NV416*SUMPRODUCT($OL$7:$PC$7,$OL$11:$PC$11)*1000,"")</f>
        <v>40429.279454999996</v>
      </c>
      <c r="NW19" s="19" t="str">
        <f t="array" ref="NW19">IF(ISTEXT(NW$4),IF(ISTEXT($LU$4),NW416*Ressourcenkorrektur!$E$23,NW416*Ressourcenkorrektur!$E$24),"")</f>
        <v/>
      </c>
      <c r="NX19" s="19" t="str">
        <f t="array" ref="NX19">IF(AND(ISTEXT(NX$4),Holzrechner!$E$14=LCIA!NX$2),NX416*SUMPRODUCT($OL$7:$PC$7,$OL$11:$PC$11)*1000,"")</f>
        <v/>
      </c>
      <c r="NY19" s="19" t="str">
        <f t="array" ref="NY19">IF(AND(ISTEXT(NY$4),Holzrechner!$E$14=LCIA!NY$2),NY416*SUMPRODUCT($OL$7:$PC$7,$OL$11:$PC$11)*1000,"")</f>
        <v/>
      </c>
      <c r="NZ19" s="19"/>
      <c r="OA19" s="19" t="str">
        <f t="array" ref="OA19">IF(AND(ISTEXT(OA$4),Holzrechner!$E$14=LCIA!OA$2),OA416*SUMPRODUCT($OL$7:$PC$7,$OL$11:$PC$11)*1000,"")</f>
        <v/>
      </c>
      <c r="OB19" s="19" t="str">
        <f t="array" ref="OB19">IF(AND(ISTEXT(OB$4),Holzrechner!$E$14=LCIA!OB$2),OB416*SUMPRODUCT($OL$7:$PC$7,$OL$11:$PC$11)*1000,"")</f>
        <v/>
      </c>
      <c r="OC19" s="19"/>
      <c r="OD19" s="19" t="str">
        <f t="array" ref="OD19">IF(ISTEXT(OD$4),OD416*Ressourcenkorrektur!$E$4,"")</f>
        <v/>
      </c>
      <c r="OE19" s="19" t="str">
        <f t="array" ref="OE19">IF(ISTEXT(OE$4),OE416*Ressourcenkorrektur!$E$4,"")</f>
        <v/>
      </c>
      <c r="OF19" s="19">
        <f>OF416</f>
        <v>200.51311999999999</v>
      </c>
      <c r="OG19" s="19">
        <f t="shared" ref="OG19:OI19" si="371">OG416</f>
        <v>65.516137000000001</v>
      </c>
      <c r="OH19" s="19">
        <f t="shared" si="371"/>
        <v>289.40872999999999</v>
      </c>
      <c r="OI19" s="19">
        <f t="shared" si="371"/>
        <v>51.246219000000004</v>
      </c>
      <c r="OJ19" s="19" t="str">
        <f t="shared" ref="OJ19:OK19" si="372">IF(AND(ISTEXT(OJ$4),ISTEXT(OJ$5)),OJ416*OJ7,"")</f>
        <v/>
      </c>
      <c r="OK19" s="19" t="str">
        <f t="shared" si="372"/>
        <v/>
      </c>
      <c r="OL19" s="19">
        <f>OL416</f>
        <v>86633.767999999996</v>
      </c>
      <c r="OM19" s="19">
        <f t="shared" ref="OM19:PC19" si="373">OM416</f>
        <v>90947.55</v>
      </c>
      <c r="ON19" s="19">
        <f>ON416</f>
        <v>62940.597000000002</v>
      </c>
      <c r="OO19" s="19">
        <f t="shared" si="373"/>
        <v>91057.497000000003</v>
      </c>
      <c r="OP19" s="19">
        <f t="shared" si="373"/>
        <v>91057.497000000003</v>
      </c>
      <c r="OQ19" s="19">
        <f t="shared" si="373"/>
        <v>91057.497000000003</v>
      </c>
      <c r="OR19" s="19">
        <f t="shared" si="373"/>
        <v>62940.597000000002</v>
      </c>
      <c r="OS19" s="19">
        <f t="shared" si="373"/>
        <v>62940.597000000002</v>
      </c>
      <c r="OT19" s="19">
        <f t="shared" si="373"/>
        <v>86633.767999999996</v>
      </c>
      <c r="OU19" s="19">
        <f t="shared" si="373"/>
        <v>75588.178</v>
      </c>
      <c r="OV19" s="19">
        <f t="shared" si="373"/>
        <v>71537.148000000001</v>
      </c>
      <c r="OW19" s="19">
        <f t="shared" si="373"/>
        <v>73899.752999999997</v>
      </c>
      <c r="OX19" s="19">
        <f t="shared" si="373"/>
        <v>71537.148000000001</v>
      </c>
      <c r="OY19" s="19">
        <f t="shared" si="373"/>
        <v>83572.721999999994</v>
      </c>
      <c r="OZ19" s="19">
        <f t="shared" si="373"/>
        <v>83572.721999999994</v>
      </c>
      <c r="PA19" s="19">
        <f t="shared" si="373"/>
        <v>73899.752999999997</v>
      </c>
      <c r="PB19" s="19">
        <f t="shared" si="373"/>
        <v>73899.752999999997</v>
      </c>
      <c r="PC19" s="19">
        <f t="shared" si="373"/>
        <v>75588.178</v>
      </c>
    </row>
    <row r="20" spans="1:419" s="17" customFormat="1">
      <c r="B20" s="20"/>
    </row>
    <row r="21" spans="1:419">
      <c r="C21"/>
      <c r="D21"/>
      <c r="I21" s="23"/>
    </row>
    <row r="22" spans="1:419">
      <c r="C22"/>
      <c r="I22" s="23"/>
    </row>
    <row r="23" spans="1:419" s="21" customFormat="1">
      <c r="A23" s="21" t="s">
        <v>179</v>
      </c>
      <c r="DG23" s="21" t="s">
        <v>208</v>
      </c>
      <c r="HM23" s="21" t="s">
        <v>207</v>
      </c>
      <c r="OR23" s="103"/>
    </row>
    <row r="24" spans="1:419">
      <c r="A24" s="22" t="s">
        <v>4</v>
      </c>
      <c r="B24" s="22" t="s">
        <v>5</v>
      </c>
      <c r="I24" s="23"/>
      <c r="DG24" s="22" t="s">
        <v>4</v>
      </c>
      <c r="DH24" s="22" t="s">
        <v>5</v>
      </c>
      <c r="HM24" s="22" t="s">
        <v>4</v>
      </c>
      <c r="HN24" s="22" t="s">
        <v>5</v>
      </c>
    </row>
    <row r="25" spans="1:419">
      <c r="A25" s="22" t="s">
        <v>6</v>
      </c>
      <c r="B25" s="22" t="s">
        <v>7</v>
      </c>
      <c r="DG25" s="22" t="s">
        <v>6</v>
      </c>
      <c r="DH25" s="22" t="s">
        <v>7</v>
      </c>
      <c r="HM25" s="22" t="s">
        <v>6</v>
      </c>
      <c r="HN25" s="22" t="s">
        <v>7</v>
      </c>
      <c r="OF25" s="23"/>
    </row>
    <row r="26" spans="1:419" hidden="1" outlineLevel="1">
      <c r="A26" s="22" t="s">
        <v>8</v>
      </c>
      <c r="B26" s="22" t="s">
        <v>230</v>
      </c>
      <c r="DG26" s="22" t="s">
        <v>8</v>
      </c>
      <c r="DH26" s="22" t="s">
        <v>438</v>
      </c>
      <c r="HM26" s="22" t="s">
        <v>8</v>
      </c>
      <c r="HN26" s="22" t="s">
        <v>641</v>
      </c>
    </row>
    <row r="27" spans="1:419" hidden="1" outlineLevel="1">
      <c r="A27" s="22" t="s">
        <v>9</v>
      </c>
      <c r="B27" s="22" t="s">
        <v>231</v>
      </c>
      <c r="DG27" s="22" t="s">
        <v>9</v>
      </c>
      <c r="DH27" s="22" t="s">
        <v>439</v>
      </c>
      <c r="HM27" s="22" t="s">
        <v>9</v>
      </c>
      <c r="HN27" s="22" t="s">
        <v>642</v>
      </c>
    </row>
    <row r="28" spans="1:419" hidden="1" outlineLevel="1">
      <c r="A28" s="22" t="s">
        <v>10</v>
      </c>
      <c r="B28" s="22" t="s">
        <v>232</v>
      </c>
      <c r="DG28" s="22" t="s">
        <v>10</v>
      </c>
      <c r="DH28" s="22" t="s">
        <v>440</v>
      </c>
      <c r="HM28" s="22" t="s">
        <v>10</v>
      </c>
      <c r="HN28" s="22" t="s">
        <v>643</v>
      </c>
    </row>
    <row r="29" spans="1:419" hidden="1" outlineLevel="1">
      <c r="A29" s="22" t="s">
        <v>11</v>
      </c>
      <c r="B29" s="22" t="s">
        <v>233</v>
      </c>
      <c r="DG29" s="22" t="s">
        <v>11</v>
      </c>
      <c r="DH29" s="22" t="s">
        <v>441</v>
      </c>
      <c r="HM29" s="22" t="s">
        <v>11</v>
      </c>
      <c r="HN29" s="22" t="s">
        <v>644</v>
      </c>
    </row>
    <row r="30" spans="1:419" hidden="1" outlineLevel="1">
      <c r="A30" s="22" t="s">
        <v>12</v>
      </c>
      <c r="B30" s="22" t="s">
        <v>234</v>
      </c>
      <c r="DG30" s="22" t="s">
        <v>12</v>
      </c>
      <c r="DH30" s="22" t="s">
        <v>442</v>
      </c>
      <c r="HM30" s="22" t="s">
        <v>12</v>
      </c>
      <c r="HN30" s="22" t="s">
        <v>645</v>
      </c>
    </row>
    <row r="31" spans="1:419" hidden="1" outlineLevel="1">
      <c r="A31" s="22" t="s">
        <v>13</v>
      </c>
      <c r="B31" s="22" t="s">
        <v>235</v>
      </c>
      <c r="DG31" s="22" t="s">
        <v>13</v>
      </c>
      <c r="DH31" s="22" t="s">
        <v>443</v>
      </c>
      <c r="HM31" s="22" t="s">
        <v>13</v>
      </c>
      <c r="HN31" s="22" t="s">
        <v>646</v>
      </c>
    </row>
    <row r="32" spans="1:419" hidden="1" outlineLevel="1">
      <c r="A32" s="22" t="s">
        <v>14</v>
      </c>
      <c r="B32" s="22" t="s">
        <v>236</v>
      </c>
      <c r="DG32" s="22" t="s">
        <v>14</v>
      </c>
      <c r="DH32" s="22" t="s">
        <v>444</v>
      </c>
      <c r="HM32" s="22" t="s">
        <v>14</v>
      </c>
      <c r="HN32" s="22" t="s">
        <v>647</v>
      </c>
    </row>
    <row r="33" spans="1:222" hidden="1" outlineLevel="1">
      <c r="A33" s="22" t="s">
        <v>15</v>
      </c>
      <c r="B33" s="22" t="s">
        <v>237</v>
      </c>
      <c r="DG33" s="22" t="s">
        <v>15</v>
      </c>
      <c r="DH33" s="22" t="s">
        <v>445</v>
      </c>
      <c r="HM33" s="22" t="s">
        <v>15</v>
      </c>
      <c r="HN33" s="22" t="s">
        <v>648</v>
      </c>
    </row>
    <row r="34" spans="1:222" hidden="1" outlineLevel="1">
      <c r="A34" s="22" t="s">
        <v>16</v>
      </c>
      <c r="B34" s="22" t="s">
        <v>238</v>
      </c>
      <c r="DG34" s="22" t="s">
        <v>16</v>
      </c>
      <c r="DH34" s="22" t="s">
        <v>446</v>
      </c>
      <c r="HM34" s="22" t="s">
        <v>16</v>
      </c>
      <c r="HN34" s="22" t="s">
        <v>649</v>
      </c>
    </row>
    <row r="35" spans="1:222" hidden="1" outlineLevel="1">
      <c r="A35" s="22" t="s">
        <v>17</v>
      </c>
      <c r="B35" s="22" t="s">
        <v>239</v>
      </c>
      <c r="DG35" s="22" t="s">
        <v>17</v>
      </c>
      <c r="DH35" s="22" t="s">
        <v>447</v>
      </c>
      <c r="HM35" s="22" t="s">
        <v>17</v>
      </c>
      <c r="HN35" s="22" t="s">
        <v>650</v>
      </c>
    </row>
    <row r="36" spans="1:222" hidden="1" outlineLevel="1">
      <c r="A36" s="22" t="s">
        <v>18</v>
      </c>
      <c r="B36" s="22" t="s">
        <v>240</v>
      </c>
      <c r="DG36" s="22" t="s">
        <v>18</v>
      </c>
      <c r="DH36" s="22" t="s">
        <v>448</v>
      </c>
      <c r="HM36" s="22" t="s">
        <v>18</v>
      </c>
      <c r="HN36" s="22" t="s">
        <v>651</v>
      </c>
    </row>
    <row r="37" spans="1:222" hidden="1" outlineLevel="1">
      <c r="A37" s="22" t="s">
        <v>19</v>
      </c>
      <c r="B37" s="22" t="s">
        <v>241</v>
      </c>
      <c r="DG37" s="22" t="s">
        <v>19</v>
      </c>
      <c r="DH37" s="22" t="s">
        <v>449</v>
      </c>
      <c r="HM37" s="22" t="s">
        <v>19</v>
      </c>
      <c r="HN37" s="22" t="s">
        <v>652</v>
      </c>
    </row>
    <row r="38" spans="1:222" hidden="1" outlineLevel="1">
      <c r="A38" s="22" t="s">
        <v>20</v>
      </c>
      <c r="B38" s="22" t="s">
        <v>242</v>
      </c>
      <c r="DG38" s="22" t="s">
        <v>20</v>
      </c>
      <c r="DH38" s="22" t="s">
        <v>450</v>
      </c>
      <c r="HM38" s="22" t="s">
        <v>20</v>
      </c>
      <c r="HN38" s="22" t="s">
        <v>653</v>
      </c>
    </row>
    <row r="39" spans="1:222" hidden="1" outlineLevel="1">
      <c r="A39" s="22" t="s">
        <v>21</v>
      </c>
      <c r="B39" s="22" t="s">
        <v>243</v>
      </c>
      <c r="DG39" s="22" t="s">
        <v>21</v>
      </c>
      <c r="DH39" s="22" t="s">
        <v>451</v>
      </c>
      <c r="HM39" s="22" t="s">
        <v>21</v>
      </c>
      <c r="HN39" s="22" t="s">
        <v>654</v>
      </c>
    </row>
    <row r="40" spans="1:222" hidden="1" outlineLevel="1">
      <c r="A40" s="22" t="s">
        <v>22</v>
      </c>
      <c r="B40" s="22" t="s">
        <v>244</v>
      </c>
      <c r="DG40" s="22" t="s">
        <v>22</v>
      </c>
      <c r="DH40" s="22" t="s">
        <v>452</v>
      </c>
      <c r="HM40" s="22" t="s">
        <v>22</v>
      </c>
      <c r="HN40" s="22" t="s">
        <v>655</v>
      </c>
    </row>
    <row r="41" spans="1:222" hidden="1" outlineLevel="1">
      <c r="A41" s="22" t="s">
        <v>23</v>
      </c>
      <c r="B41" s="22" t="s">
        <v>245</v>
      </c>
      <c r="DG41" s="22" t="s">
        <v>23</v>
      </c>
      <c r="DH41" s="22" t="s">
        <v>453</v>
      </c>
      <c r="HM41" s="22" t="s">
        <v>23</v>
      </c>
      <c r="HN41" s="22" t="s">
        <v>656</v>
      </c>
    </row>
    <row r="42" spans="1:222" hidden="1" outlineLevel="1">
      <c r="A42" s="22" t="s">
        <v>24</v>
      </c>
      <c r="B42" s="22" t="s">
        <v>246</v>
      </c>
      <c r="DG42" s="22" t="s">
        <v>24</v>
      </c>
      <c r="DH42" s="22" t="s">
        <v>454</v>
      </c>
      <c r="HM42" s="22" t="s">
        <v>24</v>
      </c>
      <c r="HN42" s="22" t="s">
        <v>657</v>
      </c>
    </row>
    <row r="43" spans="1:222" hidden="1" outlineLevel="1">
      <c r="A43" s="22" t="s">
        <v>73</v>
      </c>
      <c r="B43" s="22" t="s">
        <v>247</v>
      </c>
      <c r="DG43" s="22" t="s">
        <v>73</v>
      </c>
      <c r="DH43" s="22" t="s">
        <v>455</v>
      </c>
      <c r="HM43" s="22" t="s">
        <v>73</v>
      </c>
      <c r="HN43" s="22" t="s">
        <v>658</v>
      </c>
    </row>
    <row r="44" spans="1:222" hidden="1" outlineLevel="1">
      <c r="A44" s="22" t="s">
        <v>74</v>
      </c>
      <c r="B44" s="22" t="s">
        <v>248</v>
      </c>
      <c r="DG44" s="22" t="s">
        <v>74</v>
      </c>
      <c r="DH44" s="22" t="s">
        <v>456</v>
      </c>
      <c r="HM44" s="22" t="s">
        <v>74</v>
      </c>
      <c r="HN44" s="22" t="s">
        <v>659</v>
      </c>
    </row>
    <row r="45" spans="1:222" hidden="1" outlineLevel="1">
      <c r="A45" s="22" t="s">
        <v>88</v>
      </c>
      <c r="B45" s="22" t="s">
        <v>249</v>
      </c>
      <c r="DG45" s="22" t="s">
        <v>88</v>
      </c>
      <c r="DH45" s="22" t="s">
        <v>457</v>
      </c>
      <c r="HM45" s="22" t="s">
        <v>88</v>
      </c>
      <c r="HN45" s="22" t="s">
        <v>660</v>
      </c>
    </row>
    <row r="46" spans="1:222" hidden="1" outlineLevel="1">
      <c r="A46" s="22" t="s">
        <v>99</v>
      </c>
      <c r="B46" s="22" t="s">
        <v>250</v>
      </c>
      <c r="DG46" s="22" t="s">
        <v>99</v>
      </c>
      <c r="DH46" s="22" t="s">
        <v>458</v>
      </c>
      <c r="HM46" s="22" t="s">
        <v>99</v>
      </c>
      <c r="HN46" s="22" t="s">
        <v>661</v>
      </c>
    </row>
    <row r="47" spans="1:222" hidden="1" outlineLevel="1">
      <c r="A47" s="22" t="s">
        <v>100</v>
      </c>
      <c r="B47" s="22" t="s">
        <v>251</v>
      </c>
      <c r="DG47" s="22" t="s">
        <v>100</v>
      </c>
      <c r="DH47" s="22" t="s">
        <v>459</v>
      </c>
      <c r="HM47" s="22" t="s">
        <v>100</v>
      </c>
      <c r="HN47" s="22" t="s">
        <v>662</v>
      </c>
    </row>
    <row r="48" spans="1:222" hidden="1" outlineLevel="1">
      <c r="A48" s="22" t="s">
        <v>101</v>
      </c>
      <c r="B48" s="22" t="s">
        <v>252</v>
      </c>
      <c r="DG48" s="22" t="s">
        <v>101</v>
      </c>
      <c r="DH48" s="22" t="s">
        <v>460</v>
      </c>
      <c r="HM48" s="22" t="s">
        <v>101</v>
      </c>
      <c r="HN48" s="22" t="s">
        <v>663</v>
      </c>
    </row>
    <row r="49" spans="1:222" hidden="1" outlineLevel="1">
      <c r="A49" s="22" t="s">
        <v>102</v>
      </c>
      <c r="B49" s="22" t="s">
        <v>253</v>
      </c>
      <c r="DG49" s="22" t="s">
        <v>102</v>
      </c>
      <c r="DH49" s="22" t="s">
        <v>461</v>
      </c>
      <c r="HM49" s="22" t="s">
        <v>102</v>
      </c>
      <c r="HN49" s="22" t="s">
        <v>664</v>
      </c>
    </row>
    <row r="50" spans="1:222" hidden="1" outlineLevel="1">
      <c r="A50" s="22" t="s">
        <v>103</v>
      </c>
      <c r="B50" s="22" t="s">
        <v>254</v>
      </c>
      <c r="DG50" s="22" t="s">
        <v>103</v>
      </c>
      <c r="DH50" s="22" t="s">
        <v>462</v>
      </c>
      <c r="HM50" s="22" t="s">
        <v>103</v>
      </c>
      <c r="HN50" s="22" t="s">
        <v>665</v>
      </c>
    </row>
    <row r="51" spans="1:222" hidden="1" outlineLevel="1">
      <c r="A51" s="22" t="s">
        <v>104</v>
      </c>
      <c r="B51" s="22" t="s">
        <v>255</v>
      </c>
      <c r="DG51" s="22" t="s">
        <v>104</v>
      </c>
      <c r="DH51" s="22" t="s">
        <v>463</v>
      </c>
      <c r="HM51" s="22" t="s">
        <v>104</v>
      </c>
      <c r="HN51" s="22" t="s">
        <v>666</v>
      </c>
    </row>
    <row r="52" spans="1:222" hidden="1" outlineLevel="1">
      <c r="A52" s="22" t="s">
        <v>105</v>
      </c>
      <c r="B52" s="22" t="s">
        <v>256</v>
      </c>
      <c r="DG52" s="22" t="s">
        <v>105</v>
      </c>
      <c r="DH52" s="22" t="s">
        <v>464</v>
      </c>
      <c r="HM52" s="22" t="s">
        <v>105</v>
      </c>
      <c r="HN52" s="22" t="s">
        <v>667</v>
      </c>
    </row>
    <row r="53" spans="1:222" hidden="1" outlineLevel="1">
      <c r="A53" s="22" t="s">
        <v>106</v>
      </c>
      <c r="B53" s="22" t="s">
        <v>257</v>
      </c>
      <c r="DG53" s="22" t="s">
        <v>106</v>
      </c>
      <c r="DH53" s="22" t="s">
        <v>465</v>
      </c>
      <c r="HM53" s="22" t="s">
        <v>106</v>
      </c>
      <c r="HN53" s="22" t="s">
        <v>668</v>
      </c>
    </row>
    <row r="54" spans="1:222" hidden="1" outlineLevel="1">
      <c r="A54" s="22" t="s">
        <v>107</v>
      </c>
      <c r="B54" s="22" t="s">
        <v>258</v>
      </c>
      <c r="DG54" s="22" t="s">
        <v>107</v>
      </c>
      <c r="DH54" s="22" t="s">
        <v>466</v>
      </c>
      <c r="HM54" s="22" t="s">
        <v>107</v>
      </c>
      <c r="HN54" s="22" t="s">
        <v>669</v>
      </c>
    </row>
    <row r="55" spans="1:222" hidden="1" outlineLevel="1">
      <c r="A55" s="22" t="s">
        <v>108</v>
      </c>
      <c r="B55" s="22" t="s">
        <v>259</v>
      </c>
      <c r="DG55" s="22" t="s">
        <v>108</v>
      </c>
      <c r="DH55" s="22" t="s">
        <v>467</v>
      </c>
      <c r="HM55" s="22" t="s">
        <v>108</v>
      </c>
      <c r="HN55" s="22" t="s">
        <v>670</v>
      </c>
    </row>
    <row r="56" spans="1:222" hidden="1" outlineLevel="1">
      <c r="A56" s="22" t="s">
        <v>109</v>
      </c>
      <c r="B56" s="22" t="s">
        <v>260</v>
      </c>
      <c r="DG56" s="22" t="s">
        <v>109</v>
      </c>
      <c r="DH56" s="22" t="s">
        <v>468</v>
      </c>
      <c r="HM56" s="22" t="s">
        <v>109</v>
      </c>
      <c r="HN56" s="22" t="s">
        <v>671</v>
      </c>
    </row>
    <row r="57" spans="1:222" hidden="1" outlineLevel="1">
      <c r="A57" s="22" t="s">
        <v>110</v>
      </c>
      <c r="B57" s="22" t="s">
        <v>261</v>
      </c>
      <c r="DG57" s="22" t="s">
        <v>110</v>
      </c>
      <c r="DH57" s="22" t="s">
        <v>469</v>
      </c>
      <c r="HM57" s="22" t="s">
        <v>110</v>
      </c>
      <c r="HN57" s="22" t="s">
        <v>672</v>
      </c>
    </row>
    <row r="58" spans="1:222" hidden="1" outlineLevel="1">
      <c r="A58" s="22" t="s">
        <v>111</v>
      </c>
      <c r="B58" s="22" t="s">
        <v>262</v>
      </c>
      <c r="DG58" s="22" t="s">
        <v>111</v>
      </c>
      <c r="DH58" s="22" t="s">
        <v>470</v>
      </c>
      <c r="HM58" s="22" t="s">
        <v>111</v>
      </c>
      <c r="HN58" s="22" t="s">
        <v>673</v>
      </c>
    </row>
    <row r="59" spans="1:222" hidden="1" outlineLevel="1">
      <c r="A59" s="22" t="s">
        <v>112</v>
      </c>
      <c r="B59" s="22" t="s">
        <v>263</v>
      </c>
      <c r="DG59" s="22" t="s">
        <v>112</v>
      </c>
      <c r="DH59" s="22" t="s">
        <v>471</v>
      </c>
      <c r="HM59" s="22" t="s">
        <v>112</v>
      </c>
      <c r="HN59" s="22" t="s">
        <v>674</v>
      </c>
    </row>
    <row r="60" spans="1:222" hidden="1" outlineLevel="1">
      <c r="A60" s="22" t="s">
        <v>113</v>
      </c>
      <c r="B60" s="22" t="s">
        <v>264</v>
      </c>
      <c r="DG60" s="22" t="s">
        <v>113</v>
      </c>
      <c r="DH60" s="22" t="s">
        <v>472</v>
      </c>
      <c r="HM60" s="22" t="s">
        <v>113</v>
      </c>
      <c r="HN60" s="22" t="s">
        <v>675</v>
      </c>
    </row>
    <row r="61" spans="1:222" hidden="1" outlineLevel="1">
      <c r="A61" s="22" t="s">
        <v>114</v>
      </c>
      <c r="B61" s="22" t="s">
        <v>265</v>
      </c>
      <c r="DG61" s="22" t="s">
        <v>114</v>
      </c>
      <c r="DH61" s="22" t="s">
        <v>473</v>
      </c>
      <c r="HM61" s="22" t="s">
        <v>114</v>
      </c>
      <c r="HN61" s="22" t="s">
        <v>676</v>
      </c>
    </row>
    <row r="62" spans="1:222" hidden="1" outlineLevel="1">
      <c r="A62" s="22" t="s">
        <v>115</v>
      </c>
      <c r="B62" s="22" t="s">
        <v>266</v>
      </c>
      <c r="DG62" s="22" t="s">
        <v>115</v>
      </c>
      <c r="DH62" s="22" t="s">
        <v>474</v>
      </c>
      <c r="HM62" s="22" t="s">
        <v>115</v>
      </c>
      <c r="HN62" s="22" t="s">
        <v>677</v>
      </c>
    </row>
    <row r="63" spans="1:222" hidden="1" outlineLevel="1">
      <c r="A63" s="22" t="s">
        <v>116</v>
      </c>
      <c r="B63" s="22" t="s">
        <v>267</v>
      </c>
      <c r="DG63" s="22" t="s">
        <v>116</v>
      </c>
      <c r="DH63" s="22" t="s">
        <v>475</v>
      </c>
      <c r="HM63" s="22" t="s">
        <v>116</v>
      </c>
      <c r="HN63" s="22" t="s">
        <v>678</v>
      </c>
    </row>
    <row r="64" spans="1:222" hidden="1" outlineLevel="1">
      <c r="A64" s="22" t="s">
        <v>117</v>
      </c>
      <c r="B64" s="22" t="s">
        <v>268</v>
      </c>
      <c r="DG64" s="22" t="s">
        <v>117</v>
      </c>
      <c r="DH64" s="22" t="s">
        <v>476</v>
      </c>
      <c r="HM64" s="22" t="s">
        <v>117</v>
      </c>
      <c r="HN64" s="22" t="s">
        <v>679</v>
      </c>
    </row>
    <row r="65" spans="1:222" hidden="1" outlineLevel="1">
      <c r="A65" s="22" t="s">
        <v>118</v>
      </c>
      <c r="B65" s="22" t="s">
        <v>269</v>
      </c>
      <c r="DG65" s="22" t="s">
        <v>118</v>
      </c>
      <c r="DH65" s="22" t="s">
        <v>477</v>
      </c>
      <c r="HM65" s="22" t="s">
        <v>118</v>
      </c>
      <c r="HN65" s="22" t="s">
        <v>680</v>
      </c>
    </row>
    <row r="66" spans="1:222" hidden="1" outlineLevel="1">
      <c r="A66" s="22" t="s">
        <v>119</v>
      </c>
      <c r="B66" s="22" t="s">
        <v>270</v>
      </c>
      <c r="DG66" s="22" t="s">
        <v>119</v>
      </c>
      <c r="DH66" s="22" t="s">
        <v>478</v>
      </c>
      <c r="HM66" s="22" t="s">
        <v>119</v>
      </c>
      <c r="HN66" s="22" t="s">
        <v>681</v>
      </c>
    </row>
    <row r="67" spans="1:222" hidden="1" outlineLevel="1">
      <c r="A67" s="22" t="s">
        <v>120</v>
      </c>
      <c r="B67" s="22" t="s">
        <v>271</v>
      </c>
      <c r="DG67" s="22" t="s">
        <v>120</v>
      </c>
      <c r="DH67" s="22" t="s">
        <v>479</v>
      </c>
      <c r="HM67" s="22" t="s">
        <v>120</v>
      </c>
      <c r="HN67" s="22" t="s">
        <v>682</v>
      </c>
    </row>
    <row r="68" spans="1:222" hidden="1" outlineLevel="1">
      <c r="A68" s="22" t="s">
        <v>121</v>
      </c>
      <c r="B68" s="22" t="s">
        <v>272</v>
      </c>
      <c r="DG68" s="22" t="s">
        <v>121</v>
      </c>
      <c r="DH68" s="22" t="s">
        <v>480</v>
      </c>
      <c r="HM68" s="22" t="s">
        <v>121</v>
      </c>
      <c r="HN68" s="22" t="s">
        <v>683</v>
      </c>
    </row>
    <row r="69" spans="1:222" hidden="1" outlineLevel="1">
      <c r="A69" s="22" t="s">
        <v>122</v>
      </c>
      <c r="B69" s="22" t="s">
        <v>273</v>
      </c>
      <c r="DG69" s="22" t="s">
        <v>122</v>
      </c>
      <c r="DH69" s="22" t="s">
        <v>481</v>
      </c>
      <c r="HM69" s="22" t="s">
        <v>122</v>
      </c>
      <c r="HN69" s="22" t="s">
        <v>684</v>
      </c>
    </row>
    <row r="70" spans="1:222" hidden="1" outlineLevel="1">
      <c r="A70" s="22" t="s">
        <v>123</v>
      </c>
      <c r="B70" s="22" t="s">
        <v>274</v>
      </c>
      <c r="DG70" s="22" t="s">
        <v>123</v>
      </c>
      <c r="DH70" s="22" t="s">
        <v>482</v>
      </c>
      <c r="HM70" s="22" t="s">
        <v>123</v>
      </c>
      <c r="HN70" s="22" t="s">
        <v>685</v>
      </c>
    </row>
    <row r="71" spans="1:222" hidden="1" outlineLevel="1">
      <c r="A71" s="22" t="s">
        <v>124</v>
      </c>
      <c r="B71" s="22" t="s">
        <v>275</v>
      </c>
      <c r="DG71" s="22" t="s">
        <v>124</v>
      </c>
      <c r="DH71" s="22" t="s">
        <v>483</v>
      </c>
      <c r="HM71" s="22" t="s">
        <v>124</v>
      </c>
      <c r="HN71" s="22" t="s">
        <v>686</v>
      </c>
    </row>
    <row r="72" spans="1:222" hidden="1" outlineLevel="1">
      <c r="A72" s="22" t="s">
        <v>125</v>
      </c>
      <c r="B72" s="22" t="s">
        <v>276</v>
      </c>
      <c r="DG72" s="22" t="s">
        <v>125</v>
      </c>
      <c r="DH72" s="22" t="s">
        <v>484</v>
      </c>
      <c r="HM72" s="22" t="s">
        <v>125</v>
      </c>
      <c r="HN72" s="22" t="s">
        <v>687</v>
      </c>
    </row>
    <row r="73" spans="1:222" hidden="1" outlineLevel="1">
      <c r="A73" s="22" t="s">
        <v>126</v>
      </c>
      <c r="B73" s="22" t="s">
        <v>277</v>
      </c>
      <c r="DG73" s="22" t="s">
        <v>126</v>
      </c>
      <c r="DH73" s="22" t="s">
        <v>485</v>
      </c>
      <c r="HM73" s="22" t="s">
        <v>126</v>
      </c>
      <c r="HN73" s="22" t="s">
        <v>688</v>
      </c>
    </row>
    <row r="74" spans="1:222" hidden="1" outlineLevel="1">
      <c r="A74" s="22" t="s">
        <v>127</v>
      </c>
      <c r="B74" s="22" t="s">
        <v>278</v>
      </c>
      <c r="DG74" s="22" t="s">
        <v>127</v>
      </c>
      <c r="DH74" s="22" t="s">
        <v>486</v>
      </c>
      <c r="HM74" s="22" t="s">
        <v>127</v>
      </c>
      <c r="HN74" s="22" t="s">
        <v>689</v>
      </c>
    </row>
    <row r="75" spans="1:222" hidden="1" outlineLevel="1">
      <c r="A75" s="22" t="s">
        <v>128</v>
      </c>
      <c r="B75" s="22" t="s">
        <v>279</v>
      </c>
      <c r="DG75" s="22" t="s">
        <v>128</v>
      </c>
      <c r="DH75" s="22" t="s">
        <v>487</v>
      </c>
      <c r="HM75" s="22" t="s">
        <v>128</v>
      </c>
      <c r="HN75" s="22" t="s">
        <v>690</v>
      </c>
    </row>
    <row r="76" spans="1:222" hidden="1" outlineLevel="1">
      <c r="A76" s="22" t="s">
        <v>129</v>
      </c>
      <c r="B76" s="22" t="s">
        <v>280</v>
      </c>
      <c r="DG76" s="22" t="s">
        <v>129</v>
      </c>
      <c r="DH76" s="22" t="s">
        <v>488</v>
      </c>
      <c r="HM76" s="22" t="s">
        <v>129</v>
      </c>
      <c r="HN76" s="22" t="s">
        <v>691</v>
      </c>
    </row>
    <row r="77" spans="1:222" hidden="1" outlineLevel="1">
      <c r="A77" s="22" t="s">
        <v>130</v>
      </c>
      <c r="B77" s="22" t="s">
        <v>281</v>
      </c>
      <c r="DG77" s="22" t="s">
        <v>130</v>
      </c>
      <c r="DH77" s="22" t="s">
        <v>489</v>
      </c>
      <c r="HM77" s="22" t="s">
        <v>130</v>
      </c>
      <c r="HN77" s="22" t="s">
        <v>692</v>
      </c>
    </row>
    <row r="78" spans="1:222" hidden="1" outlineLevel="1">
      <c r="A78" s="22" t="s">
        <v>131</v>
      </c>
      <c r="B78" s="22" t="s">
        <v>282</v>
      </c>
      <c r="DG78" s="22" t="s">
        <v>131</v>
      </c>
      <c r="DH78" s="22" t="s">
        <v>490</v>
      </c>
      <c r="HM78" s="22" t="s">
        <v>131</v>
      </c>
      <c r="HN78" s="22" t="s">
        <v>693</v>
      </c>
    </row>
    <row r="79" spans="1:222" hidden="1" outlineLevel="1">
      <c r="A79" s="22" t="s">
        <v>132</v>
      </c>
      <c r="B79" s="22" t="s">
        <v>283</v>
      </c>
      <c r="DG79" s="22" t="s">
        <v>132</v>
      </c>
      <c r="DH79" s="22" t="s">
        <v>491</v>
      </c>
      <c r="HM79" s="22" t="s">
        <v>132</v>
      </c>
      <c r="HN79" s="22" t="s">
        <v>694</v>
      </c>
    </row>
    <row r="80" spans="1:222" hidden="1" outlineLevel="1">
      <c r="A80" s="22" t="s">
        <v>133</v>
      </c>
      <c r="B80" s="22" t="s">
        <v>284</v>
      </c>
      <c r="DG80" s="22" t="s">
        <v>133</v>
      </c>
      <c r="DH80" s="22" t="s">
        <v>492</v>
      </c>
      <c r="HM80" s="22" t="s">
        <v>133</v>
      </c>
      <c r="HN80" s="22" t="s">
        <v>695</v>
      </c>
    </row>
    <row r="81" spans="1:222" hidden="1" outlineLevel="1">
      <c r="A81" s="22" t="s">
        <v>134</v>
      </c>
      <c r="B81" s="22" t="s">
        <v>285</v>
      </c>
      <c r="DG81" s="22" t="s">
        <v>134</v>
      </c>
      <c r="DH81" s="22" t="s">
        <v>493</v>
      </c>
      <c r="HM81" s="22" t="s">
        <v>134</v>
      </c>
      <c r="HN81" s="22" t="s">
        <v>696</v>
      </c>
    </row>
    <row r="82" spans="1:222" hidden="1" outlineLevel="1">
      <c r="A82" s="22" t="s">
        <v>135</v>
      </c>
      <c r="B82" s="22" t="s">
        <v>286</v>
      </c>
      <c r="DG82" s="22" t="s">
        <v>135</v>
      </c>
      <c r="DH82" s="22" t="s">
        <v>494</v>
      </c>
      <c r="HM82" s="22" t="s">
        <v>135</v>
      </c>
      <c r="HN82" s="22" t="s">
        <v>697</v>
      </c>
    </row>
    <row r="83" spans="1:222" hidden="1" outlineLevel="1">
      <c r="A83" s="22" t="s">
        <v>136</v>
      </c>
      <c r="B83" s="22" t="s">
        <v>287</v>
      </c>
      <c r="DG83" s="22" t="s">
        <v>136</v>
      </c>
      <c r="DH83" s="22" t="s">
        <v>495</v>
      </c>
      <c r="HM83" s="22" t="s">
        <v>136</v>
      </c>
      <c r="HN83" s="22" t="s">
        <v>698</v>
      </c>
    </row>
    <row r="84" spans="1:222" hidden="1" outlineLevel="1">
      <c r="A84" s="22" t="s">
        <v>137</v>
      </c>
      <c r="B84" s="22" t="s">
        <v>288</v>
      </c>
      <c r="DG84" s="22" t="s">
        <v>137</v>
      </c>
      <c r="DH84" s="22" t="s">
        <v>496</v>
      </c>
      <c r="HM84" s="22" t="s">
        <v>137</v>
      </c>
      <c r="HN84" s="22" t="s">
        <v>699</v>
      </c>
    </row>
    <row r="85" spans="1:222" hidden="1" outlineLevel="1">
      <c r="A85" s="22" t="s">
        <v>138</v>
      </c>
      <c r="B85" s="22" t="s">
        <v>289</v>
      </c>
      <c r="DG85" s="22" t="s">
        <v>138</v>
      </c>
      <c r="DH85" s="22" t="s">
        <v>497</v>
      </c>
      <c r="HM85" s="22" t="s">
        <v>138</v>
      </c>
      <c r="HN85" s="22" t="s">
        <v>700</v>
      </c>
    </row>
    <row r="86" spans="1:222" hidden="1" outlineLevel="1">
      <c r="A86" s="22" t="s">
        <v>139</v>
      </c>
      <c r="B86" s="22" t="s">
        <v>290</v>
      </c>
      <c r="DG86" s="22" t="s">
        <v>139</v>
      </c>
      <c r="DH86" s="22" t="s">
        <v>498</v>
      </c>
      <c r="HM86" s="22" t="s">
        <v>139</v>
      </c>
      <c r="HN86" s="22" t="s">
        <v>701</v>
      </c>
    </row>
    <row r="87" spans="1:222" hidden="1" outlineLevel="1">
      <c r="A87" s="22" t="s">
        <v>140</v>
      </c>
      <c r="B87" s="22" t="s">
        <v>291</v>
      </c>
      <c r="DG87" s="22" t="s">
        <v>140</v>
      </c>
      <c r="DH87" s="22" t="s">
        <v>499</v>
      </c>
      <c r="HM87" s="22" t="s">
        <v>140</v>
      </c>
      <c r="HN87" s="22" t="s">
        <v>702</v>
      </c>
    </row>
    <row r="88" spans="1:222" hidden="1" outlineLevel="1">
      <c r="A88" s="22" t="s">
        <v>141</v>
      </c>
      <c r="B88" s="22" t="s">
        <v>292</v>
      </c>
      <c r="DG88" s="22" t="s">
        <v>141</v>
      </c>
      <c r="DH88" s="22" t="s">
        <v>500</v>
      </c>
      <c r="HM88" s="22" t="s">
        <v>141</v>
      </c>
      <c r="HN88" s="22" t="s">
        <v>703</v>
      </c>
    </row>
    <row r="89" spans="1:222" hidden="1" outlineLevel="1">
      <c r="A89" s="22" t="s">
        <v>142</v>
      </c>
      <c r="B89" s="22" t="s">
        <v>293</v>
      </c>
      <c r="DG89" s="22" t="s">
        <v>142</v>
      </c>
      <c r="DH89" s="22" t="s">
        <v>501</v>
      </c>
      <c r="HM89" s="22" t="s">
        <v>142</v>
      </c>
      <c r="HN89" s="22" t="s">
        <v>704</v>
      </c>
    </row>
    <row r="90" spans="1:222" hidden="1" outlineLevel="1">
      <c r="A90" s="22" t="s">
        <v>143</v>
      </c>
      <c r="B90" s="22" t="s">
        <v>294</v>
      </c>
      <c r="DG90" s="22" t="s">
        <v>143</v>
      </c>
      <c r="DH90" s="22" t="s">
        <v>502</v>
      </c>
      <c r="HM90" s="22" t="s">
        <v>143</v>
      </c>
      <c r="HN90" s="22" t="s">
        <v>705</v>
      </c>
    </row>
    <row r="91" spans="1:222" hidden="1" outlineLevel="1">
      <c r="A91" s="22" t="s">
        <v>144</v>
      </c>
      <c r="B91" s="22" t="s">
        <v>295</v>
      </c>
      <c r="DG91" s="22" t="s">
        <v>144</v>
      </c>
      <c r="DH91" s="22" t="s">
        <v>503</v>
      </c>
      <c r="HM91" s="22" t="s">
        <v>144</v>
      </c>
      <c r="HN91" s="22" t="s">
        <v>706</v>
      </c>
    </row>
    <row r="92" spans="1:222" hidden="1" outlineLevel="1">
      <c r="A92" s="22" t="s">
        <v>145</v>
      </c>
      <c r="B92" s="22" t="s">
        <v>296</v>
      </c>
      <c r="DG92" s="22" t="s">
        <v>145</v>
      </c>
      <c r="DH92" s="22" t="s">
        <v>504</v>
      </c>
      <c r="HM92" s="22" t="s">
        <v>145</v>
      </c>
      <c r="HN92" s="22" t="s">
        <v>707</v>
      </c>
    </row>
    <row r="93" spans="1:222" hidden="1" outlineLevel="1">
      <c r="A93" s="22" t="s">
        <v>146</v>
      </c>
      <c r="B93" s="22" t="s">
        <v>297</v>
      </c>
      <c r="DG93" s="22" t="s">
        <v>146</v>
      </c>
      <c r="DH93" s="22" t="s">
        <v>505</v>
      </c>
      <c r="HM93" s="22" t="s">
        <v>146</v>
      </c>
      <c r="HN93" s="22" t="s">
        <v>708</v>
      </c>
    </row>
    <row r="94" spans="1:222" hidden="1" outlineLevel="1">
      <c r="A94" s="22" t="s">
        <v>147</v>
      </c>
      <c r="B94" s="22" t="s">
        <v>298</v>
      </c>
      <c r="DG94" s="22" t="s">
        <v>147</v>
      </c>
      <c r="DH94" s="22" t="s">
        <v>506</v>
      </c>
      <c r="HM94" s="22" t="s">
        <v>147</v>
      </c>
      <c r="HN94" s="22" t="s">
        <v>709</v>
      </c>
    </row>
    <row r="95" spans="1:222" hidden="1" outlineLevel="1">
      <c r="A95" s="22" t="s">
        <v>148</v>
      </c>
      <c r="B95" s="22" t="s">
        <v>299</v>
      </c>
      <c r="DG95" s="22" t="s">
        <v>148</v>
      </c>
      <c r="DH95" s="22" t="s">
        <v>507</v>
      </c>
      <c r="HM95" s="22" t="s">
        <v>148</v>
      </c>
      <c r="HN95" s="22" t="s">
        <v>710</v>
      </c>
    </row>
    <row r="96" spans="1:222" hidden="1" outlineLevel="1">
      <c r="A96" s="22" t="s">
        <v>149</v>
      </c>
      <c r="B96" s="22" t="s">
        <v>300</v>
      </c>
      <c r="DG96" s="22" t="s">
        <v>149</v>
      </c>
      <c r="DH96" s="22" t="s">
        <v>508</v>
      </c>
      <c r="HM96" s="22" t="s">
        <v>149</v>
      </c>
      <c r="HN96" s="22" t="s">
        <v>711</v>
      </c>
    </row>
    <row r="97" spans="1:401" hidden="1" outlineLevel="1">
      <c r="A97" s="22" t="s">
        <v>150</v>
      </c>
      <c r="B97" s="22" t="s">
        <v>301</v>
      </c>
      <c r="DG97" s="22" t="s">
        <v>150</v>
      </c>
      <c r="DH97" s="22" t="s">
        <v>509</v>
      </c>
      <c r="HM97" s="22" t="s">
        <v>150</v>
      </c>
      <c r="HN97" s="22" t="s">
        <v>712</v>
      </c>
    </row>
    <row r="98" spans="1:401" hidden="1" outlineLevel="1">
      <c r="A98" s="22" t="s">
        <v>151</v>
      </c>
      <c r="B98" s="22" t="s">
        <v>302</v>
      </c>
      <c r="DG98" s="22" t="s">
        <v>151</v>
      </c>
      <c r="DH98" s="22" t="s">
        <v>510</v>
      </c>
      <c r="HM98" s="22" t="s">
        <v>151</v>
      </c>
      <c r="HN98" s="22" t="s">
        <v>713</v>
      </c>
    </row>
    <row r="99" spans="1:401" hidden="1" outlineLevel="1">
      <c r="A99" s="22" t="s">
        <v>152</v>
      </c>
      <c r="B99" s="22" t="s">
        <v>303</v>
      </c>
      <c r="DG99" s="22" t="s">
        <v>152</v>
      </c>
      <c r="DH99" s="22" t="s">
        <v>511</v>
      </c>
      <c r="HM99" s="22" t="s">
        <v>152</v>
      </c>
      <c r="HN99" s="22" t="s">
        <v>714</v>
      </c>
    </row>
    <row r="100" spans="1:401" hidden="1" outlineLevel="1">
      <c r="A100" s="22" t="s">
        <v>153</v>
      </c>
      <c r="B100" s="22" t="s">
        <v>304</v>
      </c>
      <c r="DG100" s="22" t="s">
        <v>153</v>
      </c>
      <c r="DH100" s="22" t="s">
        <v>512</v>
      </c>
      <c r="HM100" s="22" t="s">
        <v>153</v>
      </c>
      <c r="HN100" s="22" t="s">
        <v>715</v>
      </c>
    </row>
    <row r="101" spans="1:401" hidden="1" outlineLevel="1">
      <c r="A101" s="22" t="s">
        <v>154</v>
      </c>
      <c r="B101" s="22" t="s">
        <v>305</v>
      </c>
      <c r="DG101" s="22" t="s">
        <v>154</v>
      </c>
      <c r="DH101" s="22" t="s">
        <v>513</v>
      </c>
      <c r="HM101" s="22" t="s">
        <v>154</v>
      </c>
      <c r="HN101" s="22" t="s">
        <v>716</v>
      </c>
    </row>
    <row r="102" spans="1:401" hidden="1" outlineLevel="1">
      <c r="A102" s="22" t="s">
        <v>155</v>
      </c>
      <c r="B102" s="22" t="s">
        <v>306</v>
      </c>
      <c r="DG102" s="22" t="s">
        <v>155</v>
      </c>
      <c r="DH102" s="22" t="s">
        <v>514</v>
      </c>
      <c r="HM102" s="22" t="s">
        <v>155</v>
      </c>
      <c r="HN102" s="22" t="s">
        <v>717</v>
      </c>
    </row>
    <row r="103" spans="1:401" hidden="1" outlineLevel="1">
      <c r="A103" s="22" t="s">
        <v>156</v>
      </c>
      <c r="B103" s="22" t="s">
        <v>307</v>
      </c>
      <c r="DG103" s="22" t="s">
        <v>156</v>
      </c>
      <c r="DH103" s="22" t="s">
        <v>515</v>
      </c>
      <c r="HM103" s="22" t="s">
        <v>156</v>
      </c>
      <c r="HN103" s="22" t="s">
        <v>718</v>
      </c>
    </row>
    <row r="104" spans="1:401" hidden="1" outlineLevel="1">
      <c r="A104" s="22" t="s">
        <v>157</v>
      </c>
      <c r="B104" s="22" t="s">
        <v>308</v>
      </c>
      <c r="DG104" s="22" t="s">
        <v>157</v>
      </c>
      <c r="DH104" s="22" t="s">
        <v>516</v>
      </c>
      <c r="HM104" s="22" t="s">
        <v>157</v>
      </c>
      <c r="HN104" s="22" t="s">
        <v>719</v>
      </c>
    </row>
    <row r="105" spans="1:401" hidden="1" outlineLevel="1">
      <c r="A105" s="22" t="s">
        <v>158</v>
      </c>
      <c r="B105" s="22" t="s">
        <v>309</v>
      </c>
      <c r="DG105" s="22" t="s">
        <v>158</v>
      </c>
      <c r="DH105" s="22" t="s">
        <v>517</v>
      </c>
      <c r="HM105" s="22" t="s">
        <v>158</v>
      </c>
      <c r="HN105" s="22" t="s">
        <v>720</v>
      </c>
    </row>
    <row r="106" spans="1:401" hidden="1" outlineLevel="1">
      <c r="A106" s="22" t="s">
        <v>159</v>
      </c>
      <c r="B106" s="22" t="s">
        <v>310</v>
      </c>
      <c r="DG106" s="22" t="s">
        <v>159</v>
      </c>
      <c r="DH106" s="22" t="s">
        <v>518</v>
      </c>
      <c r="HM106" s="22" t="s">
        <v>159</v>
      </c>
      <c r="HN106" s="22" t="s">
        <v>721</v>
      </c>
    </row>
    <row r="107" spans="1:401" hidden="1" outlineLevel="1">
      <c r="A107" s="22" t="s">
        <v>160</v>
      </c>
      <c r="B107" s="22" t="s">
        <v>311</v>
      </c>
      <c r="DG107" s="22" t="s">
        <v>160</v>
      </c>
      <c r="DH107" s="22" t="s">
        <v>519</v>
      </c>
      <c r="HM107" s="22" t="s">
        <v>160</v>
      </c>
      <c r="HN107" s="22" t="s">
        <v>722</v>
      </c>
    </row>
    <row r="108" spans="1:401" hidden="1" outlineLevel="1">
      <c r="A108" s="22" t="s">
        <v>161</v>
      </c>
      <c r="B108" s="22" t="s">
        <v>312</v>
      </c>
      <c r="DG108" s="22" t="s">
        <v>161</v>
      </c>
      <c r="DH108" s="22" t="s">
        <v>520</v>
      </c>
      <c r="HM108" s="22" t="s">
        <v>161</v>
      </c>
      <c r="HN108" s="22" t="s">
        <v>723</v>
      </c>
    </row>
    <row r="109" spans="1:401" hidden="1" outlineLevel="1">
      <c r="A109" s="22" t="s">
        <v>162</v>
      </c>
      <c r="B109" s="22" t="s">
        <v>313</v>
      </c>
      <c r="DG109" s="22" t="s">
        <v>162</v>
      </c>
      <c r="DH109" s="22" t="s">
        <v>521</v>
      </c>
      <c r="HM109" s="22" t="s">
        <v>162</v>
      </c>
      <c r="HN109" s="22" t="s">
        <v>724</v>
      </c>
    </row>
    <row r="110" spans="1:401" hidden="1" outlineLevel="1">
      <c r="A110" s="22" t="s">
        <v>163</v>
      </c>
      <c r="B110" s="22" t="s">
        <v>314</v>
      </c>
      <c r="DG110" s="22" t="s">
        <v>163</v>
      </c>
      <c r="DH110" s="22" t="s">
        <v>522</v>
      </c>
      <c r="HM110" s="22" t="s">
        <v>163</v>
      </c>
      <c r="HN110" s="22" t="s">
        <v>725</v>
      </c>
    </row>
    <row r="111" spans="1:401" hidden="1" outlineLevel="1">
      <c r="A111" s="22" t="s">
        <v>164</v>
      </c>
      <c r="B111" s="22" t="s">
        <v>315</v>
      </c>
      <c r="DG111" s="22" t="s">
        <v>164</v>
      </c>
      <c r="DH111" s="22" t="s">
        <v>523</v>
      </c>
      <c r="HM111" s="22" t="s">
        <v>164</v>
      </c>
      <c r="HN111" s="22" t="s">
        <v>726</v>
      </c>
      <c r="MX111" s="21" t="s">
        <v>932</v>
      </c>
      <c r="OJ111" s="21"/>
    </row>
    <row r="112" spans="1:401" hidden="1" outlineLevel="1">
      <c r="A112" s="22" t="s">
        <v>165</v>
      </c>
      <c r="B112" s="22" t="s">
        <v>316</v>
      </c>
      <c r="DG112" s="22" t="s">
        <v>165</v>
      </c>
      <c r="DH112" s="22" t="s">
        <v>524</v>
      </c>
      <c r="HM112" s="22" t="s">
        <v>165</v>
      </c>
      <c r="HN112" s="22" t="s">
        <v>727</v>
      </c>
      <c r="MX112" s="22" t="s">
        <v>4</v>
      </c>
      <c r="MY112" s="22" t="s">
        <v>5</v>
      </c>
      <c r="OJ112" s="22" t="s">
        <v>4</v>
      </c>
      <c r="OK112" s="22" t="s">
        <v>5</v>
      </c>
    </row>
    <row r="113" spans="1:401" hidden="1" outlineLevel="1">
      <c r="A113" s="22" t="s">
        <v>166</v>
      </c>
      <c r="B113" s="22" t="s">
        <v>317</v>
      </c>
      <c r="DG113" s="22" t="s">
        <v>166</v>
      </c>
      <c r="DH113" s="22" t="s">
        <v>525</v>
      </c>
      <c r="HM113" s="22" t="s">
        <v>166</v>
      </c>
      <c r="HN113" s="22" t="s">
        <v>728</v>
      </c>
      <c r="MD113" s="21" t="s">
        <v>895</v>
      </c>
      <c r="MX113" s="17" t="s">
        <v>6</v>
      </c>
      <c r="MY113" s="22" t="s">
        <v>7</v>
      </c>
      <c r="OJ113" s="22" t="s">
        <v>6</v>
      </c>
      <c r="OK113" s="22" t="s">
        <v>7</v>
      </c>
    </row>
    <row r="114" spans="1:401" hidden="1" outlineLevel="1">
      <c r="A114" s="22" t="s">
        <v>167</v>
      </c>
      <c r="B114" s="22" t="s">
        <v>318</v>
      </c>
      <c r="DG114" s="22" t="s">
        <v>167</v>
      </c>
      <c r="DH114" s="22" t="s">
        <v>526</v>
      </c>
      <c r="HM114" s="22" t="s">
        <v>167</v>
      </c>
      <c r="HN114" s="22" t="s">
        <v>729</v>
      </c>
      <c r="MD114" s="22" t="s">
        <v>4</v>
      </c>
      <c r="ME114" s="22" t="s">
        <v>5</v>
      </c>
      <c r="MX114" s="22" t="s">
        <v>8</v>
      </c>
      <c r="MY114" s="22" t="s">
        <v>896</v>
      </c>
      <c r="OJ114" s="22" t="s">
        <v>8</v>
      </c>
      <c r="OK114" s="22" t="s">
        <v>1117</v>
      </c>
    </row>
    <row r="115" spans="1:401" hidden="1" outlineLevel="1">
      <c r="A115" s="22" t="s">
        <v>168</v>
      </c>
      <c r="B115" s="22" t="s">
        <v>319</v>
      </c>
      <c r="DG115" s="22" t="s">
        <v>168</v>
      </c>
      <c r="DH115" s="22" t="s">
        <v>527</v>
      </c>
      <c r="HM115" s="22" t="s">
        <v>168</v>
      </c>
      <c r="HN115" s="22" t="s">
        <v>730</v>
      </c>
      <c r="MD115" s="22" t="s">
        <v>6</v>
      </c>
      <c r="ME115" s="22" t="s">
        <v>7</v>
      </c>
      <c r="MX115" s="22" t="s">
        <v>9</v>
      </c>
      <c r="MY115" s="22" t="s">
        <v>897</v>
      </c>
      <c r="OJ115" s="22" t="s">
        <v>9</v>
      </c>
      <c r="OK115" s="22" t="s">
        <v>1118</v>
      </c>
    </row>
    <row r="116" spans="1:401" hidden="1" outlineLevel="1">
      <c r="A116" s="22" t="s">
        <v>169</v>
      </c>
      <c r="B116" s="22" t="s">
        <v>1247</v>
      </c>
      <c r="DG116" s="22" t="s">
        <v>169</v>
      </c>
      <c r="DH116" s="22" t="s">
        <v>1248</v>
      </c>
      <c r="HM116" s="22" t="s">
        <v>169</v>
      </c>
      <c r="HN116" s="22" t="s">
        <v>1249</v>
      </c>
      <c r="MD116" s="22" t="s">
        <v>8</v>
      </c>
      <c r="ME116" s="22" t="s">
        <v>859</v>
      </c>
      <c r="MX116" s="22" t="s">
        <v>10</v>
      </c>
      <c r="MY116" s="22" t="s">
        <v>898</v>
      </c>
      <c r="OJ116" s="22" t="s">
        <v>10</v>
      </c>
      <c r="OK116" s="22" t="s">
        <v>1119</v>
      </c>
    </row>
    <row r="117" spans="1:401" hidden="1" outlineLevel="1">
      <c r="A117" s="22" t="s">
        <v>170</v>
      </c>
      <c r="B117" s="22" t="s">
        <v>1250</v>
      </c>
      <c r="DG117" s="22" t="s">
        <v>170</v>
      </c>
      <c r="DH117" s="22" t="s">
        <v>1251</v>
      </c>
      <c r="HM117" s="22" t="s">
        <v>170</v>
      </c>
      <c r="HN117" s="22" t="s">
        <v>1252</v>
      </c>
      <c r="MD117" s="22" t="s">
        <v>9</v>
      </c>
      <c r="ME117" s="22" t="s">
        <v>860</v>
      </c>
      <c r="MX117" s="22" t="s">
        <v>11</v>
      </c>
      <c r="MY117" s="22" t="s">
        <v>899</v>
      </c>
      <c r="OJ117" s="22" t="s">
        <v>11</v>
      </c>
      <c r="OK117" s="22" t="s">
        <v>1120</v>
      </c>
    </row>
    <row r="118" spans="1:401" hidden="1" outlineLevel="1">
      <c r="A118" s="22" t="s">
        <v>171</v>
      </c>
      <c r="B118" s="22" t="s">
        <v>1253</v>
      </c>
      <c r="DG118" s="22" t="s">
        <v>171</v>
      </c>
      <c r="DH118" s="22" t="s">
        <v>1254</v>
      </c>
      <c r="HM118" s="22" t="s">
        <v>171</v>
      </c>
      <c r="HN118" s="22" t="s">
        <v>1255</v>
      </c>
      <c r="MD118" s="22" t="s">
        <v>10</v>
      </c>
      <c r="ME118" s="22" t="s">
        <v>861</v>
      </c>
      <c r="MX118" s="22" t="s">
        <v>12</v>
      </c>
      <c r="MY118" s="22" t="s">
        <v>900</v>
      </c>
      <c r="OJ118" s="22" t="s">
        <v>12</v>
      </c>
      <c r="OK118" s="22" t="s">
        <v>1121</v>
      </c>
    </row>
    <row r="119" spans="1:401" hidden="1" outlineLevel="1">
      <c r="A119" s="22" t="s">
        <v>172</v>
      </c>
      <c r="B119" s="22" t="s">
        <v>1256</v>
      </c>
      <c r="DG119" s="22" t="s">
        <v>172</v>
      </c>
      <c r="DH119" s="22" t="s">
        <v>1257</v>
      </c>
      <c r="HM119" s="22" t="s">
        <v>172</v>
      </c>
      <c r="HN119" s="22" t="s">
        <v>1258</v>
      </c>
      <c r="MD119" s="22" t="s">
        <v>11</v>
      </c>
      <c r="ME119" s="22" t="s">
        <v>862</v>
      </c>
      <c r="MX119" s="22" t="s">
        <v>13</v>
      </c>
      <c r="MY119" s="22" t="s">
        <v>901</v>
      </c>
      <c r="NT119" s="21" t="s">
        <v>961</v>
      </c>
      <c r="OJ119" s="22" t="s">
        <v>13</v>
      </c>
      <c r="OK119" s="22" t="s">
        <v>1122</v>
      </c>
    </row>
    <row r="120" spans="1:401" hidden="1" outlineLevel="1">
      <c r="A120" s="22" t="s">
        <v>173</v>
      </c>
      <c r="B120" s="22" t="s">
        <v>1259</v>
      </c>
      <c r="DG120" s="22" t="s">
        <v>173</v>
      </c>
      <c r="DH120" s="22" t="s">
        <v>1260</v>
      </c>
      <c r="HM120" s="22" t="s">
        <v>173</v>
      </c>
      <c r="HN120" s="22" t="s">
        <v>1261</v>
      </c>
      <c r="MD120" s="22" t="s">
        <v>12</v>
      </c>
      <c r="ME120" s="22" t="s">
        <v>863</v>
      </c>
      <c r="MX120" s="22" t="s">
        <v>14</v>
      </c>
      <c r="MY120" s="22" t="s">
        <v>902</v>
      </c>
      <c r="NT120" s="22" t="s">
        <v>4</v>
      </c>
      <c r="NU120" s="22" t="s">
        <v>5</v>
      </c>
      <c r="OJ120" s="22" t="s">
        <v>14</v>
      </c>
      <c r="OK120" s="22" t="s">
        <v>1123</v>
      </c>
    </row>
    <row r="121" spans="1:401" hidden="1" outlineLevel="1">
      <c r="A121" s="22" t="s">
        <v>174</v>
      </c>
      <c r="B121" s="22" t="s">
        <v>1262</v>
      </c>
      <c r="DG121" s="22" t="s">
        <v>174</v>
      </c>
      <c r="DH121" s="22" t="s">
        <v>1263</v>
      </c>
      <c r="HM121" s="22" t="s">
        <v>174</v>
      </c>
      <c r="HN121" s="22" t="s">
        <v>1264</v>
      </c>
      <c r="MD121" s="22" t="s">
        <v>13</v>
      </c>
      <c r="ME121" s="22" t="s">
        <v>864</v>
      </c>
      <c r="MX121" s="22" t="s">
        <v>15</v>
      </c>
      <c r="MY121" s="22" t="s">
        <v>903</v>
      </c>
      <c r="NT121" s="22" t="s">
        <v>6</v>
      </c>
      <c r="NU121" s="22" t="s">
        <v>7</v>
      </c>
      <c r="OJ121" s="22" t="s">
        <v>15</v>
      </c>
      <c r="OK121" s="22" t="s">
        <v>1124</v>
      </c>
    </row>
    <row r="122" spans="1:401" hidden="1" outlineLevel="1">
      <c r="A122" s="22" t="s">
        <v>175</v>
      </c>
      <c r="B122" s="22" t="s">
        <v>1265</v>
      </c>
      <c r="DG122" s="22" t="s">
        <v>175</v>
      </c>
      <c r="DH122" s="22" t="s">
        <v>1266</v>
      </c>
      <c r="HM122" s="22" t="s">
        <v>175</v>
      </c>
      <c r="HN122" s="22" t="s">
        <v>1267</v>
      </c>
      <c r="LS122" s="21" t="s">
        <v>209</v>
      </c>
      <c r="MD122" s="22" t="s">
        <v>14</v>
      </c>
      <c r="ME122" s="22" t="s">
        <v>865</v>
      </c>
      <c r="MX122" s="22" t="s">
        <v>16</v>
      </c>
      <c r="MY122" s="22" t="s">
        <v>904</v>
      </c>
      <c r="NT122" s="22" t="s">
        <v>8</v>
      </c>
      <c r="NU122" s="22" t="s">
        <v>937</v>
      </c>
      <c r="OJ122" s="22" t="s">
        <v>16</v>
      </c>
      <c r="OK122" s="22" t="s">
        <v>1125</v>
      </c>
    </row>
    <row r="123" spans="1:401" hidden="1" outlineLevel="1">
      <c r="A123" s="22" t="s">
        <v>176</v>
      </c>
      <c r="B123" s="22" t="s">
        <v>1268</v>
      </c>
      <c r="DG123" s="22" t="s">
        <v>176</v>
      </c>
      <c r="DH123" s="22" t="s">
        <v>1269</v>
      </c>
      <c r="HM123" s="22" t="s">
        <v>176</v>
      </c>
      <c r="HN123" s="22" t="s">
        <v>1270</v>
      </c>
      <c r="LS123" s="22" t="s">
        <v>4</v>
      </c>
      <c r="LT123" s="22" t="s">
        <v>5</v>
      </c>
      <c r="MD123" s="22" t="s">
        <v>15</v>
      </c>
      <c r="ME123" s="22" t="s">
        <v>866</v>
      </c>
      <c r="MX123" s="22" t="s">
        <v>17</v>
      </c>
      <c r="MY123" s="22" t="s">
        <v>905</v>
      </c>
      <c r="NT123" s="22" t="s">
        <v>9</v>
      </c>
      <c r="NU123" s="22" t="s">
        <v>938</v>
      </c>
      <c r="OJ123" s="22" t="s">
        <v>17</v>
      </c>
      <c r="OK123" s="22" t="s">
        <v>1126</v>
      </c>
    </row>
    <row r="124" spans="1:401" hidden="1" outlineLevel="1">
      <c r="A124" s="22" t="s">
        <v>177</v>
      </c>
      <c r="B124" s="22" t="s">
        <v>320</v>
      </c>
      <c r="DG124" s="22" t="s">
        <v>177</v>
      </c>
      <c r="DH124" s="22" t="s">
        <v>528</v>
      </c>
      <c r="HM124" s="22" t="s">
        <v>177</v>
      </c>
      <c r="HN124" s="22" t="s">
        <v>731</v>
      </c>
      <c r="LS124" s="22" t="s">
        <v>6</v>
      </c>
      <c r="LT124" s="22" t="s">
        <v>7</v>
      </c>
      <c r="MD124" s="22" t="s">
        <v>16</v>
      </c>
      <c r="ME124" s="22" t="s">
        <v>867</v>
      </c>
      <c r="MX124" s="22" t="s">
        <v>18</v>
      </c>
      <c r="MY124" s="22" t="s">
        <v>906</v>
      </c>
      <c r="NT124" s="22" t="s">
        <v>10</v>
      </c>
      <c r="NU124" s="22" t="s">
        <v>939</v>
      </c>
      <c r="OJ124" s="22" t="s">
        <v>18</v>
      </c>
      <c r="OK124" s="22" t="s">
        <v>1127</v>
      </c>
    </row>
    <row r="125" spans="1:401" hidden="1" outlineLevel="1">
      <c r="A125" s="22" t="s">
        <v>178</v>
      </c>
      <c r="B125" s="22" t="s">
        <v>321</v>
      </c>
      <c r="DG125" s="22" t="s">
        <v>178</v>
      </c>
      <c r="DH125" s="22" t="s">
        <v>529</v>
      </c>
      <c r="HM125" s="22" t="s">
        <v>178</v>
      </c>
      <c r="HN125" s="22" t="s">
        <v>732</v>
      </c>
      <c r="LS125" s="22" t="s">
        <v>8</v>
      </c>
      <c r="LT125" s="22" t="s">
        <v>841</v>
      </c>
      <c r="MD125" s="22" t="s">
        <v>17</v>
      </c>
      <c r="ME125" s="22" t="s">
        <v>868</v>
      </c>
      <c r="MX125" s="22" t="s">
        <v>19</v>
      </c>
      <c r="MY125" s="22" t="s">
        <v>907</v>
      </c>
      <c r="NT125" s="22" t="s">
        <v>11</v>
      </c>
      <c r="NU125" s="22" t="s">
        <v>940</v>
      </c>
      <c r="OJ125" s="22" t="s">
        <v>19</v>
      </c>
      <c r="OK125" s="22" t="s">
        <v>1128</v>
      </c>
    </row>
    <row r="126" spans="1:401" hidden="1" outlineLevel="1">
      <c r="A126" s="22" t="s">
        <v>322</v>
      </c>
      <c r="B126" s="22" t="s">
        <v>323</v>
      </c>
      <c r="DG126" s="22" t="s">
        <v>322</v>
      </c>
      <c r="DH126" s="22" t="s">
        <v>530</v>
      </c>
      <c r="HM126" s="22" t="s">
        <v>322</v>
      </c>
      <c r="HN126" s="22" t="s">
        <v>733</v>
      </c>
      <c r="LS126" s="22" t="s">
        <v>9</v>
      </c>
      <c r="LT126" s="22" t="s">
        <v>842</v>
      </c>
      <c r="MD126" s="22" t="s">
        <v>18</v>
      </c>
      <c r="ME126" s="22" t="s">
        <v>869</v>
      </c>
      <c r="MX126" s="22" t="s">
        <v>20</v>
      </c>
      <c r="MY126" s="22" t="s">
        <v>908</v>
      </c>
      <c r="NT126" s="22" t="s">
        <v>12</v>
      </c>
      <c r="NU126" s="22" t="s">
        <v>941</v>
      </c>
      <c r="OJ126" s="22" t="s">
        <v>20</v>
      </c>
      <c r="OK126" s="22" t="s">
        <v>1129</v>
      </c>
    </row>
    <row r="127" spans="1:401" hidden="1" outlineLevel="1">
      <c r="A127" s="22" t="s">
        <v>324</v>
      </c>
      <c r="B127" s="22" t="s">
        <v>325</v>
      </c>
      <c r="DG127" s="22" t="s">
        <v>324</v>
      </c>
      <c r="DH127" s="22" t="s">
        <v>531</v>
      </c>
      <c r="HM127" s="22" t="s">
        <v>324</v>
      </c>
      <c r="HN127" s="22" t="s">
        <v>734</v>
      </c>
      <c r="LS127" s="22" t="s">
        <v>10</v>
      </c>
      <c r="LT127" s="22" t="s">
        <v>843</v>
      </c>
      <c r="MD127" s="22" t="s">
        <v>19</v>
      </c>
      <c r="ME127" s="22" t="s">
        <v>870</v>
      </c>
      <c r="MX127" s="22" t="s">
        <v>21</v>
      </c>
      <c r="MY127" s="22" t="s">
        <v>909</v>
      </c>
      <c r="NT127" s="22" t="s">
        <v>13</v>
      </c>
      <c r="NU127" s="22" t="s">
        <v>942</v>
      </c>
      <c r="OJ127" s="22" t="s">
        <v>21</v>
      </c>
      <c r="OK127" s="22" t="s">
        <v>1130</v>
      </c>
    </row>
    <row r="128" spans="1:401" hidden="1" outlineLevel="1">
      <c r="A128" s="22" t="s">
        <v>326</v>
      </c>
      <c r="B128" s="22" t="s">
        <v>327</v>
      </c>
      <c r="DG128" s="22" t="s">
        <v>326</v>
      </c>
      <c r="DH128" s="22" t="s">
        <v>532</v>
      </c>
      <c r="HM128" s="22" t="s">
        <v>326</v>
      </c>
      <c r="HN128" s="22" t="s">
        <v>735</v>
      </c>
      <c r="LS128" s="22" t="s">
        <v>11</v>
      </c>
      <c r="LT128" s="22" t="s">
        <v>844</v>
      </c>
      <c r="MD128" s="22" t="s">
        <v>20</v>
      </c>
      <c r="ME128" s="22" t="s">
        <v>871</v>
      </c>
      <c r="MX128" s="22" t="s">
        <v>22</v>
      </c>
      <c r="MY128" s="22" t="s">
        <v>910</v>
      </c>
      <c r="NT128" s="22" t="s">
        <v>14</v>
      </c>
      <c r="NU128" s="22" t="s">
        <v>943</v>
      </c>
      <c r="OJ128" s="22" t="s">
        <v>22</v>
      </c>
      <c r="OK128" s="22" t="s">
        <v>1131</v>
      </c>
    </row>
    <row r="129" spans="1:419" hidden="1" outlineLevel="1">
      <c r="A129" s="22" t="s">
        <v>328</v>
      </c>
      <c r="B129" s="22" t="s">
        <v>329</v>
      </c>
      <c r="DG129" s="22" t="s">
        <v>328</v>
      </c>
      <c r="DH129" s="22" t="s">
        <v>533</v>
      </c>
      <c r="HM129" s="22" t="s">
        <v>328</v>
      </c>
      <c r="HN129" s="22" t="s">
        <v>736</v>
      </c>
      <c r="LS129" s="22" t="s">
        <v>12</v>
      </c>
      <c r="LT129" s="22" t="s">
        <v>845</v>
      </c>
      <c r="MD129" s="22" t="s">
        <v>21</v>
      </c>
      <c r="ME129" s="22" t="s">
        <v>872</v>
      </c>
      <c r="MX129" s="22" t="s">
        <v>23</v>
      </c>
      <c r="MY129" s="22" t="s">
        <v>911</v>
      </c>
      <c r="NT129" s="22" t="s">
        <v>15</v>
      </c>
      <c r="NU129" s="22" t="s">
        <v>944</v>
      </c>
      <c r="OJ129" s="22" t="s">
        <v>23</v>
      </c>
      <c r="OK129" s="22" t="s">
        <v>1132</v>
      </c>
    </row>
    <row r="130" spans="1:419" hidden="1" outlineLevel="1">
      <c r="A130" s="22" t="s">
        <v>330</v>
      </c>
      <c r="B130" s="22" t="s">
        <v>331</v>
      </c>
      <c r="DG130" s="22" t="s">
        <v>330</v>
      </c>
      <c r="DH130" s="22" t="s">
        <v>534</v>
      </c>
      <c r="HM130" s="22" t="s">
        <v>330</v>
      </c>
      <c r="HN130" s="22" t="s">
        <v>737</v>
      </c>
      <c r="LS130" s="22" t="s">
        <v>13</v>
      </c>
      <c r="LT130" s="22" t="s">
        <v>846</v>
      </c>
      <c r="MD130" s="22" t="s">
        <v>22</v>
      </c>
      <c r="ME130" s="22" t="s">
        <v>873</v>
      </c>
      <c r="MX130" s="22" t="s">
        <v>24</v>
      </c>
      <c r="MY130" s="22" t="s">
        <v>912</v>
      </c>
      <c r="NT130" s="22" t="s">
        <v>16</v>
      </c>
      <c r="NU130" s="22" t="s">
        <v>945</v>
      </c>
      <c r="OJ130" s="22" t="s">
        <v>24</v>
      </c>
      <c r="OK130" s="22" t="s">
        <v>1133</v>
      </c>
    </row>
    <row r="131" spans="1:419" hidden="1" outlineLevel="1">
      <c r="A131" s="22" t="s">
        <v>332</v>
      </c>
      <c r="B131" s="22" t="s">
        <v>333</v>
      </c>
      <c r="DG131" s="22" t="s">
        <v>332</v>
      </c>
      <c r="DH131" s="22" t="s">
        <v>535</v>
      </c>
      <c r="HM131" s="22" t="s">
        <v>332</v>
      </c>
      <c r="HN131" s="22" t="s">
        <v>738</v>
      </c>
      <c r="LS131" s="22" t="s">
        <v>14</v>
      </c>
      <c r="LT131" s="22" t="s">
        <v>847</v>
      </c>
      <c r="MD131" s="22" t="s">
        <v>23</v>
      </c>
      <c r="ME131" s="22" t="s">
        <v>874</v>
      </c>
      <c r="MX131" s="22" t="s">
        <v>73</v>
      </c>
      <c r="MY131" s="22" t="s">
        <v>913</v>
      </c>
      <c r="NT131" s="22" t="s">
        <v>17</v>
      </c>
      <c r="NU131" s="22" t="s">
        <v>946</v>
      </c>
      <c r="OJ131" s="22" t="s">
        <v>73</v>
      </c>
      <c r="OK131" s="22" t="s">
        <v>1134</v>
      </c>
    </row>
    <row r="132" spans="1:419" hidden="1" outlineLevel="1">
      <c r="A132" s="22" t="s">
        <v>334</v>
      </c>
      <c r="B132" s="22" t="s">
        <v>335</v>
      </c>
      <c r="DG132" s="22" t="s">
        <v>334</v>
      </c>
      <c r="DH132" s="22" t="s">
        <v>536</v>
      </c>
      <c r="HM132" s="22" t="s">
        <v>334</v>
      </c>
      <c r="HN132" s="22" t="s">
        <v>739</v>
      </c>
      <c r="LS132" s="22" t="s">
        <v>15</v>
      </c>
      <c r="LT132" s="22" t="s">
        <v>848</v>
      </c>
      <c r="MD132" s="22" t="s">
        <v>24</v>
      </c>
      <c r="ME132" s="22" t="s">
        <v>875</v>
      </c>
      <c r="MX132" s="22" t="s">
        <v>74</v>
      </c>
      <c r="MY132" s="22" t="s">
        <v>933</v>
      </c>
      <c r="NT132" s="22" t="s">
        <v>18</v>
      </c>
      <c r="NU132" s="22" t="s">
        <v>947</v>
      </c>
      <c r="OJ132" s="22" t="s">
        <v>74</v>
      </c>
      <c r="OK132" s="22" t="s">
        <v>1135</v>
      </c>
    </row>
    <row r="133" spans="1:419" hidden="1" outlineLevel="1">
      <c r="A133" s="22" t="s">
        <v>336</v>
      </c>
      <c r="B133" s="22" t="s">
        <v>337</v>
      </c>
      <c r="DG133" s="22" t="s">
        <v>336</v>
      </c>
      <c r="DH133" s="22" t="s">
        <v>537</v>
      </c>
      <c r="HM133" s="22" t="s">
        <v>336</v>
      </c>
      <c r="HN133" s="22" t="s">
        <v>740</v>
      </c>
      <c r="LS133" s="22" t="s">
        <v>16</v>
      </c>
      <c r="LT133" s="22" t="s">
        <v>849</v>
      </c>
      <c r="MD133" s="22" t="s">
        <v>73</v>
      </c>
      <c r="ME133" s="22" t="s">
        <v>876</v>
      </c>
      <c r="MX133" s="22" t="s">
        <v>88</v>
      </c>
      <c r="MY133" s="22" t="s">
        <v>934</v>
      </c>
      <c r="NT133" s="22" t="s">
        <v>19</v>
      </c>
      <c r="NU133" s="22" t="s">
        <v>948</v>
      </c>
      <c r="OJ133" s="22" t="s">
        <v>88</v>
      </c>
      <c r="OK133" s="22" t="s">
        <v>82</v>
      </c>
    </row>
    <row r="134" spans="1:419" collapsed="1">
      <c r="A134" s="22" t="s">
        <v>25</v>
      </c>
      <c r="B134" s="22" t="s">
        <v>69</v>
      </c>
      <c r="DG134" s="22" t="s">
        <v>25</v>
      </c>
      <c r="DH134" s="22" t="s">
        <v>69</v>
      </c>
      <c r="HM134" s="22" t="s">
        <v>25</v>
      </c>
      <c r="HN134" s="22" t="s">
        <v>69</v>
      </c>
      <c r="LS134" s="22" t="s">
        <v>25</v>
      </c>
      <c r="LT134" s="22" t="s">
        <v>69</v>
      </c>
      <c r="MD134" s="22" t="s">
        <v>25</v>
      </c>
      <c r="ME134" s="22" t="s">
        <v>69</v>
      </c>
      <c r="MX134" s="22" t="s">
        <v>25</v>
      </c>
      <c r="MY134" s="22" t="s">
        <v>69</v>
      </c>
      <c r="NT134" s="22" t="s">
        <v>25</v>
      </c>
      <c r="NU134" s="22" t="s">
        <v>69</v>
      </c>
      <c r="OF134" s="23"/>
      <c r="OJ134" s="22" t="s">
        <v>25</v>
      </c>
      <c r="OK134" s="22" t="s">
        <v>69</v>
      </c>
    </row>
    <row r="135" spans="1:419">
      <c r="A135" s="22" t="s">
        <v>26</v>
      </c>
      <c r="B135" s="22" t="s">
        <v>27</v>
      </c>
      <c r="DG135" s="22" t="s">
        <v>26</v>
      </c>
      <c r="DH135" s="22" t="s">
        <v>27</v>
      </c>
      <c r="HM135" s="22" t="s">
        <v>26</v>
      </c>
      <c r="HN135" s="22" t="s">
        <v>27</v>
      </c>
      <c r="LS135" s="22" t="s">
        <v>26</v>
      </c>
      <c r="LT135" s="22" t="s">
        <v>27</v>
      </c>
      <c r="MD135" s="22" t="s">
        <v>26</v>
      </c>
      <c r="ME135" s="22" t="s">
        <v>27</v>
      </c>
      <c r="MX135" s="22" t="s">
        <v>26</v>
      </c>
      <c r="MY135" s="22" t="s">
        <v>27</v>
      </c>
      <c r="NT135" s="22" t="s">
        <v>26</v>
      </c>
      <c r="NU135" s="22" t="s">
        <v>27</v>
      </c>
      <c r="OJ135" s="22" t="s">
        <v>26</v>
      </c>
      <c r="OK135" s="22" t="s">
        <v>27</v>
      </c>
    </row>
    <row r="136" spans="1:419">
      <c r="A136" s="22" t="s">
        <v>28</v>
      </c>
      <c r="B136" s="22" t="s">
        <v>29</v>
      </c>
      <c r="DG136" s="22" t="s">
        <v>28</v>
      </c>
      <c r="DH136" s="22" t="s">
        <v>29</v>
      </c>
      <c r="HM136" s="22" t="s">
        <v>28</v>
      </c>
      <c r="HN136" s="22" t="s">
        <v>29</v>
      </c>
      <c r="LS136" s="22" t="s">
        <v>28</v>
      </c>
      <c r="LT136" s="22" t="s">
        <v>29</v>
      </c>
      <c r="MD136" s="22" t="s">
        <v>28</v>
      </c>
      <c r="ME136" s="22" t="s">
        <v>29</v>
      </c>
      <c r="MX136" s="22" t="s">
        <v>28</v>
      </c>
      <c r="MY136" s="22" t="s">
        <v>29</v>
      </c>
      <c r="NT136" s="22" t="s">
        <v>28</v>
      </c>
      <c r="NU136" s="22" t="s">
        <v>29</v>
      </c>
      <c r="OJ136" s="22" t="s">
        <v>28</v>
      </c>
      <c r="OK136" s="22" t="s">
        <v>29</v>
      </c>
    </row>
    <row r="137" spans="1:419">
      <c r="A137" s="22" t="s">
        <v>30</v>
      </c>
      <c r="B137" s="22" t="s">
        <v>31</v>
      </c>
      <c r="DG137" s="22" t="s">
        <v>30</v>
      </c>
      <c r="DH137" s="22" t="s">
        <v>31</v>
      </c>
      <c r="HM137" s="22" t="s">
        <v>30</v>
      </c>
      <c r="HN137" s="22" t="s">
        <v>31</v>
      </c>
      <c r="LS137" s="22" t="s">
        <v>30</v>
      </c>
      <c r="LT137" s="22" t="s">
        <v>31</v>
      </c>
      <c r="MD137" s="22" t="s">
        <v>30</v>
      </c>
      <c r="ME137" s="22" t="s">
        <v>31</v>
      </c>
      <c r="MX137" s="22" t="s">
        <v>30</v>
      </c>
      <c r="MY137" s="22" t="s">
        <v>31</v>
      </c>
      <c r="NT137" s="22" t="s">
        <v>30</v>
      </c>
      <c r="NU137" s="22" t="s">
        <v>31</v>
      </c>
      <c r="OJ137" s="22" t="s">
        <v>30</v>
      </c>
      <c r="OK137" s="22" t="s">
        <v>31</v>
      </c>
    </row>
    <row r="138" spans="1:419">
      <c r="A138" s="22" t="s">
        <v>32</v>
      </c>
      <c r="B138" s="22" t="s">
        <v>33</v>
      </c>
      <c r="DG138" s="22" t="s">
        <v>32</v>
      </c>
      <c r="DH138" s="22" t="s">
        <v>33</v>
      </c>
      <c r="HM138" s="22" t="s">
        <v>32</v>
      </c>
      <c r="HN138" s="22" t="s">
        <v>33</v>
      </c>
      <c r="LS138" s="22" t="s">
        <v>32</v>
      </c>
      <c r="LT138" s="22" t="s">
        <v>33</v>
      </c>
      <c r="MD138" s="22" t="s">
        <v>32</v>
      </c>
      <c r="ME138" s="22" t="s">
        <v>33</v>
      </c>
      <c r="MX138" s="22" t="s">
        <v>32</v>
      </c>
      <c r="MY138" s="22" t="s">
        <v>33</v>
      </c>
      <c r="NT138" s="22" t="s">
        <v>32</v>
      </c>
      <c r="NU138" s="22" t="s">
        <v>33</v>
      </c>
      <c r="OJ138" s="22" t="s">
        <v>32</v>
      </c>
      <c r="OK138" s="22" t="s">
        <v>33</v>
      </c>
    </row>
    <row r="139" spans="1:419">
      <c r="A139" s="22" t="s">
        <v>34</v>
      </c>
      <c r="B139" s="22" t="s">
        <v>31</v>
      </c>
      <c r="DG139" s="22" t="s">
        <v>34</v>
      </c>
      <c r="DH139" s="22" t="s">
        <v>31</v>
      </c>
      <c r="HM139" s="22" t="s">
        <v>34</v>
      </c>
      <c r="HN139" s="22" t="s">
        <v>31</v>
      </c>
      <c r="LS139" s="22" t="s">
        <v>34</v>
      </c>
      <c r="LT139" s="22" t="s">
        <v>31</v>
      </c>
      <c r="MD139" s="22" t="s">
        <v>34</v>
      </c>
      <c r="ME139" s="22" t="s">
        <v>31</v>
      </c>
      <c r="MX139" s="22" t="s">
        <v>34</v>
      </c>
      <c r="MY139" s="22" t="s">
        <v>31</v>
      </c>
      <c r="NT139" s="22" t="s">
        <v>34</v>
      </c>
      <c r="NU139" s="22" t="s">
        <v>31</v>
      </c>
      <c r="OJ139" s="22" t="s">
        <v>34</v>
      </c>
      <c r="OK139" s="22" t="s">
        <v>31</v>
      </c>
    </row>
    <row r="140" spans="1:419">
      <c r="A140" s="22" t="s">
        <v>35</v>
      </c>
      <c r="B140" s="22" t="s">
        <v>36</v>
      </c>
      <c r="DG140" s="22" t="s">
        <v>35</v>
      </c>
      <c r="DH140" s="22" t="s">
        <v>36</v>
      </c>
      <c r="HM140" s="22" t="s">
        <v>35</v>
      </c>
      <c r="HN140" s="22" t="s">
        <v>36</v>
      </c>
      <c r="LS140" s="22" t="s">
        <v>35</v>
      </c>
      <c r="LT140" s="22" t="s">
        <v>36</v>
      </c>
      <c r="MD140" s="22" t="s">
        <v>35</v>
      </c>
      <c r="ME140" s="22" t="s">
        <v>36</v>
      </c>
      <c r="MX140" s="22" t="s">
        <v>35</v>
      </c>
      <c r="MY140" s="22" t="s">
        <v>36</v>
      </c>
      <c r="NT140" s="22" t="s">
        <v>35</v>
      </c>
      <c r="NU140" s="22" t="s">
        <v>36</v>
      </c>
      <c r="OJ140" s="22" t="s">
        <v>35</v>
      </c>
      <c r="OK140" s="22" t="s">
        <v>36</v>
      </c>
    </row>
    <row r="141" spans="1:419">
      <c r="A141" s="22" t="s">
        <v>37</v>
      </c>
      <c r="B141" s="22" t="s">
        <v>38</v>
      </c>
      <c r="DG141" s="22" t="s">
        <v>37</v>
      </c>
      <c r="DH141" s="22" t="s">
        <v>38</v>
      </c>
      <c r="HM141" s="22" t="s">
        <v>37</v>
      </c>
      <c r="HN141" s="22" t="s">
        <v>38</v>
      </c>
      <c r="LS141" s="22" t="s">
        <v>37</v>
      </c>
      <c r="LT141" s="22" t="s">
        <v>38</v>
      </c>
      <c r="MD141" s="22" t="s">
        <v>37</v>
      </c>
      <c r="ME141" s="22" t="s">
        <v>38</v>
      </c>
      <c r="MX141" s="22" t="s">
        <v>37</v>
      </c>
      <c r="MY141" s="22" t="s">
        <v>38</v>
      </c>
      <c r="NT141" s="22" t="s">
        <v>37</v>
      </c>
      <c r="NU141" s="22" t="s">
        <v>38</v>
      </c>
      <c r="OJ141" s="22" t="s">
        <v>37</v>
      </c>
      <c r="OK141" s="22" t="s">
        <v>38</v>
      </c>
    </row>
    <row r="143" spans="1:419">
      <c r="A143" s="22" t="s">
        <v>36</v>
      </c>
      <c r="B143" s="22" t="s">
        <v>39</v>
      </c>
      <c r="C143" s="22" t="s">
        <v>338</v>
      </c>
      <c r="D143" s="22" t="s">
        <v>339</v>
      </c>
      <c r="E143" s="22" t="s">
        <v>340</v>
      </c>
      <c r="F143" s="22" t="s">
        <v>341</v>
      </c>
      <c r="G143" s="22" t="s">
        <v>342</v>
      </c>
      <c r="H143" s="22" t="s">
        <v>343</v>
      </c>
      <c r="I143" s="22" t="s">
        <v>344</v>
      </c>
      <c r="J143" s="22" t="s">
        <v>345</v>
      </c>
      <c r="K143" s="22" t="s">
        <v>346</v>
      </c>
      <c r="L143" s="22" t="s">
        <v>347</v>
      </c>
      <c r="M143" s="22" t="s">
        <v>348</v>
      </c>
      <c r="N143" s="22" t="s">
        <v>349</v>
      </c>
      <c r="O143" s="22" t="s">
        <v>350</v>
      </c>
      <c r="P143" s="22" t="s">
        <v>351</v>
      </c>
      <c r="Q143" s="22" t="s">
        <v>352</v>
      </c>
      <c r="R143" s="22" t="s">
        <v>353</v>
      </c>
      <c r="S143" s="22" t="s">
        <v>354</v>
      </c>
      <c r="T143" s="22" t="s">
        <v>355</v>
      </c>
      <c r="U143" s="22" t="s">
        <v>356</v>
      </c>
      <c r="V143" s="22" t="s">
        <v>357</v>
      </c>
      <c r="W143" s="22" t="s">
        <v>358</v>
      </c>
      <c r="X143" s="22" t="s">
        <v>359</v>
      </c>
      <c r="Y143" s="22" t="s">
        <v>360</v>
      </c>
      <c r="Z143" s="22" t="s">
        <v>361</v>
      </c>
      <c r="AA143" s="22" t="s">
        <v>362</v>
      </c>
      <c r="AB143" s="22" t="s">
        <v>363</v>
      </c>
      <c r="AC143" s="22" t="s">
        <v>364</v>
      </c>
      <c r="AD143" s="22" t="s">
        <v>365</v>
      </c>
      <c r="AE143" s="22" t="s">
        <v>366</v>
      </c>
      <c r="AF143" s="22" t="s">
        <v>367</v>
      </c>
      <c r="AG143" s="22" t="s">
        <v>368</v>
      </c>
      <c r="AH143" s="22" t="s">
        <v>369</v>
      </c>
      <c r="AI143" s="22" t="s">
        <v>370</v>
      </c>
      <c r="AJ143" s="22" t="s">
        <v>371</v>
      </c>
      <c r="AK143" s="22" t="s">
        <v>372</v>
      </c>
      <c r="AL143" s="22" t="s">
        <v>373</v>
      </c>
      <c r="AM143" s="22" t="s">
        <v>374</v>
      </c>
      <c r="AN143" s="22" t="s">
        <v>375</v>
      </c>
      <c r="AO143" s="22" t="s">
        <v>376</v>
      </c>
      <c r="AP143" s="22" t="s">
        <v>377</v>
      </c>
      <c r="AQ143" s="22" t="s">
        <v>378</v>
      </c>
      <c r="AR143" s="22" t="s">
        <v>379</v>
      </c>
      <c r="AS143" s="22" t="s">
        <v>380</v>
      </c>
      <c r="AT143" s="22" t="s">
        <v>381</v>
      </c>
      <c r="AU143" s="22" t="s">
        <v>382</v>
      </c>
      <c r="AV143" s="22" t="s">
        <v>383</v>
      </c>
      <c r="AW143" s="22" t="s">
        <v>384</v>
      </c>
      <c r="AX143" s="22" t="s">
        <v>385</v>
      </c>
      <c r="AY143" s="22" t="s">
        <v>386</v>
      </c>
      <c r="AZ143" s="22" t="s">
        <v>387</v>
      </c>
      <c r="BA143" s="22" t="s">
        <v>388</v>
      </c>
      <c r="BB143" s="22" t="s">
        <v>389</v>
      </c>
      <c r="BC143" s="22" t="s">
        <v>390</v>
      </c>
      <c r="BD143" s="22" t="s">
        <v>391</v>
      </c>
      <c r="BE143" s="22" t="s">
        <v>392</v>
      </c>
      <c r="BF143" s="22" t="s">
        <v>393</v>
      </c>
      <c r="BG143" s="22" t="s">
        <v>394</v>
      </c>
      <c r="BH143" s="22" t="s">
        <v>395</v>
      </c>
      <c r="BI143" s="22" t="s">
        <v>396</v>
      </c>
      <c r="BJ143" s="22" t="s">
        <v>397</v>
      </c>
      <c r="BK143" s="22" t="s">
        <v>398</v>
      </c>
      <c r="BL143" s="22" t="s">
        <v>399</v>
      </c>
      <c r="BM143" s="22" t="s">
        <v>400</v>
      </c>
      <c r="BN143" s="22" t="s">
        <v>401</v>
      </c>
      <c r="BO143" s="22" t="s">
        <v>402</v>
      </c>
      <c r="BP143" s="22" t="s">
        <v>403</v>
      </c>
      <c r="BQ143" s="22" t="s">
        <v>404</v>
      </c>
      <c r="BR143" s="22" t="s">
        <v>405</v>
      </c>
      <c r="BS143" s="22" t="s">
        <v>406</v>
      </c>
      <c r="BT143" s="22" t="s">
        <v>407</v>
      </c>
      <c r="BU143" s="22" t="s">
        <v>408</v>
      </c>
      <c r="BV143" s="22" t="s">
        <v>409</v>
      </c>
      <c r="BW143" s="22" t="s">
        <v>410</v>
      </c>
      <c r="BX143" s="22" t="s">
        <v>411</v>
      </c>
      <c r="BY143" s="22" t="s">
        <v>412</v>
      </c>
      <c r="BZ143" s="22" t="s">
        <v>413</v>
      </c>
      <c r="CA143" s="22" t="s">
        <v>414</v>
      </c>
      <c r="CB143" s="22" t="s">
        <v>415</v>
      </c>
      <c r="CC143" s="22" t="s">
        <v>416</v>
      </c>
      <c r="CD143" s="22" t="s">
        <v>417</v>
      </c>
      <c r="CE143" s="22" t="s">
        <v>418</v>
      </c>
      <c r="CF143" s="22" t="s">
        <v>419</v>
      </c>
      <c r="CG143" s="22" t="s">
        <v>420</v>
      </c>
      <c r="CH143" s="22" t="s">
        <v>421</v>
      </c>
      <c r="CI143" s="22" t="s">
        <v>422</v>
      </c>
      <c r="CJ143" s="22" t="s">
        <v>423</v>
      </c>
      <c r="CK143" s="22" t="s">
        <v>424</v>
      </c>
      <c r="CL143" s="22" t="s">
        <v>425</v>
      </c>
      <c r="CM143" s="22" t="s">
        <v>426</v>
      </c>
      <c r="CN143" s="22" t="s">
        <v>427</v>
      </c>
      <c r="CO143" s="22" t="s">
        <v>1271</v>
      </c>
      <c r="CP143" s="22" t="s">
        <v>1272</v>
      </c>
      <c r="CQ143" s="22" t="s">
        <v>1273</v>
      </c>
      <c r="CR143" s="22" t="s">
        <v>1274</v>
      </c>
      <c r="CS143" s="22" t="s">
        <v>1275</v>
      </c>
      <c r="CT143" s="22" t="s">
        <v>1276</v>
      </c>
      <c r="CU143" s="22" t="s">
        <v>1277</v>
      </c>
      <c r="CV143" s="22" t="s">
        <v>1278</v>
      </c>
      <c r="CW143" s="22" t="s">
        <v>428</v>
      </c>
      <c r="CX143" s="22" t="s">
        <v>429</v>
      </c>
      <c r="CY143" s="22" t="s">
        <v>430</v>
      </c>
      <c r="CZ143" s="22" t="s">
        <v>431</v>
      </c>
      <c r="DA143" s="22" t="s">
        <v>432</v>
      </c>
      <c r="DB143" s="22" t="s">
        <v>433</v>
      </c>
      <c r="DC143" s="22" t="s">
        <v>434</v>
      </c>
      <c r="DD143" s="22" t="s">
        <v>435</v>
      </c>
      <c r="DE143" s="22" t="s">
        <v>436</v>
      </c>
      <c r="DF143" s="22" t="s">
        <v>437</v>
      </c>
      <c r="DG143" s="22" t="s">
        <v>36</v>
      </c>
      <c r="DH143" s="22" t="s">
        <v>39</v>
      </c>
      <c r="DI143" s="22" t="s">
        <v>538</v>
      </c>
      <c r="DJ143" s="22" t="s">
        <v>539</v>
      </c>
      <c r="DK143" s="22" t="s">
        <v>540</v>
      </c>
      <c r="DL143" s="22" t="s">
        <v>541</v>
      </c>
      <c r="DM143" s="22" t="s">
        <v>542</v>
      </c>
      <c r="DN143" s="22" t="s">
        <v>543</v>
      </c>
      <c r="DO143" s="22" t="s">
        <v>544</v>
      </c>
      <c r="DP143" s="22" t="s">
        <v>545</v>
      </c>
      <c r="DQ143" s="22" t="s">
        <v>546</v>
      </c>
      <c r="DR143" s="22" t="s">
        <v>547</v>
      </c>
      <c r="DS143" s="22" t="s">
        <v>548</v>
      </c>
      <c r="DT143" s="22" t="s">
        <v>549</v>
      </c>
      <c r="DU143" s="22" t="s">
        <v>550</v>
      </c>
      <c r="DV143" s="22" t="s">
        <v>551</v>
      </c>
      <c r="DW143" s="22" t="s">
        <v>552</v>
      </c>
      <c r="DX143" s="22" t="s">
        <v>553</v>
      </c>
      <c r="DY143" s="22" t="s">
        <v>554</v>
      </c>
      <c r="DZ143" s="22" t="s">
        <v>555</v>
      </c>
      <c r="EA143" s="22" t="s">
        <v>556</v>
      </c>
      <c r="EB143" s="22" t="s">
        <v>557</v>
      </c>
      <c r="EC143" s="22" t="s">
        <v>558</v>
      </c>
      <c r="ED143" s="22" t="s">
        <v>559</v>
      </c>
      <c r="EE143" s="22" t="s">
        <v>560</v>
      </c>
      <c r="EF143" s="22" t="s">
        <v>561</v>
      </c>
      <c r="EG143" s="22" t="s">
        <v>562</v>
      </c>
      <c r="EH143" s="22" t="s">
        <v>563</v>
      </c>
      <c r="EI143" s="22" t="s">
        <v>564</v>
      </c>
      <c r="EJ143" s="22" t="s">
        <v>565</v>
      </c>
      <c r="EK143" s="22" t="s">
        <v>566</v>
      </c>
      <c r="EL143" s="22" t="s">
        <v>567</v>
      </c>
      <c r="EM143" s="22" t="s">
        <v>568</v>
      </c>
      <c r="EN143" s="22" t="s">
        <v>569</v>
      </c>
      <c r="EO143" s="22" t="s">
        <v>570</v>
      </c>
      <c r="EP143" s="22" t="s">
        <v>571</v>
      </c>
      <c r="EQ143" s="22" t="s">
        <v>572</v>
      </c>
      <c r="ER143" s="22" t="s">
        <v>573</v>
      </c>
      <c r="ES143" s="22" t="s">
        <v>574</v>
      </c>
      <c r="ET143" s="22" t="s">
        <v>575</v>
      </c>
      <c r="EU143" s="22" t="s">
        <v>576</v>
      </c>
      <c r="EV143" s="22" t="s">
        <v>577</v>
      </c>
      <c r="EW143" s="22" t="s">
        <v>578</v>
      </c>
      <c r="EX143" s="22" t="s">
        <v>579</v>
      </c>
      <c r="EY143" s="22" t="s">
        <v>580</v>
      </c>
      <c r="EZ143" s="22" t="s">
        <v>581</v>
      </c>
      <c r="FA143" s="22" t="s">
        <v>582</v>
      </c>
      <c r="FB143" s="22" t="s">
        <v>583</v>
      </c>
      <c r="FC143" s="22" t="s">
        <v>584</v>
      </c>
      <c r="FD143" s="22" t="s">
        <v>585</v>
      </c>
      <c r="FE143" s="22" t="s">
        <v>586</v>
      </c>
      <c r="FF143" s="22" t="s">
        <v>587</v>
      </c>
      <c r="FG143" s="22" t="s">
        <v>588</v>
      </c>
      <c r="FH143" s="22" t="s">
        <v>589</v>
      </c>
      <c r="FI143" s="22" t="s">
        <v>590</v>
      </c>
      <c r="FJ143" s="22" t="s">
        <v>591</v>
      </c>
      <c r="FK143" s="22" t="s">
        <v>592</v>
      </c>
      <c r="FL143" s="22" t="s">
        <v>593</v>
      </c>
      <c r="FM143" s="22" t="s">
        <v>594</v>
      </c>
      <c r="FN143" s="22" t="s">
        <v>595</v>
      </c>
      <c r="FO143" s="22" t="s">
        <v>596</v>
      </c>
      <c r="FP143" s="22" t="s">
        <v>597</v>
      </c>
      <c r="FQ143" s="22" t="s">
        <v>598</v>
      </c>
      <c r="FR143" s="22" t="s">
        <v>599</v>
      </c>
      <c r="FS143" s="22" t="s">
        <v>600</v>
      </c>
      <c r="FT143" s="22" t="s">
        <v>601</v>
      </c>
      <c r="FU143" s="22" t="s">
        <v>602</v>
      </c>
      <c r="FV143" s="22" t="s">
        <v>603</v>
      </c>
      <c r="FW143" s="22" t="s">
        <v>604</v>
      </c>
      <c r="FX143" s="22" t="s">
        <v>605</v>
      </c>
      <c r="FY143" s="22" t="s">
        <v>606</v>
      </c>
      <c r="FZ143" s="22" t="s">
        <v>607</v>
      </c>
      <c r="GA143" s="22" t="s">
        <v>608</v>
      </c>
      <c r="GB143" s="22" t="s">
        <v>609</v>
      </c>
      <c r="GC143" s="22" t="s">
        <v>610</v>
      </c>
      <c r="GD143" s="22" t="s">
        <v>611</v>
      </c>
      <c r="GE143" s="22" t="s">
        <v>612</v>
      </c>
      <c r="GF143" s="22" t="s">
        <v>613</v>
      </c>
      <c r="GG143" s="22" t="s">
        <v>614</v>
      </c>
      <c r="GH143" s="22" t="s">
        <v>615</v>
      </c>
      <c r="GI143" s="22" t="s">
        <v>616</v>
      </c>
      <c r="GJ143" s="22" t="s">
        <v>617</v>
      </c>
      <c r="GK143" s="22" t="s">
        <v>618</v>
      </c>
      <c r="GL143" s="22" t="s">
        <v>619</v>
      </c>
      <c r="GM143" s="22" t="s">
        <v>620</v>
      </c>
      <c r="GN143" s="22" t="s">
        <v>621</v>
      </c>
      <c r="GO143" s="22" t="s">
        <v>622</v>
      </c>
      <c r="GP143" s="22" t="s">
        <v>623</v>
      </c>
      <c r="GQ143" s="22" t="s">
        <v>624</v>
      </c>
      <c r="GR143" s="22" t="s">
        <v>625</v>
      </c>
      <c r="GS143" s="22" t="s">
        <v>626</v>
      </c>
      <c r="GT143" s="22" t="s">
        <v>627</v>
      </c>
      <c r="GU143" s="22" t="s">
        <v>1279</v>
      </c>
      <c r="GV143" s="22" t="s">
        <v>1280</v>
      </c>
      <c r="GW143" s="22" t="s">
        <v>1281</v>
      </c>
      <c r="GX143" s="22" t="s">
        <v>1282</v>
      </c>
      <c r="GY143" s="22" t="s">
        <v>1283</v>
      </c>
      <c r="GZ143" s="22" t="s">
        <v>1284</v>
      </c>
      <c r="HA143" s="22" t="s">
        <v>1285</v>
      </c>
      <c r="HB143" s="22" t="s">
        <v>1286</v>
      </c>
      <c r="HC143" s="22" t="s">
        <v>628</v>
      </c>
      <c r="HD143" s="22" t="s">
        <v>629</v>
      </c>
      <c r="HE143" s="22" t="s">
        <v>630</v>
      </c>
      <c r="HF143" s="22" t="s">
        <v>631</v>
      </c>
      <c r="HG143" s="22" t="s">
        <v>632</v>
      </c>
      <c r="HH143" s="22" t="s">
        <v>633</v>
      </c>
      <c r="HI143" s="22" t="s">
        <v>634</v>
      </c>
      <c r="HJ143" s="22" t="s">
        <v>635</v>
      </c>
      <c r="HK143" s="22" t="s">
        <v>636</v>
      </c>
      <c r="HL143" s="22" t="s">
        <v>637</v>
      </c>
      <c r="HM143" s="22" t="s">
        <v>36</v>
      </c>
      <c r="HN143" s="22" t="s">
        <v>39</v>
      </c>
      <c r="HO143" s="22" t="s">
        <v>741</v>
      </c>
      <c r="HP143" s="22" t="s">
        <v>742</v>
      </c>
      <c r="HQ143" s="22" t="s">
        <v>743</v>
      </c>
      <c r="HR143" s="22" t="s">
        <v>744</v>
      </c>
      <c r="HS143" s="22" t="s">
        <v>745</v>
      </c>
      <c r="HT143" s="22" t="s">
        <v>746</v>
      </c>
      <c r="HU143" s="22" t="s">
        <v>747</v>
      </c>
      <c r="HV143" s="22" t="s">
        <v>748</v>
      </c>
      <c r="HW143" s="22" t="s">
        <v>749</v>
      </c>
      <c r="HX143" s="22" t="s">
        <v>750</v>
      </c>
      <c r="HY143" s="22" t="s">
        <v>751</v>
      </c>
      <c r="HZ143" s="22" t="s">
        <v>752</v>
      </c>
      <c r="IA143" s="22" t="s">
        <v>753</v>
      </c>
      <c r="IB143" s="22" t="s">
        <v>754</v>
      </c>
      <c r="IC143" s="22" t="s">
        <v>755</v>
      </c>
      <c r="ID143" s="22" t="s">
        <v>756</v>
      </c>
      <c r="IE143" s="22" t="s">
        <v>757</v>
      </c>
      <c r="IF143" s="22" t="s">
        <v>758</v>
      </c>
      <c r="IG143" s="22" t="s">
        <v>759</v>
      </c>
      <c r="IH143" s="22" t="s">
        <v>760</v>
      </c>
      <c r="II143" s="22" t="s">
        <v>761</v>
      </c>
      <c r="IJ143" s="22" t="s">
        <v>762</v>
      </c>
      <c r="IK143" s="22" t="s">
        <v>763</v>
      </c>
      <c r="IL143" s="22" t="s">
        <v>764</v>
      </c>
      <c r="IM143" s="22" t="s">
        <v>765</v>
      </c>
      <c r="IN143" s="22" t="s">
        <v>766</v>
      </c>
      <c r="IO143" s="22" t="s">
        <v>767</v>
      </c>
      <c r="IP143" s="22" t="s">
        <v>768</v>
      </c>
      <c r="IQ143" s="22" t="s">
        <v>769</v>
      </c>
      <c r="IR143" s="22" t="s">
        <v>770</v>
      </c>
      <c r="IS143" s="22" t="s">
        <v>771</v>
      </c>
      <c r="IT143" s="22" t="s">
        <v>772</v>
      </c>
      <c r="IU143" s="22" t="s">
        <v>773</v>
      </c>
      <c r="IV143" s="22" t="s">
        <v>774</v>
      </c>
      <c r="IW143" s="22" t="s">
        <v>775</v>
      </c>
      <c r="IX143" s="22" t="s">
        <v>776</v>
      </c>
      <c r="IY143" s="22" t="s">
        <v>777</v>
      </c>
      <c r="IZ143" s="22" t="s">
        <v>778</v>
      </c>
      <c r="JA143" s="22" t="s">
        <v>779</v>
      </c>
      <c r="JB143" s="22" t="s">
        <v>780</v>
      </c>
      <c r="JC143" s="22" t="s">
        <v>781</v>
      </c>
      <c r="JD143" s="22" t="s">
        <v>782</v>
      </c>
      <c r="JE143" s="22" t="s">
        <v>783</v>
      </c>
      <c r="JF143" s="22" t="s">
        <v>784</v>
      </c>
      <c r="JG143" s="22" t="s">
        <v>785</v>
      </c>
      <c r="JH143" s="22" t="s">
        <v>786</v>
      </c>
      <c r="JI143" s="22" t="s">
        <v>787</v>
      </c>
      <c r="JJ143" s="22" t="s">
        <v>788</v>
      </c>
      <c r="JK143" s="22" t="s">
        <v>789</v>
      </c>
      <c r="JL143" s="22" t="s">
        <v>790</v>
      </c>
      <c r="JM143" s="22" t="s">
        <v>791</v>
      </c>
      <c r="JN143" s="22" t="s">
        <v>792</v>
      </c>
      <c r="JO143" s="22" t="s">
        <v>793</v>
      </c>
      <c r="JP143" s="22" t="s">
        <v>794</v>
      </c>
      <c r="JQ143" s="22" t="s">
        <v>795</v>
      </c>
      <c r="JR143" s="22" t="s">
        <v>796</v>
      </c>
      <c r="JS143" s="22" t="s">
        <v>797</v>
      </c>
      <c r="JT143" s="22" t="s">
        <v>798</v>
      </c>
      <c r="JU143" s="22" t="s">
        <v>799</v>
      </c>
      <c r="JV143" s="22" t="s">
        <v>800</v>
      </c>
      <c r="JW143" s="22" t="s">
        <v>801</v>
      </c>
      <c r="JX143" s="22" t="s">
        <v>802</v>
      </c>
      <c r="JY143" s="22" t="s">
        <v>803</v>
      </c>
      <c r="JZ143" s="22" t="s">
        <v>804</v>
      </c>
      <c r="KA143" s="22" t="s">
        <v>805</v>
      </c>
      <c r="KB143" s="22" t="s">
        <v>806</v>
      </c>
      <c r="KC143" s="22" t="s">
        <v>807</v>
      </c>
      <c r="KD143" s="22" t="s">
        <v>808</v>
      </c>
      <c r="KE143" s="22" t="s">
        <v>809</v>
      </c>
      <c r="KF143" s="22" t="s">
        <v>810</v>
      </c>
      <c r="KG143" s="22" t="s">
        <v>811</v>
      </c>
      <c r="KH143" s="22" t="s">
        <v>812</v>
      </c>
      <c r="KI143" s="22" t="s">
        <v>813</v>
      </c>
      <c r="KJ143" s="22" t="s">
        <v>814</v>
      </c>
      <c r="KK143" s="22" t="s">
        <v>815</v>
      </c>
      <c r="KL143" s="22" t="s">
        <v>816</v>
      </c>
      <c r="KM143" s="22" t="s">
        <v>817</v>
      </c>
      <c r="KN143" s="22" t="s">
        <v>818</v>
      </c>
      <c r="KO143" s="22" t="s">
        <v>819</v>
      </c>
      <c r="KP143" s="22" t="s">
        <v>820</v>
      </c>
      <c r="KQ143" s="22" t="s">
        <v>821</v>
      </c>
      <c r="KR143" s="22" t="s">
        <v>822</v>
      </c>
      <c r="KS143" s="22" t="s">
        <v>823</v>
      </c>
      <c r="KT143" s="22" t="s">
        <v>824</v>
      </c>
      <c r="KU143" s="22" t="s">
        <v>825</v>
      </c>
      <c r="KV143" s="22" t="s">
        <v>826</v>
      </c>
      <c r="KW143" s="22" t="s">
        <v>827</v>
      </c>
      <c r="KX143" s="22" t="s">
        <v>828</v>
      </c>
      <c r="KY143" s="22" t="s">
        <v>829</v>
      </c>
      <c r="KZ143" s="22" t="s">
        <v>830</v>
      </c>
      <c r="LA143" s="22" t="s">
        <v>1287</v>
      </c>
      <c r="LB143" s="22" t="s">
        <v>1288</v>
      </c>
      <c r="LC143" s="22" t="s">
        <v>1289</v>
      </c>
      <c r="LD143" s="22" t="s">
        <v>1290</v>
      </c>
      <c r="LE143" s="22" t="s">
        <v>1291</v>
      </c>
      <c r="LF143" s="22" t="s">
        <v>1292</v>
      </c>
      <c r="LG143" s="22" t="s">
        <v>1293</v>
      </c>
      <c r="LH143" s="22" t="s">
        <v>1294</v>
      </c>
      <c r="LI143" s="22" t="s">
        <v>831</v>
      </c>
      <c r="LJ143" s="22" t="s">
        <v>832</v>
      </c>
      <c r="LK143" s="22" t="s">
        <v>833</v>
      </c>
      <c r="LL143" s="22" t="s">
        <v>834</v>
      </c>
      <c r="LM143" s="22" t="s">
        <v>835</v>
      </c>
      <c r="LN143" s="22" t="s">
        <v>836</v>
      </c>
      <c r="LO143" s="22" t="s">
        <v>837</v>
      </c>
      <c r="LP143" s="22" t="s">
        <v>838</v>
      </c>
      <c r="LQ143" s="22" t="s">
        <v>839</v>
      </c>
      <c r="LR143" s="22" t="s">
        <v>840</v>
      </c>
      <c r="LS143" s="22" t="s">
        <v>36</v>
      </c>
      <c r="LT143" s="22" t="s">
        <v>39</v>
      </c>
      <c r="LU143" s="22" t="s">
        <v>850</v>
      </c>
      <c r="LV143" s="22" t="s">
        <v>851</v>
      </c>
      <c r="LW143" s="22" t="s">
        <v>852</v>
      </c>
      <c r="LX143" s="22" t="s">
        <v>853</v>
      </c>
      <c r="LY143" s="22" t="s">
        <v>854</v>
      </c>
      <c r="LZ143" s="22" t="s">
        <v>855</v>
      </c>
      <c r="MA143" s="22" t="s">
        <v>856</v>
      </c>
      <c r="MB143" s="22" t="s">
        <v>857</v>
      </c>
      <c r="MC143" s="22" t="s">
        <v>858</v>
      </c>
      <c r="MD143" s="22" t="s">
        <v>36</v>
      </c>
      <c r="ME143" s="22" t="s">
        <v>39</v>
      </c>
      <c r="MF143" s="22" t="s">
        <v>877</v>
      </c>
      <c r="MG143" s="22" t="s">
        <v>878</v>
      </c>
      <c r="MH143" s="22" t="s">
        <v>879</v>
      </c>
      <c r="MI143" s="22" t="s">
        <v>880</v>
      </c>
      <c r="MJ143" s="22" t="s">
        <v>881</v>
      </c>
      <c r="MK143" s="22" t="s">
        <v>882</v>
      </c>
      <c r="ML143" s="22" t="s">
        <v>883</v>
      </c>
      <c r="MM143" s="22" t="s">
        <v>884</v>
      </c>
      <c r="MN143" s="22" t="s">
        <v>885</v>
      </c>
      <c r="MO143" s="22" t="s">
        <v>886</v>
      </c>
      <c r="MP143" s="22" t="s">
        <v>887</v>
      </c>
      <c r="MQ143" s="22" t="s">
        <v>888</v>
      </c>
      <c r="MR143" s="22" t="s">
        <v>889</v>
      </c>
      <c r="MS143" s="22" t="s">
        <v>890</v>
      </c>
      <c r="MT143" s="22" t="s">
        <v>891</v>
      </c>
      <c r="MU143" s="22" t="s">
        <v>892</v>
      </c>
      <c r="MV143" s="22" t="s">
        <v>893</v>
      </c>
      <c r="MW143" s="22" t="s">
        <v>894</v>
      </c>
      <c r="MX143" s="22" t="s">
        <v>36</v>
      </c>
      <c r="MY143" s="22" t="s">
        <v>39</v>
      </c>
      <c r="MZ143" s="22" t="s">
        <v>914</v>
      </c>
      <c r="NA143" s="22" t="s">
        <v>915</v>
      </c>
      <c r="NB143" s="22" t="s">
        <v>916</v>
      </c>
      <c r="NC143" s="22" t="s">
        <v>917</v>
      </c>
      <c r="ND143" s="22" t="s">
        <v>918</v>
      </c>
      <c r="NE143" s="22" t="s">
        <v>919</v>
      </c>
      <c r="NF143" s="22" t="s">
        <v>920</v>
      </c>
      <c r="NG143" s="22" t="s">
        <v>921</v>
      </c>
      <c r="NH143" s="22" t="s">
        <v>922</v>
      </c>
      <c r="NI143" s="22" t="s">
        <v>923</v>
      </c>
      <c r="NJ143" s="22" t="s">
        <v>924</v>
      </c>
      <c r="NK143" s="22" t="s">
        <v>925</v>
      </c>
      <c r="NL143" s="22" t="s">
        <v>926</v>
      </c>
      <c r="NM143" s="22" t="s">
        <v>927</v>
      </c>
      <c r="NN143" s="22" t="s">
        <v>928</v>
      </c>
      <c r="NO143" s="22" t="s">
        <v>929</v>
      </c>
      <c r="NP143" s="22" t="s">
        <v>930</v>
      </c>
      <c r="NQ143" s="22" t="s">
        <v>931</v>
      </c>
      <c r="NR143" s="22" t="s">
        <v>935</v>
      </c>
      <c r="NS143" s="22" t="s">
        <v>936</v>
      </c>
      <c r="NT143" s="22" t="s">
        <v>36</v>
      </c>
      <c r="NU143" s="22" t="s">
        <v>39</v>
      </c>
      <c r="NV143" s="22" t="s">
        <v>949</v>
      </c>
      <c r="NW143" s="22" t="s">
        <v>950</v>
      </c>
      <c r="NX143" s="22" t="s">
        <v>951</v>
      </c>
      <c r="NY143" s="22" t="s">
        <v>952</v>
      </c>
      <c r="NZ143" s="22" t="s">
        <v>953</v>
      </c>
      <c r="OA143" s="22" t="s">
        <v>954</v>
      </c>
      <c r="OB143" s="22" t="s">
        <v>955</v>
      </c>
      <c r="OC143" s="22" t="s">
        <v>956</v>
      </c>
      <c r="OD143" s="22" t="s">
        <v>957</v>
      </c>
      <c r="OE143" s="22" t="s">
        <v>958</v>
      </c>
      <c r="OF143" s="22" t="s">
        <v>959</v>
      </c>
      <c r="OG143" s="22" t="s">
        <v>960</v>
      </c>
      <c r="OH143" s="22" t="s">
        <v>1154</v>
      </c>
      <c r="OI143" s="22" t="s">
        <v>40</v>
      </c>
      <c r="OJ143" s="22" t="s">
        <v>36</v>
      </c>
      <c r="OK143" s="22" t="s">
        <v>39</v>
      </c>
      <c r="OL143" s="22" t="s">
        <v>1136</v>
      </c>
      <c r="OM143" s="22" t="s">
        <v>1137</v>
      </c>
      <c r="ON143" s="22" t="s">
        <v>1138</v>
      </c>
      <c r="OO143" s="22" t="s">
        <v>1139</v>
      </c>
      <c r="OP143" s="22" t="s">
        <v>1140</v>
      </c>
      <c r="OQ143" s="22" t="s">
        <v>1141</v>
      </c>
      <c r="OR143" s="22" t="s">
        <v>1142</v>
      </c>
      <c r="OS143" s="22" t="s">
        <v>1143</v>
      </c>
      <c r="OT143" s="22" t="s">
        <v>1144</v>
      </c>
      <c r="OU143" s="22" t="s">
        <v>1145</v>
      </c>
      <c r="OV143" s="22" t="s">
        <v>1146</v>
      </c>
      <c r="OW143" s="22" t="s">
        <v>1147</v>
      </c>
      <c r="OX143" s="22" t="s">
        <v>1148</v>
      </c>
      <c r="OY143" s="22" t="s">
        <v>1149</v>
      </c>
      <c r="OZ143" s="22" t="s">
        <v>1150</v>
      </c>
      <c r="PA143" s="22" t="s">
        <v>1151</v>
      </c>
      <c r="PB143" s="22" t="s">
        <v>1152</v>
      </c>
      <c r="PC143" s="22" t="s">
        <v>1153</v>
      </c>
    </row>
    <row r="144" spans="1:419">
      <c r="A144" s="22" t="s">
        <v>41</v>
      </c>
      <c r="B144" s="22" t="s">
        <v>64</v>
      </c>
      <c r="C144" s="22">
        <v>12808.047</v>
      </c>
      <c r="D144" s="22">
        <v>12138.003000000001</v>
      </c>
      <c r="E144" s="22">
        <v>12353.405000000001</v>
      </c>
      <c r="F144" s="22">
        <v>12533.057000000001</v>
      </c>
      <c r="G144" s="22">
        <v>12574.208000000001</v>
      </c>
      <c r="H144" s="22">
        <v>12443.956</v>
      </c>
      <c r="I144" s="22">
        <v>12108.842000000001</v>
      </c>
      <c r="J144" s="22">
        <v>12277.112999999999</v>
      </c>
      <c r="K144" s="22">
        <v>12929.904</v>
      </c>
      <c r="L144" s="22">
        <v>14781.825999999999</v>
      </c>
      <c r="M144" s="22">
        <v>14755.555</v>
      </c>
      <c r="N144" s="22">
        <v>14372.227999999999</v>
      </c>
      <c r="O144" s="22">
        <v>14629.377</v>
      </c>
      <c r="P144" s="22">
        <v>14705.522000000001</v>
      </c>
      <c r="Q144" s="22">
        <v>14464.504999999999</v>
      </c>
      <c r="R144" s="22">
        <v>13919.69</v>
      </c>
      <c r="S144" s="22">
        <v>14231.057000000001</v>
      </c>
      <c r="T144" s="22">
        <v>15582.218000000001</v>
      </c>
      <c r="U144" s="22">
        <v>13717.948</v>
      </c>
      <c r="V144" s="22">
        <v>13498.092000000001</v>
      </c>
      <c r="W144" s="22">
        <v>13308.944</v>
      </c>
      <c r="X144" s="22">
        <v>13535.879000000001</v>
      </c>
      <c r="Y144" s="22">
        <v>13599.679</v>
      </c>
      <c r="Z144" s="22">
        <v>13397.736999999999</v>
      </c>
      <c r="AA144" s="22">
        <v>12929.776</v>
      </c>
      <c r="AB144" s="22">
        <v>13190.661</v>
      </c>
      <c r="AC144" s="22">
        <v>14287.8</v>
      </c>
      <c r="AD144" s="22">
        <v>12517.865</v>
      </c>
      <c r="AE144" s="22">
        <v>11847.388000000001</v>
      </c>
      <c r="AF144" s="22">
        <v>12059.379000000001</v>
      </c>
      <c r="AG144" s="22">
        <v>12189.674999999999</v>
      </c>
      <c r="AH144" s="22">
        <v>12210.315000000001</v>
      </c>
      <c r="AI144" s="22">
        <v>12144.984</v>
      </c>
      <c r="AJ144" s="22">
        <v>11936.713</v>
      </c>
      <c r="AK144" s="22">
        <v>12021.112999999999</v>
      </c>
      <c r="AL144" s="22">
        <v>12593.450999999999</v>
      </c>
      <c r="AM144" s="22">
        <v>14383.034</v>
      </c>
      <c r="AN144" s="22">
        <v>14308.022000000001</v>
      </c>
      <c r="AO144" s="22">
        <v>13965.83</v>
      </c>
      <c r="AP144" s="22">
        <v>14168.004000000001</v>
      </c>
      <c r="AQ144" s="22">
        <v>14221.065000000001</v>
      </c>
      <c r="AR144" s="22">
        <v>14053.112999999999</v>
      </c>
      <c r="AS144" s="22">
        <v>13650.482</v>
      </c>
      <c r="AT144" s="22">
        <v>13867.456</v>
      </c>
      <c r="AU144" s="22">
        <v>15086.963</v>
      </c>
      <c r="AV144" s="22">
        <v>13359.587</v>
      </c>
      <c r="AW144" s="22">
        <v>13105.565000000001</v>
      </c>
      <c r="AX144" s="22">
        <v>12943.319</v>
      </c>
      <c r="AY144" s="22">
        <v>13117.355</v>
      </c>
      <c r="AZ144" s="22">
        <v>13158.947</v>
      </c>
      <c r="BA144" s="22">
        <v>13027.298000000001</v>
      </c>
      <c r="BB144" s="22">
        <v>12696.134</v>
      </c>
      <c r="BC144" s="22">
        <v>12866.209000000001</v>
      </c>
      <c r="BD144" s="22">
        <v>13849.599</v>
      </c>
      <c r="BE144" s="22">
        <v>8793.8389000000006</v>
      </c>
      <c r="BF144" s="22">
        <v>9912.0848999999998</v>
      </c>
      <c r="BG144" s="22">
        <v>9854.1036999999997</v>
      </c>
      <c r="BH144" s="22">
        <v>9963.9909000000007</v>
      </c>
      <c r="BI144" s="22">
        <v>11073.954</v>
      </c>
      <c r="BJ144" s="22">
        <v>10950.352999999999</v>
      </c>
      <c r="BK144" s="22">
        <v>9622.0303000000004</v>
      </c>
      <c r="BL144" s="22">
        <v>9781.7078000000001</v>
      </c>
      <c r="BM144" s="22">
        <v>8927.6965999999993</v>
      </c>
      <c r="BN144" s="22">
        <v>10532.171</v>
      </c>
      <c r="BO144" s="22">
        <v>11789.748</v>
      </c>
      <c r="BP144" s="22">
        <v>11711.843999999999</v>
      </c>
      <c r="BQ144" s="22">
        <v>11874.281999999999</v>
      </c>
      <c r="BR144" s="22">
        <v>13081.272000000001</v>
      </c>
      <c r="BS144" s="22">
        <v>12879.976000000001</v>
      </c>
      <c r="BT144" s="22">
        <v>11333.888999999999</v>
      </c>
      <c r="BU144" s="22">
        <v>11593.94</v>
      </c>
      <c r="BV144" s="22">
        <v>10728.624</v>
      </c>
      <c r="BW144" s="22">
        <v>9671.34</v>
      </c>
      <c r="BX144" s="22">
        <v>10846.03</v>
      </c>
      <c r="BY144" s="22">
        <v>10776.333000000001</v>
      </c>
      <c r="BZ144" s="22">
        <v>10918.662</v>
      </c>
      <c r="CA144" s="22">
        <v>12056.084999999999</v>
      </c>
      <c r="CB144" s="22">
        <v>11883.129000000001</v>
      </c>
      <c r="CC144" s="22">
        <v>10451.589</v>
      </c>
      <c r="CD144" s="22">
        <v>10675.028</v>
      </c>
      <c r="CE144" s="22">
        <v>9843.3268000000007</v>
      </c>
      <c r="CF144" s="22">
        <v>8560.5030000000006</v>
      </c>
      <c r="CG144" s="22">
        <v>9548.2432000000008</v>
      </c>
      <c r="CH144" s="22">
        <v>9507.116</v>
      </c>
      <c r="CI144" s="22">
        <v>9573.3116000000009</v>
      </c>
      <c r="CJ144" s="22">
        <v>10586.519</v>
      </c>
      <c r="CK144" s="22">
        <v>10526.825999999999</v>
      </c>
      <c r="CL144" s="22">
        <v>9395.0350999999991</v>
      </c>
      <c r="CM144" s="22">
        <v>9472.1520999999993</v>
      </c>
      <c r="CN144" s="22">
        <v>8647.7114000000001</v>
      </c>
      <c r="CO144" s="22">
        <v>10195.442999999999</v>
      </c>
      <c r="CP144" s="22">
        <v>11309.45</v>
      </c>
      <c r="CQ144" s="22">
        <v>11249.99</v>
      </c>
      <c r="CR144" s="22">
        <v>11364.66</v>
      </c>
      <c r="CS144" s="22">
        <v>12464.893</v>
      </c>
      <c r="CT144" s="22">
        <v>12333.424999999999</v>
      </c>
      <c r="CU144" s="22">
        <v>11003.145</v>
      </c>
      <c r="CV144" s="22">
        <v>11172.986000000001</v>
      </c>
      <c r="CW144" s="22">
        <v>10340.368</v>
      </c>
      <c r="CX144" s="22">
        <v>9375.2672999999995</v>
      </c>
      <c r="CY144" s="22">
        <v>10415.415999999999</v>
      </c>
      <c r="CZ144" s="22">
        <v>10363.41</v>
      </c>
      <c r="DA144" s="22">
        <v>10459.728999999999</v>
      </c>
      <c r="DB144" s="22">
        <v>11498.433000000001</v>
      </c>
      <c r="DC144" s="22">
        <v>11392.913</v>
      </c>
      <c r="DD144" s="22">
        <v>10165.285</v>
      </c>
      <c r="DE144" s="22">
        <v>10301.605</v>
      </c>
      <c r="DF144" s="22">
        <v>9497.8788000000004</v>
      </c>
      <c r="DG144" s="22" t="s">
        <v>41</v>
      </c>
      <c r="DH144" s="22" t="s">
        <v>64</v>
      </c>
      <c r="DI144" s="22">
        <v>12850.334000000001</v>
      </c>
      <c r="DJ144" s="22">
        <v>12170.385</v>
      </c>
      <c r="DK144" s="22">
        <v>12389.45</v>
      </c>
      <c r="DL144" s="22">
        <v>12578.43</v>
      </c>
      <c r="DM144" s="22">
        <v>12622.959000000001</v>
      </c>
      <c r="DN144" s="22">
        <v>12482.013999999999</v>
      </c>
      <c r="DO144" s="22">
        <v>12124.81</v>
      </c>
      <c r="DP144" s="22">
        <v>12306.894</v>
      </c>
      <c r="DQ144" s="22">
        <v>12980.244000000001</v>
      </c>
      <c r="DR144" s="22">
        <v>15481.397000000001</v>
      </c>
      <c r="DS144" s="22">
        <v>14855.298000000001</v>
      </c>
      <c r="DT144" s="22">
        <v>15063.975</v>
      </c>
      <c r="DU144" s="22">
        <v>15335.004000000001</v>
      </c>
      <c r="DV144" s="22">
        <v>15416.281000000001</v>
      </c>
      <c r="DW144" s="22">
        <v>15159.022000000001</v>
      </c>
      <c r="DX144" s="22">
        <v>14580.942999999999</v>
      </c>
      <c r="DY144" s="22">
        <v>14913.291999999999</v>
      </c>
      <c r="DZ144" s="22">
        <v>15703.143</v>
      </c>
      <c r="EA144" s="22">
        <v>14183.843999999999</v>
      </c>
      <c r="EB144" s="22">
        <v>13564.444</v>
      </c>
      <c r="EC144" s="22">
        <v>13768.781999999999</v>
      </c>
      <c r="ED144" s="22">
        <v>14007.552</v>
      </c>
      <c r="EE144" s="22">
        <v>14075.772000000001</v>
      </c>
      <c r="EF144" s="22">
        <v>13859.842000000001</v>
      </c>
      <c r="EG144" s="22">
        <v>13363.35</v>
      </c>
      <c r="EH144" s="22">
        <v>13642.306</v>
      </c>
      <c r="EI144" s="22">
        <v>14372.055</v>
      </c>
      <c r="EJ144" s="22">
        <v>12517.865</v>
      </c>
      <c r="EK144" s="22">
        <v>11847.388000000001</v>
      </c>
      <c r="EL144" s="22">
        <v>12059.379000000001</v>
      </c>
      <c r="EM144" s="22">
        <v>12189.674999999999</v>
      </c>
      <c r="EN144" s="22">
        <v>12210.315000000001</v>
      </c>
      <c r="EO144" s="22">
        <v>12144.984</v>
      </c>
      <c r="EP144" s="22">
        <v>11936.713</v>
      </c>
      <c r="EQ144" s="22">
        <v>12021.112999999999</v>
      </c>
      <c r="ER144" s="22">
        <v>12593.450999999999</v>
      </c>
      <c r="ES144" s="22">
        <v>14928.777</v>
      </c>
      <c r="ET144" s="22">
        <v>14308.022000000001</v>
      </c>
      <c r="EU144" s="22">
        <v>14510.272999999999</v>
      </c>
      <c r="EV144" s="22">
        <v>14714.252</v>
      </c>
      <c r="EW144" s="22">
        <v>14767.960999999999</v>
      </c>
      <c r="EX144" s="22">
        <v>14597.96</v>
      </c>
      <c r="EY144" s="22">
        <v>14191.076999999999</v>
      </c>
      <c r="EZ144" s="22">
        <v>14410.699000000001</v>
      </c>
      <c r="FA144" s="22">
        <v>15086.963</v>
      </c>
      <c r="FB144" s="22">
        <v>13721.394</v>
      </c>
      <c r="FC144" s="22">
        <v>13105.565000000001</v>
      </c>
      <c r="FD144" s="22">
        <v>13304.263999999999</v>
      </c>
      <c r="FE144" s="22">
        <v>13479.496999999999</v>
      </c>
      <c r="FF144" s="22">
        <v>13521.518</v>
      </c>
      <c r="FG144" s="22">
        <v>13388.511</v>
      </c>
      <c r="FH144" s="22">
        <v>13054.529</v>
      </c>
      <c r="FI144" s="22">
        <v>13226.359</v>
      </c>
      <c r="FJ144" s="22">
        <v>13849.599</v>
      </c>
      <c r="FK144" s="22">
        <v>8431.7168999999994</v>
      </c>
      <c r="FL144" s="22">
        <v>9583.8408999999992</v>
      </c>
      <c r="FM144" s="22">
        <v>9522.7299000000003</v>
      </c>
      <c r="FN144" s="22">
        <v>9640.1481999999996</v>
      </c>
      <c r="FO144" s="22">
        <v>10779.275</v>
      </c>
      <c r="FP144" s="22">
        <v>10645.194</v>
      </c>
      <c r="FQ144" s="22">
        <v>9270.9781999999996</v>
      </c>
      <c r="FR144" s="22">
        <v>9444.1954000000005</v>
      </c>
      <c r="FS144" s="22">
        <v>8573.8536000000004</v>
      </c>
      <c r="FT144" s="22">
        <v>10582.3</v>
      </c>
      <c r="FU144" s="22">
        <v>11870.352999999999</v>
      </c>
      <c r="FV144" s="22">
        <v>11789.199000000001</v>
      </c>
      <c r="FW144" s="22">
        <v>11959.741</v>
      </c>
      <c r="FX144" s="22">
        <v>13191.556</v>
      </c>
      <c r="FY144" s="22">
        <v>12978.703</v>
      </c>
      <c r="FZ144" s="22">
        <v>11389.543</v>
      </c>
      <c r="GA144" s="22">
        <v>11664.526</v>
      </c>
      <c r="GB144" s="22">
        <v>10787.663</v>
      </c>
      <c r="GC144" s="22">
        <v>9330.4017999999996</v>
      </c>
      <c r="GD144" s="22">
        <v>10540.332</v>
      </c>
      <c r="GE144" s="22">
        <v>10467.223</v>
      </c>
      <c r="GF144" s="22">
        <v>10617.867</v>
      </c>
      <c r="GG144" s="22">
        <v>11785.116</v>
      </c>
      <c r="GH144" s="22">
        <v>11600.489</v>
      </c>
      <c r="GI144" s="22">
        <v>10120.564</v>
      </c>
      <c r="GJ144" s="22">
        <v>10359.082</v>
      </c>
      <c r="GK144" s="22">
        <v>9511.5882000000001</v>
      </c>
      <c r="GL144" s="22">
        <v>8560.5030000000006</v>
      </c>
      <c r="GM144" s="22">
        <v>9548.2432000000008</v>
      </c>
      <c r="GN144" s="22">
        <v>9507.116</v>
      </c>
      <c r="GO144" s="22">
        <v>9573.3116000000009</v>
      </c>
      <c r="GP144" s="22">
        <v>10586.519</v>
      </c>
      <c r="GQ144" s="22">
        <v>10526.825999999999</v>
      </c>
      <c r="GR144" s="22">
        <v>9395.0350999999991</v>
      </c>
      <c r="GS144" s="22">
        <v>9472.1520999999993</v>
      </c>
      <c r="GT144" s="22">
        <v>8647.7114000000001</v>
      </c>
      <c r="GU144" s="22">
        <v>10195.442999999999</v>
      </c>
      <c r="GV144" s="22">
        <v>11309.45</v>
      </c>
      <c r="GW144" s="22">
        <v>11249.99</v>
      </c>
      <c r="GX144" s="22">
        <v>11364.66</v>
      </c>
      <c r="GY144" s="22">
        <v>12464.893</v>
      </c>
      <c r="GZ144" s="22">
        <v>12333.424999999999</v>
      </c>
      <c r="HA144" s="22">
        <v>11003.145</v>
      </c>
      <c r="HB144" s="22">
        <v>11172.986000000001</v>
      </c>
      <c r="HC144" s="22">
        <v>10340.368</v>
      </c>
      <c r="HD144" s="22">
        <v>9375.2672999999995</v>
      </c>
      <c r="HE144" s="22">
        <v>10415.415999999999</v>
      </c>
      <c r="HF144" s="22">
        <v>10363.41</v>
      </c>
      <c r="HG144" s="22">
        <v>10459.728999999999</v>
      </c>
      <c r="HH144" s="22">
        <v>11498.433000000001</v>
      </c>
      <c r="HI144" s="22">
        <v>11392.913</v>
      </c>
      <c r="HJ144" s="22">
        <v>10165.285</v>
      </c>
      <c r="HK144" s="22">
        <v>10301.605</v>
      </c>
      <c r="HL144" s="22">
        <v>9497.8788000000004</v>
      </c>
      <c r="HM144" s="22" t="s">
        <v>41</v>
      </c>
      <c r="HN144" s="22" t="s">
        <v>64</v>
      </c>
      <c r="HO144" s="22">
        <v>12632.21</v>
      </c>
      <c r="HP144" s="22">
        <v>11955.659</v>
      </c>
      <c r="HQ144" s="22">
        <v>12171.218999999999</v>
      </c>
      <c r="HR144" s="22">
        <v>12325.671</v>
      </c>
      <c r="HS144" s="22">
        <v>12356.036</v>
      </c>
      <c r="HT144" s="22">
        <v>12259.924000000001</v>
      </c>
      <c r="HU144" s="22">
        <v>11990.759</v>
      </c>
      <c r="HV144" s="22">
        <v>12114.924000000001</v>
      </c>
      <c r="HW144" s="22">
        <v>12730.004999999999</v>
      </c>
      <c r="HX144" s="22">
        <v>15651.06</v>
      </c>
      <c r="HY144" s="22">
        <v>15038.523999999999</v>
      </c>
      <c r="HZ144" s="22">
        <v>15241.192999999999</v>
      </c>
      <c r="IA144" s="22">
        <v>15485.617</v>
      </c>
      <c r="IB144" s="22">
        <v>15556.526</v>
      </c>
      <c r="IC144" s="22">
        <v>15332.083000000001</v>
      </c>
      <c r="ID144" s="22">
        <v>14819.778</v>
      </c>
      <c r="IE144" s="22">
        <v>15109.732</v>
      </c>
      <c r="IF144" s="22">
        <v>15850.839</v>
      </c>
      <c r="IG144" s="22">
        <v>14193.921</v>
      </c>
      <c r="IH144" s="22">
        <v>13583.675999999999</v>
      </c>
      <c r="II144" s="22">
        <v>13783.152</v>
      </c>
      <c r="IJ144" s="22">
        <v>13992.725</v>
      </c>
      <c r="IK144" s="22">
        <v>14049.281000000001</v>
      </c>
      <c r="IL144" s="22">
        <v>13870.27</v>
      </c>
      <c r="IM144" s="22">
        <v>13447.039000000001</v>
      </c>
      <c r="IN144" s="22">
        <v>13678.300999999999</v>
      </c>
      <c r="IO144" s="22">
        <v>14356.81</v>
      </c>
      <c r="IP144" s="22">
        <v>12517.865</v>
      </c>
      <c r="IQ144" s="22">
        <v>11847.388000000001</v>
      </c>
      <c r="IR144" s="22">
        <v>12059.379000000001</v>
      </c>
      <c r="IS144" s="22">
        <v>12189.674999999999</v>
      </c>
      <c r="IT144" s="22">
        <v>12210.315000000001</v>
      </c>
      <c r="IU144" s="22">
        <v>12144.984</v>
      </c>
      <c r="IV144" s="22">
        <v>11936.713</v>
      </c>
      <c r="IW144" s="22">
        <v>12021.112999999999</v>
      </c>
      <c r="IX144" s="22">
        <v>12593.450999999999</v>
      </c>
      <c r="IY144" s="22">
        <v>15356.32</v>
      </c>
      <c r="IZ144" s="22">
        <v>14748.752</v>
      </c>
      <c r="JA144" s="22">
        <v>14947.852999999999</v>
      </c>
      <c r="JB144" s="22">
        <v>15163.485000000001</v>
      </c>
      <c r="JC144" s="22">
        <v>15222.689</v>
      </c>
      <c r="JD144" s="22">
        <v>15035.295</v>
      </c>
      <c r="JE144" s="22">
        <v>14596</v>
      </c>
      <c r="JF144" s="22">
        <v>14838.092000000001</v>
      </c>
      <c r="JG144" s="22">
        <v>15528.837</v>
      </c>
      <c r="JH144" s="22">
        <v>14009.471</v>
      </c>
      <c r="JI144" s="22">
        <v>13402.323</v>
      </c>
      <c r="JJ144" s="22">
        <v>13598.951999999999</v>
      </c>
      <c r="JK144" s="22">
        <v>13781.895</v>
      </c>
      <c r="JL144" s="22">
        <v>13827.55</v>
      </c>
      <c r="JM144" s="22">
        <v>13683.040999999999</v>
      </c>
      <c r="JN144" s="22">
        <v>13327.620999999999</v>
      </c>
      <c r="JO144" s="22">
        <v>13514.31</v>
      </c>
      <c r="JP144" s="22">
        <v>14147.227999999999</v>
      </c>
      <c r="JQ144" s="22">
        <v>8702.4848000000002</v>
      </c>
      <c r="JR144" s="22">
        <v>9760.0540999999994</v>
      </c>
      <c r="JS144" s="22">
        <v>9710.6959999999999</v>
      </c>
      <c r="JT144" s="22">
        <v>9797.8605000000007</v>
      </c>
      <c r="JU144" s="22">
        <v>10865.397000000001</v>
      </c>
      <c r="JV144" s="22">
        <v>10775.370999999999</v>
      </c>
      <c r="JW144" s="22">
        <v>9541.6623999999993</v>
      </c>
      <c r="JX144" s="22">
        <v>9657.9655999999995</v>
      </c>
      <c r="JY144" s="22">
        <v>8812.2320999999993</v>
      </c>
      <c r="JZ144" s="22">
        <v>10672.46</v>
      </c>
      <c r="KA144" s="22">
        <v>11876.272999999999</v>
      </c>
      <c r="KB144" s="22">
        <v>11803.852000000001</v>
      </c>
      <c r="KC144" s="22">
        <v>11952.759</v>
      </c>
      <c r="KD144" s="22">
        <v>13115.143</v>
      </c>
      <c r="KE144" s="22">
        <v>12933.011</v>
      </c>
      <c r="KF144" s="22">
        <v>11461.88</v>
      </c>
      <c r="KG144" s="22">
        <v>11697.173000000001</v>
      </c>
      <c r="KH144" s="22">
        <v>10855.388999999999</v>
      </c>
      <c r="KI144" s="22">
        <v>9745.7528999999995</v>
      </c>
      <c r="KJ144" s="22">
        <v>10871.6</v>
      </c>
      <c r="KK144" s="22">
        <v>10808.008</v>
      </c>
      <c r="KL144" s="22">
        <v>10934.607</v>
      </c>
      <c r="KM144" s="22">
        <v>12035.159</v>
      </c>
      <c r="KN144" s="22">
        <v>11885.126</v>
      </c>
      <c r="KO144" s="22">
        <v>10526.304</v>
      </c>
      <c r="KP144" s="22">
        <v>10720.13</v>
      </c>
      <c r="KQ144" s="22">
        <v>9901.9616000000005</v>
      </c>
      <c r="KR144" s="22">
        <v>8560.5030000000006</v>
      </c>
      <c r="KS144" s="22">
        <v>9548.2432000000008</v>
      </c>
      <c r="KT144" s="22">
        <v>9507.116</v>
      </c>
      <c r="KU144" s="22">
        <v>9573.3116000000009</v>
      </c>
      <c r="KV144" s="22">
        <v>10586.519</v>
      </c>
      <c r="KW144" s="22">
        <v>10526.825999999999</v>
      </c>
      <c r="KX144" s="22">
        <v>9395.0350999999991</v>
      </c>
      <c r="KY144" s="22">
        <v>9472.1520999999993</v>
      </c>
      <c r="KZ144" s="22">
        <v>8647.7114000000001</v>
      </c>
      <c r="LA144" s="22">
        <v>10469.986000000001</v>
      </c>
      <c r="LB144" s="22">
        <v>11603.094999999999</v>
      </c>
      <c r="LC144" s="22">
        <v>11539.593000000001</v>
      </c>
      <c r="LD144" s="22">
        <v>11665.475</v>
      </c>
      <c r="LE144" s="22">
        <v>12774.754000000001</v>
      </c>
      <c r="LF144" s="22">
        <v>12626.21</v>
      </c>
      <c r="LG144" s="22">
        <v>11260.687</v>
      </c>
      <c r="LH144" s="22">
        <v>11452.588</v>
      </c>
      <c r="LI144" s="22">
        <v>10627.982</v>
      </c>
      <c r="LJ144" s="22">
        <v>9558.8456999999999</v>
      </c>
      <c r="LK144" s="22">
        <v>10611.924000000001</v>
      </c>
      <c r="LL144" s="22">
        <v>10557.174999999999</v>
      </c>
      <c r="LM144" s="22">
        <v>10661.107</v>
      </c>
      <c r="LN144" s="22">
        <v>11705.907999999999</v>
      </c>
      <c r="LO144" s="22">
        <v>11588.791999999999</v>
      </c>
      <c r="LP144" s="22">
        <v>10337.276</v>
      </c>
      <c r="LQ144" s="22">
        <v>10488.576999999999</v>
      </c>
      <c r="LR144" s="22">
        <v>9690.5146999999997</v>
      </c>
      <c r="LS144" s="22" t="s">
        <v>41</v>
      </c>
      <c r="LT144" s="22" t="s">
        <v>64</v>
      </c>
      <c r="LU144" s="22">
        <v>5051.5704999999998</v>
      </c>
      <c r="LV144" s="22">
        <v>5470.5101000000004</v>
      </c>
      <c r="LW144" s="22">
        <v>5855.0456999999997</v>
      </c>
      <c r="LX144" s="22">
        <v>5791.8518999999997</v>
      </c>
      <c r="LY144" s="22">
        <v>5960.6025</v>
      </c>
      <c r="LZ144" s="22">
        <v>6198.1943000000001</v>
      </c>
      <c r="MA144" s="22">
        <v>5946.9385000000002</v>
      </c>
      <c r="MB144" s="22">
        <v>5320.0914000000002</v>
      </c>
      <c r="MC144" s="22">
        <v>5644.6850000000004</v>
      </c>
      <c r="MD144" s="22" t="s">
        <v>41</v>
      </c>
      <c r="ME144" s="22" t="s">
        <v>64</v>
      </c>
      <c r="MF144" s="22">
        <v>15778.206</v>
      </c>
      <c r="MG144" s="22">
        <v>17624.514999999999</v>
      </c>
      <c r="MH144" s="22">
        <v>17452.787</v>
      </c>
      <c r="MI144" s="22">
        <v>17866.775000000001</v>
      </c>
      <c r="MJ144" s="22">
        <v>19452.412</v>
      </c>
      <c r="MK144" s="22">
        <v>18875.535</v>
      </c>
      <c r="ML144" s="22">
        <v>16369.638000000001</v>
      </c>
      <c r="MM144" s="22">
        <v>17114.896000000001</v>
      </c>
      <c r="MN144" s="22">
        <v>16223.550999999999</v>
      </c>
      <c r="MO144" s="22">
        <v>16105.09</v>
      </c>
      <c r="MP144" s="22">
        <v>17951.800999999999</v>
      </c>
      <c r="MQ144" s="22">
        <v>17780.04</v>
      </c>
      <c r="MR144" s="22">
        <v>18194.102999999999</v>
      </c>
      <c r="MS144" s="22">
        <v>19780.100999999999</v>
      </c>
      <c r="MT144" s="22">
        <v>19203.123</v>
      </c>
      <c r="MU144" s="22">
        <v>16696.7</v>
      </c>
      <c r="MV144" s="22">
        <v>17442.09</v>
      </c>
      <c r="MW144" s="22">
        <v>16550.645</v>
      </c>
      <c r="MX144" s="22" t="s">
        <v>41</v>
      </c>
      <c r="MY144" s="22" t="s">
        <v>64</v>
      </c>
      <c r="MZ144" s="22">
        <v>23.957912</v>
      </c>
      <c r="NA144" s="22">
        <v>24.321885000000002</v>
      </c>
      <c r="NB144" s="22">
        <v>24.745443999999999</v>
      </c>
      <c r="NC144" s="22">
        <v>24.616264000000001</v>
      </c>
      <c r="ND144" s="22">
        <v>24.965053999999999</v>
      </c>
      <c r="NE144" s="22">
        <v>25.456081000000001</v>
      </c>
      <c r="NF144" s="22">
        <v>24.935912999999999</v>
      </c>
      <c r="NG144" s="22">
        <v>23.639593000000001</v>
      </c>
      <c r="NH144" s="22">
        <v>24.311589000000001</v>
      </c>
      <c r="NI144" s="22">
        <v>18.389265000000002</v>
      </c>
      <c r="NJ144" s="22">
        <v>18.752656000000002</v>
      </c>
      <c r="NK144" s="22">
        <v>19.175536999999998</v>
      </c>
      <c r="NL144" s="22">
        <v>19.046564</v>
      </c>
      <c r="NM144" s="22">
        <v>19.394795999999999</v>
      </c>
      <c r="NN144" s="22">
        <v>19.885037000000001</v>
      </c>
      <c r="NO144" s="22">
        <v>19.365701999999999</v>
      </c>
      <c r="NP144" s="22">
        <v>18.071455</v>
      </c>
      <c r="NQ144" s="22">
        <v>18.742376</v>
      </c>
      <c r="NR144" s="22">
        <v>31.690156000000002</v>
      </c>
      <c r="NS144" s="22">
        <v>26.109981000000001</v>
      </c>
      <c r="NT144" s="22" t="s">
        <v>41</v>
      </c>
      <c r="NU144" s="22" t="s">
        <v>64</v>
      </c>
      <c r="NV144" s="22">
        <v>0.21183017000000001</v>
      </c>
      <c r="NW144" s="22">
        <v>0.14884732000000001</v>
      </c>
      <c r="NX144" s="22">
        <v>0.11479333999999999</v>
      </c>
      <c r="NY144" s="22">
        <v>0.12522806</v>
      </c>
      <c r="NZ144" s="22">
        <v>8.1030324000000001E-2</v>
      </c>
      <c r="OA144" s="22">
        <v>0.11479333999999999</v>
      </c>
      <c r="OB144" s="22">
        <v>0.12522806</v>
      </c>
      <c r="OC144" s="22">
        <v>8.1030324000000001E-2</v>
      </c>
      <c r="OD144" s="22">
        <v>0.22276634000000001</v>
      </c>
      <c r="OE144" s="22">
        <v>0.22276634000000001</v>
      </c>
      <c r="OF144" s="22">
        <v>2.2636120000000002</v>
      </c>
      <c r="OG144" s="22">
        <v>0.72525322000000003</v>
      </c>
      <c r="OH144" s="22">
        <v>3.2473868000000001</v>
      </c>
      <c r="OI144" s="22">
        <v>0.81145387999999996</v>
      </c>
      <c r="OJ144" s="22" t="s">
        <v>41</v>
      </c>
      <c r="OK144" s="22" t="s">
        <v>64</v>
      </c>
      <c r="OL144" s="22">
        <v>12665.924000000001</v>
      </c>
      <c r="OM144" s="22">
        <v>12203.844999999999</v>
      </c>
      <c r="ON144" s="22">
        <v>12347.486000000001</v>
      </c>
      <c r="OO144" s="22">
        <v>12403.018</v>
      </c>
      <c r="OP144" s="22">
        <v>12403.018</v>
      </c>
      <c r="OQ144" s="22">
        <v>12403.018</v>
      </c>
      <c r="OR144" s="22">
        <v>12347.486000000001</v>
      </c>
      <c r="OS144" s="22">
        <v>12347.486000000001</v>
      </c>
      <c r="OT144" s="22">
        <v>12665.924000000001</v>
      </c>
      <c r="OU144" s="22">
        <v>8964.2505000000001</v>
      </c>
      <c r="OV144" s="22">
        <v>9562.2885000000006</v>
      </c>
      <c r="OW144" s="22">
        <v>9544.7551999999996</v>
      </c>
      <c r="OX144" s="22">
        <v>9562.2885000000006</v>
      </c>
      <c r="OY144" s="22">
        <v>10199.691999999999</v>
      </c>
      <c r="OZ144" s="22">
        <v>10199.691999999999</v>
      </c>
      <c r="PA144" s="22">
        <v>9544.7551999999996</v>
      </c>
      <c r="PB144" s="22">
        <v>9544.7551999999996</v>
      </c>
      <c r="PC144" s="22">
        <v>8964.2505000000001</v>
      </c>
    </row>
    <row r="145" spans="1:421">
      <c r="A145" s="22" t="s">
        <v>65</v>
      </c>
      <c r="B145" s="22" t="s">
        <v>64</v>
      </c>
      <c r="C145" s="22">
        <v>715.07267999999999</v>
      </c>
      <c r="D145" s="22">
        <v>868.80519000000004</v>
      </c>
      <c r="E145" s="22">
        <v>691.50660000000005</v>
      </c>
      <c r="F145" s="22">
        <v>617.72527000000002</v>
      </c>
      <c r="G145" s="22">
        <v>878.34060999999997</v>
      </c>
      <c r="H145" s="22">
        <v>905.97790999999995</v>
      </c>
      <c r="I145" s="22">
        <v>518.65065000000004</v>
      </c>
      <c r="J145" s="22">
        <v>531.50517000000002</v>
      </c>
      <c r="K145" s="22">
        <v>635.55945999999994</v>
      </c>
      <c r="L145" s="22">
        <v>920.91633999999999</v>
      </c>
      <c r="M145" s="22">
        <v>1184.7904000000001</v>
      </c>
      <c r="N145" s="22">
        <v>890.19410000000005</v>
      </c>
      <c r="O145" s="22">
        <v>704.96410000000003</v>
      </c>
      <c r="P145" s="22">
        <v>1187.2034000000001</v>
      </c>
      <c r="Q145" s="22">
        <v>1238.3432</v>
      </c>
      <c r="R145" s="22">
        <v>570.34365000000003</v>
      </c>
      <c r="S145" s="22">
        <v>594.12947999999994</v>
      </c>
      <c r="T145" s="22">
        <v>746.90090999999995</v>
      </c>
      <c r="U145" s="22">
        <v>834.23181999999997</v>
      </c>
      <c r="V145" s="22">
        <v>1058.1229000000001</v>
      </c>
      <c r="W145" s="22">
        <v>806.52617999999995</v>
      </c>
      <c r="X145" s="22">
        <v>658.75331000000006</v>
      </c>
      <c r="Y145" s="22">
        <v>1062.8074999999999</v>
      </c>
      <c r="Z145" s="22">
        <v>1105.6559999999999</v>
      </c>
      <c r="AA145" s="22">
        <v>538.53287</v>
      </c>
      <c r="AB145" s="22">
        <v>558.46231999999998</v>
      </c>
      <c r="AC145" s="22">
        <v>692.08776</v>
      </c>
      <c r="AD145" s="22">
        <v>540.11198000000002</v>
      </c>
      <c r="AE145" s="22">
        <v>636.54219999999998</v>
      </c>
      <c r="AF145" s="22">
        <v>521.41348000000005</v>
      </c>
      <c r="AG145" s="22">
        <v>510.40917999999999</v>
      </c>
      <c r="AH145" s="22">
        <v>641.12669000000005</v>
      </c>
      <c r="AI145" s="22">
        <v>654.98879999999997</v>
      </c>
      <c r="AJ145" s="22">
        <v>434.71368000000001</v>
      </c>
      <c r="AK145" s="22">
        <v>441.16115000000002</v>
      </c>
      <c r="AL145" s="22">
        <v>525.82417999999996</v>
      </c>
      <c r="AM145" s="22">
        <v>731.26684</v>
      </c>
      <c r="AN145" s="22">
        <v>929.76922999999999</v>
      </c>
      <c r="AO145" s="22">
        <v>705.92496000000006</v>
      </c>
      <c r="AP145" s="22">
        <v>591.71726000000001</v>
      </c>
      <c r="AQ145" s="22">
        <v>927.76320999999996</v>
      </c>
      <c r="AR145" s="22">
        <v>963.39964999999995</v>
      </c>
      <c r="AS145" s="22">
        <v>483.03885000000002</v>
      </c>
      <c r="AT145" s="22">
        <v>499.61387999999999</v>
      </c>
      <c r="AU145" s="22">
        <v>629.46375999999998</v>
      </c>
      <c r="AV145" s="22">
        <v>650.34244999999999</v>
      </c>
      <c r="AW145" s="22">
        <v>811.67418999999995</v>
      </c>
      <c r="AX145" s="22">
        <v>627.81457999999998</v>
      </c>
      <c r="AY145" s="22">
        <v>548.36296000000004</v>
      </c>
      <c r="AZ145" s="22">
        <v>811.77138000000002</v>
      </c>
      <c r="BA145" s="22">
        <v>839.70487000000003</v>
      </c>
      <c r="BB145" s="22">
        <v>453.10611</v>
      </c>
      <c r="BC145" s="22">
        <v>466.09838999999999</v>
      </c>
      <c r="BD145" s="22">
        <v>578.11677999999995</v>
      </c>
      <c r="BE145" s="22">
        <v>710.17969000000005</v>
      </c>
      <c r="BF145" s="22">
        <v>783.58029999999997</v>
      </c>
      <c r="BG145" s="22">
        <v>668.22212999999999</v>
      </c>
      <c r="BH145" s="22">
        <v>545.76719000000003</v>
      </c>
      <c r="BI145" s="22">
        <v>823.44983000000002</v>
      </c>
      <c r="BJ145" s="22">
        <v>849.67569000000003</v>
      </c>
      <c r="BK145" s="22">
        <v>504.19396999999998</v>
      </c>
      <c r="BL145" s="22">
        <v>516.39200000000005</v>
      </c>
      <c r="BM145" s="22">
        <v>626.80564000000004</v>
      </c>
      <c r="BN145" s="22">
        <v>873.10637999999994</v>
      </c>
      <c r="BO145" s="22">
        <v>1009.0173</v>
      </c>
      <c r="BP145" s="22">
        <v>824.41065000000003</v>
      </c>
      <c r="BQ145" s="22">
        <v>621.71487999999999</v>
      </c>
      <c r="BR145" s="22">
        <v>1056.9097999999999</v>
      </c>
      <c r="BS145" s="22">
        <v>1099.6212</v>
      </c>
      <c r="BT145" s="22">
        <v>557.27437999999995</v>
      </c>
      <c r="BU145" s="22">
        <v>577.14009999999996</v>
      </c>
      <c r="BV145" s="22">
        <v>716.05433000000005</v>
      </c>
      <c r="BW145" s="22">
        <v>798.82009000000005</v>
      </c>
      <c r="BX145" s="22">
        <v>912.86117999999999</v>
      </c>
      <c r="BY145" s="22">
        <v>753.69934999999998</v>
      </c>
      <c r="BZ145" s="22">
        <v>580.08636000000001</v>
      </c>
      <c r="CA145" s="22">
        <v>956.85781999999995</v>
      </c>
      <c r="CB145" s="22">
        <v>993.55598999999995</v>
      </c>
      <c r="CC145" s="22">
        <v>524.17269999999996</v>
      </c>
      <c r="CD145" s="22">
        <v>541.24156000000005</v>
      </c>
      <c r="CE145" s="22">
        <v>667.05835999999999</v>
      </c>
      <c r="CF145" s="22">
        <v>538.17619000000002</v>
      </c>
      <c r="CG145" s="22">
        <v>560.62171000000001</v>
      </c>
      <c r="CH145" s="22">
        <v>502.31502</v>
      </c>
      <c r="CI145" s="22">
        <v>445.76886999999999</v>
      </c>
      <c r="CJ145" s="22">
        <v>593.41134</v>
      </c>
      <c r="CK145" s="22">
        <v>606.07722999999999</v>
      </c>
      <c r="CL145" s="22">
        <v>423.09692999999999</v>
      </c>
      <c r="CM145" s="22">
        <v>428.98802000000001</v>
      </c>
      <c r="CN145" s="22">
        <v>519.93241</v>
      </c>
      <c r="CO145" s="22">
        <v>687.59807000000001</v>
      </c>
      <c r="CP145" s="22">
        <v>767.86117000000002</v>
      </c>
      <c r="CQ145" s="22">
        <v>645.59747000000004</v>
      </c>
      <c r="CR145" s="22">
        <v>514.91133000000002</v>
      </c>
      <c r="CS145" s="22">
        <v>807.98838999999998</v>
      </c>
      <c r="CT145" s="22">
        <v>835.88351999999998</v>
      </c>
      <c r="CU145" s="22">
        <v>471.12896000000001</v>
      </c>
      <c r="CV145" s="22">
        <v>484.10340000000002</v>
      </c>
      <c r="CW145" s="22">
        <v>601.18460000000005</v>
      </c>
      <c r="CX145" s="22">
        <v>620.47924999999998</v>
      </c>
      <c r="CY145" s="22">
        <v>680.65967000000001</v>
      </c>
      <c r="CZ145" s="22">
        <v>581.68105000000003</v>
      </c>
      <c r="DA145" s="22">
        <v>477.63440000000003</v>
      </c>
      <c r="DB145" s="22">
        <v>717.28134</v>
      </c>
      <c r="DC145" s="22">
        <v>739.67083000000002</v>
      </c>
      <c r="DD145" s="22">
        <v>441.64728000000002</v>
      </c>
      <c r="DE145" s="22">
        <v>452.06096000000002</v>
      </c>
      <c r="DF145" s="22">
        <v>557.30727000000002</v>
      </c>
      <c r="DG145" s="22" t="s">
        <v>65</v>
      </c>
      <c r="DH145" s="22" t="s">
        <v>64</v>
      </c>
      <c r="DI145" s="22">
        <v>740.11063000000001</v>
      </c>
      <c r="DJ145" s="22">
        <v>903.85724000000005</v>
      </c>
      <c r="DK145" s="22">
        <v>715.53763000000004</v>
      </c>
      <c r="DL145" s="22">
        <v>632.19287999999995</v>
      </c>
      <c r="DM145" s="22">
        <v>914.20214999999996</v>
      </c>
      <c r="DN145" s="22">
        <v>944.10820000000001</v>
      </c>
      <c r="DO145" s="22">
        <v>528.49193000000002</v>
      </c>
      <c r="DP145" s="22">
        <v>542.40166999999997</v>
      </c>
      <c r="DQ145" s="22">
        <v>650.61854000000005</v>
      </c>
      <c r="DR145" s="22">
        <v>967.20524999999998</v>
      </c>
      <c r="DS145" s="22">
        <v>1230.5489</v>
      </c>
      <c r="DT145" s="22">
        <v>935.00306999999998</v>
      </c>
      <c r="DU145" s="22">
        <v>735.05918999999994</v>
      </c>
      <c r="DV145" s="22">
        <v>1249.7954</v>
      </c>
      <c r="DW145" s="22">
        <v>1304.3813</v>
      </c>
      <c r="DX145" s="22">
        <v>593.59874000000002</v>
      </c>
      <c r="DY145" s="22">
        <v>618.98743000000002</v>
      </c>
      <c r="DZ145" s="22">
        <v>766.64666</v>
      </c>
      <c r="EA145" s="22">
        <v>871.44191000000001</v>
      </c>
      <c r="EB145" s="22">
        <v>1097.9034999999999</v>
      </c>
      <c r="EC145" s="22">
        <v>842.48194999999998</v>
      </c>
      <c r="ED145" s="22">
        <v>681.95991000000004</v>
      </c>
      <c r="EE145" s="22">
        <v>1114.0023000000001</v>
      </c>
      <c r="EF145" s="22">
        <v>1159.8189</v>
      </c>
      <c r="EG145" s="22">
        <v>555.92512999999997</v>
      </c>
      <c r="EH145" s="22">
        <v>577.23506999999995</v>
      </c>
      <c r="EI145" s="22">
        <v>708.55875000000003</v>
      </c>
      <c r="EJ145" s="22">
        <v>540.11198000000002</v>
      </c>
      <c r="EK145" s="22">
        <v>636.54219999999998</v>
      </c>
      <c r="EL145" s="22">
        <v>521.41348000000005</v>
      </c>
      <c r="EM145" s="22">
        <v>510.40917999999999</v>
      </c>
      <c r="EN145" s="22">
        <v>641.12669000000005</v>
      </c>
      <c r="EO145" s="22">
        <v>654.98879999999997</v>
      </c>
      <c r="EP145" s="22">
        <v>434.71368000000001</v>
      </c>
      <c r="EQ145" s="22">
        <v>441.16115000000002</v>
      </c>
      <c r="ER145" s="22">
        <v>525.82417999999996</v>
      </c>
      <c r="ES145" s="22">
        <v>743.78574000000003</v>
      </c>
      <c r="ET145" s="22">
        <v>929.76922999999999</v>
      </c>
      <c r="EU145" s="22">
        <v>718.24779999999998</v>
      </c>
      <c r="EV145" s="22">
        <v>602.21906999999999</v>
      </c>
      <c r="EW145" s="22">
        <v>942.36492999999996</v>
      </c>
      <c r="EX145" s="22">
        <v>978.43615999999997</v>
      </c>
      <c r="EY145" s="22">
        <v>492.64238</v>
      </c>
      <c r="EZ145" s="22">
        <v>509.41964000000002</v>
      </c>
      <c r="FA145" s="22">
        <v>629.46375999999998</v>
      </c>
      <c r="FB145" s="22">
        <v>658.64201000000003</v>
      </c>
      <c r="FC145" s="22">
        <v>811.67418999999995</v>
      </c>
      <c r="FD145" s="22">
        <v>635.98416999999995</v>
      </c>
      <c r="FE145" s="22">
        <v>555.32528000000002</v>
      </c>
      <c r="FF145" s="22">
        <v>821.45177999999999</v>
      </c>
      <c r="FG145" s="22">
        <v>849.67352000000005</v>
      </c>
      <c r="FH145" s="22">
        <v>459.47289000000001</v>
      </c>
      <c r="FI145" s="22">
        <v>472.59924000000001</v>
      </c>
      <c r="FJ145" s="22">
        <v>578.11677999999995</v>
      </c>
      <c r="FK145" s="22">
        <v>734.62719000000004</v>
      </c>
      <c r="FL145" s="22">
        <v>816.02187000000004</v>
      </c>
      <c r="FM145" s="22">
        <v>691.23518999999999</v>
      </c>
      <c r="FN145" s="22">
        <v>558.04373999999996</v>
      </c>
      <c r="FO145" s="22">
        <v>857.42963999999995</v>
      </c>
      <c r="FP145" s="22">
        <v>885.87928999999997</v>
      </c>
      <c r="FQ145" s="22">
        <v>513.29849000000002</v>
      </c>
      <c r="FR145" s="22">
        <v>526.53084999999999</v>
      </c>
      <c r="FS145" s="22">
        <v>641.18570999999997</v>
      </c>
      <c r="FT145" s="22">
        <v>897.24978999999996</v>
      </c>
      <c r="FU145" s="22">
        <v>1042.1765</v>
      </c>
      <c r="FV145" s="22">
        <v>847.21199999999999</v>
      </c>
      <c r="FW145" s="22">
        <v>632.63619000000006</v>
      </c>
      <c r="FX145" s="22">
        <v>1091.5572</v>
      </c>
      <c r="FY145" s="22">
        <v>1136.721</v>
      </c>
      <c r="FZ145" s="22">
        <v>564.73748999999998</v>
      </c>
      <c r="GA145" s="22">
        <v>585.74384999999995</v>
      </c>
      <c r="GB145" s="22">
        <v>728.87638000000004</v>
      </c>
      <c r="GC145" s="22">
        <v>825.40746999999999</v>
      </c>
      <c r="GD145" s="22">
        <v>948.42373999999995</v>
      </c>
      <c r="GE145" s="22">
        <v>778.77592000000004</v>
      </c>
      <c r="GF145" s="22">
        <v>593.19141999999999</v>
      </c>
      <c r="GG145" s="22">
        <v>994.05825000000004</v>
      </c>
      <c r="GH145" s="22">
        <v>1033.2329999999999</v>
      </c>
      <c r="GI145" s="22">
        <v>533.75954000000002</v>
      </c>
      <c r="GJ145" s="22">
        <v>551.98030000000006</v>
      </c>
      <c r="GK145" s="22">
        <v>682.41017999999997</v>
      </c>
      <c r="GL145" s="22">
        <v>538.17619000000002</v>
      </c>
      <c r="GM145" s="22">
        <v>560.62171000000001</v>
      </c>
      <c r="GN145" s="22">
        <v>502.31502</v>
      </c>
      <c r="GO145" s="22">
        <v>445.76886999999999</v>
      </c>
      <c r="GP145" s="22">
        <v>593.41134</v>
      </c>
      <c r="GQ145" s="22">
        <v>606.07722999999999</v>
      </c>
      <c r="GR145" s="22">
        <v>423.09692999999999</v>
      </c>
      <c r="GS145" s="22">
        <v>428.98802000000001</v>
      </c>
      <c r="GT145" s="22">
        <v>519.93241</v>
      </c>
      <c r="GU145" s="22">
        <v>687.59807000000001</v>
      </c>
      <c r="GV145" s="22">
        <v>767.86117000000002</v>
      </c>
      <c r="GW145" s="22">
        <v>645.59747000000004</v>
      </c>
      <c r="GX145" s="22">
        <v>514.91133000000002</v>
      </c>
      <c r="GY145" s="22">
        <v>807.98838999999998</v>
      </c>
      <c r="GZ145" s="22">
        <v>835.88351999999998</v>
      </c>
      <c r="HA145" s="22">
        <v>471.12896000000001</v>
      </c>
      <c r="HB145" s="22">
        <v>484.10340000000002</v>
      </c>
      <c r="HC145" s="22">
        <v>601.18460000000005</v>
      </c>
      <c r="HD145" s="22">
        <v>620.47924999999998</v>
      </c>
      <c r="HE145" s="22">
        <v>680.65967000000001</v>
      </c>
      <c r="HF145" s="22">
        <v>581.68105000000003</v>
      </c>
      <c r="HG145" s="22">
        <v>477.63440000000003</v>
      </c>
      <c r="HH145" s="22">
        <v>717.28134</v>
      </c>
      <c r="HI145" s="22">
        <v>739.67083000000002</v>
      </c>
      <c r="HJ145" s="22">
        <v>441.64728000000002</v>
      </c>
      <c r="HK145" s="22">
        <v>452.06096000000002</v>
      </c>
      <c r="HL145" s="22">
        <v>557.30727000000002</v>
      </c>
      <c r="HM145" s="22" t="s">
        <v>65</v>
      </c>
      <c r="HN145" s="22" t="s">
        <v>64</v>
      </c>
      <c r="HO145" s="22">
        <v>649.47636</v>
      </c>
      <c r="HP145" s="22">
        <v>773.43776000000003</v>
      </c>
      <c r="HQ145" s="22">
        <v>628.34087</v>
      </c>
      <c r="HR145" s="22">
        <v>588.06073000000004</v>
      </c>
      <c r="HS145" s="22">
        <v>780.36589000000004</v>
      </c>
      <c r="HT145" s="22">
        <v>800.75914999999998</v>
      </c>
      <c r="HU145" s="22">
        <v>500.79239000000001</v>
      </c>
      <c r="HV145" s="22">
        <v>510.27760000000001</v>
      </c>
      <c r="HW145" s="22">
        <v>604.74420999999995</v>
      </c>
      <c r="HX145" s="22">
        <v>899.33864000000005</v>
      </c>
      <c r="HY145" s="22">
        <v>1132.9204</v>
      </c>
      <c r="HZ145" s="22">
        <v>869.88045</v>
      </c>
      <c r="IA145" s="22">
        <v>700.59779000000003</v>
      </c>
      <c r="IB145" s="22">
        <v>1149.6724999999999</v>
      </c>
      <c r="IC145" s="22">
        <v>1197.2952</v>
      </c>
      <c r="ID145" s="22">
        <v>572.02683999999999</v>
      </c>
      <c r="IE145" s="22">
        <v>594.17686000000003</v>
      </c>
      <c r="IF145" s="22">
        <v>732.46636999999998</v>
      </c>
      <c r="IG145" s="22">
        <v>796.33902</v>
      </c>
      <c r="IH145" s="22">
        <v>989.67128000000002</v>
      </c>
      <c r="II145" s="22">
        <v>770.34050000000002</v>
      </c>
      <c r="IJ145" s="22">
        <v>644.78677000000005</v>
      </c>
      <c r="IK145" s="22">
        <v>1002.9603</v>
      </c>
      <c r="IL145" s="22">
        <v>1040.9432999999999</v>
      </c>
      <c r="IM145" s="22">
        <v>532.77804000000003</v>
      </c>
      <c r="IN145" s="22">
        <v>550.44448999999997</v>
      </c>
      <c r="IO145" s="22">
        <v>671.05457999999999</v>
      </c>
      <c r="IP145" s="22">
        <v>540.11198000000002</v>
      </c>
      <c r="IQ145" s="22">
        <v>636.54219999999998</v>
      </c>
      <c r="IR145" s="22">
        <v>521.41348000000005</v>
      </c>
      <c r="IS145" s="22">
        <v>510.40917999999999</v>
      </c>
      <c r="IT145" s="22">
        <v>641.12669000000005</v>
      </c>
      <c r="IU145" s="22">
        <v>654.98879999999997</v>
      </c>
      <c r="IV145" s="22">
        <v>434.71368000000001</v>
      </c>
      <c r="IW145" s="22">
        <v>441.16115000000002</v>
      </c>
      <c r="IX145" s="22">
        <v>525.82417999999996</v>
      </c>
      <c r="IY145" s="22">
        <v>776.57642999999996</v>
      </c>
      <c r="IZ145" s="22">
        <v>977.15665999999999</v>
      </c>
      <c r="JA145" s="22">
        <v>750.00327000000004</v>
      </c>
      <c r="JB145" s="22">
        <v>616.13936000000001</v>
      </c>
      <c r="JC145" s="22">
        <v>991.08651999999995</v>
      </c>
      <c r="JD145" s="22">
        <v>1030.8483000000001</v>
      </c>
      <c r="JE145" s="22">
        <v>501.31551000000002</v>
      </c>
      <c r="JF145" s="22">
        <v>519.80930000000001</v>
      </c>
      <c r="JG145" s="22">
        <v>645.97289999999998</v>
      </c>
      <c r="JH145" s="22">
        <v>680.38194999999996</v>
      </c>
      <c r="JI145" s="22">
        <v>843.06895999999995</v>
      </c>
      <c r="JJ145" s="22">
        <v>657.03872999999999</v>
      </c>
      <c r="JK145" s="22">
        <v>564.58878000000004</v>
      </c>
      <c r="JL145" s="22">
        <v>853.72879</v>
      </c>
      <c r="JM145" s="22">
        <v>884.39103</v>
      </c>
      <c r="JN145" s="22">
        <v>465.26348999999999</v>
      </c>
      <c r="JO145" s="22">
        <v>479.52494999999999</v>
      </c>
      <c r="JP145" s="22">
        <v>589.15787</v>
      </c>
      <c r="JQ145" s="22">
        <v>646.2183</v>
      </c>
      <c r="JR145" s="22">
        <v>692.61991</v>
      </c>
      <c r="JS145" s="22">
        <v>607.18880000000001</v>
      </c>
      <c r="JT145" s="22">
        <v>519.40562999999997</v>
      </c>
      <c r="JU145" s="22">
        <v>729.00833999999998</v>
      </c>
      <c r="JV145" s="22">
        <v>748.11028999999996</v>
      </c>
      <c r="JW145" s="22">
        <v>487.71674999999999</v>
      </c>
      <c r="JX145" s="22">
        <v>496.60135000000002</v>
      </c>
      <c r="JY145" s="22">
        <v>597.44925000000001</v>
      </c>
      <c r="JZ145" s="22">
        <v>829.90543000000002</v>
      </c>
      <c r="KA145" s="22">
        <v>950.96100000000001</v>
      </c>
      <c r="KB145" s="22">
        <v>783.54753000000005</v>
      </c>
      <c r="KC145" s="22">
        <v>600.53152999999998</v>
      </c>
      <c r="KD145" s="22">
        <v>996.28814999999997</v>
      </c>
      <c r="KE145" s="22">
        <v>1034.9332999999999</v>
      </c>
      <c r="KF145" s="22">
        <v>541.84384</v>
      </c>
      <c r="KG145" s="22">
        <v>559.81826000000001</v>
      </c>
      <c r="KH145" s="22">
        <v>692.79755</v>
      </c>
      <c r="KI145" s="22">
        <v>753.35040000000004</v>
      </c>
      <c r="KJ145" s="22">
        <v>849.17354</v>
      </c>
      <c r="KK145" s="22">
        <v>710.48715000000004</v>
      </c>
      <c r="KL145" s="22">
        <v>560.50307999999995</v>
      </c>
      <c r="KM145" s="22">
        <v>890.56928000000005</v>
      </c>
      <c r="KN145" s="22">
        <v>922.40364999999997</v>
      </c>
      <c r="KO145" s="22">
        <v>511.38085000000001</v>
      </c>
      <c r="KP145" s="22">
        <v>526.18749000000003</v>
      </c>
      <c r="KQ145" s="22">
        <v>645.83541000000002</v>
      </c>
      <c r="KR145" s="22">
        <v>538.17619000000002</v>
      </c>
      <c r="KS145" s="22">
        <v>560.62171000000001</v>
      </c>
      <c r="KT145" s="22">
        <v>502.31502</v>
      </c>
      <c r="KU145" s="22">
        <v>445.76886999999999</v>
      </c>
      <c r="KV145" s="22">
        <v>593.41134</v>
      </c>
      <c r="KW145" s="22">
        <v>606.07722999999999</v>
      </c>
      <c r="KX145" s="22">
        <v>423.09692999999999</v>
      </c>
      <c r="KY145" s="22">
        <v>428.98802000000001</v>
      </c>
      <c r="KZ145" s="22">
        <v>519.93241</v>
      </c>
      <c r="LA145" s="22">
        <v>717.44683999999995</v>
      </c>
      <c r="LB145" s="22">
        <v>811.78294000000005</v>
      </c>
      <c r="LC145" s="22">
        <v>674.36672999999996</v>
      </c>
      <c r="LD145" s="22">
        <v>525.9787</v>
      </c>
      <c r="LE145" s="22">
        <v>853.32512999999994</v>
      </c>
      <c r="LF145" s="22">
        <v>884.84343000000001</v>
      </c>
      <c r="LG145" s="22">
        <v>477.23736000000002</v>
      </c>
      <c r="LH145" s="22">
        <v>491.89697999999999</v>
      </c>
      <c r="LI145" s="22">
        <v>614.17417999999998</v>
      </c>
      <c r="LJ145" s="22">
        <v>640.69493999999997</v>
      </c>
      <c r="LK145" s="22">
        <v>710.43380999999999</v>
      </c>
      <c r="LL145" s="22">
        <v>601.16511000000003</v>
      </c>
      <c r="LM145" s="22">
        <v>485.09656999999999</v>
      </c>
      <c r="LN145" s="22">
        <v>748.01512000000002</v>
      </c>
      <c r="LO145" s="22">
        <v>772.86514999999997</v>
      </c>
      <c r="LP145" s="22">
        <v>445.74200000000002</v>
      </c>
      <c r="LQ145" s="22">
        <v>457.30011000000002</v>
      </c>
      <c r="LR145" s="22">
        <v>566.23496</v>
      </c>
      <c r="LS145" s="22" t="s">
        <v>65</v>
      </c>
      <c r="LT145" s="22" t="s">
        <v>64</v>
      </c>
      <c r="LU145" s="22">
        <v>930.81431999999995</v>
      </c>
      <c r="LV145" s="22">
        <v>1728.9291000000001</v>
      </c>
      <c r="LW145" s="22">
        <v>1934.2476999999999</v>
      </c>
      <c r="LX145" s="22">
        <v>1710.4377999999999</v>
      </c>
      <c r="LY145" s="22">
        <v>1450.7168999999999</v>
      </c>
      <c r="LZ145" s="22">
        <v>1958.1881000000001</v>
      </c>
      <c r="MA145" s="22">
        <v>2011.5001999999999</v>
      </c>
      <c r="MB145" s="22">
        <v>1377.0002999999999</v>
      </c>
      <c r="MC145" s="22">
        <v>1401.7964999999999</v>
      </c>
      <c r="MD145" s="22" t="s">
        <v>65</v>
      </c>
      <c r="ME145" s="22" t="s">
        <v>64</v>
      </c>
      <c r="MF145" s="22">
        <v>2537.4796999999999</v>
      </c>
      <c r="MG145" s="22">
        <v>2978.0302000000001</v>
      </c>
      <c r="MH145" s="22">
        <v>2459.1660000000002</v>
      </c>
      <c r="MI145" s="22">
        <v>1868.0926999999999</v>
      </c>
      <c r="MJ145" s="22">
        <v>3062.1421999999998</v>
      </c>
      <c r="MK145" s="22">
        <v>3184.5454</v>
      </c>
      <c r="ML145" s="22">
        <v>1693.6025</v>
      </c>
      <c r="MM145" s="22">
        <v>1750.5340000000001</v>
      </c>
      <c r="MN145" s="22">
        <v>1973.4487999999999</v>
      </c>
      <c r="MO145" s="22">
        <v>2853.9832999999999</v>
      </c>
      <c r="MP145" s="22">
        <v>3294.6095</v>
      </c>
      <c r="MQ145" s="22">
        <v>2775.6531</v>
      </c>
      <c r="MR145" s="22">
        <v>2184.4757</v>
      </c>
      <c r="MS145" s="22">
        <v>3378.7386000000001</v>
      </c>
      <c r="MT145" s="22">
        <v>3501.1633999999999</v>
      </c>
      <c r="MU145" s="22">
        <v>2009.9543000000001</v>
      </c>
      <c r="MV145" s="22">
        <v>2066.8959</v>
      </c>
      <c r="MW145" s="22">
        <v>2289.9769000000001</v>
      </c>
      <c r="MX145" s="22" t="s">
        <v>65</v>
      </c>
      <c r="MY145" s="22" t="s">
        <v>64</v>
      </c>
      <c r="MZ145" s="22">
        <v>12.414203000000001</v>
      </c>
      <c r="NA145" s="22">
        <v>11.869194</v>
      </c>
      <c r="NB145" s="22">
        <v>12.838402</v>
      </c>
      <c r="NC145" s="22">
        <v>12.375126</v>
      </c>
      <c r="ND145" s="22">
        <v>11.837459000000001</v>
      </c>
      <c r="NE145" s="22">
        <v>12.887791</v>
      </c>
      <c r="NF145" s="22">
        <v>12.998161</v>
      </c>
      <c r="NG145" s="22">
        <v>11.684820999999999</v>
      </c>
      <c r="NH145" s="22">
        <v>11.736155999999999</v>
      </c>
      <c r="NI145" s="22">
        <v>8.3707984999999994</v>
      </c>
      <c r="NJ145" s="22">
        <v>7.8266618000000001</v>
      </c>
      <c r="NK145" s="22">
        <v>8.7943190999999992</v>
      </c>
      <c r="NL145" s="22">
        <v>8.3317847</v>
      </c>
      <c r="NM145" s="22">
        <v>7.7949776999999996</v>
      </c>
      <c r="NN145" s="22">
        <v>8.8436290999999994</v>
      </c>
      <c r="NO145" s="22">
        <v>8.9538229000000005</v>
      </c>
      <c r="NP145" s="22">
        <v>7.6425836</v>
      </c>
      <c r="NQ145" s="22">
        <v>7.6938364000000004</v>
      </c>
      <c r="NR145" s="22">
        <v>13.426636</v>
      </c>
      <c r="NS145" s="22">
        <v>9.3824003999999999</v>
      </c>
      <c r="NT145" s="22" t="s">
        <v>65</v>
      </c>
      <c r="NU145" s="22" t="s">
        <v>64</v>
      </c>
      <c r="NV145" s="22">
        <v>0.19918765999999999</v>
      </c>
      <c r="NW145" s="22">
        <v>0.13923152</v>
      </c>
      <c r="NX145" s="22">
        <v>0.10736809</v>
      </c>
      <c r="NY145" s="22">
        <v>0.11712785000000001</v>
      </c>
      <c r="NZ145" s="22">
        <v>7.5788989000000001E-2</v>
      </c>
      <c r="OA145" s="22">
        <v>0.10736809</v>
      </c>
      <c r="OB145" s="22">
        <v>0.11712785000000001</v>
      </c>
      <c r="OC145" s="22">
        <v>7.5788989000000001E-2</v>
      </c>
      <c r="OD145" s="22">
        <v>0.20947114</v>
      </c>
      <c r="OE145" s="22">
        <v>0.20947114</v>
      </c>
      <c r="OF145" s="22">
        <v>2.1135358000000002</v>
      </c>
      <c r="OG145" s="22">
        <v>0.48675816</v>
      </c>
      <c r="OH145" s="22">
        <v>3.0398983999999998</v>
      </c>
      <c r="OI145" s="22">
        <v>0.16744898</v>
      </c>
      <c r="OJ145" s="22" t="s">
        <v>65</v>
      </c>
      <c r="OK145" s="22" t="s">
        <v>64</v>
      </c>
      <c r="OL145" s="22">
        <v>144.28847999999999</v>
      </c>
      <c r="OM145" s="22">
        <v>170.98803000000001</v>
      </c>
      <c r="ON145" s="22">
        <v>134.78386</v>
      </c>
      <c r="OO145" s="22">
        <v>170.71413999999999</v>
      </c>
      <c r="OP145" s="22">
        <v>170.71413999999999</v>
      </c>
      <c r="OQ145" s="22">
        <v>170.71413999999999</v>
      </c>
      <c r="OR145" s="22">
        <v>134.78386</v>
      </c>
      <c r="OS145" s="22">
        <v>134.78386</v>
      </c>
      <c r="OT145" s="22">
        <v>144.28847999999999</v>
      </c>
      <c r="OU145" s="22">
        <v>166.13475</v>
      </c>
      <c r="OV145" s="22">
        <v>148.76369</v>
      </c>
      <c r="OW145" s="22">
        <v>145.29848999999999</v>
      </c>
      <c r="OX145" s="22">
        <v>148.76369</v>
      </c>
      <c r="OY145" s="22">
        <v>166.84392</v>
      </c>
      <c r="OZ145" s="22">
        <v>166.84392</v>
      </c>
      <c r="PA145" s="22">
        <v>145.29848999999999</v>
      </c>
      <c r="PB145" s="22">
        <v>145.29848999999999</v>
      </c>
      <c r="PC145" s="22">
        <v>166.13475</v>
      </c>
    </row>
    <row r="146" spans="1:421">
      <c r="A146" s="22" t="s">
        <v>66</v>
      </c>
      <c r="B146" s="22" t="s">
        <v>64</v>
      </c>
      <c r="C146" s="22">
        <v>70.817065999999997</v>
      </c>
      <c r="D146" s="22">
        <v>171.27171999999999</v>
      </c>
      <c r="E146" s="22">
        <v>176.33471</v>
      </c>
      <c r="F146" s="22">
        <v>482.92532999999997</v>
      </c>
      <c r="G146" s="22">
        <v>260.65870999999999</v>
      </c>
      <c r="H146" s="22">
        <v>89.303228000000004</v>
      </c>
      <c r="I146" s="22">
        <v>34.357315</v>
      </c>
      <c r="J146" s="22">
        <v>240.60494</v>
      </c>
      <c r="K146" s="22">
        <v>336.97118999999998</v>
      </c>
      <c r="L146" s="22">
        <v>105.65519</v>
      </c>
      <c r="M146" s="22">
        <v>283.18403999999998</v>
      </c>
      <c r="N146" s="22">
        <v>304.15528999999998</v>
      </c>
      <c r="O146" s="22">
        <v>856.58321000000001</v>
      </c>
      <c r="P146" s="22">
        <v>445.30385999999999</v>
      </c>
      <c r="Q146" s="22">
        <v>128.22982999999999</v>
      </c>
      <c r="R146" s="22">
        <v>41.442104</v>
      </c>
      <c r="S146" s="22">
        <v>423.08012000000002</v>
      </c>
      <c r="T146" s="22">
        <v>602.64462000000003</v>
      </c>
      <c r="U146" s="22">
        <v>92.633540999999994</v>
      </c>
      <c r="V146" s="22">
        <v>242.59288000000001</v>
      </c>
      <c r="W146" s="22">
        <v>258.45521000000002</v>
      </c>
      <c r="X146" s="22">
        <v>723.58757000000003</v>
      </c>
      <c r="Y146" s="22">
        <v>378.98865000000001</v>
      </c>
      <c r="Z146" s="22">
        <v>113.32162</v>
      </c>
      <c r="AA146" s="22">
        <v>38.335527999999996</v>
      </c>
      <c r="AB146" s="22">
        <v>358.09883000000002</v>
      </c>
      <c r="AC146" s="22">
        <v>508.22609</v>
      </c>
      <c r="AD146" s="22">
        <v>43.065812999999999</v>
      </c>
      <c r="AE146" s="22">
        <v>99.380144000000001</v>
      </c>
      <c r="AF146" s="22">
        <v>94.254670000000004</v>
      </c>
      <c r="AG146" s="22">
        <v>255.97789</v>
      </c>
      <c r="AH146" s="22">
        <v>144.49504999999999</v>
      </c>
      <c r="AI146" s="22">
        <v>58.547837000000001</v>
      </c>
      <c r="AJ146" s="22">
        <v>23.042701000000001</v>
      </c>
      <c r="AK146" s="22">
        <v>126.49086</v>
      </c>
      <c r="AL146" s="22">
        <v>177.45984999999999</v>
      </c>
      <c r="AM146" s="22">
        <v>75.372668000000004</v>
      </c>
      <c r="AN146" s="22">
        <v>203.10414</v>
      </c>
      <c r="AO146" s="22">
        <v>212.70379</v>
      </c>
      <c r="AP146" s="22">
        <v>602.20388000000003</v>
      </c>
      <c r="AQ146" s="22">
        <v>315.60602999999998</v>
      </c>
      <c r="AR146" s="22">
        <v>94.654653999999994</v>
      </c>
      <c r="AS146" s="22">
        <v>29.633481</v>
      </c>
      <c r="AT146" s="22">
        <v>295.57593000000003</v>
      </c>
      <c r="AU146" s="22">
        <v>423.62752999999998</v>
      </c>
      <c r="AV146" s="22">
        <v>63.247565999999999</v>
      </c>
      <c r="AW146" s="22">
        <v>165.35717</v>
      </c>
      <c r="AX146" s="22">
        <v>170.22183000000001</v>
      </c>
      <c r="AY146" s="22">
        <v>478.60714999999999</v>
      </c>
      <c r="AZ146" s="22">
        <v>253.95846</v>
      </c>
      <c r="BA146" s="22">
        <v>80.766514999999998</v>
      </c>
      <c r="BB146" s="22">
        <v>26.722823999999999</v>
      </c>
      <c r="BC146" s="22">
        <v>235.18084999999999</v>
      </c>
      <c r="BD146" s="22">
        <v>335.88251000000002</v>
      </c>
      <c r="BE146" s="22">
        <v>66.747078999999999</v>
      </c>
      <c r="BF146" s="22">
        <v>156.59557000000001</v>
      </c>
      <c r="BG146" s="22">
        <v>171.05269000000001</v>
      </c>
      <c r="BH146" s="22">
        <v>451.70370000000003</v>
      </c>
      <c r="BI146" s="22">
        <v>245.32667000000001</v>
      </c>
      <c r="BJ146" s="22">
        <v>82.722325999999995</v>
      </c>
      <c r="BK146" s="22">
        <v>36.326096</v>
      </c>
      <c r="BL146" s="22">
        <v>232.04062999999999</v>
      </c>
      <c r="BM146" s="22">
        <v>318.88843000000003</v>
      </c>
      <c r="BN146" s="22">
        <v>92.059873999999994</v>
      </c>
      <c r="BO146" s="22">
        <v>234.00676000000001</v>
      </c>
      <c r="BP146" s="22">
        <v>261.77094</v>
      </c>
      <c r="BQ146" s="22">
        <v>714.61989000000005</v>
      </c>
      <c r="BR146" s="22">
        <v>375.96856000000002</v>
      </c>
      <c r="BS146" s="22">
        <v>111.15112999999999</v>
      </c>
      <c r="BT146" s="22">
        <v>42.355206000000003</v>
      </c>
      <c r="BU146" s="22">
        <v>361.09589999999997</v>
      </c>
      <c r="BV146" s="22">
        <v>502.12436000000002</v>
      </c>
      <c r="BW146" s="22">
        <v>82.128118000000001</v>
      </c>
      <c r="BX146" s="22">
        <v>204.82241999999999</v>
      </c>
      <c r="BY146" s="22">
        <v>227.97278</v>
      </c>
      <c r="BZ146" s="22">
        <v>617.77089000000001</v>
      </c>
      <c r="CA146" s="22">
        <v>327.22300000000001</v>
      </c>
      <c r="CB146" s="22">
        <v>99.688732000000002</v>
      </c>
      <c r="CC146" s="22">
        <v>39.448186999999997</v>
      </c>
      <c r="CD146" s="22">
        <v>313.31396000000001</v>
      </c>
      <c r="CE146" s="22">
        <v>434.52922000000001</v>
      </c>
      <c r="CF146" s="22">
        <v>39.559168</v>
      </c>
      <c r="CG146" s="22">
        <v>86.431291000000002</v>
      </c>
      <c r="CH146" s="22">
        <v>90.061931999999999</v>
      </c>
      <c r="CI146" s="22">
        <v>228.95500000000001</v>
      </c>
      <c r="CJ146" s="22">
        <v>131.30644000000001</v>
      </c>
      <c r="CK146" s="22">
        <v>52.775986000000003</v>
      </c>
      <c r="CL146" s="22">
        <v>24.995156999999999</v>
      </c>
      <c r="CM146" s="22">
        <v>119.51631</v>
      </c>
      <c r="CN146" s="22">
        <v>162.04159999999999</v>
      </c>
      <c r="CO146" s="22">
        <v>62.896509000000002</v>
      </c>
      <c r="CP146" s="22">
        <v>157.87769</v>
      </c>
      <c r="CQ146" s="22">
        <v>173.81959000000001</v>
      </c>
      <c r="CR146" s="22">
        <v>471.76938000000001</v>
      </c>
      <c r="CS146" s="22">
        <v>251.91586000000001</v>
      </c>
      <c r="CT146" s="22">
        <v>78.961802000000006</v>
      </c>
      <c r="CU146" s="22">
        <v>30.517689000000001</v>
      </c>
      <c r="CV146" s="22">
        <v>238.68940000000001</v>
      </c>
      <c r="CW146" s="22">
        <v>331.26382999999998</v>
      </c>
      <c r="CX146" s="22">
        <v>53.840541000000002</v>
      </c>
      <c r="CY146" s="22">
        <v>131.21017000000001</v>
      </c>
      <c r="CZ146" s="22">
        <v>142.91252</v>
      </c>
      <c r="DA146" s="22">
        <v>383.14922999999999</v>
      </c>
      <c r="DB146" s="22">
        <v>207.3476</v>
      </c>
      <c r="DC146" s="22">
        <v>68.529380000000003</v>
      </c>
      <c r="DD146" s="22">
        <v>27.894034999999999</v>
      </c>
      <c r="DE146" s="22">
        <v>194.97900999999999</v>
      </c>
      <c r="DF146" s="22">
        <v>269.41466000000003</v>
      </c>
      <c r="DG146" s="22" t="s">
        <v>66</v>
      </c>
      <c r="DH146" s="22" t="s">
        <v>64</v>
      </c>
      <c r="DI146" s="22">
        <v>74.134281000000001</v>
      </c>
      <c r="DJ146" s="22">
        <v>182.03567000000001</v>
      </c>
      <c r="DK146" s="22">
        <v>188.54798</v>
      </c>
      <c r="DL146" s="22">
        <v>519.23506999999995</v>
      </c>
      <c r="DM146" s="22">
        <v>278.72257000000002</v>
      </c>
      <c r="DN146" s="22">
        <v>93.300503000000006</v>
      </c>
      <c r="DO146" s="22">
        <v>34.915652000000001</v>
      </c>
      <c r="DP146" s="22">
        <v>258.09415999999999</v>
      </c>
      <c r="DQ146" s="22">
        <v>362.01585</v>
      </c>
      <c r="DR146" s="22">
        <v>111.31498999999999</v>
      </c>
      <c r="DS146" s="22">
        <v>297.35784999999998</v>
      </c>
      <c r="DT146" s="22">
        <v>323.34048000000001</v>
      </c>
      <c r="DU146" s="22">
        <v>912.31308000000001</v>
      </c>
      <c r="DV146" s="22">
        <v>473.31871999999998</v>
      </c>
      <c r="DW146" s="22">
        <v>134.87790000000001</v>
      </c>
      <c r="DX146" s="22">
        <v>42.923741</v>
      </c>
      <c r="DY146" s="22">
        <v>450.27933000000002</v>
      </c>
      <c r="DZ146" s="22">
        <v>635.60668999999996</v>
      </c>
      <c r="EA146" s="22">
        <v>97.319023999999999</v>
      </c>
      <c r="EB146" s="22">
        <v>255.13820999999999</v>
      </c>
      <c r="EC146" s="22">
        <v>274.79468000000003</v>
      </c>
      <c r="ED146" s="22">
        <v>771.37810000000002</v>
      </c>
      <c r="EE146" s="22">
        <v>402.90933999999999</v>
      </c>
      <c r="EF146" s="22">
        <v>118.83994</v>
      </c>
      <c r="EG146" s="22">
        <v>39.427646000000003</v>
      </c>
      <c r="EH146" s="22">
        <v>381.34046999999998</v>
      </c>
      <c r="EI146" s="22">
        <v>537.54816000000005</v>
      </c>
      <c r="EJ146" s="22">
        <v>43.065812999999999</v>
      </c>
      <c r="EK146" s="22">
        <v>99.380144000000001</v>
      </c>
      <c r="EL146" s="22">
        <v>94.254670000000004</v>
      </c>
      <c r="EM146" s="22">
        <v>255.97789</v>
      </c>
      <c r="EN146" s="22">
        <v>144.49504999999999</v>
      </c>
      <c r="EO146" s="22">
        <v>58.547837000000001</v>
      </c>
      <c r="EP146" s="22">
        <v>23.042701000000001</v>
      </c>
      <c r="EQ146" s="22">
        <v>126.49086</v>
      </c>
      <c r="ER146" s="22">
        <v>177.45984999999999</v>
      </c>
      <c r="ES146" s="22">
        <v>76.493553000000006</v>
      </c>
      <c r="ET146" s="22">
        <v>203.10414</v>
      </c>
      <c r="EU146" s="22">
        <v>215.52871999999999</v>
      </c>
      <c r="EV146" s="22">
        <v>609.65021999999999</v>
      </c>
      <c r="EW146" s="22">
        <v>319.55574000000001</v>
      </c>
      <c r="EX146" s="22">
        <v>95.908658000000003</v>
      </c>
      <c r="EY146" s="22">
        <v>30.224875999999998</v>
      </c>
      <c r="EZ146" s="22">
        <v>299.41194000000002</v>
      </c>
      <c r="FA146" s="22">
        <v>423.62752999999998</v>
      </c>
      <c r="FB146" s="22">
        <v>63.990670999999999</v>
      </c>
      <c r="FC146" s="22">
        <v>165.35717</v>
      </c>
      <c r="FD146" s="22">
        <v>172.09466</v>
      </c>
      <c r="FE146" s="22">
        <v>483.54379999999998</v>
      </c>
      <c r="FF146" s="22">
        <v>256.57697000000002</v>
      </c>
      <c r="FG146" s="22">
        <v>81.597874000000004</v>
      </c>
      <c r="FH146" s="22">
        <v>27.114898</v>
      </c>
      <c r="FI146" s="22">
        <v>237.72398999999999</v>
      </c>
      <c r="FJ146" s="22">
        <v>335.88251000000002</v>
      </c>
      <c r="FK146" s="22">
        <v>69.930054999999996</v>
      </c>
      <c r="FL146" s="22">
        <v>166.92347000000001</v>
      </c>
      <c r="FM146" s="22">
        <v>183.06270000000001</v>
      </c>
      <c r="FN146" s="22">
        <v>487.05486999999999</v>
      </c>
      <c r="FO146" s="22">
        <v>262.90312999999998</v>
      </c>
      <c r="FP146" s="22">
        <v>86.510986000000003</v>
      </c>
      <c r="FQ146" s="22">
        <v>36.912154000000001</v>
      </c>
      <c r="FR146" s="22">
        <v>249.22201999999999</v>
      </c>
      <c r="FS146" s="22">
        <v>343.35476</v>
      </c>
      <c r="FT146" s="22">
        <v>95.462031999999994</v>
      </c>
      <c r="FU146" s="22">
        <v>245.23479</v>
      </c>
      <c r="FV146" s="22">
        <v>274.90552000000002</v>
      </c>
      <c r="FW146" s="22">
        <v>753.4434</v>
      </c>
      <c r="FX146" s="22">
        <v>395.15915999999999</v>
      </c>
      <c r="FY146" s="22">
        <v>115.13664</v>
      </c>
      <c r="FZ146" s="22">
        <v>42.891533000000003</v>
      </c>
      <c r="GA146" s="22">
        <v>379.93344000000002</v>
      </c>
      <c r="GB146" s="22">
        <v>528.99266999999998</v>
      </c>
      <c r="GC146" s="22">
        <v>85.682409000000007</v>
      </c>
      <c r="GD146" s="22">
        <v>216.31457</v>
      </c>
      <c r="GE146" s="22">
        <v>241.3569</v>
      </c>
      <c r="GF146" s="22">
        <v>657.13111000000004</v>
      </c>
      <c r="GG146" s="22">
        <v>346.77652999999998</v>
      </c>
      <c r="GH146" s="22">
        <v>103.88697999999999</v>
      </c>
      <c r="GI146" s="22">
        <v>40.109616000000003</v>
      </c>
      <c r="GJ146" s="22">
        <v>332.45738</v>
      </c>
      <c r="GK146" s="22">
        <v>461.78724999999997</v>
      </c>
      <c r="GL146" s="22">
        <v>39.559168</v>
      </c>
      <c r="GM146" s="22">
        <v>86.431291000000002</v>
      </c>
      <c r="GN146" s="22">
        <v>90.061931999999999</v>
      </c>
      <c r="GO146" s="22">
        <v>228.95500000000001</v>
      </c>
      <c r="GP146" s="22">
        <v>131.30644000000001</v>
      </c>
      <c r="GQ146" s="22">
        <v>52.775986000000003</v>
      </c>
      <c r="GR146" s="22">
        <v>24.995156999999999</v>
      </c>
      <c r="GS146" s="22">
        <v>119.51631</v>
      </c>
      <c r="GT146" s="22">
        <v>162.04159999999999</v>
      </c>
      <c r="GU146" s="22">
        <v>62.896509000000002</v>
      </c>
      <c r="GV146" s="22">
        <v>157.87769</v>
      </c>
      <c r="GW146" s="22">
        <v>173.81959000000001</v>
      </c>
      <c r="GX146" s="22">
        <v>471.76938000000001</v>
      </c>
      <c r="GY146" s="22">
        <v>251.91586000000001</v>
      </c>
      <c r="GZ146" s="22">
        <v>78.961802000000006</v>
      </c>
      <c r="HA146" s="22">
        <v>30.517689000000001</v>
      </c>
      <c r="HB146" s="22">
        <v>238.68940000000001</v>
      </c>
      <c r="HC146" s="22">
        <v>331.26382999999998</v>
      </c>
      <c r="HD146" s="22">
        <v>53.840541000000002</v>
      </c>
      <c r="HE146" s="22">
        <v>131.21017000000001</v>
      </c>
      <c r="HF146" s="22">
        <v>142.91252</v>
      </c>
      <c r="HG146" s="22">
        <v>383.14922999999999</v>
      </c>
      <c r="HH146" s="22">
        <v>207.3476</v>
      </c>
      <c r="HI146" s="22">
        <v>68.529380000000003</v>
      </c>
      <c r="HJ146" s="22">
        <v>27.894034999999999</v>
      </c>
      <c r="HK146" s="22">
        <v>194.97900999999999</v>
      </c>
      <c r="HL146" s="22">
        <v>269.41466000000003</v>
      </c>
      <c r="HM146" s="22" t="s">
        <v>66</v>
      </c>
      <c r="HN146" s="22" t="s">
        <v>64</v>
      </c>
      <c r="HO146" s="22">
        <v>60.065323999999997</v>
      </c>
      <c r="HP146" s="22">
        <v>137.41896</v>
      </c>
      <c r="HQ146" s="22">
        <v>136.98016000000001</v>
      </c>
      <c r="HR146" s="22">
        <v>367.53764999999999</v>
      </c>
      <c r="HS146" s="22">
        <v>203.52959000000001</v>
      </c>
      <c r="HT146" s="22">
        <v>77.088282000000007</v>
      </c>
      <c r="HU146" s="22">
        <v>32.216616999999999</v>
      </c>
      <c r="HV146" s="22">
        <v>184.40445</v>
      </c>
      <c r="HW146" s="22">
        <v>256.94682</v>
      </c>
      <c r="HX146" s="22">
        <v>101.10987</v>
      </c>
      <c r="HY146" s="22">
        <v>264.59606000000002</v>
      </c>
      <c r="HZ146" s="22">
        <v>285.74446</v>
      </c>
      <c r="IA146" s="22">
        <v>801.16117999999994</v>
      </c>
      <c r="IB146" s="22">
        <v>418.16642999999999</v>
      </c>
      <c r="IC146" s="22">
        <v>122.89829</v>
      </c>
      <c r="ID146" s="22">
        <v>41.098655999999998</v>
      </c>
      <c r="IE146" s="22">
        <v>396.49056000000002</v>
      </c>
      <c r="IF146" s="22">
        <v>558.84959000000003</v>
      </c>
      <c r="IG146" s="22">
        <v>85.815745000000007</v>
      </c>
      <c r="IH146" s="22">
        <v>218.36698000000001</v>
      </c>
      <c r="II146" s="22">
        <v>232.44508999999999</v>
      </c>
      <c r="IJ146" s="22">
        <v>646.42345</v>
      </c>
      <c r="IK146" s="22">
        <v>340.95402999999999</v>
      </c>
      <c r="IL146" s="22">
        <v>105.45371</v>
      </c>
      <c r="IM146" s="22">
        <v>37.320186</v>
      </c>
      <c r="IN146" s="22">
        <v>320.77409999999998</v>
      </c>
      <c r="IO146" s="22">
        <v>451.15411999999998</v>
      </c>
      <c r="IP146" s="22">
        <v>43.065812999999999</v>
      </c>
      <c r="IQ146" s="22">
        <v>99.380144000000001</v>
      </c>
      <c r="IR146" s="22">
        <v>94.254670000000004</v>
      </c>
      <c r="IS146" s="22">
        <v>255.97789</v>
      </c>
      <c r="IT146" s="22">
        <v>144.49504999999999</v>
      </c>
      <c r="IU146" s="22">
        <v>58.547837000000001</v>
      </c>
      <c r="IV146" s="22">
        <v>23.042701000000001</v>
      </c>
      <c r="IW146" s="22">
        <v>126.49086</v>
      </c>
      <c r="IX146" s="22">
        <v>177.45984999999999</v>
      </c>
      <c r="IY146" s="22">
        <v>82.041426999999999</v>
      </c>
      <c r="IZ146" s="22">
        <v>220.24601999999999</v>
      </c>
      <c r="JA146" s="22">
        <v>235.69982999999999</v>
      </c>
      <c r="JB146" s="22">
        <v>668.32258000000002</v>
      </c>
      <c r="JC146" s="22">
        <v>348.54770000000002</v>
      </c>
      <c r="JD146" s="22">
        <v>102.01864</v>
      </c>
      <c r="JE146" s="22">
        <v>31.437017000000001</v>
      </c>
      <c r="JF146" s="22">
        <v>328.16539</v>
      </c>
      <c r="JG146" s="22">
        <v>464.54944999999998</v>
      </c>
      <c r="JH146" s="22">
        <v>67.660292999999996</v>
      </c>
      <c r="JI146" s="22">
        <v>176.6944</v>
      </c>
      <c r="JJ146" s="22">
        <v>185.43416999999999</v>
      </c>
      <c r="JK146" s="22">
        <v>522.34446000000003</v>
      </c>
      <c r="JL146" s="22">
        <v>275.75049000000001</v>
      </c>
      <c r="JM146" s="22">
        <v>85.639937000000003</v>
      </c>
      <c r="JN146" s="22">
        <v>27.917169999999999</v>
      </c>
      <c r="JO146" s="22">
        <v>256.73885000000001</v>
      </c>
      <c r="JP146" s="22">
        <v>362.94916000000001</v>
      </c>
      <c r="JQ146" s="22">
        <v>56.286451</v>
      </c>
      <c r="JR146" s="22">
        <v>123.61802</v>
      </c>
      <c r="JS146" s="22">
        <v>132.32827</v>
      </c>
      <c r="JT146" s="22">
        <v>338.56387999999998</v>
      </c>
      <c r="JU146" s="22">
        <v>189.34442000000001</v>
      </c>
      <c r="JV146" s="22">
        <v>70.909433000000007</v>
      </c>
      <c r="JW146" s="22">
        <v>34.198394999999998</v>
      </c>
      <c r="JX146" s="22">
        <v>176.74963</v>
      </c>
      <c r="JY146" s="22">
        <v>240.32225</v>
      </c>
      <c r="JZ146" s="22">
        <v>85.798807999999994</v>
      </c>
      <c r="KA146" s="22">
        <v>214.74438000000001</v>
      </c>
      <c r="KB146" s="22">
        <v>239.37146000000001</v>
      </c>
      <c r="KC146" s="22">
        <v>649.60094000000004</v>
      </c>
      <c r="KD146" s="22">
        <v>343.48871000000003</v>
      </c>
      <c r="KE146" s="22">
        <v>103.8831</v>
      </c>
      <c r="KF146" s="22">
        <v>40.845100000000002</v>
      </c>
      <c r="KG146" s="22">
        <v>329.24023</v>
      </c>
      <c r="KH146" s="22">
        <v>457.01461999999998</v>
      </c>
      <c r="KI146" s="22">
        <v>74.926714000000004</v>
      </c>
      <c r="KJ146" s="22">
        <v>182.19013000000001</v>
      </c>
      <c r="KK146" s="22">
        <v>201.47236000000001</v>
      </c>
      <c r="KL146" s="22">
        <v>540.40841</v>
      </c>
      <c r="KM146" s="22">
        <v>288.85091999999997</v>
      </c>
      <c r="KN146" s="22">
        <v>91.472944999999996</v>
      </c>
      <c r="KO146" s="22">
        <v>37.933906</v>
      </c>
      <c r="KP146" s="22">
        <v>275.50283999999999</v>
      </c>
      <c r="KQ146" s="22">
        <v>380.87472000000002</v>
      </c>
      <c r="KR146" s="22">
        <v>39.559168</v>
      </c>
      <c r="KS146" s="22">
        <v>86.431291000000002</v>
      </c>
      <c r="KT146" s="22">
        <v>90.061931999999999</v>
      </c>
      <c r="KU146" s="22">
        <v>228.95500000000001</v>
      </c>
      <c r="KV146" s="22">
        <v>131.30644000000001</v>
      </c>
      <c r="KW146" s="22">
        <v>52.775986000000003</v>
      </c>
      <c r="KX146" s="22">
        <v>24.995156999999999</v>
      </c>
      <c r="KY146" s="22">
        <v>119.51631</v>
      </c>
      <c r="KZ146" s="22">
        <v>162.04159999999999</v>
      </c>
      <c r="LA146" s="22">
        <v>68.136439999999993</v>
      </c>
      <c r="LB146" s="22">
        <v>174.47815</v>
      </c>
      <c r="LC146" s="22">
        <v>193.43088</v>
      </c>
      <c r="LD146" s="22">
        <v>529.13966000000005</v>
      </c>
      <c r="LE146" s="22">
        <v>280.16318999999999</v>
      </c>
      <c r="LF146" s="22">
        <v>84.744988000000006</v>
      </c>
      <c r="LG146" s="22">
        <v>31.516204999999999</v>
      </c>
      <c r="LH146" s="22">
        <v>266.72631000000001</v>
      </c>
      <c r="LI146" s="22">
        <v>371.18851000000001</v>
      </c>
      <c r="LJ146" s="22">
        <v>57.396738999999997</v>
      </c>
      <c r="LK146" s="22">
        <v>142.48115000000001</v>
      </c>
      <c r="LL146" s="22">
        <v>156.22853000000001</v>
      </c>
      <c r="LM146" s="22">
        <v>422.10766999999998</v>
      </c>
      <c r="LN146" s="22">
        <v>226.52797000000001</v>
      </c>
      <c r="LO146" s="22">
        <v>72.453987999999995</v>
      </c>
      <c r="LP146" s="22">
        <v>28.569807999999998</v>
      </c>
      <c r="LQ146" s="22">
        <v>214.017</v>
      </c>
      <c r="LR146" s="22">
        <v>296.54156999999998</v>
      </c>
      <c r="LS146" s="22" t="s">
        <v>66</v>
      </c>
      <c r="LT146" s="22" t="s">
        <v>64</v>
      </c>
      <c r="LU146" s="22">
        <v>643.45120999999995</v>
      </c>
      <c r="LV146" s="22">
        <v>143.08533</v>
      </c>
      <c r="LW146" s="22">
        <v>310.38896999999997</v>
      </c>
      <c r="LX146" s="22">
        <v>353.64749999999998</v>
      </c>
      <c r="LY146" s="22">
        <v>910.28782999999999</v>
      </c>
      <c r="LZ146" s="22">
        <v>482.25695999999999</v>
      </c>
      <c r="MA146" s="22">
        <v>151.71382</v>
      </c>
      <c r="MB146" s="22">
        <v>79.774418999999995</v>
      </c>
      <c r="MC146" s="22">
        <v>477.62416999999999</v>
      </c>
      <c r="MD146" s="22" t="s">
        <v>66</v>
      </c>
      <c r="ME146" s="22" t="s">
        <v>64</v>
      </c>
      <c r="MF146" s="22">
        <v>380.96424999999999</v>
      </c>
      <c r="MG146" s="22">
        <v>774.09704999999997</v>
      </c>
      <c r="MH146" s="22">
        <v>866.82267999999999</v>
      </c>
      <c r="MI146" s="22">
        <v>2151.4459000000002</v>
      </c>
      <c r="MJ146" s="22">
        <v>1172.9943000000001</v>
      </c>
      <c r="MK146" s="22">
        <v>414.07625999999999</v>
      </c>
      <c r="ML146" s="22">
        <v>238.01752999999999</v>
      </c>
      <c r="MM146" s="22">
        <v>1151.4698000000001</v>
      </c>
      <c r="MN146" s="22">
        <v>1552.0821000000001</v>
      </c>
      <c r="MO146" s="22">
        <v>409.35111000000001</v>
      </c>
      <c r="MP146" s="22">
        <v>802.55398000000002</v>
      </c>
      <c r="MQ146" s="22">
        <v>895.29543999999999</v>
      </c>
      <c r="MR146" s="22">
        <v>2180.1462999999999</v>
      </c>
      <c r="MS146" s="22">
        <v>1201.5220999999999</v>
      </c>
      <c r="MT146" s="22">
        <v>442.4699</v>
      </c>
      <c r="MU146" s="22">
        <v>266.37914000000001</v>
      </c>
      <c r="MV146" s="22">
        <v>1179.9928</v>
      </c>
      <c r="MW146" s="22">
        <v>1580.6821</v>
      </c>
      <c r="MX146" s="22" t="s">
        <v>66</v>
      </c>
      <c r="MY146" s="22" t="s">
        <v>64</v>
      </c>
      <c r="MZ146" s="22">
        <v>0.92024634999999999</v>
      </c>
      <c r="NA146" s="22">
        <v>1.9742595000000001</v>
      </c>
      <c r="NB146" s="22">
        <v>1.2672391999999999</v>
      </c>
      <c r="NC146" s="22">
        <v>1.3570369</v>
      </c>
      <c r="ND146" s="22">
        <v>2.5091926999999998</v>
      </c>
      <c r="NE146" s="22">
        <v>1.6230032000000001</v>
      </c>
      <c r="NF146" s="22">
        <v>0.93868984</v>
      </c>
      <c r="NG146" s="22">
        <v>0.79004580999999996</v>
      </c>
      <c r="NH146" s="22">
        <v>1.613702</v>
      </c>
      <c r="NI146" s="22">
        <v>0.56922103000000002</v>
      </c>
      <c r="NJ146" s="22">
        <v>1.6215478000000001</v>
      </c>
      <c r="NK146" s="22">
        <v>0.91565867999999995</v>
      </c>
      <c r="NL146" s="22">
        <v>1.0053126999999999</v>
      </c>
      <c r="NM146" s="22">
        <v>2.1556250000000001</v>
      </c>
      <c r="NN146" s="22">
        <v>1.2708535000000001</v>
      </c>
      <c r="NO146" s="22">
        <v>0.58763500000000002</v>
      </c>
      <c r="NP146" s="22">
        <v>0.43922881000000003</v>
      </c>
      <c r="NQ146" s="22">
        <v>1.2615672</v>
      </c>
      <c r="NR146" s="22">
        <v>1.3922789</v>
      </c>
      <c r="NS146" s="22">
        <v>1.0405420999999999</v>
      </c>
      <c r="NT146" s="22" t="s">
        <v>66</v>
      </c>
      <c r="NU146" s="22" t="s">
        <v>64</v>
      </c>
      <c r="NV146" s="22">
        <v>9.3704740000000002E-3</v>
      </c>
      <c r="NW146" s="22">
        <v>7.2697250999999999E-3</v>
      </c>
      <c r="NX146" s="22">
        <v>5.5814198999999997E-3</v>
      </c>
      <c r="NY146" s="22">
        <v>6.0887709999999998E-3</v>
      </c>
      <c r="NZ146" s="22">
        <v>3.9398126999999998E-3</v>
      </c>
      <c r="OA146" s="22">
        <v>5.5814198999999997E-3</v>
      </c>
      <c r="OB146" s="22">
        <v>6.0887709999999998E-3</v>
      </c>
      <c r="OC146" s="22">
        <v>3.9398126999999998E-3</v>
      </c>
      <c r="OD146" s="22">
        <v>9.8542444E-3</v>
      </c>
      <c r="OE146" s="22">
        <v>9.8542444E-3</v>
      </c>
      <c r="OF146" s="22">
        <v>0.11753097999999999</v>
      </c>
      <c r="OG146" s="22">
        <v>0.18555798000000001</v>
      </c>
      <c r="OH146" s="22">
        <v>0.16353037000000001</v>
      </c>
      <c r="OI146" s="22">
        <v>0.38094834999999999</v>
      </c>
      <c r="OJ146" s="22" t="s">
        <v>66</v>
      </c>
      <c r="OK146" s="22" t="s">
        <v>64</v>
      </c>
      <c r="OL146" s="22">
        <v>7.9129263999999999</v>
      </c>
      <c r="OM146" s="22">
        <v>16.105699000000001</v>
      </c>
      <c r="ON146" s="22">
        <v>5.5142470000000001</v>
      </c>
      <c r="OO146" s="22">
        <v>16.493769</v>
      </c>
      <c r="OP146" s="22">
        <v>16.493769</v>
      </c>
      <c r="OQ146" s="22">
        <v>16.493769</v>
      </c>
      <c r="OR146" s="22">
        <v>5.5142470000000001</v>
      </c>
      <c r="OS146" s="22">
        <v>5.5142470000000001</v>
      </c>
      <c r="OT146" s="22">
        <v>7.9129263999999999</v>
      </c>
      <c r="OU146" s="22">
        <v>7.6835139000000003</v>
      </c>
      <c r="OV146" s="22">
        <v>12.331543999999999</v>
      </c>
      <c r="OW146" s="22">
        <v>7.8544111000000001</v>
      </c>
      <c r="OX146" s="22">
        <v>12.331543999999999</v>
      </c>
      <c r="OY146" s="22">
        <v>15.032778</v>
      </c>
      <c r="OZ146" s="22">
        <v>15.032778</v>
      </c>
      <c r="PA146" s="22">
        <v>7.8544111000000001</v>
      </c>
      <c r="PB146" s="22">
        <v>7.8544111000000001</v>
      </c>
      <c r="PC146" s="22">
        <v>7.6835139000000003</v>
      </c>
    </row>
    <row r="147" spans="1:421">
      <c r="A147" s="22" t="s">
        <v>70</v>
      </c>
      <c r="B147" s="22" t="s">
        <v>64</v>
      </c>
      <c r="C147" s="22">
        <v>3.3675126999999998E-3</v>
      </c>
      <c r="D147" s="22">
        <v>3.4873968000000001E-3</v>
      </c>
      <c r="E147" s="22">
        <v>2.9887525000000001E-3</v>
      </c>
      <c r="F147" s="22">
        <v>3.3883365999999998E-3</v>
      </c>
      <c r="G147" s="22">
        <v>3.6157924000000002E-3</v>
      </c>
      <c r="H147" s="22">
        <v>3.6450339000000001E-3</v>
      </c>
      <c r="I147" s="22">
        <v>2.8878734000000001E-3</v>
      </c>
      <c r="J147" s="22">
        <v>2.9000523999999999E-3</v>
      </c>
      <c r="K147" s="22">
        <v>2.7231958000000001E-3</v>
      </c>
      <c r="L147" s="22">
        <v>3.7200912000000001E-3</v>
      </c>
      <c r="M147" s="22">
        <v>3.8622129000000002E-3</v>
      </c>
      <c r="N147" s="22">
        <v>3.3036879999999999E-3</v>
      </c>
      <c r="O147" s="22">
        <v>3.6670193000000002E-3</v>
      </c>
      <c r="P147" s="22">
        <v>4.0879006000000004E-3</v>
      </c>
      <c r="Q147" s="22">
        <v>4.1420086000000002E-3</v>
      </c>
      <c r="R147" s="22">
        <v>3.1170226999999999E-3</v>
      </c>
      <c r="S147" s="22">
        <v>3.1395584999999999E-3</v>
      </c>
      <c r="T147" s="22">
        <v>3.0265634E-3</v>
      </c>
      <c r="U147" s="22">
        <v>3.5021117999999999E-3</v>
      </c>
      <c r="V147" s="22">
        <v>3.6323602999999999E-3</v>
      </c>
      <c r="W147" s="22">
        <v>3.1098514E-3</v>
      </c>
      <c r="X147" s="22">
        <v>3.4716107999999998E-3</v>
      </c>
      <c r="Y147" s="22">
        <v>3.8242548999999999E-3</v>
      </c>
      <c r="Z147" s="22">
        <v>3.8695904000000001E-3</v>
      </c>
      <c r="AA147" s="22">
        <v>2.9534500999999999E-3</v>
      </c>
      <c r="AB147" s="22">
        <v>2.9723320999999999E-3</v>
      </c>
      <c r="AC147" s="22">
        <v>2.8436677E-3</v>
      </c>
      <c r="AD147" s="22">
        <v>2.9736494999999998E-3</v>
      </c>
      <c r="AE147" s="22">
        <v>3.1003990999999998E-3</v>
      </c>
      <c r="AF147" s="22">
        <v>2.6318158999999999E-3</v>
      </c>
      <c r="AG147" s="22">
        <v>3.0329984E-3</v>
      </c>
      <c r="AH147" s="22">
        <v>3.1470840000000001E-3</v>
      </c>
      <c r="AI147" s="22">
        <v>3.1617506999999999E-3</v>
      </c>
      <c r="AJ147" s="22">
        <v>2.5812177E-3</v>
      </c>
      <c r="AK147" s="22">
        <v>2.5873263000000001E-3</v>
      </c>
      <c r="AL147" s="22">
        <v>2.4176562999999999E-3</v>
      </c>
      <c r="AM147" s="22">
        <v>3.3029849E-3</v>
      </c>
      <c r="AN147" s="22">
        <v>3.4504421999999998E-3</v>
      </c>
      <c r="AO147" s="22">
        <v>2.9259802E-3</v>
      </c>
      <c r="AP147" s="22">
        <v>3.2939668E-3</v>
      </c>
      <c r="AQ147" s="22">
        <v>3.5872556999999999E-3</v>
      </c>
      <c r="AR147" s="22">
        <v>3.6249606000000002E-3</v>
      </c>
      <c r="AS147" s="22">
        <v>2.7959034999999999E-3</v>
      </c>
      <c r="AT147" s="22">
        <v>2.8116075E-3</v>
      </c>
      <c r="AU147" s="22">
        <v>2.7009113E-3</v>
      </c>
      <c r="AV147" s="22">
        <v>3.0981630000000001E-3</v>
      </c>
      <c r="AW147" s="22">
        <v>3.2345004000000001E-3</v>
      </c>
      <c r="AX147" s="22">
        <v>2.7438407999999998E-3</v>
      </c>
      <c r="AY147" s="22">
        <v>3.1100327999999998E-3</v>
      </c>
      <c r="AZ147" s="22">
        <v>3.3399263000000001E-3</v>
      </c>
      <c r="BA147" s="22">
        <v>3.3694811000000002E-3</v>
      </c>
      <c r="BB147" s="22">
        <v>2.6418806999999999E-3</v>
      </c>
      <c r="BC147" s="22">
        <v>2.6541900999999999E-3</v>
      </c>
      <c r="BD147" s="22">
        <v>2.5291011999999998E-3</v>
      </c>
      <c r="BE147" s="22">
        <v>3.5571079999999998E-3</v>
      </c>
      <c r="BF147" s="22">
        <v>3.2664774E-3</v>
      </c>
      <c r="BG147" s="22">
        <v>2.8267625999999998E-3</v>
      </c>
      <c r="BH147" s="22">
        <v>3.2121697999999998E-3</v>
      </c>
      <c r="BI147" s="22">
        <v>3.5335015999999999E-3</v>
      </c>
      <c r="BJ147" s="22">
        <v>3.5612497000000001E-3</v>
      </c>
      <c r="BK147" s="22">
        <v>2.7310354999999999E-3</v>
      </c>
      <c r="BL147" s="22">
        <v>2.7425924E-3</v>
      </c>
      <c r="BM147" s="22">
        <v>2.9052463999999999E-3</v>
      </c>
      <c r="BN147" s="22">
        <v>3.9207594000000004E-3</v>
      </c>
      <c r="BO147" s="22">
        <v>3.5905396E-3</v>
      </c>
      <c r="BP147" s="22">
        <v>3.130243E-3</v>
      </c>
      <c r="BQ147" s="22">
        <v>3.5020941999999999E-3</v>
      </c>
      <c r="BR147" s="22">
        <v>3.9662426000000002E-3</v>
      </c>
      <c r="BS147" s="22">
        <v>4.0114330999999996E-3</v>
      </c>
      <c r="BT147" s="22">
        <v>2.9743418E-3</v>
      </c>
      <c r="BU147" s="22">
        <v>2.9931634999999998E-3</v>
      </c>
      <c r="BV147" s="22">
        <v>3.1894575999999999E-3</v>
      </c>
      <c r="BW147" s="22">
        <v>3.6836378999999999E-3</v>
      </c>
      <c r="BX147" s="22">
        <v>3.3760000000000001E-3</v>
      </c>
      <c r="BY147" s="22">
        <v>2.9377653999999999E-3</v>
      </c>
      <c r="BZ147" s="22">
        <v>3.3000068000000001E-3</v>
      </c>
      <c r="CA147" s="22">
        <v>3.7086949000000001E-3</v>
      </c>
      <c r="CB147" s="22">
        <v>3.7475232000000001E-3</v>
      </c>
      <c r="CC147" s="22">
        <v>2.8038133000000002E-3</v>
      </c>
      <c r="CD147" s="22">
        <v>2.8199852000000002E-3</v>
      </c>
      <c r="CE147" s="22">
        <v>2.9993312000000001E-3</v>
      </c>
      <c r="CF147" s="22">
        <v>3.1613907999999999E-3</v>
      </c>
      <c r="CG147" s="22">
        <v>2.9073610999999998E-3</v>
      </c>
      <c r="CH147" s="22">
        <v>2.4917931E-3</v>
      </c>
      <c r="CI147" s="22">
        <v>2.8811331000000002E-3</v>
      </c>
      <c r="CJ147" s="22">
        <v>3.0833237E-3</v>
      </c>
      <c r="CK147" s="22">
        <v>3.0967248000000002E-3</v>
      </c>
      <c r="CL147" s="22">
        <v>2.4455612999999998E-3</v>
      </c>
      <c r="CM147" s="22">
        <v>2.4511428000000002E-3</v>
      </c>
      <c r="CN147" s="22">
        <v>2.5961123999999999E-3</v>
      </c>
      <c r="CO147" s="22">
        <v>3.489444E-3</v>
      </c>
      <c r="CP147" s="22">
        <v>3.1994631000000001E-3</v>
      </c>
      <c r="CQ147" s="22">
        <v>2.7659923999999998E-3</v>
      </c>
      <c r="CR147" s="22">
        <v>3.141699E-3</v>
      </c>
      <c r="CS147" s="22">
        <v>3.4755655000000001E-3</v>
      </c>
      <c r="CT147" s="22">
        <v>3.5050798000000002E-3</v>
      </c>
      <c r="CU147" s="22">
        <v>2.6641721999999999E-3</v>
      </c>
      <c r="CV147" s="22">
        <v>2.6764648000000002E-3</v>
      </c>
      <c r="CW147" s="22">
        <v>2.8521800000000002E-3</v>
      </c>
      <c r="CX147" s="22">
        <v>3.2788744999999999E-3</v>
      </c>
      <c r="CY147" s="22">
        <v>3.0090534E-3</v>
      </c>
      <c r="CZ147" s="22">
        <v>2.5948599E-3</v>
      </c>
      <c r="DA147" s="22">
        <v>2.9626901000000001E-3</v>
      </c>
      <c r="DB147" s="22">
        <v>3.2459915999999999E-3</v>
      </c>
      <c r="DC147" s="22">
        <v>3.2696805999999998E-3</v>
      </c>
      <c r="DD147" s="22">
        <v>2.5131359E-3</v>
      </c>
      <c r="DE147" s="22">
        <v>2.5230023E-3</v>
      </c>
      <c r="DF147" s="22">
        <v>2.6834707000000001E-3</v>
      </c>
      <c r="DG147" s="22" t="s">
        <v>70</v>
      </c>
      <c r="DH147" s="22" t="s">
        <v>64</v>
      </c>
      <c r="DI147" s="22">
        <v>3.4518645E-3</v>
      </c>
      <c r="DJ147" s="22">
        <v>3.5726056000000002E-3</v>
      </c>
      <c r="DK147" s="22">
        <v>3.0624914999999998E-3</v>
      </c>
      <c r="DL147" s="22">
        <v>3.4678026000000001E-3</v>
      </c>
      <c r="DM147" s="22">
        <v>3.7139301999999999E-3</v>
      </c>
      <c r="DN147" s="22">
        <v>3.7455721E-3</v>
      </c>
      <c r="DO147" s="22">
        <v>2.9533313000000001E-3</v>
      </c>
      <c r="DP147" s="22">
        <v>2.9665099999999999E-3</v>
      </c>
      <c r="DQ147" s="22">
        <v>2.7860541000000001E-3</v>
      </c>
      <c r="DR147" s="22">
        <v>3.8693566000000002E-3</v>
      </c>
      <c r="DS147" s="22">
        <v>3.9672240999999997E-3</v>
      </c>
      <c r="DT147" s="22">
        <v>3.4379266000000002E-3</v>
      </c>
      <c r="DU147" s="22">
        <v>3.8085110000000001E-3</v>
      </c>
      <c r="DV147" s="22">
        <v>4.2577544E-3</v>
      </c>
      <c r="DW147" s="22">
        <v>4.3155086000000002E-3</v>
      </c>
      <c r="DX147" s="22">
        <v>3.2386824999999998E-3</v>
      </c>
      <c r="DY147" s="22">
        <v>3.2627368999999999E-3</v>
      </c>
      <c r="DZ147" s="22">
        <v>3.1051722999999999E-3</v>
      </c>
      <c r="EA147" s="22">
        <v>3.6203413000000001E-3</v>
      </c>
      <c r="EB147" s="22">
        <v>3.7211899000000001E-3</v>
      </c>
      <c r="EC147" s="22">
        <v>3.2155868000000002E-3</v>
      </c>
      <c r="ED147" s="22">
        <v>3.5830009000000001E-3</v>
      </c>
      <c r="EE147" s="22">
        <v>3.9600720999999998E-3</v>
      </c>
      <c r="EF147" s="22">
        <v>4.0085479999999998E-3</v>
      </c>
      <c r="EG147" s="22">
        <v>3.0483518000000002E-3</v>
      </c>
      <c r="EH147" s="22">
        <v>3.0685418E-3</v>
      </c>
      <c r="EI147" s="22">
        <v>2.909535E-3</v>
      </c>
      <c r="EJ147" s="22">
        <v>2.9736494999999998E-3</v>
      </c>
      <c r="EK147" s="22">
        <v>3.1003990999999998E-3</v>
      </c>
      <c r="EL147" s="22">
        <v>2.6318158999999999E-3</v>
      </c>
      <c r="EM147" s="22">
        <v>3.0329984E-3</v>
      </c>
      <c r="EN147" s="22">
        <v>3.1470840000000001E-3</v>
      </c>
      <c r="EO147" s="22">
        <v>3.1617506999999999E-3</v>
      </c>
      <c r="EP147" s="22">
        <v>2.5812177E-3</v>
      </c>
      <c r="EQ147" s="22">
        <v>2.5873263000000001E-3</v>
      </c>
      <c r="ER147" s="22">
        <v>2.4176562999999999E-3</v>
      </c>
      <c r="ES147" s="22">
        <v>3.3445278000000002E-3</v>
      </c>
      <c r="ET147" s="22">
        <v>3.4504421999999998E-3</v>
      </c>
      <c r="EU147" s="22">
        <v>2.9654210000000002E-3</v>
      </c>
      <c r="EV147" s="22">
        <v>3.3345953000000002E-3</v>
      </c>
      <c r="EW147" s="22">
        <v>3.6314625E-3</v>
      </c>
      <c r="EX147" s="22">
        <v>3.6696274000000001E-3</v>
      </c>
      <c r="EY147" s="22">
        <v>2.8337572999999998E-3</v>
      </c>
      <c r="EZ147" s="22">
        <v>2.8496528000000001E-3</v>
      </c>
      <c r="FA147" s="22">
        <v>2.7009113E-3</v>
      </c>
      <c r="FB147" s="22">
        <v>3.1257044000000001E-3</v>
      </c>
      <c r="FC147" s="22">
        <v>3.2345004000000001E-3</v>
      </c>
      <c r="FD147" s="22">
        <v>2.7699885999999999E-3</v>
      </c>
      <c r="FE147" s="22">
        <v>3.136968E-3</v>
      </c>
      <c r="FF147" s="22">
        <v>3.3692338E-3</v>
      </c>
      <c r="FG147" s="22">
        <v>3.3990935999999999E-3</v>
      </c>
      <c r="FH147" s="22">
        <v>2.6669762999999998E-3</v>
      </c>
      <c r="FI147" s="22">
        <v>2.6794128000000002E-3</v>
      </c>
      <c r="FJ147" s="22">
        <v>2.5291011999999998E-3</v>
      </c>
      <c r="FK147" s="22">
        <v>3.6433673999999999E-3</v>
      </c>
      <c r="FL147" s="22">
        <v>3.3435667999999999E-3</v>
      </c>
      <c r="FM147" s="22">
        <v>2.8942292E-3</v>
      </c>
      <c r="FN147" s="22">
        <v>3.2846542999999998E-3</v>
      </c>
      <c r="FO147" s="22">
        <v>3.6268346E-3</v>
      </c>
      <c r="FP147" s="22">
        <v>3.6569355999999998E-3</v>
      </c>
      <c r="FQ147" s="22">
        <v>2.7903850999999999E-3</v>
      </c>
      <c r="FR147" s="22">
        <v>2.8029219999999998E-3</v>
      </c>
      <c r="FS147" s="22">
        <v>2.9703269E-3</v>
      </c>
      <c r="FT147" s="22">
        <v>3.9944814000000004E-3</v>
      </c>
      <c r="FU147" s="22">
        <v>3.6558966999999999E-3</v>
      </c>
      <c r="FV147" s="22">
        <v>3.1881127000000001E-3</v>
      </c>
      <c r="FW147" s="22">
        <v>3.5623730999999998E-3</v>
      </c>
      <c r="FX147" s="22">
        <v>4.0487902999999997E-3</v>
      </c>
      <c r="FY147" s="22">
        <v>4.0965754999999996E-3</v>
      </c>
      <c r="FZ147" s="22">
        <v>3.0232600999999999E-3</v>
      </c>
      <c r="GA147" s="22">
        <v>3.0431625E-3</v>
      </c>
      <c r="GB147" s="22">
        <v>3.2439525999999998E-3</v>
      </c>
      <c r="GC147" s="22">
        <v>3.7729519E-3</v>
      </c>
      <c r="GD147" s="22">
        <v>3.4557334E-3</v>
      </c>
      <c r="GE147" s="22">
        <v>3.0079118000000001E-3</v>
      </c>
      <c r="GF147" s="22">
        <v>3.3746116999999998E-3</v>
      </c>
      <c r="GG147" s="22">
        <v>3.8062573000000001E-3</v>
      </c>
      <c r="GH147" s="22">
        <v>3.8477059000000002E-3</v>
      </c>
      <c r="GI147" s="22">
        <v>2.8649197999999999E-3</v>
      </c>
      <c r="GJ147" s="22">
        <v>2.8821831E-3</v>
      </c>
      <c r="GK147" s="22">
        <v>3.0666830000000002E-3</v>
      </c>
      <c r="GL147" s="22">
        <v>3.1613907999999999E-3</v>
      </c>
      <c r="GM147" s="22">
        <v>2.9073610999999998E-3</v>
      </c>
      <c r="GN147" s="22">
        <v>2.4917931E-3</v>
      </c>
      <c r="GO147" s="22">
        <v>2.8811331000000002E-3</v>
      </c>
      <c r="GP147" s="22">
        <v>3.0833237E-3</v>
      </c>
      <c r="GQ147" s="22">
        <v>3.0967248000000002E-3</v>
      </c>
      <c r="GR147" s="22">
        <v>2.4455612999999998E-3</v>
      </c>
      <c r="GS147" s="22">
        <v>2.4511428000000002E-3</v>
      </c>
      <c r="GT147" s="22">
        <v>2.5961123999999999E-3</v>
      </c>
      <c r="GU147" s="22">
        <v>3.489444E-3</v>
      </c>
      <c r="GV147" s="22">
        <v>3.1994631000000001E-3</v>
      </c>
      <c r="GW147" s="22">
        <v>2.7659923999999998E-3</v>
      </c>
      <c r="GX147" s="22">
        <v>3.141699E-3</v>
      </c>
      <c r="GY147" s="22">
        <v>3.4755655000000001E-3</v>
      </c>
      <c r="GZ147" s="22">
        <v>3.5050798000000002E-3</v>
      </c>
      <c r="HA147" s="22">
        <v>2.6641721999999999E-3</v>
      </c>
      <c r="HB147" s="22">
        <v>2.6764648000000002E-3</v>
      </c>
      <c r="HC147" s="22">
        <v>2.8521800000000002E-3</v>
      </c>
      <c r="HD147" s="22">
        <v>3.2788744999999999E-3</v>
      </c>
      <c r="HE147" s="22">
        <v>3.0090534E-3</v>
      </c>
      <c r="HF147" s="22">
        <v>2.5948599E-3</v>
      </c>
      <c r="HG147" s="22">
        <v>2.9626901000000001E-3</v>
      </c>
      <c r="HH147" s="22">
        <v>3.2459915999999999E-3</v>
      </c>
      <c r="HI147" s="22">
        <v>3.2696805999999998E-3</v>
      </c>
      <c r="HJ147" s="22">
        <v>2.5131359E-3</v>
      </c>
      <c r="HK147" s="22">
        <v>2.5230023E-3</v>
      </c>
      <c r="HL147" s="22">
        <v>2.6834707000000001E-3</v>
      </c>
      <c r="HM147" s="22" t="s">
        <v>70</v>
      </c>
      <c r="HN147" s="22" t="s">
        <v>64</v>
      </c>
      <c r="HO147" s="22">
        <v>3.2316748000000002E-3</v>
      </c>
      <c r="HP147" s="22">
        <v>3.3564201000000002E-3</v>
      </c>
      <c r="HQ147" s="22">
        <v>2.8694819E-3</v>
      </c>
      <c r="HR147" s="22">
        <v>3.2736763999999998E-3</v>
      </c>
      <c r="HS147" s="22">
        <v>3.4415133999999999E-3</v>
      </c>
      <c r="HT147" s="22">
        <v>3.4630902999999999E-3</v>
      </c>
      <c r="HU147" s="22">
        <v>2.7950444000000001E-3</v>
      </c>
      <c r="HV147" s="22">
        <v>2.8040310999999998E-3</v>
      </c>
      <c r="HW147" s="22">
        <v>2.6294335000000002E-3</v>
      </c>
      <c r="HX147" s="22">
        <v>3.6808473999999998E-3</v>
      </c>
      <c r="HY147" s="22">
        <v>3.7794397000000001E-3</v>
      </c>
      <c r="HZ147" s="22">
        <v>3.2743422E-3</v>
      </c>
      <c r="IA147" s="22">
        <v>3.6374602E-3</v>
      </c>
      <c r="IB147" s="22">
        <v>4.0293964999999999E-3</v>
      </c>
      <c r="IC147" s="22">
        <v>4.0797832999999997E-3</v>
      </c>
      <c r="ID147" s="22">
        <v>3.1005143000000001E-3</v>
      </c>
      <c r="IE147" s="22">
        <v>3.1215002999999998E-3</v>
      </c>
      <c r="IF147" s="22">
        <v>2.9750229999999998E-3</v>
      </c>
      <c r="IG147" s="22">
        <v>3.4247428E-3</v>
      </c>
      <c r="IH147" s="22">
        <v>3.5276226E-3</v>
      </c>
      <c r="II147" s="22">
        <v>3.0452569E-3</v>
      </c>
      <c r="IJ147" s="22">
        <v>3.4079355000000001E-3</v>
      </c>
      <c r="IK147" s="22">
        <v>3.7205365000000002E-3</v>
      </c>
      <c r="IL147" s="22">
        <v>3.7607242000000001E-3</v>
      </c>
      <c r="IM147" s="22">
        <v>2.9066151E-3</v>
      </c>
      <c r="IN147" s="22">
        <v>2.9233531000000001E-3</v>
      </c>
      <c r="IO147" s="22">
        <v>2.7735442999999999E-3</v>
      </c>
      <c r="IP147" s="22">
        <v>2.9736494999999998E-3</v>
      </c>
      <c r="IQ147" s="22">
        <v>3.1003990999999998E-3</v>
      </c>
      <c r="IR147" s="22">
        <v>2.6318158999999999E-3</v>
      </c>
      <c r="IS147" s="22">
        <v>3.0329984E-3</v>
      </c>
      <c r="IT147" s="22">
        <v>3.1470840000000001E-3</v>
      </c>
      <c r="IU147" s="22">
        <v>3.1617506999999999E-3</v>
      </c>
      <c r="IV147" s="22">
        <v>2.5812177E-3</v>
      </c>
      <c r="IW147" s="22">
        <v>2.5873263000000001E-3</v>
      </c>
      <c r="IX147" s="22">
        <v>2.4176562999999999E-3</v>
      </c>
      <c r="IY147" s="22">
        <v>3.3929670999999998E-3</v>
      </c>
      <c r="IZ147" s="22">
        <v>3.4944379999999999E-3</v>
      </c>
      <c r="JA147" s="22">
        <v>3.0099031E-3</v>
      </c>
      <c r="JB147" s="22">
        <v>3.3708015999999999E-3</v>
      </c>
      <c r="JC147" s="22">
        <v>3.6980420999999999E-3</v>
      </c>
      <c r="JD147" s="22">
        <v>3.7401117999999998E-3</v>
      </c>
      <c r="JE147" s="22">
        <v>2.8647684999999999E-3</v>
      </c>
      <c r="JF147" s="22">
        <v>2.8822904000000002E-3</v>
      </c>
      <c r="JG147" s="22">
        <v>2.7398896999999999E-3</v>
      </c>
      <c r="JH147" s="22">
        <v>3.1580508000000002E-3</v>
      </c>
      <c r="JI147" s="22">
        <v>3.2639162E-3</v>
      </c>
      <c r="JJ147" s="22">
        <v>2.7997003000000001E-3</v>
      </c>
      <c r="JK147" s="22">
        <v>3.1612306999999999E-3</v>
      </c>
      <c r="JL147" s="22">
        <v>3.4135818E-3</v>
      </c>
      <c r="JM147" s="22">
        <v>3.4460237000000001E-3</v>
      </c>
      <c r="JN147" s="22">
        <v>2.6877799999999999E-3</v>
      </c>
      <c r="JO147" s="22">
        <v>2.7012919000000001E-3</v>
      </c>
      <c r="JP147" s="22">
        <v>2.5552979000000001E-3</v>
      </c>
      <c r="JQ147" s="22">
        <v>3.4217236E-3</v>
      </c>
      <c r="JR147" s="22">
        <v>3.1483193999999998E-3</v>
      </c>
      <c r="JS147" s="22">
        <v>2.7177108000000002E-3</v>
      </c>
      <c r="JT147" s="22">
        <v>3.1087637999999999E-3</v>
      </c>
      <c r="JU147" s="22">
        <v>3.3683312000000001E-3</v>
      </c>
      <c r="JV147" s="22">
        <v>3.3885419E-3</v>
      </c>
      <c r="JW147" s="22">
        <v>2.6479868E-3</v>
      </c>
      <c r="JX147" s="22">
        <v>2.6564043999999999E-3</v>
      </c>
      <c r="JY147" s="22">
        <v>2.8109376000000001E-3</v>
      </c>
      <c r="JZ147" s="22">
        <v>3.7890301000000001E-3</v>
      </c>
      <c r="KA147" s="22">
        <v>3.4735002000000001E-3</v>
      </c>
      <c r="KB147" s="22">
        <v>3.0270846E-3</v>
      </c>
      <c r="KC147" s="22">
        <v>3.3934753000000001E-3</v>
      </c>
      <c r="KD147" s="22">
        <v>3.8203601000000001E-3</v>
      </c>
      <c r="KE147" s="22">
        <v>3.8612483E-3</v>
      </c>
      <c r="KF147" s="22">
        <v>2.8860258999999998E-3</v>
      </c>
      <c r="KG147" s="22">
        <v>2.9030557000000001E-3</v>
      </c>
      <c r="KH147" s="22">
        <v>3.09451E-3</v>
      </c>
      <c r="KI147" s="22">
        <v>3.5729325000000002E-3</v>
      </c>
      <c r="KJ147" s="22">
        <v>3.2789388000000002E-3</v>
      </c>
      <c r="KK147" s="22">
        <v>2.8502876000000002E-3</v>
      </c>
      <c r="KL147" s="22">
        <v>3.2130173E-3</v>
      </c>
      <c r="KM147" s="22">
        <v>3.5787576999999999E-3</v>
      </c>
      <c r="KN147" s="22">
        <v>3.6124398000000001E-3</v>
      </c>
      <c r="KO147" s="22">
        <v>2.7340887999999998E-3</v>
      </c>
      <c r="KP147" s="22">
        <v>2.7481174000000001E-3</v>
      </c>
      <c r="KQ147" s="22">
        <v>2.9230135000000001E-3</v>
      </c>
      <c r="KR147" s="22">
        <v>3.1613907999999999E-3</v>
      </c>
      <c r="KS147" s="22">
        <v>2.9073610999999998E-3</v>
      </c>
      <c r="KT147" s="22">
        <v>2.4917931E-3</v>
      </c>
      <c r="KU147" s="22">
        <v>2.8811331000000002E-3</v>
      </c>
      <c r="KV147" s="22">
        <v>3.0833237E-3</v>
      </c>
      <c r="KW147" s="22">
        <v>3.0967248000000002E-3</v>
      </c>
      <c r="KX147" s="22">
        <v>2.4455612999999998E-3</v>
      </c>
      <c r="KY147" s="22">
        <v>2.4511428000000002E-3</v>
      </c>
      <c r="KZ147" s="22">
        <v>2.5961123999999999E-3</v>
      </c>
      <c r="LA147" s="22">
        <v>3.5298943000000001E-3</v>
      </c>
      <c r="LB147" s="22">
        <v>3.2341378E-3</v>
      </c>
      <c r="LC147" s="22">
        <v>2.8013728000000002E-3</v>
      </c>
      <c r="LD147" s="22">
        <v>3.1688709000000002E-3</v>
      </c>
      <c r="LE147" s="22">
        <v>3.5329158E-3</v>
      </c>
      <c r="LF147" s="22">
        <v>3.5662634999999998E-3</v>
      </c>
      <c r="LG147" s="22">
        <v>2.6863276999999999E-3</v>
      </c>
      <c r="LH147" s="22">
        <v>2.700217E-3</v>
      </c>
      <c r="LI147" s="22">
        <v>2.8813846000000001E-3</v>
      </c>
      <c r="LJ147" s="22">
        <v>3.3060883000000001E-3</v>
      </c>
      <c r="LK147" s="22">
        <v>3.0323556999999998E-3</v>
      </c>
      <c r="LL147" s="22">
        <v>2.6186607999999999E-3</v>
      </c>
      <c r="LM147" s="22">
        <v>2.9808972000000002E-3</v>
      </c>
      <c r="LN147" s="22">
        <v>3.2846887999999999E-3</v>
      </c>
      <c r="LO147" s="22">
        <v>3.3109811999999998E-3</v>
      </c>
      <c r="LP147" s="22">
        <v>2.5279556999999999E-3</v>
      </c>
      <c r="LQ147" s="22">
        <v>2.5389064000000002E-3</v>
      </c>
      <c r="LR147" s="22">
        <v>2.7033621E-3</v>
      </c>
      <c r="LS147" s="22" t="s">
        <v>70</v>
      </c>
      <c r="LT147" s="22" t="s">
        <v>64</v>
      </c>
      <c r="LU147" s="22">
        <v>1.007101E-3</v>
      </c>
      <c r="LV147" s="22">
        <v>2.0392661000000001E-3</v>
      </c>
      <c r="LW147" s="22">
        <v>1.9324371E-3</v>
      </c>
      <c r="LX147" s="22">
        <v>1.8859543999999999E-3</v>
      </c>
      <c r="LY147" s="22">
        <v>1.8212583E-3</v>
      </c>
      <c r="LZ147" s="22">
        <v>2.2762591000000001E-3</v>
      </c>
      <c r="MA147" s="22">
        <v>2.3326656E-3</v>
      </c>
      <c r="MB147" s="22">
        <v>1.6913596999999999E-3</v>
      </c>
      <c r="MC147" s="22">
        <v>1.7148529000000001E-3</v>
      </c>
      <c r="MD147" s="22" t="s">
        <v>70</v>
      </c>
      <c r="ME147" s="22" t="s">
        <v>64</v>
      </c>
      <c r="MF147" s="22">
        <v>6.5726697000000004E-3</v>
      </c>
      <c r="MG147" s="22">
        <v>6.0726052000000001E-3</v>
      </c>
      <c r="MH147" s="22">
        <v>5.5513066999999996E-3</v>
      </c>
      <c r="MI147" s="22">
        <v>5.8191374000000004E-3</v>
      </c>
      <c r="MJ147" s="22">
        <v>6.9647611999999999E-3</v>
      </c>
      <c r="MK147" s="22">
        <v>7.0942690000000003E-3</v>
      </c>
      <c r="ML147" s="22">
        <v>5.1045225E-3</v>
      </c>
      <c r="MM147" s="22">
        <v>5.1584621000000004E-3</v>
      </c>
      <c r="MN147" s="22">
        <v>5.3896422000000001E-3</v>
      </c>
      <c r="MO147" s="22">
        <v>6.9474347000000004E-3</v>
      </c>
      <c r="MP147" s="22">
        <v>6.4472625000000002E-3</v>
      </c>
      <c r="MQ147" s="22">
        <v>5.9258373999999999E-3</v>
      </c>
      <c r="MR147" s="22">
        <v>6.1937499E-3</v>
      </c>
      <c r="MS147" s="22">
        <v>7.3395841999999998E-3</v>
      </c>
      <c r="MT147" s="22">
        <v>7.4691150000000001E-3</v>
      </c>
      <c r="MU147" s="22">
        <v>5.4789742999999998E-3</v>
      </c>
      <c r="MV147" s="22">
        <v>5.5329233999999996E-3</v>
      </c>
      <c r="MW147" s="22">
        <v>5.7644367999999998E-3</v>
      </c>
      <c r="MX147" s="22" t="s">
        <v>70</v>
      </c>
      <c r="MY147" s="22" t="s">
        <v>64</v>
      </c>
      <c r="MZ147" s="22">
        <v>1.8407686000000001E-4</v>
      </c>
      <c r="NA147" s="22">
        <v>1.8368618E-4</v>
      </c>
      <c r="NB147" s="22">
        <v>1.8385352E-4</v>
      </c>
      <c r="NC147" s="22">
        <v>1.8376771E-4</v>
      </c>
      <c r="ND147" s="22">
        <v>1.8362396000000001E-4</v>
      </c>
      <c r="NE147" s="22">
        <v>1.8456521999999999E-4</v>
      </c>
      <c r="NF147" s="22">
        <v>1.84682E-4</v>
      </c>
      <c r="NG147" s="22">
        <v>1.8336485000000001E-4</v>
      </c>
      <c r="NH147" s="22">
        <v>1.8341348999999999E-4</v>
      </c>
      <c r="NI147" s="23">
        <v>8.0252254000000005E-6</v>
      </c>
      <c r="NJ147" s="23">
        <v>7.6351631999999997E-6</v>
      </c>
      <c r="NK147" s="23">
        <v>7.8022390999999996E-6</v>
      </c>
      <c r="NL147" s="23">
        <v>7.7165677999999992E-6</v>
      </c>
      <c r="NM147" s="23">
        <v>7.5730423999999998E-6</v>
      </c>
      <c r="NN147" s="23">
        <v>8.5128032000000006E-6</v>
      </c>
      <c r="NO147" s="23">
        <v>8.6293930999999999E-6</v>
      </c>
      <c r="NP147" s="23">
        <v>7.3143489000000004E-6</v>
      </c>
      <c r="NQ147" s="23">
        <v>7.3629083000000003E-6</v>
      </c>
      <c r="NR147" s="22">
        <v>1.8589672000000001E-4</v>
      </c>
      <c r="NS147" s="23">
        <v>9.8448137999999994E-6</v>
      </c>
      <c r="NT147" s="22" t="s">
        <v>70</v>
      </c>
      <c r="NU147" s="22" t="s">
        <v>64</v>
      </c>
      <c r="NV147" s="23">
        <v>3.187962E-7</v>
      </c>
      <c r="NW147" s="23">
        <v>2.437763E-7</v>
      </c>
      <c r="NX147" s="23">
        <v>1.6903878000000001E-7</v>
      </c>
      <c r="NY147" s="23">
        <v>1.8440440000000001E-7</v>
      </c>
      <c r="NZ147" s="23">
        <v>1.1932109E-7</v>
      </c>
      <c r="OA147" s="23">
        <v>1.6903878000000001E-7</v>
      </c>
      <c r="OB147" s="23">
        <v>1.8440440000000001E-7</v>
      </c>
      <c r="OC147" s="23">
        <v>1.1932109E-7</v>
      </c>
      <c r="OD147" s="23">
        <v>3.3525472000000001E-7</v>
      </c>
      <c r="OE147" s="23">
        <v>3.3525472000000001E-7</v>
      </c>
      <c r="OF147" s="23">
        <v>7.0983298E-6</v>
      </c>
      <c r="OG147" s="23">
        <v>5.2438129000000001E-7</v>
      </c>
      <c r="OH147" s="23">
        <v>9.2521691999999994E-6</v>
      </c>
      <c r="OI147" s="23">
        <v>2.7765237000000002E-7</v>
      </c>
      <c r="OJ147" s="22" t="s">
        <v>70</v>
      </c>
      <c r="OK147" s="22" t="s">
        <v>64</v>
      </c>
      <c r="OL147" s="22">
        <v>5.4999637999999997E-4</v>
      </c>
      <c r="OM147" s="22">
        <v>6.4205098999999997E-4</v>
      </c>
      <c r="ON147" s="22">
        <v>3.4015815999999998E-4</v>
      </c>
      <c r="OO147" s="22">
        <v>6.1757255999999997E-4</v>
      </c>
      <c r="OP147" s="22">
        <v>6.1757255999999997E-4</v>
      </c>
      <c r="OQ147" s="22">
        <v>6.1757255999999997E-4</v>
      </c>
      <c r="OR147" s="22">
        <v>3.4015815999999998E-4</v>
      </c>
      <c r="OS147" s="22">
        <v>3.4015815999999998E-4</v>
      </c>
      <c r="OT147" s="22">
        <v>5.4999637999999997E-4</v>
      </c>
      <c r="OU147" s="22">
        <v>7.4733606999999997E-4</v>
      </c>
      <c r="OV147" s="22">
        <v>5.9549045E-4</v>
      </c>
      <c r="OW147" s="22">
        <v>3.2403496000000002E-4</v>
      </c>
      <c r="OX147" s="22">
        <v>5.9549045E-4</v>
      </c>
      <c r="OY147" s="22">
        <v>6.5827894999999999E-4</v>
      </c>
      <c r="OZ147" s="22">
        <v>6.5827894999999999E-4</v>
      </c>
      <c r="PA147" s="22">
        <v>3.2403496000000002E-4</v>
      </c>
      <c r="PB147" s="22">
        <v>3.2403496000000002E-4</v>
      </c>
      <c r="PC147" s="22">
        <v>7.4733606999999997E-4</v>
      </c>
      <c r="PD147" s="23"/>
      <c r="PE147" s="23"/>
    </row>
    <row r="148" spans="1:421">
      <c r="A148" s="22" t="s">
        <v>67</v>
      </c>
      <c r="B148" s="22" t="s">
        <v>64</v>
      </c>
      <c r="C148" s="22">
        <v>11928.28</v>
      </c>
      <c r="D148" s="22">
        <v>11064.210999999999</v>
      </c>
      <c r="E148" s="22">
        <v>11438.487999999999</v>
      </c>
      <c r="F148" s="22">
        <v>11397.69</v>
      </c>
      <c r="G148" s="22">
        <v>11415.584000000001</v>
      </c>
      <c r="H148" s="22">
        <v>11400.814</v>
      </c>
      <c r="I148" s="22">
        <v>11387.404</v>
      </c>
      <c r="J148" s="22">
        <v>11414.298000000001</v>
      </c>
      <c r="K148" s="22">
        <v>11882.674000000001</v>
      </c>
      <c r="L148" s="22">
        <v>13588.848</v>
      </c>
      <c r="M148" s="22">
        <v>13234.450999999999</v>
      </c>
      <c r="N148" s="22">
        <v>13097.386</v>
      </c>
      <c r="O148" s="22">
        <v>13013.475</v>
      </c>
      <c r="P148" s="22">
        <v>13046.585999999999</v>
      </c>
      <c r="Q148" s="22">
        <v>13019.255999999999</v>
      </c>
      <c r="R148" s="22">
        <v>13002.861000000001</v>
      </c>
      <c r="S148" s="22">
        <v>13052.626</v>
      </c>
      <c r="T148" s="22">
        <v>14100.593000000001</v>
      </c>
      <c r="U148" s="22">
        <v>12650.446</v>
      </c>
      <c r="V148" s="22">
        <v>12151.364</v>
      </c>
      <c r="W148" s="22">
        <v>12175.415999999999</v>
      </c>
      <c r="X148" s="22">
        <v>12106.392</v>
      </c>
      <c r="Y148" s="22">
        <v>12134.135</v>
      </c>
      <c r="Z148" s="22">
        <v>12111.236000000001</v>
      </c>
      <c r="AA148" s="22">
        <v>12096.216</v>
      </c>
      <c r="AB148" s="22">
        <v>12137.912</v>
      </c>
      <c r="AC148" s="22">
        <v>12975.816999999999</v>
      </c>
      <c r="AD148" s="22">
        <v>11885.954</v>
      </c>
      <c r="AE148" s="22">
        <v>11091.59</v>
      </c>
      <c r="AF148" s="22">
        <v>11418.817999999999</v>
      </c>
      <c r="AG148" s="22">
        <v>11402.848</v>
      </c>
      <c r="AH148" s="22">
        <v>11411.823</v>
      </c>
      <c r="AI148" s="22">
        <v>11404.415000000001</v>
      </c>
      <c r="AJ148" s="22">
        <v>11393.196</v>
      </c>
      <c r="AK148" s="22">
        <v>11406.684999999999</v>
      </c>
      <c r="AL148" s="22">
        <v>11850.950999999999</v>
      </c>
      <c r="AM148" s="22">
        <v>13460.456</v>
      </c>
      <c r="AN148" s="22">
        <v>13137.273999999999</v>
      </c>
      <c r="AO148" s="22">
        <v>12991.341</v>
      </c>
      <c r="AP148" s="22">
        <v>12935.438</v>
      </c>
      <c r="AQ148" s="22">
        <v>12958.511</v>
      </c>
      <c r="AR148" s="22">
        <v>12939.466</v>
      </c>
      <c r="AS148" s="22">
        <v>12925.471</v>
      </c>
      <c r="AT148" s="22">
        <v>12960.15</v>
      </c>
      <c r="AU148" s="22">
        <v>13941.485000000001</v>
      </c>
      <c r="AV148" s="22">
        <v>12554.007</v>
      </c>
      <c r="AW148" s="22">
        <v>12097.281000000001</v>
      </c>
      <c r="AX148" s="22">
        <v>12100.527</v>
      </c>
      <c r="AY148" s="22">
        <v>12058.447</v>
      </c>
      <c r="AZ148" s="22">
        <v>12076.532999999999</v>
      </c>
      <c r="BA148" s="22">
        <v>12061.605</v>
      </c>
      <c r="BB148" s="22">
        <v>12048.895</v>
      </c>
      <c r="BC148" s="22">
        <v>12076.078</v>
      </c>
      <c r="BD148" s="22">
        <v>12862.183000000001</v>
      </c>
      <c r="BE148" s="22">
        <v>7927.8672999999999</v>
      </c>
      <c r="BF148" s="22">
        <v>8941.2260999999999</v>
      </c>
      <c r="BG148" s="22">
        <v>8969.2749999999996</v>
      </c>
      <c r="BH148" s="22">
        <v>8935.0241000000005</v>
      </c>
      <c r="BI148" s="22">
        <v>9986.9655000000002</v>
      </c>
      <c r="BJ148" s="22">
        <v>9972.9498999999996</v>
      </c>
      <c r="BK148" s="22">
        <v>8920.7999999999993</v>
      </c>
      <c r="BL148" s="22">
        <v>8946.3207000000002</v>
      </c>
      <c r="BM148" s="22">
        <v>7911.2574000000004</v>
      </c>
      <c r="BN148" s="22">
        <v>9426.8474000000006</v>
      </c>
      <c r="BO148" s="22">
        <v>10502.557000000001</v>
      </c>
      <c r="BP148" s="22">
        <v>10556.39</v>
      </c>
      <c r="BQ148" s="22">
        <v>10492.456</v>
      </c>
      <c r="BR148" s="22">
        <v>11625.118</v>
      </c>
      <c r="BS148" s="22">
        <v>11602.293</v>
      </c>
      <c r="BT148" s="22">
        <v>10477.442999999999</v>
      </c>
      <c r="BU148" s="22">
        <v>10519.005999999999</v>
      </c>
      <c r="BV148" s="22">
        <v>9400.0905999999995</v>
      </c>
      <c r="BW148" s="22">
        <v>8669.0537999999997</v>
      </c>
      <c r="BX148" s="22">
        <v>9689.3269</v>
      </c>
      <c r="BY148" s="22">
        <v>9734.2185000000009</v>
      </c>
      <c r="BZ148" s="22">
        <v>9680.6483000000007</v>
      </c>
      <c r="CA148" s="22">
        <v>10750.838</v>
      </c>
      <c r="CB148" s="22">
        <v>10731.226000000001</v>
      </c>
      <c r="CC148" s="22">
        <v>9666.3866999999991</v>
      </c>
      <c r="CD148" s="22">
        <v>9702.0982000000004</v>
      </c>
      <c r="CE148" s="22">
        <v>8646.0141999999996</v>
      </c>
      <c r="CF148" s="22">
        <v>7938.1378999999997</v>
      </c>
      <c r="CG148" s="22">
        <v>8883.9979999999996</v>
      </c>
      <c r="CH148" s="22">
        <v>8891.0691999999999</v>
      </c>
      <c r="CI148" s="22">
        <v>8881.0028000000002</v>
      </c>
      <c r="CJ148" s="22">
        <v>9850.1702000000005</v>
      </c>
      <c r="CK148" s="22">
        <v>9843.4012999999995</v>
      </c>
      <c r="CL148" s="22">
        <v>8867.6579000000002</v>
      </c>
      <c r="CM148" s="22">
        <v>8879.9832000000006</v>
      </c>
      <c r="CN148" s="22">
        <v>7929.8887999999997</v>
      </c>
      <c r="CO148" s="22">
        <v>9353.1133000000009</v>
      </c>
      <c r="CP148" s="22">
        <v>10354.079</v>
      </c>
      <c r="CQ148" s="22">
        <v>10385.004000000001</v>
      </c>
      <c r="CR148" s="22">
        <v>10347.482</v>
      </c>
      <c r="CS148" s="22">
        <v>11388.698</v>
      </c>
      <c r="CT148" s="22">
        <v>11373.79</v>
      </c>
      <c r="CU148" s="22">
        <v>10333.442999999999</v>
      </c>
      <c r="CV148" s="22">
        <v>10360.588</v>
      </c>
      <c r="CW148" s="22">
        <v>9335.4917999999998</v>
      </c>
      <c r="CX148" s="22">
        <v>8626.3333999999995</v>
      </c>
      <c r="CY148" s="22">
        <v>9578.6136000000006</v>
      </c>
      <c r="CZ148" s="22">
        <v>9601.3230000000003</v>
      </c>
      <c r="DA148" s="22">
        <v>9573.3187999999991</v>
      </c>
      <c r="DB148" s="22">
        <v>10559.43</v>
      </c>
      <c r="DC148" s="22">
        <v>10547.465</v>
      </c>
      <c r="DD148" s="22">
        <v>9559.9390000000003</v>
      </c>
      <c r="DE148" s="22">
        <v>9581.7265000000007</v>
      </c>
      <c r="DF148" s="22">
        <v>8612.1142</v>
      </c>
      <c r="DG148" s="22" t="s">
        <v>67</v>
      </c>
      <c r="DH148" s="22" t="s">
        <v>64</v>
      </c>
      <c r="DI148" s="22">
        <v>11935.263999999999</v>
      </c>
      <c r="DJ148" s="22">
        <v>11048.945</v>
      </c>
      <c r="DK148" s="22">
        <v>11435.133</v>
      </c>
      <c r="DL148" s="22">
        <v>11390.379000000001</v>
      </c>
      <c r="DM148" s="22">
        <v>11409.742</v>
      </c>
      <c r="DN148" s="22">
        <v>11393.76</v>
      </c>
      <c r="DO148" s="22">
        <v>11379.856</v>
      </c>
      <c r="DP148" s="22">
        <v>11408.958000000001</v>
      </c>
      <c r="DQ148" s="22">
        <v>11887.550999999999</v>
      </c>
      <c r="DR148" s="22">
        <v>14225.743</v>
      </c>
      <c r="DS148" s="22">
        <v>13271.83</v>
      </c>
      <c r="DT148" s="22">
        <v>13720.171</v>
      </c>
      <c r="DU148" s="22">
        <v>13630.22</v>
      </c>
      <c r="DV148" s="22">
        <v>13665.562</v>
      </c>
      <c r="DW148" s="22">
        <v>13636.39</v>
      </c>
      <c r="DX148" s="22">
        <v>13619.276</v>
      </c>
      <c r="DY148" s="22">
        <v>13672.394</v>
      </c>
      <c r="DZ148" s="22">
        <v>14161.737999999999</v>
      </c>
      <c r="EA148" s="22">
        <v>13065.261</v>
      </c>
      <c r="EB148" s="22">
        <v>12163.251</v>
      </c>
      <c r="EC148" s="22">
        <v>12578.731</v>
      </c>
      <c r="ED148" s="22">
        <v>12504.493</v>
      </c>
      <c r="EE148" s="22">
        <v>12534.156999999999</v>
      </c>
      <c r="EF148" s="22">
        <v>12509.672</v>
      </c>
      <c r="EG148" s="22">
        <v>12494.045</v>
      </c>
      <c r="EH148" s="22">
        <v>12538.63</v>
      </c>
      <c r="EI148" s="22">
        <v>13007.995999999999</v>
      </c>
      <c r="EJ148" s="22">
        <v>11885.954</v>
      </c>
      <c r="EK148" s="22">
        <v>11091.59</v>
      </c>
      <c r="EL148" s="22">
        <v>11418.817999999999</v>
      </c>
      <c r="EM148" s="22">
        <v>11402.848</v>
      </c>
      <c r="EN148" s="22">
        <v>11411.823</v>
      </c>
      <c r="EO148" s="22">
        <v>11404.415000000001</v>
      </c>
      <c r="EP148" s="22">
        <v>11393.196</v>
      </c>
      <c r="EQ148" s="22">
        <v>11406.684999999999</v>
      </c>
      <c r="ER148" s="22">
        <v>11850.950999999999</v>
      </c>
      <c r="ES148" s="22">
        <v>13991.102000000001</v>
      </c>
      <c r="ET148" s="22">
        <v>13137.273999999999</v>
      </c>
      <c r="EU148" s="22">
        <v>13519.906000000001</v>
      </c>
      <c r="EV148" s="22">
        <v>13463.246999999999</v>
      </c>
      <c r="EW148" s="22">
        <v>13486.602000000001</v>
      </c>
      <c r="EX148" s="22">
        <v>13467.324000000001</v>
      </c>
      <c r="EY148" s="22">
        <v>13453.233</v>
      </c>
      <c r="EZ148" s="22">
        <v>13488.334999999999</v>
      </c>
      <c r="FA148" s="22">
        <v>13941.485000000001</v>
      </c>
      <c r="FB148" s="22">
        <v>12905.806</v>
      </c>
      <c r="FC148" s="22">
        <v>12097.281000000001</v>
      </c>
      <c r="FD148" s="22">
        <v>12450.946</v>
      </c>
      <c r="FE148" s="22">
        <v>12408.366</v>
      </c>
      <c r="FF148" s="22">
        <v>12426.638000000001</v>
      </c>
      <c r="FG148" s="22">
        <v>12411.556</v>
      </c>
      <c r="FH148" s="22">
        <v>12398.781999999999</v>
      </c>
      <c r="FI148" s="22">
        <v>12426.245000000001</v>
      </c>
      <c r="FJ148" s="22">
        <v>12862.183000000001</v>
      </c>
      <c r="FK148" s="22">
        <v>7531.3225000000002</v>
      </c>
      <c r="FL148" s="22">
        <v>8568.4709000000003</v>
      </c>
      <c r="FM148" s="22">
        <v>8599.7795999999998</v>
      </c>
      <c r="FN148" s="22">
        <v>8561.7430000000004</v>
      </c>
      <c r="FO148" s="22">
        <v>9640.1093000000001</v>
      </c>
      <c r="FP148" s="22">
        <v>9624.9053000000004</v>
      </c>
      <c r="FQ148" s="22">
        <v>8547.1941999999999</v>
      </c>
      <c r="FR148" s="22">
        <v>8574.8788999999997</v>
      </c>
      <c r="FS148" s="22">
        <v>7513.3351000000002</v>
      </c>
      <c r="FT148" s="22">
        <v>9441.9655000000002</v>
      </c>
      <c r="FU148" s="22">
        <v>10536.892</v>
      </c>
      <c r="FV148" s="22">
        <v>10594.419</v>
      </c>
      <c r="FW148" s="22">
        <v>10526.210999999999</v>
      </c>
      <c r="FX148" s="22">
        <v>11680.924000000001</v>
      </c>
      <c r="FY148" s="22">
        <v>11656.788</v>
      </c>
      <c r="FZ148" s="22">
        <v>10510.939</v>
      </c>
      <c r="GA148" s="22">
        <v>10554.888999999999</v>
      </c>
      <c r="GB148" s="22">
        <v>9413.6933000000008</v>
      </c>
      <c r="GC148" s="22">
        <v>8290.4020999999993</v>
      </c>
      <c r="GD148" s="22">
        <v>9334.6316000000006</v>
      </c>
      <c r="GE148" s="22">
        <v>9383.1897000000008</v>
      </c>
      <c r="GF148" s="22">
        <v>9325.3673999999992</v>
      </c>
      <c r="GG148" s="22">
        <v>10422.423000000001</v>
      </c>
      <c r="GH148" s="22">
        <v>10401.486999999999</v>
      </c>
      <c r="GI148" s="22">
        <v>9310.7801999999992</v>
      </c>
      <c r="GJ148" s="22">
        <v>9348.9017999999996</v>
      </c>
      <c r="GK148" s="22">
        <v>8265.8297999999995</v>
      </c>
      <c r="GL148" s="22">
        <v>7938.1378999999997</v>
      </c>
      <c r="GM148" s="22">
        <v>8883.9979999999996</v>
      </c>
      <c r="GN148" s="22">
        <v>8891.0691999999999</v>
      </c>
      <c r="GO148" s="22">
        <v>8881.0028000000002</v>
      </c>
      <c r="GP148" s="22">
        <v>9850.1702000000005</v>
      </c>
      <c r="GQ148" s="22">
        <v>9843.4012999999995</v>
      </c>
      <c r="GR148" s="22">
        <v>8867.6579000000002</v>
      </c>
      <c r="GS148" s="22">
        <v>8879.9832000000006</v>
      </c>
      <c r="GT148" s="22">
        <v>7929.8887999999997</v>
      </c>
      <c r="GU148" s="22">
        <v>9353.1133000000009</v>
      </c>
      <c r="GV148" s="22">
        <v>10354.079</v>
      </c>
      <c r="GW148" s="22">
        <v>10385.004000000001</v>
      </c>
      <c r="GX148" s="22">
        <v>10347.482</v>
      </c>
      <c r="GY148" s="22">
        <v>11388.698</v>
      </c>
      <c r="GZ148" s="22">
        <v>11373.79</v>
      </c>
      <c r="HA148" s="22">
        <v>10333.442999999999</v>
      </c>
      <c r="HB148" s="22">
        <v>10360.588</v>
      </c>
      <c r="HC148" s="22">
        <v>9335.4917999999998</v>
      </c>
      <c r="HD148" s="22">
        <v>8626.3333999999995</v>
      </c>
      <c r="HE148" s="22">
        <v>9578.6136000000006</v>
      </c>
      <c r="HF148" s="22">
        <v>9601.3230000000003</v>
      </c>
      <c r="HG148" s="22">
        <v>9573.3187999999991</v>
      </c>
      <c r="HH148" s="22">
        <v>10559.43</v>
      </c>
      <c r="HI148" s="22">
        <v>10547.465</v>
      </c>
      <c r="HJ148" s="22">
        <v>9559.9390000000003</v>
      </c>
      <c r="HK148" s="22">
        <v>9581.7265000000007</v>
      </c>
      <c r="HL148" s="22">
        <v>8612.1142</v>
      </c>
      <c r="HM148" s="22" t="s">
        <v>67</v>
      </c>
      <c r="HN148" s="22" t="s">
        <v>64</v>
      </c>
      <c r="HO148" s="22">
        <v>11851.156999999999</v>
      </c>
      <c r="HP148" s="22">
        <v>11016.967000000001</v>
      </c>
      <c r="HQ148" s="22">
        <v>11369.121999999999</v>
      </c>
      <c r="HR148" s="22">
        <v>11341.464</v>
      </c>
      <c r="HS148" s="22">
        <v>11354.668</v>
      </c>
      <c r="HT148" s="22">
        <v>11343.769</v>
      </c>
      <c r="HU148" s="22">
        <v>11331.427</v>
      </c>
      <c r="HV148" s="22">
        <v>11351.272000000001</v>
      </c>
      <c r="HW148" s="22">
        <v>11810.9</v>
      </c>
      <c r="HX148" s="22">
        <v>14494.906000000001</v>
      </c>
      <c r="HY148" s="22">
        <v>13591.105</v>
      </c>
      <c r="HZ148" s="22">
        <v>14009.914000000001</v>
      </c>
      <c r="IA148" s="22">
        <v>13932.329</v>
      </c>
      <c r="IB148" s="22">
        <v>13963.162</v>
      </c>
      <c r="IC148" s="22">
        <v>13937.712</v>
      </c>
      <c r="ID148" s="22">
        <v>13921.89</v>
      </c>
      <c r="IE148" s="22">
        <v>13968.232</v>
      </c>
      <c r="IF148" s="22">
        <v>14436.901</v>
      </c>
      <c r="IG148" s="22">
        <v>13186.06</v>
      </c>
      <c r="IH148" s="22">
        <v>12333.838</v>
      </c>
      <c r="II148" s="22">
        <v>12718.641</v>
      </c>
      <c r="IJ148" s="22">
        <v>12658.395</v>
      </c>
      <c r="IK148" s="22">
        <v>12682.987999999999</v>
      </c>
      <c r="IL148" s="22">
        <v>12662.689</v>
      </c>
      <c r="IM148" s="22">
        <v>12648.433999999999</v>
      </c>
      <c r="IN148" s="22">
        <v>12685.396000000001</v>
      </c>
      <c r="IO148" s="22">
        <v>13135.26</v>
      </c>
      <c r="IP148" s="22">
        <v>11885.954</v>
      </c>
      <c r="IQ148" s="22">
        <v>11091.59</v>
      </c>
      <c r="IR148" s="22">
        <v>11418.817999999999</v>
      </c>
      <c r="IS148" s="22">
        <v>11402.848</v>
      </c>
      <c r="IT148" s="22">
        <v>11411.823</v>
      </c>
      <c r="IU148" s="22">
        <v>11404.415000000001</v>
      </c>
      <c r="IV148" s="22">
        <v>11393.196</v>
      </c>
      <c r="IW148" s="22">
        <v>11406.684999999999</v>
      </c>
      <c r="IX148" s="22">
        <v>11850.950999999999</v>
      </c>
      <c r="IY148" s="22">
        <v>14368.902</v>
      </c>
      <c r="IZ148" s="22">
        <v>13510.509</v>
      </c>
      <c r="JA148" s="22">
        <v>13900.293</v>
      </c>
      <c r="JB148" s="22">
        <v>13836.807000000001</v>
      </c>
      <c r="JC148" s="22">
        <v>13862.550999999999</v>
      </c>
      <c r="JD148" s="22">
        <v>13841.300999999999</v>
      </c>
      <c r="JE148" s="22">
        <v>13826.799000000001</v>
      </c>
      <c r="JF148" s="22">
        <v>13865.492</v>
      </c>
      <c r="JG148" s="22">
        <v>14317.092000000001</v>
      </c>
      <c r="JH148" s="22">
        <v>13160.932000000001</v>
      </c>
      <c r="JI148" s="22">
        <v>12349.346</v>
      </c>
      <c r="JJ148" s="22">
        <v>12707.757</v>
      </c>
      <c r="JK148" s="22">
        <v>12660.662</v>
      </c>
      <c r="JL148" s="22">
        <v>12680.514999999999</v>
      </c>
      <c r="JM148" s="22">
        <v>12664.128000000001</v>
      </c>
      <c r="JN148" s="22">
        <v>12651.082</v>
      </c>
      <c r="JO148" s="22">
        <v>12680.92</v>
      </c>
      <c r="JP148" s="22">
        <v>13115.86</v>
      </c>
      <c r="JQ148" s="22">
        <v>7932.9005999999999</v>
      </c>
      <c r="JR148" s="22">
        <v>8918.8387999999995</v>
      </c>
      <c r="JS148" s="22">
        <v>8935.7526999999991</v>
      </c>
      <c r="JT148" s="22">
        <v>8914.3215</v>
      </c>
      <c r="JU148" s="22">
        <v>9930.8996000000006</v>
      </c>
      <c r="JV148" s="22">
        <v>9920.6911</v>
      </c>
      <c r="JW148" s="22">
        <v>8900.4452999999994</v>
      </c>
      <c r="JX148" s="22">
        <v>8919.0336000000007</v>
      </c>
      <c r="JY148" s="22">
        <v>7920.6791999999996</v>
      </c>
      <c r="JZ148" s="22">
        <v>9629.2232000000004</v>
      </c>
      <c r="KA148" s="22">
        <v>10669.777</v>
      </c>
      <c r="KB148" s="22">
        <v>10717.53</v>
      </c>
      <c r="KC148" s="22">
        <v>10660.638000000001</v>
      </c>
      <c r="KD148" s="22">
        <v>11753.41</v>
      </c>
      <c r="KE148" s="22">
        <v>11732.757</v>
      </c>
      <c r="KF148" s="22">
        <v>10646.1</v>
      </c>
      <c r="KG148" s="22">
        <v>10683.706</v>
      </c>
      <c r="KH148" s="22">
        <v>9604.9824000000008</v>
      </c>
      <c r="KI148" s="22">
        <v>8811.1573000000008</v>
      </c>
      <c r="KJ148" s="22">
        <v>9805.1478999999999</v>
      </c>
      <c r="KK148" s="22">
        <v>9842.5444000000007</v>
      </c>
      <c r="KL148" s="22">
        <v>9797.6196</v>
      </c>
      <c r="KM148" s="22">
        <v>10836.027</v>
      </c>
      <c r="KN148" s="22">
        <v>10819.013999999999</v>
      </c>
      <c r="KO148" s="22">
        <v>9783.7026999999998</v>
      </c>
      <c r="KP148" s="22">
        <v>9814.6812000000009</v>
      </c>
      <c r="KQ148" s="22">
        <v>8791.1190999999999</v>
      </c>
      <c r="KR148" s="22">
        <v>7938.1378999999997</v>
      </c>
      <c r="KS148" s="22">
        <v>8883.9979999999996</v>
      </c>
      <c r="KT148" s="22">
        <v>8891.0691999999999</v>
      </c>
      <c r="KU148" s="22">
        <v>8881.0028000000002</v>
      </c>
      <c r="KV148" s="22">
        <v>9850.1702000000005</v>
      </c>
      <c r="KW148" s="22">
        <v>9843.4012999999995</v>
      </c>
      <c r="KX148" s="22">
        <v>8867.6579000000002</v>
      </c>
      <c r="KY148" s="22">
        <v>8879.9832000000006</v>
      </c>
      <c r="KZ148" s="22">
        <v>7929.8887999999997</v>
      </c>
      <c r="LA148" s="22">
        <v>9581.4272999999994</v>
      </c>
      <c r="LB148" s="22">
        <v>10584.35</v>
      </c>
      <c r="LC148" s="22">
        <v>10621.108</v>
      </c>
      <c r="LD148" s="22">
        <v>10576.896000000001</v>
      </c>
      <c r="LE148" s="22">
        <v>11623.986000000001</v>
      </c>
      <c r="LF148" s="22">
        <v>11607.143</v>
      </c>
      <c r="LG148" s="22">
        <v>10562.851000000001</v>
      </c>
      <c r="LH148" s="22">
        <v>10593.521000000001</v>
      </c>
      <c r="LI148" s="22">
        <v>9561.5815000000002</v>
      </c>
      <c r="LJ148" s="22">
        <v>8778.5748999999996</v>
      </c>
      <c r="LK148" s="22">
        <v>9732.1407999999992</v>
      </c>
      <c r="LL148" s="22">
        <v>9758.8124000000007</v>
      </c>
      <c r="LM148" s="22">
        <v>9726.2641000000003</v>
      </c>
      <c r="LN148" s="22">
        <v>10716.321</v>
      </c>
      <c r="LO148" s="22">
        <v>10703.04</v>
      </c>
      <c r="LP148" s="22">
        <v>9712.8803000000007</v>
      </c>
      <c r="LQ148" s="22">
        <v>9737.0622000000003</v>
      </c>
      <c r="LR148" s="22">
        <v>8762.8456999999999</v>
      </c>
      <c r="LS148" s="22" t="s">
        <v>67</v>
      </c>
      <c r="LT148" s="22" t="s">
        <v>64</v>
      </c>
      <c r="LU148" s="22">
        <v>3337.8587000000002</v>
      </c>
      <c r="LV148" s="22">
        <v>3421.4083999999998</v>
      </c>
      <c r="LW148" s="22">
        <v>3554.9960000000001</v>
      </c>
      <c r="LX148" s="22">
        <v>3639.2089999999998</v>
      </c>
      <c r="LY148" s="22">
        <v>3542.5319</v>
      </c>
      <c r="LZ148" s="22">
        <v>3729.6309999999999</v>
      </c>
      <c r="MA148" s="22">
        <v>3701.1401000000001</v>
      </c>
      <c r="MB148" s="22">
        <v>3540.6686</v>
      </c>
      <c r="MC148" s="22">
        <v>3592.5473000000002</v>
      </c>
      <c r="MD148" s="22" t="s">
        <v>67</v>
      </c>
      <c r="ME148" s="22" t="s">
        <v>64</v>
      </c>
      <c r="MF148" s="22">
        <v>12434.928</v>
      </c>
      <c r="MG148" s="22">
        <v>13725.584000000001</v>
      </c>
      <c r="MH148" s="22">
        <v>13905.281000000001</v>
      </c>
      <c r="MI148" s="22">
        <v>13696.637000000001</v>
      </c>
      <c r="MJ148" s="22">
        <v>15132.156999999999</v>
      </c>
      <c r="MK148" s="22">
        <v>15066.743</v>
      </c>
      <c r="ML148" s="22">
        <v>13679.035</v>
      </c>
      <c r="MM148" s="22">
        <v>13798.147000000001</v>
      </c>
      <c r="MN148" s="22">
        <v>12359.102000000001</v>
      </c>
      <c r="MO148" s="22">
        <v>12409.627</v>
      </c>
      <c r="MP148" s="22">
        <v>13700.588</v>
      </c>
      <c r="MQ148" s="22">
        <v>13880.316000000001</v>
      </c>
      <c r="MR148" s="22">
        <v>13671.636</v>
      </c>
      <c r="MS148" s="22">
        <v>15107.487999999999</v>
      </c>
      <c r="MT148" s="22">
        <v>15042.062</v>
      </c>
      <c r="MU148" s="22">
        <v>13654.03</v>
      </c>
      <c r="MV148" s="22">
        <v>13773.163</v>
      </c>
      <c r="MW148" s="22">
        <v>12333.787</v>
      </c>
      <c r="MX148" s="22" t="s">
        <v>67</v>
      </c>
      <c r="MY148" s="22" t="s">
        <v>64</v>
      </c>
      <c r="MZ148" s="22">
        <v>10.083504</v>
      </c>
      <c r="NA148" s="22">
        <v>10.015828000000001</v>
      </c>
      <c r="NB148" s="22">
        <v>10.351858999999999</v>
      </c>
      <c r="NC148" s="22">
        <v>10.527488</v>
      </c>
      <c r="ND148" s="22">
        <v>10.327036</v>
      </c>
      <c r="NE148" s="22">
        <v>10.713861</v>
      </c>
      <c r="NF148" s="22">
        <v>10.654877000000001</v>
      </c>
      <c r="NG148" s="22">
        <v>10.323483</v>
      </c>
      <c r="NH148" s="22">
        <v>10.430885999999999</v>
      </c>
      <c r="NI148" s="22">
        <v>9.0108250999999999</v>
      </c>
      <c r="NJ148" s="22">
        <v>8.9432568999999997</v>
      </c>
      <c r="NK148" s="22">
        <v>9.2787500000000005</v>
      </c>
      <c r="NL148" s="22">
        <v>9.4540989</v>
      </c>
      <c r="NM148" s="22">
        <v>9.2539677000000005</v>
      </c>
      <c r="NN148" s="22">
        <v>9.6401731000000002</v>
      </c>
      <c r="NO148" s="22">
        <v>9.5812837000000002</v>
      </c>
      <c r="NP148" s="22">
        <v>9.2504200000000001</v>
      </c>
      <c r="NQ148" s="22">
        <v>9.3576511</v>
      </c>
      <c r="NR148" s="22">
        <v>16.552838000000001</v>
      </c>
      <c r="NS148" s="22">
        <v>15.469809</v>
      </c>
      <c r="NT148" s="22" t="s">
        <v>67</v>
      </c>
      <c r="NU148" s="22" t="s">
        <v>64</v>
      </c>
      <c r="NV148" s="22">
        <v>6.5594505999999999E-4</v>
      </c>
      <c r="NW148" s="22">
        <v>3.9113796000000002E-4</v>
      </c>
      <c r="NX148" s="22">
        <v>3.1417632999999998E-4</v>
      </c>
      <c r="NY148" s="22">
        <v>3.4273495999999999E-4</v>
      </c>
      <c r="NZ148" s="22">
        <v>2.2177079E-4</v>
      </c>
      <c r="OA148" s="22">
        <v>3.1417632999999998E-4</v>
      </c>
      <c r="OB148" s="22">
        <v>3.4273495999999999E-4</v>
      </c>
      <c r="OC148" s="22">
        <v>2.2177079E-4</v>
      </c>
      <c r="OD148" s="22">
        <v>6.8980959999999998E-4</v>
      </c>
      <c r="OE148" s="22">
        <v>6.8980959999999998E-4</v>
      </c>
      <c r="OF148" s="22">
        <v>4.5689208999999996E-3</v>
      </c>
      <c r="OG148" s="22">
        <v>1.0128263E-2</v>
      </c>
      <c r="OH148" s="22">
        <v>5.7057521999999998E-3</v>
      </c>
      <c r="OI148" s="22">
        <v>2.5441137E-3</v>
      </c>
      <c r="OJ148" s="22" t="s">
        <v>67</v>
      </c>
      <c r="OK148" s="22" t="s">
        <v>64</v>
      </c>
      <c r="OL148" s="22">
        <v>12511.69</v>
      </c>
      <c r="OM148" s="22">
        <v>12012.897999999999</v>
      </c>
      <c r="ON148" s="22">
        <v>12205.662</v>
      </c>
      <c r="OO148" s="22">
        <v>12211.870999999999</v>
      </c>
      <c r="OP148" s="22">
        <v>12211.870999999999</v>
      </c>
      <c r="OQ148" s="22">
        <v>12211.870999999999</v>
      </c>
      <c r="OR148" s="22">
        <v>12205.662</v>
      </c>
      <c r="OS148" s="22">
        <v>12205.662</v>
      </c>
      <c r="OT148" s="22">
        <v>12511.69</v>
      </c>
      <c r="OU148" s="22">
        <v>8788.4526999999998</v>
      </c>
      <c r="OV148" s="22">
        <v>9398.2137000000002</v>
      </c>
      <c r="OW148" s="22">
        <v>9389.5637000000006</v>
      </c>
      <c r="OX148" s="22">
        <v>9398.2137000000002</v>
      </c>
      <c r="OY148" s="22">
        <v>10014.218000000001</v>
      </c>
      <c r="OZ148" s="22">
        <v>10014.218000000001</v>
      </c>
      <c r="PA148" s="22">
        <v>9389.5637000000006</v>
      </c>
      <c r="PB148" s="22">
        <v>9389.5637000000006</v>
      </c>
      <c r="PC148" s="22">
        <v>8788.4526999999998</v>
      </c>
    </row>
    <row r="149" spans="1:421">
      <c r="A149" s="22" t="s">
        <v>71</v>
      </c>
      <c r="B149" s="22" t="s">
        <v>64</v>
      </c>
      <c r="C149" s="22">
        <v>7.1930268999999996</v>
      </c>
      <c r="D149" s="22">
        <v>13.657062</v>
      </c>
      <c r="E149" s="22">
        <v>2.3817545</v>
      </c>
      <c r="F149" s="22">
        <v>3.2367438000000002</v>
      </c>
      <c r="G149" s="22">
        <v>2.2404877000000001</v>
      </c>
      <c r="H149" s="22">
        <v>7.0481268999999998</v>
      </c>
      <c r="I149" s="22">
        <v>2.2542179</v>
      </c>
      <c r="J149" s="22">
        <v>3.3905902999999999</v>
      </c>
      <c r="K149" s="22">
        <v>3.215557</v>
      </c>
      <c r="L149" s="22">
        <v>12.666202</v>
      </c>
      <c r="M149" s="22">
        <v>24.592670999999999</v>
      </c>
      <c r="N149" s="22">
        <v>3.7662718000000002</v>
      </c>
      <c r="O149" s="22">
        <v>5.0619905000000003</v>
      </c>
      <c r="P149" s="22">
        <v>3.2185307999999999</v>
      </c>
      <c r="Q149" s="22">
        <v>12.114526</v>
      </c>
      <c r="R149" s="22">
        <v>3.5302796999999999</v>
      </c>
      <c r="S149" s="22">
        <v>5.6330089000000001</v>
      </c>
      <c r="T149" s="22">
        <v>5.3652660000000001</v>
      </c>
      <c r="U149" s="22">
        <v>10.716597</v>
      </c>
      <c r="V149" s="22">
        <v>20.709752000000002</v>
      </c>
      <c r="W149" s="22">
        <v>3.2591808000000002</v>
      </c>
      <c r="X149" s="22">
        <v>4.3884824</v>
      </c>
      <c r="Y149" s="22">
        <v>2.8439016000000001</v>
      </c>
      <c r="Z149" s="22">
        <v>10.297594999999999</v>
      </c>
      <c r="AA149" s="22">
        <v>3.0614498999999999</v>
      </c>
      <c r="AB149" s="22">
        <v>4.8232651000000004</v>
      </c>
      <c r="AC149" s="22">
        <v>4.5890873000000001</v>
      </c>
      <c r="AD149" s="22">
        <v>3.7938456999999999</v>
      </c>
      <c r="AE149" s="22">
        <v>7.1753245999999997</v>
      </c>
      <c r="AF149" s="22">
        <v>1.3791553000000001</v>
      </c>
      <c r="AG149" s="22">
        <v>1.9608627000000001</v>
      </c>
      <c r="AH149" s="22">
        <v>1.461168</v>
      </c>
      <c r="AI149" s="22">
        <v>3.8725480000000001</v>
      </c>
      <c r="AJ149" s="22">
        <v>1.3151864</v>
      </c>
      <c r="AK149" s="22">
        <v>1.8851595999999999</v>
      </c>
      <c r="AL149" s="22">
        <v>1.7991478000000001</v>
      </c>
      <c r="AM149" s="22">
        <v>8.8653487999999996</v>
      </c>
      <c r="AN149" s="22">
        <v>17.307766999999998</v>
      </c>
      <c r="AO149" s="22">
        <v>2.6626281000000001</v>
      </c>
      <c r="AP149" s="22">
        <v>3.6529569</v>
      </c>
      <c r="AQ149" s="22">
        <v>2.3683518000000001</v>
      </c>
      <c r="AR149" s="22">
        <v>8.5674793000000005</v>
      </c>
      <c r="AS149" s="22">
        <v>2.4981781999999999</v>
      </c>
      <c r="AT149" s="22">
        <v>3.963454</v>
      </c>
      <c r="AU149" s="22">
        <v>3.7915203000000002</v>
      </c>
      <c r="AV149" s="22">
        <v>7.0533919999999997</v>
      </c>
      <c r="AW149" s="22">
        <v>13.699552000000001</v>
      </c>
      <c r="AX149" s="22">
        <v>2.1908354999999999</v>
      </c>
      <c r="AY149" s="22">
        <v>3.0263008999999998</v>
      </c>
      <c r="AZ149" s="22">
        <v>2.0193677000000001</v>
      </c>
      <c r="BA149" s="22">
        <v>6.8785315000000002</v>
      </c>
      <c r="BB149" s="22">
        <v>2.0619320000000001</v>
      </c>
      <c r="BC149" s="22">
        <v>3.2104832000000001</v>
      </c>
      <c r="BD149" s="22">
        <v>3.0697586000000001</v>
      </c>
      <c r="BE149" s="22">
        <v>6.8411045000000001</v>
      </c>
      <c r="BF149" s="22">
        <v>12.820535</v>
      </c>
      <c r="BG149" s="22">
        <v>2.4414709000000001</v>
      </c>
      <c r="BH149" s="22">
        <v>2.9053057</v>
      </c>
      <c r="BI149" s="22">
        <v>2.0801566999999999</v>
      </c>
      <c r="BJ149" s="22">
        <v>6.6422692000000003</v>
      </c>
      <c r="BK149" s="22">
        <v>2.3204476000000001</v>
      </c>
      <c r="BL149" s="22">
        <v>3.3987854</v>
      </c>
      <c r="BM149" s="22">
        <v>3.0601555</v>
      </c>
      <c r="BN149" s="22">
        <v>10.702163000000001</v>
      </c>
      <c r="BO149" s="22">
        <v>20.351842000000001</v>
      </c>
      <c r="BP149" s="22">
        <v>3.4457184000000001</v>
      </c>
      <c r="BQ149" s="22">
        <v>4.2039007000000002</v>
      </c>
      <c r="BR149" s="22">
        <v>2.7926247000000002</v>
      </c>
      <c r="BS149" s="22">
        <v>10.222481</v>
      </c>
      <c r="BT149" s="22">
        <v>3.2486199</v>
      </c>
      <c r="BU149" s="22">
        <v>5.0048006999999997</v>
      </c>
      <c r="BV149" s="22">
        <v>4.5523182999999996</v>
      </c>
      <c r="BW149" s="22">
        <v>9.2749766999999999</v>
      </c>
      <c r="BX149" s="22">
        <v>17.580869</v>
      </c>
      <c r="BY149" s="22">
        <v>3.0553916000000001</v>
      </c>
      <c r="BZ149" s="22">
        <v>3.7063662000000002</v>
      </c>
      <c r="CA149" s="22">
        <v>2.5050487000000001</v>
      </c>
      <c r="CB149" s="22">
        <v>8.8888692000000002</v>
      </c>
      <c r="CC149" s="22">
        <v>2.8860423000000002</v>
      </c>
      <c r="CD149" s="22">
        <v>4.3949736000000001</v>
      </c>
      <c r="CE149" s="22">
        <v>3.9892812000000002</v>
      </c>
      <c r="CF149" s="22">
        <v>3.4963256999999999</v>
      </c>
      <c r="CG149" s="22">
        <v>6.4543505999999997</v>
      </c>
      <c r="CH149" s="22">
        <v>1.4439473</v>
      </c>
      <c r="CI149" s="22">
        <v>1.6657492</v>
      </c>
      <c r="CJ149" s="22">
        <v>1.3208078000000001</v>
      </c>
      <c r="CK149" s="22">
        <v>3.5240992000000002</v>
      </c>
      <c r="CL149" s="22">
        <v>1.3854986</v>
      </c>
      <c r="CM149" s="22">
        <v>1.9062863000000001</v>
      </c>
      <c r="CN149" s="22">
        <v>1.6676473000000001</v>
      </c>
      <c r="CO149" s="22">
        <v>7.061903</v>
      </c>
      <c r="CP149" s="22">
        <v>13.41009</v>
      </c>
      <c r="CQ149" s="22">
        <v>2.3700304999999999</v>
      </c>
      <c r="CR149" s="22">
        <v>2.8637603999999999</v>
      </c>
      <c r="CS149" s="22">
        <v>1.9770669000000001</v>
      </c>
      <c r="CT149" s="22">
        <v>6.8295566000000001</v>
      </c>
      <c r="CU149" s="22">
        <v>2.2413040999999998</v>
      </c>
      <c r="CV149" s="22">
        <v>3.3882777000000002</v>
      </c>
      <c r="CW149" s="22">
        <v>3.0448824999999999</v>
      </c>
      <c r="CX149" s="22">
        <v>5.7561885000000004</v>
      </c>
      <c r="CY149" s="22">
        <v>10.874345</v>
      </c>
      <c r="CZ149" s="22">
        <v>2.0139757999999999</v>
      </c>
      <c r="DA149" s="22">
        <v>2.409538</v>
      </c>
      <c r="DB149" s="22">
        <v>1.7153221999999999</v>
      </c>
      <c r="DC149" s="22">
        <v>5.6100788000000001</v>
      </c>
      <c r="DD149" s="22">
        <v>1.9106561</v>
      </c>
      <c r="DE149" s="22">
        <v>2.8312522000000002</v>
      </c>
      <c r="DF149" s="22">
        <v>2.5303452000000002</v>
      </c>
      <c r="DG149" s="22" t="s">
        <v>71</v>
      </c>
      <c r="DH149" s="22" t="s">
        <v>64</v>
      </c>
      <c r="DI149" s="22">
        <v>7.7216035999999999</v>
      </c>
      <c r="DJ149" s="22">
        <v>14.697487000000001</v>
      </c>
      <c r="DK149" s="22">
        <v>2.5155742000000001</v>
      </c>
      <c r="DL149" s="22">
        <v>3.4201336000000002</v>
      </c>
      <c r="DM149" s="22">
        <v>2.3420949000000002</v>
      </c>
      <c r="DN149" s="22">
        <v>7.5443935</v>
      </c>
      <c r="DO149" s="22">
        <v>2.3775681</v>
      </c>
      <c r="DP149" s="22">
        <v>3.6072253999999999</v>
      </c>
      <c r="DQ149" s="22">
        <v>3.4175835999999999</v>
      </c>
      <c r="DR149" s="22">
        <v>13.482063999999999</v>
      </c>
      <c r="DS149" s="22">
        <v>25.958594000000002</v>
      </c>
      <c r="DT149" s="22">
        <v>3.9825184999999999</v>
      </c>
      <c r="DU149" s="22">
        <v>5.3524319</v>
      </c>
      <c r="DV149" s="22">
        <v>3.3847464999999999</v>
      </c>
      <c r="DW149" s="22">
        <v>12.880219</v>
      </c>
      <c r="DX149" s="22">
        <v>3.7306235999999999</v>
      </c>
      <c r="DY149" s="22">
        <v>5.9750500999999998</v>
      </c>
      <c r="DZ149" s="22">
        <v>5.6324611999999998</v>
      </c>
      <c r="EA149" s="22">
        <v>11.41508</v>
      </c>
      <c r="EB149" s="22">
        <v>21.926331000000001</v>
      </c>
      <c r="EC149" s="22">
        <v>3.4412446000000001</v>
      </c>
      <c r="ED149" s="22">
        <v>4.6339964</v>
      </c>
      <c r="EE149" s="22">
        <v>2.9824248</v>
      </c>
      <c r="EF149" s="22">
        <v>10.952425</v>
      </c>
      <c r="EG149" s="22">
        <v>3.2298171999999998</v>
      </c>
      <c r="EH149" s="22">
        <v>5.1136705999999998</v>
      </c>
      <c r="EI149" s="22">
        <v>4.8254203999999996</v>
      </c>
      <c r="EJ149" s="22">
        <v>3.7938456999999999</v>
      </c>
      <c r="EK149" s="22">
        <v>7.1753245999999997</v>
      </c>
      <c r="EL149" s="22">
        <v>1.3791553000000001</v>
      </c>
      <c r="EM149" s="22">
        <v>1.9608627000000001</v>
      </c>
      <c r="EN149" s="22">
        <v>1.461168</v>
      </c>
      <c r="EO149" s="22">
        <v>3.8725480000000001</v>
      </c>
      <c r="EP149" s="22">
        <v>1.3151864</v>
      </c>
      <c r="EQ149" s="22">
        <v>1.8851595999999999</v>
      </c>
      <c r="ER149" s="22">
        <v>1.7991478000000001</v>
      </c>
      <c r="ES149" s="22">
        <v>8.9768430000000006</v>
      </c>
      <c r="ET149" s="22">
        <v>17.307766999999998</v>
      </c>
      <c r="EU149" s="22">
        <v>2.6984707999999999</v>
      </c>
      <c r="EV149" s="22">
        <v>3.6983679999999999</v>
      </c>
      <c r="EW149" s="22">
        <v>2.3980899999999998</v>
      </c>
      <c r="EX149" s="22">
        <v>8.6728497000000004</v>
      </c>
      <c r="EY149" s="22">
        <v>2.5320146000000001</v>
      </c>
      <c r="EZ149" s="22">
        <v>4.0151674000000002</v>
      </c>
      <c r="FA149" s="22">
        <v>3.7915203000000002</v>
      </c>
      <c r="FB149" s="22">
        <v>7.1273086000000001</v>
      </c>
      <c r="FC149" s="22">
        <v>13.699552000000001</v>
      </c>
      <c r="FD149" s="22">
        <v>2.2145978999999998</v>
      </c>
      <c r="FE149" s="22">
        <v>3.0564067000000001</v>
      </c>
      <c r="FF149" s="22">
        <v>2.0390831</v>
      </c>
      <c r="FG149" s="22">
        <v>6.9483883000000004</v>
      </c>
      <c r="FH149" s="22">
        <v>2.0843642</v>
      </c>
      <c r="FI149" s="22">
        <v>3.2447672000000001</v>
      </c>
      <c r="FJ149" s="22">
        <v>3.0697586000000001</v>
      </c>
      <c r="FK149" s="22">
        <v>7.3581517999999999</v>
      </c>
      <c r="FL149" s="22">
        <v>13.835038000000001</v>
      </c>
      <c r="FM149" s="22">
        <v>2.5755960999999998</v>
      </c>
      <c r="FN149" s="22">
        <v>3.0790617999999998</v>
      </c>
      <c r="FO149" s="22">
        <v>2.1766532999999999</v>
      </c>
      <c r="FP149" s="22">
        <v>7.1256035999999998</v>
      </c>
      <c r="FQ149" s="22">
        <v>2.4443107999999998</v>
      </c>
      <c r="FR149" s="22">
        <v>3.6140846</v>
      </c>
      <c r="FS149" s="22">
        <v>3.256964</v>
      </c>
      <c r="FT149" s="22">
        <v>11.26929</v>
      </c>
      <c r="FU149" s="22">
        <v>21.466480000000001</v>
      </c>
      <c r="FV149" s="22">
        <v>3.5894472999999998</v>
      </c>
      <c r="FW149" s="22">
        <v>4.3913682999999999</v>
      </c>
      <c r="FX149" s="22">
        <v>2.8940674999999998</v>
      </c>
      <c r="FY149" s="22">
        <v>10.750526000000001</v>
      </c>
      <c r="FZ149" s="22">
        <v>3.3810319999999998</v>
      </c>
      <c r="GA149" s="22">
        <v>5.2380478000000004</v>
      </c>
      <c r="GB149" s="22">
        <v>4.7664112999999997</v>
      </c>
      <c r="GC149" s="22">
        <v>9.8507805000000008</v>
      </c>
      <c r="GD149" s="22">
        <v>18.710291999999999</v>
      </c>
      <c r="GE149" s="22">
        <v>3.2043376000000001</v>
      </c>
      <c r="GF149" s="22">
        <v>3.8994607999999999</v>
      </c>
      <c r="GG149" s="22">
        <v>2.6118027000000001</v>
      </c>
      <c r="GH149" s="22">
        <v>9.4264390000000002</v>
      </c>
      <c r="GI149" s="22">
        <v>3.0235595000000002</v>
      </c>
      <c r="GJ149" s="22">
        <v>4.6343218999999998</v>
      </c>
      <c r="GK149" s="22">
        <v>4.2085198000000004</v>
      </c>
      <c r="GL149" s="22">
        <v>3.4963256999999999</v>
      </c>
      <c r="GM149" s="22">
        <v>6.4543505999999997</v>
      </c>
      <c r="GN149" s="22">
        <v>1.4439473</v>
      </c>
      <c r="GO149" s="22">
        <v>1.6657492</v>
      </c>
      <c r="GP149" s="22">
        <v>1.3208078000000001</v>
      </c>
      <c r="GQ149" s="22">
        <v>3.5240992000000002</v>
      </c>
      <c r="GR149" s="22">
        <v>1.3854986</v>
      </c>
      <c r="GS149" s="22">
        <v>1.9062863000000001</v>
      </c>
      <c r="GT149" s="22">
        <v>1.6676473000000001</v>
      </c>
      <c r="GU149" s="22">
        <v>7.061903</v>
      </c>
      <c r="GV149" s="22">
        <v>13.41009</v>
      </c>
      <c r="GW149" s="22">
        <v>2.3700304999999999</v>
      </c>
      <c r="GX149" s="22">
        <v>2.8637603999999999</v>
      </c>
      <c r="GY149" s="22">
        <v>1.9770669000000001</v>
      </c>
      <c r="GZ149" s="22">
        <v>6.8295566000000001</v>
      </c>
      <c r="HA149" s="22">
        <v>2.2413040999999998</v>
      </c>
      <c r="HB149" s="22">
        <v>3.3882777000000002</v>
      </c>
      <c r="HC149" s="22">
        <v>3.0448824999999999</v>
      </c>
      <c r="HD149" s="22">
        <v>5.7561885000000004</v>
      </c>
      <c r="HE149" s="22">
        <v>10.874345</v>
      </c>
      <c r="HF149" s="22">
        <v>2.0139757999999999</v>
      </c>
      <c r="HG149" s="22">
        <v>2.409538</v>
      </c>
      <c r="HH149" s="22">
        <v>1.7153221999999999</v>
      </c>
      <c r="HI149" s="22">
        <v>5.6100788000000001</v>
      </c>
      <c r="HJ149" s="22">
        <v>1.9106561</v>
      </c>
      <c r="HK149" s="22">
        <v>2.8312522000000002</v>
      </c>
      <c r="HL149" s="22">
        <v>2.5303452000000002</v>
      </c>
      <c r="HM149" s="22" t="s">
        <v>71</v>
      </c>
      <c r="HN149" s="22" t="s">
        <v>64</v>
      </c>
      <c r="HO149" s="22">
        <v>5.5011020000000004</v>
      </c>
      <c r="HP149" s="22">
        <v>10.34671</v>
      </c>
      <c r="HQ149" s="22">
        <v>1.9501071999999999</v>
      </c>
      <c r="HR149" s="22">
        <v>2.6642545000000002</v>
      </c>
      <c r="HS149" s="22">
        <v>1.9291282000000001</v>
      </c>
      <c r="HT149" s="22">
        <v>5.4766317000000004</v>
      </c>
      <c r="HU149" s="22">
        <v>1.8559994</v>
      </c>
      <c r="HV149" s="22">
        <v>2.6945158999999999</v>
      </c>
      <c r="HW149" s="22">
        <v>2.5663303000000002</v>
      </c>
      <c r="HX149" s="22">
        <v>11.856178999999999</v>
      </c>
      <c r="HY149" s="22">
        <v>22.768778999999999</v>
      </c>
      <c r="HZ149" s="22">
        <v>3.5681329000000002</v>
      </c>
      <c r="IA149" s="22">
        <v>4.7936057999999999</v>
      </c>
      <c r="IB149" s="22">
        <v>3.0769250000000001</v>
      </c>
      <c r="IC149" s="22">
        <v>11.361122</v>
      </c>
      <c r="ID149" s="22">
        <v>3.3483705000000001</v>
      </c>
      <c r="IE149" s="22">
        <v>5.3064901999999998</v>
      </c>
      <c r="IF149" s="22">
        <v>5.0100537999999997</v>
      </c>
      <c r="IG149" s="22">
        <v>9.5867924000000002</v>
      </c>
      <c r="IH149" s="22">
        <v>18.341170999999999</v>
      </c>
      <c r="II149" s="22">
        <v>2.9758612000000002</v>
      </c>
      <c r="IJ149" s="22">
        <v>4.0089081000000002</v>
      </c>
      <c r="IK149" s="22">
        <v>2.6397157</v>
      </c>
      <c r="IL149" s="22">
        <v>9.2470361000000008</v>
      </c>
      <c r="IM149" s="22">
        <v>2.8005827999999999</v>
      </c>
      <c r="IN149" s="22">
        <v>4.3623424000000002</v>
      </c>
      <c r="IO149" s="22">
        <v>4.1255363000000003</v>
      </c>
      <c r="IP149" s="22">
        <v>3.7938456999999999</v>
      </c>
      <c r="IQ149" s="22">
        <v>7.1753245999999997</v>
      </c>
      <c r="IR149" s="22">
        <v>1.3791553000000001</v>
      </c>
      <c r="IS149" s="22">
        <v>1.9608627000000001</v>
      </c>
      <c r="IT149" s="22">
        <v>1.461168</v>
      </c>
      <c r="IU149" s="22">
        <v>3.8725480000000001</v>
      </c>
      <c r="IV149" s="22">
        <v>1.3151864</v>
      </c>
      <c r="IW149" s="22">
        <v>1.8851595999999999</v>
      </c>
      <c r="IX149" s="22">
        <v>1.7991478000000001</v>
      </c>
      <c r="IY149" s="22">
        <v>9.8369414000000006</v>
      </c>
      <c r="IZ149" s="22">
        <v>18.988277</v>
      </c>
      <c r="JA149" s="22">
        <v>2.9165521000000001</v>
      </c>
      <c r="JB149" s="22">
        <v>3.9836895999999999</v>
      </c>
      <c r="JC149" s="22">
        <v>2.5503764000000002</v>
      </c>
      <c r="JD149" s="22">
        <v>9.4671249</v>
      </c>
      <c r="JE149" s="22">
        <v>2.7330652999999998</v>
      </c>
      <c r="JF149" s="22">
        <v>4.3679638000000001</v>
      </c>
      <c r="JG149" s="22">
        <v>4.1219169000000004</v>
      </c>
      <c r="JH149" s="22">
        <v>7.6961287</v>
      </c>
      <c r="JI149" s="22">
        <v>14.810912999999999</v>
      </c>
      <c r="JJ149" s="22">
        <v>2.3588629999999999</v>
      </c>
      <c r="JK149" s="22">
        <v>3.2451545999999998</v>
      </c>
      <c r="JL149" s="22">
        <v>2.1398571</v>
      </c>
      <c r="JM149" s="22">
        <v>7.4736984</v>
      </c>
      <c r="JN149" s="22">
        <v>2.2173672999999998</v>
      </c>
      <c r="JO149" s="22">
        <v>3.4781171</v>
      </c>
      <c r="JP149" s="22">
        <v>3.2883607000000001</v>
      </c>
      <c r="JQ149" s="22">
        <v>5.1792407000000003</v>
      </c>
      <c r="JR149" s="22">
        <v>9.5725721000000004</v>
      </c>
      <c r="JS149" s="22">
        <v>2.0140452999999998</v>
      </c>
      <c r="JT149" s="22">
        <v>2.3506860000000001</v>
      </c>
      <c r="JU149" s="22">
        <v>1.7787641000000001</v>
      </c>
      <c r="JV149" s="22">
        <v>5.1016383000000003</v>
      </c>
      <c r="JW149" s="22">
        <v>1.9258964000000001</v>
      </c>
      <c r="JX149" s="22">
        <v>2.7113177999999998</v>
      </c>
      <c r="JY149" s="22">
        <v>2.4238966</v>
      </c>
      <c r="JZ149" s="22">
        <v>9.7440645000000004</v>
      </c>
      <c r="KA149" s="22">
        <v>18.485399000000001</v>
      </c>
      <c r="KB149" s="22">
        <v>3.1891408000000001</v>
      </c>
      <c r="KC149" s="22">
        <v>3.8748152999999999</v>
      </c>
      <c r="KD149" s="22">
        <v>2.6057920999999999</v>
      </c>
      <c r="KE149" s="22">
        <v>9.3282924999999999</v>
      </c>
      <c r="KF149" s="22">
        <v>3.0108069999999998</v>
      </c>
      <c r="KG149" s="22">
        <v>4.5997914</v>
      </c>
      <c r="KH149" s="22">
        <v>4.1805319000000001</v>
      </c>
      <c r="KI149" s="22">
        <v>8.1373835999999997</v>
      </c>
      <c r="KJ149" s="22">
        <v>15.359215000000001</v>
      </c>
      <c r="KK149" s="22">
        <v>2.7594015999999999</v>
      </c>
      <c r="KL149" s="22">
        <v>3.3235719000000001</v>
      </c>
      <c r="KM149" s="22">
        <v>2.2942559</v>
      </c>
      <c r="KN149" s="22">
        <v>7.8319958999999999</v>
      </c>
      <c r="KO149" s="22">
        <v>2.6124969</v>
      </c>
      <c r="KP149" s="22">
        <v>3.9214419</v>
      </c>
      <c r="KQ149" s="22">
        <v>3.5527505000000001</v>
      </c>
      <c r="KR149" s="22">
        <v>3.4963256999999999</v>
      </c>
      <c r="KS149" s="22">
        <v>6.4543505999999997</v>
      </c>
      <c r="KT149" s="22">
        <v>1.4439473</v>
      </c>
      <c r="KU149" s="22">
        <v>1.6657492</v>
      </c>
      <c r="KV149" s="22">
        <v>1.3208078000000001</v>
      </c>
      <c r="KW149" s="22">
        <v>3.5240992000000002</v>
      </c>
      <c r="KX149" s="22">
        <v>1.3854986</v>
      </c>
      <c r="KY149" s="22">
        <v>1.9062863000000001</v>
      </c>
      <c r="KZ149" s="22">
        <v>1.6676473000000001</v>
      </c>
      <c r="LA149" s="22">
        <v>7.9026329999999998</v>
      </c>
      <c r="LB149" s="22">
        <v>15.055652</v>
      </c>
      <c r="LC149" s="22">
        <v>2.5810333000000001</v>
      </c>
      <c r="LD149" s="22">
        <v>3.1395110000000002</v>
      </c>
      <c r="LE149" s="22">
        <v>2.1226215000000002</v>
      </c>
      <c r="LF149" s="22">
        <v>7.6053769999999998</v>
      </c>
      <c r="LG149" s="22">
        <v>2.4355872999999999</v>
      </c>
      <c r="LH149" s="22">
        <v>3.7315356</v>
      </c>
      <c r="LI149" s="22">
        <v>3.3649817</v>
      </c>
      <c r="LJ149" s="22">
        <v>6.3270843000000001</v>
      </c>
      <c r="LK149" s="22">
        <v>11.991808000000001</v>
      </c>
      <c r="LL149" s="22">
        <v>2.1572068999999998</v>
      </c>
      <c r="LM149" s="22">
        <v>2.5967406</v>
      </c>
      <c r="LN149" s="22">
        <v>1.8141014</v>
      </c>
      <c r="LO149" s="22">
        <v>6.1368817</v>
      </c>
      <c r="LP149" s="22">
        <v>2.0425325000000001</v>
      </c>
      <c r="LQ149" s="22">
        <v>3.0642998000000001</v>
      </c>
      <c r="LR149" s="22">
        <v>2.7478902000000001</v>
      </c>
      <c r="LS149" s="22" t="s">
        <v>71</v>
      </c>
      <c r="LT149" s="22" t="s">
        <v>64</v>
      </c>
      <c r="LU149" s="22">
        <v>5.9928575999999998</v>
      </c>
      <c r="LV149" s="22">
        <v>14.082454</v>
      </c>
      <c r="LW149" s="22">
        <v>25.960895000000001</v>
      </c>
      <c r="LX149" s="22">
        <v>4.8497706999999997</v>
      </c>
      <c r="LY149" s="22">
        <v>5.8053324999999996</v>
      </c>
      <c r="LZ149" s="22">
        <v>3.9026869</v>
      </c>
      <c r="MA149" s="22">
        <v>13.176577999999999</v>
      </c>
      <c r="MB149" s="22">
        <v>4.6037537999999998</v>
      </c>
      <c r="MC149" s="22">
        <v>6.7958055999999996</v>
      </c>
      <c r="MD149" s="22" t="s">
        <v>71</v>
      </c>
      <c r="ME149" s="22" t="s">
        <v>64</v>
      </c>
      <c r="MF149" s="22">
        <v>32.339027999999999</v>
      </c>
      <c r="MG149" s="22">
        <v>59.717483000000001</v>
      </c>
      <c r="MH149" s="22">
        <v>11.258967</v>
      </c>
      <c r="MI149" s="22">
        <v>13.440450999999999</v>
      </c>
      <c r="MJ149" s="22">
        <v>9.1856755000000003</v>
      </c>
      <c r="MK149" s="22">
        <v>30.478278</v>
      </c>
      <c r="ML149" s="22">
        <v>10.694118</v>
      </c>
      <c r="MM149" s="22">
        <v>15.72701</v>
      </c>
      <c r="MN149" s="22">
        <v>14.702013000000001</v>
      </c>
      <c r="MO149" s="22">
        <v>33.626995999999998</v>
      </c>
      <c r="MP149" s="22">
        <v>61.010303</v>
      </c>
      <c r="MQ149" s="22">
        <v>12.543221000000001</v>
      </c>
      <c r="MR149" s="22">
        <v>14.725091000000001</v>
      </c>
      <c r="MS149" s="22">
        <v>10.469571999999999</v>
      </c>
      <c r="MT149" s="22">
        <v>31.765938999999999</v>
      </c>
      <c r="MU149" s="22">
        <v>11.978273</v>
      </c>
      <c r="MV149" s="22">
        <v>17.012053999999999</v>
      </c>
      <c r="MW149" s="22">
        <v>15.986948</v>
      </c>
      <c r="MX149" s="22" t="s">
        <v>71</v>
      </c>
      <c r="MY149" s="22" t="s">
        <v>64</v>
      </c>
      <c r="MZ149" s="22">
        <v>5.5993356000000001E-2</v>
      </c>
      <c r="NA149" s="22">
        <v>4.0128348000000001E-2</v>
      </c>
      <c r="NB149" s="22">
        <v>8.0566333000000004E-2</v>
      </c>
      <c r="NC149" s="22">
        <v>3.6862513E-2</v>
      </c>
      <c r="ND149" s="22">
        <v>3.8838810000000001E-2</v>
      </c>
      <c r="NE149" s="22">
        <v>3.4898431000000001E-2</v>
      </c>
      <c r="NF149" s="22">
        <v>5.4097885999999998E-2</v>
      </c>
      <c r="NG149" s="22">
        <v>3.6353191999999999E-2</v>
      </c>
      <c r="NH149" s="22">
        <v>4.0891329999999997E-2</v>
      </c>
      <c r="NI149" s="22">
        <v>4.0742520999999997E-2</v>
      </c>
      <c r="NJ149" s="22">
        <v>2.4902897E-2</v>
      </c>
      <c r="NK149" s="22">
        <v>6.5276181000000003E-2</v>
      </c>
      <c r="NL149" s="22">
        <v>2.1642287999999999E-2</v>
      </c>
      <c r="NM149" s="22">
        <v>2.3615422E-2</v>
      </c>
      <c r="NN149" s="22">
        <v>1.9681348000000001E-2</v>
      </c>
      <c r="NO149" s="22">
        <v>3.8850084E-2</v>
      </c>
      <c r="NP149" s="22">
        <v>2.1133782E-2</v>
      </c>
      <c r="NQ149" s="22">
        <v>2.5664658999999999E-2</v>
      </c>
      <c r="NR149" s="22">
        <v>5.6190779000000003E-2</v>
      </c>
      <c r="NS149" s="22">
        <v>4.0940490000000003E-2</v>
      </c>
      <c r="NT149" s="22" t="s">
        <v>71</v>
      </c>
      <c r="NU149" s="22" t="s">
        <v>64</v>
      </c>
      <c r="NV149" s="22">
        <v>3.0913951999999998E-4</v>
      </c>
      <c r="NW149" s="22">
        <v>2.0912331E-4</v>
      </c>
      <c r="NX149" s="22">
        <v>1.6868032000000001E-4</v>
      </c>
      <c r="NY149" s="22">
        <v>1.8401336000000001E-4</v>
      </c>
      <c r="NZ149" s="22">
        <v>1.1906807E-4</v>
      </c>
      <c r="OA149" s="22">
        <v>1.6868032000000001E-4</v>
      </c>
      <c r="OB149" s="22">
        <v>1.8401336000000001E-4</v>
      </c>
      <c r="OC149" s="22">
        <v>1.1906807E-4</v>
      </c>
      <c r="OD149" s="22">
        <v>3.2509949999999998E-4</v>
      </c>
      <c r="OE149" s="22">
        <v>3.2509949999999998E-4</v>
      </c>
      <c r="OF149" s="22">
        <v>2.3117185000000001E-3</v>
      </c>
      <c r="OG149" s="22">
        <v>7.4240419999999996E-3</v>
      </c>
      <c r="OH149" s="22">
        <v>2.9530353999999998E-3</v>
      </c>
      <c r="OI149" s="22">
        <v>9.4784142E-4</v>
      </c>
      <c r="OJ149" s="22" t="s">
        <v>71</v>
      </c>
      <c r="OK149" s="22" t="s">
        <v>64</v>
      </c>
      <c r="OL149" s="22">
        <v>0.19370628000000001</v>
      </c>
      <c r="OM149" s="22">
        <v>0.38618638</v>
      </c>
      <c r="ON149" s="22">
        <v>0.19164999999999999</v>
      </c>
      <c r="OO149" s="22">
        <v>0.40288439999999998</v>
      </c>
      <c r="OP149" s="22">
        <v>0.40288439999999998</v>
      </c>
      <c r="OQ149" s="22">
        <v>0.40288439999999998</v>
      </c>
      <c r="OR149" s="22">
        <v>0.19164999999999999</v>
      </c>
      <c r="OS149" s="22">
        <v>0.19164999999999999</v>
      </c>
      <c r="OT149" s="22">
        <v>0.19370628000000001</v>
      </c>
      <c r="OU149" s="22">
        <v>0.19993034000000001</v>
      </c>
      <c r="OV149" s="22">
        <v>0.29375354999999997</v>
      </c>
      <c r="OW149" s="22">
        <v>0.29670447999999999</v>
      </c>
      <c r="OX149" s="22">
        <v>0.29375354999999997</v>
      </c>
      <c r="OY149" s="22">
        <v>0.36531279</v>
      </c>
      <c r="OZ149" s="22">
        <v>0.36531279</v>
      </c>
      <c r="PA149" s="22">
        <v>0.29670447999999999</v>
      </c>
      <c r="PB149" s="22">
        <v>0.29670447999999999</v>
      </c>
      <c r="PC149" s="22">
        <v>0.19993034000000001</v>
      </c>
    </row>
    <row r="150" spans="1:421">
      <c r="A150" s="22" t="s">
        <v>68</v>
      </c>
      <c r="B150" s="22" t="s">
        <v>64</v>
      </c>
      <c r="C150" s="22">
        <v>86.680655999999999</v>
      </c>
      <c r="D150" s="22">
        <v>20.054772</v>
      </c>
      <c r="E150" s="22">
        <v>44.690641999999997</v>
      </c>
      <c r="F150" s="22">
        <v>31.476914000000001</v>
      </c>
      <c r="G150" s="22">
        <v>17.381278999999999</v>
      </c>
      <c r="H150" s="22">
        <v>40.809120999999998</v>
      </c>
      <c r="I150" s="22">
        <v>166.17223000000001</v>
      </c>
      <c r="J150" s="22">
        <v>87.310687000000001</v>
      </c>
      <c r="K150" s="22">
        <v>71.480507000000003</v>
      </c>
      <c r="L150" s="22">
        <v>153.73654999999999</v>
      </c>
      <c r="M150" s="22">
        <v>28.533825</v>
      </c>
      <c r="N150" s="22">
        <v>76.722222000000002</v>
      </c>
      <c r="O150" s="22">
        <v>49.288569000000003</v>
      </c>
      <c r="P150" s="22">
        <v>23.206182999999999</v>
      </c>
      <c r="Q150" s="22">
        <v>66.556768000000005</v>
      </c>
      <c r="R150" s="22">
        <v>301.51022</v>
      </c>
      <c r="S150" s="22">
        <v>155.58582000000001</v>
      </c>
      <c r="T150" s="22">
        <v>126.71093</v>
      </c>
      <c r="U150" s="22">
        <v>129.91665</v>
      </c>
      <c r="V150" s="22">
        <v>25.299247000000001</v>
      </c>
      <c r="W150" s="22">
        <v>65.284397999999996</v>
      </c>
      <c r="X150" s="22">
        <v>42.753365000000002</v>
      </c>
      <c r="Y150" s="22">
        <v>20.899698999999998</v>
      </c>
      <c r="Z150" s="22">
        <v>57.221882999999998</v>
      </c>
      <c r="AA150" s="22">
        <v>253.62766999999999</v>
      </c>
      <c r="AB150" s="22">
        <v>131.36188999999999</v>
      </c>
      <c r="AC150" s="22">
        <v>107.07689000000001</v>
      </c>
      <c r="AD150" s="22">
        <v>44.937055999999998</v>
      </c>
      <c r="AE150" s="22">
        <v>12.697737999999999</v>
      </c>
      <c r="AF150" s="22">
        <v>23.511139</v>
      </c>
      <c r="AG150" s="22">
        <v>18.476089000000002</v>
      </c>
      <c r="AH150" s="22">
        <v>11.406105</v>
      </c>
      <c r="AI150" s="22">
        <v>23.156867999999999</v>
      </c>
      <c r="AJ150" s="22">
        <v>84.442971</v>
      </c>
      <c r="AK150" s="22">
        <v>44.888185</v>
      </c>
      <c r="AL150" s="22">
        <v>37.414886000000003</v>
      </c>
      <c r="AM150" s="22">
        <v>107.07065</v>
      </c>
      <c r="AN150" s="22">
        <v>20.563665</v>
      </c>
      <c r="AO150" s="22">
        <v>53.194974000000002</v>
      </c>
      <c r="AP150" s="22">
        <v>34.988661999999998</v>
      </c>
      <c r="AQ150" s="22">
        <v>16.813289999999999</v>
      </c>
      <c r="AR150" s="22">
        <v>47.021915999999997</v>
      </c>
      <c r="AS150" s="22">
        <v>209.83731</v>
      </c>
      <c r="AT150" s="22">
        <v>108.15066</v>
      </c>
      <c r="AU150" s="22">
        <v>88.592005</v>
      </c>
      <c r="AV150" s="22">
        <v>84.933350000000004</v>
      </c>
      <c r="AW150" s="22">
        <v>17.549240999999999</v>
      </c>
      <c r="AX150" s="22">
        <v>42.561793000000002</v>
      </c>
      <c r="AY150" s="22">
        <v>28.907588000000001</v>
      </c>
      <c r="AZ150" s="22">
        <v>14.660887000000001</v>
      </c>
      <c r="BA150" s="22">
        <v>38.339810999999997</v>
      </c>
      <c r="BB150" s="22">
        <v>165.34531999999999</v>
      </c>
      <c r="BC150" s="22">
        <v>85.638606999999993</v>
      </c>
      <c r="BD150" s="22">
        <v>70.344012000000006</v>
      </c>
      <c r="BE150" s="22">
        <v>82.200140000000005</v>
      </c>
      <c r="BF150" s="22">
        <v>17.859147</v>
      </c>
      <c r="BG150" s="22">
        <v>43.109569999999998</v>
      </c>
      <c r="BH150" s="22">
        <v>28.587454000000001</v>
      </c>
      <c r="BI150" s="22">
        <v>16.128330999999999</v>
      </c>
      <c r="BJ150" s="22">
        <v>38.359710999999997</v>
      </c>
      <c r="BK150" s="22">
        <v>158.38708</v>
      </c>
      <c r="BL150" s="22">
        <v>83.553004000000001</v>
      </c>
      <c r="BM150" s="22">
        <v>67.682023999999998</v>
      </c>
      <c r="BN150" s="22">
        <v>129.45121</v>
      </c>
      <c r="BO150" s="22">
        <v>23.811330000000002</v>
      </c>
      <c r="BP150" s="22">
        <v>65.823400000000007</v>
      </c>
      <c r="BQ150" s="22">
        <v>41.283450999999999</v>
      </c>
      <c r="BR150" s="22">
        <v>20.478359000000001</v>
      </c>
      <c r="BS150" s="22">
        <v>56.684384000000001</v>
      </c>
      <c r="BT150" s="22">
        <v>253.56434999999999</v>
      </c>
      <c r="BU150" s="22">
        <v>131.68958000000001</v>
      </c>
      <c r="BV150" s="22">
        <v>105.79903</v>
      </c>
      <c r="BW150" s="22">
        <v>112.05931</v>
      </c>
      <c r="BX150" s="22">
        <v>21.434987</v>
      </c>
      <c r="BY150" s="22">
        <v>57.383682999999998</v>
      </c>
      <c r="BZ150" s="22">
        <v>36.447239000000003</v>
      </c>
      <c r="CA150" s="22">
        <v>18.657164000000002</v>
      </c>
      <c r="CB150" s="22">
        <v>49.765808</v>
      </c>
      <c r="CC150" s="22">
        <v>218.69291999999999</v>
      </c>
      <c r="CD150" s="22">
        <v>113.97668</v>
      </c>
      <c r="CE150" s="22">
        <v>91.732789999999994</v>
      </c>
      <c r="CF150" s="22">
        <v>41.130243</v>
      </c>
      <c r="CG150" s="22">
        <v>10.734947999999999</v>
      </c>
      <c r="CH150" s="22">
        <v>22.223409</v>
      </c>
      <c r="CI150" s="22">
        <v>15.916229</v>
      </c>
      <c r="CJ150" s="22">
        <v>10.307456</v>
      </c>
      <c r="CK150" s="22">
        <v>21.044194000000001</v>
      </c>
      <c r="CL150" s="22">
        <v>77.897164000000004</v>
      </c>
      <c r="CM150" s="22">
        <v>41.755735999999999</v>
      </c>
      <c r="CN150" s="22">
        <v>34.178308000000001</v>
      </c>
      <c r="CO150" s="22">
        <v>84.770173</v>
      </c>
      <c r="CP150" s="22">
        <v>16.219604</v>
      </c>
      <c r="CQ150" s="22">
        <v>43.196196</v>
      </c>
      <c r="CR150" s="22">
        <v>27.630763999999999</v>
      </c>
      <c r="CS150" s="22">
        <v>14.309822</v>
      </c>
      <c r="CT150" s="22">
        <v>37.956220999999999</v>
      </c>
      <c r="CU150" s="22">
        <v>165.81108</v>
      </c>
      <c r="CV150" s="22">
        <v>86.213842999999997</v>
      </c>
      <c r="CW150" s="22">
        <v>69.380084999999994</v>
      </c>
      <c r="CX150" s="22">
        <v>68.854634000000004</v>
      </c>
      <c r="CY150" s="22">
        <v>14.055134000000001</v>
      </c>
      <c r="CZ150" s="22">
        <v>35.476996</v>
      </c>
      <c r="DA150" s="22">
        <v>23.214079999999999</v>
      </c>
      <c r="DB150" s="22">
        <v>12.65549</v>
      </c>
      <c r="DC150" s="22">
        <v>31.634813999999999</v>
      </c>
      <c r="DD150" s="22">
        <v>133.89144999999999</v>
      </c>
      <c r="DE150" s="22">
        <v>70.004275000000007</v>
      </c>
      <c r="DF150" s="22">
        <v>56.509566</v>
      </c>
      <c r="DG150" s="22" t="s">
        <v>68</v>
      </c>
      <c r="DH150" s="22" t="s">
        <v>64</v>
      </c>
      <c r="DI150" s="22">
        <v>93.099778999999998</v>
      </c>
      <c r="DJ150" s="22">
        <v>20.845652000000001</v>
      </c>
      <c r="DK150" s="22">
        <v>47.712009999999999</v>
      </c>
      <c r="DL150" s="22">
        <v>33.198788</v>
      </c>
      <c r="DM150" s="22">
        <v>17.946041999999998</v>
      </c>
      <c r="DN150" s="22">
        <v>43.297077000000002</v>
      </c>
      <c r="DO150" s="22">
        <v>179.16602</v>
      </c>
      <c r="DP150" s="22">
        <v>93.830736999999999</v>
      </c>
      <c r="DQ150" s="22">
        <v>76.638120000000001</v>
      </c>
      <c r="DR150" s="22">
        <v>163.64742000000001</v>
      </c>
      <c r="DS150" s="22">
        <v>29.598776999999998</v>
      </c>
      <c r="DT150" s="22">
        <v>81.474610999999996</v>
      </c>
      <c r="DU150" s="22">
        <v>52.055587000000003</v>
      </c>
      <c r="DV150" s="22">
        <v>24.215579000000002</v>
      </c>
      <c r="DW150" s="22">
        <v>70.487444999999994</v>
      </c>
      <c r="DX150" s="22">
        <v>321.41048000000001</v>
      </c>
      <c r="DY150" s="22">
        <v>165.65262000000001</v>
      </c>
      <c r="DZ150" s="22">
        <v>133.51609999999999</v>
      </c>
      <c r="EA150" s="22">
        <v>138.40364</v>
      </c>
      <c r="EB150" s="22">
        <v>26.221118000000001</v>
      </c>
      <c r="EC150" s="22">
        <v>69.329677000000004</v>
      </c>
      <c r="ED150" s="22">
        <v>45.084028000000004</v>
      </c>
      <c r="EE150" s="22">
        <v>21.716591999999999</v>
      </c>
      <c r="EF150" s="22">
        <v>60.554758999999997</v>
      </c>
      <c r="EG150" s="22">
        <v>270.7192</v>
      </c>
      <c r="EH150" s="22">
        <v>139.98426000000001</v>
      </c>
      <c r="EI150" s="22">
        <v>113.12358999999999</v>
      </c>
      <c r="EJ150" s="22">
        <v>44.937055999999998</v>
      </c>
      <c r="EK150" s="22">
        <v>12.697737999999999</v>
      </c>
      <c r="EL150" s="22">
        <v>23.511139</v>
      </c>
      <c r="EM150" s="22">
        <v>18.476089000000002</v>
      </c>
      <c r="EN150" s="22">
        <v>11.406105</v>
      </c>
      <c r="EO150" s="22">
        <v>23.156867999999999</v>
      </c>
      <c r="EP150" s="22">
        <v>84.442971</v>
      </c>
      <c r="EQ150" s="22">
        <v>44.888185</v>
      </c>
      <c r="ER150" s="22">
        <v>37.414886000000003</v>
      </c>
      <c r="ES150" s="22">
        <v>108.41562999999999</v>
      </c>
      <c r="ET150" s="22">
        <v>20.563665</v>
      </c>
      <c r="EU150" s="22">
        <v>53.888643000000002</v>
      </c>
      <c r="EV150" s="22">
        <v>35.434013999999998</v>
      </c>
      <c r="EW150" s="22">
        <v>17.036892999999999</v>
      </c>
      <c r="EX150" s="22">
        <v>47.614078999999997</v>
      </c>
      <c r="EY150" s="22">
        <v>212.44208</v>
      </c>
      <c r="EZ150" s="22">
        <v>109.51481</v>
      </c>
      <c r="FA150" s="22">
        <v>88.592005</v>
      </c>
      <c r="FB150" s="22">
        <v>85.825019999999995</v>
      </c>
      <c r="FC150" s="22">
        <v>17.549240999999999</v>
      </c>
      <c r="FD150" s="22">
        <v>43.02167</v>
      </c>
      <c r="FE150" s="22">
        <v>29.202839000000001</v>
      </c>
      <c r="FF150" s="22">
        <v>14.809127999999999</v>
      </c>
      <c r="FG150" s="22">
        <v>38.732391999999997</v>
      </c>
      <c r="FH150" s="22">
        <v>167.07219000000001</v>
      </c>
      <c r="FI150" s="22">
        <v>86.542990000000003</v>
      </c>
      <c r="FJ150" s="22">
        <v>70.344012000000006</v>
      </c>
      <c r="FK150" s="22">
        <v>88.475350000000006</v>
      </c>
      <c r="FL150" s="22">
        <v>18.586296999999998</v>
      </c>
      <c r="FM150" s="22">
        <v>46.073945999999999</v>
      </c>
      <c r="FN150" s="22">
        <v>30.224295000000001</v>
      </c>
      <c r="FO150" s="22">
        <v>16.653123000000001</v>
      </c>
      <c r="FP150" s="22">
        <v>40.769579999999998</v>
      </c>
      <c r="FQ150" s="22">
        <v>171.12624</v>
      </c>
      <c r="FR150" s="22">
        <v>89.946723000000006</v>
      </c>
      <c r="FS150" s="22">
        <v>72.718070999999995</v>
      </c>
      <c r="FT150" s="22">
        <v>136.34898000000001</v>
      </c>
      <c r="FU150" s="22">
        <v>24.580314000000001</v>
      </c>
      <c r="FV150" s="22">
        <v>69.070442</v>
      </c>
      <c r="FW150" s="22">
        <v>43.055636</v>
      </c>
      <c r="FX150" s="22">
        <v>21.017903</v>
      </c>
      <c r="FY150" s="22">
        <v>59.302778000000004</v>
      </c>
      <c r="FZ150" s="22">
        <v>267.59096</v>
      </c>
      <c r="GA150" s="22">
        <v>138.71847</v>
      </c>
      <c r="GB150" s="22">
        <v>111.33059</v>
      </c>
      <c r="GC150" s="22">
        <v>119.05535</v>
      </c>
      <c r="GD150" s="22">
        <v>22.248462</v>
      </c>
      <c r="GE150" s="22">
        <v>60.692652000000002</v>
      </c>
      <c r="GF150" s="22">
        <v>38.273825000000002</v>
      </c>
      <c r="GG150" s="22">
        <v>19.243003999999999</v>
      </c>
      <c r="GH150" s="22">
        <v>52.451034</v>
      </c>
      <c r="GI150" s="22">
        <v>232.88793999999999</v>
      </c>
      <c r="GJ150" s="22">
        <v>121.10486</v>
      </c>
      <c r="GK150" s="22">
        <v>97.349449000000007</v>
      </c>
      <c r="GL150" s="22">
        <v>41.130243</v>
      </c>
      <c r="GM150" s="22">
        <v>10.734947999999999</v>
      </c>
      <c r="GN150" s="22">
        <v>22.223409</v>
      </c>
      <c r="GO150" s="22">
        <v>15.916229</v>
      </c>
      <c r="GP150" s="22">
        <v>10.307456</v>
      </c>
      <c r="GQ150" s="22">
        <v>21.044194000000001</v>
      </c>
      <c r="GR150" s="22">
        <v>77.897164000000004</v>
      </c>
      <c r="GS150" s="22">
        <v>41.755735999999999</v>
      </c>
      <c r="GT150" s="22">
        <v>34.178308000000001</v>
      </c>
      <c r="GU150" s="22">
        <v>84.770173</v>
      </c>
      <c r="GV150" s="22">
        <v>16.219604</v>
      </c>
      <c r="GW150" s="22">
        <v>43.196196</v>
      </c>
      <c r="GX150" s="22">
        <v>27.630763999999999</v>
      </c>
      <c r="GY150" s="22">
        <v>14.309822</v>
      </c>
      <c r="GZ150" s="22">
        <v>37.956220999999999</v>
      </c>
      <c r="HA150" s="22">
        <v>165.81108</v>
      </c>
      <c r="HB150" s="22">
        <v>86.213842999999997</v>
      </c>
      <c r="HC150" s="22">
        <v>69.380084999999994</v>
      </c>
      <c r="HD150" s="22">
        <v>68.854634000000004</v>
      </c>
      <c r="HE150" s="22">
        <v>14.055134000000001</v>
      </c>
      <c r="HF150" s="22">
        <v>35.476996</v>
      </c>
      <c r="HG150" s="22">
        <v>23.214079999999999</v>
      </c>
      <c r="HH150" s="22">
        <v>12.65549</v>
      </c>
      <c r="HI150" s="22">
        <v>31.634813999999999</v>
      </c>
      <c r="HJ150" s="22">
        <v>133.89144999999999</v>
      </c>
      <c r="HK150" s="22">
        <v>70.004275000000007</v>
      </c>
      <c r="HL150" s="22">
        <v>56.509566</v>
      </c>
      <c r="HM150" s="22" t="s">
        <v>68</v>
      </c>
      <c r="HN150" s="22" t="s">
        <v>64</v>
      </c>
      <c r="HO150" s="22">
        <v>66.006326000000001</v>
      </c>
      <c r="HP150" s="22">
        <v>17.485645999999999</v>
      </c>
      <c r="HQ150" s="22">
        <v>34.823630000000001</v>
      </c>
      <c r="HR150" s="22">
        <v>25.940778999999999</v>
      </c>
      <c r="HS150" s="22">
        <v>15.539766999999999</v>
      </c>
      <c r="HT150" s="22">
        <v>32.826909999999998</v>
      </c>
      <c r="HU150" s="22">
        <v>124.46353999999999</v>
      </c>
      <c r="HV150" s="22">
        <v>66.272487999999996</v>
      </c>
      <c r="HW150" s="22">
        <v>54.845754999999997</v>
      </c>
      <c r="HX150" s="22">
        <v>143.84560999999999</v>
      </c>
      <c r="HY150" s="22">
        <v>27.130323000000001</v>
      </c>
      <c r="HZ150" s="22">
        <v>72.082700000000003</v>
      </c>
      <c r="IA150" s="22">
        <v>46.732244000000001</v>
      </c>
      <c r="IB150" s="22">
        <v>22.443603</v>
      </c>
      <c r="IC150" s="22">
        <v>62.812869999999997</v>
      </c>
      <c r="ID150" s="22">
        <v>281.41152</v>
      </c>
      <c r="IE150" s="22">
        <v>145.52267000000001</v>
      </c>
      <c r="IF150" s="22">
        <v>117.60962000000001</v>
      </c>
      <c r="IG150" s="22">
        <v>116.11633999999999</v>
      </c>
      <c r="IH150" s="22">
        <v>23.455269000000001</v>
      </c>
      <c r="II150" s="22">
        <v>58.746803</v>
      </c>
      <c r="IJ150" s="22">
        <v>39.107340999999998</v>
      </c>
      <c r="IK150" s="22">
        <v>19.735177</v>
      </c>
      <c r="IL150" s="22">
        <v>51.932946000000001</v>
      </c>
      <c r="IM150" s="22">
        <v>225.70354</v>
      </c>
      <c r="IN150" s="22">
        <v>117.32114</v>
      </c>
      <c r="IO150" s="22">
        <v>95.212727999999998</v>
      </c>
      <c r="IP150" s="22">
        <v>44.937055999999998</v>
      </c>
      <c r="IQ150" s="22">
        <v>12.697737999999999</v>
      </c>
      <c r="IR150" s="22">
        <v>23.511139</v>
      </c>
      <c r="IS150" s="22">
        <v>18.476089000000002</v>
      </c>
      <c r="IT150" s="22">
        <v>11.406105</v>
      </c>
      <c r="IU150" s="22">
        <v>23.156867999999999</v>
      </c>
      <c r="IV150" s="22">
        <v>84.442971</v>
      </c>
      <c r="IW150" s="22">
        <v>44.888185</v>
      </c>
      <c r="IX150" s="22">
        <v>37.414886000000003</v>
      </c>
      <c r="IY150" s="22">
        <v>118.95945</v>
      </c>
      <c r="IZ150" s="22">
        <v>21.848822999999999</v>
      </c>
      <c r="JA150" s="22">
        <v>58.937344000000003</v>
      </c>
      <c r="JB150" s="22">
        <v>38.229289000000001</v>
      </c>
      <c r="JC150" s="22">
        <v>17.949905999999999</v>
      </c>
      <c r="JD150" s="22">
        <v>51.655532000000001</v>
      </c>
      <c r="JE150" s="22">
        <v>233.71284</v>
      </c>
      <c r="JF150" s="22">
        <v>120.25479</v>
      </c>
      <c r="JG150" s="22">
        <v>97.097634999999997</v>
      </c>
      <c r="JH150" s="22">
        <v>92.797621000000007</v>
      </c>
      <c r="JI150" s="22">
        <v>18.399383</v>
      </c>
      <c r="JJ150" s="22">
        <v>46.360396999999999</v>
      </c>
      <c r="JK150" s="22">
        <v>31.051601999999999</v>
      </c>
      <c r="JL150" s="22">
        <v>15.413183</v>
      </c>
      <c r="JM150" s="22">
        <v>41.405230000000003</v>
      </c>
      <c r="JN150" s="22">
        <v>181.13829000000001</v>
      </c>
      <c r="JO150" s="22">
        <v>93.645258999999996</v>
      </c>
      <c r="JP150" s="22">
        <v>75.969778000000005</v>
      </c>
      <c r="JQ150" s="22">
        <v>61.896785999999999</v>
      </c>
      <c r="JR150" s="22">
        <v>15.401573000000001</v>
      </c>
      <c r="JS150" s="22">
        <v>33.409522000000003</v>
      </c>
      <c r="JT150" s="22">
        <v>23.215675999999998</v>
      </c>
      <c r="JU150" s="22">
        <v>14.362671000000001</v>
      </c>
      <c r="JV150" s="22">
        <v>30.555185999999999</v>
      </c>
      <c r="JW150" s="22">
        <v>117.3734</v>
      </c>
      <c r="JX150" s="22">
        <v>62.867024999999998</v>
      </c>
      <c r="JY150" s="22">
        <v>51.354716000000003</v>
      </c>
      <c r="JZ150" s="22">
        <v>117.78462</v>
      </c>
      <c r="KA150" s="22">
        <v>22.302105000000001</v>
      </c>
      <c r="KB150" s="22">
        <v>60.210358999999997</v>
      </c>
      <c r="KC150" s="22">
        <v>38.110799999999998</v>
      </c>
      <c r="KD150" s="22">
        <v>19.346625</v>
      </c>
      <c r="KE150" s="22">
        <v>52.105671999999998</v>
      </c>
      <c r="KF150" s="22">
        <v>230.07750999999999</v>
      </c>
      <c r="KG150" s="22">
        <v>119.80578</v>
      </c>
      <c r="KH150" s="22">
        <v>96.411192</v>
      </c>
      <c r="KI150" s="22">
        <v>98.177550999999994</v>
      </c>
      <c r="KJ150" s="22">
        <v>19.726058999999999</v>
      </c>
      <c r="KK150" s="22">
        <v>50.741712999999997</v>
      </c>
      <c r="KL150" s="22">
        <v>32.748660999999998</v>
      </c>
      <c r="KM150" s="22">
        <v>17.413869999999999</v>
      </c>
      <c r="KN150" s="22">
        <v>44.399526000000002</v>
      </c>
      <c r="KO150" s="22">
        <v>190.67180999999999</v>
      </c>
      <c r="KP150" s="22">
        <v>99.834151000000006</v>
      </c>
      <c r="KQ150" s="22">
        <v>80.576632000000004</v>
      </c>
      <c r="KR150" s="22">
        <v>41.130243</v>
      </c>
      <c r="KS150" s="22">
        <v>10.734947999999999</v>
      </c>
      <c r="KT150" s="22">
        <v>22.223409</v>
      </c>
      <c r="KU150" s="22">
        <v>15.916229</v>
      </c>
      <c r="KV150" s="22">
        <v>10.307456</v>
      </c>
      <c r="KW150" s="22">
        <v>21.044194000000001</v>
      </c>
      <c r="KX150" s="22">
        <v>77.897164000000004</v>
      </c>
      <c r="KY150" s="22">
        <v>41.755735999999999</v>
      </c>
      <c r="KZ150" s="22">
        <v>34.178308000000001</v>
      </c>
      <c r="LA150" s="22">
        <v>95.069598999999997</v>
      </c>
      <c r="LB150" s="22">
        <v>17.425001999999999</v>
      </c>
      <c r="LC150" s="22">
        <v>48.103605999999999</v>
      </c>
      <c r="LD150" s="22">
        <v>30.318301000000002</v>
      </c>
      <c r="LE150" s="22">
        <v>15.152592</v>
      </c>
      <c r="LF150" s="22">
        <v>41.870305999999999</v>
      </c>
      <c r="LG150" s="22">
        <v>186.64433</v>
      </c>
      <c r="LH150" s="22">
        <v>96.708601999999999</v>
      </c>
      <c r="LI150" s="22">
        <v>77.669477000000001</v>
      </c>
      <c r="LJ150" s="22">
        <v>75.848678000000007</v>
      </c>
      <c r="LK150" s="22">
        <v>14.873212000000001</v>
      </c>
      <c r="LL150" s="22">
        <v>38.809238000000001</v>
      </c>
      <c r="LM150" s="22">
        <v>25.038703000000002</v>
      </c>
      <c r="LN150" s="22">
        <v>13.227263000000001</v>
      </c>
      <c r="LO150" s="22">
        <v>34.292366000000001</v>
      </c>
      <c r="LP150" s="22">
        <v>148.03918999999999</v>
      </c>
      <c r="LQ150" s="22">
        <v>77.130976000000004</v>
      </c>
      <c r="LR150" s="22">
        <v>62.141863999999998</v>
      </c>
      <c r="LS150" s="22" t="s">
        <v>68</v>
      </c>
      <c r="LT150" s="22" t="s">
        <v>64</v>
      </c>
      <c r="LU150" s="22">
        <v>133.45245</v>
      </c>
      <c r="LV150" s="22">
        <v>163.00274999999999</v>
      </c>
      <c r="LW150" s="22">
        <v>29.450206000000001</v>
      </c>
      <c r="LX150" s="22">
        <v>83.705862999999994</v>
      </c>
      <c r="LY150" s="22">
        <v>51.258721000000001</v>
      </c>
      <c r="LZ150" s="22">
        <v>24.213339999999999</v>
      </c>
      <c r="MA150" s="22">
        <v>69.405428999999998</v>
      </c>
      <c r="MB150" s="22">
        <v>318.04270000000002</v>
      </c>
      <c r="MC150" s="22">
        <v>165.91953000000001</v>
      </c>
      <c r="MD150" s="22" t="s">
        <v>68</v>
      </c>
      <c r="ME150" s="22" t="s">
        <v>64</v>
      </c>
      <c r="MF150" s="22">
        <v>392.48865000000001</v>
      </c>
      <c r="MG150" s="22">
        <v>87.080437000000003</v>
      </c>
      <c r="MH150" s="22">
        <v>210.25252</v>
      </c>
      <c r="MI150" s="22">
        <v>137.15232</v>
      </c>
      <c r="MJ150" s="22">
        <v>75.925245000000004</v>
      </c>
      <c r="MK150" s="22">
        <v>179.68505999999999</v>
      </c>
      <c r="ML150" s="22">
        <v>748.28354999999999</v>
      </c>
      <c r="MM150" s="22">
        <v>399.01288</v>
      </c>
      <c r="MN150" s="22">
        <v>324.21030999999999</v>
      </c>
      <c r="MO150" s="22">
        <v>398.49488000000002</v>
      </c>
      <c r="MP150" s="22">
        <v>93.032799999999995</v>
      </c>
      <c r="MQ150" s="22">
        <v>216.22654</v>
      </c>
      <c r="MR150" s="22">
        <v>143.11354</v>
      </c>
      <c r="MS150" s="22">
        <v>81.875704999999996</v>
      </c>
      <c r="MT150" s="22">
        <v>185.65386000000001</v>
      </c>
      <c r="MU150" s="22">
        <v>754.35267999999996</v>
      </c>
      <c r="MV150" s="22">
        <v>405.02026999999998</v>
      </c>
      <c r="MW150" s="22">
        <v>330.20573000000002</v>
      </c>
      <c r="MX150" s="22" t="s">
        <v>68</v>
      </c>
      <c r="MY150" s="22" t="s">
        <v>64</v>
      </c>
      <c r="MZ150" s="22">
        <v>0.48378107999999997</v>
      </c>
      <c r="NA150" s="22">
        <v>0.4222919</v>
      </c>
      <c r="NB150" s="22">
        <v>0.20719399999999999</v>
      </c>
      <c r="NC150" s="22">
        <v>0.31956604999999999</v>
      </c>
      <c r="ND150" s="22">
        <v>0.25234394999999998</v>
      </c>
      <c r="NE150" s="22">
        <v>0.19634291000000001</v>
      </c>
      <c r="NF150" s="22">
        <v>0.28990272</v>
      </c>
      <c r="NG150" s="22">
        <v>0.80470649999999999</v>
      </c>
      <c r="NH150" s="22">
        <v>0.48977050999999999</v>
      </c>
      <c r="NI150" s="22">
        <v>0.39766980000000002</v>
      </c>
      <c r="NJ150" s="22">
        <v>0.33627900999999999</v>
      </c>
      <c r="NK150" s="22">
        <v>0.12152526</v>
      </c>
      <c r="NL150" s="22">
        <v>0.23371750999999999</v>
      </c>
      <c r="NM150" s="22">
        <v>0.16660296999999999</v>
      </c>
      <c r="NN150" s="22">
        <v>0.11069153</v>
      </c>
      <c r="NO150" s="22">
        <v>0.20410164</v>
      </c>
      <c r="NP150" s="22">
        <v>0.71808172999999997</v>
      </c>
      <c r="NQ150" s="22">
        <v>0.40364963999999998</v>
      </c>
      <c r="NR150" s="22">
        <v>0.26202618</v>
      </c>
      <c r="NS150" s="22">
        <v>0.17627928000000001</v>
      </c>
      <c r="NT150" s="22" t="s">
        <v>68</v>
      </c>
      <c r="NU150" s="22" t="s">
        <v>64</v>
      </c>
      <c r="NV150" s="22">
        <v>2.3066261E-3</v>
      </c>
      <c r="NW150" s="22">
        <v>1.7455725000000001E-3</v>
      </c>
      <c r="NX150" s="22">
        <v>1.3608028E-3</v>
      </c>
      <c r="NY150" s="22">
        <v>1.4844998000000001E-3</v>
      </c>
      <c r="NZ150" s="22">
        <v>9.6056346999999996E-4</v>
      </c>
      <c r="OA150" s="22">
        <v>1.3608028E-3</v>
      </c>
      <c r="OB150" s="22">
        <v>1.4844998000000001E-3</v>
      </c>
      <c r="OC150" s="22">
        <v>9.6056346999999996E-4</v>
      </c>
      <c r="OD150" s="22">
        <v>2.4257104999999999E-3</v>
      </c>
      <c r="OE150" s="22">
        <v>2.4257104999999999E-3</v>
      </c>
      <c r="OF150" s="22">
        <v>2.5657511000000001E-2</v>
      </c>
      <c r="OG150" s="22">
        <v>3.5384260000000001E-2</v>
      </c>
      <c r="OH150" s="22">
        <v>3.5289965E-2</v>
      </c>
      <c r="OI150" s="22">
        <v>0.25956431000000002</v>
      </c>
      <c r="OJ150" s="22" t="s">
        <v>68</v>
      </c>
      <c r="OK150" s="22" t="s">
        <v>64</v>
      </c>
      <c r="OL150" s="22">
        <v>1.8383335999999999</v>
      </c>
      <c r="OM150" s="22">
        <v>3.4666521000000001</v>
      </c>
      <c r="ON150" s="22">
        <v>1.3341434000000001</v>
      </c>
      <c r="OO150" s="22">
        <v>3.5347989000000002</v>
      </c>
      <c r="OP150" s="22">
        <v>3.5347989000000002</v>
      </c>
      <c r="OQ150" s="22">
        <v>3.5347989000000002</v>
      </c>
      <c r="OR150" s="22">
        <v>1.3341434000000001</v>
      </c>
      <c r="OS150" s="22">
        <v>1.3341434000000001</v>
      </c>
      <c r="OT150" s="22">
        <v>1.8383335999999999</v>
      </c>
      <c r="OU150" s="22">
        <v>1.778815</v>
      </c>
      <c r="OV150" s="22">
        <v>2.6851416000000001</v>
      </c>
      <c r="OW150" s="22">
        <v>1.7415719000000001</v>
      </c>
      <c r="OX150" s="22">
        <v>2.6851416000000001</v>
      </c>
      <c r="OY150" s="22">
        <v>3.2307255000000001</v>
      </c>
      <c r="OZ150" s="22">
        <v>3.2307255000000001</v>
      </c>
      <c r="PA150" s="22">
        <v>1.7415719000000001</v>
      </c>
      <c r="PB150" s="22">
        <v>1.7415719000000001</v>
      </c>
      <c r="PC150" s="22">
        <v>1.778815</v>
      </c>
    </row>
    <row r="164" spans="1:222" s="21" customFormat="1">
      <c r="A164" s="21" t="s">
        <v>179</v>
      </c>
      <c r="DG164" s="21" t="s">
        <v>208</v>
      </c>
      <c r="HM164" s="21" t="s">
        <v>207</v>
      </c>
    </row>
    <row r="165" spans="1:222">
      <c r="A165" s="22" t="s">
        <v>4</v>
      </c>
      <c r="B165" s="22" t="s">
        <v>5</v>
      </c>
      <c r="DG165" s="22" t="s">
        <v>4</v>
      </c>
      <c r="DH165" s="22" t="s">
        <v>5</v>
      </c>
      <c r="HM165" s="22" t="s">
        <v>4</v>
      </c>
      <c r="HN165" s="22" t="s">
        <v>5</v>
      </c>
    </row>
    <row r="166" spans="1:222">
      <c r="A166" s="22" t="s">
        <v>6</v>
      </c>
      <c r="B166" s="22" t="s">
        <v>7</v>
      </c>
      <c r="DG166" s="22" t="s">
        <v>6</v>
      </c>
      <c r="DH166" s="22" t="s">
        <v>7</v>
      </c>
      <c r="HM166" s="22" t="s">
        <v>6</v>
      </c>
      <c r="HN166" s="22" t="s">
        <v>7</v>
      </c>
    </row>
    <row r="167" spans="1:222" hidden="1" outlineLevel="1">
      <c r="A167" s="22" t="s">
        <v>8</v>
      </c>
      <c r="B167" s="22" t="s">
        <v>230</v>
      </c>
      <c r="DG167" s="22" t="s">
        <v>8</v>
      </c>
      <c r="DH167" s="22" t="s">
        <v>438</v>
      </c>
      <c r="HM167" s="22" t="s">
        <v>8</v>
      </c>
      <c r="HN167" s="22" t="s">
        <v>641</v>
      </c>
    </row>
    <row r="168" spans="1:222" hidden="1" outlineLevel="1">
      <c r="A168" s="22" t="s">
        <v>9</v>
      </c>
      <c r="B168" s="22" t="s">
        <v>231</v>
      </c>
      <c r="DG168" s="22" t="s">
        <v>9</v>
      </c>
      <c r="DH168" s="22" t="s">
        <v>439</v>
      </c>
      <c r="HM168" s="22" t="s">
        <v>9</v>
      </c>
      <c r="HN168" s="22" t="s">
        <v>642</v>
      </c>
    </row>
    <row r="169" spans="1:222" hidden="1" outlineLevel="1">
      <c r="A169" s="22" t="s">
        <v>10</v>
      </c>
      <c r="B169" s="22" t="s">
        <v>232</v>
      </c>
      <c r="DG169" s="22" t="s">
        <v>10</v>
      </c>
      <c r="DH169" s="22" t="s">
        <v>440</v>
      </c>
      <c r="HM169" s="22" t="s">
        <v>10</v>
      </c>
      <c r="HN169" s="22" t="s">
        <v>643</v>
      </c>
    </row>
    <row r="170" spans="1:222" hidden="1" outlineLevel="1">
      <c r="A170" s="22" t="s">
        <v>11</v>
      </c>
      <c r="B170" s="22" t="s">
        <v>233</v>
      </c>
      <c r="DG170" s="22" t="s">
        <v>11</v>
      </c>
      <c r="DH170" s="22" t="s">
        <v>441</v>
      </c>
      <c r="HM170" s="22" t="s">
        <v>11</v>
      </c>
      <c r="HN170" s="22" t="s">
        <v>644</v>
      </c>
    </row>
    <row r="171" spans="1:222" hidden="1" outlineLevel="1">
      <c r="A171" s="22" t="s">
        <v>12</v>
      </c>
      <c r="B171" s="22" t="s">
        <v>234</v>
      </c>
      <c r="DG171" s="22" t="s">
        <v>12</v>
      </c>
      <c r="DH171" s="22" t="s">
        <v>442</v>
      </c>
      <c r="HM171" s="22" t="s">
        <v>12</v>
      </c>
      <c r="HN171" s="22" t="s">
        <v>645</v>
      </c>
    </row>
    <row r="172" spans="1:222" hidden="1" outlineLevel="1">
      <c r="A172" s="22" t="s">
        <v>13</v>
      </c>
      <c r="B172" s="22" t="s">
        <v>235</v>
      </c>
      <c r="DG172" s="22" t="s">
        <v>13</v>
      </c>
      <c r="DH172" s="22" t="s">
        <v>443</v>
      </c>
      <c r="HM172" s="22" t="s">
        <v>13</v>
      </c>
      <c r="HN172" s="22" t="s">
        <v>646</v>
      </c>
    </row>
    <row r="173" spans="1:222" hidden="1" outlineLevel="1">
      <c r="A173" s="22" t="s">
        <v>14</v>
      </c>
      <c r="B173" s="22" t="s">
        <v>236</v>
      </c>
      <c r="DG173" s="22" t="s">
        <v>14</v>
      </c>
      <c r="DH173" s="22" t="s">
        <v>444</v>
      </c>
      <c r="HM173" s="22" t="s">
        <v>14</v>
      </c>
      <c r="HN173" s="22" t="s">
        <v>647</v>
      </c>
    </row>
    <row r="174" spans="1:222" hidden="1" outlineLevel="1">
      <c r="A174" s="22" t="s">
        <v>15</v>
      </c>
      <c r="B174" s="22" t="s">
        <v>237</v>
      </c>
      <c r="DG174" s="22" t="s">
        <v>15</v>
      </c>
      <c r="DH174" s="22" t="s">
        <v>445</v>
      </c>
      <c r="HM174" s="22" t="s">
        <v>15</v>
      </c>
      <c r="HN174" s="22" t="s">
        <v>648</v>
      </c>
    </row>
    <row r="175" spans="1:222" hidden="1" outlineLevel="1">
      <c r="A175" s="22" t="s">
        <v>16</v>
      </c>
      <c r="B175" s="22" t="s">
        <v>238</v>
      </c>
      <c r="DG175" s="22" t="s">
        <v>16</v>
      </c>
      <c r="DH175" s="22" t="s">
        <v>446</v>
      </c>
      <c r="HM175" s="22" t="s">
        <v>16</v>
      </c>
      <c r="HN175" s="22" t="s">
        <v>649</v>
      </c>
    </row>
    <row r="176" spans="1:222" hidden="1" outlineLevel="1">
      <c r="A176" s="22" t="s">
        <v>17</v>
      </c>
      <c r="B176" s="22" t="s">
        <v>239</v>
      </c>
      <c r="DG176" s="22" t="s">
        <v>17</v>
      </c>
      <c r="DH176" s="22" t="s">
        <v>447</v>
      </c>
      <c r="HM176" s="22" t="s">
        <v>17</v>
      </c>
      <c r="HN176" s="22" t="s">
        <v>650</v>
      </c>
    </row>
    <row r="177" spans="1:222" hidden="1" outlineLevel="1">
      <c r="A177" s="22" t="s">
        <v>18</v>
      </c>
      <c r="B177" s="22" t="s">
        <v>240</v>
      </c>
      <c r="DG177" s="22" t="s">
        <v>18</v>
      </c>
      <c r="DH177" s="22" t="s">
        <v>448</v>
      </c>
      <c r="HM177" s="22" t="s">
        <v>18</v>
      </c>
      <c r="HN177" s="22" t="s">
        <v>651</v>
      </c>
    </row>
    <row r="178" spans="1:222" hidden="1" outlineLevel="1">
      <c r="A178" s="22" t="s">
        <v>19</v>
      </c>
      <c r="B178" s="22" t="s">
        <v>241</v>
      </c>
      <c r="DG178" s="22" t="s">
        <v>19</v>
      </c>
      <c r="DH178" s="22" t="s">
        <v>449</v>
      </c>
      <c r="HM178" s="22" t="s">
        <v>19</v>
      </c>
      <c r="HN178" s="22" t="s">
        <v>652</v>
      </c>
    </row>
    <row r="179" spans="1:222" hidden="1" outlineLevel="1">
      <c r="A179" s="22" t="s">
        <v>20</v>
      </c>
      <c r="B179" s="22" t="s">
        <v>242</v>
      </c>
      <c r="DG179" s="22" t="s">
        <v>20</v>
      </c>
      <c r="DH179" s="22" t="s">
        <v>450</v>
      </c>
      <c r="HM179" s="22" t="s">
        <v>20</v>
      </c>
      <c r="HN179" s="22" t="s">
        <v>653</v>
      </c>
    </row>
    <row r="180" spans="1:222" hidden="1" outlineLevel="1">
      <c r="A180" s="22" t="s">
        <v>21</v>
      </c>
      <c r="B180" s="22" t="s">
        <v>243</v>
      </c>
      <c r="DG180" s="22" t="s">
        <v>21</v>
      </c>
      <c r="DH180" s="22" t="s">
        <v>451</v>
      </c>
      <c r="HM180" s="22" t="s">
        <v>21</v>
      </c>
      <c r="HN180" s="22" t="s">
        <v>654</v>
      </c>
    </row>
    <row r="181" spans="1:222" hidden="1" outlineLevel="1">
      <c r="A181" s="22" t="s">
        <v>22</v>
      </c>
      <c r="B181" s="22" t="s">
        <v>244</v>
      </c>
      <c r="DG181" s="22" t="s">
        <v>22</v>
      </c>
      <c r="DH181" s="22" t="s">
        <v>452</v>
      </c>
      <c r="HM181" s="22" t="s">
        <v>22</v>
      </c>
      <c r="HN181" s="22" t="s">
        <v>655</v>
      </c>
    </row>
    <row r="182" spans="1:222" hidden="1" outlineLevel="1">
      <c r="A182" s="22" t="s">
        <v>23</v>
      </c>
      <c r="B182" s="22" t="s">
        <v>245</v>
      </c>
      <c r="DG182" s="22" t="s">
        <v>23</v>
      </c>
      <c r="DH182" s="22" t="s">
        <v>453</v>
      </c>
      <c r="HM182" s="22" t="s">
        <v>23</v>
      </c>
      <c r="HN182" s="22" t="s">
        <v>656</v>
      </c>
    </row>
    <row r="183" spans="1:222" hidden="1" outlineLevel="1">
      <c r="A183" s="22" t="s">
        <v>24</v>
      </c>
      <c r="B183" s="22" t="s">
        <v>246</v>
      </c>
      <c r="DG183" s="22" t="s">
        <v>24</v>
      </c>
      <c r="DH183" s="22" t="s">
        <v>454</v>
      </c>
      <c r="HM183" s="22" t="s">
        <v>24</v>
      </c>
      <c r="HN183" s="22" t="s">
        <v>657</v>
      </c>
    </row>
    <row r="184" spans="1:222" hidden="1" outlineLevel="1">
      <c r="A184" s="22" t="s">
        <v>73</v>
      </c>
      <c r="B184" s="22" t="s">
        <v>247</v>
      </c>
      <c r="DG184" s="22" t="s">
        <v>73</v>
      </c>
      <c r="DH184" s="22" t="s">
        <v>455</v>
      </c>
      <c r="HM184" s="22" t="s">
        <v>73</v>
      </c>
      <c r="HN184" s="22" t="s">
        <v>658</v>
      </c>
    </row>
    <row r="185" spans="1:222" hidden="1" outlineLevel="1">
      <c r="A185" s="22" t="s">
        <v>74</v>
      </c>
      <c r="B185" s="22" t="s">
        <v>248</v>
      </c>
      <c r="DG185" s="22" t="s">
        <v>74</v>
      </c>
      <c r="DH185" s="22" t="s">
        <v>456</v>
      </c>
      <c r="HM185" s="22" t="s">
        <v>74</v>
      </c>
      <c r="HN185" s="22" t="s">
        <v>659</v>
      </c>
    </row>
    <row r="186" spans="1:222" hidden="1" outlineLevel="1">
      <c r="A186" s="22" t="s">
        <v>88</v>
      </c>
      <c r="B186" s="22" t="s">
        <v>249</v>
      </c>
      <c r="DG186" s="22" t="s">
        <v>88</v>
      </c>
      <c r="DH186" s="22" t="s">
        <v>457</v>
      </c>
      <c r="HM186" s="22" t="s">
        <v>88</v>
      </c>
      <c r="HN186" s="22" t="s">
        <v>660</v>
      </c>
    </row>
    <row r="187" spans="1:222" hidden="1" outlineLevel="1">
      <c r="A187" s="22" t="s">
        <v>99</v>
      </c>
      <c r="B187" s="22" t="s">
        <v>250</v>
      </c>
      <c r="DG187" s="22" t="s">
        <v>99</v>
      </c>
      <c r="DH187" s="22" t="s">
        <v>458</v>
      </c>
      <c r="HM187" s="22" t="s">
        <v>99</v>
      </c>
      <c r="HN187" s="22" t="s">
        <v>661</v>
      </c>
    </row>
    <row r="188" spans="1:222" hidden="1" outlineLevel="1">
      <c r="A188" s="22" t="s">
        <v>100</v>
      </c>
      <c r="B188" s="22" t="s">
        <v>251</v>
      </c>
      <c r="DG188" s="22" t="s">
        <v>100</v>
      </c>
      <c r="DH188" s="22" t="s">
        <v>459</v>
      </c>
      <c r="HM188" s="22" t="s">
        <v>100</v>
      </c>
      <c r="HN188" s="22" t="s">
        <v>662</v>
      </c>
    </row>
    <row r="189" spans="1:222" hidden="1" outlineLevel="1">
      <c r="A189" s="22" t="s">
        <v>101</v>
      </c>
      <c r="B189" s="22" t="s">
        <v>252</v>
      </c>
      <c r="DG189" s="22" t="s">
        <v>101</v>
      </c>
      <c r="DH189" s="22" t="s">
        <v>460</v>
      </c>
      <c r="HM189" s="22" t="s">
        <v>101</v>
      </c>
      <c r="HN189" s="22" t="s">
        <v>663</v>
      </c>
    </row>
    <row r="190" spans="1:222" hidden="1" outlineLevel="1">
      <c r="A190" s="22" t="s">
        <v>102</v>
      </c>
      <c r="B190" s="22" t="s">
        <v>253</v>
      </c>
      <c r="DG190" s="22" t="s">
        <v>102</v>
      </c>
      <c r="DH190" s="22" t="s">
        <v>461</v>
      </c>
      <c r="HM190" s="22" t="s">
        <v>102</v>
      </c>
      <c r="HN190" s="22" t="s">
        <v>664</v>
      </c>
    </row>
    <row r="191" spans="1:222" hidden="1" outlineLevel="1">
      <c r="A191" s="22" t="s">
        <v>103</v>
      </c>
      <c r="B191" s="22" t="s">
        <v>254</v>
      </c>
      <c r="DG191" s="22" t="s">
        <v>103</v>
      </c>
      <c r="DH191" s="22" t="s">
        <v>462</v>
      </c>
      <c r="HM191" s="22" t="s">
        <v>103</v>
      </c>
      <c r="HN191" s="22" t="s">
        <v>665</v>
      </c>
    </row>
    <row r="192" spans="1:222" hidden="1" outlineLevel="1">
      <c r="A192" s="22" t="s">
        <v>104</v>
      </c>
      <c r="B192" s="22" t="s">
        <v>255</v>
      </c>
      <c r="DG192" s="22" t="s">
        <v>104</v>
      </c>
      <c r="DH192" s="22" t="s">
        <v>463</v>
      </c>
      <c r="HM192" s="22" t="s">
        <v>104</v>
      </c>
      <c r="HN192" s="22" t="s">
        <v>666</v>
      </c>
    </row>
    <row r="193" spans="1:222" hidden="1" outlineLevel="1">
      <c r="A193" s="22" t="s">
        <v>105</v>
      </c>
      <c r="B193" s="22" t="s">
        <v>256</v>
      </c>
      <c r="DG193" s="22" t="s">
        <v>105</v>
      </c>
      <c r="DH193" s="22" t="s">
        <v>464</v>
      </c>
      <c r="HM193" s="22" t="s">
        <v>105</v>
      </c>
      <c r="HN193" s="22" t="s">
        <v>667</v>
      </c>
    </row>
    <row r="194" spans="1:222" hidden="1" outlineLevel="1">
      <c r="A194" s="22" t="s">
        <v>106</v>
      </c>
      <c r="B194" s="22" t="s">
        <v>257</v>
      </c>
      <c r="DG194" s="22" t="s">
        <v>106</v>
      </c>
      <c r="DH194" s="22" t="s">
        <v>465</v>
      </c>
      <c r="HM194" s="22" t="s">
        <v>106</v>
      </c>
      <c r="HN194" s="22" t="s">
        <v>668</v>
      </c>
    </row>
    <row r="195" spans="1:222" hidden="1" outlineLevel="1">
      <c r="A195" s="22" t="s">
        <v>107</v>
      </c>
      <c r="B195" s="22" t="s">
        <v>258</v>
      </c>
      <c r="DG195" s="22" t="s">
        <v>107</v>
      </c>
      <c r="DH195" s="22" t="s">
        <v>466</v>
      </c>
      <c r="HM195" s="22" t="s">
        <v>107</v>
      </c>
      <c r="HN195" s="22" t="s">
        <v>669</v>
      </c>
    </row>
    <row r="196" spans="1:222" hidden="1" outlineLevel="1">
      <c r="A196" s="22" t="s">
        <v>108</v>
      </c>
      <c r="B196" s="22" t="s">
        <v>259</v>
      </c>
      <c r="DG196" s="22" t="s">
        <v>108</v>
      </c>
      <c r="DH196" s="22" t="s">
        <v>467</v>
      </c>
      <c r="HM196" s="22" t="s">
        <v>108</v>
      </c>
      <c r="HN196" s="22" t="s">
        <v>670</v>
      </c>
    </row>
    <row r="197" spans="1:222" hidden="1" outlineLevel="1">
      <c r="A197" s="22" t="s">
        <v>109</v>
      </c>
      <c r="B197" s="22" t="s">
        <v>260</v>
      </c>
      <c r="DG197" s="22" t="s">
        <v>109</v>
      </c>
      <c r="DH197" s="22" t="s">
        <v>468</v>
      </c>
      <c r="HM197" s="22" t="s">
        <v>109</v>
      </c>
      <c r="HN197" s="22" t="s">
        <v>671</v>
      </c>
    </row>
    <row r="198" spans="1:222" hidden="1" outlineLevel="1">
      <c r="A198" s="22" t="s">
        <v>110</v>
      </c>
      <c r="B198" s="22" t="s">
        <v>261</v>
      </c>
      <c r="DG198" s="22" t="s">
        <v>110</v>
      </c>
      <c r="DH198" s="22" t="s">
        <v>469</v>
      </c>
      <c r="HM198" s="22" t="s">
        <v>110</v>
      </c>
      <c r="HN198" s="22" t="s">
        <v>672</v>
      </c>
    </row>
    <row r="199" spans="1:222" hidden="1" outlineLevel="1">
      <c r="A199" s="22" t="s">
        <v>111</v>
      </c>
      <c r="B199" s="22" t="s">
        <v>262</v>
      </c>
      <c r="DG199" s="22" t="s">
        <v>111</v>
      </c>
      <c r="DH199" s="22" t="s">
        <v>470</v>
      </c>
      <c r="HM199" s="22" t="s">
        <v>111</v>
      </c>
      <c r="HN199" s="22" t="s">
        <v>673</v>
      </c>
    </row>
    <row r="200" spans="1:222" hidden="1" outlineLevel="1">
      <c r="A200" s="22" t="s">
        <v>112</v>
      </c>
      <c r="B200" s="22" t="s">
        <v>263</v>
      </c>
      <c r="DG200" s="22" t="s">
        <v>112</v>
      </c>
      <c r="DH200" s="22" t="s">
        <v>471</v>
      </c>
      <c r="HM200" s="22" t="s">
        <v>112</v>
      </c>
      <c r="HN200" s="22" t="s">
        <v>674</v>
      </c>
    </row>
    <row r="201" spans="1:222" hidden="1" outlineLevel="1">
      <c r="A201" s="22" t="s">
        <v>113</v>
      </c>
      <c r="B201" s="22" t="s">
        <v>264</v>
      </c>
      <c r="DG201" s="22" t="s">
        <v>113</v>
      </c>
      <c r="DH201" s="22" t="s">
        <v>472</v>
      </c>
      <c r="HM201" s="22" t="s">
        <v>113</v>
      </c>
      <c r="HN201" s="22" t="s">
        <v>675</v>
      </c>
    </row>
    <row r="202" spans="1:222" hidden="1" outlineLevel="1">
      <c r="A202" s="22" t="s">
        <v>114</v>
      </c>
      <c r="B202" s="22" t="s">
        <v>265</v>
      </c>
      <c r="DG202" s="22" t="s">
        <v>114</v>
      </c>
      <c r="DH202" s="22" t="s">
        <v>473</v>
      </c>
      <c r="HM202" s="22" t="s">
        <v>114</v>
      </c>
      <c r="HN202" s="22" t="s">
        <v>676</v>
      </c>
    </row>
    <row r="203" spans="1:222" hidden="1" outlineLevel="1">
      <c r="A203" s="22" t="s">
        <v>115</v>
      </c>
      <c r="B203" s="22" t="s">
        <v>266</v>
      </c>
      <c r="DG203" s="22" t="s">
        <v>115</v>
      </c>
      <c r="DH203" s="22" t="s">
        <v>474</v>
      </c>
      <c r="HM203" s="22" t="s">
        <v>115</v>
      </c>
      <c r="HN203" s="22" t="s">
        <v>677</v>
      </c>
    </row>
    <row r="204" spans="1:222" hidden="1" outlineLevel="1">
      <c r="A204" s="22" t="s">
        <v>116</v>
      </c>
      <c r="B204" s="22" t="s">
        <v>267</v>
      </c>
      <c r="DG204" s="22" t="s">
        <v>116</v>
      </c>
      <c r="DH204" s="22" t="s">
        <v>475</v>
      </c>
      <c r="HM204" s="22" t="s">
        <v>116</v>
      </c>
      <c r="HN204" s="22" t="s">
        <v>678</v>
      </c>
    </row>
    <row r="205" spans="1:222" hidden="1" outlineLevel="1">
      <c r="A205" s="22" t="s">
        <v>117</v>
      </c>
      <c r="B205" s="22" t="s">
        <v>268</v>
      </c>
      <c r="DG205" s="22" t="s">
        <v>117</v>
      </c>
      <c r="DH205" s="22" t="s">
        <v>476</v>
      </c>
      <c r="HM205" s="22" t="s">
        <v>117</v>
      </c>
      <c r="HN205" s="22" t="s">
        <v>679</v>
      </c>
    </row>
    <row r="206" spans="1:222" hidden="1" outlineLevel="1">
      <c r="A206" s="22" t="s">
        <v>118</v>
      </c>
      <c r="B206" s="22" t="s">
        <v>269</v>
      </c>
      <c r="DG206" s="22" t="s">
        <v>118</v>
      </c>
      <c r="DH206" s="22" t="s">
        <v>477</v>
      </c>
      <c r="HM206" s="22" t="s">
        <v>118</v>
      </c>
      <c r="HN206" s="22" t="s">
        <v>680</v>
      </c>
    </row>
    <row r="207" spans="1:222" hidden="1" outlineLevel="1">
      <c r="A207" s="22" t="s">
        <v>119</v>
      </c>
      <c r="B207" s="22" t="s">
        <v>270</v>
      </c>
      <c r="DG207" s="22" t="s">
        <v>119</v>
      </c>
      <c r="DH207" s="22" t="s">
        <v>478</v>
      </c>
      <c r="HM207" s="22" t="s">
        <v>119</v>
      </c>
      <c r="HN207" s="22" t="s">
        <v>681</v>
      </c>
    </row>
    <row r="208" spans="1:222" hidden="1" outlineLevel="1">
      <c r="A208" s="22" t="s">
        <v>120</v>
      </c>
      <c r="B208" s="22" t="s">
        <v>271</v>
      </c>
      <c r="DG208" s="22" t="s">
        <v>120</v>
      </c>
      <c r="DH208" s="22" t="s">
        <v>479</v>
      </c>
      <c r="HM208" s="22" t="s">
        <v>120</v>
      </c>
      <c r="HN208" s="22" t="s">
        <v>682</v>
      </c>
    </row>
    <row r="209" spans="1:222" hidden="1" outlineLevel="1">
      <c r="A209" s="22" t="s">
        <v>121</v>
      </c>
      <c r="B209" s="22" t="s">
        <v>272</v>
      </c>
      <c r="DG209" s="22" t="s">
        <v>121</v>
      </c>
      <c r="DH209" s="22" t="s">
        <v>480</v>
      </c>
      <c r="HM209" s="22" t="s">
        <v>121</v>
      </c>
      <c r="HN209" s="22" t="s">
        <v>683</v>
      </c>
    </row>
    <row r="210" spans="1:222" hidden="1" outlineLevel="1">
      <c r="A210" s="22" t="s">
        <v>122</v>
      </c>
      <c r="B210" s="22" t="s">
        <v>273</v>
      </c>
      <c r="DG210" s="22" t="s">
        <v>122</v>
      </c>
      <c r="DH210" s="22" t="s">
        <v>481</v>
      </c>
      <c r="HM210" s="22" t="s">
        <v>122</v>
      </c>
      <c r="HN210" s="22" t="s">
        <v>684</v>
      </c>
    </row>
    <row r="211" spans="1:222" hidden="1" outlineLevel="1">
      <c r="A211" s="22" t="s">
        <v>123</v>
      </c>
      <c r="B211" s="22" t="s">
        <v>274</v>
      </c>
      <c r="DG211" s="22" t="s">
        <v>123</v>
      </c>
      <c r="DH211" s="22" t="s">
        <v>482</v>
      </c>
      <c r="HM211" s="22" t="s">
        <v>123</v>
      </c>
      <c r="HN211" s="22" t="s">
        <v>685</v>
      </c>
    </row>
    <row r="212" spans="1:222" hidden="1" outlineLevel="1">
      <c r="A212" s="22" t="s">
        <v>124</v>
      </c>
      <c r="B212" s="22" t="s">
        <v>275</v>
      </c>
      <c r="DG212" s="22" t="s">
        <v>124</v>
      </c>
      <c r="DH212" s="22" t="s">
        <v>483</v>
      </c>
      <c r="HM212" s="22" t="s">
        <v>124</v>
      </c>
      <c r="HN212" s="22" t="s">
        <v>686</v>
      </c>
    </row>
    <row r="213" spans="1:222" hidden="1" outlineLevel="1">
      <c r="A213" s="22" t="s">
        <v>125</v>
      </c>
      <c r="B213" s="22" t="s">
        <v>276</v>
      </c>
      <c r="DG213" s="22" t="s">
        <v>125</v>
      </c>
      <c r="DH213" s="22" t="s">
        <v>484</v>
      </c>
      <c r="HM213" s="22" t="s">
        <v>125</v>
      </c>
      <c r="HN213" s="22" t="s">
        <v>687</v>
      </c>
    </row>
    <row r="214" spans="1:222" hidden="1" outlineLevel="1">
      <c r="A214" s="22" t="s">
        <v>126</v>
      </c>
      <c r="B214" s="22" t="s">
        <v>277</v>
      </c>
      <c r="DG214" s="22" t="s">
        <v>126</v>
      </c>
      <c r="DH214" s="22" t="s">
        <v>485</v>
      </c>
      <c r="HM214" s="22" t="s">
        <v>126</v>
      </c>
      <c r="HN214" s="22" t="s">
        <v>688</v>
      </c>
    </row>
    <row r="215" spans="1:222" hidden="1" outlineLevel="1">
      <c r="A215" s="22" t="s">
        <v>127</v>
      </c>
      <c r="B215" s="22" t="s">
        <v>278</v>
      </c>
      <c r="DG215" s="22" t="s">
        <v>127</v>
      </c>
      <c r="DH215" s="22" t="s">
        <v>486</v>
      </c>
      <c r="HM215" s="22" t="s">
        <v>127</v>
      </c>
      <c r="HN215" s="22" t="s">
        <v>689</v>
      </c>
    </row>
    <row r="216" spans="1:222" hidden="1" outlineLevel="1">
      <c r="A216" s="22" t="s">
        <v>128</v>
      </c>
      <c r="B216" s="22" t="s">
        <v>279</v>
      </c>
      <c r="DG216" s="22" t="s">
        <v>128</v>
      </c>
      <c r="DH216" s="22" t="s">
        <v>487</v>
      </c>
      <c r="HM216" s="22" t="s">
        <v>128</v>
      </c>
      <c r="HN216" s="22" t="s">
        <v>690</v>
      </c>
    </row>
    <row r="217" spans="1:222" hidden="1" outlineLevel="1">
      <c r="A217" s="22" t="s">
        <v>129</v>
      </c>
      <c r="B217" s="22" t="s">
        <v>280</v>
      </c>
      <c r="DG217" s="22" t="s">
        <v>129</v>
      </c>
      <c r="DH217" s="22" t="s">
        <v>488</v>
      </c>
      <c r="HM217" s="22" t="s">
        <v>129</v>
      </c>
      <c r="HN217" s="22" t="s">
        <v>691</v>
      </c>
    </row>
    <row r="218" spans="1:222" hidden="1" outlineLevel="1">
      <c r="A218" s="22" t="s">
        <v>130</v>
      </c>
      <c r="B218" s="22" t="s">
        <v>281</v>
      </c>
      <c r="DG218" s="22" t="s">
        <v>130</v>
      </c>
      <c r="DH218" s="22" t="s">
        <v>489</v>
      </c>
      <c r="HM218" s="22" t="s">
        <v>130</v>
      </c>
      <c r="HN218" s="22" t="s">
        <v>692</v>
      </c>
    </row>
    <row r="219" spans="1:222" hidden="1" outlineLevel="1">
      <c r="A219" s="22" t="s">
        <v>131</v>
      </c>
      <c r="B219" s="22" t="s">
        <v>282</v>
      </c>
      <c r="DG219" s="22" t="s">
        <v>131</v>
      </c>
      <c r="DH219" s="22" t="s">
        <v>490</v>
      </c>
      <c r="HM219" s="22" t="s">
        <v>131</v>
      </c>
      <c r="HN219" s="22" t="s">
        <v>693</v>
      </c>
    </row>
    <row r="220" spans="1:222" hidden="1" outlineLevel="1">
      <c r="A220" s="22" t="s">
        <v>132</v>
      </c>
      <c r="B220" s="22" t="s">
        <v>283</v>
      </c>
      <c r="DG220" s="22" t="s">
        <v>132</v>
      </c>
      <c r="DH220" s="22" t="s">
        <v>491</v>
      </c>
      <c r="HM220" s="22" t="s">
        <v>132</v>
      </c>
      <c r="HN220" s="22" t="s">
        <v>694</v>
      </c>
    </row>
    <row r="221" spans="1:222" hidden="1" outlineLevel="1">
      <c r="A221" s="22" t="s">
        <v>133</v>
      </c>
      <c r="B221" s="22" t="s">
        <v>284</v>
      </c>
      <c r="DG221" s="22" t="s">
        <v>133</v>
      </c>
      <c r="DH221" s="22" t="s">
        <v>492</v>
      </c>
      <c r="HM221" s="22" t="s">
        <v>133</v>
      </c>
      <c r="HN221" s="22" t="s">
        <v>695</v>
      </c>
    </row>
    <row r="222" spans="1:222" hidden="1" outlineLevel="1">
      <c r="A222" s="22" t="s">
        <v>134</v>
      </c>
      <c r="B222" s="22" t="s">
        <v>285</v>
      </c>
      <c r="DG222" s="22" t="s">
        <v>134</v>
      </c>
      <c r="DH222" s="22" t="s">
        <v>493</v>
      </c>
      <c r="HM222" s="22" t="s">
        <v>134</v>
      </c>
      <c r="HN222" s="22" t="s">
        <v>696</v>
      </c>
    </row>
    <row r="223" spans="1:222" hidden="1" outlineLevel="1">
      <c r="A223" s="22" t="s">
        <v>135</v>
      </c>
      <c r="B223" s="22" t="s">
        <v>286</v>
      </c>
      <c r="DG223" s="22" t="s">
        <v>135</v>
      </c>
      <c r="DH223" s="22" t="s">
        <v>494</v>
      </c>
      <c r="HM223" s="22" t="s">
        <v>135</v>
      </c>
      <c r="HN223" s="22" t="s">
        <v>697</v>
      </c>
    </row>
    <row r="224" spans="1:222" hidden="1" outlineLevel="1">
      <c r="A224" s="22" t="s">
        <v>136</v>
      </c>
      <c r="B224" s="22" t="s">
        <v>287</v>
      </c>
      <c r="DG224" s="22" t="s">
        <v>136</v>
      </c>
      <c r="DH224" s="22" t="s">
        <v>495</v>
      </c>
      <c r="HM224" s="22" t="s">
        <v>136</v>
      </c>
      <c r="HN224" s="22" t="s">
        <v>698</v>
      </c>
    </row>
    <row r="225" spans="1:222" hidden="1" outlineLevel="1">
      <c r="A225" s="22" t="s">
        <v>137</v>
      </c>
      <c r="B225" s="22" t="s">
        <v>288</v>
      </c>
      <c r="DG225" s="22" t="s">
        <v>137</v>
      </c>
      <c r="DH225" s="22" t="s">
        <v>496</v>
      </c>
      <c r="HM225" s="22" t="s">
        <v>137</v>
      </c>
      <c r="HN225" s="22" t="s">
        <v>699</v>
      </c>
    </row>
    <row r="226" spans="1:222" hidden="1" outlineLevel="1">
      <c r="A226" s="22" t="s">
        <v>138</v>
      </c>
      <c r="B226" s="22" t="s">
        <v>289</v>
      </c>
      <c r="DG226" s="22" t="s">
        <v>138</v>
      </c>
      <c r="DH226" s="22" t="s">
        <v>497</v>
      </c>
      <c r="HM226" s="22" t="s">
        <v>138</v>
      </c>
      <c r="HN226" s="22" t="s">
        <v>700</v>
      </c>
    </row>
    <row r="227" spans="1:222" hidden="1" outlineLevel="1">
      <c r="A227" s="22" t="s">
        <v>139</v>
      </c>
      <c r="B227" s="22" t="s">
        <v>290</v>
      </c>
      <c r="DG227" s="22" t="s">
        <v>139</v>
      </c>
      <c r="DH227" s="22" t="s">
        <v>498</v>
      </c>
      <c r="HM227" s="22" t="s">
        <v>139</v>
      </c>
      <c r="HN227" s="22" t="s">
        <v>701</v>
      </c>
    </row>
    <row r="228" spans="1:222" hidden="1" outlineLevel="1">
      <c r="A228" s="22" t="s">
        <v>140</v>
      </c>
      <c r="B228" s="22" t="s">
        <v>291</v>
      </c>
      <c r="DG228" s="22" t="s">
        <v>140</v>
      </c>
      <c r="DH228" s="22" t="s">
        <v>499</v>
      </c>
      <c r="HM228" s="22" t="s">
        <v>140</v>
      </c>
      <c r="HN228" s="22" t="s">
        <v>702</v>
      </c>
    </row>
    <row r="229" spans="1:222" hidden="1" outlineLevel="1">
      <c r="A229" s="22" t="s">
        <v>141</v>
      </c>
      <c r="B229" s="22" t="s">
        <v>292</v>
      </c>
      <c r="DG229" s="22" t="s">
        <v>141</v>
      </c>
      <c r="DH229" s="22" t="s">
        <v>500</v>
      </c>
      <c r="HM229" s="22" t="s">
        <v>141</v>
      </c>
      <c r="HN229" s="22" t="s">
        <v>703</v>
      </c>
    </row>
    <row r="230" spans="1:222" hidden="1" outlineLevel="1">
      <c r="A230" s="22" t="s">
        <v>142</v>
      </c>
      <c r="B230" s="22" t="s">
        <v>293</v>
      </c>
      <c r="DG230" s="22" t="s">
        <v>142</v>
      </c>
      <c r="DH230" s="22" t="s">
        <v>501</v>
      </c>
      <c r="HM230" s="22" t="s">
        <v>142</v>
      </c>
      <c r="HN230" s="22" t="s">
        <v>704</v>
      </c>
    </row>
    <row r="231" spans="1:222" hidden="1" outlineLevel="1">
      <c r="A231" s="22" t="s">
        <v>143</v>
      </c>
      <c r="B231" s="22" t="s">
        <v>294</v>
      </c>
      <c r="DG231" s="22" t="s">
        <v>143</v>
      </c>
      <c r="DH231" s="22" t="s">
        <v>502</v>
      </c>
      <c r="HM231" s="22" t="s">
        <v>143</v>
      </c>
      <c r="HN231" s="22" t="s">
        <v>705</v>
      </c>
    </row>
    <row r="232" spans="1:222" hidden="1" outlineLevel="1">
      <c r="A232" s="22" t="s">
        <v>144</v>
      </c>
      <c r="B232" s="22" t="s">
        <v>295</v>
      </c>
      <c r="DG232" s="22" t="s">
        <v>144</v>
      </c>
      <c r="DH232" s="22" t="s">
        <v>503</v>
      </c>
      <c r="HM232" s="22" t="s">
        <v>144</v>
      </c>
      <c r="HN232" s="22" t="s">
        <v>706</v>
      </c>
    </row>
    <row r="233" spans="1:222" hidden="1" outlineLevel="1">
      <c r="A233" s="22" t="s">
        <v>145</v>
      </c>
      <c r="B233" s="22" t="s">
        <v>296</v>
      </c>
      <c r="DG233" s="22" t="s">
        <v>145</v>
      </c>
      <c r="DH233" s="22" t="s">
        <v>504</v>
      </c>
      <c r="HM233" s="22" t="s">
        <v>145</v>
      </c>
      <c r="HN233" s="22" t="s">
        <v>707</v>
      </c>
    </row>
    <row r="234" spans="1:222" hidden="1" outlineLevel="1">
      <c r="A234" s="22" t="s">
        <v>146</v>
      </c>
      <c r="B234" s="22" t="s">
        <v>297</v>
      </c>
      <c r="DG234" s="22" t="s">
        <v>146</v>
      </c>
      <c r="DH234" s="22" t="s">
        <v>505</v>
      </c>
      <c r="HM234" s="22" t="s">
        <v>146</v>
      </c>
      <c r="HN234" s="22" t="s">
        <v>708</v>
      </c>
    </row>
    <row r="235" spans="1:222" hidden="1" outlineLevel="1">
      <c r="A235" s="22" t="s">
        <v>147</v>
      </c>
      <c r="B235" s="22" t="s">
        <v>298</v>
      </c>
      <c r="DG235" s="22" t="s">
        <v>147</v>
      </c>
      <c r="DH235" s="22" t="s">
        <v>506</v>
      </c>
      <c r="HM235" s="22" t="s">
        <v>147</v>
      </c>
      <c r="HN235" s="22" t="s">
        <v>709</v>
      </c>
    </row>
    <row r="236" spans="1:222" hidden="1" outlineLevel="1">
      <c r="A236" s="22" t="s">
        <v>148</v>
      </c>
      <c r="B236" s="22" t="s">
        <v>299</v>
      </c>
      <c r="DG236" s="22" t="s">
        <v>148</v>
      </c>
      <c r="DH236" s="22" t="s">
        <v>507</v>
      </c>
      <c r="HM236" s="22" t="s">
        <v>148</v>
      </c>
      <c r="HN236" s="22" t="s">
        <v>710</v>
      </c>
    </row>
    <row r="237" spans="1:222" hidden="1" outlineLevel="1">
      <c r="A237" s="22" t="s">
        <v>149</v>
      </c>
      <c r="B237" s="22" t="s">
        <v>300</v>
      </c>
      <c r="DG237" s="22" t="s">
        <v>149</v>
      </c>
      <c r="DH237" s="22" t="s">
        <v>508</v>
      </c>
      <c r="HM237" s="22" t="s">
        <v>149</v>
      </c>
      <c r="HN237" s="22" t="s">
        <v>711</v>
      </c>
    </row>
    <row r="238" spans="1:222" hidden="1" outlineLevel="1">
      <c r="A238" s="22" t="s">
        <v>150</v>
      </c>
      <c r="B238" s="22" t="s">
        <v>301</v>
      </c>
      <c r="DG238" s="22" t="s">
        <v>150</v>
      </c>
      <c r="DH238" s="22" t="s">
        <v>509</v>
      </c>
      <c r="HM238" s="22" t="s">
        <v>150</v>
      </c>
      <c r="HN238" s="22" t="s">
        <v>712</v>
      </c>
    </row>
    <row r="239" spans="1:222" hidden="1" outlineLevel="1">
      <c r="A239" s="22" t="s">
        <v>151</v>
      </c>
      <c r="B239" s="22" t="s">
        <v>302</v>
      </c>
      <c r="DG239" s="22" t="s">
        <v>151</v>
      </c>
      <c r="DH239" s="22" t="s">
        <v>510</v>
      </c>
      <c r="HM239" s="22" t="s">
        <v>151</v>
      </c>
      <c r="HN239" s="22" t="s">
        <v>713</v>
      </c>
    </row>
    <row r="240" spans="1:222" hidden="1" outlineLevel="1">
      <c r="A240" s="22" t="s">
        <v>152</v>
      </c>
      <c r="B240" s="22" t="s">
        <v>303</v>
      </c>
      <c r="DG240" s="22" t="s">
        <v>152</v>
      </c>
      <c r="DH240" s="22" t="s">
        <v>511</v>
      </c>
      <c r="HM240" s="22" t="s">
        <v>152</v>
      </c>
      <c r="HN240" s="22" t="s">
        <v>714</v>
      </c>
    </row>
    <row r="241" spans="1:401" hidden="1" outlineLevel="1">
      <c r="A241" s="22" t="s">
        <v>153</v>
      </c>
      <c r="B241" s="22" t="s">
        <v>304</v>
      </c>
      <c r="DG241" s="22" t="s">
        <v>153</v>
      </c>
      <c r="DH241" s="22" t="s">
        <v>512</v>
      </c>
      <c r="HM241" s="22" t="s">
        <v>153</v>
      </c>
      <c r="HN241" s="22" t="s">
        <v>715</v>
      </c>
    </row>
    <row r="242" spans="1:401" hidden="1" outlineLevel="1">
      <c r="A242" s="22" t="s">
        <v>154</v>
      </c>
      <c r="B242" s="22" t="s">
        <v>305</v>
      </c>
      <c r="DG242" s="22" t="s">
        <v>154</v>
      </c>
      <c r="DH242" s="22" t="s">
        <v>513</v>
      </c>
      <c r="HM242" s="22" t="s">
        <v>154</v>
      </c>
      <c r="HN242" s="22" t="s">
        <v>716</v>
      </c>
    </row>
    <row r="243" spans="1:401" hidden="1" outlineLevel="1">
      <c r="A243" s="22" t="s">
        <v>155</v>
      </c>
      <c r="B243" s="22" t="s">
        <v>306</v>
      </c>
      <c r="DG243" s="22" t="s">
        <v>155</v>
      </c>
      <c r="DH243" s="22" t="s">
        <v>514</v>
      </c>
      <c r="HM243" s="22" t="s">
        <v>155</v>
      </c>
      <c r="HN243" s="22" t="s">
        <v>717</v>
      </c>
    </row>
    <row r="244" spans="1:401" hidden="1" outlineLevel="1">
      <c r="A244" s="22" t="s">
        <v>156</v>
      </c>
      <c r="B244" s="22" t="s">
        <v>307</v>
      </c>
      <c r="DG244" s="22" t="s">
        <v>156</v>
      </c>
      <c r="DH244" s="22" t="s">
        <v>515</v>
      </c>
      <c r="HM244" s="22" t="s">
        <v>156</v>
      </c>
      <c r="HN244" s="22" t="s">
        <v>718</v>
      </c>
    </row>
    <row r="245" spans="1:401" hidden="1" outlineLevel="1">
      <c r="A245" s="22" t="s">
        <v>157</v>
      </c>
      <c r="B245" s="22" t="s">
        <v>308</v>
      </c>
      <c r="DG245" s="22" t="s">
        <v>157</v>
      </c>
      <c r="DH245" s="22" t="s">
        <v>516</v>
      </c>
      <c r="HM245" s="22" t="s">
        <v>157</v>
      </c>
      <c r="HN245" s="22" t="s">
        <v>719</v>
      </c>
    </row>
    <row r="246" spans="1:401" hidden="1" outlineLevel="1">
      <c r="A246" s="22" t="s">
        <v>158</v>
      </c>
      <c r="B246" s="22" t="s">
        <v>309</v>
      </c>
      <c r="DG246" s="22" t="s">
        <v>158</v>
      </c>
      <c r="DH246" s="22" t="s">
        <v>517</v>
      </c>
      <c r="HM246" s="22" t="s">
        <v>158</v>
      </c>
      <c r="HN246" s="22" t="s">
        <v>720</v>
      </c>
    </row>
    <row r="247" spans="1:401" hidden="1" outlineLevel="1">
      <c r="A247" s="22" t="s">
        <v>159</v>
      </c>
      <c r="B247" s="22" t="s">
        <v>310</v>
      </c>
      <c r="DG247" s="22" t="s">
        <v>159</v>
      </c>
      <c r="DH247" s="22" t="s">
        <v>518</v>
      </c>
      <c r="HM247" s="22" t="s">
        <v>159</v>
      </c>
      <c r="HN247" s="22" t="s">
        <v>721</v>
      </c>
    </row>
    <row r="248" spans="1:401" hidden="1" outlineLevel="1">
      <c r="A248" s="22" t="s">
        <v>160</v>
      </c>
      <c r="B248" s="22" t="s">
        <v>311</v>
      </c>
      <c r="DG248" s="22" t="s">
        <v>160</v>
      </c>
      <c r="DH248" s="22" t="s">
        <v>519</v>
      </c>
      <c r="HM248" s="22" t="s">
        <v>160</v>
      </c>
      <c r="HN248" s="22" t="s">
        <v>722</v>
      </c>
    </row>
    <row r="249" spans="1:401" hidden="1" outlineLevel="1">
      <c r="A249" s="22" t="s">
        <v>161</v>
      </c>
      <c r="B249" s="22" t="s">
        <v>312</v>
      </c>
      <c r="DG249" s="22" t="s">
        <v>161</v>
      </c>
      <c r="DH249" s="22" t="s">
        <v>520</v>
      </c>
      <c r="HM249" s="22" t="s">
        <v>161</v>
      </c>
      <c r="HN249" s="22" t="s">
        <v>723</v>
      </c>
    </row>
    <row r="250" spans="1:401" hidden="1" outlineLevel="1">
      <c r="A250" s="22" t="s">
        <v>162</v>
      </c>
      <c r="B250" s="22" t="s">
        <v>313</v>
      </c>
      <c r="DG250" s="22" t="s">
        <v>162</v>
      </c>
      <c r="DH250" s="22" t="s">
        <v>521</v>
      </c>
      <c r="HM250" s="22" t="s">
        <v>162</v>
      </c>
      <c r="HN250" s="22" t="s">
        <v>724</v>
      </c>
    </row>
    <row r="251" spans="1:401" hidden="1" outlineLevel="1">
      <c r="A251" s="22" t="s">
        <v>163</v>
      </c>
      <c r="B251" s="22" t="s">
        <v>314</v>
      </c>
      <c r="DG251" s="22" t="s">
        <v>163</v>
      </c>
      <c r="DH251" s="22" t="s">
        <v>522</v>
      </c>
      <c r="HM251" s="22" t="s">
        <v>163</v>
      </c>
      <c r="HN251" s="22" t="s">
        <v>725</v>
      </c>
    </row>
    <row r="252" spans="1:401" hidden="1" outlineLevel="1">
      <c r="A252" s="22" t="s">
        <v>164</v>
      </c>
      <c r="B252" s="22" t="s">
        <v>315</v>
      </c>
      <c r="DG252" s="22" t="s">
        <v>164</v>
      </c>
      <c r="DH252" s="22" t="s">
        <v>523</v>
      </c>
      <c r="HM252" s="22" t="s">
        <v>164</v>
      </c>
      <c r="HN252" s="22" t="s">
        <v>726</v>
      </c>
      <c r="MX252" s="21" t="s">
        <v>932</v>
      </c>
    </row>
    <row r="253" spans="1:401" hidden="1" outlineLevel="1">
      <c r="A253" s="22" t="s">
        <v>165</v>
      </c>
      <c r="B253" s="22" t="s">
        <v>316</v>
      </c>
      <c r="DG253" s="22" t="s">
        <v>165</v>
      </c>
      <c r="DH253" s="22" t="s">
        <v>524</v>
      </c>
      <c r="HM253" s="22" t="s">
        <v>165</v>
      </c>
      <c r="HN253" s="22" t="s">
        <v>727</v>
      </c>
      <c r="MX253" s="22" t="s">
        <v>4</v>
      </c>
      <c r="MY253" s="22" t="s">
        <v>5</v>
      </c>
      <c r="OJ253" s="22" t="s">
        <v>4</v>
      </c>
      <c r="OK253" s="22" t="s">
        <v>5</v>
      </c>
    </row>
    <row r="254" spans="1:401" hidden="1" outlineLevel="1">
      <c r="A254" s="22" t="s">
        <v>166</v>
      </c>
      <c r="B254" s="22" t="s">
        <v>317</v>
      </c>
      <c r="DG254" s="22" t="s">
        <v>166</v>
      </c>
      <c r="DH254" s="22" t="s">
        <v>525</v>
      </c>
      <c r="HM254" s="22" t="s">
        <v>166</v>
      </c>
      <c r="HN254" s="22" t="s">
        <v>728</v>
      </c>
      <c r="MD254" s="21" t="s">
        <v>895</v>
      </c>
      <c r="MX254" s="22" t="s">
        <v>6</v>
      </c>
      <c r="MY254" s="22" t="s">
        <v>7</v>
      </c>
      <c r="OJ254" s="22" t="s">
        <v>6</v>
      </c>
      <c r="OK254" s="22" t="s">
        <v>7</v>
      </c>
    </row>
    <row r="255" spans="1:401" hidden="1" outlineLevel="1">
      <c r="A255" s="22" t="s">
        <v>167</v>
      </c>
      <c r="B255" s="22" t="s">
        <v>318</v>
      </c>
      <c r="DG255" s="22" t="s">
        <v>167</v>
      </c>
      <c r="DH255" s="22" t="s">
        <v>526</v>
      </c>
      <c r="HM255" s="22" t="s">
        <v>167</v>
      </c>
      <c r="HN255" s="22" t="s">
        <v>729</v>
      </c>
      <c r="MD255" s="22" t="s">
        <v>4</v>
      </c>
      <c r="ME255" s="22" t="s">
        <v>5</v>
      </c>
      <c r="MX255" s="22" t="s">
        <v>8</v>
      </c>
      <c r="MY255" s="22" t="s">
        <v>896</v>
      </c>
      <c r="OJ255" s="22" t="s">
        <v>8</v>
      </c>
      <c r="OK255" s="22" t="s">
        <v>1117</v>
      </c>
    </row>
    <row r="256" spans="1:401" hidden="1" outlineLevel="1">
      <c r="A256" s="22" t="s">
        <v>168</v>
      </c>
      <c r="B256" s="22" t="s">
        <v>319</v>
      </c>
      <c r="DG256" s="22" t="s">
        <v>168</v>
      </c>
      <c r="DH256" s="22" t="s">
        <v>527</v>
      </c>
      <c r="HM256" s="22" t="s">
        <v>168</v>
      </c>
      <c r="HN256" s="22" t="s">
        <v>730</v>
      </c>
      <c r="MD256" s="22" t="s">
        <v>6</v>
      </c>
      <c r="ME256" s="22" t="s">
        <v>7</v>
      </c>
      <c r="MX256" s="22" t="s">
        <v>9</v>
      </c>
      <c r="MY256" s="22" t="s">
        <v>897</v>
      </c>
      <c r="OJ256" s="22" t="s">
        <v>9</v>
      </c>
      <c r="OK256" s="22" t="s">
        <v>1118</v>
      </c>
    </row>
    <row r="257" spans="1:401" hidden="1" outlineLevel="1">
      <c r="A257" s="22" t="s">
        <v>169</v>
      </c>
      <c r="B257" s="22" t="s">
        <v>1247</v>
      </c>
      <c r="DG257" s="22" t="s">
        <v>169</v>
      </c>
      <c r="DH257" s="22" t="s">
        <v>1248</v>
      </c>
      <c r="HM257" s="22" t="s">
        <v>169</v>
      </c>
      <c r="HN257" s="22" t="s">
        <v>1249</v>
      </c>
      <c r="MD257" s="22" t="s">
        <v>8</v>
      </c>
      <c r="ME257" s="22" t="s">
        <v>859</v>
      </c>
      <c r="MX257" s="22" t="s">
        <v>10</v>
      </c>
      <c r="MY257" s="22" t="s">
        <v>898</v>
      </c>
      <c r="OJ257" s="22" t="s">
        <v>10</v>
      </c>
      <c r="OK257" s="22" t="s">
        <v>1119</v>
      </c>
    </row>
    <row r="258" spans="1:401" hidden="1" outlineLevel="1">
      <c r="A258" s="22" t="s">
        <v>170</v>
      </c>
      <c r="B258" s="22" t="s">
        <v>1250</v>
      </c>
      <c r="DG258" s="22" t="s">
        <v>170</v>
      </c>
      <c r="DH258" s="22" t="s">
        <v>1251</v>
      </c>
      <c r="HM258" s="22" t="s">
        <v>170</v>
      </c>
      <c r="HN258" s="22" t="s">
        <v>1252</v>
      </c>
      <c r="MD258" s="22" t="s">
        <v>9</v>
      </c>
      <c r="ME258" s="22" t="s">
        <v>860</v>
      </c>
      <c r="MX258" s="22" t="s">
        <v>11</v>
      </c>
      <c r="MY258" s="22" t="s">
        <v>899</v>
      </c>
      <c r="OJ258" s="22" t="s">
        <v>11</v>
      </c>
      <c r="OK258" s="22" t="s">
        <v>1120</v>
      </c>
    </row>
    <row r="259" spans="1:401" hidden="1" outlineLevel="1">
      <c r="A259" s="22" t="s">
        <v>171</v>
      </c>
      <c r="B259" s="22" t="s">
        <v>1253</v>
      </c>
      <c r="DG259" s="22" t="s">
        <v>171</v>
      </c>
      <c r="DH259" s="22" t="s">
        <v>1254</v>
      </c>
      <c r="HM259" s="22" t="s">
        <v>171</v>
      </c>
      <c r="HN259" s="22" t="s">
        <v>1255</v>
      </c>
      <c r="MD259" s="22" t="s">
        <v>10</v>
      </c>
      <c r="ME259" s="22" t="s">
        <v>861</v>
      </c>
      <c r="MX259" s="22" t="s">
        <v>12</v>
      </c>
      <c r="MY259" s="22" t="s">
        <v>900</v>
      </c>
      <c r="OJ259" s="22" t="s">
        <v>12</v>
      </c>
      <c r="OK259" s="22" t="s">
        <v>1121</v>
      </c>
    </row>
    <row r="260" spans="1:401" hidden="1" outlineLevel="1">
      <c r="A260" s="22" t="s">
        <v>172</v>
      </c>
      <c r="B260" s="22" t="s">
        <v>1256</v>
      </c>
      <c r="DG260" s="22" t="s">
        <v>172</v>
      </c>
      <c r="DH260" s="22" t="s">
        <v>1257</v>
      </c>
      <c r="HM260" s="22" t="s">
        <v>172</v>
      </c>
      <c r="HN260" s="22" t="s">
        <v>1258</v>
      </c>
      <c r="MD260" s="22" t="s">
        <v>11</v>
      </c>
      <c r="ME260" s="22" t="s">
        <v>862</v>
      </c>
      <c r="MX260" s="22" t="s">
        <v>13</v>
      </c>
      <c r="MY260" s="22" t="s">
        <v>901</v>
      </c>
      <c r="NT260" s="21" t="s">
        <v>961</v>
      </c>
      <c r="OJ260" s="22" t="s">
        <v>13</v>
      </c>
      <c r="OK260" s="22" t="s">
        <v>1122</v>
      </c>
    </row>
    <row r="261" spans="1:401" hidden="1" outlineLevel="1">
      <c r="A261" s="22" t="s">
        <v>173</v>
      </c>
      <c r="B261" s="22" t="s">
        <v>1259</v>
      </c>
      <c r="DG261" s="22" t="s">
        <v>173</v>
      </c>
      <c r="DH261" s="22" t="s">
        <v>1260</v>
      </c>
      <c r="HM261" s="22" t="s">
        <v>173</v>
      </c>
      <c r="HN261" s="22" t="s">
        <v>1261</v>
      </c>
      <c r="MD261" s="22" t="s">
        <v>12</v>
      </c>
      <c r="ME261" s="22" t="s">
        <v>863</v>
      </c>
      <c r="MX261" s="22" t="s">
        <v>14</v>
      </c>
      <c r="MY261" s="22" t="s">
        <v>902</v>
      </c>
      <c r="NT261" s="22" t="s">
        <v>4</v>
      </c>
      <c r="NU261" s="22" t="s">
        <v>5</v>
      </c>
      <c r="OJ261" s="22" t="s">
        <v>14</v>
      </c>
      <c r="OK261" s="22" t="s">
        <v>1123</v>
      </c>
    </row>
    <row r="262" spans="1:401" hidden="1" outlineLevel="1">
      <c r="A262" s="22" t="s">
        <v>174</v>
      </c>
      <c r="B262" s="22" t="s">
        <v>1262</v>
      </c>
      <c r="DG262" s="22" t="s">
        <v>174</v>
      </c>
      <c r="DH262" s="22" t="s">
        <v>1263</v>
      </c>
      <c r="HM262" s="22" t="s">
        <v>174</v>
      </c>
      <c r="HN262" s="22" t="s">
        <v>1264</v>
      </c>
      <c r="MD262" s="22" t="s">
        <v>13</v>
      </c>
      <c r="ME262" s="22" t="s">
        <v>864</v>
      </c>
      <c r="MX262" s="22" t="s">
        <v>15</v>
      </c>
      <c r="MY262" s="22" t="s">
        <v>903</v>
      </c>
      <c r="NT262" s="22" t="s">
        <v>6</v>
      </c>
      <c r="NU262" s="22" t="s">
        <v>7</v>
      </c>
      <c r="OJ262" s="22" t="s">
        <v>15</v>
      </c>
      <c r="OK262" s="22" t="s">
        <v>1124</v>
      </c>
    </row>
    <row r="263" spans="1:401" hidden="1" outlineLevel="1">
      <c r="A263" s="22" t="s">
        <v>175</v>
      </c>
      <c r="B263" s="22" t="s">
        <v>1265</v>
      </c>
      <c r="DG263" s="22" t="s">
        <v>175</v>
      </c>
      <c r="DH263" s="22" t="s">
        <v>1266</v>
      </c>
      <c r="HM263" s="22" t="s">
        <v>175</v>
      </c>
      <c r="HN263" s="22" t="s">
        <v>1267</v>
      </c>
      <c r="LS263" s="21" t="s">
        <v>209</v>
      </c>
      <c r="MD263" s="22" t="s">
        <v>14</v>
      </c>
      <c r="ME263" s="22" t="s">
        <v>865</v>
      </c>
      <c r="MX263" s="22" t="s">
        <v>16</v>
      </c>
      <c r="MY263" s="22" t="s">
        <v>904</v>
      </c>
      <c r="NT263" s="22" t="s">
        <v>8</v>
      </c>
      <c r="NU263" s="22" t="s">
        <v>937</v>
      </c>
      <c r="OJ263" s="22" t="s">
        <v>16</v>
      </c>
      <c r="OK263" s="22" t="s">
        <v>1125</v>
      </c>
    </row>
    <row r="264" spans="1:401" hidden="1" outlineLevel="1">
      <c r="A264" s="22" t="s">
        <v>176</v>
      </c>
      <c r="B264" s="22" t="s">
        <v>1268</v>
      </c>
      <c r="DG264" s="22" t="s">
        <v>176</v>
      </c>
      <c r="DH264" s="22" t="s">
        <v>1269</v>
      </c>
      <c r="HM264" s="22" t="s">
        <v>176</v>
      </c>
      <c r="HN264" s="22" t="s">
        <v>1270</v>
      </c>
      <c r="LS264" s="22" t="s">
        <v>4</v>
      </c>
      <c r="LT264" s="22" t="s">
        <v>5</v>
      </c>
      <c r="MD264" s="22" t="s">
        <v>15</v>
      </c>
      <c r="ME264" s="22" t="s">
        <v>866</v>
      </c>
      <c r="MX264" s="22" t="s">
        <v>17</v>
      </c>
      <c r="MY264" s="22" t="s">
        <v>905</v>
      </c>
      <c r="NT264" s="22" t="s">
        <v>9</v>
      </c>
      <c r="NU264" s="22" t="s">
        <v>938</v>
      </c>
      <c r="OJ264" s="22" t="s">
        <v>17</v>
      </c>
      <c r="OK264" s="22" t="s">
        <v>1126</v>
      </c>
    </row>
    <row r="265" spans="1:401" hidden="1" outlineLevel="1">
      <c r="A265" s="22" t="s">
        <v>177</v>
      </c>
      <c r="B265" s="22" t="s">
        <v>320</v>
      </c>
      <c r="DG265" s="22" t="s">
        <v>177</v>
      </c>
      <c r="DH265" s="22" t="s">
        <v>528</v>
      </c>
      <c r="HM265" s="22" t="s">
        <v>177</v>
      </c>
      <c r="HN265" s="22" t="s">
        <v>731</v>
      </c>
      <c r="LS265" s="22" t="s">
        <v>6</v>
      </c>
      <c r="LT265" s="22" t="s">
        <v>7</v>
      </c>
      <c r="MD265" s="22" t="s">
        <v>16</v>
      </c>
      <c r="ME265" s="22" t="s">
        <v>867</v>
      </c>
      <c r="MX265" s="22" t="s">
        <v>18</v>
      </c>
      <c r="MY265" s="22" t="s">
        <v>906</v>
      </c>
      <c r="NT265" s="22" t="s">
        <v>10</v>
      </c>
      <c r="NU265" s="22" t="s">
        <v>939</v>
      </c>
      <c r="OJ265" s="22" t="s">
        <v>18</v>
      </c>
      <c r="OK265" s="22" t="s">
        <v>1127</v>
      </c>
    </row>
    <row r="266" spans="1:401" hidden="1" outlineLevel="1">
      <c r="A266" s="22" t="s">
        <v>178</v>
      </c>
      <c r="B266" s="22" t="s">
        <v>321</v>
      </c>
      <c r="DG266" s="22" t="s">
        <v>178</v>
      </c>
      <c r="DH266" s="22" t="s">
        <v>529</v>
      </c>
      <c r="HM266" s="22" t="s">
        <v>178</v>
      </c>
      <c r="HN266" s="22" t="s">
        <v>732</v>
      </c>
      <c r="LS266" s="22" t="s">
        <v>8</v>
      </c>
      <c r="LT266" s="22" t="s">
        <v>841</v>
      </c>
      <c r="MD266" s="22" t="s">
        <v>17</v>
      </c>
      <c r="ME266" s="22" t="s">
        <v>868</v>
      </c>
      <c r="MX266" s="22" t="s">
        <v>19</v>
      </c>
      <c r="MY266" s="22" t="s">
        <v>907</v>
      </c>
      <c r="NT266" s="22" t="s">
        <v>11</v>
      </c>
      <c r="NU266" s="22" t="s">
        <v>940</v>
      </c>
      <c r="OJ266" s="22" t="s">
        <v>19</v>
      </c>
      <c r="OK266" s="22" t="s">
        <v>1128</v>
      </c>
    </row>
    <row r="267" spans="1:401" hidden="1" outlineLevel="1">
      <c r="A267" s="22" t="s">
        <v>322</v>
      </c>
      <c r="B267" s="22" t="s">
        <v>323</v>
      </c>
      <c r="DG267" s="22" t="s">
        <v>322</v>
      </c>
      <c r="DH267" s="22" t="s">
        <v>530</v>
      </c>
      <c r="HM267" s="22" t="s">
        <v>322</v>
      </c>
      <c r="HN267" s="22" t="s">
        <v>733</v>
      </c>
      <c r="LS267" s="22" t="s">
        <v>9</v>
      </c>
      <c r="LT267" s="22" t="s">
        <v>842</v>
      </c>
      <c r="MD267" s="22" t="s">
        <v>18</v>
      </c>
      <c r="ME267" s="22" t="s">
        <v>869</v>
      </c>
      <c r="MX267" s="22" t="s">
        <v>20</v>
      </c>
      <c r="MY267" s="22" t="s">
        <v>908</v>
      </c>
      <c r="NT267" s="22" t="s">
        <v>12</v>
      </c>
      <c r="NU267" s="22" t="s">
        <v>941</v>
      </c>
      <c r="OJ267" s="22" t="s">
        <v>20</v>
      </c>
      <c r="OK267" s="22" t="s">
        <v>1129</v>
      </c>
    </row>
    <row r="268" spans="1:401" hidden="1" outlineLevel="1">
      <c r="A268" s="22" t="s">
        <v>324</v>
      </c>
      <c r="B268" s="22" t="s">
        <v>325</v>
      </c>
      <c r="DG268" s="22" t="s">
        <v>324</v>
      </c>
      <c r="DH268" s="22" t="s">
        <v>531</v>
      </c>
      <c r="HM268" s="22" t="s">
        <v>324</v>
      </c>
      <c r="HN268" s="22" t="s">
        <v>734</v>
      </c>
      <c r="LS268" s="22" t="s">
        <v>10</v>
      </c>
      <c r="LT268" s="22" t="s">
        <v>843</v>
      </c>
      <c r="MD268" s="22" t="s">
        <v>19</v>
      </c>
      <c r="ME268" s="22" t="s">
        <v>870</v>
      </c>
      <c r="MX268" s="22" t="s">
        <v>21</v>
      </c>
      <c r="MY268" s="22" t="s">
        <v>909</v>
      </c>
      <c r="NT268" s="22" t="s">
        <v>13</v>
      </c>
      <c r="NU268" s="22" t="s">
        <v>942</v>
      </c>
      <c r="OJ268" s="22" t="s">
        <v>21</v>
      </c>
      <c r="OK268" s="22" t="s">
        <v>1130</v>
      </c>
    </row>
    <row r="269" spans="1:401" hidden="1" outlineLevel="1">
      <c r="A269" s="22" t="s">
        <v>326</v>
      </c>
      <c r="B269" s="22" t="s">
        <v>327</v>
      </c>
      <c r="DG269" s="22" t="s">
        <v>326</v>
      </c>
      <c r="DH269" s="22" t="s">
        <v>532</v>
      </c>
      <c r="HM269" s="22" t="s">
        <v>326</v>
      </c>
      <c r="HN269" s="22" t="s">
        <v>735</v>
      </c>
      <c r="LS269" s="22" t="s">
        <v>11</v>
      </c>
      <c r="LT269" s="22" t="s">
        <v>844</v>
      </c>
      <c r="MD269" s="22" t="s">
        <v>20</v>
      </c>
      <c r="ME269" s="22" t="s">
        <v>871</v>
      </c>
      <c r="MX269" s="22" t="s">
        <v>22</v>
      </c>
      <c r="MY269" s="22" t="s">
        <v>910</v>
      </c>
      <c r="NT269" s="22" t="s">
        <v>14</v>
      </c>
      <c r="NU269" s="22" t="s">
        <v>943</v>
      </c>
      <c r="OJ269" s="22" t="s">
        <v>22</v>
      </c>
      <c r="OK269" s="22" t="s">
        <v>1131</v>
      </c>
    </row>
    <row r="270" spans="1:401" hidden="1" outlineLevel="1">
      <c r="A270" s="22" t="s">
        <v>328</v>
      </c>
      <c r="B270" s="22" t="s">
        <v>329</v>
      </c>
      <c r="DG270" s="22" t="s">
        <v>328</v>
      </c>
      <c r="DH270" s="22" t="s">
        <v>533</v>
      </c>
      <c r="HM270" s="22" t="s">
        <v>328</v>
      </c>
      <c r="HN270" s="22" t="s">
        <v>736</v>
      </c>
      <c r="LS270" s="22" t="s">
        <v>12</v>
      </c>
      <c r="LT270" s="22" t="s">
        <v>845</v>
      </c>
      <c r="MD270" s="22" t="s">
        <v>21</v>
      </c>
      <c r="ME270" s="22" t="s">
        <v>872</v>
      </c>
      <c r="MX270" s="22" t="s">
        <v>23</v>
      </c>
      <c r="MY270" s="22" t="s">
        <v>911</v>
      </c>
      <c r="NT270" s="22" t="s">
        <v>15</v>
      </c>
      <c r="NU270" s="22" t="s">
        <v>944</v>
      </c>
      <c r="OJ270" s="22" t="s">
        <v>23</v>
      </c>
      <c r="OK270" s="22" t="s">
        <v>1132</v>
      </c>
    </row>
    <row r="271" spans="1:401" hidden="1" outlineLevel="1">
      <c r="A271" s="22" t="s">
        <v>330</v>
      </c>
      <c r="B271" s="22" t="s">
        <v>331</v>
      </c>
      <c r="DG271" s="22" t="s">
        <v>330</v>
      </c>
      <c r="DH271" s="22" t="s">
        <v>534</v>
      </c>
      <c r="HM271" s="22" t="s">
        <v>330</v>
      </c>
      <c r="HN271" s="22" t="s">
        <v>737</v>
      </c>
      <c r="LS271" s="22" t="s">
        <v>13</v>
      </c>
      <c r="LT271" s="22" t="s">
        <v>846</v>
      </c>
      <c r="MD271" s="22" t="s">
        <v>22</v>
      </c>
      <c r="ME271" s="22" t="s">
        <v>873</v>
      </c>
      <c r="MX271" s="22" t="s">
        <v>24</v>
      </c>
      <c r="MY271" s="22" t="s">
        <v>912</v>
      </c>
      <c r="NT271" s="22" t="s">
        <v>16</v>
      </c>
      <c r="NU271" s="22" t="s">
        <v>945</v>
      </c>
      <c r="OJ271" s="22" t="s">
        <v>24</v>
      </c>
      <c r="OK271" s="22" t="s">
        <v>1133</v>
      </c>
    </row>
    <row r="272" spans="1:401" hidden="1" outlineLevel="1">
      <c r="A272" s="22" t="s">
        <v>332</v>
      </c>
      <c r="B272" s="22" t="s">
        <v>333</v>
      </c>
      <c r="DG272" s="22" t="s">
        <v>332</v>
      </c>
      <c r="DH272" s="22" t="s">
        <v>535</v>
      </c>
      <c r="HM272" s="22" t="s">
        <v>332</v>
      </c>
      <c r="HN272" s="22" t="s">
        <v>738</v>
      </c>
      <c r="LS272" s="22" t="s">
        <v>14</v>
      </c>
      <c r="LT272" s="22" t="s">
        <v>847</v>
      </c>
      <c r="MD272" s="22" t="s">
        <v>23</v>
      </c>
      <c r="ME272" s="22" t="s">
        <v>874</v>
      </c>
      <c r="MX272" s="22" t="s">
        <v>73</v>
      </c>
      <c r="MY272" s="22" t="s">
        <v>913</v>
      </c>
      <c r="NT272" s="22" t="s">
        <v>17</v>
      </c>
      <c r="NU272" s="22" t="s">
        <v>946</v>
      </c>
      <c r="OJ272" s="22" t="s">
        <v>73</v>
      </c>
      <c r="OK272" s="22" t="s">
        <v>1134</v>
      </c>
    </row>
    <row r="273" spans="1:419" hidden="1" outlineLevel="1">
      <c r="A273" s="22" t="s">
        <v>334</v>
      </c>
      <c r="B273" s="22" t="s">
        <v>335</v>
      </c>
      <c r="DG273" s="22" t="s">
        <v>334</v>
      </c>
      <c r="DH273" s="22" t="s">
        <v>536</v>
      </c>
      <c r="HM273" s="22" t="s">
        <v>334</v>
      </c>
      <c r="HN273" s="22" t="s">
        <v>739</v>
      </c>
      <c r="LS273" s="22" t="s">
        <v>15</v>
      </c>
      <c r="LT273" s="22" t="s">
        <v>848</v>
      </c>
      <c r="MD273" s="22" t="s">
        <v>24</v>
      </c>
      <c r="ME273" s="22" t="s">
        <v>875</v>
      </c>
      <c r="MX273" s="22" t="s">
        <v>74</v>
      </c>
      <c r="MY273" s="22" t="s">
        <v>933</v>
      </c>
      <c r="NT273" s="22" t="s">
        <v>18</v>
      </c>
      <c r="NU273" s="22" t="s">
        <v>947</v>
      </c>
      <c r="OJ273" s="22" t="s">
        <v>74</v>
      </c>
      <c r="OK273" s="22" t="s">
        <v>1135</v>
      </c>
    </row>
    <row r="274" spans="1:419" hidden="1" outlineLevel="1">
      <c r="A274" s="22" t="s">
        <v>336</v>
      </c>
      <c r="B274" s="22" t="s">
        <v>337</v>
      </c>
      <c r="DG274" s="22" t="s">
        <v>336</v>
      </c>
      <c r="DH274" s="22" t="s">
        <v>537</v>
      </c>
      <c r="HM274" s="22" t="s">
        <v>336</v>
      </c>
      <c r="HN274" s="22" t="s">
        <v>740</v>
      </c>
      <c r="LS274" s="22" t="s">
        <v>16</v>
      </c>
      <c r="LT274" s="22" t="s">
        <v>849</v>
      </c>
      <c r="MD274" s="22" t="s">
        <v>73</v>
      </c>
      <c r="ME274" s="22" t="s">
        <v>876</v>
      </c>
      <c r="MX274" s="22" t="s">
        <v>88</v>
      </c>
      <c r="MY274" s="22" t="s">
        <v>934</v>
      </c>
      <c r="NT274" s="22" t="s">
        <v>19</v>
      </c>
      <c r="NU274" s="22" t="s">
        <v>948</v>
      </c>
      <c r="OJ274" s="22" t="s">
        <v>88</v>
      </c>
      <c r="OK274" s="22" t="s">
        <v>82</v>
      </c>
    </row>
    <row r="275" spans="1:419" collapsed="1">
      <c r="A275" s="22" t="s">
        <v>25</v>
      </c>
      <c r="B275" s="22" t="s">
        <v>89</v>
      </c>
      <c r="DG275" s="22" t="s">
        <v>25</v>
      </c>
      <c r="DH275" s="22" t="s">
        <v>89</v>
      </c>
      <c r="HM275" s="22" t="s">
        <v>25</v>
      </c>
      <c r="HN275" s="22" t="s">
        <v>89</v>
      </c>
      <c r="LS275" s="22" t="s">
        <v>25</v>
      </c>
      <c r="LT275" s="22" t="s">
        <v>89</v>
      </c>
      <c r="MD275" s="22" t="s">
        <v>25</v>
      </c>
      <c r="ME275" s="22" t="s">
        <v>89</v>
      </c>
      <c r="MX275" s="22" t="s">
        <v>25</v>
      </c>
      <c r="MY275" s="22" t="s">
        <v>89</v>
      </c>
      <c r="NT275" s="22" t="s">
        <v>25</v>
      </c>
      <c r="NU275" s="22" t="s">
        <v>89</v>
      </c>
      <c r="OJ275" s="22" t="s">
        <v>25</v>
      </c>
      <c r="OK275" s="22" t="s">
        <v>89</v>
      </c>
    </row>
    <row r="276" spans="1:419">
      <c r="A276" s="22" t="s">
        <v>26</v>
      </c>
      <c r="B276" s="22" t="s">
        <v>62</v>
      </c>
      <c r="DG276" s="22" t="s">
        <v>26</v>
      </c>
      <c r="DH276" s="22" t="s">
        <v>62</v>
      </c>
      <c r="HM276" s="22" t="s">
        <v>26</v>
      </c>
      <c r="HN276" s="22" t="s">
        <v>62</v>
      </c>
      <c r="LS276" s="22" t="s">
        <v>26</v>
      </c>
      <c r="LT276" s="22" t="s">
        <v>62</v>
      </c>
      <c r="MD276" s="22" t="s">
        <v>26</v>
      </c>
      <c r="ME276" s="22" t="s">
        <v>62</v>
      </c>
      <c r="MX276" s="22" t="s">
        <v>26</v>
      </c>
      <c r="MY276" s="22" t="s">
        <v>62</v>
      </c>
      <c r="NT276" s="22" t="s">
        <v>26</v>
      </c>
      <c r="NU276" s="22" t="s">
        <v>62</v>
      </c>
      <c r="OJ276" s="22" t="s">
        <v>26</v>
      </c>
      <c r="OK276" s="22" t="s">
        <v>62</v>
      </c>
    </row>
    <row r="277" spans="1:419">
      <c r="A277" s="22" t="s">
        <v>28</v>
      </c>
      <c r="B277" s="22" t="s">
        <v>29</v>
      </c>
      <c r="DG277" s="22" t="s">
        <v>28</v>
      </c>
      <c r="DH277" s="22" t="s">
        <v>29</v>
      </c>
      <c r="HM277" s="22" t="s">
        <v>28</v>
      </c>
      <c r="HN277" s="22" t="s">
        <v>29</v>
      </c>
      <c r="LS277" s="22" t="s">
        <v>28</v>
      </c>
      <c r="LT277" s="22" t="s">
        <v>29</v>
      </c>
      <c r="MD277" s="22" t="s">
        <v>28</v>
      </c>
      <c r="ME277" s="22" t="s">
        <v>29</v>
      </c>
      <c r="MX277" s="22" t="s">
        <v>28</v>
      </c>
      <c r="MY277" s="22" t="s">
        <v>29</v>
      </c>
      <c r="NT277" s="22" t="s">
        <v>28</v>
      </c>
      <c r="NU277" s="22" t="s">
        <v>29</v>
      </c>
      <c r="OJ277" s="22" t="s">
        <v>28</v>
      </c>
      <c r="OK277" s="22" t="s">
        <v>29</v>
      </c>
    </row>
    <row r="278" spans="1:419">
      <c r="A278" s="22" t="s">
        <v>32</v>
      </c>
      <c r="B278" s="22" t="s">
        <v>33</v>
      </c>
      <c r="DG278" s="22" t="s">
        <v>32</v>
      </c>
      <c r="DH278" s="22" t="s">
        <v>33</v>
      </c>
      <c r="HM278" s="22" t="s">
        <v>32</v>
      </c>
      <c r="HN278" s="22" t="s">
        <v>33</v>
      </c>
      <c r="LS278" s="22" t="s">
        <v>32</v>
      </c>
      <c r="LT278" s="22" t="s">
        <v>33</v>
      </c>
      <c r="MD278" s="22" t="s">
        <v>32</v>
      </c>
      <c r="ME278" s="22" t="s">
        <v>33</v>
      </c>
      <c r="MX278" s="22" t="s">
        <v>32</v>
      </c>
      <c r="MY278" s="22" t="s">
        <v>33</v>
      </c>
      <c r="NT278" s="22" t="s">
        <v>32</v>
      </c>
      <c r="NU278" s="22" t="s">
        <v>33</v>
      </c>
      <c r="OJ278" s="22" t="s">
        <v>32</v>
      </c>
      <c r="OK278" s="22" t="s">
        <v>33</v>
      </c>
    </row>
    <row r="279" spans="1:419">
      <c r="A279" s="22" t="s">
        <v>34</v>
      </c>
      <c r="B279" s="22" t="s">
        <v>31</v>
      </c>
      <c r="DG279" s="22" t="s">
        <v>34</v>
      </c>
      <c r="DH279" s="22" t="s">
        <v>31</v>
      </c>
      <c r="HM279" s="22" t="s">
        <v>34</v>
      </c>
      <c r="HN279" s="22" t="s">
        <v>31</v>
      </c>
      <c r="LS279" s="22" t="s">
        <v>34</v>
      </c>
      <c r="LT279" s="22" t="s">
        <v>31</v>
      </c>
      <c r="MD279" s="22" t="s">
        <v>34</v>
      </c>
      <c r="ME279" s="22" t="s">
        <v>31</v>
      </c>
      <c r="MX279" s="22" t="s">
        <v>34</v>
      </c>
      <c r="MY279" s="22" t="s">
        <v>31</v>
      </c>
      <c r="NT279" s="22" t="s">
        <v>34</v>
      </c>
      <c r="NU279" s="22" t="s">
        <v>31</v>
      </c>
      <c r="OJ279" s="22" t="s">
        <v>34</v>
      </c>
      <c r="OK279" s="22" t="s">
        <v>31</v>
      </c>
    </row>
    <row r="280" spans="1:419">
      <c r="A280" s="22" t="s">
        <v>35</v>
      </c>
      <c r="B280" s="22" t="s">
        <v>36</v>
      </c>
      <c r="DG280" s="22" t="s">
        <v>35</v>
      </c>
      <c r="DH280" s="22" t="s">
        <v>36</v>
      </c>
      <c r="HM280" s="22" t="s">
        <v>35</v>
      </c>
      <c r="HN280" s="22" t="s">
        <v>36</v>
      </c>
      <c r="LS280" s="22" t="s">
        <v>35</v>
      </c>
      <c r="LT280" s="22" t="s">
        <v>36</v>
      </c>
      <c r="MD280" s="22" t="s">
        <v>35</v>
      </c>
      <c r="ME280" s="22" t="s">
        <v>36</v>
      </c>
      <c r="MX280" s="22" t="s">
        <v>35</v>
      </c>
      <c r="MY280" s="22" t="s">
        <v>36</v>
      </c>
      <c r="NT280" s="22" t="s">
        <v>35</v>
      </c>
      <c r="NU280" s="22" t="s">
        <v>36</v>
      </c>
      <c r="OJ280" s="22" t="s">
        <v>35</v>
      </c>
      <c r="OK280" s="22" t="s">
        <v>36</v>
      </c>
    </row>
    <row r="281" spans="1:419">
      <c r="A281" s="22" t="s">
        <v>37</v>
      </c>
      <c r="B281" s="22" t="s">
        <v>38</v>
      </c>
      <c r="DG281" s="22" t="s">
        <v>37</v>
      </c>
      <c r="DH281" s="22" t="s">
        <v>38</v>
      </c>
      <c r="HM281" s="22" t="s">
        <v>37</v>
      </c>
      <c r="HN281" s="22" t="s">
        <v>38</v>
      </c>
      <c r="LS281" s="22" t="s">
        <v>37</v>
      </c>
      <c r="LT281" s="22" t="s">
        <v>38</v>
      </c>
      <c r="MD281" s="22" t="s">
        <v>37</v>
      </c>
      <c r="ME281" s="22" t="s">
        <v>38</v>
      </c>
      <c r="MX281" s="22" t="s">
        <v>37</v>
      </c>
      <c r="MY281" s="22" t="s">
        <v>38</v>
      </c>
      <c r="NT281" s="22" t="s">
        <v>37</v>
      </c>
      <c r="NU281" s="22" t="s">
        <v>38</v>
      </c>
      <c r="OJ281" s="22" t="s">
        <v>37</v>
      </c>
      <c r="OK281" s="22" t="s">
        <v>38</v>
      </c>
    </row>
    <row r="283" spans="1:419">
      <c r="A283" s="22" t="s">
        <v>36</v>
      </c>
      <c r="B283" s="22" t="s">
        <v>39</v>
      </c>
      <c r="C283" s="22" t="s">
        <v>338</v>
      </c>
      <c r="D283" s="22" t="s">
        <v>339</v>
      </c>
      <c r="E283" s="22" t="s">
        <v>340</v>
      </c>
      <c r="F283" s="22" t="s">
        <v>341</v>
      </c>
      <c r="G283" s="22" t="s">
        <v>342</v>
      </c>
      <c r="H283" s="22" t="s">
        <v>343</v>
      </c>
      <c r="I283" s="22" t="s">
        <v>344</v>
      </c>
      <c r="J283" s="22" t="s">
        <v>345</v>
      </c>
      <c r="K283" s="22" t="s">
        <v>346</v>
      </c>
      <c r="L283" s="22" t="s">
        <v>347</v>
      </c>
      <c r="M283" s="22" t="s">
        <v>348</v>
      </c>
      <c r="N283" s="22" t="s">
        <v>349</v>
      </c>
      <c r="O283" s="22" t="s">
        <v>350</v>
      </c>
      <c r="P283" s="22" t="s">
        <v>351</v>
      </c>
      <c r="Q283" s="22" t="s">
        <v>352</v>
      </c>
      <c r="R283" s="22" t="s">
        <v>353</v>
      </c>
      <c r="S283" s="22" t="s">
        <v>354</v>
      </c>
      <c r="T283" s="22" t="s">
        <v>355</v>
      </c>
      <c r="U283" s="22" t="s">
        <v>356</v>
      </c>
      <c r="V283" s="22" t="s">
        <v>357</v>
      </c>
      <c r="W283" s="22" t="s">
        <v>358</v>
      </c>
      <c r="X283" s="22" t="s">
        <v>359</v>
      </c>
      <c r="Y283" s="22" t="s">
        <v>360</v>
      </c>
      <c r="Z283" s="22" t="s">
        <v>361</v>
      </c>
      <c r="AA283" s="22" t="s">
        <v>362</v>
      </c>
      <c r="AB283" s="22" t="s">
        <v>363</v>
      </c>
      <c r="AC283" s="22" t="s">
        <v>364</v>
      </c>
      <c r="AD283" s="22" t="s">
        <v>365</v>
      </c>
      <c r="AE283" s="22" t="s">
        <v>366</v>
      </c>
      <c r="AF283" s="22" t="s">
        <v>367</v>
      </c>
      <c r="AG283" s="22" t="s">
        <v>368</v>
      </c>
      <c r="AH283" s="22" t="s">
        <v>369</v>
      </c>
      <c r="AI283" s="22" t="s">
        <v>370</v>
      </c>
      <c r="AJ283" s="22" t="s">
        <v>371</v>
      </c>
      <c r="AK283" s="22" t="s">
        <v>372</v>
      </c>
      <c r="AL283" s="22" t="s">
        <v>373</v>
      </c>
      <c r="AM283" s="22" t="s">
        <v>374</v>
      </c>
      <c r="AN283" s="22" t="s">
        <v>375</v>
      </c>
      <c r="AO283" s="22" t="s">
        <v>376</v>
      </c>
      <c r="AP283" s="22" t="s">
        <v>377</v>
      </c>
      <c r="AQ283" s="22" t="s">
        <v>378</v>
      </c>
      <c r="AR283" s="22" t="s">
        <v>379</v>
      </c>
      <c r="AS283" s="22" t="s">
        <v>380</v>
      </c>
      <c r="AT283" s="22" t="s">
        <v>381</v>
      </c>
      <c r="AU283" s="22" t="s">
        <v>382</v>
      </c>
      <c r="AV283" s="22" t="s">
        <v>383</v>
      </c>
      <c r="AW283" s="22" t="s">
        <v>384</v>
      </c>
      <c r="AX283" s="22" t="s">
        <v>385</v>
      </c>
      <c r="AY283" s="22" t="s">
        <v>386</v>
      </c>
      <c r="AZ283" s="22" t="s">
        <v>387</v>
      </c>
      <c r="BA283" s="22" t="s">
        <v>388</v>
      </c>
      <c r="BB283" s="22" t="s">
        <v>389</v>
      </c>
      <c r="BC283" s="22" t="s">
        <v>390</v>
      </c>
      <c r="BD283" s="22" t="s">
        <v>391</v>
      </c>
      <c r="BE283" s="22" t="s">
        <v>392</v>
      </c>
      <c r="BF283" s="22" t="s">
        <v>393</v>
      </c>
      <c r="BG283" s="22" t="s">
        <v>394</v>
      </c>
      <c r="BH283" s="22" t="s">
        <v>395</v>
      </c>
      <c r="BI283" s="22" t="s">
        <v>396</v>
      </c>
      <c r="BJ283" s="22" t="s">
        <v>397</v>
      </c>
      <c r="BK283" s="22" t="s">
        <v>398</v>
      </c>
      <c r="BL283" s="22" t="s">
        <v>399</v>
      </c>
      <c r="BM283" s="22" t="s">
        <v>400</v>
      </c>
      <c r="BN283" s="22" t="s">
        <v>401</v>
      </c>
      <c r="BO283" s="22" t="s">
        <v>402</v>
      </c>
      <c r="BP283" s="22" t="s">
        <v>403</v>
      </c>
      <c r="BQ283" s="22" t="s">
        <v>404</v>
      </c>
      <c r="BR283" s="22" t="s">
        <v>405</v>
      </c>
      <c r="BS283" s="22" t="s">
        <v>406</v>
      </c>
      <c r="BT283" s="22" t="s">
        <v>407</v>
      </c>
      <c r="BU283" s="22" t="s">
        <v>408</v>
      </c>
      <c r="BV283" s="22" t="s">
        <v>409</v>
      </c>
      <c r="BW283" s="22" t="s">
        <v>410</v>
      </c>
      <c r="BX283" s="22" t="s">
        <v>411</v>
      </c>
      <c r="BY283" s="22" t="s">
        <v>412</v>
      </c>
      <c r="BZ283" s="22" t="s">
        <v>413</v>
      </c>
      <c r="CA283" s="22" t="s">
        <v>414</v>
      </c>
      <c r="CB283" s="22" t="s">
        <v>415</v>
      </c>
      <c r="CC283" s="22" t="s">
        <v>416</v>
      </c>
      <c r="CD283" s="22" t="s">
        <v>417</v>
      </c>
      <c r="CE283" s="22" t="s">
        <v>418</v>
      </c>
      <c r="CF283" s="22" t="s">
        <v>419</v>
      </c>
      <c r="CG283" s="22" t="s">
        <v>420</v>
      </c>
      <c r="CH283" s="22" t="s">
        <v>421</v>
      </c>
      <c r="CI283" s="22" t="s">
        <v>422</v>
      </c>
      <c r="CJ283" s="22" t="s">
        <v>423</v>
      </c>
      <c r="CK283" s="22" t="s">
        <v>424</v>
      </c>
      <c r="CL283" s="22" t="s">
        <v>425</v>
      </c>
      <c r="CM283" s="22" t="s">
        <v>426</v>
      </c>
      <c r="CN283" s="22" t="s">
        <v>427</v>
      </c>
      <c r="CO283" s="22" t="s">
        <v>1271</v>
      </c>
      <c r="CP283" s="22" t="s">
        <v>1272</v>
      </c>
      <c r="CQ283" s="22" t="s">
        <v>1273</v>
      </c>
      <c r="CR283" s="22" t="s">
        <v>1274</v>
      </c>
      <c r="CS283" s="22" t="s">
        <v>1275</v>
      </c>
      <c r="CT283" s="22" t="s">
        <v>1276</v>
      </c>
      <c r="CU283" s="22" t="s">
        <v>1277</v>
      </c>
      <c r="CV283" s="22" t="s">
        <v>1278</v>
      </c>
      <c r="CW283" s="22" t="s">
        <v>428</v>
      </c>
      <c r="CX283" s="22" t="s">
        <v>429</v>
      </c>
      <c r="CY283" s="22" t="s">
        <v>430</v>
      </c>
      <c r="CZ283" s="22" t="s">
        <v>431</v>
      </c>
      <c r="DA283" s="22" t="s">
        <v>432</v>
      </c>
      <c r="DB283" s="22" t="s">
        <v>433</v>
      </c>
      <c r="DC283" s="22" t="s">
        <v>434</v>
      </c>
      <c r="DD283" s="22" t="s">
        <v>435</v>
      </c>
      <c r="DE283" s="22" t="s">
        <v>436</v>
      </c>
      <c r="DF283" s="22" t="s">
        <v>437</v>
      </c>
      <c r="DG283" s="22" t="s">
        <v>36</v>
      </c>
      <c r="DH283" s="22" t="s">
        <v>39</v>
      </c>
      <c r="DI283" s="22" t="s">
        <v>538</v>
      </c>
      <c r="DJ283" s="22" t="s">
        <v>539</v>
      </c>
      <c r="DK283" s="22" t="s">
        <v>540</v>
      </c>
      <c r="DL283" s="22" t="s">
        <v>541</v>
      </c>
      <c r="DM283" s="22" t="s">
        <v>542</v>
      </c>
      <c r="DN283" s="22" t="s">
        <v>543</v>
      </c>
      <c r="DO283" s="22" t="s">
        <v>544</v>
      </c>
      <c r="DP283" s="22" t="s">
        <v>545</v>
      </c>
      <c r="DQ283" s="22" t="s">
        <v>546</v>
      </c>
      <c r="DR283" s="22" t="s">
        <v>547</v>
      </c>
      <c r="DS283" s="22" t="s">
        <v>548</v>
      </c>
      <c r="DT283" s="22" t="s">
        <v>549</v>
      </c>
      <c r="DU283" s="22" t="s">
        <v>550</v>
      </c>
      <c r="DV283" s="22" t="s">
        <v>551</v>
      </c>
      <c r="DW283" s="22" t="s">
        <v>552</v>
      </c>
      <c r="DX283" s="22" t="s">
        <v>553</v>
      </c>
      <c r="DY283" s="22" t="s">
        <v>554</v>
      </c>
      <c r="DZ283" s="22" t="s">
        <v>555</v>
      </c>
      <c r="EA283" s="22" t="s">
        <v>556</v>
      </c>
      <c r="EB283" s="22" t="s">
        <v>557</v>
      </c>
      <c r="EC283" s="22" t="s">
        <v>558</v>
      </c>
      <c r="ED283" s="22" t="s">
        <v>559</v>
      </c>
      <c r="EE283" s="22" t="s">
        <v>560</v>
      </c>
      <c r="EF283" s="22" t="s">
        <v>561</v>
      </c>
      <c r="EG283" s="22" t="s">
        <v>562</v>
      </c>
      <c r="EH283" s="22" t="s">
        <v>563</v>
      </c>
      <c r="EI283" s="22" t="s">
        <v>564</v>
      </c>
      <c r="EJ283" s="22" t="s">
        <v>565</v>
      </c>
      <c r="EK283" s="22" t="s">
        <v>566</v>
      </c>
      <c r="EL283" s="22" t="s">
        <v>567</v>
      </c>
      <c r="EM283" s="22" t="s">
        <v>568</v>
      </c>
      <c r="EN283" s="22" t="s">
        <v>569</v>
      </c>
      <c r="EO283" s="22" t="s">
        <v>570</v>
      </c>
      <c r="EP283" s="22" t="s">
        <v>571</v>
      </c>
      <c r="EQ283" s="22" t="s">
        <v>572</v>
      </c>
      <c r="ER283" s="22" t="s">
        <v>573</v>
      </c>
      <c r="ES283" s="22" t="s">
        <v>574</v>
      </c>
      <c r="ET283" s="22" t="s">
        <v>575</v>
      </c>
      <c r="EU283" s="22" t="s">
        <v>576</v>
      </c>
      <c r="EV283" s="22" t="s">
        <v>577</v>
      </c>
      <c r="EW283" s="22" t="s">
        <v>578</v>
      </c>
      <c r="EX283" s="22" t="s">
        <v>579</v>
      </c>
      <c r="EY283" s="22" t="s">
        <v>580</v>
      </c>
      <c r="EZ283" s="22" t="s">
        <v>581</v>
      </c>
      <c r="FA283" s="22" t="s">
        <v>582</v>
      </c>
      <c r="FB283" s="22" t="s">
        <v>583</v>
      </c>
      <c r="FC283" s="22" t="s">
        <v>584</v>
      </c>
      <c r="FD283" s="22" t="s">
        <v>585</v>
      </c>
      <c r="FE283" s="22" t="s">
        <v>586</v>
      </c>
      <c r="FF283" s="22" t="s">
        <v>587</v>
      </c>
      <c r="FG283" s="22" t="s">
        <v>588</v>
      </c>
      <c r="FH283" s="22" t="s">
        <v>589</v>
      </c>
      <c r="FI283" s="22" t="s">
        <v>590</v>
      </c>
      <c r="FJ283" s="22" t="s">
        <v>591</v>
      </c>
      <c r="FK283" s="22" t="s">
        <v>592</v>
      </c>
      <c r="FL283" s="22" t="s">
        <v>593</v>
      </c>
      <c r="FM283" s="22" t="s">
        <v>594</v>
      </c>
      <c r="FN283" s="22" t="s">
        <v>595</v>
      </c>
      <c r="FO283" s="22" t="s">
        <v>596</v>
      </c>
      <c r="FP283" s="22" t="s">
        <v>597</v>
      </c>
      <c r="FQ283" s="22" t="s">
        <v>598</v>
      </c>
      <c r="FR283" s="22" t="s">
        <v>599</v>
      </c>
      <c r="FS283" s="22" t="s">
        <v>600</v>
      </c>
      <c r="FT283" s="22" t="s">
        <v>601</v>
      </c>
      <c r="FU283" s="22" t="s">
        <v>602</v>
      </c>
      <c r="FV283" s="22" t="s">
        <v>603</v>
      </c>
      <c r="FW283" s="22" t="s">
        <v>604</v>
      </c>
      <c r="FX283" s="22" t="s">
        <v>605</v>
      </c>
      <c r="FY283" s="22" t="s">
        <v>606</v>
      </c>
      <c r="FZ283" s="22" t="s">
        <v>607</v>
      </c>
      <c r="GA283" s="22" t="s">
        <v>608</v>
      </c>
      <c r="GB283" s="22" t="s">
        <v>609</v>
      </c>
      <c r="GC283" s="22" t="s">
        <v>610</v>
      </c>
      <c r="GD283" s="22" t="s">
        <v>611</v>
      </c>
      <c r="GE283" s="22" t="s">
        <v>612</v>
      </c>
      <c r="GF283" s="22" t="s">
        <v>613</v>
      </c>
      <c r="GG283" s="22" t="s">
        <v>614</v>
      </c>
      <c r="GH283" s="22" t="s">
        <v>615</v>
      </c>
      <c r="GI283" s="22" t="s">
        <v>616</v>
      </c>
      <c r="GJ283" s="22" t="s">
        <v>617</v>
      </c>
      <c r="GK283" s="22" t="s">
        <v>618</v>
      </c>
      <c r="GL283" s="22" t="s">
        <v>619</v>
      </c>
      <c r="GM283" s="22" t="s">
        <v>620</v>
      </c>
      <c r="GN283" s="22" t="s">
        <v>621</v>
      </c>
      <c r="GO283" s="22" t="s">
        <v>622</v>
      </c>
      <c r="GP283" s="22" t="s">
        <v>623</v>
      </c>
      <c r="GQ283" s="22" t="s">
        <v>624</v>
      </c>
      <c r="GR283" s="22" t="s">
        <v>625</v>
      </c>
      <c r="GS283" s="22" t="s">
        <v>626</v>
      </c>
      <c r="GT283" s="22" t="s">
        <v>627</v>
      </c>
      <c r="GU283" s="22" t="s">
        <v>1279</v>
      </c>
      <c r="GV283" s="22" t="s">
        <v>1280</v>
      </c>
      <c r="GW283" s="22" t="s">
        <v>1281</v>
      </c>
      <c r="GX283" s="22" t="s">
        <v>1282</v>
      </c>
      <c r="GY283" s="22" t="s">
        <v>1283</v>
      </c>
      <c r="GZ283" s="22" t="s">
        <v>1284</v>
      </c>
      <c r="HA283" s="22" t="s">
        <v>1285</v>
      </c>
      <c r="HB283" s="22" t="s">
        <v>1286</v>
      </c>
      <c r="HC283" s="22" t="s">
        <v>628</v>
      </c>
      <c r="HD283" s="22" t="s">
        <v>629</v>
      </c>
      <c r="HE283" s="22" t="s">
        <v>630</v>
      </c>
      <c r="HF283" s="22" t="s">
        <v>631</v>
      </c>
      <c r="HG283" s="22" t="s">
        <v>632</v>
      </c>
      <c r="HH283" s="22" t="s">
        <v>633</v>
      </c>
      <c r="HI283" s="22" t="s">
        <v>634</v>
      </c>
      <c r="HJ283" s="22" t="s">
        <v>635</v>
      </c>
      <c r="HK283" s="22" t="s">
        <v>636</v>
      </c>
      <c r="HL283" s="22" t="s">
        <v>637</v>
      </c>
      <c r="HM283" s="22" t="s">
        <v>36</v>
      </c>
      <c r="HN283" s="22" t="s">
        <v>39</v>
      </c>
      <c r="HO283" s="22" t="s">
        <v>741</v>
      </c>
      <c r="HP283" s="22" t="s">
        <v>742</v>
      </c>
      <c r="HQ283" s="22" t="s">
        <v>743</v>
      </c>
      <c r="HR283" s="22" t="s">
        <v>744</v>
      </c>
      <c r="HS283" s="22" t="s">
        <v>745</v>
      </c>
      <c r="HT283" s="22" t="s">
        <v>746</v>
      </c>
      <c r="HU283" s="22" t="s">
        <v>747</v>
      </c>
      <c r="HV283" s="22" t="s">
        <v>748</v>
      </c>
      <c r="HW283" s="22" t="s">
        <v>749</v>
      </c>
      <c r="HX283" s="22" t="s">
        <v>750</v>
      </c>
      <c r="HY283" s="22" t="s">
        <v>751</v>
      </c>
      <c r="HZ283" s="22" t="s">
        <v>752</v>
      </c>
      <c r="IA283" s="22" t="s">
        <v>753</v>
      </c>
      <c r="IB283" s="22" t="s">
        <v>754</v>
      </c>
      <c r="IC283" s="22" t="s">
        <v>755</v>
      </c>
      <c r="ID283" s="22" t="s">
        <v>756</v>
      </c>
      <c r="IE283" s="22" t="s">
        <v>757</v>
      </c>
      <c r="IF283" s="22" t="s">
        <v>758</v>
      </c>
      <c r="IG283" s="22" t="s">
        <v>759</v>
      </c>
      <c r="IH283" s="22" t="s">
        <v>760</v>
      </c>
      <c r="II283" s="22" t="s">
        <v>761</v>
      </c>
      <c r="IJ283" s="22" t="s">
        <v>762</v>
      </c>
      <c r="IK283" s="22" t="s">
        <v>763</v>
      </c>
      <c r="IL283" s="22" t="s">
        <v>764</v>
      </c>
      <c r="IM283" s="22" t="s">
        <v>765</v>
      </c>
      <c r="IN283" s="22" t="s">
        <v>766</v>
      </c>
      <c r="IO283" s="22" t="s">
        <v>767</v>
      </c>
      <c r="IP283" s="22" t="s">
        <v>768</v>
      </c>
      <c r="IQ283" s="22" t="s">
        <v>769</v>
      </c>
      <c r="IR283" s="22" t="s">
        <v>770</v>
      </c>
      <c r="IS283" s="22" t="s">
        <v>771</v>
      </c>
      <c r="IT283" s="22" t="s">
        <v>772</v>
      </c>
      <c r="IU283" s="22" t="s">
        <v>773</v>
      </c>
      <c r="IV283" s="22" t="s">
        <v>774</v>
      </c>
      <c r="IW283" s="22" t="s">
        <v>775</v>
      </c>
      <c r="IX283" s="22" t="s">
        <v>776</v>
      </c>
      <c r="IY283" s="22" t="s">
        <v>777</v>
      </c>
      <c r="IZ283" s="22" t="s">
        <v>778</v>
      </c>
      <c r="JA283" s="22" t="s">
        <v>779</v>
      </c>
      <c r="JB283" s="22" t="s">
        <v>780</v>
      </c>
      <c r="JC283" s="22" t="s">
        <v>781</v>
      </c>
      <c r="JD283" s="22" t="s">
        <v>782</v>
      </c>
      <c r="JE283" s="22" t="s">
        <v>783</v>
      </c>
      <c r="JF283" s="22" t="s">
        <v>784</v>
      </c>
      <c r="JG283" s="22" t="s">
        <v>785</v>
      </c>
      <c r="JH283" s="22" t="s">
        <v>786</v>
      </c>
      <c r="JI283" s="22" t="s">
        <v>787</v>
      </c>
      <c r="JJ283" s="22" t="s">
        <v>788</v>
      </c>
      <c r="JK283" s="22" t="s">
        <v>789</v>
      </c>
      <c r="JL283" s="22" t="s">
        <v>790</v>
      </c>
      <c r="JM283" s="22" t="s">
        <v>791</v>
      </c>
      <c r="JN283" s="22" t="s">
        <v>792</v>
      </c>
      <c r="JO283" s="22" t="s">
        <v>793</v>
      </c>
      <c r="JP283" s="22" t="s">
        <v>794</v>
      </c>
      <c r="JQ283" s="22" t="s">
        <v>795</v>
      </c>
      <c r="JR283" s="22" t="s">
        <v>796</v>
      </c>
      <c r="JS283" s="22" t="s">
        <v>797</v>
      </c>
      <c r="JT283" s="22" t="s">
        <v>798</v>
      </c>
      <c r="JU283" s="22" t="s">
        <v>799</v>
      </c>
      <c r="JV283" s="22" t="s">
        <v>800</v>
      </c>
      <c r="JW283" s="22" t="s">
        <v>801</v>
      </c>
      <c r="JX283" s="22" t="s">
        <v>802</v>
      </c>
      <c r="JY283" s="22" t="s">
        <v>803</v>
      </c>
      <c r="JZ283" s="22" t="s">
        <v>804</v>
      </c>
      <c r="KA283" s="22" t="s">
        <v>805</v>
      </c>
      <c r="KB283" s="22" t="s">
        <v>806</v>
      </c>
      <c r="KC283" s="22" t="s">
        <v>807</v>
      </c>
      <c r="KD283" s="22" t="s">
        <v>808</v>
      </c>
      <c r="KE283" s="22" t="s">
        <v>809</v>
      </c>
      <c r="KF283" s="22" t="s">
        <v>810</v>
      </c>
      <c r="KG283" s="22" t="s">
        <v>811</v>
      </c>
      <c r="KH283" s="22" t="s">
        <v>812</v>
      </c>
      <c r="KI283" s="22" t="s">
        <v>813</v>
      </c>
      <c r="KJ283" s="22" t="s">
        <v>814</v>
      </c>
      <c r="KK283" s="22" t="s">
        <v>815</v>
      </c>
      <c r="KL283" s="22" t="s">
        <v>816</v>
      </c>
      <c r="KM283" s="22" t="s">
        <v>817</v>
      </c>
      <c r="KN283" s="22" t="s">
        <v>818</v>
      </c>
      <c r="KO283" s="22" t="s">
        <v>819</v>
      </c>
      <c r="KP283" s="22" t="s">
        <v>820</v>
      </c>
      <c r="KQ283" s="22" t="s">
        <v>821</v>
      </c>
      <c r="KR283" s="22" t="s">
        <v>822</v>
      </c>
      <c r="KS283" s="22" t="s">
        <v>823</v>
      </c>
      <c r="KT283" s="22" t="s">
        <v>824</v>
      </c>
      <c r="KU283" s="22" t="s">
        <v>825</v>
      </c>
      <c r="KV283" s="22" t="s">
        <v>826</v>
      </c>
      <c r="KW283" s="22" t="s">
        <v>827</v>
      </c>
      <c r="KX283" s="22" t="s">
        <v>828</v>
      </c>
      <c r="KY283" s="22" t="s">
        <v>829</v>
      </c>
      <c r="KZ283" s="22" t="s">
        <v>830</v>
      </c>
      <c r="LA283" s="22" t="s">
        <v>1287</v>
      </c>
      <c r="LB283" s="22" t="s">
        <v>1288</v>
      </c>
      <c r="LC283" s="22" t="s">
        <v>1289</v>
      </c>
      <c r="LD283" s="22" t="s">
        <v>1290</v>
      </c>
      <c r="LE283" s="22" t="s">
        <v>1291</v>
      </c>
      <c r="LF283" s="22" t="s">
        <v>1292</v>
      </c>
      <c r="LG283" s="22" t="s">
        <v>1293</v>
      </c>
      <c r="LH283" s="22" t="s">
        <v>1294</v>
      </c>
      <c r="LI283" s="22" t="s">
        <v>831</v>
      </c>
      <c r="LJ283" s="22" t="s">
        <v>832</v>
      </c>
      <c r="LK283" s="22" t="s">
        <v>833</v>
      </c>
      <c r="LL283" s="22" t="s">
        <v>834</v>
      </c>
      <c r="LM283" s="22" t="s">
        <v>835</v>
      </c>
      <c r="LN283" s="22" t="s">
        <v>836</v>
      </c>
      <c r="LO283" s="22" t="s">
        <v>837</v>
      </c>
      <c r="LP283" s="22" t="s">
        <v>838</v>
      </c>
      <c r="LQ283" s="22" t="s">
        <v>839</v>
      </c>
      <c r="LR283" s="22" t="s">
        <v>840</v>
      </c>
      <c r="LS283" s="22" t="s">
        <v>36</v>
      </c>
      <c r="LT283" s="22" t="s">
        <v>39</v>
      </c>
      <c r="LU283" s="22" t="s">
        <v>850</v>
      </c>
      <c r="LV283" s="22" t="s">
        <v>851</v>
      </c>
      <c r="LW283" s="22" t="s">
        <v>852</v>
      </c>
      <c r="LX283" s="22" t="s">
        <v>853</v>
      </c>
      <c r="LY283" s="22" t="s">
        <v>854</v>
      </c>
      <c r="LZ283" s="22" t="s">
        <v>855</v>
      </c>
      <c r="MA283" s="22" t="s">
        <v>856</v>
      </c>
      <c r="MB283" s="22" t="s">
        <v>857</v>
      </c>
      <c r="MC283" s="22" t="s">
        <v>858</v>
      </c>
      <c r="MD283" s="22" t="s">
        <v>36</v>
      </c>
      <c r="ME283" s="22" t="s">
        <v>39</v>
      </c>
      <c r="MF283" s="22" t="s">
        <v>877</v>
      </c>
      <c r="MG283" s="22" t="s">
        <v>878</v>
      </c>
      <c r="MH283" s="22" t="s">
        <v>879</v>
      </c>
      <c r="MI283" s="22" t="s">
        <v>880</v>
      </c>
      <c r="MJ283" s="22" t="s">
        <v>881</v>
      </c>
      <c r="MK283" s="22" t="s">
        <v>882</v>
      </c>
      <c r="ML283" s="22" t="s">
        <v>883</v>
      </c>
      <c r="MM283" s="22" t="s">
        <v>884</v>
      </c>
      <c r="MN283" s="22" t="s">
        <v>885</v>
      </c>
      <c r="MO283" s="22" t="s">
        <v>886</v>
      </c>
      <c r="MP283" s="22" t="s">
        <v>887</v>
      </c>
      <c r="MQ283" s="22" t="s">
        <v>888</v>
      </c>
      <c r="MR283" s="22" t="s">
        <v>889</v>
      </c>
      <c r="MS283" s="22" t="s">
        <v>890</v>
      </c>
      <c r="MT283" s="22" t="s">
        <v>891</v>
      </c>
      <c r="MU283" s="22" t="s">
        <v>892</v>
      </c>
      <c r="MV283" s="22" t="s">
        <v>893</v>
      </c>
      <c r="MW283" s="22" t="s">
        <v>894</v>
      </c>
      <c r="MX283" s="22" t="s">
        <v>36</v>
      </c>
      <c r="MY283" s="22" t="s">
        <v>39</v>
      </c>
      <c r="MZ283" s="22" t="s">
        <v>914</v>
      </c>
      <c r="NA283" s="22" t="s">
        <v>915</v>
      </c>
      <c r="NB283" s="22" t="s">
        <v>916</v>
      </c>
      <c r="NC283" s="22" t="s">
        <v>917</v>
      </c>
      <c r="ND283" s="22" t="s">
        <v>918</v>
      </c>
      <c r="NE283" s="22" t="s">
        <v>919</v>
      </c>
      <c r="NF283" s="22" t="s">
        <v>920</v>
      </c>
      <c r="NG283" s="22" t="s">
        <v>921</v>
      </c>
      <c r="NH283" s="22" t="s">
        <v>922</v>
      </c>
      <c r="NI283" s="22" t="s">
        <v>923</v>
      </c>
      <c r="NJ283" s="22" t="s">
        <v>924</v>
      </c>
      <c r="NK283" s="22" t="s">
        <v>925</v>
      </c>
      <c r="NL283" s="22" t="s">
        <v>926</v>
      </c>
      <c r="NM283" s="22" t="s">
        <v>927</v>
      </c>
      <c r="NN283" s="22" t="s">
        <v>928</v>
      </c>
      <c r="NO283" s="22" t="s">
        <v>929</v>
      </c>
      <c r="NP283" s="22" t="s">
        <v>930</v>
      </c>
      <c r="NQ283" s="22" t="s">
        <v>931</v>
      </c>
      <c r="NR283" s="22" t="s">
        <v>935</v>
      </c>
      <c r="NS283" s="22" t="s">
        <v>936</v>
      </c>
      <c r="NT283" s="22" t="s">
        <v>36</v>
      </c>
      <c r="NU283" s="22" t="s">
        <v>39</v>
      </c>
      <c r="NV283" s="22" t="s">
        <v>949</v>
      </c>
      <c r="NW283" s="22" t="s">
        <v>950</v>
      </c>
      <c r="NX283" s="22" t="s">
        <v>951</v>
      </c>
      <c r="NY283" s="22" t="s">
        <v>952</v>
      </c>
      <c r="NZ283" s="22" t="s">
        <v>953</v>
      </c>
      <c r="OA283" s="22" t="s">
        <v>954</v>
      </c>
      <c r="OB283" s="22" t="s">
        <v>955</v>
      </c>
      <c r="OC283" s="22" t="s">
        <v>956</v>
      </c>
      <c r="OD283" s="22" t="s">
        <v>957</v>
      </c>
      <c r="OE283" s="22" t="s">
        <v>958</v>
      </c>
      <c r="OF283" s="22" t="s">
        <v>959</v>
      </c>
      <c r="OG283" s="22" t="s">
        <v>960</v>
      </c>
      <c r="OH283" s="22" t="s">
        <v>1154</v>
      </c>
      <c r="OI283" s="22" t="s">
        <v>40</v>
      </c>
      <c r="OJ283" s="22" t="s">
        <v>36</v>
      </c>
      <c r="OK283" s="22" t="s">
        <v>39</v>
      </c>
      <c r="OL283" s="22" t="s">
        <v>1136</v>
      </c>
      <c r="OM283" s="22" t="s">
        <v>1137</v>
      </c>
      <c r="ON283" s="22" t="s">
        <v>1138</v>
      </c>
      <c r="OO283" s="22" t="s">
        <v>1139</v>
      </c>
      <c r="OP283" s="22" t="s">
        <v>1140</v>
      </c>
      <c r="OQ283" s="22" t="s">
        <v>1141</v>
      </c>
      <c r="OR283" s="22" t="s">
        <v>1142</v>
      </c>
      <c r="OS283" s="22" t="s">
        <v>1143</v>
      </c>
      <c r="OT283" s="22" t="s">
        <v>1144</v>
      </c>
      <c r="OU283" s="22" t="s">
        <v>1145</v>
      </c>
      <c r="OV283" s="22" t="s">
        <v>1146</v>
      </c>
      <c r="OW283" s="22" t="s">
        <v>1147</v>
      </c>
      <c r="OX283" s="22" t="s">
        <v>1148</v>
      </c>
      <c r="OY283" s="22" t="s">
        <v>1149</v>
      </c>
      <c r="OZ283" s="22" t="s">
        <v>1150</v>
      </c>
      <c r="PA283" s="22" t="s">
        <v>1151</v>
      </c>
      <c r="PB283" s="22" t="s">
        <v>1152</v>
      </c>
      <c r="PC283" s="22" t="s">
        <v>1153</v>
      </c>
    </row>
    <row r="284" spans="1:419">
      <c r="A284" s="22" t="s">
        <v>90</v>
      </c>
      <c r="B284" s="22" t="s">
        <v>63</v>
      </c>
      <c r="C284" s="22">
        <v>51.305200999999997</v>
      </c>
      <c r="D284" s="22">
        <v>66.110665999999995</v>
      </c>
      <c r="E284" s="22">
        <v>49.531987000000001</v>
      </c>
      <c r="F284" s="22">
        <v>43.862882999999997</v>
      </c>
      <c r="G284" s="22">
        <v>62.301741999999997</v>
      </c>
      <c r="H284" s="22">
        <v>64.220856999999995</v>
      </c>
      <c r="I284" s="22">
        <v>35.892406000000001</v>
      </c>
      <c r="J284" s="22">
        <v>37.161656999999998</v>
      </c>
      <c r="K284" s="22">
        <v>44.146957999999998</v>
      </c>
      <c r="L284" s="22">
        <v>68.303199000000006</v>
      </c>
      <c r="M284" s="22">
        <v>94.157145</v>
      </c>
      <c r="N284" s="22">
        <v>66.157922999999997</v>
      </c>
      <c r="O284" s="22">
        <v>51.903725999999999</v>
      </c>
      <c r="P284" s="22">
        <v>86.022758999999994</v>
      </c>
      <c r="Q284" s="22">
        <v>89.573865999999995</v>
      </c>
      <c r="R284" s="22">
        <v>40.919414000000003</v>
      </c>
      <c r="S284" s="22">
        <v>43.268020999999997</v>
      </c>
      <c r="T284" s="22">
        <v>53.413108999999999</v>
      </c>
      <c r="U284" s="22">
        <v>61.377434000000001</v>
      </c>
      <c r="V284" s="22">
        <v>83.250066000000004</v>
      </c>
      <c r="W284" s="22">
        <v>59.406792000000003</v>
      </c>
      <c r="X284" s="22">
        <v>48.037517999999999</v>
      </c>
      <c r="Y284" s="22">
        <v>76.624854999999997</v>
      </c>
      <c r="Z284" s="22">
        <v>79.600223</v>
      </c>
      <c r="AA284" s="22">
        <v>38.260185999999997</v>
      </c>
      <c r="AB284" s="22">
        <v>40.228014000000002</v>
      </c>
      <c r="AC284" s="22">
        <v>49.123300999999998</v>
      </c>
      <c r="AD284" s="22">
        <v>37.703353</v>
      </c>
      <c r="AE284" s="22">
        <v>46.556944999999999</v>
      </c>
      <c r="AF284" s="22">
        <v>36.207563999999998</v>
      </c>
      <c r="AG284" s="22">
        <v>35.373646999999998</v>
      </c>
      <c r="AH284" s="22">
        <v>44.622073</v>
      </c>
      <c r="AI284" s="22">
        <v>45.584648999999999</v>
      </c>
      <c r="AJ284" s="22">
        <v>29.366323999999999</v>
      </c>
      <c r="AK284" s="22">
        <v>30.002945</v>
      </c>
      <c r="AL284" s="22">
        <v>35.728093000000001</v>
      </c>
      <c r="AM284" s="22">
        <v>53.482004000000003</v>
      </c>
      <c r="AN284" s="22">
        <v>72.573869000000002</v>
      </c>
      <c r="AO284" s="22">
        <v>51.640327999999997</v>
      </c>
      <c r="AP284" s="22">
        <v>42.856479</v>
      </c>
      <c r="AQ284" s="22">
        <v>66.632148000000001</v>
      </c>
      <c r="AR284" s="22">
        <v>69.106718000000001</v>
      </c>
      <c r="AS284" s="22">
        <v>34.053004999999999</v>
      </c>
      <c r="AT284" s="22">
        <v>35.689619</v>
      </c>
      <c r="AU284" s="22">
        <v>44.345796</v>
      </c>
      <c r="AV284" s="22">
        <v>47.020865999999998</v>
      </c>
      <c r="AW284" s="22">
        <v>62.412080000000003</v>
      </c>
      <c r="AX284" s="22">
        <v>45.342444</v>
      </c>
      <c r="AY284" s="22">
        <v>39.235474000000004</v>
      </c>
      <c r="AZ284" s="22">
        <v>57.871946000000001</v>
      </c>
      <c r="BA284" s="22">
        <v>59.811629000000003</v>
      </c>
      <c r="BB284" s="22">
        <v>31.556684000000001</v>
      </c>
      <c r="BC284" s="22">
        <v>32.839537999999997</v>
      </c>
      <c r="BD284" s="22">
        <v>40.331555000000002</v>
      </c>
      <c r="BE284" s="22">
        <v>51.264862000000001</v>
      </c>
      <c r="BF284" s="22">
        <v>59.996355000000001</v>
      </c>
      <c r="BG284" s="22">
        <v>48.042800999999997</v>
      </c>
      <c r="BH284" s="22">
        <v>38.939487</v>
      </c>
      <c r="BI284" s="22">
        <v>58.633367999999997</v>
      </c>
      <c r="BJ284" s="22">
        <v>60.454473999999998</v>
      </c>
      <c r="BK284" s="22">
        <v>35.099795</v>
      </c>
      <c r="BL284" s="22">
        <v>36.304225000000002</v>
      </c>
      <c r="BM284" s="22">
        <v>43.951577</v>
      </c>
      <c r="BN284" s="22">
        <v>64.387499000000005</v>
      </c>
      <c r="BO284" s="22">
        <v>79.796243000000004</v>
      </c>
      <c r="BP284" s="22">
        <v>60.765681000000001</v>
      </c>
      <c r="BQ284" s="22">
        <v>45.503028</v>
      </c>
      <c r="BR284" s="22">
        <v>76.344313</v>
      </c>
      <c r="BS284" s="22">
        <v>79.310164999999998</v>
      </c>
      <c r="BT284" s="22">
        <v>39.686700999999999</v>
      </c>
      <c r="BU284" s="22">
        <v>41.648237000000002</v>
      </c>
      <c r="BV284" s="22">
        <v>51.161199000000003</v>
      </c>
      <c r="BW284" s="22">
        <v>58.606605000000002</v>
      </c>
      <c r="BX284" s="22">
        <v>71.647385</v>
      </c>
      <c r="BY284" s="22">
        <v>55.223089999999999</v>
      </c>
      <c r="BZ284" s="22">
        <v>42.182250000000003</v>
      </c>
      <c r="CA284" s="22">
        <v>68.887314000000003</v>
      </c>
      <c r="CB284" s="22">
        <v>71.435609999999997</v>
      </c>
      <c r="CC284" s="22">
        <v>37.111781000000001</v>
      </c>
      <c r="CD284" s="22">
        <v>38.797156000000001</v>
      </c>
      <c r="CE284" s="22">
        <v>47.438147000000001</v>
      </c>
      <c r="CF284" s="22">
        <v>37.854163</v>
      </c>
      <c r="CG284" s="22">
        <v>41.126916000000001</v>
      </c>
      <c r="CH284" s="22">
        <v>35.006780999999997</v>
      </c>
      <c r="CI284" s="22">
        <v>30.957414</v>
      </c>
      <c r="CJ284" s="22">
        <v>41.447395999999998</v>
      </c>
      <c r="CK284" s="22">
        <v>42.326906999999999</v>
      </c>
      <c r="CL284" s="22">
        <v>28.755901999999999</v>
      </c>
      <c r="CM284" s="22">
        <v>29.337586999999999</v>
      </c>
      <c r="CN284" s="22">
        <v>35.702669</v>
      </c>
      <c r="CO284" s="22">
        <v>49.904456000000003</v>
      </c>
      <c r="CP284" s="22">
        <v>59.350757999999999</v>
      </c>
      <c r="CQ284" s="22">
        <v>46.694837999999997</v>
      </c>
      <c r="CR284" s="22">
        <v>36.953626999999997</v>
      </c>
      <c r="CS284" s="22">
        <v>57.736141000000003</v>
      </c>
      <c r="CT284" s="22">
        <v>59.673158999999998</v>
      </c>
      <c r="CU284" s="22">
        <v>32.928013</v>
      </c>
      <c r="CV284" s="22">
        <v>34.209105999999998</v>
      </c>
      <c r="CW284" s="22">
        <v>42.283923999999999</v>
      </c>
      <c r="CX284" s="22">
        <v>44.671010000000003</v>
      </c>
      <c r="CY284" s="22">
        <v>51.944958</v>
      </c>
      <c r="CZ284" s="22">
        <v>41.673715999999999</v>
      </c>
      <c r="DA284" s="22">
        <v>33.968336000000001</v>
      </c>
      <c r="DB284" s="22">
        <v>50.968237999999999</v>
      </c>
      <c r="DC284" s="22">
        <v>52.522948</v>
      </c>
      <c r="DD284" s="22">
        <v>30.624041999999999</v>
      </c>
      <c r="DE284" s="22">
        <v>31.652284999999999</v>
      </c>
      <c r="DF284" s="22">
        <v>38.939967000000003</v>
      </c>
      <c r="DG284" s="22" t="s">
        <v>90</v>
      </c>
      <c r="DH284" s="22" t="s">
        <v>63</v>
      </c>
      <c r="DI284" s="22">
        <v>53.143517000000003</v>
      </c>
      <c r="DJ284" s="22">
        <v>68.971839000000003</v>
      </c>
      <c r="DK284" s="22">
        <v>51.306519000000002</v>
      </c>
      <c r="DL284" s="22">
        <v>44.901027999999997</v>
      </c>
      <c r="DM284" s="22">
        <v>64.853533999999996</v>
      </c>
      <c r="DN284" s="22">
        <v>66.930188999999999</v>
      </c>
      <c r="DO284" s="22">
        <v>36.547263999999998</v>
      </c>
      <c r="DP284" s="22">
        <v>37.920707999999998</v>
      </c>
      <c r="DQ284" s="22">
        <v>45.179837999999997</v>
      </c>
      <c r="DR284" s="22">
        <v>71.673282</v>
      </c>
      <c r="DS284" s="22">
        <v>97.938496999999998</v>
      </c>
      <c r="DT284" s="22">
        <v>69.435486999999995</v>
      </c>
      <c r="DU284" s="22">
        <v>54.048262999999999</v>
      </c>
      <c r="DV284" s="22">
        <v>90.466487999999998</v>
      </c>
      <c r="DW284" s="22">
        <v>94.256894000000003</v>
      </c>
      <c r="DX284" s="22">
        <v>42.496220999999998</v>
      </c>
      <c r="DY284" s="22">
        <v>45.003093999999997</v>
      </c>
      <c r="DZ284" s="22">
        <v>54.811703000000001</v>
      </c>
      <c r="EA284" s="22">
        <v>64.092890999999995</v>
      </c>
      <c r="EB284" s="22">
        <v>86.539328999999995</v>
      </c>
      <c r="EC284" s="22">
        <v>62.044355000000003</v>
      </c>
      <c r="ED284" s="22">
        <v>49.693322999999999</v>
      </c>
      <c r="EE284" s="22">
        <v>80.260862000000003</v>
      </c>
      <c r="EF284" s="22">
        <v>83.442329000000001</v>
      </c>
      <c r="EG284" s="22">
        <v>39.432954000000002</v>
      </c>
      <c r="EH284" s="22">
        <v>41.537092000000001</v>
      </c>
      <c r="EI284" s="22">
        <v>50.280473999999998</v>
      </c>
      <c r="EJ284" s="22">
        <v>37.703353</v>
      </c>
      <c r="EK284" s="22">
        <v>46.556944999999999</v>
      </c>
      <c r="EL284" s="22">
        <v>36.207563999999998</v>
      </c>
      <c r="EM284" s="22">
        <v>35.373646999999998</v>
      </c>
      <c r="EN284" s="22">
        <v>44.622073</v>
      </c>
      <c r="EO284" s="22">
        <v>45.584648999999999</v>
      </c>
      <c r="EP284" s="22">
        <v>29.366323999999999</v>
      </c>
      <c r="EQ284" s="22">
        <v>30.002945</v>
      </c>
      <c r="ER284" s="22">
        <v>35.728093000000001</v>
      </c>
      <c r="ES284" s="22">
        <v>54.333623000000003</v>
      </c>
      <c r="ET284" s="22">
        <v>72.573869000000002</v>
      </c>
      <c r="EU284" s="22">
        <v>52.479450999999997</v>
      </c>
      <c r="EV284" s="22">
        <v>43.555385999999999</v>
      </c>
      <c r="EW284" s="22">
        <v>67.621128999999996</v>
      </c>
      <c r="EX284" s="22">
        <v>70.125889000000001</v>
      </c>
      <c r="EY284" s="22">
        <v>34.677554999999998</v>
      </c>
      <c r="EZ284" s="22">
        <v>36.334136000000001</v>
      </c>
      <c r="FA284" s="22">
        <v>44.345796</v>
      </c>
      <c r="FB284" s="22">
        <v>47.585459</v>
      </c>
      <c r="FC284" s="22">
        <v>62.412080000000003</v>
      </c>
      <c r="FD284" s="22">
        <v>45.898750999999997</v>
      </c>
      <c r="FE284" s="22">
        <v>39.698822999999997</v>
      </c>
      <c r="FF284" s="22">
        <v>58.527603999999997</v>
      </c>
      <c r="FG284" s="22">
        <v>60.487302</v>
      </c>
      <c r="FH284" s="22">
        <v>31.970737</v>
      </c>
      <c r="FI284" s="22">
        <v>33.266829000000001</v>
      </c>
      <c r="FJ284" s="22">
        <v>40.331555000000002</v>
      </c>
      <c r="FK284" s="22">
        <v>53.069395999999998</v>
      </c>
      <c r="FL284" s="22">
        <v>62.669790999999996</v>
      </c>
      <c r="FM284" s="22">
        <v>49.749904999999998</v>
      </c>
      <c r="FN284" s="22">
        <v>39.827435999999999</v>
      </c>
      <c r="FO284" s="22">
        <v>61.057997</v>
      </c>
      <c r="FP284" s="22">
        <v>63.033520000000003</v>
      </c>
      <c r="FQ284" s="22">
        <v>35.709415</v>
      </c>
      <c r="FR284" s="22">
        <v>37.015974</v>
      </c>
      <c r="FS284" s="22">
        <v>44.948067000000002</v>
      </c>
      <c r="FT284" s="22">
        <v>66.200671999999997</v>
      </c>
      <c r="FU284" s="22">
        <v>82.582151999999994</v>
      </c>
      <c r="FV284" s="22">
        <v>62.491264000000001</v>
      </c>
      <c r="FW284" s="22">
        <v>46.319915000000002</v>
      </c>
      <c r="FX284" s="22">
        <v>78.840789999999998</v>
      </c>
      <c r="FY284" s="22">
        <v>81.976934</v>
      </c>
      <c r="FZ284" s="22">
        <v>40.201987000000003</v>
      </c>
      <c r="GA284" s="22">
        <v>42.276148999999997</v>
      </c>
      <c r="GB284" s="22">
        <v>52.069856000000001</v>
      </c>
      <c r="GC284" s="22">
        <v>60.588377000000001</v>
      </c>
      <c r="GD284" s="22">
        <v>74.602090000000004</v>
      </c>
      <c r="GE284" s="22">
        <v>57.103534000000003</v>
      </c>
      <c r="GF284" s="22">
        <v>43.148482999999999</v>
      </c>
      <c r="GG284" s="22">
        <v>71.559484999999995</v>
      </c>
      <c r="GH284" s="22">
        <v>74.279753999999997</v>
      </c>
      <c r="GI284" s="22">
        <v>37.769973</v>
      </c>
      <c r="GJ284" s="22">
        <v>39.569087000000003</v>
      </c>
      <c r="GK284" s="22">
        <v>48.518807000000002</v>
      </c>
      <c r="GL284" s="22">
        <v>37.854163</v>
      </c>
      <c r="GM284" s="22">
        <v>41.126916000000001</v>
      </c>
      <c r="GN284" s="22">
        <v>35.006780999999997</v>
      </c>
      <c r="GO284" s="22">
        <v>30.957414</v>
      </c>
      <c r="GP284" s="22">
        <v>41.447395999999998</v>
      </c>
      <c r="GQ284" s="22">
        <v>42.326906999999999</v>
      </c>
      <c r="GR284" s="22">
        <v>28.755901999999999</v>
      </c>
      <c r="GS284" s="22">
        <v>29.337586999999999</v>
      </c>
      <c r="GT284" s="22">
        <v>35.702669</v>
      </c>
      <c r="GU284" s="22">
        <v>49.904456000000003</v>
      </c>
      <c r="GV284" s="22">
        <v>59.350757999999999</v>
      </c>
      <c r="GW284" s="22">
        <v>46.694837999999997</v>
      </c>
      <c r="GX284" s="22">
        <v>36.953626999999997</v>
      </c>
      <c r="GY284" s="22">
        <v>57.736141000000003</v>
      </c>
      <c r="GZ284" s="22">
        <v>59.673158999999998</v>
      </c>
      <c r="HA284" s="22">
        <v>32.928013</v>
      </c>
      <c r="HB284" s="22">
        <v>34.209105999999998</v>
      </c>
      <c r="HC284" s="22">
        <v>42.283923999999999</v>
      </c>
      <c r="HD284" s="22">
        <v>44.671010000000003</v>
      </c>
      <c r="HE284" s="22">
        <v>51.944958</v>
      </c>
      <c r="HF284" s="22">
        <v>41.673715999999999</v>
      </c>
      <c r="HG284" s="22">
        <v>33.968336000000001</v>
      </c>
      <c r="HH284" s="22">
        <v>50.968237999999999</v>
      </c>
      <c r="HI284" s="22">
        <v>52.522948</v>
      </c>
      <c r="HJ284" s="22">
        <v>30.624041999999999</v>
      </c>
      <c r="HK284" s="22">
        <v>31.652284999999999</v>
      </c>
      <c r="HL284" s="22">
        <v>38.939967000000003</v>
      </c>
      <c r="HM284" s="22" t="s">
        <v>90</v>
      </c>
      <c r="HN284" s="22" t="s">
        <v>63</v>
      </c>
      <c r="HO284" s="22">
        <v>46.276719999999997</v>
      </c>
      <c r="HP284" s="22">
        <v>57.979041000000002</v>
      </c>
      <c r="HQ284" s="22">
        <v>44.638010999999999</v>
      </c>
      <c r="HR284" s="22">
        <v>41.549348999999999</v>
      </c>
      <c r="HS284" s="22">
        <v>55.155177999999999</v>
      </c>
      <c r="HT284" s="22">
        <v>56.571272</v>
      </c>
      <c r="HU284" s="22">
        <v>34.573515999999998</v>
      </c>
      <c r="HV284" s="22">
        <v>35.510081999999997</v>
      </c>
      <c r="HW284" s="22">
        <v>41.874411000000002</v>
      </c>
      <c r="HX284" s="22">
        <v>66.765901999999997</v>
      </c>
      <c r="HY284" s="22">
        <v>89.963690999999997</v>
      </c>
      <c r="HZ284" s="22">
        <v>64.693332999999996</v>
      </c>
      <c r="IA284" s="22">
        <v>51.667405000000002</v>
      </c>
      <c r="IB284" s="22">
        <v>83.439994999999996</v>
      </c>
      <c r="IC284" s="22">
        <v>86.746883999999994</v>
      </c>
      <c r="ID284" s="22">
        <v>41.190533000000002</v>
      </c>
      <c r="IE284" s="22">
        <v>43.377620999999998</v>
      </c>
      <c r="IF284" s="22">
        <v>52.573456</v>
      </c>
      <c r="IG284" s="22">
        <v>58.555853999999997</v>
      </c>
      <c r="IH284" s="22">
        <v>77.577506999999997</v>
      </c>
      <c r="II284" s="22">
        <v>56.682130000000001</v>
      </c>
      <c r="IJ284" s="22">
        <v>47.024222000000002</v>
      </c>
      <c r="IK284" s="22">
        <v>72.365442999999999</v>
      </c>
      <c r="IL284" s="22">
        <v>75.002955</v>
      </c>
      <c r="IM284" s="22">
        <v>37.936737999999998</v>
      </c>
      <c r="IN284" s="22">
        <v>39.681117999999998</v>
      </c>
      <c r="IO284" s="22">
        <v>47.725569</v>
      </c>
      <c r="IP284" s="22">
        <v>37.703353</v>
      </c>
      <c r="IQ284" s="22">
        <v>46.556944999999999</v>
      </c>
      <c r="IR284" s="22">
        <v>36.207563999999998</v>
      </c>
      <c r="IS284" s="22">
        <v>35.373646999999998</v>
      </c>
      <c r="IT284" s="22">
        <v>44.622073</v>
      </c>
      <c r="IU284" s="22">
        <v>45.584648999999999</v>
      </c>
      <c r="IV284" s="22">
        <v>29.366323999999999</v>
      </c>
      <c r="IW284" s="22">
        <v>30.002945</v>
      </c>
      <c r="IX284" s="22">
        <v>35.728093000000001</v>
      </c>
      <c r="IY284" s="22">
        <v>57.112585000000003</v>
      </c>
      <c r="IZ284" s="22">
        <v>76.891611999999995</v>
      </c>
      <c r="JA284" s="22">
        <v>55.207791</v>
      </c>
      <c r="JB284" s="22">
        <v>44.909765</v>
      </c>
      <c r="JC284" s="22">
        <v>71.437742999999998</v>
      </c>
      <c r="JD284" s="22">
        <v>74.198774</v>
      </c>
      <c r="JE284" s="22">
        <v>35.584532000000003</v>
      </c>
      <c r="JF284" s="22">
        <v>37.410603000000002</v>
      </c>
      <c r="JG284" s="22">
        <v>45.816471</v>
      </c>
      <c r="JH284" s="22">
        <v>49.431274999999999</v>
      </c>
      <c r="JI284" s="22">
        <v>65.275632999999999</v>
      </c>
      <c r="JJ284" s="22">
        <v>47.711019999999998</v>
      </c>
      <c r="JK284" s="22">
        <v>40.602750999999998</v>
      </c>
      <c r="JL284" s="22">
        <v>61.059766000000003</v>
      </c>
      <c r="JM284" s="22">
        <v>63.188930999999997</v>
      </c>
      <c r="JN284" s="22">
        <v>32.578569999999999</v>
      </c>
      <c r="JO284" s="22">
        <v>33.986742999999997</v>
      </c>
      <c r="JP284" s="22">
        <v>41.316591000000003</v>
      </c>
      <c r="JQ284" s="22">
        <v>46.346423000000001</v>
      </c>
      <c r="JR284" s="22">
        <v>52.193461999999997</v>
      </c>
      <c r="JS284" s="22">
        <v>43.298457999999997</v>
      </c>
      <c r="JT284" s="22">
        <v>36.856417999999998</v>
      </c>
      <c r="JU284" s="22">
        <v>51.732148000000002</v>
      </c>
      <c r="JV284" s="22">
        <v>53.058574999999998</v>
      </c>
      <c r="JW284" s="22">
        <v>33.871251000000001</v>
      </c>
      <c r="JX284" s="22">
        <v>34.748514</v>
      </c>
      <c r="JY284" s="22">
        <v>41.769272999999998</v>
      </c>
      <c r="JZ284" s="22">
        <v>61.245463999999998</v>
      </c>
      <c r="KA284" s="22">
        <v>75.048107999999999</v>
      </c>
      <c r="KB284" s="22">
        <v>57.778196999999999</v>
      </c>
      <c r="KC284" s="22">
        <v>44.019764000000002</v>
      </c>
      <c r="KD284" s="22">
        <v>72.069029999999998</v>
      </c>
      <c r="KE284" s="22">
        <v>74.752520000000004</v>
      </c>
      <c r="KF284" s="22">
        <v>38.706032</v>
      </c>
      <c r="KG284" s="22">
        <v>40.480820999999999</v>
      </c>
      <c r="KH284" s="22">
        <v>49.596015000000001</v>
      </c>
      <c r="KI284" s="22">
        <v>55.209850000000003</v>
      </c>
      <c r="KJ284" s="22">
        <v>66.296931999999998</v>
      </c>
      <c r="KK284" s="22">
        <v>51.966588000000002</v>
      </c>
      <c r="KL284" s="22">
        <v>40.736961999999998</v>
      </c>
      <c r="KM284" s="22">
        <v>64.136257999999998</v>
      </c>
      <c r="KN284" s="22">
        <v>66.346815000000007</v>
      </c>
      <c r="KO284" s="22">
        <v>36.255664000000003</v>
      </c>
      <c r="KP284" s="22">
        <v>37.717666999999999</v>
      </c>
      <c r="KQ284" s="22">
        <v>45.950659999999999</v>
      </c>
      <c r="KR284" s="22">
        <v>37.854163</v>
      </c>
      <c r="KS284" s="22">
        <v>41.126916000000001</v>
      </c>
      <c r="KT284" s="22">
        <v>35.006780999999997</v>
      </c>
      <c r="KU284" s="22">
        <v>30.957414</v>
      </c>
      <c r="KV284" s="22">
        <v>41.447395999999998</v>
      </c>
      <c r="KW284" s="22">
        <v>42.326906999999999</v>
      </c>
      <c r="KX284" s="22">
        <v>28.755901999999999</v>
      </c>
      <c r="KY284" s="22">
        <v>29.337586999999999</v>
      </c>
      <c r="KZ284" s="22">
        <v>35.702669</v>
      </c>
      <c r="LA284" s="22">
        <v>52.367195000000002</v>
      </c>
      <c r="LB284" s="22">
        <v>63.305304</v>
      </c>
      <c r="LC284" s="22">
        <v>49.102949000000002</v>
      </c>
      <c r="LD284" s="22">
        <v>37.999119999999998</v>
      </c>
      <c r="LE284" s="22">
        <v>61.206397000000003</v>
      </c>
      <c r="LF284" s="22">
        <v>63.395004999999998</v>
      </c>
      <c r="LG284" s="22">
        <v>33.548018999999996</v>
      </c>
      <c r="LH284" s="22">
        <v>34.995505999999999</v>
      </c>
      <c r="LI284" s="22">
        <v>43.405070000000002</v>
      </c>
      <c r="LJ284" s="22">
        <v>46.335911000000003</v>
      </c>
      <c r="LK284" s="22">
        <v>54.623058999999998</v>
      </c>
      <c r="LL284" s="22">
        <v>43.301642000000001</v>
      </c>
      <c r="LM284" s="22">
        <v>34.670853000000001</v>
      </c>
      <c r="LN284" s="22">
        <v>53.317357000000001</v>
      </c>
      <c r="LO284" s="22">
        <v>55.042926999999999</v>
      </c>
      <c r="LP284" s="22">
        <v>31.037635999999999</v>
      </c>
      <c r="LQ284" s="22">
        <v>32.178882000000002</v>
      </c>
      <c r="LR284" s="22">
        <v>39.703995999999997</v>
      </c>
      <c r="LS284" s="22" t="s">
        <v>90</v>
      </c>
      <c r="LT284" s="22" t="s">
        <v>63</v>
      </c>
      <c r="LU284" s="22">
        <v>56.974888999999997</v>
      </c>
      <c r="LV284" s="22">
        <v>124.7159</v>
      </c>
      <c r="LW284" s="22">
        <v>146.54666</v>
      </c>
      <c r="LX284" s="22">
        <v>123.6849</v>
      </c>
      <c r="LY284" s="22">
        <v>103.73456</v>
      </c>
      <c r="LZ284" s="22">
        <v>139.64617999999999</v>
      </c>
      <c r="MA284" s="22">
        <v>143.34814</v>
      </c>
      <c r="MB284" s="22">
        <v>97.374279999999999</v>
      </c>
      <c r="MC284" s="22">
        <v>99.822654</v>
      </c>
      <c r="MD284" s="22" t="s">
        <v>90</v>
      </c>
      <c r="ME284" s="22" t="s">
        <v>63</v>
      </c>
      <c r="MF284" s="22">
        <v>173.27905999999999</v>
      </c>
      <c r="MG284" s="22">
        <v>221.14464000000001</v>
      </c>
      <c r="MH284" s="22">
        <v>167.96940000000001</v>
      </c>
      <c r="MI284" s="22">
        <v>122.86660000000001</v>
      </c>
      <c r="MJ284" s="22">
        <v>207.40932000000001</v>
      </c>
      <c r="MK284" s="22">
        <v>215.90890999999999</v>
      </c>
      <c r="ML284" s="22">
        <v>107.56092</v>
      </c>
      <c r="MM284" s="22">
        <v>113.18232</v>
      </c>
      <c r="MN284" s="22">
        <v>128.16326000000001</v>
      </c>
      <c r="MO284" s="22">
        <v>191.52906999999999</v>
      </c>
      <c r="MP284" s="22">
        <v>239.40295</v>
      </c>
      <c r="MQ284" s="22">
        <v>186.21825000000001</v>
      </c>
      <c r="MR284" s="22">
        <v>141.10753</v>
      </c>
      <c r="MS284" s="22">
        <v>225.66537</v>
      </c>
      <c r="MT284" s="22">
        <v>234.16646</v>
      </c>
      <c r="MU284" s="22">
        <v>125.79909000000001</v>
      </c>
      <c r="MV284" s="22">
        <v>131.42149000000001</v>
      </c>
      <c r="MW284" s="22">
        <v>146.4134</v>
      </c>
      <c r="MX284" s="22" t="s">
        <v>90</v>
      </c>
      <c r="MY284" s="22" t="s">
        <v>63</v>
      </c>
      <c r="MZ284" s="22">
        <v>0.63810789000000001</v>
      </c>
      <c r="NA284" s="22">
        <v>0.59519641999999995</v>
      </c>
      <c r="NB284" s="22">
        <v>0.68323381000000005</v>
      </c>
      <c r="NC284" s="22">
        <v>0.63591819000000005</v>
      </c>
      <c r="ND284" s="22">
        <v>0.59460822000000002</v>
      </c>
      <c r="NE284" s="22">
        <v>0.66893541999999995</v>
      </c>
      <c r="NF284" s="22">
        <v>0.67659946999999998</v>
      </c>
      <c r="NG284" s="22">
        <v>0.58144810999999996</v>
      </c>
      <c r="NH284" s="22">
        <v>0.58651690000000001</v>
      </c>
      <c r="NI284" s="22">
        <v>0.43856462000000002</v>
      </c>
      <c r="NJ284" s="22">
        <v>0.39572180000000001</v>
      </c>
      <c r="NK284" s="22">
        <v>0.48361832999999999</v>
      </c>
      <c r="NL284" s="22">
        <v>0.43637842999999998</v>
      </c>
      <c r="NM284" s="22">
        <v>0.39513454999999997</v>
      </c>
      <c r="NN284" s="22">
        <v>0.46934282999999999</v>
      </c>
      <c r="NO284" s="22">
        <v>0.47699460999999999</v>
      </c>
      <c r="NP284" s="22">
        <v>0.38199548999999999</v>
      </c>
      <c r="NQ284" s="22">
        <v>0.38705618000000003</v>
      </c>
      <c r="NR284" s="22">
        <v>0.71504011999999995</v>
      </c>
      <c r="NS284" s="22">
        <v>0.51542363000000002</v>
      </c>
      <c r="NT284" s="22" t="s">
        <v>90</v>
      </c>
      <c r="NU284" s="22" t="s">
        <v>63</v>
      </c>
      <c r="NV284" s="22">
        <v>0.12073666</v>
      </c>
      <c r="NW284" s="22">
        <v>4.1421080999999998E-2</v>
      </c>
      <c r="NX284" s="22">
        <v>9.2634397000000007E-3</v>
      </c>
      <c r="NY284" s="22">
        <v>1.0105486E-2</v>
      </c>
      <c r="NZ284" s="22">
        <v>6.5388768000000002E-3</v>
      </c>
      <c r="OA284" s="22">
        <v>9.2634397000000007E-3</v>
      </c>
      <c r="OB284" s="22">
        <v>1.0105486E-2</v>
      </c>
      <c r="OC284" s="22">
        <v>6.5388768000000002E-3</v>
      </c>
      <c r="OD284" s="22">
        <v>0.12696995</v>
      </c>
      <c r="OE284" s="22">
        <v>0.12696995</v>
      </c>
      <c r="OF284" s="22">
        <v>0.13376083</v>
      </c>
      <c r="OG284" s="22">
        <v>3.8034406999999999E-2</v>
      </c>
      <c r="OH284" s="22">
        <v>0.19432806999999999</v>
      </c>
      <c r="OI284" s="22">
        <v>1.3493231E-2</v>
      </c>
      <c r="OJ284" s="22" t="s">
        <v>90</v>
      </c>
      <c r="OK284" s="22" t="s">
        <v>63</v>
      </c>
      <c r="OL284" s="22">
        <v>10.277396</v>
      </c>
      <c r="OM284" s="22">
        <v>12.250031</v>
      </c>
      <c r="ON284" s="22">
        <v>9.4394767999999996</v>
      </c>
      <c r="OO284" s="22">
        <v>12.216286999999999</v>
      </c>
      <c r="OP284" s="22">
        <v>12.216286999999999</v>
      </c>
      <c r="OQ284" s="22">
        <v>12.216286999999999</v>
      </c>
      <c r="OR284" s="22">
        <v>9.4394767999999996</v>
      </c>
      <c r="OS284" s="22">
        <v>9.4394767999999996</v>
      </c>
      <c r="OT284" s="22">
        <v>10.277396</v>
      </c>
      <c r="OU284" s="22">
        <v>11.935452</v>
      </c>
      <c r="OV284" s="22">
        <v>10.674185</v>
      </c>
      <c r="OW284" s="22">
        <v>10.210485</v>
      </c>
      <c r="OX284" s="22">
        <v>10.674185</v>
      </c>
      <c r="OY284" s="22">
        <v>11.981649000000001</v>
      </c>
      <c r="OZ284" s="22">
        <v>11.981649000000001</v>
      </c>
      <c r="PA284" s="22">
        <v>10.210485</v>
      </c>
      <c r="PB284" s="22">
        <v>10.210485</v>
      </c>
      <c r="PC284" s="22">
        <v>11.935452</v>
      </c>
    </row>
    <row r="295" spans="1:222" s="21" customFormat="1">
      <c r="A295" s="21" t="s">
        <v>179</v>
      </c>
      <c r="DG295" s="21" t="s">
        <v>208</v>
      </c>
      <c r="HM295" s="21" t="s">
        <v>207</v>
      </c>
    </row>
    <row r="296" spans="1:222" hidden="1" outlineLevel="1">
      <c r="A296" s="22" t="s">
        <v>4</v>
      </c>
      <c r="B296" s="22" t="s">
        <v>5</v>
      </c>
      <c r="DG296" s="22" t="s">
        <v>4</v>
      </c>
      <c r="DH296" s="22" t="s">
        <v>5</v>
      </c>
      <c r="HM296" s="22" t="s">
        <v>4</v>
      </c>
      <c r="HN296" s="22" t="s">
        <v>5</v>
      </c>
    </row>
    <row r="297" spans="1:222" hidden="1" outlineLevel="1">
      <c r="A297" s="22" t="s">
        <v>6</v>
      </c>
      <c r="B297" s="22" t="s">
        <v>7</v>
      </c>
      <c r="DG297" s="22" t="s">
        <v>6</v>
      </c>
      <c r="DH297" s="22" t="s">
        <v>7</v>
      </c>
      <c r="HM297" s="22" t="s">
        <v>6</v>
      </c>
      <c r="HN297" s="22" t="s">
        <v>7</v>
      </c>
    </row>
    <row r="298" spans="1:222" hidden="1" outlineLevel="1">
      <c r="A298" s="22" t="s">
        <v>8</v>
      </c>
      <c r="B298" s="22" t="s">
        <v>230</v>
      </c>
      <c r="DG298" s="22" t="s">
        <v>8</v>
      </c>
      <c r="DH298" s="22" t="s">
        <v>438</v>
      </c>
      <c r="HM298" s="22" t="s">
        <v>8</v>
      </c>
      <c r="HN298" s="22" t="s">
        <v>641</v>
      </c>
    </row>
    <row r="299" spans="1:222" hidden="1" outlineLevel="1">
      <c r="A299" s="22" t="s">
        <v>9</v>
      </c>
      <c r="B299" s="22" t="s">
        <v>231</v>
      </c>
      <c r="DG299" s="22" t="s">
        <v>9</v>
      </c>
      <c r="DH299" s="22" t="s">
        <v>439</v>
      </c>
      <c r="HM299" s="22" t="s">
        <v>9</v>
      </c>
      <c r="HN299" s="22" t="s">
        <v>642</v>
      </c>
    </row>
    <row r="300" spans="1:222" hidden="1" outlineLevel="1">
      <c r="A300" s="22" t="s">
        <v>10</v>
      </c>
      <c r="B300" s="22" t="s">
        <v>232</v>
      </c>
      <c r="DG300" s="22" t="s">
        <v>10</v>
      </c>
      <c r="DH300" s="22" t="s">
        <v>440</v>
      </c>
      <c r="HM300" s="22" t="s">
        <v>10</v>
      </c>
      <c r="HN300" s="22" t="s">
        <v>643</v>
      </c>
    </row>
    <row r="301" spans="1:222" hidden="1" outlineLevel="1">
      <c r="A301" s="22" t="s">
        <v>11</v>
      </c>
      <c r="B301" s="22" t="s">
        <v>233</v>
      </c>
      <c r="DG301" s="22" t="s">
        <v>11</v>
      </c>
      <c r="DH301" s="22" t="s">
        <v>441</v>
      </c>
      <c r="HM301" s="22" t="s">
        <v>11</v>
      </c>
      <c r="HN301" s="22" t="s">
        <v>644</v>
      </c>
    </row>
    <row r="302" spans="1:222" hidden="1" outlineLevel="1">
      <c r="A302" s="22" t="s">
        <v>12</v>
      </c>
      <c r="B302" s="22" t="s">
        <v>234</v>
      </c>
      <c r="DG302" s="22" t="s">
        <v>12</v>
      </c>
      <c r="DH302" s="22" t="s">
        <v>442</v>
      </c>
      <c r="HM302" s="22" t="s">
        <v>12</v>
      </c>
      <c r="HN302" s="22" t="s">
        <v>645</v>
      </c>
    </row>
    <row r="303" spans="1:222" hidden="1" outlineLevel="1">
      <c r="A303" s="22" t="s">
        <v>13</v>
      </c>
      <c r="B303" s="22" t="s">
        <v>235</v>
      </c>
      <c r="DG303" s="22" t="s">
        <v>13</v>
      </c>
      <c r="DH303" s="22" t="s">
        <v>443</v>
      </c>
      <c r="HM303" s="22" t="s">
        <v>13</v>
      </c>
      <c r="HN303" s="22" t="s">
        <v>646</v>
      </c>
    </row>
    <row r="304" spans="1:222" hidden="1" outlineLevel="1">
      <c r="A304" s="22" t="s">
        <v>14</v>
      </c>
      <c r="B304" s="22" t="s">
        <v>236</v>
      </c>
      <c r="DG304" s="22" t="s">
        <v>14</v>
      </c>
      <c r="DH304" s="22" t="s">
        <v>444</v>
      </c>
      <c r="HM304" s="22" t="s">
        <v>14</v>
      </c>
      <c r="HN304" s="22" t="s">
        <v>647</v>
      </c>
    </row>
    <row r="305" spans="1:222" hidden="1" outlineLevel="1">
      <c r="A305" s="22" t="s">
        <v>15</v>
      </c>
      <c r="B305" s="22" t="s">
        <v>237</v>
      </c>
      <c r="DG305" s="22" t="s">
        <v>15</v>
      </c>
      <c r="DH305" s="22" t="s">
        <v>445</v>
      </c>
      <c r="HM305" s="22" t="s">
        <v>15</v>
      </c>
      <c r="HN305" s="22" t="s">
        <v>648</v>
      </c>
    </row>
    <row r="306" spans="1:222" hidden="1" outlineLevel="1">
      <c r="A306" s="22" t="s">
        <v>16</v>
      </c>
      <c r="B306" s="22" t="s">
        <v>238</v>
      </c>
      <c r="DG306" s="22" t="s">
        <v>16</v>
      </c>
      <c r="DH306" s="22" t="s">
        <v>446</v>
      </c>
      <c r="HM306" s="22" t="s">
        <v>16</v>
      </c>
      <c r="HN306" s="22" t="s">
        <v>649</v>
      </c>
    </row>
    <row r="307" spans="1:222" hidden="1" outlineLevel="1">
      <c r="A307" s="22" t="s">
        <v>17</v>
      </c>
      <c r="B307" s="22" t="s">
        <v>239</v>
      </c>
      <c r="DG307" s="22" t="s">
        <v>17</v>
      </c>
      <c r="DH307" s="22" t="s">
        <v>447</v>
      </c>
      <c r="HM307" s="22" t="s">
        <v>17</v>
      </c>
      <c r="HN307" s="22" t="s">
        <v>650</v>
      </c>
    </row>
    <row r="308" spans="1:222" hidden="1" outlineLevel="1">
      <c r="A308" s="22" t="s">
        <v>18</v>
      </c>
      <c r="B308" s="22" t="s">
        <v>240</v>
      </c>
      <c r="DG308" s="22" t="s">
        <v>18</v>
      </c>
      <c r="DH308" s="22" t="s">
        <v>448</v>
      </c>
      <c r="HM308" s="22" t="s">
        <v>18</v>
      </c>
      <c r="HN308" s="22" t="s">
        <v>651</v>
      </c>
    </row>
    <row r="309" spans="1:222" hidden="1" outlineLevel="1">
      <c r="A309" s="22" t="s">
        <v>19</v>
      </c>
      <c r="B309" s="22" t="s">
        <v>241</v>
      </c>
      <c r="DG309" s="22" t="s">
        <v>19</v>
      </c>
      <c r="DH309" s="22" t="s">
        <v>449</v>
      </c>
      <c r="HM309" s="22" t="s">
        <v>19</v>
      </c>
      <c r="HN309" s="22" t="s">
        <v>652</v>
      </c>
    </row>
    <row r="310" spans="1:222" hidden="1" outlineLevel="1">
      <c r="A310" s="22" t="s">
        <v>20</v>
      </c>
      <c r="B310" s="22" t="s">
        <v>242</v>
      </c>
      <c r="DG310" s="22" t="s">
        <v>20</v>
      </c>
      <c r="DH310" s="22" t="s">
        <v>450</v>
      </c>
      <c r="HM310" s="22" t="s">
        <v>20</v>
      </c>
      <c r="HN310" s="22" t="s">
        <v>653</v>
      </c>
    </row>
    <row r="311" spans="1:222" hidden="1" outlineLevel="1">
      <c r="A311" s="22" t="s">
        <v>21</v>
      </c>
      <c r="B311" s="22" t="s">
        <v>243</v>
      </c>
      <c r="DG311" s="22" t="s">
        <v>21</v>
      </c>
      <c r="DH311" s="22" t="s">
        <v>451</v>
      </c>
      <c r="HM311" s="22" t="s">
        <v>21</v>
      </c>
      <c r="HN311" s="22" t="s">
        <v>654</v>
      </c>
    </row>
    <row r="312" spans="1:222" hidden="1" outlineLevel="1">
      <c r="A312" s="22" t="s">
        <v>22</v>
      </c>
      <c r="B312" s="22" t="s">
        <v>244</v>
      </c>
      <c r="DG312" s="22" t="s">
        <v>22</v>
      </c>
      <c r="DH312" s="22" t="s">
        <v>452</v>
      </c>
      <c r="HM312" s="22" t="s">
        <v>22</v>
      </c>
      <c r="HN312" s="22" t="s">
        <v>655</v>
      </c>
    </row>
    <row r="313" spans="1:222" hidden="1" outlineLevel="1">
      <c r="A313" s="22" t="s">
        <v>23</v>
      </c>
      <c r="B313" s="22" t="s">
        <v>245</v>
      </c>
      <c r="DG313" s="22" t="s">
        <v>23</v>
      </c>
      <c r="DH313" s="22" t="s">
        <v>453</v>
      </c>
      <c r="HM313" s="22" t="s">
        <v>23</v>
      </c>
      <c r="HN313" s="22" t="s">
        <v>656</v>
      </c>
    </row>
    <row r="314" spans="1:222" hidden="1" outlineLevel="1">
      <c r="A314" s="22" t="s">
        <v>24</v>
      </c>
      <c r="B314" s="22" t="s">
        <v>246</v>
      </c>
      <c r="DG314" s="22" t="s">
        <v>24</v>
      </c>
      <c r="DH314" s="22" t="s">
        <v>454</v>
      </c>
      <c r="HM314" s="22" t="s">
        <v>24</v>
      </c>
      <c r="HN314" s="22" t="s">
        <v>657</v>
      </c>
    </row>
    <row r="315" spans="1:222" hidden="1" outlineLevel="1">
      <c r="A315" s="22" t="s">
        <v>73</v>
      </c>
      <c r="B315" s="22" t="s">
        <v>247</v>
      </c>
      <c r="DG315" s="22" t="s">
        <v>73</v>
      </c>
      <c r="DH315" s="22" t="s">
        <v>455</v>
      </c>
      <c r="HM315" s="22" t="s">
        <v>73</v>
      </c>
      <c r="HN315" s="22" t="s">
        <v>658</v>
      </c>
    </row>
    <row r="316" spans="1:222" hidden="1" outlineLevel="1">
      <c r="A316" s="22" t="s">
        <v>74</v>
      </c>
      <c r="B316" s="22" t="s">
        <v>248</v>
      </c>
      <c r="DG316" s="22" t="s">
        <v>74</v>
      </c>
      <c r="DH316" s="22" t="s">
        <v>456</v>
      </c>
      <c r="HM316" s="22" t="s">
        <v>74</v>
      </c>
      <c r="HN316" s="22" t="s">
        <v>659</v>
      </c>
    </row>
    <row r="317" spans="1:222" hidden="1" outlineLevel="1">
      <c r="A317" s="22" t="s">
        <v>88</v>
      </c>
      <c r="B317" s="22" t="s">
        <v>249</v>
      </c>
      <c r="DG317" s="22" t="s">
        <v>88</v>
      </c>
      <c r="DH317" s="22" t="s">
        <v>457</v>
      </c>
      <c r="HM317" s="22" t="s">
        <v>88</v>
      </c>
      <c r="HN317" s="22" t="s">
        <v>660</v>
      </c>
    </row>
    <row r="318" spans="1:222" hidden="1" outlineLevel="1">
      <c r="A318" s="22" t="s">
        <v>99</v>
      </c>
      <c r="B318" s="22" t="s">
        <v>250</v>
      </c>
      <c r="DG318" s="22" t="s">
        <v>99</v>
      </c>
      <c r="DH318" s="22" t="s">
        <v>458</v>
      </c>
      <c r="HM318" s="22" t="s">
        <v>99</v>
      </c>
      <c r="HN318" s="22" t="s">
        <v>661</v>
      </c>
    </row>
    <row r="319" spans="1:222" hidden="1" outlineLevel="1">
      <c r="A319" s="22" t="s">
        <v>100</v>
      </c>
      <c r="B319" s="22" t="s">
        <v>251</v>
      </c>
      <c r="DG319" s="22" t="s">
        <v>100</v>
      </c>
      <c r="DH319" s="22" t="s">
        <v>459</v>
      </c>
      <c r="HM319" s="22" t="s">
        <v>100</v>
      </c>
      <c r="HN319" s="22" t="s">
        <v>662</v>
      </c>
    </row>
    <row r="320" spans="1:222" hidden="1" outlineLevel="1">
      <c r="A320" s="22" t="s">
        <v>101</v>
      </c>
      <c r="B320" s="22" t="s">
        <v>252</v>
      </c>
      <c r="DG320" s="22" t="s">
        <v>101</v>
      </c>
      <c r="DH320" s="22" t="s">
        <v>460</v>
      </c>
      <c r="HM320" s="22" t="s">
        <v>101</v>
      </c>
      <c r="HN320" s="22" t="s">
        <v>663</v>
      </c>
    </row>
    <row r="321" spans="1:222" hidden="1" outlineLevel="1">
      <c r="A321" s="22" t="s">
        <v>102</v>
      </c>
      <c r="B321" s="22" t="s">
        <v>253</v>
      </c>
      <c r="DG321" s="22" t="s">
        <v>102</v>
      </c>
      <c r="DH321" s="22" t="s">
        <v>461</v>
      </c>
      <c r="HM321" s="22" t="s">
        <v>102</v>
      </c>
      <c r="HN321" s="22" t="s">
        <v>664</v>
      </c>
    </row>
    <row r="322" spans="1:222" hidden="1" outlineLevel="1">
      <c r="A322" s="22" t="s">
        <v>103</v>
      </c>
      <c r="B322" s="22" t="s">
        <v>254</v>
      </c>
      <c r="DG322" s="22" t="s">
        <v>103</v>
      </c>
      <c r="DH322" s="22" t="s">
        <v>462</v>
      </c>
      <c r="HM322" s="22" t="s">
        <v>103</v>
      </c>
      <c r="HN322" s="22" t="s">
        <v>665</v>
      </c>
    </row>
    <row r="323" spans="1:222" hidden="1" outlineLevel="1">
      <c r="A323" s="22" t="s">
        <v>104</v>
      </c>
      <c r="B323" s="22" t="s">
        <v>255</v>
      </c>
      <c r="DG323" s="22" t="s">
        <v>104</v>
      </c>
      <c r="DH323" s="22" t="s">
        <v>463</v>
      </c>
      <c r="HM323" s="22" t="s">
        <v>104</v>
      </c>
      <c r="HN323" s="22" t="s">
        <v>666</v>
      </c>
    </row>
    <row r="324" spans="1:222" hidden="1" outlineLevel="1">
      <c r="A324" s="22" t="s">
        <v>105</v>
      </c>
      <c r="B324" s="22" t="s">
        <v>256</v>
      </c>
      <c r="DG324" s="22" t="s">
        <v>105</v>
      </c>
      <c r="DH324" s="22" t="s">
        <v>464</v>
      </c>
      <c r="HM324" s="22" t="s">
        <v>105</v>
      </c>
      <c r="HN324" s="22" t="s">
        <v>667</v>
      </c>
    </row>
    <row r="325" spans="1:222" hidden="1" outlineLevel="1">
      <c r="A325" s="22" t="s">
        <v>106</v>
      </c>
      <c r="B325" s="22" t="s">
        <v>257</v>
      </c>
      <c r="DG325" s="22" t="s">
        <v>106</v>
      </c>
      <c r="DH325" s="22" t="s">
        <v>465</v>
      </c>
      <c r="HM325" s="22" t="s">
        <v>106</v>
      </c>
      <c r="HN325" s="22" t="s">
        <v>668</v>
      </c>
    </row>
    <row r="326" spans="1:222" hidden="1" outlineLevel="1">
      <c r="A326" s="22" t="s">
        <v>107</v>
      </c>
      <c r="B326" s="22" t="s">
        <v>258</v>
      </c>
      <c r="DG326" s="22" t="s">
        <v>107</v>
      </c>
      <c r="DH326" s="22" t="s">
        <v>466</v>
      </c>
      <c r="HM326" s="22" t="s">
        <v>107</v>
      </c>
      <c r="HN326" s="22" t="s">
        <v>669</v>
      </c>
    </row>
    <row r="327" spans="1:222" hidden="1" outlineLevel="1">
      <c r="A327" s="22" t="s">
        <v>108</v>
      </c>
      <c r="B327" s="22" t="s">
        <v>259</v>
      </c>
      <c r="DG327" s="22" t="s">
        <v>108</v>
      </c>
      <c r="DH327" s="22" t="s">
        <v>467</v>
      </c>
      <c r="HM327" s="22" t="s">
        <v>108</v>
      </c>
      <c r="HN327" s="22" t="s">
        <v>670</v>
      </c>
    </row>
    <row r="328" spans="1:222" hidden="1" outlineLevel="1">
      <c r="A328" s="22" t="s">
        <v>109</v>
      </c>
      <c r="B328" s="22" t="s">
        <v>260</v>
      </c>
      <c r="DG328" s="22" t="s">
        <v>109</v>
      </c>
      <c r="DH328" s="22" t="s">
        <v>468</v>
      </c>
      <c r="HM328" s="22" t="s">
        <v>109</v>
      </c>
      <c r="HN328" s="22" t="s">
        <v>671</v>
      </c>
    </row>
    <row r="329" spans="1:222" hidden="1" outlineLevel="1">
      <c r="A329" s="22" t="s">
        <v>110</v>
      </c>
      <c r="B329" s="22" t="s">
        <v>261</v>
      </c>
      <c r="DG329" s="22" t="s">
        <v>110</v>
      </c>
      <c r="DH329" s="22" t="s">
        <v>469</v>
      </c>
      <c r="HM329" s="22" t="s">
        <v>110</v>
      </c>
      <c r="HN329" s="22" t="s">
        <v>672</v>
      </c>
    </row>
    <row r="330" spans="1:222" hidden="1" outlineLevel="1">
      <c r="A330" s="22" t="s">
        <v>111</v>
      </c>
      <c r="B330" s="22" t="s">
        <v>262</v>
      </c>
      <c r="DG330" s="22" t="s">
        <v>111</v>
      </c>
      <c r="DH330" s="22" t="s">
        <v>470</v>
      </c>
      <c r="HM330" s="22" t="s">
        <v>111</v>
      </c>
      <c r="HN330" s="22" t="s">
        <v>673</v>
      </c>
    </row>
    <row r="331" spans="1:222" hidden="1" outlineLevel="1">
      <c r="A331" s="22" t="s">
        <v>112</v>
      </c>
      <c r="B331" s="22" t="s">
        <v>263</v>
      </c>
      <c r="DG331" s="22" t="s">
        <v>112</v>
      </c>
      <c r="DH331" s="22" t="s">
        <v>471</v>
      </c>
      <c r="HM331" s="22" t="s">
        <v>112</v>
      </c>
      <c r="HN331" s="22" t="s">
        <v>674</v>
      </c>
    </row>
    <row r="332" spans="1:222" hidden="1" outlineLevel="1">
      <c r="A332" s="22" t="s">
        <v>113</v>
      </c>
      <c r="B332" s="22" t="s">
        <v>264</v>
      </c>
      <c r="DG332" s="22" t="s">
        <v>113</v>
      </c>
      <c r="DH332" s="22" t="s">
        <v>472</v>
      </c>
      <c r="HM332" s="22" t="s">
        <v>113</v>
      </c>
      <c r="HN332" s="22" t="s">
        <v>675</v>
      </c>
    </row>
    <row r="333" spans="1:222" hidden="1" outlineLevel="1">
      <c r="A333" s="22" t="s">
        <v>114</v>
      </c>
      <c r="B333" s="22" t="s">
        <v>265</v>
      </c>
      <c r="DG333" s="22" t="s">
        <v>114</v>
      </c>
      <c r="DH333" s="22" t="s">
        <v>473</v>
      </c>
      <c r="HM333" s="22" t="s">
        <v>114</v>
      </c>
      <c r="HN333" s="22" t="s">
        <v>676</v>
      </c>
    </row>
    <row r="334" spans="1:222" hidden="1" outlineLevel="1">
      <c r="A334" s="22" t="s">
        <v>115</v>
      </c>
      <c r="B334" s="22" t="s">
        <v>266</v>
      </c>
      <c r="DG334" s="22" t="s">
        <v>115</v>
      </c>
      <c r="DH334" s="22" t="s">
        <v>474</v>
      </c>
      <c r="HM334" s="22" t="s">
        <v>115</v>
      </c>
      <c r="HN334" s="22" t="s">
        <v>677</v>
      </c>
    </row>
    <row r="335" spans="1:222" hidden="1" outlineLevel="1">
      <c r="A335" s="22" t="s">
        <v>116</v>
      </c>
      <c r="B335" s="22" t="s">
        <v>267</v>
      </c>
      <c r="DG335" s="22" t="s">
        <v>116</v>
      </c>
      <c r="DH335" s="22" t="s">
        <v>475</v>
      </c>
      <c r="HM335" s="22" t="s">
        <v>116</v>
      </c>
      <c r="HN335" s="22" t="s">
        <v>678</v>
      </c>
    </row>
    <row r="336" spans="1:222" hidden="1" outlineLevel="1">
      <c r="A336" s="22" t="s">
        <v>117</v>
      </c>
      <c r="B336" s="22" t="s">
        <v>268</v>
      </c>
      <c r="DG336" s="22" t="s">
        <v>117</v>
      </c>
      <c r="DH336" s="22" t="s">
        <v>476</v>
      </c>
      <c r="HM336" s="22" t="s">
        <v>117</v>
      </c>
      <c r="HN336" s="22" t="s">
        <v>679</v>
      </c>
    </row>
    <row r="337" spans="1:222" hidden="1" outlineLevel="1">
      <c r="A337" s="22" t="s">
        <v>118</v>
      </c>
      <c r="B337" s="22" t="s">
        <v>269</v>
      </c>
      <c r="DG337" s="22" t="s">
        <v>118</v>
      </c>
      <c r="DH337" s="22" t="s">
        <v>477</v>
      </c>
      <c r="HM337" s="22" t="s">
        <v>118</v>
      </c>
      <c r="HN337" s="22" t="s">
        <v>680</v>
      </c>
    </row>
    <row r="338" spans="1:222" hidden="1" outlineLevel="1">
      <c r="A338" s="22" t="s">
        <v>119</v>
      </c>
      <c r="B338" s="22" t="s">
        <v>270</v>
      </c>
      <c r="DG338" s="22" t="s">
        <v>119</v>
      </c>
      <c r="DH338" s="22" t="s">
        <v>478</v>
      </c>
      <c r="HM338" s="22" t="s">
        <v>119</v>
      </c>
      <c r="HN338" s="22" t="s">
        <v>681</v>
      </c>
    </row>
    <row r="339" spans="1:222" hidden="1" outlineLevel="1">
      <c r="A339" s="22" t="s">
        <v>120</v>
      </c>
      <c r="B339" s="22" t="s">
        <v>271</v>
      </c>
      <c r="DG339" s="22" t="s">
        <v>120</v>
      </c>
      <c r="DH339" s="22" t="s">
        <v>479</v>
      </c>
      <c r="HM339" s="22" t="s">
        <v>120</v>
      </c>
      <c r="HN339" s="22" t="s">
        <v>682</v>
      </c>
    </row>
    <row r="340" spans="1:222" hidden="1" outlineLevel="1">
      <c r="A340" s="22" t="s">
        <v>121</v>
      </c>
      <c r="B340" s="22" t="s">
        <v>272</v>
      </c>
      <c r="DG340" s="22" t="s">
        <v>121</v>
      </c>
      <c r="DH340" s="22" t="s">
        <v>480</v>
      </c>
      <c r="HM340" s="22" t="s">
        <v>121</v>
      </c>
      <c r="HN340" s="22" t="s">
        <v>683</v>
      </c>
    </row>
    <row r="341" spans="1:222" hidden="1" outlineLevel="1">
      <c r="A341" s="22" t="s">
        <v>122</v>
      </c>
      <c r="B341" s="22" t="s">
        <v>273</v>
      </c>
      <c r="DG341" s="22" t="s">
        <v>122</v>
      </c>
      <c r="DH341" s="22" t="s">
        <v>481</v>
      </c>
      <c r="HM341" s="22" t="s">
        <v>122</v>
      </c>
      <c r="HN341" s="22" t="s">
        <v>684</v>
      </c>
    </row>
    <row r="342" spans="1:222" hidden="1" outlineLevel="1">
      <c r="A342" s="22" t="s">
        <v>123</v>
      </c>
      <c r="B342" s="22" t="s">
        <v>274</v>
      </c>
      <c r="DG342" s="22" t="s">
        <v>123</v>
      </c>
      <c r="DH342" s="22" t="s">
        <v>482</v>
      </c>
      <c r="HM342" s="22" t="s">
        <v>123</v>
      </c>
      <c r="HN342" s="22" t="s">
        <v>685</v>
      </c>
    </row>
    <row r="343" spans="1:222" hidden="1" outlineLevel="1">
      <c r="A343" s="22" t="s">
        <v>124</v>
      </c>
      <c r="B343" s="22" t="s">
        <v>275</v>
      </c>
      <c r="DG343" s="22" t="s">
        <v>124</v>
      </c>
      <c r="DH343" s="22" t="s">
        <v>483</v>
      </c>
      <c r="HM343" s="22" t="s">
        <v>124</v>
      </c>
      <c r="HN343" s="22" t="s">
        <v>686</v>
      </c>
    </row>
    <row r="344" spans="1:222" hidden="1" outlineLevel="1">
      <c r="A344" s="22" t="s">
        <v>125</v>
      </c>
      <c r="B344" s="22" t="s">
        <v>276</v>
      </c>
      <c r="DG344" s="22" t="s">
        <v>125</v>
      </c>
      <c r="DH344" s="22" t="s">
        <v>484</v>
      </c>
      <c r="HM344" s="22" t="s">
        <v>125</v>
      </c>
      <c r="HN344" s="22" t="s">
        <v>687</v>
      </c>
    </row>
    <row r="345" spans="1:222" hidden="1" outlineLevel="1">
      <c r="A345" s="22" t="s">
        <v>126</v>
      </c>
      <c r="B345" s="22" t="s">
        <v>277</v>
      </c>
      <c r="DG345" s="22" t="s">
        <v>126</v>
      </c>
      <c r="DH345" s="22" t="s">
        <v>485</v>
      </c>
      <c r="HM345" s="22" t="s">
        <v>126</v>
      </c>
      <c r="HN345" s="22" t="s">
        <v>688</v>
      </c>
    </row>
    <row r="346" spans="1:222" hidden="1" outlineLevel="1">
      <c r="A346" s="22" t="s">
        <v>127</v>
      </c>
      <c r="B346" s="22" t="s">
        <v>278</v>
      </c>
      <c r="DG346" s="22" t="s">
        <v>127</v>
      </c>
      <c r="DH346" s="22" t="s">
        <v>486</v>
      </c>
      <c r="HM346" s="22" t="s">
        <v>127</v>
      </c>
      <c r="HN346" s="22" t="s">
        <v>689</v>
      </c>
    </row>
    <row r="347" spans="1:222" hidden="1" outlineLevel="1">
      <c r="A347" s="22" t="s">
        <v>128</v>
      </c>
      <c r="B347" s="22" t="s">
        <v>279</v>
      </c>
      <c r="DG347" s="22" t="s">
        <v>128</v>
      </c>
      <c r="DH347" s="22" t="s">
        <v>487</v>
      </c>
      <c r="HM347" s="22" t="s">
        <v>128</v>
      </c>
      <c r="HN347" s="22" t="s">
        <v>690</v>
      </c>
    </row>
    <row r="348" spans="1:222" hidden="1" outlineLevel="1">
      <c r="A348" s="22" t="s">
        <v>129</v>
      </c>
      <c r="B348" s="22" t="s">
        <v>280</v>
      </c>
      <c r="DG348" s="22" t="s">
        <v>129</v>
      </c>
      <c r="DH348" s="22" t="s">
        <v>488</v>
      </c>
      <c r="HM348" s="22" t="s">
        <v>129</v>
      </c>
      <c r="HN348" s="22" t="s">
        <v>691</v>
      </c>
    </row>
    <row r="349" spans="1:222" hidden="1" outlineLevel="1">
      <c r="A349" s="22" t="s">
        <v>130</v>
      </c>
      <c r="B349" s="22" t="s">
        <v>281</v>
      </c>
      <c r="DG349" s="22" t="s">
        <v>130</v>
      </c>
      <c r="DH349" s="22" t="s">
        <v>489</v>
      </c>
      <c r="HM349" s="22" t="s">
        <v>130</v>
      </c>
      <c r="HN349" s="22" t="s">
        <v>692</v>
      </c>
    </row>
    <row r="350" spans="1:222" hidden="1" outlineLevel="1">
      <c r="A350" s="22" t="s">
        <v>131</v>
      </c>
      <c r="B350" s="22" t="s">
        <v>282</v>
      </c>
      <c r="DG350" s="22" t="s">
        <v>131</v>
      </c>
      <c r="DH350" s="22" t="s">
        <v>490</v>
      </c>
      <c r="HM350" s="22" t="s">
        <v>131</v>
      </c>
      <c r="HN350" s="22" t="s">
        <v>693</v>
      </c>
    </row>
    <row r="351" spans="1:222" hidden="1" outlineLevel="1">
      <c r="A351" s="22" t="s">
        <v>132</v>
      </c>
      <c r="B351" s="22" t="s">
        <v>283</v>
      </c>
      <c r="DG351" s="22" t="s">
        <v>132</v>
      </c>
      <c r="DH351" s="22" t="s">
        <v>491</v>
      </c>
      <c r="HM351" s="22" t="s">
        <v>132</v>
      </c>
      <c r="HN351" s="22" t="s">
        <v>694</v>
      </c>
    </row>
    <row r="352" spans="1:222" hidden="1" outlineLevel="1">
      <c r="A352" s="22" t="s">
        <v>133</v>
      </c>
      <c r="B352" s="22" t="s">
        <v>284</v>
      </c>
      <c r="DG352" s="22" t="s">
        <v>133</v>
      </c>
      <c r="DH352" s="22" t="s">
        <v>492</v>
      </c>
      <c r="HM352" s="22" t="s">
        <v>133</v>
      </c>
      <c r="HN352" s="22" t="s">
        <v>695</v>
      </c>
    </row>
    <row r="353" spans="1:222" hidden="1" outlineLevel="1">
      <c r="A353" s="22" t="s">
        <v>134</v>
      </c>
      <c r="B353" s="22" t="s">
        <v>285</v>
      </c>
      <c r="DG353" s="22" t="s">
        <v>134</v>
      </c>
      <c r="DH353" s="22" t="s">
        <v>493</v>
      </c>
      <c r="HM353" s="22" t="s">
        <v>134</v>
      </c>
      <c r="HN353" s="22" t="s">
        <v>696</v>
      </c>
    </row>
    <row r="354" spans="1:222" hidden="1" outlineLevel="1">
      <c r="A354" s="22" t="s">
        <v>135</v>
      </c>
      <c r="B354" s="22" t="s">
        <v>286</v>
      </c>
      <c r="DG354" s="22" t="s">
        <v>135</v>
      </c>
      <c r="DH354" s="22" t="s">
        <v>494</v>
      </c>
      <c r="HM354" s="22" t="s">
        <v>135</v>
      </c>
      <c r="HN354" s="22" t="s">
        <v>697</v>
      </c>
    </row>
    <row r="355" spans="1:222" hidden="1" outlineLevel="1">
      <c r="A355" s="22" t="s">
        <v>136</v>
      </c>
      <c r="B355" s="22" t="s">
        <v>287</v>
      </c>
      <c r="DG355" s="22" t="s">
        <v>136</v>
      </c>
      <c r="DH355" s="22" t="s">
        <v>495</v>
      </c>
      <c r="HM355" s="22" t="s">
        <v>136</v>
      </c>
      <c r="HN355" s="22" t="s">
        <v>698</v>
      </c>
    </row>
    <row r="356" spans="1:222" hidden="1" outlineLevel="1">
      <c r="A356" s="22" t="s">
        <v>137</v>
      </c>
      <c r="B356" s="22" t="s">
        <v>288</v>
      </c>
      <c r="DG356" s="22" t="s">
        <v>137</v>
      </c>
      <c r="DH356" s="22" t="s">
        <v>496</v>
      </c>
      <c r="HM356" s="22" t="s">
        <v>137</v>
      </c>
      <c r="HN356" s="22" t="s">
        <v>699</v>
      </c>
    </row>
    <row r="357" spans="1:222" hidden="1" outlineLevel="1">
      <c r="A357" s="22" t="s">
        <v>138</v>
      </c>
      <c r="B357" s="22" t="s">
        <v>289</v>
      </c>
      <c r="DG357" s="22" t="s">
        <v>138</v>
      </c>
      <c r="DH357" s="22" t="s">
        <v>497</v>
      </c>
      <c r="HM357" s="22" t="s">
        <v>138</v>
      </c>
      <c r="HN357" s="22" t="s">
        <v>700</v>
      </c>
    </row>
    <row r="358" spans="1:222" hidden="1" outlineLevel="1">
      <c r="A358" s="22" t="s">
        <v>139</v>
      </c>
      <c r="B358" s="22" t="s">
        <v>290</v>
      </c>
      <c r="DG358" s="22" t="s">
        <v>139</v>
      </c>
      <c r="DH358" s="22" t="s">
        <v>498</v>
      </c>
      <c r="HM358" s="22" t="s">
        <v>139</v>
      </c>
      <c r="HN358" s="22" t="s">
        <v>701</v>
      </c>
    </row>
    <row r="359" spans="1:222" hidden="1" outlineLevel="1">
      <c r="A359" s="22" t="s">
        <v>140</v>
      </c>
      <c r="B359" s="22" t="s">
        <v>291</v>
      </c>
      <c r="DG359" s="22" t="s">
        <v>140</v>
      </c>
      <c r="DH359" s="22" t="s">
        <v>499</v>
      </c>
      <c r="HM359" s="22" t="s">
        <v>140</v>
      </c>
      <c r="HN359" s="22" t="s">
        <v>702</v>
      </c>
    </row>
    <row r="360" spans="1:222" hidden="1" outlineLevel="1">
      <c r="A360" s="22" t="s">
        <v>141</v>
      </c>
      <c r="B360" s="22" t="s">
        <v>292</v>
      </c>
      <c r="DG360" s="22" t="s">
        <v>141</v>
      </c>
      <c r="DH360" s="22" t="s">
        <v>500</v>
      </c>
      <c r="HM360" s="22" t="s">
        <v>141</v>
      </c>
      <c r="HN360" s="22" t="s">
        <v>703</v>
      </c>
    </row>
    <row r="361" spans="1:222" hidden="1" outlineLevel="1">
      <c r="A361" s="22" t="s">
        <v>142</v>
      </c>
      <c r="B361" s="22" t="s">
        <v>293</v>
      </c>
      <c r="DG361" s="22" t="s">
        <v>142</v>
      </c>
      <c r="DH361" s="22" t="s">
        <v>501</v>
      </c>
      <c r="HM361" s="22" t="s">
        <v>142</v>
      </c>
      <c r="HN361" s="22" t="s">
        <v>704</v>
      </c>
    </row>
    <row r="362" spans="1:222" hidden="1" outlineLevel="1">
      <c r="A362" s="22" t="s">
        <v>143</v>
      </c>
      <c r="B362" s="22" t="s">
        <v>294</v>
      </c>
      <c r="DG362" s="22" t="s">
        <v>143</v>
      </c>
      <c r="DH362" s="22" t="s">
        <v>502</v>
      </c>
      <c r="HM362" s="22" t="s">
        <v>143</v>
      </c>
      <c r="HN362" s="22" t="s">
        <v>705</v>
      </c>
    </row>
    <row r="363" spans="1:222" hidden="1" outlineLevel="1">
      <c r="A363" s="22" t="s">
        <v>144</v>
      </c>
      <c r="B363" s="22" t="s">
        <v>295</v>
      </c>
      <c r="DG363" s="22" t="s">
        <v>144</v>
      </c>
      <c r="DH363" s="22" t="s">
        <v>503</v>
      </c>
      <c r="HM363" s="22" t="s">
        <v>144</v>
      </c>
      <c r="HN363" s="22" t="s">
        <v>706</v>
      </c>
    </row>
    <row r="364" spans="1:222" hidden="1" outlineLevel="1">
      <c r="A364" s="22" t="s">
        <v>145</v>
      </c>
      <c r="B364" s="22" t="s">
        <v>296</v>
      </c>
      <c r="DG364" s="22" t="s">
        <v>145</v>
      </c>
      <c r="DH364" s="22" t="s">
        <v>504</v>
      </c>
      <c r="HM364" s="22" t="s">
        <v>145</v>
      </c>
      <c r="HN364" s="22" t="s">
        <v>707</v>
      </c>
    </row>
    <row r="365" spans="1:222" hidden="1" outlineLevel="1">
      <c r="A365" s="22" t="s">
        <v>146</v>
      </c>
      <c r="B365" s="22" t="s">
        <v>297</v>
      </c>
      <c r="DG365" s="22" t="s">
        <v>146</v>
      </c>
      <c r="DH365" s="22" t="s">
        <v>505</v>
      </c>
      <c r="HM365" s="22" t="s">
        <v>146</v>
      </c>
      <c r="HN365" s="22" t="s">
        <v>708</v>
      </c>
    </row>
    <row r="366" spans="1:222" hidden="1" outlineLevel="1">
      <c r="A366" s="22" t="s">
        <v>147</v>
      </c>
      <c r="B366" s="22" t="s">
        <v>298</v>
      </c>
      <c r="DG366" s="22" t="s">
        <v>147</v>
      </c>
      <c r="DH366" s="22" t="s">
        <v>506</v>
      </c>
      <c r="HM366" s="22" t="s">
        <v>147</v>
      </c>
      <c r="HN366" s="22" t="s">
        <v>709</v>
      </c>
    </row>
    <row r="367" spans="1:222" hidden="1" outlineLevel="1">
      <c r="A367" s="22" t="s">
        <v>148</v>
      </c>
      <c r="B367" s="22" t="s">
        <v>299</v>
      </c>
      <c r="DG367" s="22" t="s">
        <v>148</v>
      </c>
      <c r="DH367" s="22" t="s">
        <v>507</v>
      </c>
      <c r="HM367" s="22" t="s">
        <v>148</v>
      </c>
      <c r="HN367" s="22" t="s">
        <v>710</v>
      </c>
    </row>
    <row r="368" spans="1:222" hidden="1" outlineLevel="1">
      <c r="A368" s="22" t="s">
        <v>149</v>
      </c>
      <c r="B368" s="22" t="s">
        <v>300</v>
      </c>
      <c r="DG368" s="22" t="s">
        <v>149</v>
      </c>
      <c r="DH368" s="22" t="s">
        <v>508</v>
      </c>
      <c r="HM368" s="22" t="s">
        <v>149</v>
      </c>
      <c r="HN368" s="22" t="s">
        <v>711</v>
      </c>
    </row>
    <row r="369" spans="1:401" hidden="1" outlineLevel="1">
      <c r="A369" s="22" t="s">
        <v>150</v>
      </c>
      <c r="B369" s="22" t="s">
        <v>301</v>
      </c>
      <c r="DG369" s="22" t="s">
        <v>150</v>
      </c>
      <c r="DH369" s="22" t="s">
        <v>509</v>
      </c>
      <c r="HM369" s="22" t="s">
        <v>150</v>
      </c>
      <c r="HN369" s="22" t="s">
        <v>712</v>
      </c>
    </row>
    <row r="370" spans="1:401" hidden="1" outlineLevel="1">
      <c r="A370" s="22" t="s">
        <v>151</v>
      </c>
      <c r="B370" s="22" t="s">
        <v>302</v>
      </c>
      <c r="DG370" s="22" t="s">
        <v>151</v>
      </c>
      <c r="DH370" s="22" t="s">
        <v>510</v>
      </c>
      <c r="HM370" s="22" t="s">
        <v>151</v>
      </c>
      <c r="HN370" s="22" t="s">
        <v>713</v>
      </c>
    </row>
    <row r="371" spans="1:401" hidden="1" outlineLevel="1">
      <c r="A371" s="22" t="s">
        <v>152</v>
      </c>
      <c r="B371" s="22" t="s">
        <v>303</v>
      </c>
      <c r="DG371" s="22" t="s">
        <v>152</v>
      </c>
      <c r="DH371" s="22" t="s">
        <v>511</v>
      </c>
      <c r="HM371" s="22" t="s">
        <v>152</v>
      </c>
      <c r="HN371" s="22" t="s">
        <v>714</v>
      </c>
    </row>
    <row r="372" spans="1:401" hidden="1" outlineLevel="1">
      <c r="A372" s="22" t="s">
        <v>153</v>
      </c>
      <c r="B372" s="22" t="s">
        <v>304</v>
      </c>
      <c r="DG372" s="22" t="s">
        <v>153</v>
      </c>
      <c r="DH372" s="22" t="s">
        <v>512</v>
      </c>
      <c r="HM372" s="22" t="s">
        <v>153</v>
      </c>
      <c r="HN372" s="22" t="s">
        <v>715</v>
      </c>
    </row>
    <row r="373" spans="1:401" hidden="1" outlineLevel="1">
      <c r="A373" s="22" t="s">
        <v>154</v>
      </c>
      <c r="B373" s="22" t="s">
        <v>305</v>
      </c>
      <c r="DG373" s="22" t="s">
        <v>154</v>
      </c>
      <c r="DH373" s="22" t="s">
        <v>513</v>
      </c>
      <c r="HM373" s="22" t="s">
        <v>154</v>
      </c>
      <c r="HN373" s="22" t="s">
        <v>716</v>
      </c>
    </row>
    <row r="374" spans="1:401" hidden="1" outlineLevel="1">
      <c r="A374" s="22" t="s">
        <v>155</v>
      </c>
      <c r="B374" s="22" t="s">
        <v>306</v>
      </c>
      <c r="DG374" s="22" t="s">
        <v>155</v>
      </c>
      <c r="DH374" s="22" t="s">
        <v>514</v>
      </c>
      <c r="HM374" s="22" t="s">
        <v>155</v>
      </c>
      <c r="HN374" s="22" t="s">
        <v>717</v>
      </c>
    </row>
    <row r="375" spans="1:401" hidden="1" outlineLevel="1">
      <c r="A375" s="22" t="s">
        <v>156</v>
      </c>
      <c r="B375" s="22" t="s">
        <v>307</v>
      </c>
      <c r="DG375" s="22" t="s">
        <v>156</v>
      </c>
      <c r="DH375" s="22" t="s">
        <v>515</v>
      </c>
      <c r="HM375" s="22" t="s">
        <v>156</v>
      </c>
      <c r="HN375" s="22" t="s">
        <v>718</v>
      </c>
    </row>
    <row r="376" spans="1:401" hidden="1" outlineLevel="1">
      <c r="A376" s="22" t="s">
        <v>157</v>
      </c>
      <c r="B376" s="22" t="s">
        <v>308</v>
      </c>
      <c r="DG376" s="22" t="s">
        <v>157</v>
      </c>
      <c r="DH376" s="22" t="s">
        <v>516</v>
      </c>
      <c r="HM376" s="22" t="s">
        <v>157</v>
      </c>
      <c r="HN376" s="22" t="s">
        <v>719</v>
      </c>
    </row>
    <row r="377" spans="1:401" hidden="1" outlineLevel="1">
      <c r="A377" s="22" t="s">
        <v>158</v>
      </c>
      <c r="B377" s="22" t="s">
        <v>309</v>
      </c>
      <c r="DG377" s="22" t="s">
        <v>158</v>
      </c>
      <c r="DH377" s="22" t="s">
        <v>517</v>
      </c>
      <c r="HM377" s="22" t="s">
        <v>158</v>
      </c>
      <c r="HN377" s="22" t="s">
        <v>720</v>
      </c>
    </row>
    <row r="378" spans="1:401" hidden="1" outlineLevel="1">
      <c r="A378" s="22" t="s">
        <v>159</v>
      </c>
      <c r="B378" s="22" t="s">
        <v>310</v>
      </c>
      <c r="DG378" s="22" t="s">
        <v>159</v>
      </c>
      <c r="DH378" s="22" t="s">
        <v>518</v>
      </c>
      <c r="HM378" s="22" t="s">
        <v>159</v>
      </c>
      <c r="HN378" s="22" t="s">
        <v>721</v>
      </c>
    </row>
    <row r="379" spans="1:401" hidden="1" outlineLevel="1">
      <c r="A379" s="22" t="s">
        <v>160</v>
      </c>
      <c r="B379" s="22" t="s">
        <v>311</v>
      </c>
      <c r="DG379" s="22" t="s">
        <v>160</v>
      </c>
      <c r="DH379" s="22" t="s">
        <v>519</v>
      </c>
      <c r="HM379" s="22" t="s">
        <v>160</v>
      </c>
      <c r="HN379" s="22" t="s">
        <v>722</v>
      </c>
    </row>
    <row r="380" spans="1:401" hidden="1" outlineLevel="1">
      <c r="A380" s="22" t="s">
        <v>161</v>
      </c>
      <c r="B380" s="22" t="s">
        <v>312</v>
      </c>
      <c r="DG380" s="22" t="s">
        <v>161</v>
      </c>
      <c r="DH380" s="22" t="s">
        <v>520</v>
      </c>
      <c r="HM380" s="22" t="s">
        <v>161</v>
      </c>
      <c r="HN380" s="22" t="s">
        <v>723</v>
      </c>
    </row>
    <row r="381" spans="1:401" hidden="1" outlineLevel="1">
      <c r="A381" s="22" t="s">
        <v>162</v>
      </c>
      <c r="B381" s="22" t="s">
        <v>313</v>
      </c>
      <c r="DG381" s="22" t="s">
        <v>162</v>
      </c>
      <c r="DH381" s="22" t="s">
        <v>521</v>
      </c>
      <c r="HM381" s="22" t="s">
        <v>162</v>
      </c>
      <c r="HN381" s="22" t="s">
        <v>724</v>
      </c>
    </row>
    <row r="382" spans="1:401" hidden="1" outlineLevel="1">
      <c r="A382" s="22" t="s">
        <v>163</v>
      </c>
      <c r="B382" s="22" t="s">
        <v>314</v>
      </c>
      <c r="DG382" s="22" t="s">
        <v>163</v>
      </c>
      <c r="DH382" s="22" t="s">
        <v>522</v>
      </c>
      <c r="HM382" s="22" t="s">
        <v>163</v>
      </c>
      <c r="HN382" s="22" t="s">
        <v>725</v>
      </c>
    </row>
    <row r="383" spans="1:401" hidden="1" outlineLevel="1">
      <c r="A383" s="22" t="s">
        <v>164</v>
      </c>
      <c r="B383" s="22" t="s">
        <v>315</v>
      </c>
      <c r="DG383" s="22" t="s">
        <v>164</v>
      </c>
      <c r="DH383" s="22" t="s">
        <v>523</v>
      </c>
      <c r="HM383" s="22" t="s">
        <v>164</v>
      </c>
      <c r="HN383" s="22" t="s">
        <v>726</v>
      </c>
      <c r="MX383" s="21" t="s">
        <v>932</v>
      </c>
    </row>
    <row r="384" spans="1:401" hidden="1" outlineLevel="1">
      <c r="A384" s="22" t="s">
        <v>165</v>
      </c>
      <c r="B384" s="22" t="s">
        <v>316</v>
      </c>
      <c r="DG384" s="22" t="s">
        <v>165</v>
      </c>
      <c r="DH384" s="22" t="s">
        <v>524</v>
      </c>
      <c r="HM384" s="22" t="s">
        <v>165</v>
      </c>
      <c r="HN384" s="22" t="s">
        <v>727</v>
      </c>
      <c r="MX384" s="22" t="s">
        <v>4</v>
      </c>
      <c r="MY384" s="22" t="s">
        <v>5</v>
      </c>
      <c r="OJ384" s="22" t="s">
        <v>4</v>
      </c>
      <c r="OK384" s="22" t="s">
        <v>5</v>
      </c>
    </row>
    <row r="385" spans="1:401" hidden="1" outlineLevel="1">
      <c r="A385" s="22" t="s">
        <v>166</v>
      </c>
      <c r="B385" s="22" t="s">
        <v>317</v>
      </c>
      <c r="DG385" s="22" t="s">
        <v>166</v>
      </c>
      <c r="DH385" s="22" t="s">
        <v>525</v>
      </c>
      <c r="HM385" s="22" t="s">
        <v>166</v>
      </c>
      <c r="HN385" s="22" t="s">
        <v>728</v>
      </c>
      <c r="MD385" s="21" t="s">
        <v>895</v>
      </c>
      <c r="MX385" s="17" t="s">
        <v>6</v>
      </c>
      <c r="MY385" s="22" t="s">
        <v>7</v>
      </c>
      <c r="OJ385" s="22" t="s">
        <v>6</v>
      </c>
      <c r="OK385" s="22" t="s">
        <v>7</v>
      </c>
    </row>
    <row r="386" spans="1:401" hidden="1" outlineLevel="1">
      <c r="A386" s="22" t="s">
        <v>167</v>
      </c>
      <c r="B386" s="22" t="s">
        <v>318</v>
      </c>
      <c r="DG386" s="22" t="s">
        <v>167</v>
      </c>
      <c r="DH386" s="22" t="s">
        <v>526</v>
      </c>
      <c r="HM386" s="22" t="s">
        <v>167</v>
      </c>
      <c r="HN386" s="22" t="s">
        <v>729</v>
      </c>
      <c r="MD386" s="22" t="s">
        <v>4</v>
      </c>
      <c r="ME386" s="22" t="s">
        <v>5</v>
      </c>
      <c r="MX386" s="22" t="s">
        <v>8</v>
      </c>
      <c r="MY386" s="22" t="s">
        <v>896</v>
      </c>
      <c r="OJ386" s="22" t="s">
        <v>8</v>
      </c>
      <c r="OK386" s="22" t="s">
        <v>1117</v>
      </c>
    </row>
    <row r="387" spans="1:401" hidden="1" outlineLevel="1">
      <c r="A387" s="22" t="s">
        <v>168</v>
      </c>
      <c r="B387" s="22" t="s">
        <v>319</v>
      </c>
      <c r="DG387" s="22" t="s">
        <v>168</v>
      </c>
      <c r="DH387" s="22" t="s">
        <v>527</v>
      </c>
      <c r="HM387" s="22" t="s">
        <v>168</v>
      </c>
      <c r="HN387" s="22" t="s">
        <v>730</v>
      </c>
      <c r="MD387" s="22" t="s">
        <v>6</v>
      </c>
      <c r="ME387" s="22" t="s">
        <v>7</v>
      </c>
      <c r="MX387" s="22" t="s">
        <v>9</v>
      </c>
      <c r="MY387" s="22" t="s">
        <v>897</v>
      </c>
      <c r="OJ387" s="22" t="s">
        <v>9</v>
      </c>
      <c r="OK387" s="22" t="s">
        <v>1118</v>
      </c>
    </row>
    <row r="388" spans="1:401" hidden="1" outlineLevel="1">
      <c r="A388" s="22" t="s">
        <v>169</v>
      </c>
      <c r="B388" s="22" t="s">
        <v>1247</v>
      </c>
      <c r="DG388" s="22" t="s">
        <v>169</v>
      </c>
      <c r="DH388" s="22" t="s">
        <v>1248</v>
      </c>
      <c r="HM388" s="22" t="s">
        <v>169</v>
      </c>
      <c r="HN388" s="22" t="s">
        <v>1249</v>
      </c>
      <c r="MD388" s="22" t="s">
        <v>8</v>
      </c>
      <c r="ME388" s="22" t="s">
        <v>859</v>
      </c>
      <c r="MX388" s="22" t="s">
        <v>10</v>
      </c>
      <c r="MY388" s="22" t="s">
        <v>898</v>
      </c>
      <c r="OJ388" s="22" t="s">
        <v>10</v>
      </c>
      <c r="OK388" s="22" t="s">
        <v>1119</v>
      </c>
    </row>
    <row r="389" spans="1:401" hidden="1" outlineLevel="1">
      <c r="A389" s="22" t="s">
        <v>170</v>
      </c>
      <c r="B389" s="22" t="s">
        <v>1250</v>
      </c>
      <c r="DG389" s="22" t="s">
        <v>170</v>
      </c>
      <c r="DH389" s="22" t="s">
        <v>1251</v>
      </c>
      <c r="HM389" s="22" t="s">
        <v>170</v>
      </c>
      <c r="HN389" s="22" t="s">
        <v>1252</v>
      </c>
      <c r="MD389" s="22" t="s">
        <v>9</v>
      </c>
      <c r="ME389" s="22" t="s">
        <v>860</v>
      </c>
      <c r="MX389" s="22" t="s">
        <v>11</v>
      </c>
      <c r="MY389" s="22" t="s">
        <v>899</v>
      </c>
      <c r="OJ389" s="22" t="s">
        <v>11</v>
      </c>
      <c r="OK389" s="22" t="s">
        <v>1120</v>
      </c>
    </row>
    <row r="390" spans="1:401" hidden="1" outlineLevel="1">
      <c r="A390" s="22" t="s">
        <v>171</v>
      </c>
      <c r="B390" s="22" t="s">
        <v>1253</v>
      </c>
      <c r="DG390" s="22" t="s">
        <v>171</v>
      </c>
      <c r="DH390" s="22" t="s">
        <v>1254</v>
      </c>
      <c r="HM390" s="22" t="s">
        <v>171</v>
      </c>
      <c r="HN390" s="22" t="s">
        <v>1255</v>
      </c>
      <c r="MD390" s="22" t="s">
        <v>10</v>
      </c>
      <c r="ME390" s="22" t="s">
        <v>861</v>
      </c>
      <c r="MX390" s="22" t="s">
        <v>12</v>
      </c>
      <c r="MY390" s="22" t="s">
        <v>900</v>
      </c>
      <c r="OJ390" s="22" t="s">
        <v>12</v>
      </c>
      <c r="OK390" s="22" t="s">
        <v>1121</v>
      </c>
    </row>
    <row r="391" spans="1:401" hidden="1" outlineLevel="1">
      <c r="A391" s="22" t="s">
        <v>172</v>
      </c>
      <c r="B391" s="22" t="s">
        <v>1256</v>
      </c>
      <c r="DG391" s="22" t="s">
        <v>172</v>
      </c>
      <c r="DH391" s="22" t="s">
        <v>1257</v>
      </c>
      <c r="HM391" s="22" t="s">
        <v>172</v>
      </c>
      <c r="HN391" s="22" t="s">
        <v>1258</v>
      </c>
      <c r="MD391" s="22" t="s">
        <v>11</v>
      </c>
      <c r="ME391" s="22" t="s">
        <v>862</v>
      </c>
      <c r="MX391" s="22" t="s">
        <v>13</v>
      </c>
      <c r="MY391" s="22" t="s">
        <v>901</v>
      </c>
      <c r="NT391" s="21" t="s">
        <v>961</v>
      </c>
      <c r="OJ391" s="22" t="s">
        <v>13</v>
      </c>
      <c r="OK391" s="22" t="s">
        <v>1122</v>
      </c>
    </row>
    <row r="392" spans="1:401" hidden="1" outlineLevel="1">
      <c r="A392" s="22" t="s">
        <v>173</v>
      </c>
      <c r="B392" s="22" t="s">
        <v>1259</v>
      </c>
      <c r="DG392" s="22" t="s">
        <v>173</v>
      </c>
      <c r="DH392" s="22" t="s">
        <v>1260</v>
      </c>
      <c r="HM392" s="22" t="s">
        <v>173</v>
      </c>
      <c r="HN392" s="22" t="s">
        <v>1261</v>
      </c>
      <c r="MD392" s="22" t="s">
        <v>12</v>
      </c>
      <c r="ME392" s="22" t="s">
        <v>863</v>
      </c>
      <c r="MX392" s="22" t="s">
        <v>14</v>
      </c>
      <c r="MY392" s="22" t="s">
        <v>902</v>
      </c>
      <c r="NT392" s="22" t="s">
        <v>4</v>
      </c>
      <c r="NU392" s="22" t="s">
        <v>5</v>
      </c>
      <c r="OJ392" s="22" t="s">
        <v>14</v>
      </c>
      <c r="OK392" s="22" t="s">
        <v>1123</v>
      </c>
    </row>
    <row r="393" spans="1:401" hidden="1" outlineLevel="1">
      <c r="A393" s="22" t="s">
        <v>174</v>
      </c>
      <c r="B393" s="22" t="s">
        <v>1262</v>
      </c>
      <c r="DG393" s="22" t="s">
        <v>174</v>
      </c>
      <c r="DH393" s="22" t="s">
        <v>1263</v>
      </c>
      <c r="HM393" s="22" t="s">
        <v>174</v>
      </c>
      <c r="HN393" s="22" t="s">
        <v>1264</v>
      </c>
      <c r="MD393" s="22" t="s">
        <v>13</v>
      </c>
      <c r="ME393" s="22" t="s">
        <v>864</v>
      </c>
      <c r="MX393" s="22" t="s">
        <v>15</v>
      </c>
      <c r="MY393" s="22" t="s">
        <v>903</v>
      </c>
      <c r="NT393" s="22" t="s">
        <v>6</v>
      </c>
      <c r="NU393" s="22" t="s">
        <v>7</v>
      </c>
      <c r="OJ393" s="22" t="s">
        <v>15</v>
      </c>
      <c r="OK393" s="22" t="s">
        <v>1124</v>
      </c>
    </row>
    <row r="394" spans="1:401" hidden="1" outlineLevel="1">
      <c r="A394" s="22" t="s">
        <v>175</v>
      </c>
      <c r="B394" s="22" t="s">
        <v>1265</v>
      </c>
      <c r="DG394" s="22" t="s">
        <v>175</v>
      </c>
      <c r="DH394" s="22" t="s">
        <v>1266</v>
      </c>
      <c r="HM394" s="22" t="s">
        <v>175</v>
      </c>
      <c r="HN394" s="22" t="s">
        <v>1267</v>
      </c>
      <c r="LS394" s="21" t="s">
        <v>209</v>
      </c>
      <c r="MD394" s="22" t="s">
        <v>14</v>
      </c>
      <c r="ME394" s="22" t="s">
        <v>865</v>
      </c>
      <c r="MX394" s="22" t="s">
        <v>16</v>
      </c>
      <c r="MY394" s="22" t="s">
        <v>904</v>
      </c>
      <c r="NT394" s="22" t="s">
        <v>8</v>
      </c>
      <c r="NU394" s="22" t="s">
        <v>937</v>
      </c>
      <c r="OJ394" s="22" t="s">
        <v>16</v>
      </c>
      <c r="OK394" s="22" t="s">
        <v>1125</v>
      </c>
    </row>
    <row r="395" spans="1:401" hidden="1" outlineLevel="1">
      <c r="A395" s="22" t="s">
        <v>176</v>
      </c>
      <c r="B395" s="22" t="s">
        <v>1268</v>
      </c>
      <c r="DG395" s="22" t="s">
        <v>176</v>
      </c>
      <c r="DH395" s="22" t="s">
        <v>1269</v>
      </c>
      <c r="HM395" s="22" t="s">
        <v>176</v>
      </c>
      <c r="HN395" s="22" t="s">
        <v>1270</v>
      </c>
      <c r="LS395" s="22" t="s">
        <v>4</v>
      </c>
      <c r="LT395" s="22" t="s">
        <v>5</v>
      </c>
      <c r="MD395" s="22" t="s">
        <v>15</v>
      </c>
      <c r="ME395" s="22" t="s">
        <v>866</v>
      </c>
      <c r="MX395" s="22" t="s">
        <v>17</v>
      </c>
      <c r="MY395" s="22" t="s">
        <v>905</v>
      </c>
      <c r="NT395" s="22" t="s">
        <v>9</v>
      </c>
      <c r="NU395" s="22" t="s">
        <v>938</v>
      </c>
      <c r="OJ395" s="22" t="s">
        <v>17</v>
      </c>
      <c r="OK395" s="22" t="s">
        <v>1126</v>
      </c>
    </row>
    <row r="396" spans="1:401" hidden="1" outlineLevel="1">
      <c r="A396" s="22" t="s">
        <v>177</v>
      </c>
      <c r="B396" s="22" t="s">
        <v>320</v>
      </c>
      <c r="DG396" s="22" t="s">
        <v>177</v>
      </c>
      <c r="DH396" s="22" t="s">
        <v>528</v>
      </c>
      <c r="HM396" s="22" t="s">
        <v>177</v>
      </c>
      <c r="HN396" s="22" t="s">
        <v>731</v>
      </c>
      <c r="LS396" s="22" t="s">
        <v>6</v>
      </c>
      <c r="LT396" s="22" t="s">
        <v>7</v>
      </c>
      <c r="MD396" s="22" t="s">
        <v>16</v>
      </c>
      <c r="ME396" s="22" t="s">
        <v>867</v>
      </c>
      <c r="MX396" s="22" t="s">
        <v>18</v>
      </c>
      <c r="MY396" s="22" t="s">
        <v>906</v>
      </c>
      <c r="NT396" s="22" t="s">
        <v>10</v>
      </c>
      <c r="NU396" s="22" t="s">
        <v>939</v>
      </c>
      <c r="OJ396" s="22" t="s">
        <v>18</v>
      </c>
      <c r="OK396" s="22" t="s">
        <v>1127</v>
      </c>
    </row>
    <row r="397" spans="1:401" hidden="1" outlineLevel="1">
      <c r="A397" s="22" t="s">
        <v>178</v>
      </c>
      <c r="B397" s="22" t="s">
        <v>321</v>
      </c>
      <c r="DG397" s="22" t="s">
        <v>178</v>
      </c>
      <c r="DH397" s="22" t="s">
        <v>529</v>
      </c>
      <c r="HM397" s="22" t="s">
        <v>178</v>
      </c>
      <c r="HN397" s="22" t="s">
        <v>732</v>
      </c>
      <c r="LS397" s="22" t="s">
        <v>8</v>
      </c>
      <c r="LT397" s="22" t="s">
        <v>841</v>
      </c>
      <c r="MD397" s="22" t="s">
        <v>17</v>
      </c>
      <c r="ME397" s="22" t="s">
        <v>868</v>
      </c>
      <c r="MX397" s="22" t="s">
        <v>19</v>
      </c>
      <c r="MY397" s="22" t="s">
        <v>907</v>
      </c>
      <c r="NT397" s="22" t="s">
        <v>11</v>
      </c>
      <c r="NU397" s="22" t="s">
        <v>940</v>
      </c>
      <c r="OJ397" s="22" t="s">
        <v>19</v>
      </c>
      <c r="OK397" s="22" t="s">
        <v>1128</v>
      </c>
    </row>
    <row r="398" spans="1:401" hidden="1" outlineLevel="1">
      <c r="A398" s="22" t="s">
        <v>322</v>
      </c>
      <c r="B398" s="22" t="s">
        <v>323</v>
      </c>
      <c r="DG398" s="22" t="s">
        <v>322</v>
      </c>
      <c r="DH398" s="22" t="s">
        <v>530</v>
      </c>
      <c r="HM398" s="22" t="s">
        <v>322</v>
      </c>
      <c r="HN398" s="22" t="s">
        <v>733</v>
      </c>
      <c r="LS398" s="22" t="s">
        <v>9</v>
      </c>
      <c r="LT398" s="22" t="s">
        <v>842</v>
      </c>
      <c r="MD398" s="22" t="s">
        <v>18</v>
      </c>
      <c r="ME398" s="22" t="s">
        <v>869</v>
      </c>
      <c r="MX398" s="22" t="s">
        <v>20</v>
      </c>
      <c r="MY398" s="22" t="s">
        <v>908</v>
      </c>
      <c r="NT398" s="22" t="s">
        <v>12</v>
      </c>
      <c r="NU398" s="22" t="s">
        <v>941</v>
      </c>
      <c r="OJ398" s="22" t="s">
        <v>20</v>
      </c>
      <c r="OK398" s="22" t="s">
        <v>1129</v>
      </c>
    </row>
    <row r="399" spans="1:401" hidden="1" outlineLevel="1">
      <c r="A399" s="22" t="s">
        <v>324</v>
      </c>
      <c r="B399" s="22" t="s">
        <v>325</v>
      </c>
      <c r="DG399" s="22" t="s">
        <v>324</v>
      </c>
      <c r="DH399" s="22" t="s">
        <v>531</v>
      </c>
      <c r="HM399" s="22" t="s">
        <v>324</v>
      </c>
      <c r="HN399" s="22" t="s">
        <v>734</v>
      </c>
      <c r="LS399" s="22" t="s">
        <v>10</v>
      </c>
      <c r="LT399" s="22" t="s">
        <v>843</v>
      </c>
      <c r="MD399" s="22" t="s">
        <v>19</v>
      </c>
      <c r="ME399" s="22" t="s">
        <v>870</v>
      </c>
      <c r="MX399" s="22" t="s">
        <v>21</v>
      </c>
      <c r="MY399" s="22" t="s">
        <v>909</v>
      </c>
      <c r="NT399" s="22" t="s">
        <v>13</v>
      </c>
      <c r="NU399" s="22" t="s">
        <v>942</v>
      </c>
      <c r="OJ399" s="22" t="s">
        <v>21</v>
      </c>
      <c r="OK399" s="22" t="s">
        <v>1130</v>
      </c>
    </row>
    <row r="400" spans="1:401" hidden="1" outlineLevel="1">
      <c r="A400" s="22" t="s">
        <v>326</v>
      </c>
      <c r="B400" s="22" t="s">
        <v>327</v>
      </c>
      <c r="DG400" s="22" t="s">
        <v>326</v>
      </c>
      <c r="DH400" s="22" t="s">
        <v>532</v>
      </c>
      <c r="HM400" s="22" t="s">
        <v>326</v>
      </c>
      <c r="HN400" s="22" t="s">
        <v>735</v>
      </c>
      <c r="LS400" s="22" t="s">
        <v>11</v>
      </c>
      <c r="LT400" s="22" t="s">
        <v>844</v>
      </c>
      <c r="MD400" s="22" t="s">
        <v>20</v>
      </c>
      <c r="ME400" s="22" t="s">
        <v>871</v>
      </c>
      <c r="MX400" s="22" t="s">
        <v>22</v>
      </c>
      <c r="MY400" s="22" t="s">
        <v>910</v>
      </c>
      <c r="NT400" s="22" t="s">
        <v>14</v>
      </c>
      <c r="NU400" s="22" t="s">
        <v>943</v>
      </c>
      <c r="OJ400" s="22" t="s">
        <v>22</v>
      </c>
      <c r="OK400" s="22" t="s">
        <v>1131</v>
      </c>
    </row>
    <row r="401" spans="1:419" hidden="1" outlineLevel="1">
      <c r="A401" s="22" t="s">
        <v>328</v>
      </c>
      <c r="B401" s="22" t="s">
        <v>329</v>
      </c>
      <c r="DG401" s="22" t="s">
        <v>328</v>
      </c>
      <c r="DH401" s="22" t="s">
        <v>533</v>
      </c>
      <c r="HM401" s="22" t="s">
        <v>328</v>
      </c>
      <c r="HN401" s="22" t="s">
        <v>736</v>
      </c>
      <c r="LS401" s="22" t="s">
        <v>12</v>
      </c>
      <c r="LT401" s="22" t="s">
        <v>845</v>
      </c>
      <c r="MD401" s="22" t="s">
        <v>21</v>
      </c>
      <c r="ME401" s="22" t="s">
        <v>872</v>
      </c>
      <c r="MX401" s="22" t="s">
        <v>23</v>
      </c>
      <c r="MY401" s="22" t="s">
        <v>911</v>
      </c>
      <c r="NT401" s="22" t="s">
        <v>15</v>
      </c>
      <c r="NU401" s="22" t="s">
        <v>944</v>
      </c>
      <c r="OJ401" s="22" t="s">
        <v>23</v>
      </c>
      <c r="OK401" s="22" t="s">
        <v>1132</v>
      </c>
    </row>
    <row r="402" spans="1:419" hidden="1" outlineLevel="1">
      <c r="A402" s="22" t="s">
        <v>330</v>
      </c>
      <c r="B402" s="22" t="s">
        <v>331</v>
      </c>
      <c r="DG402" s="22" t="s">
        <v>330</v>
      </c>
      <c r="DH402" s="22" t="s">
        <v>534</v>
      </c>
      <c r="HM402" s="22" t="s">
        <v>330</v>
      </c>
      <c r="HN402" s="22" t="s">
        <v>737</v>
      </c>
      <c r="LS402" s="22" t="s">
        <v>13</v>
      </c>
      <c r="LT402" s="22" t="s">
        <v>846</v>
      </c>
      <c r="MD402" s="22" t="s">
        <v>22</v>
      </c>
      <c r="ME402" s="22" t="s">
        <v>873</v>
      </c>
      <c r="MX402" s="22" t="s">
        <v>24</v>
      </c>
      <c r="MY402" s="22" t="s">
        <v>912</v>
      </c>
      <c r="NT402" s="22" t="s">
        <v>16</v>
      </c>
      <c r="NU402" s="22" t="s">
        <v>945</v>
      </c>
      <c r="OJ402" s="22" t="s">
        <v>24</v>
      </c>
      <c r="OK402" s="22" t="s">
        <v>1133</v>
      </c>
    </row>
    <row r="403" spans="1:419" hidden="1" outlineLevel="1">
      <c r="A403" s="22" t="s">
        <v>332</v>
      </c>
      <c r="B403" s="22" t="s">
        <v>333</v>
      </c>
      <c r="DG403" s="22" t="s">
        <v>332</v>
      </c>
      <c r="DH403" s="22" t="s">
        <v>535</v>
      </c>
      <c r="HM403" s="22" t="s">
        <v>332</v>
      </c>
      <c r="HN403" s="22" t="s">
        <v>738</v>
      </c>
      <c r="LS403" s="22" t="s">
        <v>14</v>
      </c>
      <c r="LT403" s="22" t="s">
        <v>847</v>
      </c>
      <c r="MD403" s="22" t="s">
        <v>23</v>
      </c>
      <c r="ME403" s="22" t="s">
        <v>874</v>
      </c>
      <c r="MX403" s="22" t="s">
        <v>73</v>
      </c>
      <c r="MY403" s="22" t="s">
        <v>913</v>
      </c>
      <c r="NT403" s="22" t="s">
        <v>17</v>
      </c>
      <c r="NU403" s="22" t="s">
        <v>946</v>
      </c>
      <c r="OJ403" s="22" t="s">
        <v>73</v>
      </c>
      <c r="OK403" s="22" t="s">
        <v>1134</v>
      </c>
    </row>
    <row r="404" spans="1:419" hidden="1" outlineLevel="1">
      <c r="A404" s="22" t="s">
        <v>334</v>
      </c>
      <c r="B404" s="22" t="s">
        <v>335</v>
      </c>
      <c r="DG404" s="22" t="s">
        <v>334</v>
      </c>
      <c r="DH404" s="22" t="s">
        <v>536</v>
      </c>
      <c r="HM404" s="22" t="s">
        <v>334</v>
      </c>
      <c r="HN404" s="22" t="s">
        <v>739</v>
      </c>
      <c r="LS404" s="22" t="s">
        <v>15</v>
      </c>
      <c r="LT404" s="22" t="s">
        <v>848</v>
      </c>
      <c r="MD404" s="22" t="s">
        <v>24</v>
      </c>
      <c r="ME404" s="22" t="s">
        <v>875</v>
      </c>
      <c r="MX404" s="22" t="s">
        <v>74</v>
      </c>
      <c r="MY404" s="22" t="s">
        <v>933</v>
      </c>
      <c r="NT404" s="22" t="s">
        <v>18</v>
      </c>
      <c r="NU404" s="22" t="s">
        <v>947</v>
      </c>
      <c r="OJ404" s="22" t="s">
        <v>74</v>
      </c>
      <c r="OK404" s="22" t="s">
        <v>1135</v>
      </c>
    </row>
    <row r="405" spans="1:419" hidden="1" outlineLevel="1">
      <c r="A405" s="22" t="s">
        <v>336</v>
      </c>
      <c r="B405" s="22" t="s">
        <v>337</v>
      </c>
      <c r="DG405" s="22" t="s">
        <v>336</v>
      </c>
      <c r="DH405" s="22" t="s">
        <v>537</v>
      </c>
      <c r="HM405" s="22" t="s">
        <v>336</v>
      </c>
      <c r="HN405" s="22" t="s">
        <v>740</v>
      </c>
      <c r="LS405" s="22" t="s">
        <v>16</v>
      </c>
      <c r="LT405" s="22" t="s">
        <v>849</v>
      </c>
      <c r="MD405" s="22" t="s">
        <v>73</v>
      </c>
      <c r="ME405" s="22" t="s">
        <v>876</v>
      </c>
      <c r="MX405" s="22" t="s">
        <v>88</v>
      </c>
      <c r="MY405" s="22" t="s">
        <v>934</v>
      </c>
      <c r="NT405" s="22" t="s">
        <v>19</v>
      </c>
      <c r="NU405" s="22" t="s">
        <v>948</v>
      </c>
      <c r="OJ405" s="22" t="s">
        <v>88</v>
      </c>
      <c r="OK405" s="22" t="s">
        <v>82</v>
      </c>
    </row>
    <row r="406" spans="1:419" collapsed="1">
      <c r="A406" s="22" t="s">
        <v>25</v>
      </c>
      <c r="B406" s="22" t="s">
        <v>638</v>
      </c>
      <c r="DG406" s="22" t="s">
        <v>25</v>
      </c>
      <c r="DH406" s="22" t="s">
        <v>638</v>
      </c>
      <c r="HM406" s="22" t="s">
        <v>25</v>
      </c>
      <c r="HN406" s="22" t="s">
        <v>638</v>
      </c>
      <c r="LS406" s="22" t="s">
        <v>25</v>
      </c>
      <c r="LT406" s="22" t="s">
        <v>638</v>
      </c>
      <c r="MD406" s="22" t="s">
        <v>25</v>
      </c>
      <c r="ME406" s="22" t="s">
        <v>638</v>
      </c>
      <c r="MX406" s="22" t="s">
        <v>25</v>
      </c>
      <c r="MY406" s="22" t="s">
        <v>638</v>
      </c>
      <c r="NT406" s="22" t="s">
        <v>25</v>
      </c>
      <c r="NU406" s="22" t="s">
        <v>638</v>
      </c>
      <c r="OJ406" s="22" t="s">
        <v>25</v>
      </c>
      <c r="OK406" s="22" t="s">
        <v>638</v>
      </c>
    </row>
    <row r="407" spans="1:419">
      <c r="A407" s="22" t="s">
        <v>26</v>
      </c>
      <c r="B407" s="22" t="s">
        <v>27</v>
      </c>
      <c r="DG407" s="22" t="s">
        <v>26</v>
      </c>
      <c r="DH407" s="22" t="s">
        <v>27</v>
      </c>
      <c r="HM407" s="22" t="s">
        <v>26</v>
      </c>
      <c r="HN407" s="22" t="s">
        <v>27</v>
      </c>
      <c r="LS407" s="22" t="s">
        <v>26</v>
      </c>
      <c r="LT407" s="22" t="s">
        <v>27</v>
      </c>
      <c r="MD407" s="22" t="s">
        <v>26</v>
      </c>
      <c r="ME407" s="22" t="s">
        <v>27</v>
      </c>
      <c r="MX407" s="22" t="s">
        <v>26</v>
      </c>
      <c r="MY407" s="22" t="s">
        <v>27</v>
      </c>
      <c r="NT407" s="22" t="s">
        <v>26</v>
      </c>
      <c r="NU407" s="22" t="s">
        <v>27</v>
      </c>
      <c r="OJ407" s="22" t="s">
        <v>26</v>
      </c>
      <c r="OK407" s="22" t="s">
        <v>27</v>
      </c>
    </row>
    <row r="408" spans="1:419">
      <c r="A408" s="22" t="s">
        <v>28</v>
      </c>
      <c r="B408" s="22" t="s">
        <v>29</v>
      </c>
      <c r="DG408" s="22" t="s">
        <v>28</v>
      </c>
      <c r="DH408" s="22" t="s">
        <v>29</v>
      </c>
      <c r="HM408" s="22" t="s">
        <v>28</v>
      </c>
      <c r="HN408" s="22" t="s">
        <v>29</v>
      </c>
      <c r="LS408" s="22" t="s">
        <v>28</v>
      </c>
      <c r="LT408" s="22" t="s">
        <v>29</v>
      </c>
      <c r="MD408" s="22" t="s">
        <v>28</v>
      </c>
      <c r="ME408" s="22" t="s">
        <v>29</v>
      </c>
      <c r="MX408" s="22" t="s">
        <v>28</v>
      </c>
      <c r="MY408" s="22" t="s">
        <v>29</v>
      </c>
      <c r="NT408" s="22" t="s">
        <v>28</v>
      </c>
      <c r="NU408" s="22" t="s">
        <v>29</v>
      </c>
      <c r="OJ408" s="22" t="s">
        <v>28</v>
      </c>
      <c r="OK408" s="22" t="s">
        <v>29</v>
      </c>
    </row>
    <row r="409" spans="1:419">
      <c r="A409" s="22" t="s">
        <v>30</v>
      </c>
      <c r="B409" s="22" t="s">
        <v>31</v>
      </c>
      <c r="DG409" s="22" t="s">
        <v>30</v>
      </c>
      <c r="DH409" s="22" t="s">
        <v>31</v>
      </c>
      <c r="HM409" s="22" t="s">
        <v>30</v>
      </c>
      <c r="HN409" s="22" t="s">
        <v>31</v>
      </c>
      <c r="LS409" s="22" t="s">
        <v>30</v>
      </c>
      <c r="LT409" s="22" t="s">
        <v>31</v>
      </c>
      <c r="MD409" s="22" t="s">
        <v>30</v>
      </c>
      <c r="ME409" s="22" t="s">
        <v>31</v>
      </c>
      <c r="MX409" s="22" t="s">
        <v>30</v>
      </c>
      <c r="MY409" s="22" t="s">
        <v>31</v>
      </c>
      <c r="NT409" s="22" t="s">
        <v>30</v>
      </c>
      <c r="NU409" s="22" t="s">
        <v>31</v>
      </c>
      <c r="OJ409" s="22" t="s">
        <v>30</v>
      </c>
      <c r="OK409" s="22" t="s">
        <v>31</v>
      </c>
    </row>
    <row r="410" spans="1:419">
      <c r="A410" s="22" t="s">
        <v>32</v>
      </c>
      <c r="B410" s="22" t="s">
        <v>33</v>
      </c>
      <c r="DG410" s="22" t="s">
        <v>32</v>
      </c>
      <c r="DH410" s="22" t="s">
        <v>33</v>
      </c>
      <c r="HM410" s="22" t="s">
        <v>32</v>
      </c>
      <c r="HN410" s="22" t="s">
        <v>33</v>
      </c>
      <c r="LS410" s="22" t="s">
        <v>32</v>
      </c>
      <c r="LT410" s="22" t="s">
        <v>33</v>
      </c>
      <c r="MD410" s="22" t="s">
        <v>32</v>
      </c>
      <c r="ME410" s="22" t="s">
        <v>33</v>
      </c>
      <c r="MX410" s="22" t="s">
        <v>32</v>
      </c>
      <c r="MY410" s="22" t="s">
        <v>33</v>
      </c>
      <c r="NT410" s="22" t="s">
        <v>32</v>
      </c>
      <c r="NU410" s="22" t="s">
        <v>33</v>
      </c>
      <c r="OJ410" s="22" t="s">
        <v>32</v>
      </c>
      <c r="OK410" s="22" t="s">
        <v>33</v>
      </c>
    </row>
    <row r="411" spans="1:419">
      <c r="A411" s="22" t="s">
        <v>34</v>
      </c>
      <c r="B411" s="22" t="s">
        <v>33</v>
      </c>
      <c r="DG411" s="22" t="s">
        <v>34</v>
      </c>
      <c r="DH411" s="22" t="s">
        <v>33</v>
      </c>
      <c r="HM411" s="22" t="s">
        <v>34</v>
      </c>
      <c r="HN411" s="22" t="s">
        <v>33</v>
      </c>
      <c r="LS411" s="22" t="s">
        <v>34</v>
      </c>
      <c r="LT411" s="22" t="s">
        <v>33</v>
      </c>
      <c r="MD411" s="22" t="s">
        <v>34</v>
      </c>
      <c r="ME411" s="22" t="s">
        <v>33</v>
      </c>
      <c r="MX411" s="22" t="s">
        <v>34</v>
      </c>
      <c r="MY411" s="22" t="s">
        <v>33</v>
      </c>
      <c r="NT411" s="22" t="s">
        <v>34</v>
      </c>
      <c r="NU411" s="22" t="s">
        <v>33</v>
      </c>
      <c r="OJ411" s="22" t="s">
        <v>34</v>
      </c>
      <c r="OK411" s="22" t="s">
        <v>33</v>
      </c>
    </row>
    <row r="412" spans="1:419">
      <c r="A412" s="22" t="s">
        <v>35</v>
      </c>
      <c r="B412" s="22" t="s">
        <v>36</v>
      </c>
      <c r="DG412" s="22" t="s">
        <v>35</v>
      </c>
      <c r="DH412" s="22" t="s">
        <v>36</v>
      </c>
      <c r="HM412" s="22" t="s">
        <v>35</v>
      </c>
      <c r="HN412" s="22" t="s">
        <v>36</v>
      </c>
      <c r="LS412" s="22" t="s">
        <v>35</v>
      </c>
      <c r="LT412" s="22" t="s">
        <v>36</v>
      </c>
      <c r="MD412" s="22" t="s">
        <v>35</v>
      </c>
      <c r="ME412" s="22" t="s">
        <v>36</v>
      </c>
      <c r="MX412" s="22" t="s">
        <v>35</v>
      </c>
      <c r="MY412" s="22" t="s">
        <v>36</v>
      </c>
      <c r="NT412" s="22" t="s">
        <v>35</v>
      </c>
      <c r="NU412" s="22" t="s">
        <v>36</v>
      </c>
      <c r="OJ412" s="22" t="s">
        <v>35</v>
      </c>
      <c r="OK412" s="22" t="s">
        <v>36</v>
      </c>
    </row>
    <row r="413" spans="1:419">
      <c r="A413" s="22" t="s">
        <v>37</v>
      </c>
      <c r="B413" s="22" t="s">
        <v>38</v>
      </c>
      <c r="DG413" s="22" t="s">
        <v>37</v>
      </c>
      <c r="DH413" s="22" t="s">
        <v>38</v>
      </c>
      <c r="HM413" s="22" t="s">
        <v>37</v>
      </c>
      <c r="HN413" s="22" t="s">
        <v>38</v>
      </c>
      <c r="LS413" s="22" t="s">
        <v>37</v>
      </c>
      <c r="LT413" s="22" t="s">
        <v>38</v>
      </c>
      <c r="MD413" s="22" t="s">
        <v>37</v>
      </c>
      <c r="ME413" s="22" t="s">
        <v>38</v>
      </c>
      <c r="MX413" s="22" t="s">
        <v>37</v>
      </c>
      <c r="MY413" s="22" t="s">
        <v>38</v>
      </c>
      <c r="NT413" s="22" t="s">
        <v>37</v>
      </c>
      <c r="NU413" s="22" t="s">
        <v>38</v>
      </c>
      <c r="OJ413" s="22" t="s">
        <v>37</v>
      </c>
      <c r="OK413" s="22" t="s">
        <v>38</v>
      </c>
    </row>
    <row r="415" spans="1:419">
      <c r="A415" s="22" t="s">
        <v>36</v>
      </c>
      <c r="B415" s="22" t="s">
        <v>39</v>
      </c>
      <c r="C415" s="22" t="s">
        <v>338</v>
      </c>
      <c r="D415" s="22" t="s">
        <v>339</v>
      </c>
      <c r="E415" s="22" t="s">
        <v>340</v>
      </c>
      <c r="F415" s="22" t="s">
        <v>341</v>
      </c>
      <c r="G415" s="22" t="s">
        <v>342</v>
      </c>
      <c r="H415" s="22" t="s">
        <v>343</v>
      </c>
      <c r="I415" s="22" t="s">
        <v>344</v>
      </c>
      <c r="J415" s="22" t="s">
        <v>345</v>
      </c>
      <c r="K415" s="22" t="s">
        <v>346</v>
      </c>
      <c r="L415" s="22" t="s">
        <v>347</v>
      </c>
      <c r="M415" s="22" t="s">
        <v>348</v>
      </c>
      <c r="N415" s="22" t="s">
        <v>349</v>
      </c>
      <c r="O415" s="22" t="s">
        <v>350</v>
      </c>
      <c r="P415" s="22" t="s">
        <v>351</v>
      </c>
      <c r="Q415" s="22" t="s">
        <v>352</v>
      </c>
      <c r="R415" s="22" t="s">
        <v>353</v>
      </c>
      <c r="S415" s="22" t="s">
        <v>354</v>
      </c>
      <c r="T415" s="22" t="s">
        <v>355</v>
      </c>
      <c r="U415" s="22" t="s">
        <v>356</v>
      </c>
      <c r="V415" s="22" t="s">
        <v>357</v>
      </c>
      <c r="W415" s="22" t="s">
        <v>358</v>
      </c>
      <c r="X415" s="22" t="s">
        <v>359</v>
      </c>
      <c r="Y415" s="22" t="s">
        <v>360</v>
      </c>
      <c r="Z415" s="22" t="s">
        <v>361</v>
      </c>
      <c r="AA415" s="22" t="s">
        <v>362</v>
      </c>
      <c r="AB415" s="22" t="s">
        <v>363</v>
      </c>
      <c r="AC415" s="22" t="s">
        <v>364</v>
      </c>
      <c r="AD415" s="22" t="s">
        <v>365</v>
      </c>
      <c r="AE415" s="22" t="s">
        <v>366</v>
      </c>
      <c r="AF415" s="22" t="s">
        <v>367</v>
      </c>
      <c r="AG415" s="22" t="s">
        <v>368</v>
      </c>
      <c r="AH415" s="22" t="s">
        <v>369</v>
      </c>
      <c r="AI415" s="22" t="s">
        <v>370</v>
      </c>
      <c r="AJ415" s="22" t="s">
        <v>371</v>
      </c>
      <c r="AK415" s="22" t="s">
        <v>372</v>
      </c>
      <c r="AL415" s="22" t="s">
        <v>373</v>
      </c>
      <c r="AM415" s="22" t="s">
        <v>374</v>
      </c>
      <c r="AN415" s="22" t="s">
        <v>375</v>
      </c>
      <c r="AO415" s="22" t="s">
        <v>376</v>
      </c>
      <c r="AP415" s="22" t="s">
        <v>377</v>
      </c>
      <c r="AQ415" s="22" t="s">
        <v>378</v>
      </c>
      <c r="AR415" s="22" t="s">
        <v>379</v>
      </c>
      <c r="AS415" s="22" t="s">
        <v>380</v>
      </c>
      <c r="AT415" s="22" t="s">
        <v>381</v>
      </c>
      <c r="AU415" s="22" t="s">
        <v>382</v>
      </c>
      <c r="AV415" s="22" t="s">
        <v>383</v>
      </c>
      <c r="AW415" s="22" t="s">
        <v>384</v>
      </c>
      <c r="AX415" s="22" t="s">
        <v>385</v>
      </c>
      <c r="AY415" s="22" t="s">
        <v>386</v>
      </c>
      <c r="AZ415" s="22" t="s">
        <v>387</v>
      </c>
      <c r="BA415" s="22" t="s">
        <v>388</v>
      </c>
      <c r="BB415" s="22" t="s">
        <v>389</v>
      </c>
      <c r="BC415" s="22" t="s">
        <v>390</v>
      </c>
      <c r="BD415" s="22" t="s">
        <v>391</v>
      </c>
      <c r="BE415" s="22" t="s">
        <v>392</v>
      </c>
      <c r="BF415" s="22" t="s">
        <v>393</v>
      </c>
      <c r="BG415" s="22" t="s">
        <v>394</v>
      </c>
      <c r="BH415" s="22" t="s">
        <v>395</v>
      </c>
      <c r="BI415" s="22" t="s">
        <v>396</v>
      </c>
      <c r="BJ415" s="22" t="s">
        <v>397</v>
      </c>
      <c r="BK415" s="22" t="s">
        <v>398</v>
      </c>
      <c r="BL415" s="22" t="s">
        <v>399</v>
      </c>
      <c r="BM415" s="22" t="s">
        <v>400</v>
      </c>
      <c r="BN415" s="22" t="s">
        <v>401</v>
      </c>
      <c r="BO415" s="22" t="s">
        <v>402</v>
      </c>
      <c r="BP415" s="22" t="s">
        <v>403</v>
      </c>
      <c r="BQ415" s="22" t="s">
        <v>404</v>
      </c>
      <c r="BR415" s="22" t="s">
        <v>405</v>
      </c>
      <c r="BS415" s="22" t="s">
        <v>406</v>
      </c>
      <c r="BT415" s="22" t="s">
        <v>407</v>
      </c>
      <c r="BU415" s="22" t="s">
        <v>408</v>
      </c>
      <c r="BV415" s="22" t="s">
        <v>409</v>
      </c>
      <c r="BW415" s="22" t="s">
        <v>410</v>
      </c>
      <c r="BX415" s="22" t="s">
        <v>411</v>
      </c>
      <c r="BY415" s="22" t="s">
        <v>412</v>
      </c>
      <c r="BZ415" s="22" t="s">
        <v>413</v>
      </c>
      <c r="CA415" s="22" t="s">
        <v>414</v>
      </c>
      <c r="CB415" s="22" t="s">
        <v>415</v>
      </c>
      <c r="CC415" s="22" t="s">
        <v>416</v>
      </c>
      <c r="CD415" s="22" t="s">
        <v>417</v>
      </c>
      <c r="CE415" s="22" t="s">
        <v>418</v>
      </c>
      <c r="CF415" s="22" t="s">
        <v>419</v>
      </c>
      <c r="CG415" s="22" t="s">
        <v>420</v>
      </c>
      <c r="CH415" s="22" t="s">
        <v>421</v>
      </c>
      <c r="CI415" s="22" t="s">
        <v>422</v>
      </c>
      <c r="CJ415" s="22" t="s">
        <v>423</v>
      </c>
      <c r="CK415" s="22" t="s">
        <v>424</v>
      </c>
      <c r="CL415" s="22" t="s">
        <v>425</v>
      </c>
      <c r="CM415" s="22" t="s">
        <v>426</v>
      </c>
      <c r="CN415" s="22" t="s">
        <v>427</v>
      </c>
      <c r="CO415" s="22" t="s">
        <v>1271</v>
      </c>
      <c r="CP415" s="22" t="s">
        <v>1272</v>
      </c>
      <c r="CQ415" s="22" t="s">
        <v>1273</v>
      </c>
      <c r="CR415" s="22" t="s">
        <v>1274</v>
      </c>
      <c r="CS415" s="22" t="s">
        <v>1275</v>
      </c>
      <c r="CT415" s="22" t="s">
        <v>1276</v>
      </c>
      <c r="CU415" s="22" t="s">
        <v>1277</v>
      </c>
      <c r="CV415" s="22" t="s">
        <v>1278</v>
      </c>
      <c r="CW415" s="22" t="s">
        <v>428</v>
      </c>
      <c r="CX415" s="22" t="s">
        <v>429</v>
      </c>
      <c r="CY415" s="22" t="s">
        <v>430</v>
      </c>
      <c r="CZ415" s="22" t="s">
        <v>431</v>
      </c>
      <c r="DA415" s="22" t="s">
        <v>432</v>
      </c>
      <c r="DB415" s="22" t="s">
        <v>433</v>
      </c>
      <c r="DC415" s="22" t="s">
        <v>434</v>
      </c>
      <c r="DD415" s="22" t="s">
        <v>435</v>
      </c>
      <c r="DE415" s="22" t="s">
        <v>436</v>
      </c>
      <c r="DF415" s="22" t="s">
        <v>437</v>
      </c>
      <c r="DG415" s="22" t="s">
        <v>36</v>
      </c>
      <c r="DH415" s="22" t="s">
        <v>39</v>
      </c>
      <c r="DI415" s="22" t="s">
        <v>538</v>
      </c>
      <c r="DJ415" s="22" t="s">
        <v>539</v>
      </c>
      <c r="DK415" s="22" t="s">
        <v>540</v>
      </c>
      <c r="DL415" s="22" t="s">
        <v>541</v>
      </c>
      <c r="DM415" s="22" t="s">
        <v>542</v>
      </c>
      <c r="DN415" s="22" t="s">
        <v>543</v>
      </c>
      <c r="DO415" s="22" t="s">
        <v>544</v>
      </c>
      <c r="DP415" s="22" t="s">
        <v>545</v>
      </c>
      <c r="DQ415" s="22" t="s">
        <v>546</v>
      </c>
      <c r="DR415" s="22" t="s">
        <v>547</v>
      </c>
      <c r="DS415" s="22" t="s">
        <v>548</v>
      </c>
      <c r="DT415" s="22" t="s">
        <v>549</v>
      </c>
      <c r="DU415" s="22" t="s">
        <v>550</v>
      </c>
      <c r="DV415" s="22" t="s">
        <v>551</v>
      </c>
      <c r="DW415" s="22" t="s">
        <v>552</v>
      </c>
      <c r="DX415" s="22" t="s">
        <v>553</v>
      </c>
      <c r="DY415" s="22" t="s">
        <v>554</v>
      </c>
      <c r="DZ415" s="22" t="s">
        <v>555</v>
      </c>
      <c r="EA415" s="22" t="s">
        <v>556</v>
      </c>
      <c r="EB415" s="22" t="s">
        <v>557</v>
      </c>
      <c r="EC415" s="22" t="s">
        <v>558</v>
      </c>
      <c r="ED415" s="22" t="s">
        <v>559</v>
      </c>
      <c r="EE415" s="22" t="s">
        <v>560</v>
      </c>
      <c r="EF415" s="22" t="s">
        <v>561</v>
      </c>
      <c r="EG415" s="22" t="s">
        <v>562</v>
      </c>
      <c r="EH415" s="22" t="s">
        <v>563</v>
      </c>
      <c r="EI415" s="22" t="s">
        <v>564</v>
      </c>
      <c r="EJ415" s="22" t="s">
        <v>565</v>
      </c>
      <c r="EK415" s="22" t="s">
        <v>566</v>
      </c>
      <c r="EL415" s="22" t="s">
        <v>567</v>
      </c>
      <c r="EM415" s="22" t="s">
        <v>568</v>
      </c>
      <c r="EN415" s="22" t="s">
        <v>569</v>
      </c>
      <c r="EO415" s="22" t="s">
        <v>570</v>
      </c>
      <c r="EP415" s="22" t="s">
        <v>571</v>
      </c>
      <c r="EQ415" s="22" t="s">
        <v>572</v>
      </c>
      <c r="ER415" s="22" t="s">
        <v>573</v>
      </c>
      <c r="ES415" s="22" t="s">
        <v>574</v>
      </c>
      <c r="ET415" s="22" t="s">
        <v>575</v>
      </c>
      <c r="EU415" s="22" t="s">
        <v>576</v>
      </c>
      <c r="EV415" s="22" t="s">
        <v>577</v>
      </c>
      <c r="EW415" s="22" t="s">
        <v>578</v>
      </c>
      <c r="EX415" s="22" t="s">
        <v>579</v>
      </c>
      <c r="EY415" s="22" t="s">
        <v>580</v>
      </c>
      <c r="EZ415" s="22" t="s">
        <v>581</v>
      </c>
      <c r="FA415" s="22" t="s">
        <v>582</v>
      </c>
      <c r="FB415" s="22" t="s">
        <v>583</v>
      </c>
      <c r="FC415" s="22" t="s">
        <v>584</v>
      </c>
      <c r="FD415" s="22" t="s">
        <v>585</v>
      </c>
      <c r="FE415" s="22" t="s">
        <v>586</v>
      </c>
      <c r="FF415" s="22" t="s">
        <v>587</v>
      </c>
      <c r="FG415" s="22" t="s">
        <v>588</v>
      </c>
      <c r="FH415" s="22" t="s">
        <v>589</v>
      </c>
      <c r="FI415" s="22" t="s">
        <v>590</v>
      </c>
      <c r="FJ415" s="22" t="s">
        <v>591</v>
      </c>
      <c r="FK415" s="22" t="s">
        <v>592</v>
      </c>
      <c r="FL415" s="22" t="s">
        <v>593</v>
      </c>
      <c r="FM415" s="22" t="s">
        <v>594</v>
      </c>
      <c r="FN415" s="22" t="s">
        <v>595</v>
      </c>
      <c r="FO415" s="22" t="s">
        <v>596</v>
      </c>
      <c r="FP415" s="22" t="s">
        <v>597</v>
      </c>
      <c r="FQ415" s="22" t="s">
        <v>598</v>
      </c>
      <c r="FR415" s="22" t="s">
        <v>599</v>
      </c>
      <c r="FS415" s="22" t="s">
        <v>600</v>
      </c>
      <c r="FT415" s="22" t="s">
        <v>601</v>
      </c>
      <c r="FU415" s="22" t="s">
        <v>602</v>
      </c>
      <c r="FV415" s="22" t="s">
        <v>603</v>
      </c>
      <c r="FW415" s="22" t="s">
        <v>604</v>
      </c>
      <c r="FX415" s="22" t="s">
        <v>605</v>
      </c>
      <c r="FY415" s="22" t="s">
        <v>606</v>
      </c>
      <c r="FZ415" s="22" t="s">
        <v>607</v>
      </c>
      <c r="GA415" s="22" t="s">
        <v>608</v>
      </c>
      <c r="GB415" s="22" t="s">
        <v>609</v>
      </c>
      <c r="GC415" s="22" t="s">
        <v>610</v>
      </c>
      <c r="GD415" s="22" t="s">
        <v>611</v>
      </c>
      <c r="GE415" s="22" t="s">
        <v>612</v>
      </c>
      <c r="GF415" s="22" t="s">
        <v>613</v>
      </c>
      <c r="GG415" s="22" t="s">
        <v>614</v>
      </c>
      <c r="GH415" s="22" t="s">
        <v>615</v>
      </c>
      <c r="GI415" s="22" t="s">
        <v>616</v>
      </c>
      <c r="GJ415" s="22" t="s">
        <v>617</v>
      </c>
      <c r="GK415" s="22" t="s">
        <v>618</v>
      </c>
      <c r="GL415" s="22" t="s">
        <v>619</v>
      </c>
      <c r="GM415" s="22" t="s">
        <v>620</v>
      </c>
      <c r="GN415" s="22" t="s">
        <v>621</v>
      </c>
      <c r="GO415" s="22" t="s">
        <v>622</v>
      </c>
      <c r="GP415" s="22" t="s">
        <v>623</v>
      </c>
      <c r="GQ415" s="22" t="s">
        <v>624</v>
      </c>
      <c r="GR415" s="22" t="s">
        <v>625</v>
      </c>
      <c r="GS415" s="22" t="s">
        <v>626</v>
      </c>
      <c r="GT415" s="22" t="s">
        <v>627</v>
      </c>
      <c r="GU415" s="22" t="s">
        <v>1279</v>
      </c>
      <c r="GV415" s="22" t="s">
        <v>1280</v>
      </c>
      <c r="GW415" s="22" t="s">
        <v>1281</v>
      </c>
      <c r="GX415" s="22" t="s">
        <v>1282</v>
      </c>
      <c r="GY415" s="22" t="s">
        <v>1283</v>
      </c>
      <c r="GZ415" s="22" t="s">
        <v>1284</v>
      </c>
      <c r="HA415" s="22" t="s">
        <v>1285</v>
      </c>
      <c r="HB415" s="22" t="s">
        <v>1286</v>
      </c>
      <c r="HC415" s="22" t="s">
        <v>628</v>
      </c>
      <c r="HD415" s="22" t="s">
        <v>629</v>
      </c>
      <c r="HE415" s="22" t="s">
        <v>630</v>
      </c>
      <c r="HF415" s="22" t="s">
        <v>631</v>
      </c>
      <c r="HG415" s="22" t="s">
        <v>632</v>
      </c>
      <c r="HH415" s="22" t="s">
        <v>633</v>
      </c>
      <c r="HI415" s="22" t="s">
        <v>634</v>
      </c>
      <c r="HJ415" s="22" t="s">
        <v>635</v>
      </c>
      <c r="HK415" s="22" t="s">
        <v>636</v>
      </c>
      <c r="HL415" s="22" t="s">
        <v>637</v>
      </c>
      <c r="HM415" s="22" t="s">
        <v>36</v>
      </c>
      <c r="HN415" s="22" t="s">
        <v>39</v>
      </c>
      <c r="HO415" s="22" t="s">
        <v>741</v>
      </c>
      <c r="HP415" s="22" t="s">
        <v>742</v>
      </c>
      <c r="HQ415" s="22" t="s">
        <v>743</v>
      </c>
      <c r="HR415" s="22" t="s">
        <v>744</v>
      </c>
      <c r="HS415" s="22" t="s">
        <v>745</v>
      </c>
      <c r="HT415" s="22" t="s">
        <v>746</v>
      </c>
      <c r="HU415" s="22" t="s">
        <v>747</v>
      </c>
      <c r="HV415" s="22" t="s">
        <v>748</v>
      </c>
      <c r="HW415" s="22" t="s">
        <v>749</v>
      </c>
      <c r="HX415" s="22" t="s">
        <v>750</v>
      </c>
      <c r="HY415" s="22" t="s">
        <v>751</v>
      </c>
      <c r="HZ415" s="22" t="s">
        <v>752</v>
      </c>
      <c r="IA415" s="22" t="s">
        <v>753</v>
      </c>
      <c r="IB415" s="22" t="s">
        <v>754</v>
      </c>
      <c r="IC415" s="22" t="s">
        <v>755</v>
      </c>
      <c r="ID415" s="22" t="s">
        <v>756</v>
      </c>
      <c r="IE415" s="22" t="s">
        <v>757</v>
      </c>
      <c r="IF415" s="22" t="s">
        <v>758</v>
      </c>
      <c r="IG415" s="22" t="s">
        <v>759</v>
      </c>
      <c r="IH415" s="22" t="s">
        <v>760</v>
      </c>
      <c r="II415" s="22" t="s">
        <v>761</v>
      </c>
      <c r="IJ415" s="22" t="s">
        <v>762</v>
      </c>
      <c r="IK415" s="22" t="s">
        <v>763</v>
      </c>
      <c r="IL415" s="22" t="s">
        <v>764</v>
      </c>
      <c r="IM415" s="22" t="s">
        <v>765</v>
      </c>
      <c r="IN415" s="22" t="s">
        <v>766</v>
      </c>
      <c r="IO415" s="22" t="s">
        <v>767</v>
      </c>
      <c r="IP415" s="22" t="s">
        <v>768</v>
      </c>
      <c r="IQ415" s="22" t="s">
        <v>769</v>
      </c>
      <c r="IR415" s="22" t="s">
        <v>770</v>
      </c>
      <c r="IS415" s="22" t="s">
        <v>771</v>
      </c>
      <c r="IT415" s="22" t="s">
        <v>772</v>
      </c>
      <c r="IU415" s="22" t="s">
        <v>773</v>
      </c>
      <c r="IV415" s="22" t="s">
        <v>774</v>
      </c>
      <c r="IW415" s="22" t="s">
        <v>775</v>
      </c>
      <c r="IX415" s="22" t="s">
        <v>776</v>
      </c>
      <c r="IY415" s="22" t="s">
        <v>777</v>
      </c>
      <c r="IZ415" s="22" t="s">
        <v>778</v>
      </c>
      <c r="JA415" s="22" t="s">
        <v>779</v>
      </c>
      <c r="JB415" s="22" t="s">
        <v>780</v>
      </c>
      <c r="JC415" s="22" t="s">
        <v>781</v>
      </c>
      <c r="JD415" s="22" t="s">
        <v>782</v>
      </c>
      <c r="JE415" s="22" t="s">
        <v>783</v>
      </c>
      <c r="JF415" s="22" t="s">
        <v>784</v>
      </c>
      <c r="JG415" s="22" t="s">
        <v>785</v>
      </c>
      <c r="JH415" s="22" t="s">
        <v>786</v>
      </c>
      <c r="JI415" s="22" t="s">
        <v>787</v>
      </c>
      <c r="JJ415" s="22" t="s">
        <v>788</v>
      </c>
      <c r="JK415" s="22" t="s">
        <v>789</v>
      </c>
      <c r="JL415" s="22" t="s">
        <v>790</v>
      </c>
      <c r="JM415" s="22" t="s">
        <v>791</v>
      </c>
      <c r="JN415" s="22" t="s">
        <v>792</v>
      </c>
      <c r="JO415" s="22" t="s">
        <v>793</v>
      </c>
      <c r="JP415" s="22" t="s">
        <v>794</v>
      </c>
      <c r="JQ415" s="22" t="s">
        <v>795</v>
      </c>
      <c r="JR415" s="22" t="s">
        <v>796</v>
      </c>
      <c r="JS415" s="22" t="s">
        <v>797</v>
      </c>
      <c r="JT415" s="22" t="s">
        <v>798</v>
      </c>
      <c r="JU415" s="22" t="s">
        <v>799</v>
      </c>
      <c r="JV415" s="22" t="s">
        <v>800</v>
      </c>
      <c r="JW415" s="22" t="s">
        <v>801</v>
      </c>
      <c r="JX415" s="22" t="s">
        <v>802</v>
      </c>
      <c r="JY415" s="22" t="s">
        <v>803</v>
      </c>
      <c r="JZ415" s="22" t="s">
        <v>804</v>
      </c>
      <c r="KA415" s="22" t="s">
        <v>805</v>
      </c>
      <c r="KB415" s="22" t="s">
        <v>806</v>
      </c>
      <c r="KC415" s="22" t="s">
        <v>807</v>
      </c>
      <c r="KD415" s="22" t="s">
        <v>808</v>
      </c>
      <c r="KE415" s="22" t="s">
        <v>809</v>
      </c>
      <c r="KF415" s="22" t="s">
        <v>810</v>
      </c>
      <c r="KG415" s="22" t="s">
        <v>811</v>
      </c>
      <c r="KH415" s="22" t="s">
        <v>812</v>
      </c>
      <c r="KI415" s="22" t="s">
        <v>813</v>
      </c>
      <c r="KJ415" s="22" t="s">
        <v>814</v>
      </c>
      <c r="KK415" s="22" t="s">
        <v>815</v>
      </c>
      <c r="KL415" s="22" t="s">
        <v>816</v>
      </c>
      <c r="KM415" s="22" t="s">
        <v>817</v>
      </c>
      <c r="KN415" s="22" t="s">
        <v>818</v>
      </c>
      <c r="KO415" s="22" t="s">
        <v>819</v>
      </c>
      <c r="KP415" s="22" t="s">
        <v>820</v>
      </c>
      <c r="KQ415" s="22" t="s">
        <v>821</v>
      </c>
      <c r="KR415" s="22" t="s">
        <v>822</v>
      </c>
      <c r="KS415" s="22" t="s">
        <v>823</v>
      </c>
      <c r="KT415" s="22" t="s">
        <v>824</v>
      </c>
      <c r="KU415" s="22" t="s">
        <v>825</v>
      </c>
      <c r="KV415" s="22" t="s">
        <v>826</v>
      </c>
      <c r="KW415" s="22" t="s">
        <v>827</v>
      </c>
      <c r="KX415" s="22" t="s">
        <v>828</v>
      </c>
      <c r="KY415" s="22" t="s">
        <v>829</v>
      </c>
      <c r="KZ415" s="22" t="s">
        <v>830</v>
      </c>
      <c r="LA415" s="22" t="s">
        <v>1287</v>
      </c>
      <c r="LB415" s="22" t="s">
        <v>1288</v>
      </c>
      <c r="LC415" s="22" t="s">
        <v>1289</v>
      </c>
      <c r="LD415" s="22" t="s">
        <v>1290</v>
      </c>
      <c r="LE415" s="22" t="s">
        <v>1291</v>
      </c>
      <c r="LF415" s="22" t="s">
        <v>1292</v>
      </c>
      <c r="LG415" s="22" t="s">
        <v>1293</v>
      </c>
      <c r="LH415" s="22" t="s">
        <v>1294</v>
      </c>
      <c r="LI415" s="22" t="s">
        <v>831</v>
      </c>
      <c r="LJ415" s="22" t="s">
        <v>832</v>
      </c>
      <c r="LK415" s="22" t="s">
        <v>833</v>
      </c>
      <c r="LL415" s="22" t="s">
        <v>834</v>
      </c>
      <c r="LM415" s="22" t="s">
        <v>835</v>
      </c>
      <c r="LN415" s="22" t="s">
        <v>836</v>
      </c>
      <c r="LO415" s="22" t="s">
        <v>837</v>
      </c>
      <c r="LP415" s="22" t="s">
        <v>838</v>
      </c>
      <c r="LQ415" s="22" t="s">
        <v>839</v>
      </c>
      <c r="LR415" s="22" t="s">
        <v>840</v>
      </c>
      <c r="LS415" s="22" t="s">
        <v>36</v>
      </c>
      <c r="LT415" s="22" t="s">
        <v>39</v>
      </c>
      <c r="LU415" s="22" t="s">
        <v>850</v>
      </c>
      <c r="LV415" s="22" t="s">
        <v>851</v>
      </c>
      <c r="LW415" s="22" t="s">
        <v>852</v>
      </c>
      <c r="LX415" s="22" t="s">
        <v>853</v>
      </c>
      <c r="LY415" s="22" t="s">
        <v>854</v>
      </c>
      <c r="LZ415" s="22" t="s">
        <v>855</v>
      </c>
      <c r="MA415" s="22" t="s">
        <v>856</v>
      </c>
      <c r="MB415" s="22" t="s">
        <v>857</v>
      </c>
      <c r="MC415" s="22" t="s">
        <v>858</v>
      </c>
      <c r="MD415" s="22" t="s">
        <v>36</v>
      </c>
      <c r="ME415" s="22" t="s">
        <v>39</v>
      </c>
      <c r="MF415" s="22" t="s">
        <v>877</v>
      </c>
      <c r="MG415" s="22" t="s">
        <v>878</v>
      </c>
      <c r="MH415" s="22" t="s">
        <v>879</v>
      </c>
      <c r="MI415" s="22" t="s">
        <v>880</v>
      </c>
      <c r="MJ415" s="22" t="s">
        <v>881</v>
      </c>
      <c r="MK415" s="22" t="s">
        <v>882</v>
      </c>
      <c r="ML415" s="22" t="s">
        <v>883</v>
      </c>
      <c r="MM415" s="22" t="s">
        <v>884</v>
      </c>
      <c r="MN415" s="22" t="s">
        <v>885</v>
      </c>
      <c r="MO415" s="22" t="s">
        <v>886</v>
      </c>
      <c r="MP415" s="22" t="s">
        <v>887</v>
      </c>
      <c r="MQ415" s="22" t="s">
        <v>888</v>
      </c>
      <c r="MR415" s="22" t="s">
        <v>889</v>
      </c>
      <c r="MS415" s="22" t="s">
        <v>890</v>
      </c>
      <c r="MT415" s="22" t="s">
        <v>891</v>
      </c>
      <c r="MU415" s="22" t="s">
        <v>892</v>
      </c>
      <c r="MV415" s="22" t="s">
        <v>893</v>
      </c>
      <c r="MW415" s="22" t="s">
        <v>894</v>
      </c>
      <c r="MX415" s="22" t="s">
        <v>36</v>
      </c>
      <c r="MY415" s="22" t="s">
        <v>39</v>
      </c>
      <c r="MZ415" s="22" t="s">
        <v>914</v>
      </c>
      <c r="NA415" s="22" t="s">
        <v>915</v>
      </c>
      <c r="NB415" s="22" t="s">
        <v>916</v>
      </c>
      <c r="NC415" s="22" t="s">
        <v>917</v>
      </c>
      <c r="ND415" s="22" t="s">
        <v>918</v>
      </c>
      <c r="NE415" s="22" t="s">
        <v>919</v>
      </c>
      <c r="NF415" s="22" t="s">
        <v>920</v>
      </c>
      <c r="NG415" s="22" t="s">
        <v>921</v>
      </c>
      <c r="NH415" s="22" t="s">
        <v>922</v>
      </c>
      <c r="NI415" s="22" t="s">
        <v>923</v>
      </c>
      <c r="NJ415" s="22" t="s">
        <v>924</v>
      </c>
      <c r="NK415" s="22" t="s">
        <v>925</v>
      </c>
      <c r="NL415" s="22" t="s">
        <v>926</v>
      </c>
      <c r="NM415" s="22" t="s">
        <v>927</v>
      </c>
      <c r="NN415" s="22" t="s">
        <v>928</v>
      </c>
      <c r="NO415" s="22" t="s">
        <v>929</v>
      </c>
      <c r="NP415" s="22" t="s">
        <v>930</v>
      </c>
      <c r="NQ415" s="22" t="s">
        <v>931</v>
      </c>
      <c r="NR415" s="22" t="s">
        <v>935</v>
      </c>
      <c r="NS415" s="22" t="s">
        <v>936</v>
      </c>
      <c r="NT415" s="22" t="s">
        <v>36</v>
      </c>
      <c r="NU415" s="22" t="s">
        <v>39</v>
      </c>
      <c r="NV415" s="22" t="s">
        <v>949</v>
      </c>
      <c r="NW415" s="22" t="s">
        <v>950</v>
      </c>
      <c r="NX415" s="22" t="s">
        <v>951</v>
      </c>
      <c r="NY415" s="22" t="s">
        <v>952</v>
      </c>
      <c r="NZ415" s="22" t="s">
        <v>953</v>
      </c>
      <c r="OA415" s="22" t="s">
        <v>954</v>
      </c>
      <c r="OB415" s="22" t="s">
        <v>955</v>
      </c>
      <c r="OC415" s="22" t="s">
        <v>956</v>
      </c>
      <c r="OD415" s="22" t="s">
        <v>957</v>
      </c>
      <c r="OE415" s="22" t="s">
        <v>958</v>
      </c>
      <c r="OF415" s="22" t="s">
        <v>959</v>
      </c>
      <c r="OG415" s="22" t="s">
        <v>960</v>
      </c>
      <c r="OH415" s="22" t="s">
        <v>1154</v>
      </c>
      <c r="OI415" s="22" t="s">
        <v>40</v>
      </c>
      <c r="OJ415" s="22" t="s">
        <v>36</v>
      </c>
      <c r="OK415" s="22" t="s">
        <v>39</v>
      </c>
      <c r="OL415" s="22" t="s">
        <v>1136</v>
      </c>
      <c r="OM415" s="22" t="s">
        <v>1137</v>
      </c>
      <c r="ON415" s="22" t="s">
        <v>1138</v>
      </c>
      <c r="OO415" s="22" t="s">
        <v>1139</v>
      </c>
      <c r="OP415" s="22" t="s">
        <v>1140</v>
      </c>
      <c r="OQ415" s="22" t="s">
        <v>1141</v>
      </c>
      <c r="OR415" s="22" t="s">
        <v>1142</v>
      </c>
      <c r="OS415" s="22" t="s">
        <v>1143</v>
      </c>
      <c r="OT415" s="22" t="s">
        <v>1144</v>
      </c>
      <c r="OU415" s="22" t="s">
        <v>1145</v>
      </c>
      <c r="OV415" s="22" t="s">
        <v>1146</v>
      </c>
      <c r="OW415" s="22" t="s">
        <v>1147</v>
      </c>
      <c r="OX415" s="22" t="s">
        <v>1148</v>
      </c>
      <c r="OY415" s="22" t="s">
        <v>1149</v>
      </c>
      <c r="OZ415" s="22" t="s">
        <v>1150</v>
      </c>
      <c r="PA415" s="22" t="s">
        <v>1151</v>
      </c>
      <c r="PB415" s="22" t="s">
        <v>1152</v>
      </c>
      <c r="PC415" s="22" t="s">
        <v>1153</v>
      </c>
    </row>
    <row r="416" spans="1:419">
      <c r="A416" s="22" t="s">
        <v>41</v>
      </c>
      <c r="B416" s="22" t="s">
        <v>42</v>
      </c>
      <c r="C416" s="22">
        <v>180675.68</v>
      </c>
      <c r="D416" s="22">
        <v>196090.14</v>
      </c>
      <c r="E416" s="22">
        <v>143570.31</v>
      </c>
      <c r="F416" s="22">
        <v>197773.33</v>
      </c>
      <c r="G416" s="22">
        <v>199194.61</v>
      </c>
      <c r="H416" s="22">
        <v>195213.53</v>
      </c>
      <c r="I416" s="22">
        <v>129484.42</v>
      </c>
      <c r="J416" s="22">
        <v>137427.20000000001</v>
      </c>
      <c r="K416" s="22">
        <v>186007.71</v>
      </c>
      <c r="L416" s="22">
        <v>242472.42</v>
      </c>
      <c r="M416" s="22">
        <v>267694.71000000002</v>
      </c>
      <c r="N416" s="22">
        <v>205930.83</v>
      </c>
      <c r="O416" s="22">
        <v>268113.01</v>
      </c>
      <c r="P416" s="22">
        <v>270742.94</v>
      </c>
      <c r="Q416" s="22">
        <v>263376.39</v>
      </c>
      <c r="R416" s="22">
        <v>179866.46</v>
      </c>
      <c r="S416" s="22">
        <v>194563.7</v>
      </c>
      <c r="T416" s="22">
        <v>251859.93</v>
      </c>
      <c r="U416" s="22">
        <v>216600.35</v>
      </c>
      <c r="V416" s="22">
        <v>238180.96</v>
      </c>
      <c r="W416" s="22">
        <v>181086.43</v>
      </c>
      <c r="X416" s="22">
        <v>238998.13</v>
      </c>
      <c r="Y416" s="22">
        <v>241201.67</v>
      </c>
      <c r="Z416" s="22">
        <v>235029.45</v>
      </c>
      <c r="AA416" s="22">
        <v>159247.85999999999</v>
      </c>
      <c r="AB416" s="22">
        <v>171562.25</v>
      </c>
      <c r="AC416" s="22">
        <v>224468.01</v>
      </c>
      <c r="AD416" s="22">
        <v>156219.39000000001</v>
      </c>
      <c r="AE416" s="22">
        <v>167072.70000000001</v>
      </c>
      <c r="AF416" s="22">
        <v>120461.83</v>
      </c>
      <c r="AG416" s="22">
        <v>167996.51</v>
      </c>
      <c r="AH416" s="22">
        <v>168709.38</v>
      </c>
      <c r="AI416" s="22">
        <v>166712.57999999999</v>
      </c>
      <c r="AJ416" s="22">
        <v>113396.73</v>
      </c>
      <c r="AK416" s="22">
        <v>117380.62</v>
      </c>
      <c r="AL416" s="22">
        <v>160927.26</v>
      </c>
      <c r="AM416" s="22">
        <v>213621.23</v>
      </c>
      <c r="AN416" s="22">
        <v>233565.92</v>
      </c>
      <c r="AO416" s="22">
        <v>178352.59</v>
      </c>
      <c r="AP416" s="22">
        <v>233319.4</v>
      </c>
      <c r="AQ416" s="22">
        <v>235152.05</v>
      </c>
      <c r="AR416" s="22">
        <v>230018.71</v>
      </c>
      <c r="AS416" s="22">
        <v>160189.76999999999</v>
      </c>
      <c r="AT416" s="22">
        <v>170431.47</v>
      </c>
      <c r="AU416" s="22">
        <v>222088.54</v>
      </c>
      <c r="AV416" s="22">
        <v>189452.2</v>
      </c>
      <c r="AW416" s="22">
        <v>206009.63</v>
      </c>
      <c r="AX416" s="22">
        <v>155166.84</v>
      </c>
      <c r="AY416" s="22">
        <v>206132.31</v>
      </c>
      <c r="AZ416" s="22">
        <v>207568.83</v>
      </c>
      <c r="BA416" s="22">
        <v>203545.08</v>
      </c>
      <c r="BB416" s="22">
        <v>140929.98000000001</v>
      </c>
      <c r="BC416" s="22">
        <v>148957.9</v>
      </c>
      <c r="BD416" s="22">
        <v>196505.7</v>
      </c>
      <c r="BE416" s="22">
        <v>159204.19</v>
      </c>
      <c r="BF416" s="22">
        <v>160030.1</v>
      </c>
      <c r="BG416" s="22">
        <v>159577.26</v>
      </c>
      <c r="BH416" s="22">
        <v>161449.03</v>
      </c>
      <c r="BI416" s="22">
        <v>183018.94</v>
      </c>
      <c r="BJ416" s="22">
        <v>179241.17</v>
      </c>
      <c r="BK416" s="22">
        <v>146210.74</v>
      </c>
      <c r="BL416" s="22">
        <v>153747.89000000001</v>
      </c>
      <c r="BM416" s="22">
        <v>163631.78</v>
      </c>
      <c r="BN416" s="22">
        <v>206093.91</v>
      </c>
      <c r="BO416" s="22">
        <v>211256.73</v>
      </c>
      <c r="BP416" s="22">
        <v>208292.69</v>
      </c>
      <c r="BQ416" s="22">
        <v>213567.6</v>
      </c>
      <c r="BR416" s="22">
        <v>237353.89</v>
      </c>
      <c r="BS416" s="22">
        <v>231201.41</v>
      </c>
      <c r="BT416" s="22">
        <v>186523.97</v>
      </c>
      <c r="BU416" s="22">
        <v>198798.97</v>
      </c>
      <c r="BV416" s="22">
        <v>211722.95</v>
      </c>
      <c r="BW416" s="22">
        <v>185433.49</v>
      </c>
      <c r="BX416" s="22">
        <v>189231.58</v>
      </c>
      <c r="BY416" s="22">
        <v>187056.85</v>
      </c>
      <c r="BZ416" s="22">
        <v>191217.11</v>
      </c>
      <c r="CA416" s="22">
        <v>213549.64</v>
      </c>
      <c r="CB416" s="22">
        <v>208263.36</v>
      </c>
      <c r="CC416" s="22">
        <v>168352.91</v>
      </c>
      <c r="CD416" s="22">
        <v>178899.73</v>
      </c>
      <c r="CE416" s="22">
        <v>190459.99</v>
      </c>
      <c r="CF416" s="22">
        <v>136613.44</v>
      </c>
      <c r="CG416" s="22">
        <v>133979.79999999999</v>
      </c>
      <c r="CH416" s="22">
        <v>135529.69</v>
      </c>
      <c r="CI416" s="22">
        <v>134665.07999999999</v>
      </c>
      <c r="CJ416" s="22">
        <v>154091.93</v>
      </c>
      <c r="CK416" s="22">
        <v>152267.44</v>
      </c>
      <c r="CL416" s="22">
        <v>129074.27</v>
      </c>
      <c r="CM416" s="22">
        <v>132714.37</v>
      </c>
      <c r="CN416" s="22">
        <v>140500.23000000001</v>
      </c>
      <c r="CO416" s="22">
        <v>179713.83</v>
      </c>
      <c r="CP416" s="22">
        <v>181103.16</v>
      </c>
      <c r="CQ416" s="22">
        <v>180323.56</v>
      </c>
      <c r="CR416" s="22">
        <v>182612.41</v>
      </c>
      <c r="CS416" s="22">
        <v>204037.5</v>
      </c>
      <c r="CT416" s="22">
        <v>200019.27</v>
      </c>
      <c r="CU416" s="22">
        <v>166106.26</v>
      </c>
      <c r="CV416" s="22">
        <v>174123.15</v>
      </c>
      <c r="CW416" s="22">
        <v>184702.27</v>
      </c>
      <c r="CX416" s="22">
        <v>160967.47</v>
      </c>
      <c r="CY416" s="22">
        <v>161093.51999999999</v>
      </c>
      <c r="CZ416" s="22">
        <v>161044.63</v>
      </c>
      <c r="DA416" s="22">
        <v>162304.89000000001</v>
      </c>
      <c r="DB416" s="22">
        <v>182439.84</v>
      </c>
      <c r="DC416" s="22">
        <v>179214.69</v>
      </c>
      <c r="DD416" s="22">
        <v>149633.39000000001</v>
      </c>
      <c r="DE416" s="22">
        <v>156067.99</v>
      </c>
      <c r="DF416" s="22">
        <v>165410.35</v>
      </c>
      <c r="DG416" s="22" t="s">
        <v>41</v>
      </c>
      <c r="DH416" s="22" t="s">
        <v>42</v>
      </c>
      <c r="DI416" s="22">
        <v>184985.28</v>
      </c>
      <c r="DJ416" s="22">
        <v>201244.1</v>
      </c>
      <c r="DK416" s="22">
        <v>147146.32</v>
      </c>
      <c r="DL416" s="22">
        <v>203054.72</v>
      </c>
      <c r="DM416" s="22">
        <v>204592.68</v>
      </c>
      <c r="DN416" s="22">
        <v>200284.79</v>
      </c>
      <c r="DO416" s="22">
        <v>131904.10999999999</v>
      </c>
      <c r="DP416" s="22">
        <v>140498.92000000001</v>
      </c>
      <c r="DQ416" s="22">
        <v>190480.78</v>
      </c>
      <c r="DR416" s="22">
        <v>251363.3</v>
      </c>
      <c r="DS416" s="22">
        <v>275298.46999999997</v>
      </c>
      <c r="DT416" s="22">
        <v>213830.91</v>
      </c>
      <c r="DU416" s="22">
        <v>278456.98</v>
      </c>
      <c r="DV416" s="22">
        <v>281264.14</v>
      </c>
      <c r="DW416" s="22">
        <v>273401.17</v>
      </c>
      <c r="DX416" s="22">
        <v>186010.14</v>
      </c>
      <c r="DY416" s="22">
        <v>201697.79</v>
      </c>
      <c r="DZ416" s="22">
        <v>258604.41</v>
      </c>
      <c r="EA416" s="22">
        <v>223419.81</v>
      </c>
      <c r="EB416" s="22">
        <v>244386.21</v>
      </c>
      <c r="EC416" s="22">
        <v>187103.12</v>
      </c>
      <c r="ED416" s="22">
        <v>247059.63</v>
      </c>
      <c r="EE416" s="22">
        <v>249415.82</v>
      </c>
      <c r="EF416" s="22">
        <v>242816.05</v>
      </c>
      <c r="EG416" s="22">
        <v>163751.82999999999</v>
      </c>
      <c r="EH416" s="22">
        <v>176919.21</v>
      </c>
      <c r="EI416" s="22">
        <v>229901.69</v>
      </c>
      <c r="EJ416" s="22">
        <v>156219.39000000001</v>
      </c>
      <c r="EK416" s="22">
        <v>167072.70000000001</v>
      </c>
      <c r="EL416" s="22">
        <v>120461.83</v>
      </c>
      <c r="EM416" s="22">
        <v>167996.51</v>
      </c>
      <c r="EN416" s="22">
        <v>168709.38</v>
      </c>
      <c r="EO416" s="22">
        <v>166712.57999999999</v>
      </c>
      <c r="EP416" s="22">
        <v>113396.73</v>
      </c>
      <c r="EQ416" s="22">
        <v>117380.62</v>
      </c>
      <c r="ER416" s="22">
        <v>160927.26</v>
      </c>
      <c r="ES416" s="22">
        <v>215816.53</v>
      </c>
      <c r="ET416" s="22">
        <v>233565.92</v>
      </c>
      <c r="EU416" s="22">
        <v>180399.59</v>
      </c>
      <c r="EV416" s="22">
        <v>235702.37</v>
      </c>
      <c r="EW416" s="22">
        <v>237557.38</v>
      </c>
      <c r="EX416" s="22">
        <v>232361.41</v>
      </c>
      <c r="EY416" s="22">
        <v>162015.18</v>
      </c>
      <c r="EZ416" s="22">
        <v>172381.83</v>
      </c>
      <c r="FA416" s="22">
        <v>222088.54</v>
      </c>
      <c r="FB416" s="22">
        <v>190907.6</v>
      </c>
      <c r="FC416" s="22">
        <v>206009.63</v>
      </c>
      <c r="FD416" s="22">
        <v>156523.93</v>
      </c>
      <c r="FE416" s="22">
        <v>207712.13</v>
      </c>
      <c r="FF416" s="22">
        <v>209163.48</v>
      </c>
      <c r="FG416" s="22">
        <v>205098.2</v>
      </c>
      <c r="FH416" s="22">
        <v>142140.16</v>
      </c>
      <c r="FI416" s="22">
        <v>150250.92000000001</v>
      </c>
      <c r="FJ416" s="22">
        <v>196505.7</v>
      </c>
      <c r="FK416" s="22">
        <v>162529.91</v>
      </c>
      <c r="FL416" s="22">
        <v>163838.66</v>
      </c>
      <c r="FM416" s="22">
        <v>163106.67000000001</v>
      </c>
      <c r="FN416" s="22">
        <v>165377.92000000001</v>
      </c>
      <c r="FO416" s="22">
        <v>187550.35</v>
      </c>
      <c r="FP416" s="22">
        <v>183452.24</v>
      </c>
      <c r="FQ416" s="22">
        <v>148606.75</v>
      </c>
      <c r="FR416" s="22">
        <v>156783</v>
      </c>
      <c r="FS416" s="22">
        <v>167094.92000000001</v>
      </c>
      <c r="FT416" s="22">
        <v>209925.81</v>
      </c>
      <c r="FU416" s="22">
        <v>215667.74</v>
      </c>
      <c r="FV416" s="22">
        <v>212368.66</v>
      </c>
      <c r="FW416" s="22">
        <v>218111.3</v>
      </c>
      <c r="FX416" s="22">
        <v>242423.51</v>
      </c>
      <c r="FY416" s="22">
        <v>235917.77</v>
      </c>
      <c r="FZ416" s="22">
        <v>189350.03</v>
      </c>
      <c r="GA416" s="22">
        <v>202329.83</v>
      </c>
      <c r="GB416" s="22">
        <v>215690.98</v>
      </c>
      <c r="GC416" s="22">
        <v>189392.41</v>
      </c>
      <c r="GD416" s="22">
        <v>193745.1</v>
      </c>
      <c r="GE416" s="22">
        <v>191249.65</v>
      </c>
      <c r="GF416" s="22">
        <v>195864.63</v>
      </c>
      <c r="GG416" s="22">
        <v>218818.09</v>
      </c>
      <c r="GH416" s="22">
        <v>213175.06</v>
      </c>
      <c r="GI416" s="22">
        <v>171283.46</v>
      </c>
      <c r="GJ416" s="22">
        <v>182542.04</v>
      </c>
      <c r="GK416" s="22">
        <v>194570.78</v>
      </c>
      <c r="GL416" s="22">
        <v>136613.44</v>
      </c>
      <c r="GM416" s="22">
        <v>133979.79999999999</v>
      </c>
      <c r="GN416" s="22">
        <v>135529.69</v>
      </c>
      <c r="GO416" s="22">
        <v>134665.07999999999</v>
      </c>
      <c r="GP416" s="22">
        <v>154091.93</v>
      </c>
      <c r="GQ416" s="22">
        <v>152267.44</v>
      </c>
      <c r="GR416" s="22">
        <v>129074.27</v>
      </c>
      <c r="GS416" s="22">
        <v>132714.37</v>
      </c>
      <c r="GT416" s="22">
        <v>140500.23000000001</v>
      </c>
      <c r="GU416" s="22">
        <v>179713.83</v>
      </c>
      <c r="GV416" s="22">
        <v>181103.16</v>
      </c>
      <c r="GW416" s="22">
        <v>180323.56</v>
      </c>
      <c r="GX416" s="22">
        <v>182612.41</v>
      </c>
      <c r="GY416" s="22">
        <v>204037.5</v>
      </c>
      <c r="GZ416" s="22">
        <v>200019.27</v>
      </c>
      <c r="HA416" s="22">
        <v>166106.26</v>
      </c>
      <c r="HB416" s="22">
        <v>174123.15</v>
      </c>
      <c r="HC416" s="22">
        <v>184702.27</v>
      </c>
      <c r="HD416" s="22">
        <v>160967.47</v>
      </c>
      <c r="HE416" s="22">
        <v>161093.51999999999</v>
      </c>
      <c r="HF416" s="22">
        <v>161044.63</v>
      </c>
      <c r="HG416" s="22">
        <v>162304.89000000001</v>
      </c>
      <c r="HH416" s="22">
        <v>182439.84</v>
      </c>
      <c r="HI416" s="22">
        <v>179214.69</v>
      </c>
      <c r="HJ416" s="22">
        <v>149633.39000000001</v>
      </c>
      <c r="HK416" s="22">
        <v>156067.99</v>
      </c>
      <c r="HL416" s="22">
        <v>165410.35</v>
      </c>
      <c r="HM416" s="22" t="s">
        <v>41</v>
      </c>
      <c r="HN416" s="22" t="s">
        <v>42</v>
      </c>
      <c r="HO416" s="22">
        <v>172574.17</v>
      </c>
      <c r="HP416" s="22">
        <v>185648.65</v>
      </c>
      <c r="HQ416" s="22">
        <v>135855.63</v>
      </c>
      <c r="HR416" s="22">
        <v>186933.99</v>
      </c>
      <c r="HS416" s="22">
        <v>187982.74</v>
      </c>
      <c r="HT416" s="22">
        <v>185045.14</v>
      </c>
      <c r="HU416" s="22">
        <v>125461.81</v>
      </c>
      <c r="HV416" s="22">
        <v>131322.70000000001</v>
      </c>
      <c r="HW416" s="22">
        <v>177616.16</v>
      </c>
      <c r="HX416" s="22">
        <v>248414.05</v>
      </c>
      <c r="HY416" s="22">
        <v>269914.96000000002</v>
      </c>
      <c r="HZ416" s="22">
        <v>212269.65</v>
      </c>
      <c r="IA416" s="22">
        <v>272686.33</v>
      </c>
      <c r="IB416" s="22">
        <v>275135.40000000002</v>
      </c>
      <c r="IC416" s="22">
        <v>268275.46000000002</v>
      </c>
      <c r="ID416" s="22">
        <v>187997.8</v>
      </c>
      <c r="IE416" s="22">
        <v>201684.27</v>
      </c>
      <c r="IF416" s="22">
        <v>255426.56</v>
      </c>
      <c r="IG416" s="22">
        <v>217498.3</v>
      </c>
      <c r="IH416" s="22">
        <v>235783.14</v>
      </c>
      <c r="II416" s="22">
        <v>182430.15</v>
      </c>
      <c r="IJ416" s="22">
        <v>238022.49</v>
      </c>
      <c r="IK416" s="22">
        <v>239975.82</v>
      </c>
      <c r="IL416" s="22">
        <v>234504.47</v>
      </c>
      <c r="IM416" s="22">
        <v>163071.37</v>
      </c>
      <c r="IN416" s="22">
        <v>173987.45</v>
      </c>
      <c r="IO416" s="22">
        <v>223693.35</v>
      </c>
      <c r="IP416" s="22">
        <v>156220.78</v>
      </c>
      <c r="IQ416" s="22">
        <v>167074.1</v>
      </c>
      <c r="IR416" s="22">
        <v>120463.23</v>
      </c>
      <c r="IS416" s="22">
        <v>167997.9</v>
      </c>
      <c r="IT416" s="22">
        <v>168710.78</v>
      </c>
      <c r="IU416" s="22">
        <v>166713.98000000001</v>
      </c>
      <c r="IV416" s="22">
        <v>113398.13</v>
      </c>
      <c r="IW416" s="22">
        <v>117382.02</v>
      </c>
      <c r="IX416" s="22">
        <v>160928.66</v>
      </c>
      <c r="IY416" s="22">
        <v>228004.63</v>
      </c>
      <c r="IZ416" s="22">
        <v>246853.98</v>
      </c>
      <c r="JA416" s="22">
        <v>192896.83</v>
      </c>
      <c r="JB416" s="22">
        <v>249190.76</v>
      </c>
      <c r="JC416" s="22">
        <v>251235.57</v>
      </c>
      <c r="JD416" s="22">
        <v>245507.98</v>
      </c>
      <c r="JE416" s="22">
        <v>172631.46</v>
      </c>
      <c r="JF416" s="22">
        <v>184058.75</v>
      </c>
      <c r="JG416" s="22">
        <v>234575.87</v>
      </c>
      <c r="JH416" s="22">
        <v>199128.26</v>
      </c>
      <c r="JI416" s="22">
        <v>214958.04</v>
      </c>
      <c r="JJ416" s="22">
        <v>164947.01</v>
      </c>
      <c r="JK416" s="22">
        <v>216793.03</v>
      </c>
      <c r="JL416" s="22">
        <v>218369.89</v>
      </c>
      <c r="JM416" s="22">
        <v>213953.06</v>
      </c>
      <c r="JN416" s="22">
        <v>149319.4</v>
      </c>
      <c r="JO416" s="22">
        <v>158131.54</v>
      </c>
      <c r="JP416" s="22">
        <v>204937.44</v>
      </c>
      <c r="JQ416" s="22">
        <v>152010.54</v>
      </c>
      <c r="JR416" s="22">
        <v>150965.51</v>
      </c>
      <c r="JS416" s="22">
        <v>151595.99</v>
      </c>
      <c r="JT416" s="22">
        <v>151999.01</v>
      </c>
      <c r="JU416" s="22">
        <v>172601.74</v>
      </c>
      <c r="JV416" s="22">
        <v>169850.15</v>
      </c>
      <c r="JW416" s="22">
        <v>141860.29999999999</v>
      </c>
      <c r="JX416" s="22">
        <v>147350.09</v>
      </c>
      <c r="JY416" s="22">
        <v>156184.81</v>
      </c>
      <c r="JZ416" s="22">
        <v>204793.52</v>
      </c>
      <c r="KA416" s="22">
        <v>209017.99</v>
      </c>
      <c r="KB416" s="22">
        <v>206596.74</v>
      </c>
      <c r="KC416" s="22">
        <v>211108.86</v>
      </c>
      <c r="KD416" s="22">
        <v>233958.1</v>
      </c>
      <c r="KE416" s="22">
        <v>228391.36</v>
      </c>
      <c r="KF416" s="22">
        <v>186900.49</v>
      </c>
      <c r="KG416" s="22">
        <v>198006.86</v>
      </c>
      <c r="KH416" s="22">
        <v>210311.95</v>
      </c>
      <c r="KI416" s="22">
        <v>183208.36</v>
      </c>
      <c r="KJ416" s="22">
        <v>185779.31</v>
      </c>
      <c r="KK416" s="22">
        <v>184314.92</v>
      </c>
      <c r="KL416" s="22">
        <v>187501.7</v>
      </c>
      <c r="KM416" s="22">
        <v>209024.65</v>
      </c>
      <c r="KN416" s="22">
        <v>204438.98</v>
      </c>
      <c r="KO416" s="22">
        <v>168089.9</v>
      </c>
      <c r="KP416" s="22">
        <v>177238.9</v>
      </c>
      <c r="KQ416" s="22">
        <v>188165.87</v>
      </c>
      <c r="KR416" s="22">
        <v>136613.88</v>
      </c>
      <c r="KS416" s="22">
        <v>133980.24</v>
      </c>
      <c r="KT416" s="22">
        <v>135530.14000000001</v>
      </c>
      <c r="KU416" s="22">
        <v>134665.51999999999</v>
      </c>
      <c r="KV416" s="22">
        <v>154092.37</v>
      </c>
      <c r="KW416" s="22">
        <v>152267.88</v>
      </c>
      <c r="KX416" s="22">
        <v>129074.71</v>
      </c>
      <c r="KY416" s="22">
        <v>132714.81</v>
      </c>
      <c r="KZ416" s="22">
        <v>140500.67000000001</v>
      </c>
      <c r="LA416" s="22">
        <v>188004.84</v>
      </c>
      <c r="LB416" s="22">
        <v>190425.36</v>
      </c>
      <c r="LC416" s="22">
        <v>189048.35</v>
      </c>
      <c r="LD416" s="22">
        <v>192130.64</v>
      </c>
      <c r="LE416" s="22">
        <v>213810.99</v>
      </c>
      <c r="LF416" s="22">
        <v>209270.85</v>
      </c>
      <c r="LG416" s="22">
        <v>172984.43</v>
      </c>
      <c r="LH416" s="22">
        <v>182042.59</v>
      </c>
      <c r="LI416" s="22">
        <v>193202.76</v>
      </c>
      <c r="LJ416" s="22">
        <v>166468.25</v>
      </c>
      <c r="LK416" s="22">
        <v>167294.89000000001</v>
      </c>
      <c r="LL416" s="22">
        <v>166840.12</v>
      </c>
      <c r="LM416" s="22">
        <v>168639.39</v>
      </c>
      <c r="LN416" s="22">
        <v>188946.83</v>
      </c>
      <c r="LO416" s="22">
        <v>185367.24</v>
      </c>
      <c r="LP416" s="22">
        <v>154174.81</v>
      </c>
      <c r="LQ416" s="22">
        <v>161316.54999999999</v>
      </c>
      <c r="LR416" s="22">
        <v>171104.56</v>
      </c>
      <c r="LS416" s="22" t="s">
        <v>41</v>
      </c>
      <c r="LT416" s="22" t="s">
        <v>42</v>
      </c>
      <c r="LU416" s="22">
        <v>91755.290999999997</v>
      </c>
      <c r="LV416" s="22">
        <v>143763.54999999999</v>
      </c>
      <c r="LW416" s="22">
        <v>158381.26</v>
      </c>
      <c r="LX416" s="22">
        <v>149493.42000000001</v>
      </c>
      <c r="LY416" s="22">
        <v>161234.15</v>
      </c>
      <c r="LZ416" s="22">
        <v>167151.28</v>
      </c>
      <c r="MA416" s="22">
        <v>159471.79999999999</v>
      </c>
      <c r="MB416" s="22">
        <v>122321.86</v>
      </c>
      <c r="MC416" s="22">
        <v>137643.43</v>
      </c>
      <c r="MD416" s="22" t="s">
        <v>41</v>
      </c>
      <c r="ME416" s="22" t="s">
        <v>42</v>
      </c>
      <c r="MF416" s="22">
        <v>401344.49</v>
      </c>
      <c r="MG416" s="22">
        <v>428046.43</v>
      </c>
      <c r="MH416" s="22">
        <v>412608.19</v>
      </c>
      <c r="MI416" s="22">
        <v>434668.98</v>
      </c>
      <c r="MJ416" s="22">
        <v>467462.7</v>
      </c>
      <c r="MK416" s="22">
        <v>449830.82</v>
      </c>
      <c r="ML416" s="22">
        <v>350223.02</v>
      </c>
      <c r="MM416" s="22">
        <v>385400.93</v>
      </c>
      <c r="MN416" s="22">
        <v>407938.7</v>
      </c>
      <c r="MO416" s="22">
        <v>422517.1</v>
      </c>
      <c r="MP416" s="22">
        <v>449223.24</v>
      </c>
      <c r="MQ416" s="22">
        <v>433782.57</v>
      </c>
      <c r="MR416" s="22">
        <v>455846.97</v>
      </c>
      <c r="MS416" s="22">
        <v>488648.01</v>
      </c>
      <c r="MT416" s="22">
        <v>471013.01</v>
      </c>
      <c r="MU416" s="22">
        <v>371386.38</v>
      </c>
      <c r="MV416" s="22">
        <v>406570.51</v>
      </c>
      <c r="MW416" s="22">
        <v>429124.34</v>
      </c>
      <c r="MX416" s="22" t="s">
        <v>41</v>
      </c>
      <c r="MY416" s="22" t="s">
        <v>42</v>
      </c>
      <c r="MZ416" s="22">
        <v>746.15092000000004</v>
      </c>
      <c r="NA416" s="22">
        <v>749.49355000000003</v>
      </c>
      <c r="NB416" s="22">
        <v>776.33451000000002</v>
      </c>
      <c r="NC416" s="22">
        <v>758.23442</v>
      </c>
      <c r="ND416" s="22">
        <v>782.27135999999996</v>
      </c>
      <c r="NE416" s="22">
        <v>794.32650000000001</v>
      </c>
      <c r="NF416" s="22">
        <v>778.42790000000002</v>
      </c>
      <c r="NG416" s="22">
        <v>701.98195999999996</v>
      </c>
      <c r="NH416" s="22">
        <v>733.70173999999997</v>
      </c>
      <c r="NI416" s="22">
        <v>526.72451999999998</v>
      </c>
      <c r="NJ416" s="22">
        <v>530.06181000000004</v>
      </c>
      <c r="NK416" s="22">
        <v>556.85982000000001</v>
      </c>
      <c r="NL416" s="22">
        <v>538.78868999999997</v>
      </c>
      <c r="NM416" s="22">
        <v>562.78718000000003</v>
      </c>
      <c r="NN416" s="22">
        <v>574.82302000000004</v>
      </c>
      <c r="NO416" s="22">
        <v>558.94985999999994</v>
      </c>
      <c r="NP416" s="22">
        <v>482.62624</v>
      </c>
      <c r="NQ416" s="22">
        <v>514.29526999999996</v>
      </c>
      <c r="NR416" s="22">
        <v>869.12132999999994</v>
      </c>
      <c r="NS416" s="22">
        <v>649.55726000000004</v>
      </c>
      <c r="NT416" s="22" t="s">
        <v>41</v>
      </c>
      <c r="NU416" s="22" t="s">
        <v>42</v>
      </c>
      <c r="NV416" s="22">
        <v>86.944687000000002</v>
      </c>
      <c r="NW416" s="22">
        <v>43.562241999999998</v>
      </c>
      <c r="NX416" s="22">
        <v>24.744765999999998</v>
      </c>
      <c r="NY416" s="22">
        <v>26.994064999999999</v>
      </c>
      <c r="NZ416" s="22">
        <v>17.466835</v>
      </c>
      <c r="OA416" s="22">
        <v>24.744765999999998</v>
      </c>
      <c r="OB416" s="22">
        <v>26.994064999999999</v>
      </c>
      <c r="OC416" s="22">
        <v>17.466835</v>
      </c>
      <c r="OD416" s="22">
        <v>91.433387999999994</v>
      </c>
      <c r="OE416" s="22">
        <v>91.433387999999994</v>
      </c>
      <c r="OF416" s="22">
        <v>200.51311999999999</v>
      </c>
      <c r="OG416" s="22">
        <v>65.516137000000001</v>
      </c>
      <c r="OH416" s="22">
        <v>289.40872999999999</v>
      </c>
      <c r="OI416" s="22">
        <v>51.246219000000004</v>
      </c>
      <c r="OJ416" s="22" t="s">
        <v>41</v>
      </c>
      <c r="OK416" s="22" t="s">
        <v>42</v>
      </c>
      <c r="OL416" s="22">
        <v>86633.767999999996</v>
      </c>
      <c r="OM416" s="22">
        <v>90947.55</v>
      </c>
      <c r="ON416" s="22">
        <v>62940.597000000002</v>
      </c>
      <c r="OO416" s="22">
        <v>91057.497000000003</v>
      </c>
      <c r="OP416" s="22">
        <v>91057.497000000003</v>
      </c>
      <c r="OQ416" s="22">
        <v>91057.497000000003</v>
      </c>
      <c r="OR416" s="22">
        <v>62940.597000000002</v>
      </c>
      <c r="OS416" s="22">
        <v>62940.597000000002</v>
      </c>
      <c r="OT416" s="22">
        <v>86633.767999999996</v>
      </c>
      <c r="OU416" s="22">
        <v>75588.178</v>
      </c>
      <c r="OV416" s="22">
        <v>71537.148000000001</v>
      </c>
      <c r="OW416" s="22">
        <v>73899.752999999997</v>
      </c>
      <c r="OX416" s="22">
        <v>71537.148000000001</v>
      </c>
      <c r="OY416" s="22">
        <v>83572.721999999994</v>
      </c>
      <c r="OZ416" s="22">
        <v>83572.721999999994</v>
      </c>
      <c r="PA416" s="22">
        <v>73899.752999999997</v>
      </c>
      <c r="PB416" s="22">
        <v>73899.752999999997</v>
      </c>
      <c r="PC416" s="22">
        <v>75588.178</v>
      </c>
    </row>
    <row r="417" spans="1:419">
      <c r="A417" s="22" t="s">
        <v>43</v>
      </c>
      <c r="B417" s="22" t="s">
        <v>42</v>
      </c>
      <c r="C417" s="22">
        <v>62.744731000000002</v>
      </c>
      <c r="D417" s="22">
        <v>94.271698999999998</v>
      </c>
      <c r="E417" s="22">
        <v>57.074840999999999</v>
      </c>
      <c r="F417" s="22">
        <v>72.639805999999993</v>
      </c>
      <c r="G417" s="22">
        <v>79.016883000000007</v>
      </c>
      <c r="H417" s="22">
        <v>78.719655000000003</v>
      </c>
      <c r="I417" s="22">
        <v>59.079962999999999</v>
      </c>
      <c r="J417" s="22">
        <v>50.880310999999999</v>
      </c>
      <c r="K417" s="22">
        <v>63.930377</v>
      </c>
      <c r="L417" s="22">
        <v>87.762687</v>
      </c>
      <c r="M417" s="22">
        <v>137.49288999999999</v>
      </c>
      <c r="N417" s="22">
        <v>82.246072999999996</v>
      </c>
      <c r="O417" s="22">
        <v>96.266396</v>
      </c>
      <c r="P417" s="22">
        <v>108.06646000000001</v>
      </c>
      <c r="Q417" s="22">
        <v>107.51647</v>
      </c>
      <c r="R417" s="22">
        <v>85.956325000000007</v>
      </c>
      <c r="S417" s="22">
        <v>70.783793000000003</v>
      </c>
      <c r="T417" s="22">
        <v>90.457943</v>
      </c>
      <c r="U417" s="22">
        <v>75.296233999999998</v>
      </c>
      <c r="V417" s="22">
        <v>118.25315999999999</v>
      </c>
      <c r="W417" s="22">
        <v>69.915533999999994</v>
      </c>
      <c r="X417" s="22">
        <v>83.916306000000006</v>
      </c>
      <c r="Y417" s="22">
        <v>93.803234000000003</v>
      </c>
      <c r="Z417" s="22">
        <v>93.342415000000003</v>
      </c>
      <c r="AA417" s="22">
        <v>73.024246000000005</v>
      </c>
      <c r="AB417" s="22">
        <v>60.311624999999999</v>
      </c>
      <c r="AC417" s="22">
        <v>77.459956000000005</v>
      </c>
      <c r="AD417" s="22">
        <v>44.966191999999999</v>
      </c>
      <c r="AE417" s="22">
        <v>65.931787999999997</v>
      </c>
      <c r="AF417" s="22">
        <v>39.466419999999999</v>
      </c>
      <c r="AG417" s="22">
        <v>55.164375</v>
      </c>
      <c r="AH417" s="22">
        <v>58.362941999999997</v>
      </c>
      <c r="AI417" s="22">
        <v>58.213861000000001</v>
      </c>
      <c r="AJ417" s="22">
        <v>40.472133999999997</v>
      </c>
      <c r="AK417" s="22">
        <v>36.359413000000004</v>
      </c>
      <c r="AL417" s="22">
        <v>45.745021999999999</v>
      </c>
      <c r="AM417" s="22">
        <v>68.178207999999998</v>
      </c>
      <c r="AN417" s="22">
        <v>106.01806999999999</v>
      </c>
      <c r="AO417" s="22">
        <v>62.815264999999997</v>
      </c>
      <c r="AP417" s="22">
        <v>77.097531000000004</v>
      </c>
      <c r="AQ417" s="22">
        <v>85.320344000000006</v>
      </c>
      <c r="AR417" s="22">
        <v>84.937087000000005</v>
      </c>
      <c r="AS417" s="22">
        <v>65.400734</v>
      </c>
      <c r="AT417" s="22">
        <v>54.827835</v>
      </c>
      <c r="AU417" s="22">
        <v>70.355546000000004</v>
      </c>
      <c r="AV417" s="22">
        <v>56.577202999999997</v>
      </c>
      <c r="AW417" s="22">
        <v>88.116302000000005</v>
      </c>
      <c r="AX417" s="22">
        <v>51.344951999999999</v>
      </c>
      <c r="AY417" s="22">
        <v>65.595920000000007</v>
      </c>
      <c r="AZ417" s="22">
        <v>72.041342</v>
      </c>
      <c r="BA417" s="22">
        <v>71.740927999999997</v>
      </c>
      <c r="BB417" s="22">
        <v>53.371563000000002</v>
      </c>
      <c r="BC417" s="22">
        <v>45.084034000000003</v>
      </c>
      <c r="BD417" s="22">
        <v>58.260821</v>
      </c>
      <c r="BE417" s="22">
        <v>53.804523000000003</v>
      </c>
      <c r="BF417" s="22">
        <v>79.681212000000002</v>
      </c>
      <c r="BG417" s="22">
        <v>50.046191999999998</v>
      </c>
      <c r="BH417" s="22">
        <v>58.969088999999997</v>
      </c>
      <c r="BI417" s="22">
        <v>68.576459999999997</v>
      </c>
      <c r="BJ417" s="22">
        <v>68.294410999999997</v>
      </c>
      <c r="BK417" s="22">
        <v>51.948912</v>
      </c>
      <c r="BL417" s="22">
        <v>44.168016999999999</v>
      </c>
      <c r="BM417" s="22">
        <v>54.766005999999997</v>
      </c>
      <c r="BN417" s="22">
        <v>71.843489000000005</v>
      </c>
      <c r="BO417" s="22">
        <v>109.77651</v>
      </c>
      <c r="BP417" s="22">
        <v>68.150952000000004</v>
      </c>
      <c r="BQ417" s="22">
        <v>76.044747000000001</v>
      </c>
      <c r="BR417" s="22">
        <v>89.696697</v>
      </c>
      <c r="BS417" s="22">
        <v>89.237351000000004</v>
      </c>
      <c r="BT417" s="22">
        <v>71.249723000000003</v>
      </c>
      <c r="BU417" s="22">
        <v>58.577756999999998</v>
      </c>
      <c r="BV417" s="22">
        <v>73.391418000000002</v>
      </c>
      <c r="BW417" s="22">
        <v>62.637918999999997</v>
      </c>
      <c r="BX417" s="22">
        <v>95.933774</v>
      </c>
      <c r="BY417" s="22">
        <v>59.059536000000001</v>
      </c>
      <c r="BZ417" s="22">
        <v>66.951046000000005</v>
      </c>
      <c r="CA417" s="22">
        <v>79.014217000000002</v>
      </c>
      <c r="CB417" s="22">
        <v>78.619541999999996</v>
      </c>
      <c r="CC417" s="22">
        <v>61.722036000000003</v>
      </c>
      <c r="CD417" s="22">
        <v>50.834133000000001</v>
      </c>
      <c r="CE417" s="22">
        <v>63.954093</v>
      </c>
      <c r="CF417" s="22">
        <v>36.897579999999998</v>
      </c>
      <c r="CG417" s="22">
        <v>52.738737999999998</v>
      </c>
      <c r="CH417" s="22">
        <v>33.153640000000003</v>
      </c>
      <c r="CI417" s="22">
        <v>42.735731000000001</v>
      </c>
      <c r="CJ417" s="22">
        <v>48.960017000000001</v>
      </c>
      <c r="CK417" s="22">
        <v>48.823799999999999</v>
      </c>
      <c r="CL417" s="22">
        <v>34.072566999999999</v>
      </c>
      <c r="CM417" s="22">
        <v>30.314751000000001</v>
      </c>
      <c r="CN417" s="22">
        <v>37.472872000000002</v>
      </c>
      <c r="CO417" s="22">
        <v>53.503439</v>
      </c>
      <c r="CP417" s="22">
        <v>80.463863000000003</v>
      </c>
      <c r="CQ417" s="22">
        <v>49.830820000000003</v>
      </c>
      <c r="CR417" s="22">
        <v>58.433421000000003</v>
      </c>
      <c r="CS417" s="22">
        <v>68.385397999999995</v>
      </c>
      <c r="CT417" s="22">
        <v>68.085396000000003</v>
      </c>
      <c r="CU417" s="22">
        <v>51.854647</v>
      </c>
      <c r="CV417" s="22">
        <v>43.578501000000003</v>
      </c>
      <c r="CW417" s="22">
        <v>54.620139000000002</v>
      </c>
      <c r="CX417" s="22">
        <v>45.099432999999998</v>
      </c>
      <c r="CY417" s="22">
        <v>67.829324999999997</v>
      </c>
      <c r="CZ417" s="22">
        <v>41.522576000000001</v>
      </c>
      <c r="DA417" s="22">
        <v>50.147018000000003</v>
      </c>
      <c r="DB417" s="22">
        <v>58.651527999999999</v>
      </c>
      <c r="DC417" s="22">
        <v>58.410738000000002</v>
      </c>
      <c r="DD417" s="22">
        <v>43.146962000000002</v>
      </c>
      <c r="DE417" s="22">
        <v>36.504274000000002</v>
      </c>
      <c r="DF417" s="22">
        <v>46.004058000000001</v>
      </c>
      <c r="DG417" s="22" t="s">
        <v>43</v>
      </c>
      <c r="DH417" s="22" t="s">
        <v>42</v>
      </c>
      <c r="DI417" s="22">
        <v>65.198809999999995</v>
      </c>
      <c r="DJ417" s="22">
        <v>98.618953000000005</v>
      </c>
      <c r="DK417" s="22">
        <v>59.421658000000001</v>
      </c>
      <c r="DL417" s="22">
        <v>75.200164000000001</v>
      </c>
      <c r="DM417" s="22">
        <v>82.100735999999998</v>
      </c>
      <c r="DN417" s="22">
        <v>81.779107999999994</v>
      </c>
      <c r="DO417" s="22">
        <v>61.591380000000001</v>
      </c>
      <c r="DP417" s="22">
        <v>52.718617999999999</v>
      </c>
      <c r="DQ417" s="22">
        <v>66.456952999999999</v>
      </c>
      <c r="DR417" s="22">
        <v>91.716239000000002</v>
      </c>
      <c r="DS417" s="22">
        <v>143.24053000000001</v>
      </c>
      <c r="DT417" s="22">
        <v>86.055824000000001</v>
      </c>
      <c r="DU417" s="22">
        <v>100.34368000000001</v>
      </c>
      <c r="DV417" s="22">
        <v>112.93892</v>
      </c>
      <c r="DW417" s="22">
        <v>112.35187000000001</v>
      </c>
      <c r="DX417" s="22">
        <v>90.016101000000006</v>
      </c>
      <c r="DY417" s="22">
        <v>73.821130999999994</v>
      </c>
      <c r="DZ417" s="22">
        <v>93.860069999999993</v>
      </c>
      <c r="EA417" s="22">
        <v>78.506012999999996</v>
      </c>
      <c r="EB417" s="22">
        <v>123.19938999999999</v>
      </c>
      <c r="EC417" s="22">
        <v>73.009296000000006</v>
      </c>
      <c r="ED417" s="22">
        <v>87.217208999999997</v>
      </c>
      <c r="EE417" s="22">
        <v>97.788989000000001</v>
      </c>
      <c r="EF417" s="22">
        <v>97.296250000000001</v>
      </c>
      <c r="EG417" s="22">
        <v>76.333343999999997</v>
      </c>
      <c r="EH417" s="22">
        <v>62.740138999999999</v>
      </c>
      <c r="EI417" s="22">
        <v>80.324458000000007</v>
      </c>
      <c r="EJ417" s="22">
        <v>44.966191999999999</v>
      </c>
      <c r="EK417" s="22">
        <v>65.931787999999997</v>
      </c>
      <c r="EL417" s="22">
        <v>39.466419999999999</v>
      </c>
      <c r="EM417" s="22">
        <v>55.164375</v>
      </c>
      <c r="EN417" s="22">
        <v>58.362941999999997</v>
      </c>
      <c r="EO417" s="22">
        <v>58.213861000000001</v>
      </c>
      <c r="EP417" s="22">
        <v>40.472133999999997</v>
      </c>
      <c r="EQ417" s="22">
        <v>36.359413000000004</v>
      </c>
      <c r="ER417" s="22">
        <v>45.745021999999999</v>
      </c>
      <c r="ES417" s="22">
        <v>68.780202000000003</v>
      </c>
      <c r="ET417" s="22">
        <v>106.01806999999999</v>
      </c>
      <c r="EU417" s="22">
        <v>63.395508</v>
      </c>
      <c r="EV417" s="22">
        <v>77.722246999999996</v>
      </c>
      <c r="EW417" s="22">
        <v>86.045381000000006</v>
      </c>
      <c r="EX417" s="22">
        <v>85.657449</v>
      </c>
      <c r="EY417" s="22">
        <v>66.012521000000007</v>
      </c>
      <c r="EZ417" s="22">
        <v>55.310628000000001</v>
      </c>
      <c r="FA417" s="22">
        <v>70.355546000000004</v>
      </c>
      <c r="FB417" s="22">
        <v>56.976303000000001</v>
      </c>
      <c r="FC417" s="22">
        <v>88.116302000000005</v>
      </c>
      <c r="FD417" s="22">
        <v>51.729632000000002</v>
      </c>
      <c r="FE417" s="22">
        <v>66.010082999999995</v>
      </c>
      <c r="FF417" s="22">
        <v>72.522014999999996</v>
      </c>
      <c r="FG417" s="22">
        <v>72.218501000000003</v>
      </c>
      <c r="FH417" s="22">
        <v>53.777155</v>
      </c>
      <c r="FI417" s="22">
        <v>45.404108000000001</v>
      </c>
      <c r="FJ417" s="22">
        <v>58.260821</v>
      </c>
      <c r="FK417" s="22">
        <v>56.003852000000002</v>
      </c>
      <c r="FL417" s="22">
        <v>83.619516000000004</v>
      </c>
      <c r="FM417" s="22">
        <v>52.189410000000002</v>
      </c>
      <c r="FN417" s="22">
        <v>61.151138000000003</v>
      </c>
      <c r="FO417" s="22">
        <v>71.357473999999996</v>
      </c>
      <c r="FP417" s="22">
        <v>71.051508999999996</v>
      </c>
      <c r="FQ417" s="22">
        <v>54.253467999999998</v>
      </c>
      <c r="FR417" s="22">
        <v>45.812804</v>
      </c>
      <c r="FS417" s="22">
        <v>57.031759999999998</v>
      </c>
      <c r="FT417" s="22">
        <v>74.147496000000004</v>
      </c>
      <c r="FU417" s="22">
        <v>113.94683000000001</v>
      </c>
      <c r="FV417" s="22">
        <v>70.422737999999995</v>
      </c>
      <c r="FW417" s="22">
        <v>78.278282000000004</v>
      </c>
      <c r="FX417" s="22">
        <v>92.566404000000006</v>
      </c>
      <c r="FY417" s="22">
        <v>92.080685000000003</v>
      </c>
      <c r="FZ417" s="22">
        <v>73.699431000000004</v>
      </c>
      <c r="GA417" s="22">
        <v>60.299875999999998</v>
      </c>
      <c r="GB417" s="22">
        <v>75.769227000000001</v>
      </c>
      <c r="GC417" s="22">
        <v>65.050495999999995</v>
      </c>
      <c r="GD417" s="22">
        <v>100.26443</v>
      </c>
      <c r="GE417" s="22">
        <v>61.420346000000002</v>
      </c>
      <c r="GF417" s="22">
        <v>69.325788000000003</v>
      </c>
      <c r="GG417" s="22">
        <v>82.047211000000004</v>
      </c>
      <c r="GH417" s="22">
        <v>81.625900999999999</v>
      </c>
      <c r="GI417" s="22">
        <v>64.262525999999994</v>
      </c>
      <c r="GJ417" s="22">
        <v>52.639847000000003</v>
      </c>
      <c r="GK417" s="22">
        <v>66.441658000000004</v>
      </c>
      <c r="GL417" s="22">
        <v>36.897579999999998</v>
      </c>
      <c r="GM417" s="22">
        <v>52.738737999999998</v>
      </c>
      <c r="GN417" s="22">
        <v>33.153640000000003</v>
      </c>
      <c r="GO417" s="22">
        <v>42.735731000000001</v>
      </c>
      <c r="GP417" s="22">
        <v>48.960017000000001</v>
      </c>
      <c r="GQ417" s="22">
        <v>48.823799999999999</v>
      </c>
      <c r="GR417" s="22">
        <v>34.072566999999999</v>
      </c>
      <c r="GS417" s="22">
        <v>30.314751000000001</v>
      </c>
      <c r="GT417" s="22">
        <v>37.472872000000002</v>
      </c>
      <c r="GU417" s="22">
        <v>53.503439</v>
      </c>
      <c r="GV417" s="22">
        <v>80.463863000000003</v>
      </c>
      <c r="GW417" s="22">
        <v>49.830820000000003</v>
      </c>
      <c r="GX417" s="22">
        <v>58.433421000000003</v>
      </c>
      <c r="GY417" s="22">
        <v>68.385397999999995</v>
      </c>
      <c r="GZ417" s="22">
        <v>68.085396000000003</v>
      </c>
      <c r="HA417" s="22">
        <v>51.854647</v>
      </c>
      <c r="HB417" s="22">
        <v>43.578501000000003</v>
      </c>
      <c r="HC417" s="22">
        <v>54.620139000000002</v>
      </c>
      <c r="HD417" s="22">
        <v>45.099432999999998</v>
      </c>
      <c r="HE417" s="22">
        <v>67.829324999999997</v>
      </c>
      <c r="HF417" s="22">
        <v>41.522576000000001</v>
      </c>
      <c r="HG417" s="22">
        <v>50.147018000000003</v>
      </c>
      <c r="HH417" s="22">
        <v>58.651527999999999</v>
      </c>
      <c r="HI417" s="22">
        <v>58.410738000000002</v>
      </c>
      <c r="HJ417" s="22">
        <v>43.146962000000002</v>
      </c>
      <c r="HK417" s="22">
        <v>36.504274000000002</v>
      </c>
      <c r="HL417" s="22">
        <v>46.004058000000001</v>
      </c>
      <c r="HM417" s="22" t="s">
        <v>43</v>
      </c>
      <c r="HN417" s="22" t="s">
        <v>42</v>
      </c>
      <c r="HO417" s="22">
        <v>55.842868000000003</v>
      </c>
      <c r="HP417" s="22">
        <v>81.912609000000003</v>
      </c>
      <c r="HQ417" s="22">
        <v>50.212569000000002</v>
      </c>
      <c r="HR417" s="22">
        <v>65.995637000000002</v>
      </c>
      <c r="HS417" s="22">
        <v>70.701211999999998</v>
      </c>
      <c r="HT417" s="22">
        <v>70.481890000000007</v>
      </c>
      <c r="HU417" s="22">
        <v>51.692126000000002</v>
      </c>
      <c r="HV417" s="22">
        <v>45.641694999999999</v>
      </c>
      <c r="HW417" s="22">
        <v>56.818035999999999</v>
      </c>
      <c r="HX417" s="22">
        <v>84.310939000000005</v>
      </c>
      <c r="HY417" s="22">
        <v>130.28424999999999</v>
      </c>
      <c r="HZ417" s="22">
        <v>78.845979</v>
      </c>
      <c r="IA417" s="22">
        <v>92.875829999999993</v>
      </c>
      <c r="IB417" s="22">
        <v>103.86438</v>
      </c>
      <c r="IC417" s="22">
        <v>103.35221</v>
      </c>
      <c r="ID417" s="22">
        <v>82.301068999999998</v>
      </c>
      <c r="IE417" s="22">
        <v>68.171985000000006</v>
      </c>
      <c r="IF417" s="22">
        <v>86.274969999999996</v>
      </c>
      <c r="IG417" s="22">
        <v>70.615187000000006</v>
      </c>
      <c r="IH417" s="22">
        <v>109.15777</v>
      </c>
      <c r="II417" s="22">
        <v>65.289883000000003</v>
      </c>
      <c r="IJ417" s="22">
        <v>79.351566000000005</v>
      </c>
      <c r="IK417" s="22">
        <v>88.115824000000003</v>
      </c>
      <c r="IL417" s="22">
        <v>87.707330999999996</v>
      </c>
      <c r="IM417" s="22">
        <v>68.045597999999998</v>
      </c>
      <c r="IN417" s="22">
        <v>56.776505999999998</v>
      </c>
      <c r="IO417" s="22">
        <v>72.222059000000002</v>
      </c>
      <c r="IP417" s="22">
        <v>44.966191999999999</v>
      </c>
      <c r="IQ417" s="22">
        <v>65.931787999999997</v>
      </c>
      <c r="IR417" s="22">
        <v>39.466419999999999</v>
      </c>
      <c r="IS417" s="22">
        <v>55.164375</v>
      </c>
      <c r="IT417" s="22">
        <v>58.362941999999997</v>
      </c>
      <c r="IU417" s="22">
        <v>58.213861000000001</v>
      </c>
      <c r="IV417" s="22">
        <v>40.472133999999997</v>
      </c>
      <c r="IW417" s="22">
        <v>36.359413000000004</v>
      </c>
      <c r="IX417" s="22">
        <v>45.745021999999999</v>
      </c>
      <c r="IY417" s="22">
        <v>71.955145999999999</v>
      </c>
      <c r="IZ417" s="22">
        <v>111.82113</v>
      </c>
      <c r="JA417" s="22">
        <v>66.628692000000001</v>
      </c>
      <c r="JB417" s="22">
        <v>80.611350000000002</v>
      </c>
      <c r="JC417" s="22">
        <v>89.786047999999994</v>
      </c>
      <c r="JD417" s="22">
        <v>89.358424999999997</v>
      </c>
      <c r="JE417" s="22">
        <v>69.513459999999995</v>
      </c>
      <c r="JF417" s="22">
        <v>57.716625000000001</v>
      </c>
      <c r="JG417" s="22">
        <v>73.673698999999999</v>
      </c>
      <c r="JH417" s="22">
        <v>59.075380000000003</v>
      </c>
      <c r="JI417" s="22">
        <v>91.953913999999997</v>
      </c>
      <c r="JJ417" s="22">
        <v>53.866911000000002</v>
      </c>
      <c r="JK417" s="22">
        <v>67.920753000000005</v>
      </c>
      <c r="JL417" s="22">
        <v>74.995810000000006</v>
      </c>
      <c r="JM417" s="22">
        <v>74.666049000000001</v>
      </c>
      <c r="JN417" s="22">
        <v>56.091495000000002</v>
      </c>
      <c r="JO417" s="22">
        <v>46.994382000000002</v>
      </c>
      <c r="JP417" s="22">
        <v>60.457554999999999</v>
      </c>
      <c r="JQ417" s="22">
        <v>47.304724</v>
      </c>
      <c r="JR417" s="22">
        <v>67.968017000000003</v>
      </c>
      <c r="JS417" s="22">
        <v>43.519976</v>
      </c>
      <c r="JT417" s="22">
        <v>52.882072999999998</v>
      </c>
      <c r="JU417" s="22">
        <v>60.740003000000002</v>
      </c>
      <c r="JV417" s="22">
        <v>60.534568999999998</v>
      </c>
      <c r="JW417" s="22">
        <v>44.905847000000001</v>
      </c>
      <c r="JX417" s="22">
        <v>39.238531000000002</v>
      </c>
      <c r="JY417" s="22">
        <v>48.065271000000003</v>
      </c>
      <c r="JZ417" s="22">
        <v>67.515986999999996</v>
      </c>
      <c r="KA417" s="22">
        <v>102.33032</v>
      </c>
      <c r="KB417" s="22">
        <v>63.890791999999998</v>
      </c>
      <c r="KC417" s="22">
        <v>71.809973999999997</v>
      </c>
      <c r="KD417" s="22">
        <v>84.395644000000004</v>
      </c>
      <c r="KE417" s="22">
        <v>83.980029999999999</v>
      </c>
      <c r="KF417" s="22">
        <v>66.694545000000005</v>
      </c>
      <c r="KG417" s="22">
        <v>55.229008</v>
      </c>
      <c r="KH417" s="22">
        <v>68.96584</v>
      </c>
      <c r="KI417" s="22">
        <v>58.011504000000002</v>
      </c>
      <c r="KJ417" s="22">
        <v>87.692560999999998</v>
      </c>
      <c r="KK417" s="22">
        <v>54.447037000000002</v>
      </c>
      <c r="KL417" s="22">
        <v>62.551062000000002</v>
      </c>
      <c r="KM417" s="22">
        <v>73.393572000000006</v>
      </c>
      <c r="KN417" s="22">
        <v>73.051204999999996</v>
      </c>
      <c r="KO417" s="22">
        <v>56.756661999999999</v>
      </c>
      <c r="KP417" s="22">
        <v>47.311790000000002</v>
      </c>
      <c r="KQ417" s="22">
        <v>59.216994999999997</v>
      </c>
      <c r="KR417" s="22">
        <v>36.897579999999998</v>
      </c>
      <c r="KS417" s="22">
        <v>52.738737999999998</v>
      </c>
      <c r="KT417" s="22">
        <v>33.153640000000003</v>
      </c>
      <c r="KU417" s="22">
        <v>42.735731000000001</v>
      </c>
      <c r="KV417" s="22">
        <v>48.960017000000001</v>
      </c>
      <c r="KW417" s="22">
        <v>48.823799999999999</v>
      </c>
      <c r="KX417" s="22">
        <v>34.072566999999999</v>
      </c>
      <c r="KY417" s="22">
        <v>30.314751000000001</v>
      </c>
      <c r="KZ417" s="22">
        <v>37.472872000000002</v>
      </c>
      <c r="LA417" s="22">
        <v>56.514699999999998</v>
      </c>
      <c r="LB417" s="22">
        <v>86.038785000000004</v>
      </c>
      <c r="LC417" s="22">
        <v>52.906176000000002</v>
      </c>
      <c r="LD417" s="22">
        <v>61.146917000000002</v>
      </c>
      <c r="LE417" s="22">
        <v>71.947030999999996</v>
      </c>
      <c r="LF417" s="22">
        <v>71.608063999999999</v>
      </c>
      <c r="LG417" s="22">
        <v>55.192869000000002</v>
      </c>
      <c r="LH417" s="22">
        <v>45.841774999999998</v>
      </c>
      <c r="LI417" s="22">
        <v>57.755552000000002</v>
      </c>
      <c r="LJ417" s="22">
        <v>47.143301999999998</v>
      </c>
      <c r="LK417" s="22">
        <v>71.613899000000004</v>
      </c>
      <c r="LL417" s="22">
        <v>43.610157999999998</v>
      </c>
      <c r="LM417" s="22">
        <v>51.988352999999996</v>
      </c>
      <c r="LN417" s="22">
        <v>61.068694999999998</v>
      </c>
      <c r="LO417" s="22">
        <v>60.801442000000002</v>
      </c>
      <c r="LP417" s="22">
        <v>45.413058999999997</v>
      </c>
      <c r="LQ417" s="22">
        <v>38.040357</v>
      </c>
      <c r="LR417" s="22">
        <v>48.144378000000003</v>
      </c>
      <c r="LS417" s="22" t="s">
        <v>43</v>
      </c>
      <c r="LT417" s="22" t="s">
        <v>42</v>
      </c>
      <c r="LU417" s="22">
        <v>109.39716</v>
      </c>
      <c r="LV417" s="22">
        <v>133.58887999999999</v>
      </c>
      <c r="LW417" s="22">
        <v>172.30855</v>
      </c>
      <c r="LX417" s="22">
        <v>133.98696000000001</v>
      </c>
      <c r="LY417" s="22">
        <v>130.20151999999999</v>
      </c>
      <c r="LZ417" s="22">
        <v>143.06446</v>
      </c>
      <c r="MA417" s="22">
        <v>142.49110999999999</v>
      </c>
      <c r="MB417" s="22">
        <v>137.85481999999999</v>
      </c>
      <c r="MC417" s="22">
        <v>122.03776999999999</v>
      </c>
      <c r="MD417" s="22" t="s">
        <v>43</v>
      </c>
      <c r="ME417" s="22" t="s">
        <v>42</v>
      </c>
      <c r="MF417" s="22">
        <v>171.41380000000001</v>
      </c>
      <c r="MG417" s="22">
        <v>266.99403000000001</v>
      </c>
      <c r="MH417" s="22">
        <v>168.40467000000001</v>
      </c>
      <c r="MI417" s="22">
        <v>170.32500999999999</v>
      </c>
      <c r="MJ417" s="22">
        <v>203.22844000000001</v>
      </c>
      <c r="MK417" s="22">
        <v>201.91204999999999</v>
      </c>
      <c r="ML417" s="22">
        <v>177.28516999999999</v>
      </c>
      <c r="MM417" s="22">
        <v>140.96965</v>
      </c>
      <c r="MN417" s="22">
        <v>174.89039</v>
      </c>
      <c r="MO417" s="22">
        <v>189.30636999999999</v>
      </c>
      <c r="MP417" s="22">
        <v>284.90406999999999</v>
      </c>
      <c r="MQ417" s="22">
        <v>186.29638</v>
      </c>
      <c r="MR417" s="22">
        <v>188.21795</v>
      </c>
      <c r="MS417" s="22">
        <v>221.12746999999999</v>
      </c>
      <c r="MT417" s="22">
        <v>219.81084000000001</v>
      </c>
      <c r="MU417" s="22">
        <v>195.17846</v>
      </c>
      <c r="MV417" s="22">
        <v>158.85650999999999</v>
      </c>
      <c r="MW417" s="22">
        <v>192.78586999999999</v>
      </c>
      <c r="MX417" s="22" t="s">
        <v>43</v>
      </c>
      <c r="MY417" s="22" t="s">
        <v>42</v>
      </c>
      <c r="MZ417" s="22">
        <v>1.3837858999999999</v>
      </c>
      <c r="NA417" s="22">
        <v>1.3869882</v>
      </c>
      <c r="NB417" s="22">
        <v>1.4637282</v>
      </c>
      <c r="NC417" s="22">
        <v>1.3847095</v>
      </c>
      <c r="ND417" s="22">
        <v>1.3765590999999999</v>
      </c>
      <c r="NE417" s="22">
        <v>1.4031515000000001</v>
      </c>
      <c r="NF417" s="22">
        <v>1.4019645000000001</v>
      </c>
      <c r="NG417" s="22">
        <v>1.392717</v>
      </c>
      <c r="NH417" s="22">
        <v>1.3599714000000001</v>
      </c>
      <c r="NI417" s="22">
        <v>0.35370745999999997</v>
      </c>
      <c r="NJ417" s="22">
        <v>0.35690462000000001</v>
      </c>
      <c r="NK417" s="22">
        <v>0.43352180000000001</v>
      </c>
      <c r="NL417" s="22">
        <v>0.35462951999999998</v>
      </c>
      <c r="NM417" s="22">
        <v>0.34649215</v>
      </c>
      <c r="NN417" s="22">
        <v>0.37304204000000002</v>
      </c>
      <c r="NO417" s="22">
        <v>0.37185695000000002</v>
      </c>
      <c r="NP417" s="22">
        <v>0.36262422999999999</v>
      </c>
      <c r="NQ417" s="22">
        <v>0.32993106</v>
      </c>
      <c r="NR417" s="22">
        <v>1.4580120999999999</v>
      </c>
      <c r="NS417" s="22">
        <v>0.42783336</v>
      </c>
      <c r="NT417" s="22" t="s">
        <v>43</v>
      </c>
      <c r="NU417" s="22" t="s">
        <v>42</v>
      </c>
      <c r="NV417" s="22">
        <v>2.2686042999999999E-2</v>
      </c>
      <c r="NW417" s="22">
        <v>1.0350015000000001E-2</v>
      </c>
      <c r="NX417" s="22">
        <v>8.6449534000000005E-3</v>
      </c>
      <c r="NY417" s="22">
        <v>9.4307796999999992E-3</v>
      </c>
      <c r="NZ417" s="22">
        <v>6.1022997000000001E-3</v>
      </c>
      <c r="OA417" s="22">
        <v>8.6449534000000005E-3</v>
      </c>
      <c r="OB417" s="22">
        <v>9.4307796999999992E-3</v>
      </c>
      <c r="OC417" s="22">
        <v>6.1022997000000001E-3</v>
      </c>
      <c r="OD417" s="22">
        <v>2.3857257999999999E-2</v>
      </c>
      <c r="OE417" s="22">
        <v>2.3857257999999999E-2</v>
      </c>
      <c r="OF417" s="22">
        <v>4.9731611000000002E-2</v>
      </c>
      <c r="OG417" s="22">
        <v>4.6766277000000002E-2</v>
      </c>
      <c r="OH417" s="22">
        <v>6.7199946999999996E-2</v>
      </c>
      <c r="OI417" s="22">
        <v>2.8372087000000001E-2</v>
      </c>
      <c r="OJ417" s="22" t="s">
        <v>43</v>
      </c>
      <c r="OK417" s="22" t="s">
        <v>42</v>
      </c>
      <c r="OL417" s="22">
        <v>6.6355192000000001</v>
      </c>
      <c r="OM417" s="22">
        <v>13.755323000000001</v>
      </c>
      <c r="ON417" s="22">
        <v>2.9655635999999999</v>
      </c>
      <c r="OO417" s="22">
        <v>13.869393000000001</v>
      </c>
      <c r="OP417" s="22">
        <v>13.869393000000001</v>
      </c>
      <c r="OQ417" s="22">
        <v>13.869393000000001</v>
      </c>
      <c r="OR417" s="22">
        <v>2.9655635999999999</v>
      </c>
      <c r="OS417" s="22">
        <v>2.9655635999999999</v>
      </c>
      <c r="OT417" s="22">
        <v>6.6355192000000001</v>
      </c>
      <c r="OU417" s="22">
        <v>6.1251189999999998</v>
      </c>
      <c r="OV417" s="22">
        <v>10.592119</v>
      </c>
      <c r="OW417" s="22">
        <v>3.5484531000000001</v>
      </c>
      <c r="OX417" s="22">
        <v>10.592119</v>
      </c>
      <c r="OY417" s="22">
        <v>12.708617</v>
      </c>
      <c r="OZ417" s="22">
        <v>12.708617</v>
      </c>
      <c r="PA417" s="22">
        <v>3.5484531000000001</v>
      </c>
      <c r="PB417" s="22">
        <v>3.5484531000000001</v>
      </c>
      <c r="PC417" s="22">
        <v>6.1251189999999998</v>
      </c>
    </row>
    <row r="418" spans="1:419">
      <c r="A418" s="22" t="s">
        <v>44</v>
      </c>
      <c r="B418" s="22" t="s">
        <v>42</v>
      </c>
      <c r="C418" s="22">
        <v>15927.537</v>
      </c>
      <c r="D418" s="22">
        <v>15786.627</v>
      </c>
      <c r="E418" s="22">
        <v>15534.566000000001</v>
      </c>
      <c r="F418" s="22">
        <v>16353.098</v>
      </c>
      <c r="G418" s="22">
        <v>16491.906999999999</v>
      </c>
      <c r="H418" s="22">
        <v>16017.026</v>
      </c>
      <c r="I418" s="22">
        <v>14611.95</v>
      </c>
      <c r="J418" s="22">
        <v>15300.003000000001</v>
      </c>
      <c r="K418" s="22">
        <v>16494.330999999998</v>
      </c>
      <c r="L418" s="22">
        <v>18650.179</v>
      </c>
      <c r="M418" s="22">
        <v>19656.777999999998</v>
      </c>
      <c r="N418" s="22">
        <v>18435.983</v>
      </c>
      <c r="O418" s="22">
        <v>19718.755000000001</v>
      </c>
      <c r="P418" s="22">
        <v>19975.603999999999</v>
      </c>
      <c r="Q418" s="22">
        <v>19096.891</v>
      </c>
      <c r="R418" s="22">
        <v>16728.787</v>
      </c>
      <c r="S418" s="22">
        <v>18001.951000000001</v>
      </c>
      <c r="T418" s="22">
        <v>20276.967000000001</v>
      </c>
      <c r="U418" s="22">
        <v>17250.25</v>
      </c>
      <c r="V418" s="22">
        <v>17885.385999999999</v>
      </c>
      <c r="W418" s="22">
        <v>16992.575000000001</v>
      </c>
      <c r="X418" s="22">
        <v>18102.718000000001</v>
      </c>
      <c r="Y418" s="22">
        <v>18317.923999999999</v>
      </c>
      <c r="Z418" s="22">
        <v>17581.675999999999</v>
      </c>
      <c r="AA418" s="22">
        <v>15562.165000000001</v>
      </c>
      <c r="AB418" s="22">
        <v>16628.912</v>
      </c>
      <c r="AC418" s="22">
        <v>18509.38</v>
      </c>
      <c r="AD418" s="22">
        <v>15141.42</v>
      </c>
      <c r="AE418" s="22">
        <v>14761.982</v>
      </c>
      <c r="AF418" s="22">
        <v>14670.468999999999</v>
      </c>
      <c r="AG418" s="22">
        <v>15204.788</v>
      </c>
      <c r="AH418" s="22">
        <v>15274.41</v>
      </c>
      <c r="AI418" s="22">
        <v>15036.223</v>
      </c>
      <c r="AJ418" s="22">
        <v>14207.71</v>
      </c>
      <c r="AK418" s="22">
        <v>14552.817999999999</v>
      </c>
      <c r="AL418" s="22">
        <v>15504.885</v>
      </c>
      <c r="AM418" s="22">
        <v>17705.168000000001</v>
      </c>
      <c r="AN418" s="22">
        <v>18387.886999999999</v>
      </c>
      <c r="AO418" s="22">
        <v>17399.312999999998</v>
      </c>
      <c r="AP418" s="22">
        <v>18363.978999999999</v>
      </c>
      <c r="AQ418" s="22">
        <v>18542.963</v>
      </c>
      <c r="AR418" s="22">
        <v>17930.635999999999</v>
      </c>
      <c r="AS418" s="22">
        <v>16209.663</v>
      </c>
      <c r="AT418" s="22">
        <v>17096.861000000001</v>
      </c>
      <c r="AU418" s="22">
        <v>19050.446</v>
      </c>
      <c r="AV418" s="22">
        <v>16365.022000000001</v>
      </c>
      <c r="AW418" s="22">
        <v>16703.48</v>
      </c>
      <c r="AX418" s="22">
        <v>16019.227999999999</v>
      </c>
      <c r="AY418" s="22">
        <v>16823.307000000001</v>
      </c>
      <c r="AZ418" s="22">
        <v>16963.602999999999</v>
      </c>
      <c r="BA418" s="22">
        <v>16483.633000000002</v>
      </c>
      <c r="BB418" s="22">
        <v>15086.725</v>
      </c>
      <c r="BC418" s="22">
        <v>15782.152</v>
      </c>
      <c r="BD418" s="22">
        <v>17368.945</v>
      </c>
      <c r="BE418" s="22">
        <v>11492.179</v>
      </c>
      <c r="BF418" s="22">
        <v>13103.242</v>
      </c>
      <c r="BG418" s="22">
        <v>12722.39</v>
      </c>
      <c r="BH418" s="22">
        <v>13285.23</v>
      </c>
      <c r="BI418" s="22">
        <v>14677.282999999999</v>
      </c>
      <c r="BJ418" s="22">
        <v>14226.654</v>
      </c>
      <c r="BK418" s="22">
        <v>11846.893</v>
      </c>
      <c r="BL418" s="22">
        <v>12499.807000000001</v>
      </c>
      <c r="BM418" s="22">
        <v>12030.271000000001</v>
      </c>
      <c r="BN418" s="22">
        <v>13837.252</v>
      </c>
      <c r="BO418" s="22">
        <v>15870.418</v>
      </c>
      <c r="BP418" s="22">
        <v>15285.743</v>
      </c>
      <c r="BQ418" s="22">
        <v>16166.804</v>
      </c>
      <c r="BR418" s="22">
        <v>17726.955999999998</v>
      </c>
      <c r="BS418" s="22">
        <v>16993.062000000002</v>
      </c>
      <c r="BT418" s="22">
        <v>13859.907999999999</v>
      </c>
      <c r="BU418" s="22">
        <v>14923.244000000001</v>
      </c>
      <c r="BV418" s="22">
        <v>14637.582</v>
      </c>
      <c r="BW418" s="22">
        <v>12695.513999999999</v>
      </c>
      <c r="BX418" s="22">
        <v>14541.111999999999</v>
      </c>
      <c r="BY418" s="22">
        <v>14032.808000000001</v>
      </c>
      <c r="BZ418" s="22">
        <v>14795.77</v>
      </c>
      <c r="CA418" s="22">
        <v>16254.386</v>
      </c>
      <c r="CB418" s="22">
        <v>15623.816000000001</v>
      </c>
      <c r="CC418" s="22">
        <v>12807.714</v>
      </c>
      <c r="CD418" s="22">
        <v>13721.343999999999</v>
      </c>
      <c r="CE418" s="22">
        <v>13394.465</v>
      </c>
      <c r="CF418" s="22">
        <v>10776.728999999999</v>
      </c>
      <c r="CG418" s="22">
        <v>12023.933999999999</v>
      </c>
      <c r="CH418" s="22">
        <v>11811.737999999999</v>
      </c>
      <c r="CI418" s="22">
        <v>12111.825999999999</v>
      </c>
      <c r="CJ418" s="22">
        <v>13345.666999999999</v>
      </c>
      <c r="CK418" s="22">
        <v>13128.034</v>
      </c>
      <c r="CL418" s="22">
        <v>11388.913</v>
      </c>
      <c r="CM418" s="22">
        <v>11704.241</v>
      </c>
      <c r="CN418" s="22">
        <v>11115.757</v>
      </c>
      <c r="CO418" s="22">
        <v>12972.385</v>
      </c>
      <c r="CP418" s="22">
        <v>14606.960999999999</v>
      </c>
      <c r="CQ418" s="22">
        <v>14206.629000000001</v>
      </c>
      <c r="CR418" s="22">
        <v>14800.532999999999</v>
      </c>
      <c r="CS418" s="22">
        <v>16186.593000000001</v>
      </c>
      <c r="CT418" s="22">
        <v>15707.281999999999</v>
      </c>
      <c r="CU418" s="22">
        <v>13275.406999999999</v>
      </c>
      <c r="CV418" s="22">
        <v>13969.879000000001</v>
      </c>
      <c r="CW418" s="22">
        <v>13553.284</v>
      </c>
      <c r="CX418" s="22">
        <v>11894.031999999999</v>
      </c>
      <c r="CY418" s="22">
        <v>13359.004000000001</v>
      </c>
      <c r="CZ418" s="22">
        <v>13028.468000000001</v>
      </c>
      <c r="DA418" s="22">
        <v>13514.370999999999</v>
      </c>
      <c r="DB418" s="22">
        <v>14810.014999999999</v>
      </c>
      <c r="DC418" s="22">
        <v>14425.305</v>
      </c>
      <c r="DD418" s="22">
        <v>12281.04</v>
      </c>
      <c r="DE418" s="22">
        <v>12838.444</v>
      </c>
      <c r="DF418" s="22">
        <v>12382.419</v>
      </c>
      <c r="DG418" s="22" t="s">
        <v>44</v>
      </c>
      <c r="DH418" s="22" t="s">
        <v>42</v>
      </c>
      <c r="DI418" s="22">
        <v>16039.59</v>
      </c>
      <c r="DJ418" s="22">
        <v>15928.752</v>
      </c>
      <c r="DK418" s="22">
        <v>15651.29</v>
      </c>
      <c r="DL418" s="22">
        <v>16520.325000000001</v>
      </c>
      <c r="DM418" s="22">
        <v>16670.527999999998</v>
      </c>
      <c r="DN418" s="22">
        <v>16156.664000000001</v>
      </c>
      <c r="DO418" s="22">
        <v>14652.937</v>
      </c>
      <c r="DP418" s="22">
        <v>15397.472</v>
      </c>
      <c r="DQ418" s="22">
        <v>16642.233</v>
      </c>
      <c r="DR418" s="22">
        <v>19540.249</v>
      </c>
      <c r="DS418" s="22">
        <v>19905.766</v>
      </c>
      <c r="DT418" s="22">
        <v>19335.123</v>
      </c>
      <c r="DU418" s="22">
        <v>20693.715</v>
      </c>
      <c r="DV418" s="22">
        <v>20967.873</v>
      </c>
      <c r="DW418" s="22">
        <v>20029.946</v>
      </c>
      <c r="DX418" s="22">
        <v>17512.883999999998</v>
      </c>
      <c r="DY418" s="22">
        <v>18871.843000000001</v>
      </c>
      <c r="DZ418" s="22">
        <v>20531.550999999999</v>
      </c>
      <c r="EA418" s="22">
        <v>17859.823</v>
      </c>
      <c r="EB418" s="22">
        <v>18079.932000000001</v>
      </c>
      <c r="EC418" s="22">
        <v>17610.766</v>
      </c>
      <c r="ED418" s="22">
        <v>18785.845000000001</v>
      </c>
      <c r="EE418" s="22">
        <v>19015.958999999999</v>
      </c>
      <c r="EF418" s="22">
        <v>18228.712</v>
      </c>
      <c r="EG418" s="22">
        <v>16081.275</v>
      </c>
      <c r="EH418" s="22">
        <v>17221.914000000001</v>
      </c>
      <c r="EI418" s="22">
        <v>18707.612000000001</v>
      </c>
      <c r="EJ418" s="22">
        <v>15141.42</v>
      </c>
      <c r="EK418" s="22">
        <v>14761.982</v>
      </c>
      <c r="EL418" s="22">
        <v>14670.468999999999</v>
      </c>
      <c r="EM418" s="22">
        <v>15204.788</v>
      </c>
      <c r="EN418" s="22">
        <v>15274.41</v>
      </c>
      <c r="EO418" s="22">
        <v>15036.223</v>
      </c>
      <c r="EP418" s="22">
        <v>14207.71</v>
      </c>
      <c r="EQ418" s="22">
        <v>14552.817999999999</v>
      </c>
      <c r="ER418" s="22">
        <v>15504.885</v>
      </c>
      <c r="ES418" s="22">
        <v>18337.493999999999</v>
      </c>
      <c r="ET418" s="22">
        <v>18387.886999999999</v>
      </c>
      <c r="EU418" s="22">
        <v>18032.411</v>
      </c>
      <c r="EV418" s="22">
        <v>19006.811000000002</v>
      </c>
      <c r="EW418" s="22">
        <v>19187.978999999999</v>
      </c>
      <c r="EX418" s="22">
        <v>18568.181</v>
      </c>
      <c r="EY418" s="22">
        <v>16828.246999999999</v>
      </c>
      <c r="EZ418" s="22">
        <v>17726.269</v>
      </c>
      <c r="FA418" s="22">
        <v>19050.446</v>
      </c>
      <c r="FB418" s="22">
        <v>16784.23</v>
      </c>
      <c r="FC418" s="22">
        <v>16703.48</v>
      </c>
      <c r="FD418" s="22">
        <v>16438.949000000001</v>
      </c>
      <c r="FE418" s="22">
        <v>17249.481</v>
      </c>
      <c r="FF418" s="22">
        <v>17391.224999999999</v>
      </c>
      <c r="FG418" s="22">
        <v>16906.302</v>
      </c>
      <c r="FH418" s="22">
        <v>15496.823</v>
      </c>
      <c r="FI418" s="22">
        <v>16199.425999999999</v>
      </c>
      <c r="FJ418" s="22">
        <v>17368.945</v>
      </c>
      <c r="FK418" s="22">
        <v>11157.707</v>
      </c>
      <c r="FL418" s="22">
        <v>12841.514999999999</v>
      </c>
      <c r="FM418" s="22">
        <v>12432.217000000001</v>
      </c>
      <c r="FN418" s="22">
        <v>13038.934999999999</v>
      </c>
      <c r="FO418" s="22">
        <v>14472.583000000001</v>
      </c>
      <c r="FP418" s="22">
        <v>13983.744000000001</v>
      </c>
      <c r="FQ418" s="22">
        <v>11482.483</v>
      </c>
      <c r="FR418" s="22">
        <v>12190.76</v>
      </c>
      <c r="FS418" s="22">
        <v>11730.651</v>
      </c>
      <c r="FT418" s="22">
        <v>13955.869000000001</v>
      </c>
      <c r="FU418" s="22">
        <v>16062.044</v>
      </c>
      <c r="FV418" s="22">
        <v>15446.433000000001</v>
      </c>
      <c r="FW418" s="22">
        <v>16375.447</v>
      </c>
      <c r="FX418" s="22">
        <v>17972.835999999999</v>
      </c>
      <c r="FY418" s="22">
        <v>17196.804</v>
      </c>
      <c r="FZ418" s="22">
        <v>13938.731</v>
      </c>
      <c r="GA418" s="22">
        <v>15063.12</v>
      </c>
      <c r="GB418" s="22">
        <v>14793.853999999999</v>
      </c>
      <c r="GC418" s="22">
        <v>12390.093000000001</v>
      </c>
      <c r="GD418" s="22">
        <v>14314.097</v>
      </c>
      <c r="GE418" s="22">
        <v>13774.27</v>
      </c>
      <c r="GF418" s="22">
        <v>14585.941000000001</v>
      </c>
      <c r="GG418" s="22">
        <v>16087.759</v>
      </c>
      <c r="GH418" s="22">
        <v>15414.635</v>
      </c>
      <c r="GI418" s="22">
        <v>12466.5</v>
      </c>
      <c r="GJ418" s="22">
        <v>13441.787</v>
      </c>
      <c r="GK418" s="22">
        <v>13127.779</v>
      </c>
      <c r="GL418" s="22">
        <v>10776.728999999999</v>
      </c>
      <c r="GM418" s="22">
        <v>12023.933999999999</v>
      </c>
      <c r="GN418" s="22">
        <v>11811.737999999999</v>
      </c>
      <c r="GO418" s="22">
        <v>12111.825999999999</v>
      </c>
      <c r="GP418" s="22">
        <v>13345.666999999999</v>
      </c>
      <c r="GQ418" s="22">
        <v>13128.034</v>
      </c>
      <c r="GR418" s="22">
        <v>11388.913</v>
      </c>
      <c r="GS418" s="22">
        <v>11704.241</v>
      </c>
      <c r="GT418" s="22">
        <v>11115.757</v>
      </c>
      <c r="GU418" s="22">
        <v>12972.385</v>
      </c>
      <c r="GV418" s="22">
        <v>14606.960999999999</v>
      </c>
      <c r="GW418" s="22">
        <v>14206.629000000001</v>
      </c>
      <c r="GX418" s="22">
        <v>14800.532999999999</v>
      </c>
      <c r="GY418" s="22">
        <v>16186.593000000001</v>
      </c>
      <c r="GZ418" s="22">
        <v>15707.281999999999</v>
      </c>
      <c r="HA418" s="22">
        <v>13275.406999999999</v>
      </c>
      <c r="HB418" s="22">
        <v>13969.879000000001</v>
      </c>
      <c r="HC418" s="22">
        <v>13553.284</v>
      </c>
      <c r="HD418" s="22">
        <v>11894.031999999999</v>
      </c>
      <c r="HE418" s="22">
        <v>13359.004000000001</v>
      </c>
      <c r="HF418" s="22">
        <v>13028.468000000001</v>
      </c>
      <c r="HG418" s="22">
        <v>13514.370999999999</v>
      </c>
      <c r="HH418" s="22">
        <v>14810.014999999999</v>
      </c>
      <c r="HI418" s="22">
        <v>14425.305</v>
      </c>
      <c r="HJ418" s="22">
        <v>12281.04</v>
      </c>
      <c r="HK418" s="22">
        <v>12838.444</v>
      </c>
      <c r="HL418" s="22">
        <v>12382.419</v>
      </c>
      <c r="HM418" s="22" t="s">
        <v>44</v>
      </c>
      <c r="HN418" s="22" t="s">
        <v>42</v>
      </c>
      <c r="HO418" s="22">
        <v>15559.026</v>
      </c>
      <c r="HP418" s="22">
        <v>15286.882</v>
      </c>
      <c r="HQ418" s="22">
        <v>15119.905000000001</v>
      </c>
      <c r="HR418" s="22">
        <v>15791.3</v>
      </c>
      <c r="HS418" s="22">
        <v>15893.725</v>
      </c>
      <c r="HT418" s="22">
        <v>15543.316000000001</v>
      </c>
      <c r="HU418" s="22">
        <v>14439.117</v>
      </c>
      <c r="HV418" s="22">
        <v>14946.824000000001</v>
      </c>
      <c r="HW418" s="22">
        <v>16020.380999999999</v>
      </c>
      <c r="HX418" s="22">
        <v>19547.305</v>
      </c>
      <c r="HY418" s="22">
        <v>19804.973999999998</v>
      </c>
      <c r="HZ418" s="22">
        <v>19314.046999999999</v>
      </c>
      <c r="IA418" s="22">
        <v>20523.873</v>
      </c>
      <c r="IB418" s="22">
        <v>20763.058000000001</v>
      </c>
      <c r="IC418" s="22">
        <v>19944.776000000002</v>
      </c>
      <c r="ID418" s="22">
        <v>17724.258999999998</v>
      </c>
      <c r="IE418" s="22">
        <v>18909.865000000002</v>
      </c>
      <c r="IF418" s="22">
        <v>20439.2</v>
      </c>
      <c r="IG418" s="22">
        <v>17671.815999999999</v>
      </c>
      <c r="IH418" s="22">
        <v>17764.962</v>
      </c>
      <c r="II418" s="22">
        <v>17386.114000000001</v>
      </c>
      <c r="IJ418" s="22">
        <v>18396.089</v>
      </c>
      <c r="IK418" s="22">
        <v>18586.859</v>
      </c>
      <c r="IL418" s="22">
        <v>17934.213</v>
      </c>
      <c r="IM418" s="22">
        <v>16118.129000000001</v>
      </c>
      <c r="IN418" s="22">
        <v>17063.745999999999</v>
      </c>
      <c r="IO418" s="22">
        <v>18406.351999999999</v>
      </c>
      <c r="IP418" s="22">
        <v>15141.42</v>
      </c>
      <c r="IQ418" s="22">
        <v>14761.982</v>
      </c>
      <c r="IR418" s="22">
        <v>14670.468999999999</v>
      </c>
      <c r="IS418" s="22">
        <v>15204.788</v>
      </c>
      <c r="IT418" s="22">
        <v>15274.41</v>
      </c>
      <c r="IU418" s="22">
        <v>15036.223</v>
      </c>
      <c r="IV418" s="22">
        <v>14207.71</v>
      </c>
      <c r="IW418" s="22">
        <v>14552.817999999999</v>
      </c>
      <c r="IX418" s="22">
        <v>15504.885</v>
      </c>
      <c r="IY418" s="22">
        <v>18895.674999999999</v>
      </c>
      <c r="IZ418" s="22">
        <v>19022.042000000001</v>
      </c>
      <c r="JA418" s="22">
        <v>18622.187999999998</v>
      </c>
      <c r="JB418" s="22">
        <v>19667.894</v>
      </c>
      <c r="JC418" s="22">
        <v>19867.598000000002</v>
      </c>
      <c r="JD418" s="22">
        <v>19184.386999999999</v>
      </c>
      <c r="JE418" s="22">
        <v>17294.822</v>
      </c>
      <c r="JF418" s="22">
        <v>18284.723000000002</v>
      </c>
      <c r="JG418" s="22">
        <v>19668.227999999999</v>
      </c>
      <c r="JH418" s="22">
        <v>17159.366999999998</v>
      </c>
      <c r="JI418" s="22">
        <v>17128.82</v>
      </c>
      <c r="JJ418" s="22">
        <v>16834.947</v>
      </c>
      <c r="JK418" s="22">
        <v>17692.648000000001</v>
      </c>
      <c r="JL418" s="22">
        <v>17846.649000000001</v>
      </c>
      <c r="JM418" s="22">
        <v>17319.792000000001</v>
      </c>
      <c r="JN418" s="22">
        <v>15811.351000000001</v>
      </c>
      <c r="JO418" s="22">
        <v>16574.712</v>
      </c>
      <c r="JP418" s="22">
        <v>17783.75</v>
      </c>
      <c r="JQ418" s="22">
        <v>11221.050999999999</v>
      </c>
      <c r="JR418" s="22">
        <v>12649.22</v>
      </c>
      <c r="JS418" s="22">
        <v>12356.476000000001</v>
      </c>
      <c r="JT418" s="22">
        <v>12781.773999999999</v>
      </c>
      <c r="JU418" s="22">
        <v>14100.6</v>
      </c>
      <c r="JV418" s="22">
        <v>13772.379000000001</v>
      </c>
      <c r="JW418" s="22">
        <v>11718.797</v>
      </c>
      <c r="JX418" s="22">
        <v>12194.355</v>
      </c>
      <c r="JY418" s="22">
        <v>11655.957</v>
      </c>
      <c r="JZ418" s="22">
        <v>13877.619000000001</v>
      </c>
      <c r="KA418" s="22">
        <v>15786.343000000001</v>
      </c>
      <c r="KB418" s="22">
        <v>15253.168</v>
      </c>
      <c r="KC418" s="22">
        <v>16054.512000000001</v>
      </c>
      <c r="KD418" s="22">
        <v>17548.870999999999</v>
      </c>
      <c r="KE418" s="22">
        <v>16884.847000000002</v>
      </c>
      <c r="KF418" s="22">
        <v>13963.079</v>
      </c>
      <c r="KG418" s="22">
        <v>14925.18</v>
      </c>
      <c r="KH418" s="22">
        <v>14619.816999999999</v>
      </c>
      <c r="KI418" s="22">
        <v>12656.463</v>
      </c>
      <c r="KJ418" s="22">
        <v>14369.421</v>
      </c>
      <c r="KK418" s="22">
        <v>13921.739</v>
      </c>
      <c r="KL418" s="22">
        <v>14590.328</v>
      </c>
      <c r="KM418" s="22">
        <v>15989.646000000001</v>
      </c>
      <c r="KN418" s="22">
        <v>15442.648999999999</v>
      </c>
      <c r="KO418" s="22">
        <v>12859.013000000001</v>
      </c>
      <c r="KP418" s="22">
        <v>13651.556</v>
      </c>
      <c r="KQ418" s="22">
        <v>13287.291999999999</v>
      </c>
      <c r="KR418" s="22">
        <v>10776.728999999999</v>
      </c>
      <c r="KS418" s="22">
        <v>12023.933999999999</v>
      </c>
      <c r="KT418" s="22">
        <v>11811.737999999999</v>
      </c>
      <c r="KU418" s="22">
        <v>12111.825999999999</v>
      </c>
      <c r="KV418" s="22">
        <v>13345.666999999999</v>
      </c>
      <c r="KW418" s="22">
        <v>13128.034</v>
      </c>
      <c r="KX418" s="22">
        <v>11388.913</v>
      </c>
      <c r="KY418" s="22">
        <v>11704.241</v>
      </c>
      <c r="KZ418" s="22">
        <v>11115.757</v>
      </c>
      <c r="LA418" s="22">
        <v>13354.63</v>
      </c>
      <c r="LB418" s="22">
        <v>15069.903</v>
      </c>
      <c r="LC418" s="22">
        <v>14625.502</v>
      </c>
      <c r="LD418" s="22">
        <v>15288.616</v>
      </c>
      <c r="LE418" s="22">
        <v>16697.170999999998</v>
      </c>
      <c r="LF418" s="22">
        <v>16155.603999999999</v>
      </c>
      <c r="LG418" s="22">
        <v>13573.328</v>
      </c>
      <c r="LH418" s="22">
        <v>14358.001</v>
      </c>
      <c r="LI418" s="22">
        <v>13990.761</v>
      </c>
      <c r="LJ418" s="22">
        <v>12150.329</v>
      </c>
      <c r="LK418" s="22">
        <v>13670.058999999999</v>
      </c>
      <c r="LL418" s="22">
        <v>13309.598</v>
      </c>
      <c r="LM418" s="22">
        <v>13842.5</v>
      </c>
      <c r="LN418" s="22">
        <v>15153.367</v>
      </c>
      <c r="LO418" s="22">
        <v>14726.379000000001</v>
      </c>
      <c r="LP418" s="22">
        <v>12480.03</v>
      </c>
      <c r="LQ418" s="22">
        <v>13098.691000000001</v>
      </c>
      <c r="LR418" s="22">
        <v>12676.843999999999</v>
      </c>
      <c r="LS418" s="22" t="s">
        <v>44</v>
      </c>
      <c r="LT418" s="22" t="s">
        <v>42</v>
      </c>
      <c r="LU418" s="22">
        <v>9182.0802999999996</v>
      </c>
      <c r="LV418" s="22">
        <v>10349.834999999999</v>
      </c>
      <c r="LW418" s="22">
        <v>11647.047</v>
      </c>
      <c r="LX418" s="22">
        <v>10990.103999999999</v>
      </c>
      <c r="LY418" s="22">
        <v>12016.796</v>
      </c>
      <c r="LZ418" s="22">
        <v>12471.477000000001</v>
      </c>
      <c r="MA418" s="22">
        <v>11555.436</v>
      </c>
      <c r="MB418" s="22">
        <v>9210.3883000000005</v>
      </c>
      <c r="MC418" s="22">
        <v>10537.636</v>
      </c>
      <c r="MD418" s="22" t="s">
        <v>44</v>
      </c>
      <c r="ME418" s="22" t="s">
        <v>42</v>
      </c>
      <c r="MF418" s="22">
        <v>24111.744999999999</v>
      </c>
      <c r="MG418" s="22">
        <v>28096.502</v>
      </c>
      <c r="MH418" s="22">
        <v>26531.894</v>
      </c>
      <c r="MI418" s="22">
        <v>28945.89</v>
      </c>
      <c r="MJ418" s="22">
        <v>31212.27</v>
      </c>
      <c r="MK418" s="22">
        <v>29109.064999999999</v>
      </c>
      <c r="ML418" s="22">
        <v>22445.714</v>
      </c>
      <c r="MM418" s="22">
        <v>25493.038</v>
      </c>
      <c r="MN418" s="22">
        <v>25994.246999999999</v>
      </c>
      <c r="MO418" s="22">
        <v>25270.432000000001</v>
      </c>
      <c r="MP418" s="22">
        <v>29255.973000000002</v>
      </c>
      <c r="MQ418" s="22">
        <v>27691.083999999999</v>
      </c>
      <c r="MR418" s="22">
        <v>30105.510999999999</v>
      </c>
      <c r="MS418" s="22">
        <v>32372.386999999999</v>
      </c>
      <c r="MT418" s="22">
        <v>30268.811000000002</v>
      </c>
      <c r="MU418" s="22">
        <v>23604.182000000001</v>
      </c>
      <c r="MV418" s="22">
        <v>26652.044999999998</v>
      </c>
      <c r="MW418" s="22">
        <v>27153.721000000001</v>
      </c>
      <c r="MX418" s="22" t="s">
        <v>44</v>
      </c>
      <c r="MY418" s="22" t="s">
        <v>42</v>
      </c>
      <c r="MZ418" s="22">
        <v>57.166303999999997</v>
      </c>
      <c r="NA418" s="22">
        <v>58.730395999999999</v>
      </c>
      <c r="NB418" s="22">
        <v>59.841906999999999</v>
      </c>
      <c r="NC418" s="22">
        <v>58.484385000000003</v>
      </c>
      <c r="ND418" s="22">
        <v>60.608808000000003</v>
      </c>
      <c r="NE418" s="22">
        <v>61.548426999999997</v>
      </c>
      <c r="NF418" s="22">
        <v>59.651975999999998</v>
      </c>
      <c r="NG418" s="22">
        <v>54.799892999999997</v>
      </c>
      <c r="NH418" s="22">
        <v>57.547652999999997</v>
      </c>
      <c r="NI418" s="22">
        <v>40.909033000000001</v>
      </c>
      <c r="NJ418" s="22">
        <v>42.470621999999999</v>
      </c>
      <c r="NK418" s="22">
        <v>43.580354999999997</v>
      </c>
      <c r="NL418" s="22">
        <v>42.225005000000003</v>
      </c>
      <c r="NM418" s="22">
        <v>44.346029000000001</v>
      </c>
      <c r="NN418" s="22">
        <v>45.284143999999998</v>
      </c>
      <c r="NO418" s="22">
        <v>43.390728000000003</v>
      </c>
      <c r="NP418" s="22">
        <v>38.546408</v>
      </c>
      <c r="NQ418" s="22">
        <v>41.289771999999999</v>
      </c>
      <c r="NR418" s="22">
        <v>59.361334999999997</v>
      </c>
      <c r="NS418" s="22">
        <v>43.087777000000003</v>
      </c>
      <c r="NT418" s="22" t="s">
        <v>44</v>
      </c>
      <c r="NU418" s="22" t="s">
        <v>42</v>
      </c>
      <c r="NV418" s="22">
        <v>0.71607807000000001</v>
      </c>
      <c r="NW418" s="22">
        <v>0.50511198000000002</v>
      </c>
      <c r="NX418" s="22">
        <v>0.38880185</v>
      </c>
      <c r="NY418" s="22">
        <v>0.42414394</v>
      </c>
      <c r="NZ418" s="22">
        <v>0.27444744999999998</v>
      </c>
      <c r="OA418" s="22">
        <v>0.38880185</v>
      </c>
      <c r="OB418" s="22">
        <v>0.42414394</v>
      </c>
      <c r="OC418" s="22">
        <v>0.27444744999999998</v>
      </c>
      <c r="OD418" s="22">
        <v>0.75304709999999997</v>
      </c>
      <c r="OE418" s="22">
        <v>0.75304709999999997</v>
      </c>
      <c r="OF418" s="22">
        <v>7.7875605999999999</v>
      </c>
      <c r="OG418" s="22">
        <v>2.3540078000000002</v>
      </c>
      <c r="OH418" s="22">
        <v>11.180493</v>
      </c>
      <c r="OI418" s="22">
        <v>2.1334100999999999</v>
      </c>
      <c r="OJ418" s="22" t="s">
        <v>44</v>
      </c>
      <c r="OK418" s="22" t="s">
        <v>42</v>
      </c>
      <c r="OL418" s="22">
        <v>14293.777</v>
      </c>
      <c r="OM418" s="22">
        <v>13867.128000000001</v>
      </c>
      <c r="ON418" s="22">
        <v>13915.371999999999</v>
      </c>
      <c r="OO418" s="22">
        <v>14086.392</v>
      </c>
      <c r="OP418" s="22">
        <v>14086.392</v>
      </c>
      <c r="OQ418" s="22">
        <v>14086.392</v>
      </c>
      <c r="OR418" s="22">
        <v>13915.371999999999</v>
      </c>
      <c r="OS418" s="22">
        <v>13915.371999999999</v>
      </c>
      <c r="OT418" s="22">
        <v>14293.777</v>
      </c>
      <c r="OU418" s="22">
        <v>10273.463</v>
      </c>
      <c r="OV418" s="22">
        <v>10900.165000000001</v>
      </c>
      <c r="OW418" s="22">
        <v>10862.41</v>
      </c>
      <c r="OX418" s="22">
        <v>10900.165000000001</v>
      </c>
      <c r="OY418" s="22">
        <v>11650.31</v>
      </c>
      <c r="OZ418" s="22">
        <v>11650.31</v>
      </c>
      <c r="PA418" s="22">
        <v>10862.41</v>
      </c>
      <c r="PB418" s="22">
        <v>10862.41</v>
      </c>
      <c r="PC418" s="22">
        <v>10273.463</v>
      </c>
    </row>
    <row r="419" spans="1:419">
      <c r="A419" s="22" t="s">
        <v>45</v>
      </c>
      <c r="B419" s="22" t="s">
        <v>42</v>
      </c>
      <c r="C419" s="22">
        <v>4222.5995000000003</v>
      </c>
      <c r="D419" s="22">
        <v>7951.6617999999999</v>
      </c>
      <c r="E419" s="22">
        <v>2028.866</v>
      </c>
      <c r="F419" s="22">
        <v>7969.7601999999997</v>
      </c>
      <c r="G419" s="22">
        <v>7978.0703000000003</v>
      </c>
      <c r="H419" s="22">
        <v>7994.8398999999999</v>
      </c>
      <c r="I419" s="22">
        <v>2047.0025000000001</v>
      </c>
      <c r="J419" s="22">
        <v>2026.7452000000001</v>
      </c>
      <c r="K419" s="22">
        <v>4287.1009000000004</v>
      </c>
      <c r="L419" s="22">
        <v>4650.2304999999997</v>
      </c>
      <c r="M419" s="22">
        <v>8647.5735999999997</v>
      </c>
      <c r="N419" s="22">
        <v>2322.6734999999999</v>
      </c>
      <c r="O419" s="22">
        <v>8596.3906999999999</v>
      </c>
      <c r="P419" s="22">
        <v>8611.7674999999999</v>
      </c>
      <c r="Q419" s="22">
        <v>8642.7976999999992</v>
      </c>
      <c r="R419" s="22">
        <v>2356.2330999999999</v>
      </c>
      <c r="S419" s="22">
        <v>2318.7494000000002</v>
      </c>
      <c r="T419" s="22">
        <v>4774.5740999999998</v>
      </c>
      <c r="U419" s="22">
        <v>4395.7587999999996</v>
      </c>
      <c r="V419" s="22">
        <v>8186.2415000000001</v>
      </c>
      <c r="W419" s="22">
        <v>2181.5452</v>
      </c>
      <c r="X419" s="22">
        <v>8157.6229999999996</v>
      </c>
      <c r="Y419" s="22">
        <v>8170.5068000000001</v>
      </c>
      <c r="Z419" s="22">
        <v>8196.5061000000005</v>
      </c>
      <c r="AA419" s="22">
        <v>2209.6637000000001</v>
      </c>
      <c r="AB419" s="22">
        <v>2178.2572</v>
      </c>
      <c r="AC419" s="22">
        <v>4497.777</v>
      </c>
      <c r="AD419" s="22">
        <v>3330.6406000000002</v>
      </c>
      <c r="AE419" s="22">
        <v>6783.9538000000002</v>
      </c>
      <c r="AF419" s="22">
        <v>1305.8305</v>
      </c>
      <c r="AG419" s="22">
        <v>6805.0550000000003</v>
      </c>
      <c r="AH419" s="22">
        <v>6809.2231000000002</v>
      </c>
      <c r="AI419" s="22">
        <v>6817.6342000000004</v>
      </c>
      <c r="AJ419" s="22">
        <v>1314.9273000000001</v>
      </c>
      <c r="AK419" s="22">
        <v>1304.7668000000001</v>
      </c>
      <c r="AL419" s="22">
        <v>3395.8492999999999</v>
      </c>
      <c r="AM419" s="22">
        <v>3730.4445999999998</v>
      </c>
      <c r="AN419" s="22">
        <v>7435.3635000000004</v>
      </c>
      <c r="AO419" s="22">
        <v>1579.8492000000001</v>
      </c>
      <c r="AP419" s="22">
        <v>7392.335</v>
      </c>
      <c r="AQ419" s="22">
        <v>7403.0501999999997</v>
      </c>
      <c r="AR419" s="22">
        <v>7424.6733999999997</v>
      </c>
      <c r="AS419" s="22">
        <v>1603.2349999999999</v>
      </c>
      <c r="AT419" s="22">
        <v>1577.1147000000001</v>
      </c>
      <c r="AU419" s="22">
        <v>3851.1233000000002</v>
      </c>
      <c r="AV419" s="22">
        <v>3490.8249000000001</v>
      </c>
      <c r="AW419" s="22">
        <v>7000.9561999999996</v>
      </c>
      <c r="AX419" s="22">
        <v>1447.0694000000001</v>
      </c>
      <c r="AY419" s="22">
        <v>6978.8410999999996</v>
      </c>
      <c r="AZ419" s="22">
        <v>6987.2402000000002</v>
      </c>
      <c r="BA419" s="22">
        <v>7004.1895000000004</v>
      </c>
      <c r="BB419" s="22">
        <v>1465.4002</v>
      </c>
      <c r="BC419" s="22">
        <v>1444.9259</v>
      </c>
      <c r="BD419" s="22">
        <v>3590.7393999999999</v>
      </c>
      <c r="BE419" s="22">
        <v>3632.2901999999999</v>
      </c>
      <c r="BF419" s="22">
        <v>6184.7826999999997</v>
      </c>
      <c r="BG419" s="22">
        <v>1947.0405000000001</v>
      </c>
      <c r="BH419" s="22">
        <v>6175.0155000000004</v>
      </c>
      <c r="BI419" s="22">
        <v>7187.4353000000001</v>
      </c>
      <c r="BJ419" s="22">
        <v>7203.3485000000001</v>
      </c>
      <c r="BK419" s="22">
        <v>1964.2507000000001</v>
      </c>
      <c r="BL419" s="22">
        <v>1945.028</v>
      </c>
      <c r="BM419" s="22">
        <v>3674.1369</v>
      </c>
      <c r="BN419" s="22">
        <v>4004.2802999999999</v>
      </c>
      <c r="BO419" s="22">
        <v>6724.9115000000002</v>
      </c>
      <c r="BP419" s="22">
        <v>2199.259</v>
      </c>
      <c r="BQ419" s="22">
        <v>6709.0047999999997</v>
      </c>
      <c r="BR419" s="22">
        <v>7794.3687</v>
      </c>
      <c r="BS419" s="22">
        <v>7820.2848999999997</v>
      </c>
      <c r="BT419" s="22">
        <v>2227.2876000000001</v>
      </c>
      <c r="BU419" s="22">
        <v>2195.9814999999999</v>
      </c>
      <c r="BV419" s="22">
        <v>4058.192</v>
      </c>
      <c r="BW419" s="22">
        <v>3778.0120000000002</v>
      </c>
      <c r="BX419" s="22">
        <v>6355.5938999999998</v>
      </c>
      <c r="BY419" s="22">
        <v>2070.1341000000002</v>
      </c>
      <c r="BZ419" s="22">
        <v>6341.9265999999998</v>
      </c>
      <c r="CA419" s="22">
        <v>7368.6262999999999</v>
      </c>
      <c r="CB419" s="22">
        <v>7390.8937999999998</v>
      </c>
      <c r="CC419" s="22">
        <v>2094.2166000000002</v>
      </c>
      <c r="CD419" s="22">
        <v>2067.3181</v>
      </c>
      <c r="CE419" s="22">
        <v>3822.8058999999998</v>
      </c>
      <c r="CF419" s="22">
        <v>2797.3418999999999</v>
      </c>
      <c r="CG419" s="22">
        <v>5171.01</v>
      </c>
      <c r="CH419" s="22">
        <v>1237.1170999999999</v>
      </c>
      <c r="CI419" s="22">
        <v>5166.2929000000004</v>
      </c>
      <c r="CJ419" s="22">
        <v>6102.8163999999997</v>
      </c>
      <c r="CK419" s="22">
        <v>6110.5016999999998</v>
      </c>
      <c r="CL419" s="22">
        <v>1245.4289000000001</v>
      </c>
      <c r="CM419" s="22">
        <v>1236.1451999999999</v>
      </c>
      <c r="CN419" s="22">
        <v>2841.7282</v>
      </c>
      <c r="CO419" s="22">
        <v>3134.7723999999998</v>
      </c>
      <c r="CP419" s="22">
        <v>5657.5309999999999</v>
      </c>
      <c r="CQ419" s="22">
        <v>1467.9819</v>
      </c>
      <c r="CR419" s="22">
        <v>5647.1421</v>
      </c>
      <c r="CS419" s="22">
        <v>6648.6050999999998</v>
      </c>
      <c r="CT419" s="22">
        <v>6665.5311000000002</v>
      </c>
      <c r="CU419" s="22">
        <v>1486.2876000000001</v>
      </c>
      <c r="CV419" s="22">
        <v>1465.8414</v>
      </c>
      <c r="CW419" s="22">
        <v>3190.2066</v>
      </c>
      <c r="CX419" s="22">
        <v>2932.6453999999999</v>
      </c>
      <c r="CY419" s="22">
        <v>5329.6091999999999</v>
      </c>
      <c r="CZ419" s="22">
        <v>1351.4102</v>
      </c>
      <c r="DA419" s="22">
        <v>5321.2707</v>
      </c>
      <c r="DB419" s="22">
        <v>6271.0531000000001</v>
      </c>
      <c r="DC419" s="22">
        <v>6284.6385</v>
      </c>
      <c r="DD419" s="22">
        <v>1366.1029000000001</v>
      </c>
      <c r="DE419" s="22">
        <v>1349.6922</v>
      </c>
      <c r="DF419" s="22">
        <v>2979.7680999999998</v>
      </c>
      <c r="DG419" s="22" t="s">
        <v>45</v>
      </c>
      <c r="DH419" s="22" t="s">
        <v>42</v>
      </c>
      <c r="DI419" s="22">
        <v>4285.9593000000004</v>
      </c>
      <c r="DJ419" s="22">
        <v>8107.6666999999998</v>
      </c>
      <c r="DK419" s="22">
        <v>2036.8200999999999</v>
      </c>
      <c r="DL419" s="22">
        <v>8125.6292999999996</v>
      </c>
      <c r="DM419" s="22">
        <v>8134.6215000000002</v>
      </c>
      <c r="DN419" s="22">
        <v>8152.7677000000003</v>
      </c>
      <c r="DO419" s="22">
        <v>2056.4454000000001</v>
      </c>
      <c r="DP419" s="22">
        <v>2034.5252</v>
      </c>
      <c r="DQ419" s="22">
        <v>4351.3244000000004</v>
      </c>
      <c r="DR419" s="22">
        <v>4778.9551000000001</v>
      </c>
      <c r="DS419" s="22">
        <v>8843.4725999999991</v>
      </c>
      <c r="DT419" s="22">
        <v>2373.8969999999999</v>
      </c>
      <c r="DU419" s="22">
        <v>8854.1470000000008</v>
      </c>
      <c r="DV419" s="22">
        <v>8870.5601000000006</v>
      </c>
      <c r="DW419" s="22">
        <v>8903.6813000000002</v>
      </c>
      <c r="DX419" s="22">
        <v>2409.7179999999998</v>
      </c>
      <c r="DY419" s="22">
        <v>2369.7084</v>
      </c>
      <c r="DZ419" s="22">
        <v>4862.6433999999999</v>
      </c>
      <c r="EA419" s="22">
        <v>4492.1503000000002</v>
      </c>
      <c r="EB419" s="22">
        <v>8348.1054000000004</v>
      </c>
      <c r="EC419" s="22">
        <v>2213.9144000000001</v>
      </c>
      <c r="ED419" s="22">
        <v>8360.4405999999999</v>
      </c>
      <c r="EE419" s="22">
        <v>8374.2168000000001</v>
      </c>
      <c r="EF419" s="22">
        <v>8402.0170999999991</v>
      </c>
      <c r="EG419" s="22">
        <v>2243.9807000000001</v>
      </c>
      <c r="EH419" s="22">
        <v>2210.3987000000002</v>
      </c>
      <c r="EI419" s="22">
        <v>4567.2626</v>
      </c>
      <c r="EJ419" s="22">
        <v>3330.6406000000002</v>
      </c>
      <c r="EK419" s="22">
        <v>6783.9538000000002</v>
      </c>
      <c r="EL419" s="22">
        <v>1305.8305</v>
      </c>
      <c r="EM419" s="22">
        <v>6805.0550000000003</v>
      </c>
      <c r="EN419" s="22">
        <v>6809.2231000000002</v>
      </c>
      <c r="EO419" s="22">
        <v>6817.6342000000004</v>
      </c>
      <c r="EP419" s="22">
        <v>1314.9273000000001</v>
      </c>
      <c r="EQ419" s="22">
        <v>1304.7668000000001</v>
      </c>
      <c r="ER419" s="22">
        <v>3395.8492999999999</v>
      </c>
      <c r="ES419" s="22">
        <v>3769.5246999999999</v>
      </c>
      <c r="ET419" s="22">
        <v>7435.3635000000004</v>
      </c>
      <c r="EU419" s="22">
        <v>1607.8955000000001</v>
      </c>
      <c r="EV419" s="22">
        <v>7449.8608000000004</v>
      </c>
      <c r="EW419" s="22">
        <v>7460.7067999999999</v>
      </c>
      <c r="EX419" s="22">
        <v>7482.5937999999996</v>
      </c>
      <c r="EY419" s="22">
        <v>1631.5666000000001</v>
      </c>
      <c r="EZ419" s="22">
        <v>1605.1276</v>
      </c>
      <c r="FA419" s="22">
        <v>3851.1233000000002</v>
      </c>
      <c r="FB419" s="22">
        <v>3516.7336</v>
      </c>
      <c r="FC419" s="22">
        <v>7000.9561999999996</v>
      </c>
      <c r="FD419" s="22">
        <v>1465.663</v>
      </c>
      <c r="FE419" s="22">
        <v>7016.9786000000004</v>
      </c>
      <c r="FF419" s="22">
        <v>7025.4643999999998</v>
      </c>
      <c r="FG419" s="22">
        <v>7042.5886</v>
      </c>
      <c r="FH419" s="22">
        <v>1484.183</v>
      </c>
      <c r="FI419" s="22">
        <v>1463.4974</v>
      </c>
      <c r="FJ419" s="22">
        <v>3590.7393999999999</v>
      </c>
      <c r="FK419" s="22">
        <v>3678.4535000000001</v>
      </c>
      <c r="FL419" s="22">
        <v>6292.067</v>
      </c>
      <c r="FM419" s="22">
        <v>1951.9022</v>
      </c>
      <c r="FN419" s="22">
        <v>6281.4717000000001</v>
      </c>
      <c r="FO419" s="22">
        <v>7318.8107</v>
      </c>
      <c r="FP419" s="22">
        <v>7336.0731999999998</v>
      </c>
      <c r="FQ419" s="22">
        <v>1970.5717</v>
      </c>
      <c r="FR419" s="22">
        <v>1949.7191</v>
      </c>
      <c r="FS419" s="22">
        <v>3720.5574999999999</v>
      </c>
      <c r="FT419" s="22">
        <v>4039.5814</v>
      </c>
      <c r="FU419" s="22">
        <v>6810.0735000000004</v>
      </c>
      <c r="FV419" s="22">
        <v>2200.4884000000002</v>
      </c>
      <c r="FW419" s="22">
        <v>6793.2533999999996</v>
      </c>
      <c r="FX419" s="22">
        <v>7899.2161999999998</v>
      </c>
      <c r="FY419" s="22">
        <v>7926.6203999999998</v>
      </c>
      <c r="FZ419" s="22">
        <v>2230.1264000000001</v>
      </c>
      <c r="GA419" s="22">
        <v>2197.0228000000002</v>
      </c>
      <c r="GB419" s="22">
        <v>4093.7049000000002</v>
      </c>
      <c r="GC419" s="22">
        <v>3827.6932000000002</v>
      </c>
      <c r="GD419" s="22">
        <v>6467.0019000000002</v>
      </c>
      <c r="GE419" s="22">
        <v>2077.9674</v>
      </c>
      <c r="GF419" s="22">
        <v>6452.4121999999998</v>
      </c>
      <c r="GG419" s="22">
        <v>7504.3759</v>
      </c>
      <c r="GH419" s="22">
        <v>7528.1460999999999</v>
      </c>
      <c r="GI419" s="22">
        <v>2103.6752000000001</v>
      </c>
      <c r="GJ419" s="22">
        <v>2074.9614000000001</v>
      </c>
      <c r="GK419" s="22">
        <v>3872.8155000000002</v>
      </c>
      <c r="GL419" s="22">
        <v>2797.3418999999999</v>
      </c>
      <c r="GM419" s="22">
        <v>5171.01</v>
      </c>
      <c r="GN419" s="22">
        <v>1237.1170999999999</v>
      </c>
      <c r="GO419" s="22">
        <v>5166.2929000000004</v>
      </c>
      <c r="GP419" s="22">
        <v>6102.8163999999997</v>
      </c>
      <c r="GQ419" s="22">
        <v>6110.5016999999998</v>
      </c>
      <c r="GR419" s="22">
        <v>1245.4289000000001</v>
      </c>
      <c r="GS419" s="22">
        <v>1236.1451999999999</v>
      </c>
      <c r="GT419" s="22">
        <v>2841.7282</v>
      </c>
      <c r="GU419" s="22">
        <v>3134.7723999999998</v>
      </c>
      <c r="GV419" s="22">
        <v>5657.5309999999999</v>
      </c>
      <c r="GW419" s="22">
        <v>1467.9819</v>
      </c>
      <c r="GX419" s="22">
        <v>5647.1421</v>
      </c>
      <c r="GY419" s="22">
        <v>6648.6050999999998</v>
      </c>
      <c r="GZ419" s="22">
        <v>6665.5311000000002</v>
      </c>
      <c r="HA419" s="22">
        <v>1486.2876000000001</v>
      </c>
      <c r="HB419" s="22">
        <v>1465.8414</v>
      </c>
      <c r="HC419" s="22">
        <v>3190.2066</v>
      </c>
      <c r="HD419" s="22">
        <v>2932.6453999999999</v>
      </c>
      <c r="HE419" s="22">
        <v>5329.6091999999999</v>
      </c>
      <c r="HF419" s="22">
        <v>1351.4102</v>
      </c>
      <c r="HG419" s="22">
        <v>5321.2707</v>
      </c>
      <c r="HH419" s="22">
        <v>6271.0531000000001</v>
      </c>
      <c r="HI419" s="22">
        <v>6284.6385</v>
      </c>
      <c r="HJ419" s="22">
        <v>1366.1029000000001</v>
      </c>
      <c r="HK419" s="22">
        <v>1349.6922</v>
      </c>
      <c r="HL419" s="22">
        <v>2979.7680999999998</v>
      </c>
      <c r="HM419" s="22" t="s">
        <v>45</v>
      </c>
      <c r="HN419" s="22" t="s">
        <v>42</v>
      </c>
      <c r="HO419" s="22">
        <v>4075.9544000000001</v>
      </c>
      <c r="HP419" s="22">
        <v>7689.7287999999999</v>
      </c>
      <c r="HQ419" s="22">
        <v>1953.6948</v>
      </c>
      <c r="HR419" s="22">
        <v>7709.6320999999998</v>
      </c>
      <c r="HS419" s="22">
        <v>7715.7640000000001</v>
      </c>
      <c r="HT419" s="22">
        <v>7728.1379999999999</v>
      </c>
      <c r="HU419" s="22">
        <v>1967.0775000000001</v>
      </c>
      <c r="HV419" s="22">
        <v>1952.1298999999999</v>
      </c>
      <c r="HW419" s="22">
        <v>4141.4447</v>
      </c>
      <c r="HX419" s="22">
        <v>4615.1869999999999</v>
      </c>
      <c r="HY419" s="22">
        <v>8475.0774999999994</v>
      </c>
      <c r="HZ419" s="22">
        <v>2333.6203</v>
      </c>
      <c r="IA419" s="22">
        <v>8486.7741999999998</v>
      </c>
      <c r="IB419" s="22">
        <v>8501.0936000000002</v>
      </c>
      <c r="IC419" s="22">
        <v>8529.9897999999994</v>
      </c>
      <c r="ID419" s="22">
        <v>2364.8717999999999</v>
      </c>
      <c r="IE419" s="22">
        <v>2329.9659999999999</v>
      </c>
      <c r="IF419" s="22">
        <v>4702.3356999999996</v>
      </c>
      <c r="IG419" s="22">
        <v>4315.5014000000001</v>
      </c>
      <c r="IH419" s="22">
        <v>7970.1421</v>
      </c>
      <c r="II419" s="22">
        <v>2159.3197</v>
      </c>
      <c r="IJ419" s="22">
        <v>7983.8468999999996</v>
      </c>
      <c r="IK419" s="22">
        <v>7995.2677999999996</v>
      </c>
      <c r="IL419" s="22">
        <v>8018.3148000000001</v>
      </c>
      <c r="IM419" s="22">
        <v>2184.2453</v>
      </c>
      <c r="IN419" s="22">
        <v>2156.4050000000002</v>
      </c>
      <c r="IO419" s="22">
        <v>4393.7235000000001</v>
      </c>
      <c r="IP419" s="22">
        <v>3330.6406000000002</v>
      </c>
      <c r="IQ419" s="22">
        <v>6783.9538000000002</v>
      </c>
      <c r="IR419" s="22">
        <v>1305.8305</v>
      </c>
      <c r="IS419" s="22">
        <v>6805.0550000000003</v>
      </c>
      <c r="IT419" s="22">
        <v>6809.2231000000002</v>
      </c>
      <c r="IU419" s="22">
        <v>6817.6342000000004</v>
      </c>
      <c r="IV419" s="22">
        <v>1314.9273000000001</v>
      </c>
      <c r="IW419" s="22">
        <v>1304.7668000000001</v>
      </c>
      <c r="IX419" s="22">
        <v>3395.8492999999999</v>
      </c>
      <c r="IY419" s="22">
        <v>3834.6929</v>
      </c>
      <c r="IZ419" s="22">
        <v>7512.5339000000004</v>
      </c>
      <c r="JA419" s="22">
        <v>1663.9446</v>
      </c>
      <c r="JB419" s="22">
        <v>7525.7566999999999</v>
      </c>
      <c r="JC419" s="22">
        <v>7537.7123000000001</v>
      </c>
      <c r="JD419" s="22">
        <v>7561.8387000000002</v>
      </c>
      <c r="JE419" s="22">
        <v>1690.0374999999999</v>
      </c>
      <c r="JF419" s="22">
        <v>1660.8934999999999</v>
      </c>
      <c r="JG419" s="22">
        <v>3920.3393999999998</v>
      </c>
      <c r="JH419" s="22">
        <v>3559.4342000000001</v>
      </c>
      <c r="JI419" s="22">
        <v>7051.7793000000001</v>
      </c>
      <c r="JJ419" s="22">
        <v>1502.2248999999999</v>
      </c>
      <c r="JK419" s="22">
        <v>7066.9602999999997</v>
      </c>
      <c r="JL419" s="22">
        <v>7076.1799000000001</v>
      </c>
      <c r="JM419" s="22">
        <v>7094.7848999999997</v>
      </c>
      <c r="JN419" s="22">
        <v>1522.3463999999999</v>
      </c>
      <c r="JO419" s="22">
        <v>1499.8720000000001</v>
      </c>
      <c r="JP419" s="22">
        <v>3636.8033</v>
      </c>
      <c r="JQ419" s="22">
        <v>3511.1405</v>
      </c>
      <c r="JR419" s="22">
        <v>5989.7834000000003</v>
      </c>
      <c r="JS419" s="22">
        <v>1878.4273000000001</v>
      </c>
      <c r="JT419" s="22">
        <v>5982.6692999999996</v>
      </c>
      <c r="JU419" s="22">
        <v>6963.1001999999999</v>
      </c>
      <c r="JV419" s="22">
        <v>6974.6908000000003</v>
      </c>
      <c r="JW419" s="22">
        <v>1890.9626000000001</v>
      </c>
      <c r="JX419" s="22">
        <v>1876.9616000000001</v>
      </c>
      <c r="JY419" s="22">
        <v>3554.7473</v>
      </c>
      <c r="JZ419" s="22">
        <v>3893.8838000000001</v>
      </c>
      <c r="KA419" s="22">
        <v>6523.6090999999997</v>
      </c>
      <c r="KB419" s="22">
        <v>2150.7413000000001</v>
      </c>
      <c r="KC419" s="22">
        <v>6509.2168000000001</v>
      </c>
      <c r="KD419" s="22">
        <v>7557.1965</v>
      </c>
      <c r="KE419" s="22">
        <v>7580.6454000000003</v>
      </c>
      <c r="KF419" s="22">
        <v>2176.1014</v>
      </c>
      <c r="KG419" s="22">
        <v>2147.7757999999999</v>
      </c>
      <c r="KH419" s="22">
        <v>3950.6089999999999</v>
      </c>
      <c r="KI419" s="22">
        <v>3684.2206999999999</v>
      </c>
      <c r="KJ419" s="22">
        <v>6192.4825000000001</v>
      </c>
      <c r="KK419" s="22">
        <v>2024.5749000000001</v>
      </c>
      <c r="KL419" s="22">
        <v>6180.6265999999996</v>
      </c>
      <c r="KM419" s="22">
        <v>7178.0718999999999</v>
      </c>
      <c r="KN419" s="22">
        <v>7197.3882000000003</v>
      </c>
      <c r="KO419" s="22">
        <v>2045.4656</v>
      </c>
      <c r="KP419" s="22">
        <v>2022.1321</v>
      </c>
      <c r="KQ419" s="22">
        <v>3735.2554</v>
      </c>
      <c r="KR419" s="22">
        <v>2797.3418999999999</v>
      </c>
      <c r="KS419" s="22">
        <v>5171.01</v>
      </c>
      <c r="KT419" s="22">
        <v>1237.1170999999999</v>
      </c>
      <c r="KU419" s="22">
        <v>5166.2929000000004</v>
      </c>
      <c r="KV419" s="22">
        <v>6102.8163999999997</v>
      </c>
      <c r="KW419" s="22">
        <v>6110.5016999999998</v>
      </c>
      <c r="KX419" s="22">
        <v>1245.4289000000001</v>
      </c>
      <c r="KY419" s="22">
        <v>1236.1451999999999</v>
      </c>
      <c r="KZ419" s="22">
        <v>2841.7282</v>
      </c>
      <c r="LA419" s="22">
        <v>3179.6080999999999</v>
      </c>
      <c r="LB419" s="22">
        <v>5709.9597000000003</v>
      </c>
      <c r="LC419" s="22">
        <v>1505.7001</v>
      </c>
      <c r="LD419" s="22">
        <v>5698.2214999999997</v>
      </c>
      <c r="LE419" s="22">
        <v>6704.1983</v>
      </c>
      <c r="LF419" s="22">
        <v>6723.3227999999999</v>
      </c>
      <c r="LG419" s="22">
        <v>1526.3833999999999</v>
      </c>
      <c r="LH419" s="22">
        <v>1503.2816</v>
      </c>
      <c r="LI419" s="22">
        <v>3236.8216000000002</v>
      </c>
      <c r="LJ419" s="22">
        <v>2962.9688999999998</v>
      </c>
      <c r="LK419" s="22">
        <v>5364.9804999999997</v>
      </c>
      <c r="LL419" s="22">
        <v>1376.9712</v>
      </c>
      <c r="LM419" s="22">
        <v>5355.7257</v>
      </c>
      <c r="LN419" s="22">
        <v>6308.5309999999999</v>
      </c>
      <c r="LO419" s="22">
        <v>6323.6093000000001</v>
      </c>
      <c r="LP419" s="22">
        <v>1393.2786000000001</v>
      </c>
      <c r="LQ419" s="22">
        <v>1375.0644</v>
      </c>
      <c r="LR419" s="22">
        <v>3014.4632000000001</v>
      </c>
      <c r="LS419" s="22" t="s">
        <v>45</v>
      </c>
      <c r="LT419" s="22" t="s">
        <v>42</v>
      </c>
      <c r="LU419" s="22">
        <v>847.80452000000002</v>
      </c>
      <c r="LV419" s="22">
        <v>1415.7118</v>
      </c>
      <c r="LW419" s="22">
        <v>1861.4348</v>
      </c>
      <c r="LX419" s="22">
        <v>1098.4644000000001</v>
      </c>
      <c r="LY419" s="22">
        <v>1840.4075</v>
      </c>
      <c r="LZ419" s="22">
        <v>2015.0264999999999</v>
      </c>
      <c r="MA419" s="22">
        <v>2047.3749</v>
      </c>
      <c r="MB419" s="22">
        <v>1133.4494999999999</v>
      </c>
      <c r="MC419" s="22">
        <v>1094.3734999999999</v>
      </c>
      <c r="MD419" s="22" t="s">
        <v>45</v>
      </c>
      <c r="ME419" s="22" t="s">
        <v>42</v>
      </c>
      <c r="MF419" s="22">
        <v>6167.348</v>
      </c>
      <c r="MG419" s="22">
        <v>9484.6540999999997</v>
      </c>
      <c r="MH419" s="22">
        <v>3924.7148000000002</v>
      </c>
      <c r="MI419" s="22">
        <v>9439.0681000000004</v>
      </c>
      <c r="MJ419" s="22">
        <v>10792.269</v>
      </c>
      <c r="MK419" s="22">
        <v>10866.539000000001</v>
      </c>
      <c r="ML419" s="22">
        <v>4005.0396000000001</v>
      </c>
      <c r="MM419" s="22">
        <v>3915.3222000000001</v>
      </c>
      <c r="MN419" s="22">
        <v>6158.268</v>
      </c>
      <c r="MO419" s="22">
        <v>6519.5333000000001</v>
      </c>
      <c r="MP419" s="22">
        <v>9837.6190999999999</v>
      </c>
      <c r="MQ419" s="22">
        <v>4276.3771999999999</v>
      </c>
      <c r="MR419" s="22">
        <v>9792.0251000000007</v>
      </c>
      <c r="MS419" s="22">
        <v>11145.54</v>
      </c>
      <c r="MT419" s="22">
        <v>11219.825000000001</v>
      </c>
      <c r="MU419" s="22">
        <v>4356.7163</v>
      </c>
      <c r="MV419" s="22">
        <v>4266.9830000000002</v>
      </c>
      <c r="MW419" s="22">
        <v>6510.7578999999996</v>
      </c>
      <c r="MX419" s="22" t="s">
        <v>45</v>
      </c>
      <c r="MY419" s="22" t="s">
        <v>42</v>
      </c>
      <c r="MZ419" s="22">
        <v>11.199769999999999</v>
      </c>
      <c r="NA419" s="22">
        <v>11.176466</v>
      </c>
      <c r="NB419" s="22">
        <v>12.052803000000001</v>
      </c>
      <c r="NC419" s="22">
        <v>10.583791</v>
      </c>
      <c r="ND419" s="22">
        <v>12.010479</v>
      </c>
      <c r="NE419" s="22">
        <v>12.361506</v>
      </c>
      <c r="NF419" s="22">
        <v>12.428476</v>
      </c>
      <c r="NG419" s="22">
        <v>10.656219999999999</v>
      </c>
      <c r="NH419" s="22">
        <v>10.575322</v>
      </c>
      <c r="NI419" s="22">
        <v>7.9962191000000002</v>
      </c>
      <c r="NJ419" s="22">
        <v>7.9729521999999999</v>
      </c>
      <c r="NK419" s="22">
        <v>8.8478872000000006</v>
      </c>
      <c r="NL419" s="22">
        <v>7.3812258999999996</v>
      </c>
      <c r="NM419" s="22">
        <v>8.8056309000000006</v>
      </c>
      <c r="NN419" s="22">
        <v>9.1560965000000003</v>
      </c>
      <c r="NO419" s="22">
        <v>9.2229592</v>
      </c>
      <c r="NP419" s="22">
        <v>7.4535385999999999</v>
      </c>
      <c r="NQ419" s="22">
        <v>7.3727701999999997</v>
      </c>
      <c r="NR419" s="22">
        <v>13.566867999999999</v>
      </c>
      <c r="NS419" s="22">
        <v>10.361722</v>
      </c>
      <c r="NT419" s="22" t="s">
        <v>45</v>
      </c>
      <c r="NU419" s="22" t="s">
        <v>42</v>
      </c>
      <c r="NV419" s="22">
        <v>0.41946046999999997</v>
      </c>
      <c r="NW419" s="22">
        <v>0.43145113000000002</v>
      </c>
      <c r="NX419" s="22">
        <v>0.34211755999999999</v>
      </c>
      <c r="NY419" s="22">
        <v>0.37321605000000002</v>
      </c>
      <c r="NZ419" s="22">
        <v>0.24149393999999999</v>
      </c>
      <c r="OA419" s="22">
        <v>0.34211755999999999</v>
      </c>
      <c r="OB419" s="22">
        <v>0.37321605000000002</v>
      </c>
      <c r="OC419" s="22">
        <v>0.24149393999999999</v>
      </c>
      <c r="OD419" s="22">
        <v>0.44111600000000001</v>
      </c>
      <c r="OE419" s="22">
        <v>0.44111600000000001</v>
      </c>
      <c r="OF419" s="22">
        <v>5.8808448000000002</v>
      </c>
      <c r="OG419" s="22">
        <v>2.3768243</v>
      </c>
      <c r="OH419" s="22">
        <v>8.2051111999999993</v>
      </c>
      <c r="OI419" s="22">
        <v>2.2764549000000001</v>
      </c>
      <c r="OJ419" s="22" t="s">
        <v>45</v>
      </c>
      <c r="OK419" s="22" t="s">
        <v>42</v>
      </c>
      <c r="OL419" s="22">
        <v>1687.1072999999999</v>
      </c>
      <c r="OM419" s="22">
        <v>3874.3935000000001</v>
      </c>
      <c r="ON419" s="22">
        <v>409.63621999999998</v>
      </c>
      <c r="OO419" s="22">
        <v>3891.0077000000001</v>
      </c>
      <c r="OP419" s="22">
        <v>3891.0077000000001</v>
      </c>
      <c r="OQ419" s="22">
        <v>3891.0077000000001</v>
      </c>
      <c r="OR419" s="22">
        <v>409.63621999999998</v>
      </c>
      <c r="OS419" s="22">
        <v>409.63621999999998</v>
      </c>
      <c r="OT419" s="22">
        <v>1687.1072999999999</v>
      </c>
      <c r="OU419" s="22">
        <v>1414.1206</v>
      </c>
      <c r="OV419" s="22">
        <v>2938.2498000000001</v>
      </c>
      <c r="OW419" s="22">
        <v>417.12977000000001</v>
      </c>
      <c r="OX419" s="22">
        <v>2938.2498000000001</v>
      </c>
      <c r="OY419" s="22">
        <v>3536.1441</v>
      </c>
      <c r="OZ419" s="22">
        <v>3536.1441</v>
      </c>
      <c r="PA419" s="22">
        <v>417.12977000000001</v>
      </c>
      <c r="PB419" s="22">
        <v>417.12977000000001</v>
      </c>
      <c r="PC419" s="22">
        <v>1414.1206</v>
      </c>
    </row>
    <row r="420" spans="1:419">
      <c r="A420" s="22" t="s">
        <v>46</v>
      </c>
      <c r="B420" s="22" t="s">
        <v>42</v>
      </c>
      <c r="C420" s="22">
        <v>99119.959000000003</v>
      </c>
      <c r="D420" s="22">
        <v>98618.171000000002</v>
      </c>
      <c r="E420" s="22">
        <v>65399.161</v>
      </c>
      <c r="F420" s="22">
        <v>98821.853000000003</v>
      </c>
      <c r="G420" s="22">
        <v>98846.959000000003</v>
      </c>
      <c r="H420" s="22">
        <v>98836.350999999995</v>
      </c>
      <c r="I420" s="22">
        <v>65327.273000000001</v>
      </c>
      <c r="J420" s="22">
        <v>65361.288999999997</v>
      </c>
      <c r="K420" s="22">
        <v>98834.695999999996</v>
      </c>
      <c r="L420" s="22">
        <v>104826.23</v>
      </c>
      <c r="M420" s="22">
        <v>104824.5</v>
      </c>
      <c r="N420" s="22">
        <v>69209.103000000003</v>
      </c>
      <c r="O420" s="22">
        <v>104487.69</v>
      </c>
      <c r="P420" s="22">
        <v>104534.14</v>
      </c>
      <c r="Q420" s="22">
        <v>104514.52</v>
      </c>
      <c r="R420" s="22">
        <v>69076.081000000006</v>
      </c>
      <c r="S420" s="22">
        <v>69139.024999999994</v>
      </c>
      <c r="T420" s="22">
        <v>105038.56</v>
      </c>
      <c r="U420" s="22">
        <v>99817.490999999995</v>
      </c>
      <c r="V420" s="22">
        <v>99663.144</v>
      </c>
      <c r="W420" s="22">
        <v>65892.046000000002</v>
      </c>
      <c r="X420" s="22">
        <v>99501.35</v>
      </c>
      <c r="Y420" s="22">
        <v>99540.273000000001</v>
      </c>
      <c r="Z420" s="22">
        <v>99523.827999999994</v>
      </c>
      <c r="AA420" s="22">
        <v>65780.591</v>
      </c>
      <c r="AB420" s="22">
        <v>65833.33</v>
      </c>
      <c r="AC420" s="22">
        <v>99870.827999999994</v>
      </c>
      <c r="AD420" s="22">
        <v>91512.49</v>
      </c>
      <c r="AE420" s="22">
        <v>91049.635999999999</v>
      </c>
      <c r="AF420" s="22">
        <v>60302.481</v>
      </c>
      <c r="AG420" s="22">
        <v>91249.217999999993</v>
      </c>
      <c r="AH420" s="22">
        <v>91261.811000000002</v>
      </c>
      <c r="AI420" s="22">
        <v>91256.49</v>
      </c>
      <c r="AJ420" s="22">
        <v>60266.423000000003</v>
      </c>
      <c r="AK420" s="22">
        <v>60283.485000000001</v>
      </c>
      <c r="AL420" s="22">
        <v>91261.11</v>
      </c>
      <c r="AM420" s="22">
        <v>96881.038</v>
      </c>
      <c r="AN420" s="22">
        <v>96880.77</v>
      </c>
      <c r="AO420" s="22">
        <v>63886.267999999996</v>
      </c>
      <c r="AP420" s="22">
        <v>96580.081000000006</v>
      </c>
      <c r="AQ420" s="22">
        <v>96612.452000000005</v>
      </c>
      <c r="AR420" s="22">
        <v>96598.774000000005</v>
      </c>
      <c r="AS420" s="22">
        <v>63793.572999999997</v>
      </c>
      <c r="AT420" s="22">
        <v>63837.434999999998</v>
      </c>
      <c r="AU420" s="22">
        <v>97090.160999999993</v>
      </c>
      <c r="AV420" s="22">
        <v>92157.755000000005</v>
      </c>
      <c r="AW420" s="22">
        <v>92016.308999999994</v>
      </c>
      <c r="AX420" s="22">
        <v>60758.432999999997</v>
      </c>
      <c r="AY420" s="22">
        <v>91877.8</v>
      </c>
      <c r="AZ420" s="22">
        <v>91903.175000000003</v>
      </c>
      <c r="BA420" s="22">
        <v>91892.452999999994</v>
      </c>
      <c r="BB420" s="22">
        <v>60685.773999999998</v>
      </c>
      <c r="BC420" s="22">
        <v>60720.156000000003</v>
      </c>
      <c r="BD420" s="22">
        <v>92219.604000000007</v>
      </c>
      <c r="BE420" s="22">
        <v>80726.521999999997</v>
      </c>
      <c r="BF420" s="22">
        <v>73621.937000000005</v>
      </c>
      <c r="BG420" s="22">
        <v>86899.245999999999</v>
      </c>
      <c r="BH420" s="22">
        <v>73596.925000000003</v>
      </c>
      <c r="BI420" s="22">
        <v>88782.922000000006</v>
      </c>
      <c r="BJ420" s="22">
        <v>88772.856</v>
      </c>
      <c r="BK420" s="22">
        <v>86831.03</v>
      </c>
      <c r="BL420" s="22">
        <v>86863.308999999994</v>
      </c>
      <c r="BM420" s="22">
        <v>80572.971999999994</v>
      </c>
      <c r="BN420" s="22">
        <v>86216.885999999999</v>
      </c>
      <c r="BO420" s="22">
        <v>78629.782000000007</v>
      </c>
      <c r="BP420" s="22">
        <v>92827.406000000003</v>
      </c>
      <c r="BQ420" s="22">
        <v>78589.047000000006</v>
      </c>
      <c r="BR420" s="22">
        <v>94816.201000000001</v>
      </c>
      <c r="BS420" s="22">
        <v>94799.808999999994</v>
      </c>
      <c r="BT420" s="22">
        <v>92716.308000000005</v>
      </c>
      <c r="BU420" s="22">
        <v>92768.877999999997</v>
      </c>
      <c r="BV420" s="22">
        <v>86038.436000000002</v>
      </c>
      <c r="BW420" s="22">
        <v>81645.600000000006</v>
      </c>
      <c r="BX420" s="22">
        <v>74461.129000000001</v>
      </c>
      <c r="BY420" s="22">
        <v>87900.581999999995</v>
      </c>
      <c r="BZ420" s="22">
        <v>74426.129000000001</v>
      </c>
      <c r="CA420" s="22">
        <v>89789.648000000001</v>
      </c>
      <c r="CB420" s="22">
        <v>89775.563999999998</v>
      </c>
      <c r="CC420" s="22">
        <v>87805.125</v>
      </c>
      <c r="CD420" s="22">
        <v>87850.293999999994</v>
      </c>
      <c r="CE420" s="22">
        <v>81479.532000000007</v>
      </c>
      <c r="CF420" s="22">
        <v>74774.741999999998</v>
      </c>
      <c r="CG420" s="22">
        <v>68179.430999999997</v>
      </c>
      <c r="CH420" s="22">
        <v>80490.243000000002</v>
      </c>
      <c r="CI420" s="22">
        <v>68167.350999999995</v>
      </c>
      <c r="CJ420" s="22">
        <v>82257.013000000006</v>
      </c>
      <c r="CK420" s="22">
        <v>82252.150999999998</v>
      </c>
      <c r="CL420" s="22">
        <v>80457.297999999995</v>
      </c>
      <c r="CM420" s="22">
        <v>80472.887000000002</v>
      </c>
      <c r="CN420" s="22">
        <v>74644.657999999996</v>
      </c>
      <c r="CO420" s="22">
        <v>79650.933000000005</v>
      </c>
      <c r="CP420" s="22">
        <v>72627.165999999997</v>
      </c>
      <c r="CQ420" s="22">
        <v>85755.923999999999</v>
      </c>
      <c r="CR420" s="22">
        <v>72600.561000000002</v>
      </c>
      <c r="CS420" s="22">
        <v>87615.119000000006</v>
      </c>
      <c r="CT420" s="22">
        <v>87604.413</v>
      </c>
      <c r="CU420" s="22">
        <v>85683.365000000005</v>
      </c>
      <c r="CV420" s="22">
        <v>85717.698999999993</v>
      </c>
      <c r="CW420" s="22">
        <v>79498.154999999999</v>
      </c>
      <c r="CX420" s="22">
        <v>75628.111000000004</v>
      </c>
      <c r="CY420" s="22">
        <v>68958.626000000004</v>
      </c>
      <c r="CZ420" s="22">
        <v>81419.987999999998</v>
      </c>
      <c r="DA420" s="22">
        <v>68937.271999999997</v>
      </c>
      <c r="DB420" s="22">
        <v>83191.763000000006</v>
      </c>
      <c r="DC420" s="22">
        <v>83183.17</v>
      </c>
      <c r="DD420" s="22">
        <v>81361.75</v>
      </c>
      <c r="DE420" s="22">
        <v>81389.308000000005</v>
      </c>
      <c r="DF420" s="22">
        <v>75486.403999999995</v>
      </c>
      <c r="DG420" s="22" t="s">
        <v>46</v>
      </c>
      <c r="DH420" s="22" t="s">
        <v>42</v>
      </c>
      <c r="DI420" s="22">
        <v>101584.34</v>
      </c>
      <c r="DJ420" s="22">
        <v>101069.83</v>
      </c>
      <c r="DK420" s="22">
        <v>67023.445000000007</v>
      </c>
      <c r="DL420" s="22">
        <v>101277.1</v>
      </c>
      <c r="DM420" s="22">
        <v>101304.26</v>
      </c>
      <c r="DN420" s="22">
        <v>101292.79</v>
      </c>
      <c r="DO420" s="22">
        <v>66945.656000000003</v>
      </c>
      <c r="DP420" s="22">
        <v>66982.464000000007</v>
      </c>
      <c r="DQ420" s="22">
        <v>101290.26</v>
      </c>
      <c r="DR420" s="22">
        <v>108274.99</v>
      </c>
      <c r="DS420" s="22">
        <v>107724.25</v>
      </c>
      <c r="DT420" s="22">
        <v>71484.751999999993</v>
      </c>
      <c r="DU420" s="22">
        <v>107923.39</v>
      </c>
      <c r="DV420" s="22">
        <v>107972.98</v>
      </c>
      <c r="DW420" s="22">
        <v>107952.03</v>
      </c>
      <c r="DX420" s="22">
        <v>71342.766000000003</v>
      </c>
      <c r="DY420" s="22">
        <v>71409.951000000001</v>
      </c>
      <c r="DZ420" s="22">
        <v>107942.78</v>
      </c>
      <c r="EA420" s="22">
        <v>102662.46</v>
      </c>
      <c r="EB420" s="22">
        <v>102140.91</v>
      </c>
      <c r="EC420" s="22">
        <v>67768.824999999997</v>
      </c>
      <c r="ED420" s="22">
        <v>102335.41</v>
      </c>
      <c r="EE420" s="22">
        <v>102377.03</v>
      </c>
      <c r="EF420" s="22">
        <v>102359.45</v>
      </c>
      <c r="EG420" s="22">
        <v>67649.649999999994</v>
      </c>
      <c r="EH420" s="22">
        <v>67706.042000000001</v>
      </c>
      <c r="EI420" s="22">
        <v>102352.27</v>
      </c>
      <c r="EJ420" s="22">
        <v>91512.49</v>
      </c>
      <c r="EK420" s="22">
        <v>91049.635999999999</v>
      </c>
      <c r="EL420" s="22">
        <v>60302.481</v>
      </c>
      <c r="EM420" s="22">
        <v>91249.217999999993</v>
      </c>
      <c r="EN420" s="22">
        <v>91261.811000000002</v>
      </c>
      <c r="EO420" s="22">
        <v>91256.49</v>
      </c>
      <c r="EP420" s="22">
        <v>60266.423000000003</v>
      </c>
      <c r="EQ420" s="22">
        <v>60283.485000000001</v>
      </c>
      <c r="ER420" s="22">
        <v>91261.11</v>
      </c>
      <c r="ES420" s="22">
        <v>97375.438999999998</v>
      </c>
      <c r="ET420" s="22">
        <v>96880.77</v>
      </c>
      <c r="EU420" s="22">
        <v>64213.243999999999</v>
      </c>
      <c r="EV420" s="22">
        <v>97072.680999999997</v>
      </c>
      <c r="EW420" s="22">
        <v>97105.447</v>
      </c>
      <c r="EX420" s="22">
        <v>97091.601999999999</v>
      </c>
      <c r="EY420" s="22">
        <v>64119.417999999998</v>
      </c>
      <c r="EZ420" s="22">
        <v>64163.815000000002</v>
      </c>
      <c r="FA420" s="22">
        <v>97090.160999999993</v>
      </c>
      <c r="FB420" s="22">
        <v>92485.524999999994</v>
      </c>
      <c r="FC420" s="22">
        <v>92016.308999999994</v>
      </c>
      <c r="FD420" s="22">
        <v>60975.205999999998</v>
      </c>
      <c r="FE420" s="22">
        <v>92204.376000000004</v>
      </c>
      <c r="FF420" s="22">
        <v>92230.012000000002</v>
      </c>
      <c r="FG420" s="22">
        <v>92219.18</v>
      </c>
      <c r="FH420" s="22">
        <v>60901.796999999999</v>
      </c>
      <c r="FI420" s="22">
        <v>60936.533000000003</v>
      </c>
      <c r="FJ420" s="22">
        <v>92219.604000000007</v>
      </c>
      <c r="FK420" s="22">
        <v>82664.203999999998</v>
      </c>
      <c r="FL420" s="22">
        <v>75387.925000000003</v>
      </c>
      <c r="FM420" s="22">
        <v>88988.11</v>
      </c>
      <c r="FN420" s="22">
        <v>75360.792000000001</v>
      </c>
      <c r="FO420" s="22">
        <v>90914.841</v>
      </c>
      <c r="FP420" s="22">
        <v>90903.922000000006</v>
      </c>
      <c r="FQ420" s="22">
        <v>88914.108999999997</v>
      </c>
      <c r="FR420" s="22">
        <v>88949.125</v>
      </c>
      <c r="FS420" s="22">
        <v>82505.247000000003</v>
      </c>
      <c r="FT420" s="22">
        <v>87803.197</v>
      </c>
      <c r="FU420" s="22">
        <v>80075.400999999998</v>
      </c>
      <c r="FV420" s="22">
        <v>94538.395999999993</v>
      </c>
      <c r="FW420" s="22">
        <v>80032.327999999994</v>
      </c>
      <c r="FX420" s="22">
        <v>96561.494000000006</v>
      </c>
      <c r="FY420" s="22">
        <v>96544.160999999993</v>
      </c>
      <c r="FZ420" s="22">
        <v>94420.918000000005</v>
      </c>
      <c r="GA420" s="22">
        <v>94476.508000000002</v>
      </c>
      <c r="GB420" s="22">
        <v>87619.667000000001</v>
      </c>
      <c r="GC420" s="22">
        <v>83605.47</v>
      </c>
      <c r="GD420" s="22">
        <v>76247.376000000004</v>
      </c>
      <c r="GE420" s="22">
        <v>90013.619000000006</v>
      </c>
      <c r="GF420" s="22">
        <v>76210.013999999996</v>
      </c>
      <c r="GG420" s="22">
        <v>91945.870999999999</v>
      </c>
      <c r="GH420" s="22">
        <v>91930.835999999996</v>
      </c>
      <c r="GI420" s="22">
        <v>89911.72</v>
      </c>
      <c r="GJ420" s="22">
        <v>89959.937999999995</v>
      </c>
      <c r="GK420" s="22">
        <v>83433.692999999999</v>
      </c>
      <c r="GL420" s="22">
        <v>74774.741999999998</v>
      </c>
      <c r="GM420" s="22">
        <v>68179.430999999997</v>
      </c>
      <c r="GN420" s="22">
        <v>80490.243000000002</v>
      </c>
      <c r="GO420" s="22">
        <v>68167.350999999995</v>
      </c>
      <c r="GP420" s="22">
        <v>82257.013000000006</v>
      </c>
      <c r="GQ420" s="22">
        <v>82252.150999999998</v>
      </c>
      <c r="GR420" s="22">
        <v>80457.297999999995</v>
      </c>
      <c r="GS420" s="22">
        <v>80472.887000000002</v>
      </c>
      <c r="GT420" s="22">
        <v>74644.657999999996</v>
      </c>
      <c r="GU420" s="22">
        <v>79650.933000000005</v>
      </c>
      <c r="GV420" s="22">
        <v>72627.165999999997</v>
      </c>
      <c r="GW420" s="22">
        <v>85755.923999999999</v>
      </c>
      <c r="GX420" s="22">
        <v>72600.561000000002</v>
      </c>
      <c r="GY420" s="22">
        <v>87615.119000000006</v>
      </c>
      <c r="GZ420" s="22">
        <v>87604.413</v>
      </c>
      <c r="HA420" s="22">
        <v>85683.365000000005</v>
      </c>
      <c r="HB420" s="22">
        <v>85717.698999999993</v>
      </c>
      <c r="HC420" s="22">
        <v>79498.154999999999</v>
      </c>
      <c r="HD420" s="22">
        <v>75628.111000000004</v>
      </c>
      <c r="HE420" s="22">
        <v>68958.626000000004</v>
      </c>
      <c r="HF420" s="22">
        <v>81419.987999999998</v>
      </c>
      <c r="HG420" s="22">
        <v>68937.271999999997</v>
      </c>
      <c r="HH420" s="22">
        <v>83191.763000000006</v>
      </c>
      <c r="HI420" s="22">
        <v>83183.17</v>
      </c>
      <c r="HJ420" s="22">
        <v>81361.75</v>
      </c>
      <c r="HK420" s="22">
        <v>81389.308000000005</v>
      </c>
      <c r="HL420" s="22">
        <v>75486.403999999995</v>
      </c>
      <c r="HM420" s="22" t="s">
        <v>46</v>
      </c>
      <c r="HN420" s="22" t="s">
        <v>42</v>
      </c>
      <c r="HO420" s="22">
        <v>95994.866999999998</v>
      </c>
      <c r="HP420" s="22">
        <v>95509.589000000007</v>
      </c>
      <c r="HQ420" s="22">
        <v>63325.991000000002</v>
      </c>
      <c r="HR420" s="22">
        <v>95712.944000000003</v>
      </c>
      <c r="HS420" s="22">
        <v>95731.468999999997</v>
      </c>
      <c r="HT420" s="22">
        <v>95723.642000000007</v>
      </c>
      <c r="HU420" s="22">
        <v>63272.945</v>
      </c>
      <c r="HV420" s="22">
        <v>63298.044999999998</v>
      </c>
      <c r="HW420" s="22">
        <v>95725.388999999996</v>
      </c>
      <c r="HX420" s="22">
        <v>102801.39</v>
      </c>
      <c r="HY420" s="22">
        <v>102279.03</v>
      </c>
      <c r="HZ420" s="22">
        <v>67869.551999999996</v>
      </c>
      <c r="IA420" s="22">
        <v>102472.09</v>
      </c>
      <c r="IB420" s="22">
        <v>102515.35</v>
      </c>
      <c r="IC420" s="22">
        <v>102497.07</v>
      </c>
      <c r="ID420" s="22">
        <v>67745.678</v>
      </c>
      <c r="IE420" s="22">
        <v>67804.293000000005</v>
      </c>
      <c r="IF420" s="22">
        <v>102491.74</v>
      </c>
      <c r="IG420" s="22">
        <v>97265.995999999999</v>
      </c>
      <c r="IH420" s="22">
        <v>96772.523000000001</v>
      </c>
      <c r="II420" s="22">
        <v>64202.125</v>
      </c>
      <c r="IJ420" s="22">
        <v>96961.957999999999</v>
      </c>
      <c r="IK420" s="22">
        <v>96996.460999999996</v>
      </c>
      <c r="IL420" s="22">
        <v>96981.883000000002</v>
      </c>
      <c r="IM420" s="22">
        <v>64103.326000000001</v>
      </c>
      <c r="IN420" s="22">
        <v>64150.076000000001</v>
      </c>
      <c r="IO420" s="22">
        <v>96978.909</v>
      </c>
      <c r="IP420" s="22">
        <v>91513.888000000006</v>
      </c>
      <c r="IQ420" s="22">
        <v>91051.034</v>
      </c>
      <c r="IR420" s="22">
        <v>60303.879000000001</v>
      </c>
      <c r="IS420" s="22">
        <v>91250.615999999995</v>
      </c>
      <c r="IT420" s="22">
        <v>91263.209000000003</v>
      </c>
      <c r="IU420" s="22">
        <v>91257.888000000006</v>
      </c>
      <c r="IV420" s="22">
        <v>60267.821000000004</v>
      </c>
      <c r="IW420" s="22">
        <v>60284.883000000002</v>
      </c>
      <c r="IX420" s="22">
        <v>91262.508000000002</v>
      </c>
      <c r="IY420" s="22">
        <v>97734.828999999998</v>
      </c>
      <c r="IZ420" s="22">
        <v>97237.982999999993</v>
      </c>
      <c r="JA420" s="22">
        <v>64458.800999999999</v>
      </c>
      <c r="JB420" s="22">
        <v>97427.183999999994</v>
      </c>
      <c r="JC420" s="22">
        <v>97463.303</v>
      </c>
      <c r="JD420" s="22">
        <v>97448.042000000001</v>
      </c>
      <c r="JE420" s="22">
        <v>64355.375</v>
      </c>
      <c r="JF420" s="22">
        <v>64404.313999999998</v>
      </c>
      <c r="JG420" s="22">
        <v>97445.906000000003</v>
      </c>
      <c r="JH420" s="22">
        <v>92727.955000000002</v>
      </c>
      <c r="JI420" s="22">
        <v>92257.274999999994</v>
      </c>
      <c r="JJ420" s="22">
        <v>61140.682999999997</v>
      </c>
      <c r="JK420" s="22">
        <v>92443.562000000005</v>
      </c>
      <c r="JL420" s="22">
        <v>92471.414999999994</v>
      </c>
      <c r="JM420" s="22">
        <v>92459.645999999993</v>
      </c>
      <c r="JN420" s="22">
        <v>61060.927000000003</v>
      </c>
      <c r="JO420" s="22">
        <v>61098.667000000001</v>
      </c>
      <c r="JP420" s="22">
        <v>92459.758000000002</v>
      </c>
      <c r="JQ420" s="22">
        <v>78319.627999999997</v>
      </c>
      <c r="JR420" s="22">
        <v>71426.858999999997</v>
      </c>
      <c r="JS420" s="22">
        <v>84300.311000000002</v>
      </c>
      <c r="JT420" s="22">
        <v>71408.641000000003</v>
      </c>
      <c r="JU420" s="22">
        <v>86137.665999999997</v>
      </c>
      <c r="JV420" s="22">
        <v>86130.335000000006</v>
      </c>
      <c r="JW420" s="22">
        <v>84250.625</v>
      </c>
      <c r="JX420" s="22">
        <v>84274.135999999999</v>
      </c>
      <c r="JY420" s="22">
        <v>78177.421000000002</v>
      </c>
      <c r="JZ420" s="22">
        <v>83310.771999999997</v>
      </c>
      <c r="KA420" s="22">
        <v>75979.777000000002</v>
      </c>
      <c r="KB420" s="22">
        <v>89694.835000000006</v>
      </c>
      <c r="KC420" s="22">
        <v>75942.92</v>
      </c>
      <c r="KD420" s="22">
        <v>91620.567999999999</v>
      </c>
      <c r="KE420" s="22">
        <v>91605.736999999994</v>
      </c>
      <c r="KF420" s="22">
        <v>89594.313999999998</v>
      </c>
      <c r="KG420" s="22">
        <v>89641.879000000001</v>
      </c>
      <c r="KH420" s="22">
        <v>83141.399000000005</v>
      </c>
      <c r="KI420" s="22">
        <v>79408.327999999994</v>
      </c>
      <c r="KJ420" s="22">
        <v>72420.888000000006</v>
      </c>
      <c r="KK420" s="22">
        <v>85486.9</v>
      </c>
      <c r="KL420" s="22">
        <v>72390.527000000002</v>
      </c>
      <c r="KM420" s="22">
        <v>87330.144</v>
      </c>
      <c r="KN420" s="22">
        <v>87317.926000000007</v>
      </c>
      <c r="KO420" s="22">
        <v>85404.093999999997</v>
      </c>
      <c r="KP420" s="22">
        <v>85443.277000000002</v>
      </c>
      <c r="KQ420" s="22">
        <v>79251.820999999996</v>
      </c>
      <c r="KR420" s="22">
        <v>74775.183000000005</v>
      </c>
      <c r="KS420" s="22">
        <v>68179.872000000003</v>
      </c>
      <c r="KT420" s="22">
        <v>80490.683999999994</v>
      </c>
      <c r="KU420" s="22">
        <v>68167.792000000001</v>
      </c>
      <c r="KV420" s="22">
        <v>82257.453999999998</v>
      </c>
      <c r="KW420" s="22">
        <v>82252.592000000004</v>
      </c>
      <c r="KX420" s="22">
        <v>80457.739000000001</v>
      </c>
      <c r="KY420" s="22">
        <v>80473.327999999994</v>
      </c>
      <c r="KZ420" s="22">
        <v>74645.099000000002</v>
      </c>
      <c r="LA420" s="22">
        <v>79934.092999999993</v>
      </c>
      <c r="LB420" s="22">
        <v>72885.702999999994</v>
      </c>
      <c r="LC420" s="22">
        <v>86064.937000000005</v>
      </c>
      <c r="LD420" s="22">
        <v>72855.642999999996</v>
      </c>
      <c r="LE420" s="22">
        <v>87925.18</v>
      </c>
      <c r="LF420" s="22">
        <v>87913.084000000003</v>
      </c>
      <c r="LG420" s="22">
        <v>85982.953999999998</v>
      </c>
      <c r="LH420" s="22">
        <v>86021.747000000003</v>
      </c>
      <c r="LI420" s="22">
        <v>79777.262000000002</v>
      </c>
      <c r="LJ420" s="22">
        <v>75817.001000000004</v>
      </c>
      <c r="LK420" s="22">
        <v>69131.096000000005</v>
      </c>
      <c r="LL420" s="22">
        <v>81626.176000000007</v>
      </c>
      <c r="LM420" s="22">
        <v>69107.395999999993</v>
      </c>
      <c r="LN420" s="22">
        <v>83398.581000000006</v>
      </c>
      <c r="LO420" s="22">
        <v>83389.043000000005</v>
      </c>
      <c r="LP420" s="22">
        <v>81561.536999999997</v>
      </c>
      <c r="LQ420" s="22">
        <v>81592.123000000007</v>
      </c>
      <c r="LR420" s="22">
        <v>75673.232999999993</v>
      </c>
      <c r="LS420" s="22" t="s">
        <v>46</v>
      </c>
      <c r="LT420" s="22" t="s">
        <v>42</v>
      </c>
      <c r="LU420" s="22">
        <v>12100.175999999999</v>
      </c>
      <c r="LV420" s="22">
        <v>15386.978999999999</v>
      </c>
      <c r="LW420" s="22">
        <v>14286.036</v>
      </c>
      <c r="LX420" s="22">
        <v>16119.624</v>
      </c>
      <c r="LY420" s="22">
        <v>14218.132</v>
      </c>
      <c r="LZ420" s="22">
        <v>16662.39</v>
      </c>
      <c r="MA420" s="22">
        <v>16641.929</v>
      </c>
      <c r="MB420" s="22">
        <v>15980.951999999999</v>
      </c>
      <c r="MC420" s="22">
        <v>16046.57</v>
      </c>
      <c r="MD420" s="22" t="s">
        <v>46</v>
      </c>
      <c r="ME420" s="22" t="s">
        <v>42</v>
      </c>
      <c r="MF420" s="22">
        <v>109664.02</v>
      </c>
      <c r="MG420" s="22">
        <v>100343.75</v>
      </c>
      <c r="MH420" s="22">
        <v>117872.92</v>
      </c>
      <c r="MI420" s="22">
        <v>100227.01</v>
      </c>
      <c r="MJ420" s="22">
        <v>120207.53</v>
      </c>
      <c r="MK420" s="22">
        <v>120160.55</v>
      </c>
      <c r="ML420" s="22">
        <v>117554.54</v>
      </c>
      <c r="MM420" s="22">
        <v>117705.19</v>
      </c>
      <c r="MN420" s="22">
        <v>109366.98</v>
      </c>
      <c r="MO420" s="22">
        <v>109701.23</v>
      </c>
      <c r="MP420" s="22">
        <v>100378.77</v>
      </c>
      <c r="MQ420" s="22">
        <v>117912.04</v>
      </c>
      <c r="MR420" s="22">
        <v>100262.01</v>
      </c>
      <c r="MS420" s="22">
        <v>120247.21</v>
      </c>
      <c r="MT420" s="22">
        <v>120200.22</v>
      </c>
      <c r="MU420" s="22">
        <v>117593.60000000001</v>
      </c>
      <c r="MV420" s="22">
        <v>117744.28</v>
      </c>
      <c r="MW420" s="22">
        <v>109404.14</v>
      </c>
      <c r="MX420" s="22" t="s">
        <v>46</v>
      </c>
      <c r="MY420" s="22" t="s">
        <v>42</v>
      </c>
      <c r="MZ420" s="22">
        <v>33.527610000000003</v>
      </c>
      <c r="NA420" s="22">
        <v>33.403585999999997</v>
      </c>
      <c r="NB420" s="22">
        <v>31.290395</v>
      </c>
      <c r="NC420" s="22">
        <v>35.157452999999997</v>
      </c>
      <c r="ND420" s="22">
        <v>31.166791</v>
      </c>
      <c r="NE420" s="22">
        <v>36.066837999999997</v>
      </c>
      <c r="NF420" s="22">
        <v>36.024478000000002</v>
      </c>
      <c r="NG420" s="22">
        <v>34.870364000000002</v>
      </c>
      <c r="NH420" s="22">
        <v>35.006211</v>
      </c>
      <c r="NI420" s="22">
        <v>28.691541999999998</v>
      </c>
      <c r="NJ420" s="22">
        <v>28.567716000000001</v>
      </c>
      <c r="NK420" s="22">
        <v>26.457906000000001</v>
      </c>
      <c r="NL420" s="22">
        <v>30.318776</v>
      </c>
      <c r="NM420" s="22">
        <v>26.334499000000001</v>
      </c>
      <c r="NN420" s="22">
        <v>31.226707000000001</v>
      </c>
      <c r="NO420" s="22">
        <v>31.184415000000001</v>
      </c>
      <c r="NP420" s="22">
        <v>30.032146999999998</v>
      </c>
      <c r="NQ420" s="22">
        <v>30.167776</v>
      </c>
      <c r="NR420" s="22">
        <v>59.139789</v>
      </c>
      <c r="NS420" s="22">
        <v>54.262909999999998</v>
      </c>
      <c r="NT420" s="22" t="s">
        <v>46</v>
      </c>
      <c r="NU420" s="22" t="s">
        <v>42</v>
      </c>
      <c r="NV420" s="22">
        <v>3.2484343999999998E-2</v>
      </c>
      <c r="NW420" s="22">
        <v>3.1234921999999998E-2</v>
      </c>
      <c r="NX420" s="22">
        <v>2.4351748999999999E-2</v>
      </c>
      <c r="NY420" s="22">
        <v>2.6565322999999998E-2</v>
      </c>
      <c r="NZ420" s="22">
        <v>1.7189413000000001E-2</v>
      </c>
      <c r="OA420" s="22">
        <v>2.4351748999999999E-2</v>
      </c>
      <c r="OB420" s="22">
        <v>2.6565322999999998E-2</v>
      </c>
      <c r="OC420" s="22">
        <v>1.7189413000000001E-2</v>
      </c>
      <c r="OD420" s="22">
        <v>3.4161416E-2</v>
      </c>
      <c r="OE420" s="22">
        <v>3.4161416E-2</v>
      </c>
      <c r="OF420" s="22">
        <v>0.45426128999999998</v>
      </c>
      <c r="OG420" s="22">
        <v>0.31880330000000001</v>
      </c>
      <c r="OH420" s="22">
        <v>0.62838059000000002</v>
      </c>
      <c r="OI420" s="22">
        <v>0.51136307999999997</v>
      </c>
      <c r="OJ420" s="22" t="s">
        <v>46</v>
      </c>
      <c r="OK420" s="22" t="s">
        <v>42</v>
      </c>
      <c r="OL420" s="22">
        <v>57729.567000000003</v>
      </c>
      <c r="OM420" s="22">
        <v>57437.769</v>
      </c>
      <c r="ON420" s="22">
        <v>37974.457000000002</v>
      </c>
      <c r="OO420" s="22">
        <v>57572.387000000002</v>
      </c>
      <c r="OP420" s="22">
        <v>57572.387000000002</v>
      </c>
      <c r="OQ420" s="22">
        <v>57572.387000000002</v>
      </c>
      <c r="OR420" s="22">
        <v>37974.457000000002</v>
      </c>
      <c r="OS420" s="22">
        <v>37974.457000000002</v>
      </c>
      <c r="OT420" s="22">
        <v>57729.567000000003</v>
      </c>
      <c r="OU420" s="22">
        <v>47776.618000000002</v>
      </c>
      <c r="OV420" s="22">
        <v>43549.78</v>
      </c>
      <c r="OW420" s="22">
        <v>51429.349000000002</v>
      </c>
      <c r="OX420" s="22">
        <v>43549.78</v>
      </c>
      <c r="OY420" s="22">
        <v>52574.239000000001</v>
      </c>
      <c r="OZ420" s="22">
        <v>52574.239000000001</v>
      </c>
      <c r="PA420" s="22">
        <v>51429.349000000002</v>
      </c>
      <c r="PB420" s="22">
        <v>51429.349000000002</v>
      </c>
      <c r="PC420" s="22">
        <v>47776.618000000002</v>
      </c>
    </row>
    <row r="421" spans="1:419">
      <c r="A421" s="22" t="s">
        <v>47</v>
      </c>
      <c r="B421" s="22" t="s">
        <v>42</v>
      </c>
      <c r="C421" s="22">
        <v>23445.439999999999</v>
      </c>
      <c r="D421" s="22">
        <v>30234.93</v>
      </c>
      <c r="E421" s="22">
        <v>22655.911</v>
      </c>
      <c r="F421" s="22">
        <v>20074.827000000001</v>
      </c>
      <c r="G421" s="22">
        <v>28476.100999999999</v>
      </c>
      <c r="H421" s="22">
        <v>29364.894</v>
      </c>
      <c r="I421" s="22">
        <v>16434.378000000001</v>
      </c>
      <c r="J421" s="22">
        <v>17014.161</v>
      </c>
      <c r="K421" s="22">
        <v>20188.758999999998</v>
      </c>
      <c r="L421" s="22">
        <v>31262.125</v>
      </c>
      <c r="M421" s="22">
        <v>43116.855000000003</v>
      </c>
      <c r="N421" s="22">
        <v>30308.242999999999</v>
      </c>
      <c r="O421" s="22">
        <v>23817.661</v>
      </c>
      <c r="P421" s="22">
        <v>39363.273000000001</v>
      </c>
      <c r="Q421" s="22">
        <v>41007.885000000002</v>
      </c>
      <c r="R421" s="22">
        <v>18795.995999999999</v>
      </c>
      <c r="S421" s="22">
        <v>19868.82</v>
      </c>
      <c r="T421" s="22">
        <v>24483.851999999999</v>
      </c>
      <c r="U421" s="22">
        <v>28080.431</v>
      </c>
      <c r="V421" s="22">
        <v>38109.866999999998</v>
      </c>
      <c r="W421" s="22">
        <v>27203.894</v>
      </c>
      <c r="X421" s="22">
        <v>22027.037</v>
      </c>
      <c r="Y421" s="22">
        <v>35052.25</v>
      </c>
      <c r="Z421" s="22">
        <v>36430.222000000002</v>
      </c>
      <c r="AA421" s="22">
        <v>17558.12</v>
      </c>
      <c r="AB421" s="22">
        <v>18457.008000000002</v>
      </c>
      <c r="AC421" s="22">
        <v>22502.57</v>
      </c>
      <c r="AD421" s="22">
        <v>17239.222000000002</v>
      </c>
      <c r="AE421" s="22">
        <v>21299.45</v>
      </c>
      <c r="AF421" s="22">
        <v>16572.519</v>
      </c>
      <c r="AG421" s="22">
        <v>16193.269</v>
      </c>
      <c r="AH421" s="22">
        <v>20407.117999999999</v>
      </c>
      <c r="AI421" s="22">
        <v>20852.913</v>
      </c>
      <c r="AJ421" s="22">
        <v>13451.968000000001</v>
      </c>
      <c r="AK421" s="22">
        <v>13742.772000000001</v>
      </c>
      <c r="AL421" s="22">
        <v>16344.531999999999</v>
      </c>
      <c r="AM421" s="22">
        <v>24495.07</v>
      </c>
      <c r="AN421" s="22">
        <v>33249.095000000001</v>
      </c>
      <c r="AO421" s="22">
        <v>23675.571</v>
      </c>
      <c r="AP421" s="22">
        <v>19676.064999999999</v>
      </c>
      <c r="AQ421" s="22">
        <v>30508.942999999999</v>
      </c>
      <c r="AR421" s="22">
        <v>31654.983</v>
      </c>
      <c r="AS421" s="22">
        <v>15653.322</v>
      </c>
      <c r="AT421" s="22">
        <v>16400.914000000001</v>
      </c>
      <c r="AU421" s="22">
        <v>20338.817999999999</v>
      </c>
      <c r="AV421" s="22">
        <v>21526.911</v>
      </c>
      <c r="AW421" s="22">
        <v>28584.312999999998</v>
      </c>
      <c r="AX421" s="22">
        <v>20779.719000000001</v>
      </c>
      <c r="AY421" s="22">
        <v>17999.199000000001</v>
      </c>
      <c r="AZ421" s="22">
        <v>26490.511999999999</v>
      </c>
      <c r="BA421" s="22">
        <v>27388.830999999998</v>
      </c>
      <c r="BB421" s="22">
        <v>14491.508</v>
      </c>
      <c r="BC421" s="22">
        <v>15077.505999999999</v>
      </c>
      <c r="BD421" s="22">
        <v>18484.967000000001</v>
      </c>
      <c r="BE421" s="22">
        <v>23418.156999999999</v>
      </c>
      <c r="BF421" s="22">
        <v>27433.191999999999</v>
      </c>
      <c r="BG421" s="22">
        <v>21979.264999999999</v>
      </c>
      <c r="BH421" s="22">
        <v>17814.710999999999</v>
      </c>
      <c r="BI421" s="22">
        <v>26793.245999999999</v>
      </c>
      <c r="BJ421" s="22">
        <v>27636.648000000001</v>
      </c>
      <c r="BK421" s="22">
        <v>16075.466</v>
      </c>
      <c r="BL421" s="22">
        <v>16625.64</v>
      </c>
      <c r="BM421" s="22">
        <v>20089.864000000001</v>
      </c>
      <c r="BN421" s="22">
        <v>29450.608</v>
      </c>
      <c r="BO421" s="22">
        <v>36528.252</v>
      </c>
      <c r="BP421" s="22">
        <v>27834.312999999998</v>
      </c>
      <c r="BQ421" s="22">
        <v>20863.595000000001</v>
      </c>
      <c r="BR421" s="22">
        <v>34921.574999999997</v>
      </c>
      <c r="BS421" s="22">
        <v>36295.141000000003</v>
      </c>
      <c r="BT421" s="22">
        <v>18219.385999999999</v>
      </c>
      <c r="BU421" s="22">
        <v>19115.399000000001</v>
      </c>
      <c r="BV421" s="22">
        <v>23428.008000000002</v>
      </c>
      <c r="BW421" s="22">
        <v>26796.983</v>
      </c>
      <c r="BX421" s="22">
        <v>32788.163999999997</v>
      </c>
      <c r="BY421" s="22">
        <v>25286.763999999999</v>
      </c>
      <c r="BZ421" s="22">
        <v>19328.905999999999</v>
      </c>
      <c r="CA421" s="22">
        <v>31501.996999999999</v>
      </c>
      <c r="CB421" s="22">
        <v>32682.181</v>
      </c>
      <c r="CC421" s="22">
        <v>17025.505000000001</v>
      </c>
      <c r="CD421" s="22">
        <v>17795.37</v>
      </c>
      <c r="CE421" s="22">
        <v>21711.998</v>
      </c>
      <c r="CF421" s="22">
        <v>17299.911</v>
      </c>
      <c r="CG421" s="22">
        <v>18811.041000000001</v>
      </c>
      <c r="CH421" s="22">
        <v>16027.453</v>
      </c>
      <c r="CI421" s="22">
        <v>14165.754999999999</v>
      </c>
      <c r="CJ421" s="22">
        <v>18950.34</v>
      </c>
      <c r="CK421" s="22">
        <v>19357.665000000001</v>
      </c>
      <c r="CL421" s="22">
        <v>13176.188</v>
      </c>
      <c r="CM421" s="22">
        <v>13441.897000000001</v>
      </c>
      <c r="CN421" s="22">
        <v>16324.037</v>
      </c>
      <c r="CO421" s="22">
        <v>22839.672999999999</v>
      </c>
      <c r="CP421" s="22">
        <v>27182.355</v>
      </c>
      <c r="CQ421" s="22">
        <v>21406.487000000001</v>
      </c>
      <c r="CR421" s="22">
        <v>16951.661</v>
      </c>
      <c r="CS421" s="22">
        <v>26426.146000000001</v>
      </c>
      <c r="CT421" s="22">
        <v>27323.231</v>
      </c>
      <c r="CU421" s="22">
        <v>15126.913</v>
      </c>
      <c r="CV421" s="22">
        <v>15712.106</v>
      </c>
      <c r="CW421" s="22">
        <v>19371.780999999999</v>
      </c>
      <c r="CX421" s="22">
        <v>20437.168000000001</v>
      </c>
      <c r="CY421" s="22">
        <v>23783.16</v>
      </c>
      <c r="CZ421" s="22">
        <v>19098.482</v>
      </c>
      <c r="DA421" s="22">
        <v>15571.691999999999</v>
      </c>
      <c r="DB421" s="22">
        <v>23322.44</v>
      </c>
      <c r="DC421" s="22">
        <v>24042.468000000001</v>
      </c>
      <c r="DD421" s="22">
        <v>14058.304</v>
      </c>
      <c r="DE421" s="22">
        <v>14527.998</v>
      </c>
      <c r="DF421" s="22">
        <v>17830.197</v>
      </c>
      <c r="DG421" s="22" t="s">
        <v>47</v>
      </c>
      <c r="DH421" s="22" t="s">
        <v>42</v>
      </c>
      <c r="DI421" s="22">
        <v>24284.781999999999</v>
      </c>
      <c r="DJ421" s="22">
        <v>31543.313999999998</v>
      </c>
      <c r="DK421" s="22">
        <v>23466.947</v>
      </c>
      <c r="DL421" s="22">
        <v>20550.536</v>
      </c>
      <c r="DM421" s="22">
        <v>29641.472000000002</v>
      </c>
      <c r="DN421" s="22">
        <v>30603.225999999999</v>
      </c>
      <c r="DO421" s="22">
        <v>16734.687999999998</v>
      </c>
      <c r="DP421" s="22">
        <v>17362.065999999999</v>
      </c>
      <c r="DQ421" s="22">
        <v>20661.128000000001</v>
      </c>
      <c r="DR421" s="22">
        <v>32803.231</v>
      </c>
      <c r="DS421" s="22">
        <v>44847.627</v>
      </c>
      <c r="DT421" s="22">
        <v>31808.303</v>
      </c>
      <c r="DU421" s="22">
        <v>24801.775000000001</v>
      </c>
      <c r="DV421" s="22">
        <v>41394.966</v>
      </c>
      <c r="DW421" s="22">
        <v>43150.404000000002</v>
      </c>
      <c r="DX421" s="22">
        <v>19520.276000000002</v>
      </c>
      <c r="DY421" s="22">
        <v>20665.395</v>
      </c>
      <c r="DZ421" s="22">
        <v>25125.083999999999</v>
      </c>
      <c r="EA421" s="22">
        <v>29321.670999999998</v>
      </c>
      <c r="EB421" s="22">
        <v>39614.942000000003</v>
      </c>
      <c r="EC421" s="22">
        <v>28410.58</v>
      </c>
      <c r="ED421" s="22">
        <v>22786.66</v>
      </c>
      <c r="EE421" s="22">
        <v>36714.11</v>
      </c>
      <c r="EF421" s="22">
        <v>38187.533000000003</v>
      </c>
      <c r="EG421" s="22">
        <v>18096.657999999999</v>
      </c>
      <c r="EH421" s="22">
        <v>19057.811000000002</v>
      </c>
      <c r="EI421" s="22">
        <v>23032.731</v>
      </c>
      <c r="EJ421" s="22">
        <v>17239.222000000002</v>
      </c>
      <c r="EK421" s="22">
        <v>21299.45</v>
      </c>
      <c r="EL421" s="22">
        <v>16572.519</v>
      </c>
      <c r="EM421" s="22">
        <v>16193.269</v>
      </c>
      <c r="EN421" s="22">
        <v>20407.117999999999</v>
      </c>
      <c r="EO421" s="22">
        <v>20852.913</v>
      </c>
      <c r="EP421" s="22">
        <v>13451.968000000001</v>
      </c>
      <c r="EQ421" s="22">
        <v>13742.772000000001</v>
      </c>
      <c r="ER421" s="22">
        <v>16344.531999999999</v>
      </c>
      <c r="ES421" s="22">
        <v>24884.594000000001</v>
      </c>
      <c r="ET421" s="22">
        <v>33249.095000000001</v>
      </c>
      <c r="EU421" s="22">
        <v>24059.547999999999</v>
      </c>
      <c r="EV421" s="22">
        <v>19996.191999999999</v>
      </c>
      <c r="EW421" s="22">
        <v>30961.237000000001</v>
      </c>
      <c r="EX421" s="22">
        <v>32121.258000000002</v>
      </c>
      <c r="EY421" s="22">
        <v>15939.424000000001</v>
      </c>
      <c r="EZ421" s="22">
        <v>16696.137999999999</v>
      </c>
      <c r="FA421" s="22">
        <v>20338.817999999999</v>
      </c>
      <c r="FB421" s="22">
        <v>21785.151000000002</v>
      </c>
      <c r="FC421" s="22">
        <v>28584.312999999998</v>
      </c>
      <c r="FD421" s="22">
        <v>21034.281999999999</v>
      </c>
      <c r="FE421" s="22">
        <v>18211.432000000001</v>
      </c>
      <c r="FF421" s="22">
        <v>26790.366000000002</v>
      </c>
      <c r="FG421" s="22">
        <v>27697.955000000002</v>
      </c>
      <c r="FH421" s="22">
        <v>14681.183000000001</v>
      </c>
      <c r="FI421" s="22">
        <v>15273.227999999999</v>
      </c>
      <c r="FJ421" s="22">
        <v>18484.967000000001</v>
      </c>
      <c r="FK421" s="22">
        <v>24241.838</v>
      </c>
      <c r="FL421" s="22">
        <v>28655.577000000001</v>
      </c>
      <c r="FM421" s="22">
        <v>22759.557000000001</v>
      </c>
      <c r="FN421" s="22">
        <v>18221.511999999999</v>
      </c>
      <c r="FO421" s="22">
        <v>27900.332999999999</v>
      </c>
      <c r="FP421" s="22">
        <v>28815.251</v>
      </c>
      <c r="FQ421" s="22">
        <v>16355.154</v>
      </c>
      <c r="FR421" s="22">
        <v>16951.978999999999</v>
      </c>
      <c r="FS421" s="22">
        <v>20545.356</v>
      </c>
      <c r="FT421" s="22">
        <v>30278.893</v>
      </c>
      <c r="FU421" s="22">
        <v>37802.807000000001</v>
      </c>
      <c r="FV421" s="22">
        <v>28623.629000000001</v>
      </c>
      <c r="FW421" s="22">
        <v>21238.727999999999</v>
      </c>
      <c r="FX421" s="22">
        <v>36062.084999999999</v>
      </c>
      <c r="FY421" s="22">
        <v>37514.517</v>
      </c>
      <c r="FZ421" s="22">
        <v>18456.64</v>
      </c>
      <c r="GA421" s="22">
        <v>19404.099999999999</v>
      </c>
      <c r="GB421" s="22">
        <v>23844.118999999999</v>
      </c>
      <c r="GC421" s="22">
        <v>27702.233</v>
      </c>
      <c r="GD421" s="22">
        <v>34139.824999999997</v>
      </c>
      <c r="GE421" s="22">
        <v>26146.901999999998</v>
      </c>
      <c r="GF421" s="22">
        <v>19772.260999999999</v>
      </c>
      <c r="GG421" s="22">
        <v>32722.758999999998</v>
      </c>
      <c r="GH421" s="22">
        <v>33982.588000000003</v>
      </c>
      <c r="GI421" s="22">
        <v>17328.128000000001</v>
      </c>
      <c r="GJ421" s="22">
        <v>18149.948</v>
      </c>
      <c r="GK421" s="22">
        <v>22206.65</v>
      </c>
      <c r="GL421" s="22">
        <v>17299.911</v>
      </c>
      <c r="GM421" s="22">
        <v>18811.041000000001</v>
      </c>
      <c r="GN421" s="22">
        <v>16027.453</v>
      </c>
      <c r="GO421" s="22">
        <v>14165.754999999999</v>
      </c>
      <c r="GP421" s="22">
        <v>18950.34</v>
      </c>
      <c r="GQ421" s="22">
        <v>19357.665000000001</v>
      </c>
      <c r="GR421" s="22">
        <v>13176.188</v>
      </c>
      <c r="GS421" s="22">
        <v>13441.897000000001</v>
      </c>
      <c r="GT421" s="22">
        <v>16324.037</v>
      </c>
      <c r="GU421" s="22">
        <v>22839.672999999999</v>
      </c>
      <c r="GV421" s="22">
        <v>27182.355</v>
      </c>
      <c r="GW421" s="22">
        <v>21406.487000000001</v>
      </c>
      <c r="GX421" s="22">
        <v>16951.661</v>
      </c>
      <c r="GY421" s="22">
        <v>26426.146000000001</v>
      </c>
      <c r="GZ421" s="22">
        <v>27323.231</v>
      </c>
      <c r="HA421" s="22">
        <v>15126.913</v>
      </c>
      <c r="HB421" s="22">
        <v>15712.106</v>
      </c>
      <c r="HC421" s="22">
        <v>19371.780999999999</v>
      </c>
      <c r="HD421" s="22">
        <v>20437.168000000001</v>
      </c>
      <c r="HE421" s="22">
        <v>23783.16</v>
      </c>
      <c r="HF421" s="22">
        <v>19098.482</v>
      </c>
      <c r="HG421" s="22">
        <v>15571.691999999999</v>
      </c>
      <c r="HH421" s="22">
        <v>23322.44</v>
      </c>
      <c r="HI421" s="22">
        <v>24042.468000000001</v>
      </c>
      <c r="HJ421" s="22">
        <v>14058.304</v>
      </c>
      <c r="HK421" s="22">
        <v>14527.998</v>
      </c>
      <c r="HL421" s="22">
        <v>17830.197</v>
      </c>
      <c r="HM421" s="22" t="s">
        <v>47</v>
      </c>
      <c r="HN421" s="22" t="s">
        <v>42</v>
      </c>
      <c r="HO421" s="22">
        <v>21151.333999999999</v>
      </c>
      <c r="HP421" s="22">
        <v>26517.865000000002</v>
      </c>
      <c r="HQ421" s="22">
        <v>20421.313999999998</v>
      </c>
      <c r="HR421" s="22">
        <v>19015.309000000001</v>
      </c>
      <c r="HS421" s="22">
        <v>25214.516</v>
      </c>
      <c r="HT421" s="22">
        <v>25870.347000000002</v>
      </c>
      <c r="HU421" s="22">
        <v>15830.513999999999</v>
      </c>
      <c r="HV421" s="22">
        <v>16258.33</v>
      </c>
      <c r="HW421" s="22">
        <v>19150.64</v>
      </c>
      <c r="HX421" s="22">
        <v>30575.112000000001</v>
      </c>
      <c r="HY421" s="22">
        <v>41212.915999999997</v>
      </c>
      <c r="HZ421" s="22">
        <v>29653.427</v>
      </c>
      <c r="IA421" s="22">
        <v>23722.17</v>
      </c>
      <c r="IB421" s="22">
        <v>38198.675999999999</v>
      </c>
      <c r="IC421" s="22">
        <v>39730.184000000001</v>
      </c>
      <c r="ID421" s="22">
        <v>18932.902999999998</v>
      </c>
      <c r="IE421" s="22">
        <v>19931.947</v>
      </c>
      <c r="IF421" s="22">
        <v>24113.391</v>
      </c>
      <c r="IG421" s="22">
        <v>26802.768</v>
      </c>
      <c r="IH421" s="22">
        <v>35525.582000000002</v>
      </c>
      <c r="II421" s="22">
        <v>25969.135999999999</v>
      </c>
      <c r="IJ421" s="22">
        <v>21571.597000000002</v>
      </c>
      <c r="IK421" s="22">
        <v>33117.786</v>
      </c>
      <c r="IL421" s="22">
        <v>34339.288</v>
      </c>
      <c r="IM421" s="22">
        <v>17418.647000000001</v>
      </c>
      <c r="IN421" s="22">
        <v>18215.466</v>
      </c>
      <c r="IO421" s="22">
        <v>21872.858</v>
      </c>
      <c r="IP421" s="22">
        <v>17239.222000000002</v>
      </c>
      <c r="IQ421" s="22">
        <v>21299.45</v>
      </c>
      <c r="IR421" s="22">
        <v>16572.519</v>
      </c>
      <c r="IS421" s="22">
        <v>16193.269</v>
      </c>
      <c r="IT421" s="22">
        <v>20407.117999999999</v>
      </c>
      <c r="IU421" s="22">
        <v>20852.913</v>
      </c>
      <c r="IV421" s="22">
        <v>13451.968000000001</v>
      </c>
      <c r="IW421" s="22">
        <v>13742.772000000001</v>
      </c>
      <c r="IX421" s="22">
        <v>16344.531999999999</v>
      </c>
      <c r="IY421" s="22">
        <v>26166.565999999999</v>
      </c>
      <c r="IZ421" s="22">
        <v>35236.675999999999</v>
      </c>
      <c r="JA421" s="22">
        <v>25319.195</v>
      </c>
      <c r="JB421" s="22">
        <v>20630.159</v>
      </c>
      <c r="JC421" s="22">
        <v>32717.069</v>
      </c>
      <c r="JD421" s="22">
        <v>33995.775999999998</v>
      </c>
      <c r="JE421" s="22">
        <v>16368.278</v>
      </c>
      <c r="JF421" s="22">
        <v>17202.413</v>
      </c>
      <c r="JG421" s="22">
        <v>21024.669000000002</v>
      </c>
      <c r="JH421" s="22">
        <v>22636.962</v>
      </c>
      <c r="JI421" s="22">
        <v>29902.808000000001</v>
      </c>
      <c r="JJ421" s="22">
        <v>21871.297999999999</v>
      </c>
      <c r="JK421" s="22">
        <v>18634.804</v>
      </c>
      <c r="JL421" s="22">
        <v>27955.609</v>
      </c>
      <c r="JM421" s="22">
        <v>28941.682000000001</v>
      </c>
      <c r="JN421" s="22">
        <v>14968.811</v>
      </c>
      <c r="JO421" s="22">
        <v>15612.052</v>
      </c>
      <c r="JP421" s="22">
        <v>18944.548999999999</v>
      </c>
      <c r="JQ421" s="22">
        <v>21174.581999999999</v>
      </c>
      <c r="JR421" s="22">
        <v>23866.616999999998</v>
      </c>
      <c r="JS421" s="22">
        <v>19812.954000000002</v>
      </c>
      <c r="JT421" s="22">
        <v>16860.871999999999</v>
      </c>
      <c r="JU421" s="22">
        <v>23643.956999999999</v>
      </c>
      <c r="JV421" s="22">
        <v>24258.26</v>
      </c>
      <c r="JW421" s="22">
        <v>15512.844999999999</v>
      </c>
      <c r="JX421" s="22">
        <v>15913.572</v>
      </c>
      <c r="JY421" s="22">
        <v>19093.288</v>
      </c>
      <c r="JZ421" s="22">
        <v>28024.915000000001</v>
      </c>
      <c r="KA421" s="22">
        <v>34365.678999999996</v>
      </c>
      <c r="KB421" s="22">
        <v>26477.4</v>
      </c>
      <c r="KC421" s="22">
        <v>20192.367999999999</v>
      </c>
      <c r="KD421" s="22">
        <v>32978.029000000002</v>
      </c>
      <c r="KE421" s="22">
        <v>34220.824999999997</v>
      </c>
      <c r="KF421" s="22">
        <v>17777.858</v>
      </c>
      <c r="KG421" s="22">
        <v>18588.566999999999</v>
      </c>
      <c r="KH421" s="22">
        <v>22720.967000000001</v>
      </c>
      <c r="KI421" s="22">
        <v>25252.833999999999</v>
      </c>
      <c r="KJ421" s="22">
        <v>30347.837</v>
      </c>
      <c r="KK421" s="22">
        <v>23804.934000000001</v>
      </c>
      <c r="KL421" s="22">
        <v>18672.402999999998</v>
      </c>
      <c r="KM421" s="22">
        <v>29339.141</v>
      </c>
      <c r="KN421" s="22">
        <v>30362.909</v>
      </c>
      <c r="KO421" s="22">
        <v>16638.581999999999</v>
      </c>
      <c r="KP421" s="22">
        <v>17306.413</v>
      </c>
      <c r="KQ421" s="22">
        <v>21037.924999999999</v>
      </c>
      <c r="KR421" s="22">
        <v>17299.911</v>
      </c>
      <c r="KS421" s="22">
        <v>18811.041000000001</v>
      </c>
      <c r="KT421" s="22">
        <v>16027.453</v>
      </c>
      <c r="KU421" s="22">
        <v>14165.754999999999</v>
      </c>
      <c r="KV421" s="22">
        <v>18950.34</v>
      </c>
      <c r="KW421" s="22">
        <v>19357.665000000001</v>
      </c>
      <c r="KX421" s="22">
        <v>13176.188</v>
      </c>
      <c r="KY421" s="22">
        <v>13441.897000000001</v>
      </c>
      <c r="KZ421" s="22">
        <v>16324.037</v>
      </c>
      <c r="LA421" s="22">
        <v>23972.241999999998</v>
      </c>
      <c r="LB421" s="22">
        <v>28999.028999999999</v>
      </c>
      <c r="LC421" s="22">
        <v>22514.929</v>
      </c>
      <c r="LD421" s="22">
        <v>17439.521000000001</v>
      </c>
      <c r="LE421" s="22">
        <v>28018.815999999999</v>
      </c>
      <c r="LF421" s="22">
        <v>29032.419000000002</v>
      </c>
      <c r="LG421" s="22">
        <v>15419.732</v>
      </c>
      <c r="LH421" s="22">
        <v>16080.932000000001</v>
      </c>
      <c r="LI421" s="22">
        <v>19892.97</v>
      </c>
      <c r="LJ421" s="22">
        <v>21202.544999999998</v>
      </c>
      <c r="LK421" s="22">
        <v>25013.165000000001</v>
      </c>
      <c r="LL421" s="22">
        <v>19847.528999999999</v>
      </c>
      <c r="LM421" s="22">
        <v>15899.278</v>
      </c>
      <c r="LN421" s="22">
        <v>24400.276999999998</v>
      </c>
      <c r="LO421" s="22">
        <v>25199.434000000001</v>
      </c>
      <c r="LP421" s="22">
        <v>14253.448</v>
      </c>
      <c r="LQ421" s="22">
        <v>14774.76</v>
      </c>
      <c r="LR421" s="22">
        <v>18184.934000000001</v>
      </c>
      <c r="LS421" s="22" t="s">
        <v>47</v>
      </c>
      <c r="LT421" s="22" t="s">
        <v>42</v>
      </c>
      <c r="LU421" s="22">
        <v>26027.360000000001</v>
      </c>
      <c r="LV421" s="22">
        <v>56916.324999999997</v>
      </c>
      <c r="LW421" s="22">
        <v>66928.445999999996</v>
      </c>
      <c r="LX421" s="22">
        <v>56460.824999999997</v>
      </c>
      <c r="LY421" s="22">
        <v>47372.502999999997</v>
      </c>
      <c r="LZ421" s="22">
        <v>63735.733999999997</v>
      </c>
      <c r="MA421" s="22">
        <v>65450.207999999999</v>
      </c>
      <c r="MB421" s="22">
        <v>44459.546000000002</v>
      </c>
      <c r="MC421" s="22">
        <v>45577.942999999999</v>
      </c>
      <c r="MD421" s="22" t="s">
        <v>47</v>
      </c>
      <c r="ME421" s="22" t="s">
        <v>42</v>
      </c>
      <c r="MF421" s="22">
        <v>79267.475000000006</v>
      </c>
      <c r="MG421" s="22">
        <v>101230.91</v>
      </c>
      <c r="MH421" s="22">
        <v>76903.002999999997</v>
      </c>
      <c r="MI421" s="22">
        <v>56338.883999999998</v>
      </c>
      <c r="MJ421" s="22">
        <v>94866.103000000003</v>
      </c>
      <c r="MK421" s="22">
        <v>98802.489000000001</v>
      </c>
      <c r="ML421" s="22">
        <v>49348.391000000003</v>
      </c>
      <c r="MM421" s="22">
        <v>51916.201000000001</v>
      </c>
      <c r="MN421" s="22">
        <v>58708.95</v>
      </c>
      <c r="MO421" s="22">
        <v>87582.22</v>
      </c>
      <c r="MP421" s="22">
        <v>109549.47</v>
      </c>
      <c r="MQ421" s="22">
        <v>85217.232999999993</v>
      </c>
      <c r="MR421" s="22">
        <v>64649.502999999997</v>
      </c>
      <c r="MS421" s="22">
        <v>103183.61</v>
      </c>
      <c r="MT421" s="22">
        <v>107120.69</v>
      </c>
      <c r="MU421" s="22">
        <v>57657.75</v>
      </c>
      <c r="MV421" s="22">
        <v>60226.012999999999</v>
      </c>
      <c r="MW421" s="22">
        <v>67023.767000000007</v>
      </c>
      <c r="MX421" s="22" t="s">
        <v>47</v>
      </c>
      <c r="MY421" s="22" t="s">
        <v>42</v>
      </c>
      <c r="MZ421" s="22">
        <v>290.50767000000002</v>
      </c>
      <c r="NA421" s="22">
        <v>270.94943999999998</v>
      </c>
      <c r="NB421" s="22">
        <v>311.20353</v>
      </c>
      <c r="NC421" s="22">
        <v>289.53888000000001</v>
      </c>
      <c r="ND421" s="22">
        <v>270.72064</v>
      </c>
      <c r="NE421" s="22">
        <v>304.58798000000002</v>
      </c>
      <c r="NF421" s="22">
        <v>308.13740999999999</v>
      </c>
      <c r="NG421" s="22">
        <v>264.69299999999998</v>
      </c>
      <c r="NH421" s="22">
        <v>267.00837999999999</v>
      </c>
      <c r="NI421" s="22">
        <v>199.64992000000001</v>
      </c>
      <c r="NJ421" s="22">
        <v>180.12298000000001</v>
      </c>
      <c r="NK421" s="22">
        <v>220.31267</v>
      </c>
      <c r="NL421" s="22">
        <v>198.68268</v>
      </c>
      <c r="NM421" s="22">
        <v>179.89455000000001</v>
      </c>
      <c r="NN421" s="22">
        <v>213.70769999999999</v>
      </c>
      <c r="NO421" s="22">
        <v>217.25145000000001</v>
      </c>
      <c r="NP421" s="22">
        <v>173.87655000000001</v>
      </c>
      <c r="NQ421" s="22">
        <v>176.18823</v>
      </c>
      <c r="NR421" s="22">
        <v>325.77181999999999</v>
      </c>
      <c r="NS421" s="22">
        <v>234.88049000000001</v>
      </c>
      <c r="NT421" s="22" t="s">
        <v>47</v>
      </c>
      <c r="NU421" s="22" t="s">
        <v>42</v>
      </c>
      <c r="NV421" s="22">
        <v>56.303776999999997</v>
      </c>
      <c r="NW421" s="22">
        <v>19.174993000000001</v>
      </c>
      <c r="NX421" s="22">
        <v>4.3713264000000001</v>
      </c>
      <c r="NY421" s="22">
        <v>4.7686799000000004</v>
      </c>
      <c r="NZ421" s="22">
        <v>3.0856319000000001</v>
      </c>
      <c r="OA421" s="22">
        <v>4.3713264000000001</v>
      </c>
      <c r="OB421" s="22">
        <v>4.7686799000000004</v>
      </c>
      <c r="OC421" s="22">
        <v>3.0856319000000001</v>
      </c>
      <c r="OD421" s="22">
        <v>59.210577999999998</v>
      </c>
      <c r="OE421" s="22">
        <v>59.210577999999998</v>
      </c>
      <c r="OF421" s="22">
        <v>61.283268</v>
      </c>
      <c r="OG421" s="22">
        <v>17.39592</v>
      </c>
      <c r="OH421" s="22">
        <v>88.968894000000006</v>
      </c>
      <c r="OI421" s="22">
        <v>6.1704825000000003</v>
      </c>
      <c r="OJ421" s="22" t="s">
        <v>47</v>
      </c>
      <c r="OK421" s="22" t="s">
        <v>42</v>
      </c>
      <c r="OL421" s="22">
        <v>4699.8397999999997</v>
      </c>
      <c r="OM421" s="22">
        <v>5604.6543000000001</v>
      </c>
      <c r="ON421" s="22">
        <v>4325.7885999999999</v>
      </c>
      <c r="OO421" s="22">
        <v>5590.6275999999998</v>
      </c>
      <c r="OP421" s="22">
        <v>5590.6275999999998</v>
      </c>
      <c r="OQ421" s="22">
        <v>5590.6275999999998</v>
      </c>
      <c r="OR421" s="22">
        <v>4325.7885999999999</v>
      </c>
      <c r="OS421" s="22">
        <v>4325.7885999999999</v>
      </c>
      <c r="OT421" s="22">
        <v>4699.8397999999997</v>
      </c>
      <c r="OU421" s="22">
        <v>5453.0051999999996</v>
      </c>
      <c r="OV421" s="22">
        <v>4881.3245999999999</v>
      </c>
      <c r="OW421" s="22">
        <v>4681.4912000000004</v>
      </c>
      <c r="OX421" s="22">
        <v>4881.3245999999999</v>
      </c>
      <c r="OY421" s="22">
        <v>5480.2782999999999</v>
      </c>
      <c r="OZ421" s="22">
        <v>5480.2782999999999</v>
      </c>
      <c r="PA421" s="22">
        <v>4681.4912000000004</v>
      </c>
      <c r="PB421" s="22">
        <v>4681.4912000000004</v>
      </c>
      <c r="PC421" s="22">
        <v>5453.0051999999996</v>
      </c>
    </row>
    <row r="422" spans="1:419">
      <c r="A422" s="22" t="s">
        <v>639</v>
      </c>
      <c r="B422" s="22" t="s">
        <v>42</v>
      </c>
      <c r="C422" s="22">
        <v>0</v>
      </c>
      <c r="D422" s="22">
        <v>0</v>
      </c>
      <c r="E422" s="22">
        <v>0</v>
      </c>
      <c r="F422" s="22">
        <v>0</v>
      </c>
      <c r="G422" s="22">
        <v>0</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c r="AN422" s="22">
        <v>0</v>
      </c>
      <c r="AO422" s="22">
        <v>0</v>
      </c>
      <c r="AP422" s="22">
        <v>0</v>
      </c>
      <c r="AQ422" s="22">
        <v>0</v>
      </c>
      <c r="AR422" s="22">
        <v>0</v>
      </c>
      <c r="AS422" s="22">
        <v>0</v>
      </c>
      <c r="AT422" s="22">
        <v>0</v>
      </c>
      <c r="AU422" s="22">
        <v>0</v>
      </c>
      <c r="AV422" s="22">
        <v>0</v>
      </c>
      <c r="AW422" s="22">
        <v>0</v>
      </c>
      <c r="AX422" s="22">
        <v>0</v>
      </c>
      <c r="AY422" s="22">
        <v>0</v>
      </c>
      <c r="AZ422" s="22">
        <v>0</v>
      </c>
      <c r="BA422" s="22">
        <v>0</v>
      </c>
      <c r="BB422" s="22">
        <v>0</v>
      </c>
      <c r="BC422" s="22">
        <v>0</v>
      </c>
      <c r="BD422" s="22">
        <v>0</v>
      </c>
      <c r="BE422" s="22">
        <v>0</v>
      </c>
      <c r="BF422" s="22">
        <v>0</v>
      </c>
      <c r="BG422" s="22">
        <v>0</v>
      </c>
      <c r="BH422" s="22">
        <v>0</v>
      </c>
      <c r="BI422" s="22">
        <v>0</v>
      </c>
      <c r="BJ422" s="22">
        <v>0</v>
      </c>
      <c r="BK422" s="22">
        <v>0</v>
      </c>
      <c r="BL422" s="22">
        <v>0</v>
      </c>
      <c r="BM422" s="22">
        <v>0</v>
      </c>
      <c r="BN422" s="22">
        <v>0</v>
      </c>
      <c r="BO422" s="22">
        <v>0</v>
      </c>
      <c r="BP422" s="22">
        <v>0</v>
      </c>
      <c r="BQ422" s="22">
        <v>0</v>
      </c>
      <c r="BR422" s="22">
        <v>0</v>
      </c>
      <c r="BS422" s="22">
        <v>0</v>
      </c>
      <c r="BT422" s="22">
        <v>0</v>
      </c>
      <c r="BU422" s="22">
        <v>0</v>
      </c>
      <c r="BV422" s="22">
        <v>0</v>
      </c>
      <c r="BW422" s="22">
        <v>0</v>
      </c>
      <c r="BX422" s="22">
        <v>0</v>
      </c>
      <c r="BY422" s="22">
        <v>0</v>
      </c>
      <c r="BZ422" s="22">
        <v>0</v>
      </c>
      <c r="CA422" s="22">
        <v>0</v>
      </c>
      <c r="CB422" s="22">
        <v>0</v>
      </c>
      <c r="CC422" s="22">
        <v>0</v>
      </c>
      <c r="CD422" s="22">
        <v>0</v>
      </c>
      <c r="CE422" s="22">
        <v>0</v>
      </c>
      <c r="CF422" s="22">
        <v>0</v>
      </c>
      <c r="CG422" s="22">
        <v>0</v>
      </c>
      <c r="CH422" s="22">
        <v>0</v>
      </c>
      <c r="CI422" s="22">
        <v>0</v>
      </c>
      <c r="CJ422" s="22">
        <v>0</v>
      </c>
      <c r="CK422" s="22">
        <v>0</v>
      </c>
      <c r="CL422" s="22">
        <v>0</v>
      </c>
      <c r="CM422" s="22">
        <v>0</v>
      </c>
      <c r="CN422" s="22">
        <v>0</v>
      </c>
      <c r="CO422" s="22">
        <v>0</v>
      </c>
      <c r="CP422" s="22">
        <v>0</v>
      </c>
      <c r="CQ422" s="22">
        <v>0</v>
      </c>
      <c r="CR422" s="22">
        <v>0</v>
      </c>
      <c r="CS422" s="22">
        <v>0</v>
      </c>
      <c r="CT422" s="22">
        <v>0</v>
      </c>
      <c r="CU422" s="22">
        <v>0</v>
      </c>
      <c r="CV422" s="22">
        <v>0</v>
      </c>
      <c r="CW422" s="22">
        <v>0</v>
      </c>
      <c r="CX422" s="22">
        <v>0</v>
      </c>
      <c r="CY422" s="22">
        <v>0</v>
      </c>
      <c r="CZ422" s="22">
        <v>0</v>
      </c>
      <c r="DA422" s="22">
        <v>0</v>
      </c>
      <c r="DB422" s="22">
        <v>0</v>
      </c>
      <c r="DC422" s="22">
        <v>0</v>
      </c>
      <c r="DD422" s="22">
        <v>0</v>
      </c>
      <c r="DE422" s="22">
        <v>0</v>
      </c>
      <c r="DF422" s="22">
        <v>0</v>
      </c>
      <c r="DG422" s="22" t="s">
        <v>639</v>
      </c>
      <c r="DH422" s="22" t="s">
        <v>42</v>
      </c>
      <c r="DI422" s="22">
        <v>0</v>
      </c>
      <c r="DJ422" s="22">
        <v>0</v>
      </c>
      <c r="DK422" s="22">
        <v>0</v>
      </c>
      <c r="DL422" s="22">
        <v>0</v>
      </c>
      <c r="DM422" s="22">
        <v>0</v>
      </c>
      <c r="DN422" s="22">
        <v>0</v>
      </c>
      <c r="DO422" s="22">
        <v>0</v>
      </c>
      <c r="DP422" s="22">
        <v>0</v>
      </c>
      <c r="DQ422" s="22">
        <v>0</v>
      </c>
      <c r="DR422" s="22">
        <v>0</v>
      </c>
      <c r="DS422" s="22">
        <v>0</v>
      </c>
      <c r="DT422" s="22">
        <v>0</v>
      </c>
      <c r="DU422" s="22">
        <v>0</v>
      </c>
      <c r="DV422" s="22">
        <v>0</v>
      </c>
      <c r="DW422" s="22">
        <v>0</v>
      </c>
      <c r="DX422" s="22">
        <v>0</v>
      </c>
      <c r="DY422" s="22">
        <v>0</v>
      </c>
      <c r="DZ422" s="22">
        <v>0</v>
      </c>
      <c r="EA422" s="22">
        <v>0</v>
      </c>
      <c r="EB422" s="22">
        <v>0</v>
      </c>
      <c r="EC422" s="22">
        <v>0</v>
      </c>
      <c r="ED422" s="22">
        <v>0</v>
      </c>
      <c r="EE422" s="22">
        <v>0</v>
      </c>
      <c r="EF422" s="22">
        <v>0</v>
      </c>
      <c r="EG422" s="22">
        <v>0</v>
      </c>
      <c r="EH422" s="22">
        <v>0</v>
      </c>
      <c r="EI422" s="22">
        <v>0</v>
      </c>
      <c r="EJ422" s="22">
        <v>0</v>
      </c>
      <c r="EK422" s="22">
        <v>0</v>
      </c>
      <c r="EL422" s="22">
        <v>0</v>
      </c>
      <c r="EM422" s="22">
        <v>0</v>
      </c>
      <c r="EN422" s="22">
        <v>0</v>
      </c>
      <c r="EO422" s="22">
        <v>0</v>
      </c>
      <c r="EP422" s="22">
        <v>0</v>
      </c>
      <c r="EQ422" s="22">
        <v>0</v>
      </c>
      <c r="ER422" s="22">
        <v>0</v>
      </c>
      <c r="ES422" s="22">
        <v>0</v>
      </c>
      <c r="ET422" s="22">
        <v>0</v>
      </c>
      <c r="EU422" s="22">
        <v>0</v>
      </c>
      <c r="EV422" s="22">
        <v>0</v>
      </c>
      <c r="EW422" s="22">
        <v>0</v>
      </c>
      <c r="EX422" s="22">
        <v>0</v>
      </c>
      <c r="EY422" s="22">
        <v>0</v>
      </c>
      <c r="EZ422" s="22">
        <v>0</v>
      </c>
      <c r="FA422" s="22">
        <v>0</v>
      </c>
      <c r="FB422" s="22">
        <v>0</v>
      </c>
      <c r="FC422" s="22">
        <v>0</v>
      </c>
      <c r="FD422" s="22">
        <v>0</v>
      </c>
      <c r="FE422" s="22">
        <v>0</v>
      </c>
      <c r="FF422" s="22">
        <v>0</v>
      </c>
      <c r="FG422" s="22">
        <v>0</v>
      </c>
      <c r="FH422" s="22">
        <v>0</v>
      </c>
      <c r="FI422" s="22">
        <v>0</v>
      </c>
      <c r="FJ422" s="22">
        <v>0</v>
      </c>
      <c r="FK422" s="22">
        <v>0</v>
      </c>
      <c r="FL422" s="22">
        <v>0</v>
      </c>
      <c r="FM422" s="22">
        <v>0</v>
      </c>
      <c r="FN422" s="22">
        <v>0</v>
      </c>
      <c r="FO422" s="22">
        <v>0</v>
      </c>
      <c r="FP422" s="22">
        <v>0</v>
      </c>
      <c r="FQ422" s="22">
        <v>0</v>
      </c>
      <c r="FR422" s="22">
        <v>0</v>
      </c>
      <c r="FS422" s="22">
        <v>0</v>
      </c>
      <c r="FT422" s="22">
        <v>0</v>
      </c>
      <c r="FU422" s="22">
        <v>0</v>
      </c>
      <c r="FV422" s="22">
        <v>0</v>
      </c>
      <c r="FW422" s="22">
        <v>0</v>
      </c>
      <c r="FX422" s="22">
        <v>0</v>
      </c>
      <c r="FY422" s="22">
        <v>0</v>
      </c>
      <c r="FZ422" s="22">
        <v>0</v>
      </c>
      <c r="GA422" s="22">
        <v>0</v>
      </c>
      <c r="GB422" s="22">
        <v>0</v>
      </c>
      <c r="GC422" s="22">
        <v>0</v>
      </c>
      <c r="GD422" s="22">
        <v>0</v>
      </c>
      <c r="GE422" s="22">
        <v>0</v>
      </c>
      <c r="GF422" s="22">
        <v>0</v>
      </c>
      <c r="GG422" s="22">
        <v>0</v>
      </c>
      <c r="GH422" s="22">
        <v>0</v>
      </c>
      <c r="GI422" s="22">
        <v>0</v>
      </c>
      <c r="GJ422" s="22">
        <v>0</v>
      </c>
      <c r="GK422" s="22">
        <v>0</v>
      </c>
      <c r="GL422" s="22">
        <v>0</v>
      </c>
      <c r="GM422" s="22">
        <v>0</v>
      </c>
      <c r="GN422" s="22">
        <v>0</v>
      </c>
      <c r="GO422" s="22">
        <v>0</v>
      </c>
      <c r="GP422" s="22">
        <v>0</v>
      </c>
      <c r="GQ422" s="22">
        <v>0</v>
      </c>
      <c r="GR422" s="22">
        <v>0</v>
      </c>
      <c r="GS422" s="22">
        <v>0</v>
      </c>
      <c r="GT422" s="22">
        <v>0</v>
      </c>
      <c r="GU422" s="22">
        <v>0</v>
      </c>
      <c r="GV422" s="22">
        <v>0</v>
      </c>
      <c r="GW422" s="22">
        <v>0</v>
      </c>
      <c r="GX422" s="22">
        <v>0</v>
      </c>
      <c r="GY422" s="22">
        <v>0</v>
      </c>
      <c r="GZ422" s="22">
        <v>0</v>
      </c>
      <c r="HA422" s="22">
        <v>0</v>
      </c>
      <c r="HB422" s="22">
        <v>0</v>
      </c>
      <c r="HC422" s="22">
        <v>0</v>
      </c>
      <c r="HD422" s="22">
        <v>0</v>
      </c>
      <c r="HE422" s="22">
        <v>0</v>
      </c>
      <c r="HF422" s="22">
        <v>0</v>
      </c>
      <c r="HG422" s="22">
        <v>0</v>
      </c>
      <c r="HH422" s="22">
        <v>0</v>
      </c>
      <c r="HI422" s="22">
        <v>0</v>
      </c>
      <c r="HJ422" s="22">
        <v>0</v>
      </c>
      <c r="HK422" s="22">
        <v>0</v>
      </c>
      <c r="HL422" s="22">
        <v>0</v>
      </c>
      <c r="HM422" s="22" t="s">
        <v>639</v>
      </c>
      <c r="HN422" s="22" t="s">
        <v>42</v>
      </c>
      <c r="HO422" s="22">
        <v>0</v>
      </c>
      <c r="HP422" s="22">
        <v>0</v>
      </c>
      <c r="HQ422" s="22">
        <v>0</v>
      </c>
      <c r="HR422" s="22">
        <v>0</v>
      </c>
      <c r="HS422" s="22">
        <v>0</v>
      </c>
      <c r="HT422" s="22">
        <v>0</v>
      </c>
      <c r="HU422" s="22">
        <v>0</v>
      </c>
      <c r="HV422" s="22">
        <v>0</v>
      </c>
      <c r="HW422" s="22">
        <v>0</v>
      </c>
      <c r="HX422" s="22">
        <v>0</v>
      </c>
      <c r="HY422" s="22">
        <v>0</v>
      </c>
      <c r="HZ422" s="22">
        <v>0</v>
      </c>
      <c r="IA422" s="22">
        <v>0</v>
      </c>
      <c r="IB422" s="22">
        <v>0</v>
      </c>
      <c r="IC422" s="22">
        <v>0</v>
      </c>
      <c r="ID422" s="22">
        <v>0</v>
      </c>
      <c r="IE422" s="22">
        <v>0</v>
      </c>
      <c r="IF422" s="22">
        <v>0</v>
      </c>
      <c r="IG422" s="22">
        <v>0</v>
      </c>
      <c r="IH422" s="22">
        <v>0</v>
      </c>
      <c r="II422" s="22">
        <v>0</v>
      </c>
      <c r="IJ422" s="22">
        <v>0</v>
      </c>
      <c r="IK422" s="22">
        <v>0</v>
      </c>
      <c r="IL422" s="22">
        <v>0</v>
      </c>
      <c r="IM422" s="22">
        <v>0</v>
      </c>
      <c r="IN422" s="22">
        <v>0</v>
      </c>
      <c r="IO422" s="22">
        <v>0</v>
      </c>
      <c r="IP422" s="22">
        <v>0</v>
      </c>
      <c r="IQ422" s="22">
        <v>0</v>
      </c>
      <c r="IR422" s="22">
        <v>0</v>
      </c>
      <c r="IS422" s="22">
        <v>0</v>
      </c>
      <c r="IT422" s="22">
        <v>0</v>
      </c>
      <c r="IU422" s="22">
        <v>0</v>
      </c>
      <c r="IV422" s="22">
        <v>0</v>
      </c>
      <c r="IW422" s="22">
        <v>0</v>
      </c>
      <c r="IX422" s="22">
        <v>0</v>
      </c>
      <c r="IY422" s="22">
        <v>0</v>
      </c>
      <c r="IZ422" s="22">
        <v>0</v>
      </c>
      <c r="JA422" s="22">
        <v>0</v>
      </c>
      <c r="JB422" s="22">
        <v>0</v>
      </c>
      <c r="JC422" s="22">
        <v>0</v>
      </c>
      <c r="JD422" s="22">
        <v>0</v>
      </c>
      <c r="JE422" s="22">
        <v>0</v>
      </c>
      <c r="JF422" s="22">
        <v>0</v>
      </c>
      <c r="JG422" s="22">
        <v>0</v>
      </c>
      <c r="JH422" s="22">
        <v>0</v>
      </c>
      <c r="JI422" s="22">
        <v>0</v>
      </c>
      <c r="JJ422" s="22">
        <v>0</v>
      </c>
      <c r="JK422" s="22">
        <v>0</v>
      </c>
      <c r="JL422" s="22">
        <v>0</v>
      </c>
      <c r="JM422" s="22">
        <v>0</v>
      </c>
      <c r="JN422" s="22">
        <v>0</v>
      </c>
      <c r="JO422" s="22">
        <v>0</v>
      </c>
      <c r="JP422" s="22">
        <v>0</v>
      </c>
      <c r="JQ422" s="22">
        <v>0</v>
      </c>
      <c r="JR422" s="22">
        <v>0</v>
      </c>
      <c r="JS422" s="22">
        <v>0</v>
      </c>
      <c r="JT422" s="22">
        <v>0</v>
      </c>
      <c r="JU422" s="22">
        <v>0</v>
      </c>
      <c r="JV422" s="22">
        <v>0</v>
      </c>
      <c r="JW422" s="22">
        <v>0</v>
      </c>
      <c r="JX422" s="22">
        <v>0</v>
      </c>
      <c r="JY422" s="22">
        <v>0</v>
      </c>
      <c r="JZ422" s="22">
        <v>0</v>
      </c>
      <c r="KA422" s="22">
        <v>0</v>
      </c>
      <c r="KB422" s="22">
        <v>0</v>
      </c>
      <c r="KC422" s="22">
        <v>0</v>
      </c>
      <c r="KD422" s="22">
        <v>0</v>
      </c>
      <c r="KE422" s="22">
        <v>0</v>
      </c>
      <c r="KF422" s="22">
        <v>0</v>
      </c>
      <c r="KG422" s="22">
        <v>0</v>
      </c>
      <c r="KH422" s="22">
        <v>0</v>
      </c>
      <c r="KI422" s="22">
        <v>0</v>
      </c>
      <c r="KJ422" s="22">
        <v>0</v>
      </c>
      <c r="KK422" s="22">
        <v>0</v>
      </c>
      <c r="KL422" s="22">
        <v>0</v>
      </c>
      <c r="KM422" s="22">
        <v>0</v>
      </c>
      <c r="KN422" s="22">
        <v>0</v>
      </c>
      <c r="KO422" s="22">
        <v>0</v>
      </c>
      <c r="KP422" s="22">
        <v>0</v>
      </c>
      <c r="KQ422" s="22">
        <v>0</v>
      </c>
      <c r="KR422" s="22">
        <v>0</v>
      </c>
      <c r="KS422" s="22">
        <v>0</v>
      </c>
      <c r="KT422" s="22">
        <v>0</v>
      </c>
      <c r="KU422" s="22">
        <v>0</v>
      </c>
      <c r="KV422" s="22">
        <v>0</v>
      </c>
      <c r="KW422" s="22">
        <v>0</v>
      </c>
      <c r="KX422" s="22">
        <v>0</v>
      </c>
      <c r="KY422" s="22">
        <v>0</v>
      </c>
      <c r="KZ422" s="22">
        <v>0</v>
      </c>
      <c r="LA422" s="22">
        <v>0</v>
      </c>
      <c r="LB422" s="22">
        <v>0</v>
      </c>
      <c r="LC422" s="22">
        <v>0</v>
      </c>
      <c r="LD422" s="22">
        <v>0</v>
      </c>
      <c r="LE422" s="22">
        <v>0</v>
      </c>
      <c r="LF422" s="22">
        <v>0</v>
      </c>
      <c r="LG422" s="22">
        <v>0</v>
      </c>
      <c r="LH422" s="22">
        <v>0</v>
      </c>
      <c r="LI422" s="22">
        <v>0</v>
      </c>
      <c r="LJ422" s="22">
        <v>0</v>
      </c>
      <c r="LK422" s="22">
        <v>0</v>
      </c>
      <c r="LL422" s="22">
        <v>0</v>
      </c>
      <c r="LM422" s="22">
        <v>0</v>
      </c>
      <c r="LN422" s="22">
        <v>0</v>
      </c>
      <c r="LO422" s="22">
        <v>0</v>
      </c>
      <c r="LP422" s="22">
        <v>0</v>
      </c>
      <c r="LQ422" s="22">
        <v>0</v>
      </c>
      <c r="LR422" s="22">
        <v>0</v>
      </c>
      <c r="LS422" s="22" t="s">
        <v>639</v>
      </c>
      <c r="LT422" s="22" t="s">
        <v>42</v>
      </c>
      <c r="LU422" s="22">
        <v>0</v>
      </c>
      <c r="LV422" s="22">
        <v>0</v>
      </c>
      <c r="LW422" s="22">
        <v>0</v>
      </c>
      <c r="LX422" s="22">
        <v>0</v>
      </c>
      <c r="LY422" s="22">
        <v>0</v>
      </c>
      <c r="LZ422" s="22">
        <v>0</v>
      </c>
      <c r="MA422" s="22">
        <v>0</v>
      </c>
      <c r="MB422" s="22">
        <v>0</v>
      </c>
      <c r="MC422" s="22">
        <v>0</v>
      </c>
      <c r="MD422" s="22" t="s">
        <v>639</v>
      </c>
      <c r="ME422" s="22" t="s">
        <v>42</v>
      </c>
      <c r="MF422" s="22">
        <v>0</v>
      </c>
      <c r="MG422" s="22">
        <v>0</v>
      </c>
      <c r="MH422" s="22">
        <v>0</v>
      </c>
      <c r="MI422" s="22">
        <v>0</v>
      </c>
      <c r="MJ422" s="22">
        <v>0</v>
      </c>
      <c r="MK422" s="22">
        <v>0</v>
      </c>
      <c r="ML422" s="22">
        <v>0</v>
      </c>
      <c r="MM422" s="22">
        <v>0</v>
      </c>
      <c r="MN422" s="22">
        <v>0</v>
      </c>
      <c r="MO422" s="22">
        <v>0</v>
      </c>
      <c r="MP422" s="22">
        <v>0</v>
      </c>
      <c r="MQ422" s="22">
        <v>0</v>
      </c>
      <c r="MR422" s="22">
        <v>0</v>
      </c>
      <c r="MS422" s="22">
        <v>0</v>
      </c>
      <c r="MT422" s="22">
        <v>0</v>
      </c>
      <c r="MU422" s="22">
        <v>0</v>
      </c>
      <c r="MV422" s="22">
        <v>0</v>
      </c>
      <c r="MW422" s="22">
        <v>0</v>
      </c>
      <c r="MX422" s="22" t="s">
        <v>639</v>
      </c>
      <c r="MY422" s="22" t="s">
        <v>42</v>
      </c>
      <c r="MZ422" s="22">
        <v>0</v>
      </c>
      <c r="NA422" s="22">
        <v>0</v>
      </c>
      <c r="NB422" s="22">
        <v>0</v>
      </c>
      <c r="NC422" s="22">
        <v>0</v>
      </c>
      <c r="ND422" s="22">
        <v>0</v>
      </c>
      <c r="NE422" s="22">
        <v>0</v>
      </c>
      <c r="NF422" s="22">
        <v>0</v>
      </c>
      <c r="NG422" s="22">
        <v>0</v>
      </c>
      <c r="NH422" s="22">
        <v>0</v>
      </c>
      <c r="NI422" s="22">
        <v>0</v>
      </c>
      <c r="NJ422" s="22">
        <v>0</v>
      </c>
      <c r="NK422" s="22">
        <v>0</v>
      </c>
      <c r="NL422" s="22">
        <v>0</v>
      </c>
      <c r="NM422" s="22">
        <v>0</v>
      </c>
      <c r="NN422" s="22">
        <v>0</v>
      </c>
      <c r="NO422" s="22">
        <v>0</v>
      </c>
      <c r="NP422" s="22">
        <v>0</v>
      </c>
      <c r="NQ422" s="22">
        <v>0</v>
      </c>
      <c r="NR422" s="22">
        <v>0</v>
      </c>
      <c r="NS422" s="22">
        <v>0</v>
      </c>
      <c r="NT422" s="22" t="s">
        <v>639</v>
      </c>
      <c r="NU422" s="22" t="s">
        <v>42</v>
      </c>
      <c r="NV422" s="22">
        <v>0</v>
      </c>
      <c r="NW422" s="22">
        <v>0</v>
      </c>
      <c r="NX422" s="22">
        <v>0</v>
      </c>
      <c r="NY422" s="22">
        <v>0</v>
      </c>
      <c r="NZ422" s="22">
        <v>0</v>
      </c>
      <c r="OA422" s="22">
        <v>0</v>
      </c>
      <c r="OB422" s="22">
        <v>0</v>
      </c>
      <c r="OC422" s="22">
        <v>0</v>
      </c>
      <c r="OD422" s="22">
        <v>0</v>
      </c>
      <c r="OE422" s="22">
        <v>0</v>
      </c>
      <c r="OF422" s="22">
        <v>0</v>
      </c>
      <c r="OG422" s="22">
        <v>0</v>
      </c>
      <c r="OH422" s="22">
        <v>0</v>
      </c>
      <c r="OI422" s="22">
        <v>0</v>
      </c>
      <c r="OJ422" s="22" t="s">
        <v>639</v>
      </c>
      <c r="OK422" s="22" t="s">
        <v>42</v>
      </c>
      <c r="OL422" s="22">
        <v>0</v>
      </c>
      <c r="OM422" s="22">
        <v>0</v>
      </c>
      <c r="ON422" s="22">
        <v>0</v>
      </c>
      <c r="OO422" s="22">
        <v>0</v>
      </c>
      <c r="OP422" s="22">
        <v>0</v>
      </c>
      <c r="OQ422" s="22">
        <v>0</v>
      </c>
      <c r="OR422" s="22">
        <v>0</v>
      </c>
      <c r="OS422" s="22">
        <v>0</v>
      </c>
      <c r="OT422" s="22">
        <v>0</v>
      </c>
      <c r="OU422" s="22">
        <v>0</v>
      </c>
      <c r="OV422" s="22">
        <v>0</v>
      </c>
      <c r="OW422" s="22">
        <v>0</v>
      </c>
      <c r="OX422" s="22">
        <v>0</v>
      </c>
      <c r="OY422" s="22">
        <v>0</v>
      </c>
      <c r="OZ422" s="22">
        <v>0</v>
      </c>
      <c r="PA422" s="22">
        <v>0</v>
      </c>
      <c r="PB422" s="22">
        <v>0</v>
      </c>
      <c r="PC422" s="22">
        <v>0</v>
      </c>
    </row>
    <row r="423" spans="1:419">
      <c r="A423" s="22" t="s">
        <v>48</v>
      </c>
      <c r="B423" s="22" t="s">
        <v>42</v>
      </c>
      <c r="C423" s="22">
        <v>22.806228000000001</v>
      </c>
      <c r="D423" s="22">
        <v>25.672188999999999</v>
      </c>
      <c r="E423" s="22">
        <v>21.617918</v>
      </c>
      <c r="F423" s="22">
        <v>19.267925999999999</v>
      </c>
      <c r="G423" s="22">
        <v>33.503619</v>
      </c>
      <c r="H423" s="22">
        <v>30.426774000000002</v>
      </c>
      <c r="I423" s="22">
        <v>15.311000999999999</v>
      </c>
      <c r="J423" s="22">
        <v>18.3111</v>
      </c>
      <c r="K423" s="22">
        <v>31.416312000000001</v>
      </c>
      <c r="L423" s="22">
        <v>29.800101999999999</v>
      </c>
      <c r="M423" s="22">
        <v>33.43533</v>
      </c>
      <c r="N423" s="22">
        <v>28.076626000000001</v>
      </c>
      <c r="O423" s="22">
        <v>21.144518000000001</v>
      </c>
      <c r="P423" s="22">
        <v>47.486063999999999</v>
      </c>
      <c r="Q423" s="22">
        <v>41.79271</v>
      </c>
      <c r="R423" s="22">
        <v>16.406386000000001</v>
      </c>
      <c r="S423" s="22">
        <v>21.957730999999999</v>
      </c>
      <c r="T423" s="22">
        <v>45.400756999999999</v>
      </c>
      <c r="U423" s="22">
        <v>27.041166</v>
      </c>
      <c r="V423" s="22">
        <v>30.334063</v>
      </c>
      <c r="W423" s="22">
        <v>25.524640999999999</v>
      </c>
      <c r="X423" s="22">
        <v>20.110354999999998</v>
      </c>
      <c r="Y423" s="22">
        <v>42.181164000000003</v>
      </c>
      <c r="Z423" s="22">
        <v>37.410868999999998</v>
      </c>
      <c r="AA423" s="22">
        <v>15.746489</v>
      </c>
      <c r="AB423" s="22">
        <v>20.397798999999999</v>
      </c>
      <c r="AC423" s="22">
        <v>40.148175000000002</v>
      </c>
      <c r="AD423" s="22">
        <v>12.931941999999999</v>
      </c>
      <c r="AE423" s="22">
        <v>15.437175999999999</v>
      </c>
      <c r="AF423" s="22">
        <v>12.082140000000001</v>
      </c>
      <c r="AG423" s="22">
        <v>12.282802</v>
      </c>
      <c r="AH423" s="22">
        <v>19.423036</v>
      </c>
      <c r="AI423" s="22">
        <v>17.879774999999999</v>
      </c>
      <c r="AJ423" s="22">
        <v>8.9187636999999995</v>
      </c>
      <c r="AK423" s="22">
        <v>10.423531000000001</v>
      </c>
      <c r="AL423" s="22">
        <v>17.802903000000001</v>
      </c>
      <c r="AM423" s="22">
        <v>19.426888000000002</v>
      </c>
      <c r="AN423" s="22">
        <v>22.646726999999998</v>
      </c>
      <c r="AO423" s="22">
        <v>18.080777000000001</v>
      </c>
      <c r="AP423" s="22">
        <v>14.038924</v>
      </c>
      <c r="AQ423" s="22">
        <v>32.394891999999999</v>
      </c>
      <c r="AR423" s="22">
        <v>28.427508</v>
      </c>
      <c r="AS423" s="22">
        <v>9.9484311000000005</v>
      </c>
      <c r="AT423" s="22">
        <v>13.816857000000001</v>
      </c>
      <c r="AU423" s="22">
        <v>30.775110999999999</v>
      </c>
      <c r="AV423" s="22">
        <v>16.849553</v>
      </c>
      <c r="AW423" s="22">
        <v>19.749734</v>
      </c>
      <c r="AX423" s="22">
        <v>15.696130999999999</v>
      </c>
      <c r="AY423" s="22">
        <v>13.062106999999999</v>
      </c>
      <c r="AZ423" s="22">
        <v>27.450367</v>
      </c>
      <c r="BA423" s="22">
        <v>24.340547000000001</v>
      </c>
      <c r="BB423" s="22">
        <v>9.3216210000000004</v>
      </c>
      <c r="BC423" s="22">
        <v>12.353873</v>
      </c>
      <c r="BD423" s="22">
        <v>25.880482000000001</v>
      </c>
      <c r="BE423" s="22">
        <v>22.383112000000001</v>
      </c>
      <c r="BF423" s="22">
        <v>23.245076000000001</v>
      </c>
      <c r="BG423" s="22">
        <v>21.837188000000001</v>
      </c>
      <c r="BH423" s="22">
        <v>17.038302999999999</v>
      </c>
      <c r="BI423" s="22">
        <v>31.632953000000001</v>
      </c>
      <c r="BJ423" s="22">
        <v>28.713242999999999</v>
      </c>
      <c r="BK423" s="22">
        <v>15.852366</v>
      </c>
      <c r="BL423" s="22">
        <v>18.699248999999998</v>
      </c>
      <c r="BM423" s="22">
        <v>30.325877999999999</v>
      </c>
      <c r="BN423" s="22">
        <v>27.650739999999999</v>
      </c>
      <c r="BO423" s="22">
        <v>28.754514</v>
      </c>
      <c r="BP423" s="22">
        <v>26.754321999999998</v>
      </c>
      <c r="BQ423" s="22">
        <v>18.646163999999999</v>
      </c>
      <c r="BR423" s="22">
        <v>41.805866000000002</v>
      </c>
      <c r="BS423" s="22">
        <v>37.050826000000001</v>
      </c>
      <c r="BT423" s="22">
        <v>17.007441</v>
      </c>
      <c r="BU423" s="22">
        <v>21.643875999999999</v>
      </c>
      <c r="BV423" s="22">
        <v>40.194485999999998</v>
      </c>
      <c r="BW423" s="22">
        <v>25.42493</v>
      </c>
      <c r="BX423" s="22">
        <v>26.423432999999999</v>
      </c>
      <c r="BY423" s="22">
        <v>24.655942</v>
      </c>
      <c r="BZ423" s="22">
        <v>17.738219000000001</v>
      </c>
      <c r="CA423" s="22">
        <v>37.739083000000001</v>
      </c>
      <c r="CB423" s="22">
        <v>33.653497000000002</v>
      </c>
      <c r="CC423" s="22">
        <v>16.281306000000001</v>
      </c>
      <c r="CD423" s="22">
        <v>20.264986</v>
      </c>
      <c r="CE423" s="22">
        <v>36.257559000000001</v>
      </c>
      <c r="CF423" s="22">
        <v>12.624825</v>
      </c>
      <c r="CG423" s="22">
        <v>13.279426000000001</v>
      </c>
      <c r="CH423" s="22">
        <v>12.366987</v>
      </c>
      <c r="CI423" s="22">
        <v>10.281839</v>
      </c>
      <c r="CJ423" s="22">
        <v>17.814243999999999</v>
      </c>
      <c r="CK423" s="22">
        <v>16.404157999999999</v>
      </c>
      <c r="CL423" s="22">
        <v>9.4765923000000001</v>
      </c>
      <c r="CM423" s="22">
        <v>10.851507</v>
      </c>
      <c r="CN423" s="22">
        <v>16.910876999999999</v>
      </c>
      <c r="CO423" s="22">
        <v>17.474353000000001</v>
      </c>
      <c r="CP423" s="22">
        <v>18.351035</v>
      </c>
      <c r="CQ423" s="22">
        <v>16.892700999999999</v>
      </c>
      <c r="CR423" s="22">
        <v>11.749203</v>
      </c>
      <c r="CS423" s="22">
        <v>27.191288</v>
      </c>
      <c r="CT423" s="22">
        <v>24.085739</v>
      </c>
      <c r="CU423" s="22">
        <v>10.526946000000001</v>
      </c>
      <c r="CV423" s="22">
        <v>13.555033</v>
      </c>
      <c r="CW423" s="22">
        <v>26.008665000000001</v>
      </c>
      <c r="CX423" s="22">
        <v>15.449168999999999</v>
      </c>
      <c r="CY423" s="22">
        <v>16.230547999999999</v>
      </c>
      <c r="CZ423" s="22">
        <v>14.984215000000001</v>
      </c>
      <c r="DA423" s="22">
        <v>10.931715000000001</v>
      </c>
      <c r="DB423" s="22">
        <v>23.483816999999998</v>
      </c>
      <c r="DC423" s="22">
        <v>20.991209000000001</v>
      </c>
      <c r="DD423" s="22">
        <v>9.8748661000000002</v>
      </c>
      <c r="DE423" s="22">
        <v>12.305301</v>
      </c>
      <c r="DF423" s="22">
        <v>22.418472000000001</v>
      </c>
      <c r="DG423" s="22" t="s">
        <v>48</v>
      </c>
      <c r="DH423" s="22" t="s">
        <v>42</v>
      </c>
      <c r="DI423" s="22">
        <v>23.356697</v>
      </c>
      <c r="DJ423" s="22">
        <v>26.313927</v>
      </c>
      <c r="DK423" s="22">
        <v>22.105063000000001</v>
      </c>
      <c r="DL423" s="22">
        <v>19.376139999999999</v>
      </c>
      <c r="DM423" s="22">
        <v>34.780441000000003</v>
      </c>
      <c r="DN423" s="22">
        <v>31.451018000000001</v>
      </c>
      <c r="DO423" s="22">
        <v>15.280411000000001</v>
      </c>
      <c r="DP423" s="22">
        <v>18.526788</v>
      </c>
      <c r="DQ423" s="22">
        <v>32.599088999999999</v>
      </c>
      <c r="DR423" s="22">
        <v>30.905618</v>
      </c>
      <c r="DS423" s="22">
        <v>34.339666000000001</v>
      </c>
      <c r="DT423" s="22">
        <v>29.087782000000001</v>
      </c>
      <c r="DU423" s="22">
        <v>21.570150999999999</v>
      </c>
      <c r="DV423" s="22">
        <v>49.686785999999998</v>
      </c>
      <c r="DW423" s="22">
        <v>43.609771000000002</v>
      </c>
      <c r="DX423" s="22">
        <v>16.631115000000001</v>
      </c>
      <c r="DY423" s="22">
        <v>22.556552</v>
      </c>
      <c r="DZ423" s="22">
        <v>47.026108999999998</v>
      </c>
      <c r="EA423" s="22">
        <v>27.910105000000001</v>
      </c>
      <c r="EB423" s="22">
        <v>31.092241000000001</v>
      </c>
      <c r="EC423" s="22">
        <v>26.31306</v>
      </c>
      <c r="ED423" s="22">
        <v>20.390418</v>
      </c>
      <c r="EE423" s="22">
        <v>43.99004</v>
      </c>
      <c r="EF423" s="22">
        <v>38.889313999999999</v>
      </c>
      <c r="EG423" s="22">
        <v>15.85759</v>
      </c>
      <c r="EH423" s="22">
        <v>20.831088999999999</v>
      </c>
      <c r="EI423" s="22">
        <v>41.549045999999997</v>
      </c>
      <c r="EJ423" s="22">
        <v>12.931941999999999</v>
      </c>
      <c r="EK423" s="22">
        <v>15.437175999999999</v>
      </c>
      <c r="EL423" s="22">
        <v>12.082140000000001</v>
      </c>
      <c r="EM423" s="22">
        <v>12.282802</v>
      </c>
      <c r="EN423" s="22">
        <v>19.423036</v>
      </c>
      <c r="EO423" s="22">
        <v>17.879774999999999</v>
      </c>
      <c r="EP423" s="22">
        <v>8.9187636999999995</v>
      </c>
      <c r="EQ423" s="22">
        <v>10.423531000000001</v>
      </c>
      <c r="ER423" s="22">
        <v>17.802903000000001</v>
      </c>
      <c r="ES423" s="22">
        <v>19.716439999999999</v>
      </c>
      <c r="ET423" s="22">
        <v>22.646726999999998</v>
      </c>
      <c r="EU423" s="22">
        <v>18.358079</v>
      </c>
      <c r="EV423" s="22">
        <v>14.244228</v>
      </c>
      <c r="EW423" s="22">
        <v>32.824148000000001</v>
      </c>
      <c r="EX423" s="22">
        <v>28.80836</v>
      </c>
      <c r="EY423" s="22">
        <v>10.126514999999999</v>
      </c>
      <c r="EZ423" s="22">
        <v>14.042138</v>
      </c>
      <c r="FA423" s="22">
        <v>30.775110999999999</v>
      </c>
      <c r="FB423" s="22">
        <v>17.041515</v>
      </c>
      <c r="FC423" s="22">
        <v>19.749734</v>
      </c>
      <c r="FD423" s="22">
        <v>15.879972</v>
      </c>
      <c r="FE423" s="22">
        <v>13.198216</v>
      </c>
      <c r="FF423" s="22">
        <v>27.734947999999999</v>
      </c>
      <c r="FG423" s="22">
        <v>24.593038</v>
      </c>
      <c r="FH423" s="22">
        <v>9.4396840999999991</v>
      </c>
      <c r="FI423" s="22">
        <v>12.503225</v>
      </c>
      <c r="FJ423" s="22">
        <v>25.880482000000001</v>
      </c>
      <c r="FK423" s="22">
        <v>22.912663999999999</v>
      </c>
      <c r="FL423" s="22">
        <v>23.815275</v>
      </c>
      <c r="FM423" s="22">
        <v>22.319656999999999</v>
      </c>
      <c r="FN423" s="22">
        <v>17.082208000000001</v>
      </c>
      <c r="FO423" s="22">
        <v>32.848523</v>
      </c>
      <c r="FP423" s="22">
        <v>29.681241</v>
      </c>
      <c r="FQ423" s="22">
        <v>15.827360000000001</v>
      </c>
      <c r="FR423" s="22">
        <v>18.915641000000001</v>
      </c>
      <c r="FS423" s="22">
        <v>31.467659999999999</v>
      </c>
      <c r="FT423" s="22">
        <v>28.193797</v>
      </c>
      <c r="FU423" s="22">
        <v>29.338733000000001</v>
      </c>
      <c r="FV423" s="22">
        <v>27.245367000000002</v>
      </c>
      <c r="FW423" s="22">
        <v>18.649989000000001</v>
      </c>
      <c r="FX423" s="22">
        <v>43.094355</v>
      </c>
      <c r="FY423" s="22">
        <v>38.066293999999999</v>
      </c>
      <c r="FZ423" s="22">
        <v>16.938846000000002</v>
      </c>
      <c r="GA423" s="22">
        <v>21.841493</v>
      </c>
      <c r="GB423" s="22">
        <v>41.409021000000003</v>
      </c>
      <c r="GC423" s="22">
        <v>26.027916000000001</v>
      </c>
      <c r="GD423" s="22">
        <v>27.070361999999999</v>
      </c>
      <c r="GE423" s="22">
        <v>25.206458999999999</v>
      </c>
      <c r="GF423" s="22">
        <v>17.799022000000001</v>
      </c>
      <c r="GG423" s="22">
        <v>39.102063000000001</v>
      </c>
      <c r="GH423" s="22">
        <v>34.740758999999997</v>
      </c>
      <c r="GI423" s="22">
        <v>16.266656000000001</v>
      </c>
      <c r="GJ423" s="22">
        <v>20.519176999999999</v>
      </c>
      <c r="GK423" s="22">
        <v>37.542537000000003</v>
      </c>
      <c r="GL423" s="22">
        <v>12.624825</v>
      </c>
      <c r="GM423" s="22">
        <v>13.279426000000001</v>
      </c>
      <c r="GN423" s="22">
        <v>12.366987</v>
      </c>
      <c r="GO423" s="22">
        <v>10.281839</v>
      </c>
      <c r="GP423" s="22">
        <v>17.814243999999999</v>
      </c>
      <c r="GQ423" s="22">
        <v>16.404157999999999</v>
      </c>
      <c r="GR423" s="22">
        <v>9.4765923000000001</v>
      </c>
      <c r="GS423" s="22">
        <v>10.851507</v>
      </c>
      <c r="GT423" s="22">
        <v>16.910876999999999</v>
      </c>
      <c r="GU423" s="22">
        <v>17.474353000000001</v>
      </c>
      <c r="GV423" s="22">
        <v>18.351035</v>
      </c>
      <c r="GW423" s="22">
        <v>16.892700999999999</v>
      </c>
      <c r="GX423" s="22">
        <v>11.749203</v>
      </c>
      <c r="GY423" s="22">
        <v>27.191288</v>
      </c>
      <c r="GZ423" s="22">
        <v>24.085739</v>
      </c>
      <c r="HA423" s="22">
        <v>10.526946000000001</v>
      </c>
      <c r="HB423" s="22">
        <v>13.555033</v>
      </c>
      <c r="HC423" s="22">
        <v>26.008665000000001</v>
      </c>
      <c r="HD423" s="22">
        <v>15.449168999999999</v>
      </c>
      <c r="HE423" s="22">
        <v>16.230547999999999</v>
      </c>
      <c r="HF423" s="22">
        <v>14.984215000000001</v>
      </c>
      <c r="HG423" s="22">
        <v>10.931715000000001</v>
      </c>
      <c r="HH423" s="22">
        <v>23.483816999999998</v>
      </c>
      <c r="HI423" s="22">
        <v>20.991209000000001</v>
      </c>
      <c r="HJ423" s="22">
        <v>9.8748661000000002</v>
      </c>
      <c r="HK423" s="22">
        <v>12.305301</v>
      </c>
      <c r="HL423" s="22">
        <v>22.418472000000001</v>
      </c>
      <c r="HM423" s="22" t="s">
        <v>48</v>
      </c>
      <c r="HN423" s="22" t="s">
        <v>42</v>
      </c>
      <c r="HO423" s="22">
        <v>20.445532</v>
      </c>
      <c r="HP423" s="22">
        <v>23.141843999999999</v>
      </c>
      <c r="HQ423" s="22">
        <v>19.430471000000001</v>
      </c>
      <c r="HR423" s="22">
        <v>18.447707000000001</v>
      </c>
      <c r="HS423" s="22">
        <v>28.952065999999999</v>
      </c>
      <c r="HT423" s="22">
        <v>26.681697</v>
      </c>
      <c r="HU423" s="22">
        <v>14.776667</v>
      </c>
      <c r="HV423" s="22">
        <v>16.990406</v>
      </c>
      <c r="HW423" s="22">
        <v>27.099672000000002</v>
      </c>
      <c r="HX423" s="22">
        <v>28.762208000000001</v>
      </c>
      <c r="HY423" s="22">
        <v>31.969908</v>
      </c>
      <c r="HZ423" s="22">
        <v>27.125944</v>
      </c>
      <c r="IA423" s="22">
        <v>20.840782000000001</v>
      </c>
      <c r="IB423" s="22">
        <v>45.370761999999999</v>
      </c>
      <c r="IC423" s="22">
        <v>40.068952000000003</v>
      </c>
      <c r="ID423" s="22">
        <v>16.258292999999998</v>
      </c>
      <c r="IE423" s="22">
        <v>21.427859999999999</v>
      </c>
      <c r="IF423" s="22">
        <v>43.017780000000002</v>
      </c>
      <c r="IG423" s="22">
        <v>25.511126000000001</v>
      </c>
      <c r="IH423" s="22">
        <v>28.458107999999999</v>
      </c>
      <c r="II423" s="22">
        <v>24.113716</v>
      </c>
      <c r="IJ423" s="22">
        <v>19.602772000000002</v>
      </c>
      <c r="IK423" s="22">
        <v>39.167422000000002</v>
      </c>
      <c r="IL423" s="22">
        <v>34.938797999999998</v>
      </c>
      <c r="IM423" s="22">
        <v>15.445881</v>
      </c>
      <c r="IN423" s="22">
        <v>19.569030999999999</v>
      </c>
      <c r="IO423" s="22">
        <v>37.041490000000003</v>
      </c>
      <c r="IP423" s="22">
        <v>12.931941999999999</v>
      </c>
      <c r="IQ423" s="22">
        <v>15.437175999999999</v>
      </c>
      <c r="IR423" s="22">
        <v>12.082140000000001</v>
      </c>
      <c r="IS423" s="22">
        <v>12.282802</v>
      </c>
      <c r="IT423" s="22">
        <v>19.423036</v>
      </c>
      <c r="IU423" s="22">
        <v>17.879774999999999</v>
      </c>
      <c r="IV423" s="22">
        <v>8.9187636999999995</v>
      </c>
      <c r="IW423" s="22">
        <v>10.423531000000001</v>
      </c>
      <c r="IX423" s="22">
        <v>17.802903000000001</v>
      </c>
      <c r="IY423" s="22">
        <v>20.817295000000001</v>
      </c>
      <c r="IZ423" s="22">
        <v>23.802488</v>
      </c>
      <c r="JA423" s="22">
        <v>19.378163000000001</v>
      </c>
      <c r="JB423" s="22">
        <v>14.527042</v>
      </c>
      <c r="JC423" s="22">
        <v>35.007927000000002</v>
      </c>
      <c r="JD423" s="22">
        <v>30.581271999999998</v>
      </c>
      <c r="JE423" s="22">
        <v>10.304404</v>
      </c>
      <c r="JF423" s="22">
        <v>14.620646000000001</v>
      </c>
      <c r="JG423" s="22">
        <v>32.915501999999996</v>
      </c>
      <c r="JH423" s="22">
        <v>17.770140000000001</v>
      </c>
      <c r="JI423" s="22">
        <v>20.514792</v>
      </c>
      <c r="JJ423" s="22">
        <v>16.555154000000002</v>
      </c>
      <c r="JK423" s="22">
        <v>13.386016</v>
      </c>
      <c r="JL423" s="22">
        <v>29.179822999999999</v>
      </c>
      <c r="JM423" s="22">
        <v>25.766214000000002</v>
      </c>
      <c r="JN423" s="22">
        <v>9.5579371999999996</v>
      </c>
      <c r="JO423" s="22">
        <v>12.886400999999999</v>
      </c>
      <c r="JP423" s="22">
        <v>27.298431000000001</v>
      </c>
      <c r="JQ423" s="22">
        <v>20.087510999999999</v>
      </c>
      <c r="JR423" s="22">
        <v>20.844733000000002</v>
      </c>
      <c r="JS423" s="22">
        <v>19.69304</v>
      </c>
      <c r="JT423" s="22">
        <v>16.323948999999999</v>
      </c>
      <c r="JU423" s="22">
        <v>27.216877</v>
      </c>
      <c r="JV423" s="22">
        <v>25.090267999999998</v>
      </c>
      <c r="JW423" s="22">
        <v>15.333917</v>
      </c>
      <c r="JX423" s="22">
        <v>17.407482000000002</v>
      </c>
      <c r="JY423" s="22">
        <v>26.117101999999999</v>
      </c>
      <c r="JZ423" s="22">
        <v>26.137917000000002</v>
      </c>
      <c r="KA423" s="22">
        <v>27.171721000000002</v>
      </c>
      <c r="KB423" s="22">
        <v>25.3277</v>
      </c>
      <c r="KC423" s="22">
        <v>18.025732000000001</v>
      </c>
      <c r="KD423" s="22">
        <v>39.051819000000002</v>
      </c>
      <c r="KE423" s="22">
        <v>34.749479999999998</v>
      </c>
      <c r="KF423" s="22">
        <v>16.508766000000001</v>
      </c>
      <c r="KG423" s="22">
        <v>20.703790999999999</v>
      </c>
      <c r="KH423" s="22">
        <v>37.601055000000002</v>
      </c>
      <c r="KI423" s="22">
        <v>23.773326000000001</v>
      </c>
      <c r="KJ423" s="22">
        <v>24.696369000000001</v>
      </c>
      <c r="KK423" s="22">
        <v>23.107645000000002</v>
      </c>
      <c r="KL423" s="22">
        <v>17.162251000000001</v>
      </c>
      <c r="KM423" s="22">
        <v>34.627777999999999</v>
      </c>
      <c r="KN423" s="22">
        <v>31.083674999999999</v>
      </c>
      <c r="KO423" s="22">
        <v>15.842942000000001</v>
      </c>
      <c r="KP423" s="22">
        <v>19.298645</v>
      </c>
      <c r="KQ423" s="22">
        <v>33.319406000000001</v>
      </c>
      <c r="KR423" s="22">
        <v>12.624825</v>
      </c>
      <c r="KS423" s="22">
        <v>13.279426000000001</v>
      </c>
      <c r="KT423" s="22">
        <v>12.366987</v>
      </c>
      <c r="KU423" s="22">
        <v>10.281839</v>
      </c>
      <c r="KV423" s="22">
        <v>17.814243999999999</v>
      </c>
      <c r="KW423" s="22">
        <v>16.404157999999999</v>
      </c>
      <c r="KX423" s="22">
        <v>9.4765923000000001</v>
      </c>
      <c r="KY423" s="22">
        <v>10.851507</v>
      </c>
      <c r="KZ423" s="22">
        <v>16.910876999999999</v>
      </c>
      <c r="LA423" s="22">
        <v>18.510656999999998</v>
      </c>
      <c r="LB423" s="22">
        <v>19.434350999999999</v>
      </c>
      <c r="LC423" s="22">
        <v>17.851825000000002</v>
      </c>
      <c r="LD423" s="22">
        <v>11.97504</v>
      </c>
      <c r="LE423" s="22">
        <v>29.28708</v>
      </c>
      <c r="LF423" s="22">
        <v>25.778168000000001</v>
      </c>
      <c r="LG423" s="22">
        <v>10.659254000000001</v>
      </c>
      <c r="LH423" s="22">
        <v>14.080645000000001</v>
      </c>
      <c r="LI423" s="22">
        <v>28.041881</v>
      </c>
      <c r="LJ423" s="22">
        <v>16.15192</v>
      </c>
      <c r="LK423" s="22">
        <v>16.965202999999999</v>
      </c>
      <c r="LL423" s="22">
        <v>15.634551</v>
      </c>
      <c r="LM423" s="22">
        <v>11.084042</v>
      </c>
      <c r="LN423" s="22">
        <v>24.906015</v>
      </c>
      <c r="LO423" s="22">
        <v>22.139475999999998</v>
      </c>
      <c r="LP423" s="22">
        <v>9.9636980000000008</v>
      </c>
      <c r="LQ423" s="22">
        <v>12.661232</v>
      </c>
      <c r="LR423" s="22">
        <v>23.803032999999999</v>
      </c>
      <c r="LS423" s="22" t="s">
        <v>48</v>
      </c>
      <c r="LT423" s="22" t="s">
        <v>42</v>
      </c>
      <c r="LU423" s="22">
        <v>51.946119000000003</v>
      </c>
      <c r="LV423" s="22">
        <v>37.502415999999997</v>
      </c>
      <c r="LW423" s="22">
        <v>38.263979999999997</v>
      </c>
      <c r="LX423" s="22">
        <v>36.351073</v>
      </c>
      <c r="LY423" s="22">
        <v>25.646135000000001</v>
      </c>
      <c r="LZ423" s="22">
        <v>53.278405999999997</v>
      </c>
      <c r="MA423" s="22">
        <v>47.343201000000001</v>
      </c>
      <c r="MB423" s="22">
        <v>24.185089000000001</v>
      </c>
      <c r="MC423" s="22">
        <v>29.972252000000001</v>
      </c>
      <c r="MD423" s="22" t="s">
        <v>48</v>
      </c>
      <c r="ME423" s="22" t="s">
        <v>42</v>
      </c>
      <c r="MF423" s="22">
        <v>77.774061000000003</v>
      </c>
      <c r="MG423" s="22">
        <v>80.001615000000001</v>
      </c>
      <c r="MH423" s="22">
        <v>75.182248000000001</v>
      </c>
      <c r="MI423" s="22">
        <v>51.032941999999998</v>
      </c>
      <c r="MJ423" s="22">
        <v>115.50467</v>
      </c>
      <c r="MK423" s="22">
        <v>101.8776</v>
      </c>
      <c r="ML423" s="22">
        <v>47.249478000000003</v>
      </c>
      <c r="MM423" s="22">
        <v>60.536648</v>
      </c>
      <c r="MN423" s="22">
        <v>111.29642</v>
      </c>
      <c r="MO423" s="22">
        <v>88.210151999999994</v>
      </c>
      <c r="MP423" s="22">
        <v>90.438140000000004</v>
      </c>
      <c r="MQ423" s="22">
        <v>85.617881999999994</v>
      </c>
      <c r="MR423" s="22">
        <v>61.464345999999999</v>
      </c>
      <c r="MS423" s="22">
        <v>125.94755000000001</v>
      </c>
      <c r="MT423" s="22">
        <v>112.31807000000001</v>
      </c>
      <c r="MU423" s="22">
        <v>57.680174000000001</v>
      </c>
      <c r="MV423" s="22">
        <v>70.969691999999995</v>
      </c>
      <c r="MW423" s="22">
        <v>121.74176</v>
      </c>
      <c r="MX423" s="22" t="s">
        <v>48</v>
      </c>
      <c r="MY423" s="22" t="s">
        <v>42</v>
      </c>
      <c r="MZ423" s="22">
        <v>0.37374572</v>
      </c>
      <c r="NA423" s="22">
        <v>0.40323297000000002</v>
      </c>
      <c r="NB423" s="22">
        <v>0.37531346999999998</v>
      </c>
      <c r="NC423" s="22">
        <v>0.37137628</v>
      </c>
      <c r="ND423" s="22">
        <v>0.34919222</v>
      </c>
      <c r="NE423" s="22">
        <v>0.40638685000000002</v>
      </c>
      <c r="NF423" s="22">
        <v>0.39409938</v>
      </c>
      <c r="NG423" s="22">
        <v>0.34618940999999998</v>
      </c>
      <c r="NH423" s="22">
        <v>0.3581704</v>
      </c>
      <c r="NI423" s="22">
        <v>0.26829419999999998</v>
      </c>
      <c r="NJ423" s="22">
        <v>0.29773425999999997</v>
      </c>
      <c r="NK423" s="22">
        <v>0.26985944000000001</v>
      </c>
      <c r="NL423" s="22">
        <v>0.26592854999999999</v>
      </c>
      <c r="NM423" s="22">
        <v>0.24377999</v>
      </c>
      <c r="NN423" s="22">
        <v>0.30088310000000001</v>
      </c>
      <c r="NO423" s="22">
        <v>0.28861529000000002</v>
      </c>
      <c r="NP423" s="22">
        <v>0.24078198000000001</v>
      </c>
      <c r="NQ423" s="22">
        <v>0.25274380000000002</v>
      </c>
      <c r="NR423" s="22">
        <v>0.37919764</v>
      </c>
      <c r="NS423" s="22">
        <v>0.27375138999999998</v>
      </c>
      <c r="NT423" s="22" t="s">
        <v>48</v>
      </c>
      <c r="NU423" s="22" t="s">
        <v>42</v>
      </c>
      <c r="NV423" s="22">
        <v>6.2957871999999998E-3</v>
      </c>
      <c r="NW423" s="22">
        <v>3.9108010999999998E-3</v>
      </c>
      <c r="NX423" s="22">
        <v>3.0809816999999998E-3</v>
      </c>
      <c r="NY423" s="22">
        <v>3.3610429000000002E-3</v>
      </c>
      <c r="NZ423" s="22">
        <v>2.1748034E-3</v>
      </c>
      <c r="OA423" s="22">
        <v>3.0809816999999998E-3</v>
      </c>
      <c r="OB423" s="22">
        <v>3.3610429000000002E-3</v>
      </c>
      <c r="OC423" s="22">
        <v>2.1748034E-3</v>
      </c>
      <c r="OD423" s="22">
        <v>6.6208203999999996E-3</v>
      </c>
      <c r="OE423" s="22">
        <v>6.6208203999999996E-3</v>
      </c>
      <c r="OF423" s="22">
        <v>3.7556668000000001E-2</v>
      </c>
      <c r="OG423" s="22">
        <v>1.0655413000000001E-2</v>
      </c>
      <c r="OH423" s="22">
        <v>6.2633691000000005E-2</v>
      </c>
      <c r="OI423" s="22">
        <v>1.0958580000000001E-2</v>
      </c>
      <c r="OJ423" s="22" t="s">
        <v>48</v>
      </c>
      <c r="OK423" s="22" t="s">
        <v>42</v>
      </c>
      <c r="OL423" s="22">
        <v>2.9694921000000001</v>
      </c>
      <c r="OM423" s="22">
        <v>4.4449122000000001</v>
      </c>
      <c r="ON423" s="22">
        <v>2.6188207999999999</v>
      </c>
      <c r="OO423" s="22">
        <v>4.5248203</v>
      </c>
      <c r="OP423" s="22">
        <v>4.5248203</v>
      </c>
      <c r="OQ423" s="22">
        <v>4.5248203</v>
      </c>
      <c r="OR423" s="22">
        <v>2.6188207999999999</v>
      </c>
      <c r="OS423" s="22">
        <v>2.6188207999999999</v>
      </c>
      <c r="OT423" s="22">
        <v>2.9694921000000001</v>
      </c>
      <c r="OU423" s="22">
        <v>3.3010456000000001</v>
      </c>
      <c r="OV423" s="22">
        <v>3.6193985999999998</v>
      </c>
      <c r="OW423" s="22">
        <v>3.3088188999999999</v>
      </c>
      <c r="OX423" s="22">
        <v>3.6193985999999998</v>
      </c>
      <c r="OY423" s="22">
        <v>4.2657664000000004</v>
      </c>
      <c r="OZ423" s="22">
        <v>4.2657664000000004</v>
      </c>
      <c r="PA423" s="22">
        <v>3.3088188999999999</v>
      </c>
      <c r="PB423" s="22">
        <v>3.3088188999999999</v>
      </c>
      <c r="PC423" s="22">
        <v>3.3010456000000001</v>
      </c>
    </row>
    <row r="424" spans="1:419">
      <c r="A424" s="22" t="s">
        <v>49</v>
      </c>
      <c r="B424" s="22" t="s">
        <v>42</v>
      </c>
      <c r="C424" s="22">
        <v>18918.235000000001</v>
      </c>
      <c r="D424" s="22">
        <v>21146.9</v>
      </c>
      <c r="E424" s="22">
        <v>17282.368999999999</v>
      </c>
      <c r="F424" s="22">
        <v>20104.392</v>
      </c>
      <c r="G424" s="22">
        <v>21405.835999999999</v>
      </c>
      <c r="H424" s="22">
        <v>22695.843000000001</v>
      </c>
      <c r="I424" s="22">
        <v>15420.894</v>
      </c>
      <c r="J424" s="22">
        <v>15913.583000000001</v>
      </c>
      <c r="K424" s="22">
        <v>19791.437000000002</v>
      </c>
      <c r="L424" s="22">
        <v>51812.326999999997</v>
      </c>
      <c r="M424" s="22">
        <v>54619.135999999999</v>
      </c>
      <c r="N424" s="22">
        <v>50361.213000000003</v>
      </c>
      <c r="O424" s="22">
        <v>52558.027000000002</v>
      </c>
      <c r="P424" s="22">
        <v>54966.203000000001</v>
      </c>
      <c r="Q424" s="22">
        <v>57353.214999999997</v>
      </c>
      <c r="R424" s="22">
        <v>46916.762000000002</v>
      </c>
      <c r="S424" s="22">
        <v>47828.428999999996</v>
      </c>
      <c r="T424" s="22">
        <v>52644.57</v>
      </c>
      <c r="U424" s="22">
        <v>40334.692000000003</v>
      </c>
      <c r="V424" s="22">
        <v>42879.752</v>
      </c>
      <c r="W424" s="22">
        <v>38878.582999999999</v>
      </c>
      <c r="X424" s="22">
        <v>41180.436000000002</v>
      </c>
      <c r="Y424" s="22">
        <v>43198.175999999999</v>
      </c>
      <c r="Z424" s="22">
        <v>45198.184000000001</v>
      </c>
      <c r="AA424" s="22">
        <v>35992.578000000001</v>
      </c>
      <c r="AB424" s="22">
        <v>36756.436999999998</v>
      </c>
      <c r="AC424" s="22">
        <v>41138.591</v>
      </c>
      <c r="AD424" s="22">
        <v>15042.136</v>
      </c>
      <c r="AE424" s="22">
        <v>17046.329000000002</v>
      </c>
      <c r="AF424" s="22">
        <v>13380.329</v>
      </c>
      <c r="AG424" s="22">
        <v>16410.731</v>
      </c>
      <c r="AH424" s="22">
        <v>17063.5</v>
      </c>
      <c r="AI424" s="22">
        <v>17710.531999999999</v>
      </c>
      <c r="AJ424" s="22">
        <v>12446.664000000001</v>
      </c>
      <c r="AK424" s="22">
        <v>12693.784</v>
      </c>
      <c r="AL424" s="22">
        <v>16227.351000000001</v>
      </c>
      <c r="AM424" s="22">
        <v>45516</v>
      </c>
      <c r="AN424" s="22">
        <v>48057.366999999998</v>
      </c>
      <c r="AO424" s="22">
        <v>44023.72</v>
      </c>
      <c r="AP424" s="22">
        <v>46478.031000000003</v>
      </c>
      <c r="AQ424" s="22">
        <v>48156.156000000003</v>
      </c>
      <c r="AR424" s="22">
        <v>49819.533000000003</v>
      </c>
      <c r="AS424" s="22">
        <v>41623.472999999998</v>
      </c>
      <c r="AT424" s="22">
        <v>42258.762999999999</v>
      </c>
      <c r="AU424" s="22">
        <v>46664.387000000002</v>
      </c>
      <c r="AV424" s="22">
        <v>34853.845999999998</v>
      </c>
      <c r="AW424" s="22">
        <v>37150.724999999999</v>
      </c>
      <c r="AX424" s="22">
        <v>33358.324999999997</v>
      </c>
      <c r="AY424" s="22">
        <v>35907.534</v>
      </c>
      <c r="AZ424" s="22">
        <v>37222.925999999999</v>
      </c>
      <c r="BA424" s="22">
        <v>38526.758000000002</v>
      </c>
      <c r="BB424" s="22">
        <v>31476.9</v>
      </c>
      <c r="BC424" s="22">
        <v>31974.87</v>
      </c>
      <c r="BD424" s="22">
        <v>35974.949999999997</v>
      </c>
      <c r="BE424" s="22">
        <v>20516.974999999999</v>
      </c>
      <c r="BF424" s="22">
        <v>19304.787</v>
      </c>
      <c r="BG424" s="22">
        <v>16490.885999999999</v>
      </c>
      <c r="BH424" s="22">
        <v>18568.059000000001</v>
      </c>
      <c r="BI424" s="22">
        <v>20863.736000000001</v>
      </c>
      <c r="BJ424" s="22">
        <v>22087.862000000001</v>
      </c>
      <c r="BK424" s="22">
        <v>14724.476000000001</v>
      </c>
      <c r="BL424" s="22">
        <v>15192.004000000001</v>
      </c>
      <c r="BM424" s="22">
        <v>21102.092000000001</v>
      </c>
      <c r="BN424" s="22">
        <v>44080.226000000002</v>
      </c>
      <c r="BO424" s="22">
        <v>42858.235999999997</v>
      </c>
      <c r="BP424" s="22">
        <v>39968.315000000002</v>
      </c>
      <c r="BQ424" s="22">
        <v>41658.400999999998</v>
      </c>
      <c r="BR424" s="22">
        <v>44802.175000000003</v>
      </c>
      <c r="BS424" s="22">
        <v>46795.786999999997</v>
      </c>
      <c r="BT424" s="22">
        <v>37091.54</v>
      </c>
      <c r="BU424" s="22">
        <v>37852.955999999998</v>
      </c>
      <c r="BV424" s="22">
        <v>44427.273000000001</v>
      </c>
      <c r="BW424" s="22">
        <v>35587.659</v>
      </c>
      <c r="BX424" s="22">
        <v>34412.038</v>
      </c>
      <c r="BY424" s="22">
        <v>31646.154999999999</v>
      </c>
      <c r="BZ424" s="22">
        <v>33381.125999999997</v>
      </c>
      <c r="CA424" s="22">
        <v>36181.699000000001</v>
      </c>
      <c r="CB424" s="22">
        <v>37894.633999999998</v>
      </c>
      <c r="CC424" s="22">
        <v>29174.396000000001</v>
      </c>
      <c r="CD424" s="22">
        <v>29828.614000000001</v>
      </c>
      <c r="CE424" s="22">
        <v>35976.661999999997</v>
      </c>
      <c r="CF424" s="22">
        <v>16593.555</v>
      </c>
      <c r="CG424" s="22">
        <v>15410.65</v>
      </c>
      <c r="CH424" s="22">
        <v>12707.038</v>
      </c>
      <c r="CI424" s="22">
        <v>15054.844999999999</v>
      </c>
      <c r="CJ424" s="22">
        <v>16636.146000000001</v>
      </c>
      <c r="CK424" s="22">
        <v>17227.343000000001</v>
      </c>
      <c r="CL424" s="22">
        <v>11853.942999999999</v>
      </c>
      <c r="CM424" s="22">
        <v>12079.737999999999</v>
      </c>
      <c r="CN424" s="22">
        <v>17513.655999999999</v>
      </c>
      <c r="CO424" s="22">
        <v>38367.728999999999</v>
      </c>
      <c r="CP424" s="22">
        <v>37179.035000000003</v>
      </c>
      <c r="CQ424" s="22">
        <v>34412.544000000002</v>
      </c>
      <c r="CR424" s="22">
        <v>36395.415000000001</v>
      </c>
      <c r="CS424" s="22">
        <v>38757.599000000002</v>
      </c>
      <c r="CT424" s="22">
        <v>40059.64</v>
      </c>
      <c r="CU424" s="22">
        <v>32533.703000000001</v>
      </c>
      <c r="CV424" s="22">
        <v>33030.989000000001</v>
      </c>
      <c r="CW424" s="22">
        <v>39064.839999999997</v>
      </c>
      <c r="CX424" s="22">
        <v>30586.761999999999</v>
      </c>
      <c r="CY424" s="22">
        <v>29437.81</v>
      </c>
      <c r="CZ424" s="22">
        <v>26778.782999999999</v>
      </c>
      <c r="DA424" s="22">
        <v>28808.852999999999</v>
      </c>
      <c r="DB424" s="22">
        <v>30858.953000000001</v>
      </c>
      <c r="DC424" s="22">
        <v>31904.010999999999</v>
      </c>
      <c r="DD424" s="22">
        <v>25270.768</v>
      </c>
      <c r="DE424" s="22">
        <v>25669.904999999999</v>
      </c>
      <c r="DF424" s="22">
        <v>31324.771000000001</v>
      </c>
      <c r="DG424" s="22" t="s">
        <v>49</v>
      </c>
      <c r="DH424" s="22" t="s">
        <v>42</v>
      </c>
      <c r="DI424" s="22">
        <v>19340.255000000001</v>
      </c>
      <c r="DJ424" s="22">
        <v>21632.335999999999</v>
      </c>
      <c r="DK424" s="22">
        <v>17683.560000000001</v>
      </c>
      <c r="DL424" s="22">
        <v>20519.449000000001</v>
      </c>
      <c r="DM424" s="22">
        <v>21927.728999999999</v>
      </c>
      <c r="DN424" s="22">
        <v>23323.632000000001</v>
      </c>
      <c r="DO424" s="22">
        <v>15669.276</v>
      </c>
      <c r="DP424" s="22">
        <v>16202.41</v>
      </c>
      <c r="DQ424" s="22">
        <v>20184.365000000002</v>
      </c>
      <c r="DR424" s="22">
        <v>53532.466999999997</v>
      </c>
      <c r="DS424" s="22">
        <v>56086.042000000001</v>
      </c>
      <c r="DT424" s="22">
        <v>52055.773000000001</v>
      </c>
      <c r="DU424" s="22">
        <v>54262.017999999996</v>
      </c>
      <c r="DV424" s="22">
        <v>56832.474000000002</v>
      </c>
      <c r="DW424" s="22">
        <v>59380.341</v>
      </c>
      <c r="DX424" s="22">
        <v>48379.21</v>
      </c>
      <c r="DY424" s="22">
        <v>49352.311999999998</v>
      </c>
      <c r="DZ424" s="22">
        <v>53999.290999999997</v>
      </c>
      <c r="EA424" s="22">
        <v>41515.821000000004</v>
      </c>
      <c r="EB424" s="22">
        <v>43908.006999999998</v>
      </c>
      <c r="EC424" s="22">
        <v>40040.161999999997</v>
      </c>
      <c r="ED424" s="22">
        <v>42345.375</v>
      </c>
      <c r="EE424" s="22">
        <v>44502.879999999997</v>
      </c>
      <c r="EF424" s="22">
        <v>46641.425000000003</v>
      </c>
      <c r="EG424" s="22">
        <v>36954.248</v>
      </c>
      <c r="EH424" s="22">
        <v>37771.019</v>
      </c>
      <c r="EI424" s="22">
        <v>42064.703999999998</v>
      </c>
      <c r="EJ424" s="22">
        <v>15042.136</v>
      </c>
      <c r="EK424" s="22">
        <v>17046.329000000002</v>
      </c>
      <c r="EL424" s="22">
        <v>13380.329</v>
      </c>
      <c r="EM424" s="22">
        <v>16410.731</v>
      </c>
      <c r="EN424" s="22">
        <v>17063.5</v>
      </c>
      <c r="EO424" s="22">
        <v>17710.531999999999</v>
      </c>
      <c r="EP424" s="22">
        <v>12446.664000000001</v>
      </c>
      <c r="EQ424" s="22">
        <v>12693.784</v>
      </c>
      <c r="ER424" s="22">
        <v>16227.351000000001</v>
      </c>
      <c r="ES424" s="22">
        <v>45821.205999999998</v>
      </c>
      <c r="ET424" s="22">
        <v>48057.366999999998</v>
      </c>
      <c r="EU424" s="22">
        <v>44324.555999999997</v>
      </c>
      <c r="EV424" s="22">
        <v>46782.25</v>
      </c>
      <c r="EW424" s="22">
        <v>48480.847999999998</v>
      </c>
      <c r="EX424" s="22">
        <v>50164.519</v>
      </c>
      <c r="EY424" s="22">
        <v>41895.023999999998</v>
      </c>
      <c r="EZ424" s="22">
        <v>42538.065000000002</v>
      </c>
      <c r="FA424" s="22">
        <v>46664.387000000002</v>
      </c>
      <c r="FB424" s="22">
        <v>35056.186000000002</v>
      </c>
      <c r="FC424" s="22">
        <v>37150.724999999999</v>
      </c>
      <c r="FD424" s="22">
        <v>33557.767999999996</v>
      </c>
      <c r="FE424" s="22">
        <v>36109.22</v>
      </c>
      <c r="FF424" s="22">
        <v>37438.184999999998</v>
      </c>
      <c r="FG424" s="22">
        <v>38755.470999999998</v>
      </c>
      <c r="FH424" s="22">
        <v>31656.928</v>
      </c>
      <c r="FI424" s="22">
        <v>32160.037</v>
      </c>
      <c r="FJ424" s="22">
        <v>35974.949999999997</v>
      </c>
      <c r="FK424" s="22">
        <v>20964.29</v>
      </c>
      <c r="FL424" s="22">
        <v>19730.649000000001</v>
      </c>
      <c r="FM424" s="22">
        <v>16861.190999999999</v>
      </c>
      <c r="FN424" s="22">
        <v>18931.452000000001</v>
      </c>
      <c r="FO424" s="22">
        <v>21357.454000000002</v>
      </c>
      <c r="FP424" s="22">
        <v>22685.378000000001</v>
      </c>
      <c r="FQ424" s="22">
        <v>14945.001</v>
      </c>
      <c r="FR424" s="22">
        <v>15452.172</v>
      </c>
      <c r="FS424" s="22">
        <v>21512.236000000001</v>
      </c>
      <c r="FT424" s="22">
        <v>44860.824000000001</v>
      </c>
      <c r="FU424" s="22">
        <v>43624.364000000001</v>
      </c>
      <c r="FV424" s="22">
        <v>40693.849000000002</v>
      </c>
      <c r="FW424" s="22">
        <v>42355.637999999999</v>
      </c>
      <c r="FX424" s="22">
        <v>45635.866000000002</v>
      </c>
      <c r="FY424" s="22">
        <v>47743.946000000004</v>
      </c>
      <c r="FZ424" s="22">
        <v>37651.898000000001</v>
      </c>
      <c r="GA424" s="22">
        <v>38457.031999999999</v>
      </c>
      <c r="GB424" s="22">
        <v>45160.720999999998</v>
      </c>
      <c r="GC424" s="22">
        <v>36398.796999999999</v>
      </c>
      <c r="GD424" s="22">
        <v>35202.607000000004</v>
      </c>
      <c r="GE424" s="22">
        <v>32382.325000000001</v>
      </c>
      <c r="GF424" s="22">
        <v>34102.123</v>
      </c>
      <c r="GG424" s="22">
        <v>37045.21</v>
      </c>
      <c r="GH424" s="22">
        <v>38873.743000000002</v>
      </c>
      <c r="GI424" s="22">
        <v>29743.758000000002</v>
      </c>
      <c r="GJ424" s="22">
        <v>30442.126</v>
      </c>
      <c r="GK424" s="22">
        <v>36745.896000000001</v>
      </c>
      <c r="GL424" s="22">
        <v>16593.555</v>
      </c>
      <c r="GM424" s="22">
        <v>15410.65</v>
      </c>
      <c r="GN424" s="22">
        <v>12707.038</v>
      </c>
      <c r="GO424" s="22">
        <v>15054.844999999999</v>
      </c>
      <c r="GP424" s="22">
        <v>16636.146000000001</v>
      </c>
      <c r="GQ424" s="22">
        <v>17227.343000000001</v>
      </c>
      <c r="GR424" s="22">
        <v>11853.942999999999</v>
      </c>
      <c r="GS424" s="22">
        <v>12079.737999999999</v>
      </c>
      <c r="GT424" s="22">
        <v>17513.655999999999</v>
      </c>
      <c r="GU424" s="22">
        <v>38367.728999999999</v>
      </c>
      <c r="GV424" s="22">
        <v>37179.035000000003</v>
      </c>
      <c r="GW424" s="22">
        <v>34412.544000000002</v>
      </c>
      <c r="GX424" s="22">
        <v>36395.415000000001</v>
      </c>
      <c r="GY424" s="22">
        <v>38757.599000000002</v>
      </c>
      <c r="GZ424" s="22">
        <v>40059.64</v>
      </c>
      <c r="HA424" s="22">
        <v>32533.703000000001</v>
      </c>
      <c r="HB424" s="22">
        <v>33030.989000000001</v>
      </c>
      <c r="HC424" s="22">
        <v>39064.839999999997</v>
      </c>
      <c r="HD424" s="22">
        <v>30586.761999999999</v>
      </c>
      <c r="HE424" s="22">
        <v>29437.81</v>
      </c>
      <c r="HF424" s="22">
        <v>26778.782999999999</v>
      </c>
      <c r="HG424" s="22">
        <v>28808.852999999999</v>
      </c>
      <c r="HH424" s="22">
        <v>30858.953000000001</v>
      </c>
      <c r="HI424" s="22">
        <v>31904.010999999999</v>
      </c>
      <c r="HJ424" s="22">
        <v>25270.768</v>
      </c>
      <c r="HK424" s="22">
        <v>25669.904999999999</v>
      </c>
      <c r="HL424" s="22">
        <v>31324.771000000001</v>
      </c>
      <c r="HM424" s="22" t="s">
        <v>49</v>
      </c>
      <c r="HN424" s="22" t="s">
        <v>42</v>
      </c>
      <c r="HO424" s="22">
        <v>17940.345000000001</v>
      </c>
      <c r="HP424" s="22">
        <v>20067.608</v>
      </c>
      <c r="HQ424" s="22">
        <v>16275.040999999999</v>
      </c>
      <c r="HR424" s="22">
        <v>19236.969000000001</v>
      </c>
      <c r="HS424" s="22">
        <v>20197.29</v>
      </c>
      <c r="HT424" s="22">
        <v>21149.170999999998</v>
      </c>
      <c r="HU424" s="22">
        <v>14901.478999999999</v>
      </c>
      <c r="HV424" s="22">
        <v>15265.029</v>
      </c>
      <c r="HW424" s="22">
        <v>18991.657999999999</v>
      </c>
      <c r="HX424" s="22">
        <v>58021.839</v>
      </c>
      <c r="HY424" s="22">
        <v>60425.415999999997</v>
      </c>
      <c r="HZ424" s="22">
        <v>56566.705999999998</v>
      </c>
      <c r="IA424" s="22">
        <v>58811.722999999998</v>
      </c>
      <c r="IB424" s="22">
        <v>61054.283000000003</v>
      </c>
      <c r="IC424" s="22">
        <v>63277.135000000002</v>
      </c>
      <c r="ID424" s="22">
        <v>53359.137999999999</v>
      </c>
      <c r="IE424" s="22">
        <v>54208.108</v>
      </c>
      <c r="IF424" s="22">
        <v>58669.542999999998</v>
      </c>
      <c r="IG424" s="22">
        <v>44127.182000000001</v>
      </c>
      <c r="IH424" s="22">
        <v>46366.796999999999</v>
      </c>
      <c r="II424" s="22">
        <v>42660.423999999999</v>
      </c>
      <c r="IJ424" s="22">
        <v>45038.73</v>
      </c>
      <c r="IK424" s="22">
        <v>46827.353999999999</v>
      </c>
      <c r="IL424" s="22">
        <v>48600.258999999998</v>
      </c>
      <c r="IM424" s="22">
        <v>40102.127999999997</v>
      </c>
      <c r="IN424" s="22">
        <v>40779.25</v>
      </c>
      <c r="IO424" s="22">
        <v>44869.686000000002</v>
      </c>
      <c r="IP424" s="22">
        <v>15042.136</v>
      </c>
      <c r="IQ424" s="22">
        <v>17046.329000000002</v>
      </c>
      <c r="IR424" s="22">
        <v>13380.329</v>
      </c>
      <c r="IS424" s="22">
        <v>16410.731</v>
      </c>
      <c r="IT424" s="22">
        <v>17063.5</v>
      </c>
      <c r="IU424" s="22">
        <v>17710.531999999999</v>
      </c>
      <c r="IV424" s="22">
        <v>12446.664000000001</v>
      </c>
      <c r="IW424" s="22">
        <v>12693.784</v>
      </c>
      <c r="IX424" s="22">
        <v>16227.351000000001</v>
      </c>
      <c r="IY424" s="22">
        <v>53172.396000000001</v>
      </c>
      <c r="IZ424" s="22">
        <v>55434.05</v>
      </c>
      <c r="JA424" s="22">
        <v>51715.582000000002</v>
      </c>
      <c r="JB424" s="22">
        <v>54054.322999999997</v>
      </c>
      <c r="JC424" s="22">
        <v>55926.709000000003</v>
      </c>
      <c r="JD424" s="22">
        <v>57782.642</v>
      </c>
      <c r="JE424" s="22">
        <v>49037.478000000003</v>
      </c>
      <c r="JF424" s="22">
        <v>49746.311000000002</v>
      </c>
      <c r="JG424" s="22">
        <v>53969.627</v>
      </c>
      <c r="JH424" s="22">
        <v>40053.442000000003</v>
      </c>
      <c r="JI424" s="22">
        <v>42164.942999999999</v>
      </c>
      <c r="JJ424" s="22">
        <v>38581.267999999996</v>
      </c>
      <c r="JK424" s="22">
        <v>41054.247000000003</v>
      </c>
      <c r="JL424" s="22">
        <v>42498.135999999999</v>
      </c>
      <c r="JM424" s="22">
        <v>43929.334999999999</v>
      </c>
      <c r="JN424" s="22">
        <v>36516.052000000003</v>
      </c>
      <c r="JO424" s="22">
        <v>37062.667000000001</v>
      </c>
      <c r="JP424" s="22">
        <v>40943.71</v>
      </c>
      <c r="JQ424" s="22">
        <v>19528.044000000002</v>
      </c>
      <c r="JR424" s="22">
        <v>18320.716</v>
      </c>
      <c r="JS424" s="22">
        <v>15541.07</v>
      </c>
      <c r="JT424" s="22">
        <v>17784.11</v>
      </c>
      <c r="JU424" s="22">
        <v>19712.806</v>
      </c>
      <c r="JV424" s="22">
        <v>20604.414000000001</v>
      </c>
      <c r="JW424" s="22">
        <v>14254.483</v>
      </c>
      <c r="JX424" s="22">
        <v>14595.013000000001</v>
      </c>
      <c r="JY424" s="22">
        <v>20300.38</v>
      </c>
      <c r="JZ424" s="22">
        <v>46993.972000000002</v>
      </c>
      <c r="KA424" s="22">
        <v>45800.286999999997</v>
      </c>
      <c r="KB424" s="22">
        <v>42987.375</v>
      </c>
      <c r="KC424" s="22">
        <v>44714.682000000001</v>
      </c>
      <c r="KD424" s="22">
        <v>47628.788</v>
      </c>
      <c r="KE424" s="22">
        <v>49432.599000000002</v>
      </c>
      <c r="KF424" s="22">
        <v>40384.482000000004</v>
      </c>
      <c r="KG424" s="22">
        <v>41073.408000000003</v>
      </c>
      <c r="KH424" s="22">
        <v>47455.16</v>
      </c>
      <c r="KI424" s="22">
        <v>37393.343000000001</v>
      </c>
      <c r="KJ424" s="22">
        <v>36230.938000000002</v>
      </c>
      <c r="KK424" s="22">
        <v>33510.716</v>
      </c>
      <c r="KL424" s="22">
        <v>35336.658000000003</v>
      </c>
      <c r="KM424" s="22">
        <v>37878.847999999998</v>
      </c>
      <c r="KN424" s="22">
        <v>39364.758999999998</v>
      </c>
      <c r="KO424" s="22">
        <v>31366.552</v>
      </c>
      <c r="KP424" s="22">
        <v>31934.062999999998</v>
      </c>
      <c r="KQ424" s="22">
        <v>37928.637000000002</v>
      </c>
      <c r="KR424" s="22">
        <v>16593.555</v>
      </c>
      <c r="KS424" s="22">
        <v>15410.65</v>
      </c>
      <c r="KT424" s="22">
        <v>12707.038</v>
      </c>
      <c r="KU424" s="22">
        <v>15054.844999999999</v>
      </c>
      <c r="KV424" s="22">
        <v>16636.146000000001</v>
      </c>
      <c r="KW424" s="22">
        <v>17227.343000000001</v>
      </c>
      <c r="KX424" s="22">
        <v>11853.942999999999</v>
      </c>
      <c r="KY424" s="22">
        <v>12079.737999999999</v>
      </c>
      <c r="KZ424" s="22">
        <v>17513.655999999999</v>
      </c>
      <c r="LA424" s="22">
        <v>43085.415000000001</v>
      </c>
      <c r="LB424" s="22">
        <v>41909.940999999999</v>
      </c>
      <c r="LC424" s="22">
        <v>39161.343999999997</v>
      </c>
      <c r="LD424" s="22">
        <v>41024.540999999997</v>
      </c>
      <c r="LE424" s="22">
        <v>43560.955000000002</v>
      </c>
      <c r="LF424" s="22">
        <v>45032.112999999998</v>
      </c>
      <c r="LG424" s="22">
        <v>37038.47</v>
      </c>
      <c r="LH424" s="22">
        <v>37600.345999999998</v>
      </c>
      <c r="LI424" s="22">
        <v>43710.758999999998</v>
      </c>
      <c r="LJ424" s="22">
        <v>33689.535000000003</v>
      </c>
      <c r="LK424" s="22">
        <v>32549.618999999999</v>
      </c>
      <c r="LL424" s="22">
        <v>29902.871999999999</v>
      </c>
      <c r="LM424" s="22">
        <v>31851.541000000001</v>
      </c>
      <c r="LN424" s="22">
        <v>34019.919000000002</v>
      </c>
      <c r="LO424" s="22">
        <v>35179.826000000001</v>
      </c>
      <c r="LP424" s="22">
        <v>28229.13</v>
      </c>
      <c r="LQ424" s="22">
        <v>28672.131000000001</v>
      </c>
      <c r="LR424" s="22">
        <v>34382.802000000003</v>
      </c>
      <c r="LS424" s="22" t="s">
        <v>49</v>
      </c>
      <c r="LT424" s="22" t="s">
        <v>42</v>
      </c>
      <c r="LU424" s="22">
        <v>13637.227000000001</v>
      </c>
      <c r="LV424" s="22">
        <v>32283.633999999998</v>
      </c>
      <c r="LW424" s="22">
        <v>32379.145</v>
      </c>
      <c r="LX424" s="22">
        <v>32258.256000000001</v>
      </c>
      <c r="LY424" s="22">
        <v>30875.781999999999</v>
      </c>
      <c r="LZ424" s="22">
        <v>33550.553999999996</v>
      </c>
      <c r="MA424" s="22">
        <v>36038.964999999997</v>
      </c>
      <c r="MB424" s="22">
        <v>28667.488000000001</v>
      </c>
      <c r="MC424" s="22">
        <v>29617.881000000001</v>
      </c>
      <c r="MD424" s="22" t="s">
        <v>49</v>
      </c>
      <c r="ME424" s="22" t="s">
        <v>42</v>
      </c>
      <c r="MF424" s="22">
        <v>102287.01</v>
      </c>
      <c r="MG424" s="22">
        <v>101130.81</v>
      </c>
      <c r="MH424" s="22">
        <v>98128.104000000007</v>
      </c>
      <c r="MI424" s="22">
        <v>97692.308999999994</v>
      </c>
      <c r="MJ424" s="22">
        <v>104846.28</v>
      </c>
      <c r="MK424" s="22">
        <v>110559.61</v>
      </c>
      <c r="ML424" s="22">
        <v>89883.796000000002</v>
      </c>
      <c r="MM424" s="22">
        <v>92065.875</v>
      </c>
      <c r="MN424" s="22">
        <v>99939.388999999996</v>
      </c>
      <c r="MO424" s="22">
        <v>108014.21</v>
      </c>
      <c r="MP424" s="22">
        <v>106857.71</v>
      </c>
      <c r="MQ424" s="22">
        <v>103854.24</v>
      </c>
      <c r="MR424" s="22">
        <v>103418.6</v>
      </c>
      <c r="MS424" s="22">
        <v>110573.92</v>
      </c>
      <c r="MT424" s="22">
        <v>116288.25</v>
      </c>
      <c r="MU424" s="22">
        <v>95608.475000000006</v>
      </c>
      <c r="MV424" s="22">
        <v>97790.94</v>
      </c>
      <c r="MW424" s="22">
        <v>105669.95</v>
      </c>
      <c r="MX424" s="22" t="s">
        <v>49</v>
      </c>
      <c r="MY424" s="22" t="s">
        <v>42</v>
      </c>
      <c r="MZ424" s="22">
        <v>165.98679999999999</v>
      </c>
      <c r="NA424" s="22">
        <v>162.83253999999999</v>
      </c>
      <c r="NB424" s="22">
        <v>166.16222999999999</v>
      </c>
      <c r="NC424" s="22">
        <v>165.98624000000001</v>
      </c>
      <c r="ND424" s="22">
        <v>163.05445</v>
      </c>
      <c r="NE424" s="22">
        <v>168.58387999999999</v>
      </c>
      <c r="NF424" s="22">
        <v>173.73555999999999</v>
      </c>
      <c r="NG424" s="22">
        <v>158.55238</v>
      </c>
      <c r="NH424" s="22">
        <v>160.51996</v>
      </c>
      <c r="NI424" s="22">
        <v>120.15633</v>
      </c>
      <c r="NJ424" s="22">
        <v>117.00711</v>
      </c>
      <c r="NK424" s="22">
        <v>120.33148</v>
      </c>
      <c r="NL424" s="22">
        <v>120.15577</v>
      </c>
      <c r="NM424" s="22">
        <v>117.22866999999999</v>
      </c>
      <c r="NN424" s="22">
        <v>122.74925</v>
      </c>
      <c r="NO424" s="22">
        <v>127.89269</v>
      </c>
      <c r="NP424" s="22">
        <v>112.73381000000001</v>
      </c>
      <c r="NQ424" s="22">
        <v>114.69823</v>
      </c>
      <c r="NR424" s="22">
        <v>189.54404</v>
      </c>
      <c r="NS424" s="22">
        <v>143.69809000000001</v>
      </c>
      <c r="NT424" s="22" t="s">
        <v>49</v>
      </c>
      <c r="NU424" s="22" t="s">
        <v>42</v>
      </c>
      <c r="NV424" s="22">
        <v>10.253147</v>
      </c>
      <c r="NW424" s="22">
        <v>6.4422588999999997</v>
      </c>
      <c r="NX424" s="22">
        <v>5.2206558999999997</v>
      </c>
      <c r="NY424" s="22">
        <v>5.6952135999999998</v>
      </c>
      <c r="NZ424" s="22">
        <v>3.6851566</v>
      </c>
      <c r="OA424" s="22">
        <v>5.2206558999999997</v>
      </c>
      <c r="OB424" s="22">
        <v>5.6952135999999998</v>
      </c>
      <c r="OC424" s="22">
        <v>3.6851566</v>
      </c>
      <c r="OD424" s="22">
        <v>10.782487</v>
      </c>
      <c r="OE424" s="22">
        <v>10.782487</v>
      </c>
      <c r="OF424" s="22">
        <v>59.574092999999998</v>
      </c>
      <c r="OG424" s="22">
        <v>13.134327000000001</v>
      </c>
      <c r="OH424" s="22">
        <v>87.803945999999996</v>
      </c>
      <c r="OI424" s="22">
        <v>6.1766338999999997</v>
      </c>
      <c r="OJ424" s="22" t="s">
        <v>49</v>
      </c>
      <c r="OK424" s="22" t="s">
        <v>42</v>
      </c>
      <c r="OL424" s="22">
        <v>4621.4085999999998</v>
      </c>
      <c r="OM424" s="22">
        <v>5846.1805000000004</v>
      </c>
      <c r="ON424" s="22">
        <v>3458.8921</v>
      </c>
      <c r="OO424" s="22">
        <v>5690.4438</v>
      </c>
      <c r="OP424" s="22">
        <v>5690.4438</v>
      </c>
      <c r="OQ424" s="22">
        <v>5690.4438</v>
      </c>
      <c r="OR424" s="22">
        <v>3458.8921</v>
      </c>
      <c r="OS424" s="22">
        <v>3458.8921</v>
      </c>
      <c r="OT424" s="22">
        <v>4621.4085999999998</v>
      </c>
      <c r="OU424" s="22">
        <v>6181.1679999999997</v>
      </c>
      <c r="OV424" s="22">
        <v>5383.0245000000004</v>
      </c>
      <c r="OW424" s="22">
        <v>3586.7856999999999</v>
      </c>
      <c r="OX424" s="22">
        <v>5383.0245000000004</v>
      </c>
      <c r="OY424" s="22">
        <v>6014.3473000000004</v>
      </c>
      <c r="OZ424" s="22">
        <v>6014.3473000000004</v>
      </c>
      <c r="PA424" s="22">
        <v>3586.7856999999999</v>
      </c>
      <c r="PB424" s="22">
        <v>3586.7856999999999</v>
      </c>
      <c r="PC424" s="22">
        <v>6181.1679999999997</v>
      </c>
    </row>
    <row r="425" spans="1:419">
      <c r="A425" s="22" t="s">
        <v>640</v>
      </c>
      <c r="B425" s="22" t="s">
        <v>42</v>
      </c>
      <c r="C425" s="22">
        <v>0</v>
      </c>
      <c r="D425" s="22">
        <v>0</v>
      </c>
      <c r="E425" s="22">
        <v>0</v>
      </c>
      <c r="F425" s="22">
        <v>0</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v>0</v>
      </c>
      <c r="AO425" s="22">
        <v>0</v>
      </c>
      <c r="AP425" s="22">
        <v>0</v>
      </c>
      <c r="AQ425" s="22">
        <v>0</v>
      </c>
      <c r="AR425" s="22">
        <v>0</v>
      </c>
      <c r="AS425" s="22">
        <v>0</v>
      </c>
      <c r="AT425" s="22">
        <v>0</v>
      </c>
      <c r="AU425" s="22">
        <v>0</v>
      </c>
      <c r="AV425" s="22">
        <v>0</v>
      </c>
      <c r="AW425" s="22">
        <v>0</v>
      </c>
      <c r="AX425" s="22">
        <v>0</v>
      </c>
      <c r="AY425" s="22">
        <v>0</v>
      </c>
      <c r="AZ425" s="22">
        <v>0</v>
      </c>
      <c r="BA425" s="22">
        <v>0</v>
      </c>
      <c r="BB425" s="22">
        <v>0</v>
      </c>
      <c r="BC425" s="22">
        <v>0</v>
      </c>
      <c r="BD425" s="22">
        <v>0</v>
      </c>
      <c r="BE425" s="22">
        <v>0</v>
      </c>
      <c r="BF425" s="22">
        <v>0</v>
      </c>
      <c r="BG425" s="22">
        <v>0</v>
      </c>
      <c r="BH425" s="22">
        <v>0</v>
      </c>
      <c r="BI425" s="22">
        <v>0</v>
      </c>
      <c r="BJ425" s="22">
        <v>0</v>
      </c>
      <c r="BK425" s="22">
        <v>0</v>
      </c>
      <c r="BL425" s="22">
        <v>0</v>
      </c>
      <c r="BM425" s="22">
        <v>0</v>
      </c>
      <c r="BN425" s="22">
        <v>0</v>
      </c>
      <c r="BO425" s="22">
        <v>0</v>
      </c>
      <c r="BP425" s="22">
        <v>0</v>
      </c>
      <c r="BQ425" s="22">
        <v>0</v>
      </c>
      <c r="BR425" s="22">
        <v>0</v>
      </c>
      <c r="BS425" s="22">
        <v>0</v>
      </c>
      <c r="BT425" s="22">
        <v>0</v>
      </c>
      <c r="BU425" s="22">
        <v>0</v>
      </c>
      <c r="BV425" s="22">
        <v>0</v>
      </c>
      <c r="BW425" s="22">
        <v>0</v>
      </c>
      <c r="BX425" s="22">
        <v>0</v>
      </c>
      <c r="BY425" s="22">
        <v>0</v>
      </c>
      <c r="BZ425" s="22">
        <v>0</v>
      </c>
      <c r="CA425" s="22">
        <v>0</v>
      </c>
      <c r="CB425" s="22">
        <v>0</v>
      </c>
      <c r="CC425" s="22">
        <v>0</v>
      </c>
      <c r="CD425" s="22">
        <v>0</v>
      </c>
      <c r="CE425" s="22">
        <v>0</v>
      </c>
      <c r="CF425" s="22">
        <v>0</v>
      </c>
      <c r="CG425" s="22">
        <v>0</v>
      </c>
      <c r="CH425" s="22">
        <v>0</v>
      </c>
      <c r="CI425" s="22">
        <v>0</v>
      </c>
      <c r="CJ425" s="22">
        <v>0</v>
      </c>
      <c r="CK425" s="22">
        <v>0</v>
      </c>
      <c r="CL425" s="22">
        <v>0</v>
      </c>
      <c r="CM425" s="22">
        <v>0</v>
      </c>
      <c r="CN425" s="22">
        <v>0</v>
      </c>
      <c r="CO425" s="22">
        <v>0</v>
      </c>
      <c r="CP425" s="22">
        <v>0</v>
      </c>
      <c r="CQ425" s="22">
        <v>0</v>
      </c>
      <c r="CR425" s="22">
        <v>0</v>
      </c>
      <c r="CS425" s="22">
        <v>0</v>
      </c>
      <c r="CT425" s="22">
        <v>0</v>
      </c>
      <c r="CU425" s="22">
        <v>0</v>
      </c>
      <c r="CV425" s="22">
        <v>0</v>
      </c>
      <c r="CW425" s="22">
        <v>0</v>
      </c>
      <c r="CX425" s="22">
        <v>0</v>
      </c>
      <c r="CY425" s="22">
        <v>0</v>
      </c>
      <c r="CZ425" s="22">
        <v>0</v>
      </c>
      <c r="DA425" s="22">
        <v>0</v>
      </c>
      <c r="DB425" s="22">
        <v>0</v>
      </c>
      <c r="DC425" s="22">
        <v>0</v>
      </c>
      <c r="DD425" s="22">
        <v>0</v>
      </c>
      <c r="DE425" s="22">
        <v>0</v>
      </c>
      <c r="DF425" s="22">
        <v>0</v>
      </c>
      <c r="DG425" s="22" t="s">
        <v>640</v>
      </c>
      <c r="DH425" s="22" t="s">
        <v>42</v>
      </c>
      <c r="DI425" s="22">
        <v>0</v>
      </c>
      <c r="DJ425" s="22">
        <v>0</v>
      </c>
      <c r="DK425" s="22">
        <v>0</v>
      </c>
      <c r="DL425" s="22">
        <v>0</v>
      </c>
      <c r="DM425" s="22">
        <v>0</v>
      </c>
      <c r="DN425" s="22">
        <v>0</v>
      </c>
      <c r="DO425" s="22">
        <v>0</v>
      </c>
      <c r="DP425" s="22">
        <v>0</v>
      </c>
      <c r="DQ425" s="22">
        <v>0</v>
      </c>
      <c r="DR425" s="22">
        <v>0</v>
      </c>
      <c r="DS425" s="22">
        <v>0</v>
      </c>
      <c r="DT425" s="22">
        <v>0</v>
      </c>
      <c r="DU425" s="22">
        <v>0</v>
      </c>
      <c r="DV425" s="22">
        <v>0</v>
      </c>
      <c r="DW425" s="22">
        <v>0</v>
      </c>
      <c r="DX425" s="22">
        <v>0</v>
      </c>
      <c r="DY425" s="22">
        <v>0</v>
      </c>
      <c r="DZ425" s="22">
        <v>0</v>
      </c>
      <c r="EA425" s="22">
        <v>0</v>
      </c>
      <c r="EB425" s="22">
        <v>0</v>
      </c>
      <c r="EC425" s="22">
        <v>0</v>
      </c>
      <c r="ED425" s="22">
        <v>0</v>
      </c>
      <c r="EE425" s="22">
        <v>0</v>
      </c>
      <c r="EF425" s="22">
        <v>0</v>
      </c>
      <c r="EG425" s="22">
        <v>0</v>
      </c>
      <c r="EH425" s="22">
        <v>0</v>
      </c>
      <c r="EI425" s="22">
        <v>0</v>
      </c>
      <c r="EJ425" s="22">
        <v>0</v>
      </c>
      <c r="EK425" s="22">
        <v>0</v>
      </c>
      <c r="EL425" s="22">
        <v>0</v>
      </c>
      <c r="EM425" s="22">
        <v>0</v>
      </c>
      <c r="EN425" s="22">
        <v>0</v>
      </c>
      <c r="EO425" s="22">
        <v>0</v>
      </c>
      <c r="EP425" s="22">
        <v>0</v>
      </c>
      <c r="EQ425" s="22">
        <v>0</v>
      </c>
      <c r="ER425" s="22">
        <v>0</v>
      </c>
      <c r="ES425" s="22">
        <v>0</v>
      </c>
      <c r="ET425" s="22">
        <v>0</v>
      </c>
      <c r="EU425" s="22">
        <v>0</v>
      </c>
      <c r="EV425" s="22">
        <v>0</v>
      </c>
      <c r="EW425" s="22">
        <v>0</v>
      </c>
      <c r="EX425" s="22">
        <v>0</v>
      </c>
      <c r="EY425" s="22">
        <v>0</v>
      </c>
      <c r="EZ425" s="22">
        <v>0</v>
      </c>
      <c r="FA425" s="22">
        <v>0</v>
      </c>
      <c r="FB425" s="22">
        <v>0</v>
      </c>
      <c r="FC425" s="22">
        <v>0</v>
      </c>
      <c r="FD425" s="22">
        <v>0</v>
      </c>
      <c r="FE425" s="22">
        <v>0</v>
      </c>
      <c r="FF425" s="22">
        <v>0</v>
      </c>
      <c r="FG425" s="22">
        <v>0</v>
      </c>
      <c r="FH425" s="22">
        <v>0</v>
      </c>
      <c r="FI425" s="22">
        <v>0</v>
      </c>
      <c r="FJ425" s="22">
        <v>0</v>
      </c>
      <c r="FK425" s="22">
        <v>0</v>
      </c>
      <c r="FL425" s="22">
        <v>0</v>
      </c>
      <c r="FM425" s="22">
        <v>0</v>
      </c>
      <c r="FN425" s="22">
        <v>0</v>
      </c>
      <c r="FO425" s="22">
        <v>0</v>
      </c>
      <c r="FP425" s="22">
        <v>0</v>
      </c>
      <c r="FQ425" s="22">
        <v>0</v>
      </c>
      <c r="FR425" s="22">
        <v>0</v>
      </c>
      <c r="FS425" s="22">
        <v>0</v>
      </c>
      <c r="FT425" s="22">
        <v>0</v>
      </c>
      <c r="FU425" s="22">
        <v>0</v>
      </c>
      <c r="FV425" s="22">
        <v>0</v>
      </c>
      <c r="FW425" s="22">
        <v>0</v>
      </c>
      <c r="FX425" s="22">
        <v>0</v>
      </c>
      <c r="FY425" s="22">
        <v>0</v>
      </c>
      <c r="FZ425" s="22">
        <v>0</v>
      </c>
      <c r="GA425" s="22">
        <v>0</v>
      </c>
      <c r="GB425" s="22">
        <v>0</v>
      </c>
      <c r="GC425" s="22">
        <v>0</v>
      </c>
      <c r="GD425" s="22">
        <v>0</v>
      </c>
      <c r="GE425" s="22">
        <v>0</v>
      </c>
      <c r="GF425" s="22">
        <v>0</v>
      </c>
      <c r="GG425" s="22">
        <v>0</v>
      </c>
      <c r="GH425" s="22">
        <v>0</v>
      </c>
      <c r="GI425" s="22">
        <v>0</v>
      </c>
      <c r="GJ425" s="22">
        <v>0</v>
      </c>
      <c r="GK425" s="22">
        <v>0</v>
      </c>
      <c r="GL425" s="22">
        <v>0</v>
      </c>
      <c r="GM425" s="22">
        <v>0</v>
      </c>
      <c r="GN425" s="22">
        <v>0</v>
      </c>
      <c r="GO425" s="22">
        <v>0</v>
      </c>
      <c r="GP425" s="22">
        <v>0</v>
      </c>
      <c r="GQ425" s="22">
        <v>0</v>
      </c>
      <c r="GR425" s="22">
        <v>0</v>
      </c>
      <c r="GS425" s="22">
        <v>0</v>
      </c>
      <c r="GT425" s="22">
        <v>0</v>
      </c>
      <c r="GU425" s="22">
        <v>0</v>
      </c>
      <c r="GV425" s="22">
        <v>0</v>
      </c>
      <c r="GW425" s="22">
        <v>0</v>
      </c>
      <c r="GX425" s="22">
        <v>0</v>
      </c>
      <c r="GY425" s="22">
        <v>0</v>
      </c>
      <c r="GZ425" s="22">
        <v>0</v>
      </c>
      <c r="HA425" s="22">
        <v>0</v>
      </c>
      <c r="HB425" s="22">
        <v>0</v>
      </c>
      <c r="HC425" s="22">
        <v>0</v>
      </c>
      <c r="HD425" s="22">
        <v>0</v>
      </c>
      <c r="HE425" s="22">
        <v>0</v>
      </c>
      <c r="HF425" s="22">
        <v>0</v>
      </c>
      <c r="HG425" s="22">
        <v>0</v>
      </c>
      <c r="HH425" s="22">
        <v>0</v>
      </c>
      <c r="HI425" s="22">
        <v>0</v>
      </c>
      <c r="HJ425" s="22">
        <v>0</v>
      </c>
      <c r="HK425" s="22">
        <v>0</v>
      </c>
      <c r="HL425" s="22">
        <v>0</v>
      </c>
      <c r="HM425" s="22" t="s">
        <v>640</v>
      </c>
      <c r="HN425" s="22" t="s">
        <v>42</v>
      </c>
      <c r="HO425" s="22">
        <v>0</v>
      </c>
      <c r="HP425" s="22">
        <v>0</v>
      </c>
      <c r="HQ425" s="22">
        <v>0</v>
      </c>
      <c r="HR425" s="22">
        <v>0</v>
      </c>
      <c r="HS425" s="22">
        <v>0</v>
      </c>
      <c r="HT425" s="22">
        <v>0</v>
      </c>
      <c r="HU425" s="22">
        <v>0</v>
      </c>
      <c r="HV425" s="22">
        <v>0</v>
      </c>
      <c r="HW425" s="22">
        <v>0</v>
      </c>
      <c r="HX425" s="22">
        <v>0</v>
      </c>
      <c r="HY425" s="22">
        <v>0</v>
      </c>
      <c r="HZ425" s="22">
        <v>0</v>
      </c>
      <c r="IA425" s="22">
        <v>0</v>
      </c>
      <c r="IB425" s="22">
        <v>0</v>
      </c>
      <c r="IC425" s="22">
        <v>0</v>
      </c>
      <c r="ID425" s="22">
        <v>0</v>
      </c>
      <c r="IE425" s="22">
        <v>0</v>
      </c>
      <c r="IF425" s="22">
        <v>0</v>
      </c>
      <c r="IG425" s="22">
        <v>0</v>
      </c>
      <c r="IH425" s="22">
        <v>0</v>
      </c>
      <c r="II425" s="22">
        <v>0</v>
      </c>
      <c r="IJ425" s="22">
        <v>0</v>
      </c>
      <c r="IK425" s="22">
        <v>0</v>
      </c>
      <c r="IL425" s="22">
        <v>0</v>
      </c>
      <c r="IM425" s="22">
        <v>0</v>
      </c>
      <c r="IN425" s="22">
        <v>0</v>
      </c>
      <c r="IO425" s="22">
        <v>0</v>
      </c>
      <c r="IP425" s="22">
        <v>0</v>
      </c>
      <c r="IQ425" s="22">
        <v>0</v>
      </c>
      <c r="IR425" s="22">
        <v>0</v>
      </c>
      <c r="IS425" s="22">
        <v>0</v>
      </c>
      <c r="IT425" s="22">
        <v>0</v>
      </c>
      <c r="IU425" s="22">
        <v>0</v>
      </c>
      <c r="IV425" s="22">
        <v>0</v>
      </c>
      <c r="IW425" s="22">
        <v>0</v>
      </c>
      <c r="IX425" s="22">
        <v>0</v>
      </c>
      <c r="IY425" s="22">
        <v>0</v>
      </c>
      <c r="IZ425" s="22">
        <v>0</v>
      </c>
      <c r="JA425" s="22">
        <v>0</v>
      </c>
      <c r="JB425" s="22">
        <v>0</v>
      </c>
      <c r="JC425" s="22">
        <v>0</v>
      </c>
      <c r="JD425" s="22">
        <v>0</v>
      </c>
      <c r="JE425" s="22">
        <v>0</v>
      </c>
      <c r="JF425" s="22">
        <v>0</v>
      </c>
      <c r="JG425" s="22">
        <v>0</v>
      </c>
      <c r="JH425" s="22">
        <v>0</v>
      </c>
      <c r="JI425" s="22">
        <v>0</v>
      </c>
      <c r="JJ425" s="22">
        <v>0</v>
      </c>
      <c r="JK425" s="22">
        <v>0</v>
      </c>
      <c r="JL425" s="22">
        <v>0</v>
      </c>
      <c r="JM425" s="22">
        <v>0</v>
      </c>
      <c r="JN425" s="22">
        <v>0</v>
      </c>
      <c r="JO425" s="22">
        <v>0</v>
      </c>
      <c r="JP425" s="22">
        <v>0</v>
      </c>
      <c r="JQ425" s="22">
        <v>0</v>
      </c>
      <c r="JR425" s="22">
        <v>0</v>
      </c>
      <c r="JS425" s="22">
        <v>0</v>
      </c>
      <c r="JT425" s="22">
        <v>0</v>
      </c>
      <c r="JU425" s="22">
        <v>0</v>
      </c>
      <c r="JV425" s="22">
        <v>0</v>
      </c>
      <c r="JW425" s="22">
        <v>0</v>
      </c>
      <c r="JX425" s="22">
        <v>0</v>
      </c>
      <c r="JY425" s="22">
        <v>0</v>
      </c>
      <c r="JZ425" s="22">
        <v>0</v>
      </c>
      <c r="KA425" s="22">
        <v>0</v>
      </c>
      <c r="KB425" s="22">
        <v>0</v>
      </c>
      <c r="KC425" s="22">
        <v>0</v>
      </c>
      <c r="KD425" s="22">
        <v>0</v>
      </c>
      <c r="KE425" s="22">
        <v>0</v>
      </c>
      <c r="KF425" s="22">
        <v>0</v>
      </c>
      <c r="KG425" s="22">
        <v>0</v>
      </c>
      <c r="KH425" s="22">
        <v>0</v>
      </c>
      <c r="KI425" s="22">
        <v>0</v>
      </c>
      <c r="KJ425" s="22">
        <v>0</v>
      </c>
      <c r="KK425" s="22">
        <v>0</v>
      </c>
      <c r="KL425" s="22">
        <v>0</v>
      </c>
      <c r="KM425" s="22">
        <v>0</v>
      </c>
      <c r="KN425" s="22">
        <v>0</v>
      </c>
      <c r="KO425" s="22">
        <v>0</v>
      </c>
      <c r="KP425" s="22">
        <v>0</v>
      </c>
      <c r="KQ425" s="22">
        <v>0</v>
      </c>
      <c r="KR425" s="22">
        <v>0</v>
      </c>
      <c r="KS425" s="22">
        <v>0</v>
      </c>
      <c r="KT425" s="22">
        <v>0</v>
      </c>
      <c r="KU425" s="22">
        <v>0</v>
      </c>
      <c r="KV425" s="22">
        <v>0</v>
      </c>
      <c r="KW425" s="22">
        <v>0</v>
      </c>
      <c r="KX425" s="22">
        <v>0</v>
      </c>
      <c r="KY425" s="22">
        <v>0</v>
      </c>
      <c r="KZ425" s="22">
        <v>0</v>
      </c>
      <c r="LA425" s="22">
        <v>0</v>
      </c>
      <c r="LB425" s="22">
        <v>0</v>
      </c>
      <c r="LC425" s="22">
        <v>0</v>
      </c>
      <c r="LD425" s="22">
        <v>0</v>
      </c>
      <c r="LE425" s="22">
        <v>0</v>
      </c>
      <c r="LF425" s="22">
        <v>0</v>
      </c>
      <c r="LG425" s="22">
        <v>0</v>
      </c>
      <c r="LH425" s="22">
        <v>0</v>
      </c>
      <c r="LI425" s="22">
        <v>0</v>
      </c>
      <c r="LJ425" s="22">
        <v>0</v>
      </c>
      <c r="LK425" s="22">
        <v>0</v>
      </c>
      <c r="LL425" s="22">
        <v>0</v>
      </c>
      <c r="LM425" s="22">
        <v>0</v>
      </c>
      <c r="LN425" s="22">
        <v>0</v>
      </c>
      <c r="LO425" s="22">
        <v>0</v>
      </c>
      <c r="LP425" s="22">
        <v>0</v>
      </c>
      <c r="LQ425" s="22">
        <v>0</v>
      </c>
      <c r="LR425" s="22">
        <v>0</v>
      </c>
      <c r="LS425" s="22" t="s">
        <v>640</v>
      </c>
      <c r="LT425" s="22" t="s">
        <v>42</v>
      </c>
      <c r="LU425" s="22">
        <v>0</v>
      </c>
      <c r="LV425" s="22">
        <v>0</v>
      </c>
      <c r="LW425" s="22">
        <v>0</v>
      </c>
      <c r="LX425" s="22">
        <v>0</v>
      </c>
      <c r="LY425" s="22">
        <v>0</v>
      </c>
      <c r="LZ425" s="22">
        <v>0</v>
      </c>
      <c r="MA425" s="22">
        <v>0</v>
      </c>
      <c r="MB425" s="22">
        <v>0</v>
      </c>
      <c r="MC425" s="22">
        <v>0</v>
      </c>
      <c r="MD425" s="22" t="s">
        <v>640</v>
      </c>
      <c r="ME425" s="22" t="s">
        <v>42</v>
      </c>
      <c r="MF425" s="22">
        <v>0</v>
      </c>
      <c r="MG425" s="22">
        <v>0</v>
      </c>
      <c r="MH425" s="22">
        <v>0</v>
      </c>
      <c r="MI425" s="22">
        <v>0</v>
      </c>
      <c r="MJ425" s="22">
        <v>0</v>
      </c>
      <c r="MK425" s="22">
        <v>0</v>
      </c>
      <c r="ML425" s="22">
        <v>0</v>
      </c>
      <c r="MM425" s="22">
        <v>0</v>
      </c>
      <c r="MN425" s="22">
        <v>0</v>
      </c>
      <c r="MO425" s="22">
        <v>0</v>
      </c>
      <c r="MP425" s="22">
        <v>0</v>
      </c>
      <c r="MQ425" s="22">
        <v>0</v>
      </c>
      <c r="MR425" s="22">
        <v>0</v>
      </c>
      <c r="MS425" s="22">
        <v>0</v>
      </c>
      <c r="MT425" s="22">
        <v>0</v>
      </c>
      <c r="MU425" s="22">
        <v>0</v>
      </c>
      <c r="MV425" s="22">
        <v>0</v>
      </c>
      <c r="MW425" s="22">
        <v>0</v>
      </c>
      <c r="MX425" s="22" t="s">
        <v>640</v>
      </c>
      <c r="MY425" s="22" t="s">
        <v>42</v>
      </c>
      <c r="MZ425" s="22">
        <v>0</v>
      </c>
      <c r="NA425" s="22">
        <v>0</v>
      </c>
      <c r="NB425" s="22">
        <v>0</v>
      </c>
      <c r="NC425" s="22">
        <v>0</v>
      </c>
      <c r="ND425" s="22">
        <v>0</v>
      </c>
      <c r="NE425" s="22">
        <v>0</v>
      </c>
      <c r="NF425" s="22">
        <v>0</v>
      </c>
      <c r="NG425" s="22">
        <v>0</v>
      </c>
      <c r="NH425" s="22">
        <v>0</v>
      </c>
      <c r="NI425" s="22">
        <v>0</v>
      </c>
      <c r="NJ425" s="22">
        <v>0</v>
      </c>
      <c r="NK425" s="22">
        <v>0</v>
      </c>
      <c r="NL425" s="22">
        <v>0</v>
      </c>
      <c r="NM425" s="22">
        <v>0</v>
      </c>
      <c r="NN425" s="22">
        <v>0</v>
      </c>
      <c r="NO425" s="22">
        <v>0</v>
      </c>
      <c r="NP425" s="22">
        <v>0</v>
      </c>
      <c r="NQ425" s="22">
        <v>0</v>
      </c>
      <c r="NR425" s="22">
        <v>0</v>
      </c>
      <c r="NS425" s="22">
        <v>0</v>
      </c>
      <c r="NT425" s="22" t="s">
        <v>640</v>
      </c>
      <c r="NU425" s="22" t="s">
        <v>42</v>
      </c>
      <c r="NV425" s="22">
        <v>0</v>
      </c>
      <c r="NW425" s="22">
        <v>0</v>
      </c>
      <c r="NX425" s="22">
        <v>0</v>
      </c>
      <c r="NY425" s="22">
        <v>0</v>
      </c>
      <c r="NZ425" s="22">
        <v>0</v>
      </c>
      <c r="OA425" s="22">
        <v>0</v>
      </c>
      <c r="OB425" s="22">
        <v>0</v>
      </c>
      <c r="OC425" s="22">
        <v>0</v>
      </c>
      <c r="OD425" s="22">
        <v>0</v>
      </c>
      <c r="OE425" s="22">
        <v>0</v>
      </c>
      <c r="OF425" s="22">
        <v>0</v>
      </c>
      <c r="OG425" s="22">
        <v>0</v>
      </c>
      <c r="OH425" s="22">
        <v>0</v>
      </c>
      <c r="OI425" s="22">
        <v>0</v>
      </c>
      <c r="OJ425" s="22" t="s">
        <v>640</v>
      </c>
      <c r="OK425" s="22" t="s">
        <v>42</v>
      </c>
      <c r="OL425" s="22">
        <v>0</v>
      </c>
      <c r="OM425" s="22">
        <v>0</v>
      </c>
      <c r="ON425" s="22">
        <v>0</v>
      </c>
      <c r="OO425" s="22">
        <v>0</v>
      </c>
      <c r="OP425" s="22">
        <v>0</v>
      </c>
      <c r="OQ425" s="22">
        <v>0</v>
      </c>
      <c r="OR425" s="22">
        <v>0</v>
      </c>
      <c r="OS425" s="22">
        <v>0</v>
      </c>
      <c r="OT425" s="22">
        <v>0</v>
      </c>
      <c r="OU425" s="22">
        <v>0</v>
      </c>
      <c r="OV425" s="22">
        <v>0</v>
      </c>
      <c r="OW425" s="22">
        <v>0</v>
      </c>
      <c r="OX425" s="22">
        <v>0</v>
      </c>
      <c r="OY425" s="22">
        <v>0</v>
      </c>
      <c r="OZ425" s="22">
        <v>0</v>
      </c>
      <c r="PA425" s="22">
        <v>0</v>
      </c>
      <c r="PB425" s="22">
        <v>0</v>
      </c>
      <c r="PC425" s="22">
        <v>0</v>
      </c>
    </row>
    <row r="426" spans="1:419">
      <c r="A426" s="22" t="s">
        <v>50</v>
      </c>
      <c r="B426" s="22" t="s">
        <v>42</v>
      </c>
      <c r="C426" s="22">
        <v>2593.1624999999999</v>
      </c>
      <c r="D426" s="22">
        <v>2308.7080999999998</v>
      </c>
      <c r="E426" s="22">
        <v>2122.4542000000001</v>
      </c>
      <c r="F426" s="22">
        <v>1998.6024</v>
      </c>
      <c r="G426" s="22">
        <v>2203.9564999999998</v>
      </c>
      <c r="H426" s="22">
        <v>2120.5124999999998</v>
      </c>
      <c r="I426" s="22">
        <v>1868.0658000000001</v>
      </c>
      <c r="J426" s="22">
        <v>1987.0921000000001</v>
      </c>
      <c r="K426" s="22">
        <v>1790.6596999999999</v>
      </c>
      <c r="L426" s="22">
        <v>8114.0848999999998</v>
      </c>
      <c r="M426" s="22">
        <v>7554.0527000000002</v>
      </c>
      <c r="N426" s="22">
        <v>7259.8872000000001</v>
      </c>
      <c r="O426" s="22">
        <v>6952.7120000000004</v>
      </c>
      <c r="P426" s="22">
        <v>7332.6967000000004</v>
      </c>
      <c r="Q426" s="22">
        <v>7178.2929999999997</v>
      </c>
      <c r="R426" s="22">
        <v>6789.1701999999996</v>
      </c>
      <c r="S426" s="22">
        <v>7009.415</v>
      </c>
      <c r="T426" s="22">
        <v>6761.4930999999997</v>
      </c>
      <c r="U426" s="22">
        <v>6223.5023000000001</v>
      </c>
      <c r="V426" s="22">
        <v>5758.7865000000002</v>
      </c>
      <c r="W426" s="22">
        <v>5505.2344000000003</v>
      </c>
      <c r="X426" s="22">
        <v>5259.7537000000002</v>
      </c>
      <c r="Y426" s="22">
        <v>5578.1318000000001</v>
      </c>
      <c r="Z426" s="22">
        <v>5448.7614000000003</v>
      </c>
      <c r="AA426" s="22">
        <v>5110.8344999999999</v>
      </c>
      <c r="AB426" s="22">
        <v>5295.3711000000003</v>
      </c>
      <c r="AC426" s="22">
        <v>5069.3073000000004</v>
      </c>
      <c r="AD426" s="22">
        <v>1472.191</v>
      </c>
      <c r="AE426" s="22">
        <v>1362.5727999999999</v>
      </c>
      <c r="AF426" s="22">
        <v>1227.1304</v>
      </c>
      <c r="AG426" s="22">
        <v>1206.6519000000001</v>
      </c>
      <c r="AH426" s="22">
        <v>1309.6519000000001</v>
      </c>
      <c r="AI426" s="22">
        <v>1267.7987000000001</v>
      </c>
      <c r="AJ426" s="22">
        <v>1099.5362</v>
      </c>
      <c r="AK426" s="22">
        <v>1159.2365</v>
      </c>
      <c r="AL426" s="22">
        <v>1017.2107</v>
      </c>
      <c r="AM426" s="22">
        <v>6586.3705</v>
      </c>
      <c r="AN426" s="22">
        <v>6221.4861000000001</v>
      </c>
      <c r="AO426" s="22">
        <v>5986.0001000000002</v>
      </c>
      <c r="AP426" s="22">
        <v>5795.7587999999996</v>
      </c>
      <c r="AQ426" s="22">
        <v>6060.5492000000004</v>
      </c>
      <c r="AR426" s="22">
        <v>5952.9537</v>
      </c>
      <c r="AS426" s="22">
        <v>5657.9835000000003</v>
      </c>
      <c r="AT426" s="22">
        <v>5811.4598999999998</v>
      </c>
      <c r="AU426" s="22">
        <v>5621.6270999999997</v>
      </c>
      <c r="AV426" s="22">
        <v>4830.5072</v>
      </c>
      <c r="AW426" s="22">
        <v>4554.1346999999996</v>
      </c>
      <c r="AX426" s="22">
        <v>4356.4368000000004</v>
      </c>
      <c r="AY426" s="22">
        <v>4223.4431999999997</v>
      </c>
      <c r="AZ426" s="22">
        <v>4430.9980999999998</v>
      </c>
      <c r="BA426" s="22">
        <v>4346.6598000000004</v>
      </c>
      <c r="BB426" s="22">
        <v>4099.3221000000003</v>
      </c>
      <c r="BC426" s="22">
        <v>4219.6241</v>
      </c>
      <c r="BD426" s="22">
        <v>4050.1871999999998</v>
      </c>
      <c r="BE426" s="22">
        <v>2536.0032000000001</v>
      </c>
      <c r="BF426" s="22">
        <v>2163.6617000000001</v>
      </c>
      <c r="BG426" s="22">
        <v>2056.5050999999999</v>
      </c>
      <c r="BH426" s="22">
        <v>1870.2454</v>
      </c>
      <c r="BI426" s="22">
        <v>2111.6732999999999</v>
      </c>
      <c r="BJ426" s="22">
        <v>2032.4908</v>
      </c>
      <c r="BK426" s="22">
        <v>1815.1084000000001</v>
      </c>
      <c r="BL426" s="22">
        <v>1928.056</v>
      </c>
      <c r="BM426" s="22">
        <v>1757.8565000000001</v>
      </c>
      <c r="BN426" s="22">
        <v>6417.7717000000002</v>
      </c>
      <c r="BO426" s="22">
        <v>5827.2754999999997</v>
      </c>
      <c r="BP426" s="22">
        <v>5666.5447000000004</v>
      </c>
      <c r="BQ426" s="22">
        <v>5349.4177</v>
      </c>
      <c r="BR426" s="22">
        <v>5716.4901</v>
      </c>
      <c r="BS426" s="22">
        <v>5587.5334000000003</v>
      </c>
      <c r="BT426" s="22">
        <v>5273.4059999999999</v>
      </c>
      <c r="BU426" s="22">
        <v>5457.3525</v>
      </c>
      <c r="BV426" s="22">
        <v>5234.0263000000004</v>
      </c>
      <c r="BW426" s="22">
        <v>5061.5487000000003</v>
      </c>
      <c r="BX426" s="22">
        <v>4551.5309999999999</v>
      </c>
      <c r="BY426" s="22">
        <v>4411.1261999999997</v>
      </c>
      <c r="BZ426" s="22">
        <v>4140.95</v>
      </c>
      <c r="CA426" s="22">
        <v>4460.7065000000002</v>
      </c>
      <c r="CB426" s="22">
        <v>4349.9053999999996</v>
      </c>
      <c r="CC426" s="22">
        <v>4073.3368</v>
      </c>
      <c r="CD426" s="22">
        <v>4231.3858</v>
      </c>
      <c r="CE426" s="22">
        <v>4029.9072999999999</v>
      </c>
      <c r="CF426" s="22">
        <v>1428.8343</v>
      </c>
      <c r="CG426" s="22">
        <v>1236.3812</v>
      </c>
      <c r="CH426" s="22">
        <v>1173.6803</v>
      </c>
      <c r="CI426" s="22">
        <v>1094.6746000000001</v>
      </c>
      <c r="CJ426" s="22">
        <v>1232.0186000000001</v>
      </c>
      <c r="CK426" s="22">
        <v>1193.7771</v>
      </c>
      <c r="CL426" s="22">
        <v>1057.0967000000001</v>
      </c>
      <c r="CM426" s="22">
        <v>1111.6451999999999</v>
      </c>
      <c r="CN426" s="22">
        <v>993.23625000000004</v>
      </c>
      <c r="CO426" s="22">
        <v>5019.9463999999998</v>
      </c>
      <c r="CP426" s="22">
        <v>4626.0329000000002</v>
      </c>
      <c r="CQ426" s="22">
        <v>4513.9004000000004</v>
      </c>
      <c r="CR426" s="22">
        <v>4313.9408000000003</v>
      </c>
      <c r="CS426" s="22">
        <v>4567.2407999999996</v>
      </c>
      <c r="CT426" s="22">
        <v>4483.0182999999997</v>
      </c>
      <c r="CU426" s="22">
        <v>4257.1387999999997</v>
      </c>
      <c r="CV426" s="22">
        <v>4377.2754999999997</v>
      </c>
      <c r="CW426" s="22">
        <v>4210.0041000000001</v>
      </c>
      <c r="CX426" s="22">
        <v>3773.8162000000002</v>
      </c>
      <c r="CY426" s="22">
        <v>3453.5300999999999</v>
      </c>
      <c r="CZ426" s="22">
        <v>3359.9580000000001</v>
      </c>
      <c r="DA426" s="22">
        <v>3203.0355</v>
      </c>
      <c r="DB426" s="22">
        <v>3413.1080000000002</v>
      </c>
      <c r="DC426" s="22">
        <v>3345.5084000000002</v>
      </c>
      <c r="DD426" s="22">
        <v>3153.8733000000002</v>
      </c>
      <c r="DE426" s="22">
        <v>3250.2986999999998</v>
      </c>
      <c r="DF426" s="22">
        <v>3102.8471</v>
      </c>
      <c r="DG426" s="22" t="s">
        <v>50</v>
      </c>
      <c r="DH426" s="22" t="s">
        <v>42</v>
      </c>
      <c r="DI426" s="22">
        <v>2649.8027999999999</v>
      </c>
      <c r="DJ426" s="22">
        <v>2337.5394999999999</v>
      </c>
      <c r="DK426" s="22">
        <v>2141.6632</v>
      </c>
      <c r="DL426" s="22">
        <v>2002.0284999999999</v>
      </c>
      <c r="DM426" s="22">
        <v>2224.2402000000002</v>
      </c>
      <c r="DN426" s="22">
        <v>2133.9461999999999</v>
      </c>
      <c r="DO426" s="22">
        <v>1866.3921</v>
      </c>
      <c r="DP426" s="22">
        <v>1995.1893</v>
      </c>
      <c r="DQ426" s="22">
        <v>1788.4983</v>
      </c>
      <c r="DR426" s="22">
        <v>8363.4879999999994</v>
      </c>
      <c r="DS426" s="22">
        <v>7732.7392</v>
      </c>
      <c r="DT426" s="22">
        <v>7452.4976999999999</v>
      </c>
      <c r="DU426" s="22">
        <v>7121.0487000000003</v>
      </c>
      <c r="DV426" s="22">
        <v>7526.6396000000004</v>
      </c>
      <c r="DW426" s="22">
        <v>7361.8310000000001</v>
      </c>
      <c r="DX426" s="22">
        <v>6950.0603000000001</v>
      </c>
      <c r="DY426" s="22">
        <v>7185.1468000000004</v>
      </c>
      <c r="DZ426" s="22">
        <v>6900.5158000000001</v>
      </c>
      <c r="EA426" s="22">
        <v>6393.9265999999998</v>
      </c>
      <c r="EB426" s="22">
        <v>5873.7901000000002</v>
      </c>
      <c r="EC426" s="22">
        <v>5626.7719999999999</v>
      </c>
      <c r="ED426" s="22">
        <v>5360.2624999999998</v>
      </c>
      <c r="EE426" s="22">
        <v>5700.6940999999997</v>
      </c>
      <c r="EF426" s="22">
        <v>5562.3624</v>
      </c>
      <c r="EG426" s="22">
        <v>5205.0524999999998</v>
      </c>
      <c r="EH426" s="22">
        <v>5402.3716999999997</v>
      </c>
      <c r="EI426" s="22">
        <v>5149.0361999999996</v>
      </c>
      <c r="EJ426" s="22">
        <v>1472.191</v>
      </c>
      <c r="EK426" s="22">
        <v>1362.5727999999999</v>
      </c>
      <c r="EL426" s="22">
        <v>1227.1304</v>
      </c>
      <c r="EM426" s="22">
        <v>1206.6519000000001</v>
      </c>
      <c r="EN426" s="22">
        <v>1309.6519000000001</v>
      </c>
      <c r="EO426" s="22">
        <v>1267.7987000000001</v>
      </c>
      <c r="EP426" s="22">
        <v>1099.5362</v>
      </c>
      <c r="EQ426" s="22">
        <v>1159.2365</v>
      </c>
      <c r="ER426" s="22">
        <v>1017.2107</v>
      </c>
      <c r="ES426" s="22">
        <v>6617.8306000000002</v>
      </c>
      <c r="ET426" s="22">
        <v>6221.4861000000001</v>
      </c>
      <c r="EU426" s="22">
        <v>6010.2830000000004</v>
      </c>
      <c r="EV426" s="22">
        <v>5817.0357999999997</v>
      </c>
      <c r="EW426" s="22">
        <v>6085.0567000000001</v>
      </c>
      <c r="EX426" s="22">
        <v>5976.1485000000002</v>
      </c>
      <c r="EY426" s="22">
        <v>5678.2644</v>
      </c>
      <c r="EZ426" s="22">
        <v>5833.6133</v>
      </c>
      <c r="FA426" s="22">
        <v>5621.6270999999997</v>
      </c>
      <c r="FB426" s="22">
        <v>4851.3640999999998</v>
      </c>
      <c r="FC426" s="22">
        <v>4554.1346999999996</v>
      </c>
      <c r="FD426" s="22">
        <v>4372.5353999999998</v>
      </c>
      <c r="FE426" s="22">
        <v>4237.549</v>
      </c>
      <c r="FF426" s="22">
        <v>4447.2457000000004</v>
      </c>
      <c r="FG426" s="22">
        <v>4362.0370999999996</v>
      </c>
      <c r="FH426" s="22">
        <v>4112.7676000000001</v>
      </c>
      <c r="FI426" s="22">
        <v>4234.3109000000004</v>
      </c>
      <c r="FJ426" s="22">
        <v>4050.1871999999998</v>
      </c>
      <c r="FK426" s="22">
        <v>2590.0441000000001</v>
      </c>
      <c r="FL426" s="22">
        <v>2187.8494999999998</v>
      </c>
      <c r="FM426" s="22">
        <v>2073.0972999999999</v>
      </c>
      <c r="FN426" s="22">
        <v>1869.5535</v>
      </c>
      <c r="FO426" s="22">
        <v>2128.6288</v>
      </c>
      <c r="FP426" s="22">
        <v>2042.7320999999999</v>
      </c>
      <c r="FQ426" s="22">
        <v>1811.2317</v>
      </c>
      <c r="FR426" s="22">
        <v>1933.7565</v>
      </c>
      <c r="FS426" s="22">
        <v>1754.0544</v>
      </c>
      <c r="FT426" s="22">
        <v>6534.1426000000001</v>
      </c>
      <c r="FU426" s="22">
        <v>5910.9188999999997</v>
      </c>
      <c r="FV426" s="22">
        <v>5741.9800999999998</v>
      </c>
      <c r="FW426" s="22">
        <v>5405.6238999999996</v>
      </c>
      <c r="FX426" s="22">
        <v>5791.8388000000004</v>
      </c>
      <c r="FY426" s="22">
        <v>5655.4777999999997</v>
      </c>
      <c r="FZ426" s="22">
        <v>5326.2685000000001</v>
      </c>
      <c r="GA426" s="22">
        <v>5520.7766000000001</v>
      </c>
      <c r="GB426" s="22">
        <v>5287.6810999999998</v>
      </c>
      <c r="GC426" s="22">
        <v>5176.5591000000004</v>
      </c>
      <c r="GD426" s="22">
        <v>4633.3648000000003</v>
      </c>
      <c r="GE426" s="22">
        <v>4484.5616</v>
      </c>
      <c r="GF426" s="22">
        <v>4195.0753999999997</v>
      </c>
      <c r="GG426" s="22">
        <v>4534.3703999999998</v>
      </c>
      <c r="GH426" s="22">
        <v>4416.0918000000001</v>
      </c>
      <c r="GI426" s="22">
        <v>4123.9763000000003</v>
      </c>
      <c r="GJ426" s="22">
        <v>4292.6913000000004</v>
      </c>
      <c r="GK426" s="22">
        <v>4080.9551999999999</v>
      </c>
      <c r="GL426" s="22">
        <v>1428.8343</v>
      </c>
      <c r="GM426" s="22">
        <v>1236.3812</v>
      </c>
      <c r="GN426" s="22">
        <v>1173.6803</v>
      </c>
      <c r="GO426" s="22">
        <v>1094.6746000000001</v>
      </c>
      <c r="GP426" s="22">
        <v>1232.0186000000001</v>
      </c>
      <c r="GQ426" s="22">
        <v>1193.7771</v>
      </c>
      <c r="GR426" s="22">
        <v>1057.0967000000001</v>
      </c>
      <c r="GS426" s="22">
        <v>1111.6451999999999</v>
      </c>
      <c r="GT426" s="22">
        <v>993.23625000000004</v>
      </c>
      <c r="GU426" s="22">
        <v>5019.9463999999998</v>
      </c>
      <c r="GV426" s="22">
        <v>4626.0329000000002</v>
      </c>
      <c r="GW426" s="22">
        <v>4513.9004000000004</v>
      </c>
      <c r="GX426" s="22">
        <v>4313.9408000000003</v>
      </c>
      <c r="GY426" s="22">
        <v>4567.2407999999996</v>
      </c>
      <c r="GZ426" s="22">
        <v>4483.0182999999997</v>
      </c>
      <c r="HA426" s="22">
        <v>4257.1387999999997</v>
      </c>
      <c r="HB426" s="22">
        <v>4377.2754999999997</v>
      </c>
      <c r="HC426" s="22">
        <v>4210.0041000000001</v>
      </c>
      <c r="HD426" s="22">
        <v>3773.8162000000002</v>
      </c>
      <c r="HE426" s="22">
        <v>3453.5300999999999</v>
      </c>
      <c r="HF426" s="22">
        <v>3359.9580000000001</v>
      </c>
      <c r="HG426" s="22">
        <v>3203.0355</v>
      </c>
      <c r="HH426" s="22">
        <v>3413.1080000000002</v>
      </c>
      <c r="HI426" s="22">
        <v>3345.5084000000002</v>
      </c>
      <c r="HJ426" s="22">
        <v>3153.8733000000002</v>
      </c>
      <c r="HK426" s="22">
        <v>3250.2986999999998</v>
      </c>
      <c r="HL426" s="22">
        <v>3102.8471</v>
      </c>
      <c r="HM426" s="22" t="s">
        <v>50</v>
      </c>
      <c r="HN426" s="22" t="s">
        <v>42</v>
      </c>
      <c r="HO426" s="22">
        <v>2340.0012999999999</v>
      </c>
      <c r="HP426" s="22">
        <v>2148.1098000000002</v>
      </c>
      <c r="HQ426" s="22">
        <v>1987.7873999999999</v>
      </c>
      <c r="HR426" s="22">
        <v>1919.0790999999999</v>
      </c>
      <c r="HS426" s="22">
        <v>2070.6075999999998</v>
      </c>
      <c r="HT426" s="22">
        <v>2009.0352</v>
      </c>
      <c r="HU426" s="22">
        <v>1800.0771</v>
      </c>
      <c r="HV426" s="22">
        <v>1887.9052999999999</v>
      </c>
      <c r="HW426" s="22">
        <v>1719.2672</v>
      </c>
      <c r="HX426" s="22">
        <v>9022.4161999999997</v>
      </c>
      <c r="HY426" s="22">
        <v>8478.6821999999993</v>
      </c>
      <c r="HZ426" s="22">
        <v>8225.8572000000004</v>
      </c>
      <c r="IA426" s="22">
        <v>7944.9457000000002</v>
      </c>
      <c r="IB426" s="22">
        <v>8298.7980000000007</v>
      </c>
      <c r="IC426" s="22">
        <v>8155.0128999999997</v>
      </c>
      <c r="ID426" s="22">
        <v>7787.5124999999998</v>
      </c>
      <c r="IE426" s="22">
        <v>7992.6104999999998</v>
      </c>
      <c r="IF426" s="22">
        <v>7739.5437000000002</v>
      </c>
      <c r="IG426" s="22">
        <v>6726.5757999999996</v>
      </c>
      <c r="IH426" s="22">
        <v>6304.9337999999998</v>
      </c>
      <c r="II426" s="22">
        <v>6087.9921999999997</v>
      </c>
      <c r="IJ426" s="22">
        <v>5879.0972000000002</v>
      </c>
      <c r="IK426" s="22">
        <v>6161.3230999999996</v>
      </c>
      <c r="IL426" s="22">
        <v>6046.6427999999996</v>
      </c>
      <c r="IM426" s="22">
        <v>5738.3766999999998</v>
      </c>
      <c r="IN426" s="22">
        <v>5901.9589999999998</v>
      </c>
      <c r="IO426" s="22">
        <v>5682.3792999999996</v>
      </c>
      <c r="IP426" s="22">
        <v>1472.191</v>
      </c>
      <c r="IQ426" s="22">
        <v>1362.5727999999999</v>
      </c>
      <c r="IR426" s="22">
        <v>1227.1304</v>
      </c>
      <c r="IS426" s="22">
        <v>1206.6519000000001</v>
      </c>
      <c r="IT426" s="22">
        <v>1309.6519000000001</v>
      </c>
      <c r="IU426" s="22">
        <v>1267.7987000000001</v>
      </c>
      <c r="IV426" s="22">
        <v>1099.5362</v>
      </c>
      <c r="IW426" s="22">
        <v>1159.2365</v>
      </c>
      <c r="IX426" s="22">
        <v>1017.2107</v>
      </c>
      <c r="IY426" s="22">
        <v>7832.3625000000002</v>
      </c>
      <c r="IZ426" s="22">
        <v>7387.8850000000002</v>
      </c>
      <c r="JA426" s="22">
        <v>7164.7114000000001</v>
      </c>
      <c r="JB426" s="22">
        <v>6942.1414000000004</v>
      </c>
      <c r="JC426" s="22">
        <v>7237.5843000000004</v>
      </c>
      <c r="JD426" s="22">
        <v>7117.5334000000003</v>
      </c>
      <c r="JE426" s="22">
        <v>6798.723</v>
      </c>
      <c r="JF426" s="22">
        <v>6969.9660999999996</v>
      </c>
      <c r="JG426" s="22">
        <v>6747.9160000000002</v>
      </c>
      <c r="JH426" s="22">
        <v>5661.8513999999996</v>
      </c>
      <c r="JI426" s="22">
        <v>5332.7963</v>
      </c>
      <c r="JJ426" s="22">
        <v>5143.2763000000004</v>
      </c>
      <c r="JK426" s="22">
        <v>4988.9040999999997</v>
      </c>
      <c r="JL426" s="22">
        <v>5216.7344999999996</v>
      </c>
      <c r="JM426" s="22">
        <v>5124.1574000000001</v>
      </c>
      <c r="JN426" s="22">
        <v>4861.0448999999999</v>
      </c>
      <c r="JO426" s="22">
        <v>4993.0986999999996</v>
      </c>
      <c r="JP426" s="22">
        <v>4802.4179999999997</v>
      </c>
      <c r="JQ426" s="22">
        <v>2290.4663999999998</v>
      </c>
      <c r="JR426" s="22">
        <v>2012.4093</v>
      </c>
      <c r="JS426" s="22">
        <v>1928.4151999999999</v>
      </c>
      <c r="JT426" s="22">
        <v>1798.6957</v>
      </c>
      <c r="JU426" s="22">
        <v>1985.8072</v>
      </c>
      <c r="JV426" s="22">
        <v>1928.1334999999999</v>
      </c>
      <c r="JW426" s="22">
        <v>1752.5907</v>
      </c>
      <c r="JX426" s="22">
        <v>1834.8576</v>
      </c>
      <c r="JY426" s="22">
        <v>1691.229</v>
      </c>
      <c r="JZ426" s="22">
        <v>6836.2493000000004</v>
      </c>
      <c r="KA426" s="22">
        <v>6300.1102000000001</v>
      </c>
      <c r="KB426" s="22">
        <v>6153.0684000000001</v>
      </c>
      <c r="KC426" s="22">
        <v>5867.7466999999997</v>
      </c>
      <c r="KD426" s="22">
        <v>6202.9287999999997</v>
      </c>
      <c r="KE426" s="22">
        <v>6086.2493999999997</v>
      </c>
      <c r="KF426" s="22">
        <v>5797.3582999999999</v>
      </c>
      <c r="KG426" s="22">
        <v>5963.7921999999999</v>
      </c>
      <c r="KH426" s="22">
        <v>5758.6319000000003</v>
      </c>
      <c r="KI426" s="22">
        <v>5293.6009000000004</v>
      </c>
      <c r="KJ426" s="22">
        <v>4848.1643000000004</v>
      </c>
      <c r="KK426" s="22">
        <v>4723.7547999999997</v>
      </c>
      <c r="KL426" s="22">
        <v>4491.9997000000003</v>
      </c>
      <c r="KM426" s="22">
        <v>4774.3284000000003</v>
      </c>
      <c r="KN426" s="22">
        <v>4678.2124000000003</v>
      </c>
      <c r="KO426" s="22">
        <v>4430.7344000000003</v>
      </c>
      <c r="KP426" s="22">
        <v>4567.8362999999999</v>
      </c>
      <c r="KQ426" s="22">
        <v>4386.4768999999997</v>
      </c>
      <c r="KR426" s="22">
        <v>1428.8343</v>
      </c>
      <c r="KS426" s="22">
        <v>1236.3812</v>
      </c>
      <c r="KT426" s="22">
        <v>1173.6803</v>
      </c>
      <c r="KU426" s="22">
        <v>1094.6746000000001</v>
      </c>
      <c r="KV426" s="22">
        <v>1232.0186000000001</v>
      </c>
      <c r="KW426" s="22">
        <v>1193.7771</v>
      </c>
      <c r="KX426" s="22">
        <v>1057.0967000000001</v>
      </c>
      <c r="KY426" s="22">
        <v>1111.6451999999999</v>
      </c>
      <c r="KZ426" s="22">
        <v>993.23625000000004</v>
      </c>
      <c r="LA426" s="22">
        <v>5807.5325000000003</v>
      </c>
      <c r="LB426" s="22">
        <v>5365.9984999999997</v>
      </c>
      <c r="LC426" s="22">
        <v>5242.3733000000002</v>
      </c>
      <c r="LD426" s="22">
        <v>5013.3702999999996</v>
      </c>
      <c r="LE426" s="22">
        <v>5293.7502000000004</v>
      </c>
      <c r="LF426" s="22">
        <v>5198.5884999999998</v>
      </c>
      <c r="LG426" s="22">
        <v>4952.2623000000003</v>
      </c>
      <c r="LH426" s="22">
        <v>5088.0029000000004</v>
      </c>
      <c r="LI426" s="22">
        <v>4909.8594999999996</v>
      </c>
      <c r="LJ426" s="22">
        <v>4302.6471000000001</v>
      </c>
      <c r="LK426" s="22">
        <v>3950.0223999999998</v>
      </c>
      <c r="LL426" s="22">
        <v>3848.6464000000001</v>
      </c>
      <c r="LM426" s="22">
        <v>3671.9989999999998</v>
      </c>
      <c r="LN426" s="22">
        <v>3900.46</v>
      </c>
      <c r="LO426" s="22">
        <v>3825.4315000000001</v>
      </c>
      <c r="LP426" s="22">
        <v>3619.9135999999999</v>
      </c>
      <c r="LQ426" s="22">
        <v>3726.9358999999999</v>
      </c>
      <c r="LR426" s="22">
        <v>3572.4207999999999</v>
      </c>
      <c r="LS426" s="22" t="s">
        <v>50</v>
      </c>
      <c r="LT426" s="22" t="s">
        <v>42</v>
      </c>
      <c r="LU426" s="22">
        <v>1982.6847</v>
      </c>
      <c r="LV426" s="22">
        <v>6447.9092000000001</v>
      </c>
      <c r="LW426" s="22">
        <v>5748.3428000000004</v>
      </c>
      <c r="LX426" s="22">
        <v>5576.4432999999999</v>
      </c>
      <c r="LY426" s="22">
        <v>5151.7439000000004</v>
      </c>
      <c r="LZ426" s="22">
        <v>5555.1025</v>
      </c>
      <c r="MA426" s="22">
        <v>5394.1397999999999</v>
      </c>
      <c r="MB426" s="22">
        <v>5085.7304999999997</v>
      </c>
      <c r="MC426" s="22">
        <v>5315.3311000000003</v>
      </c>
      <c r="MD426" s="22" t="s">
        <v>50</v>
      </c>
      <c r="ME426" s="22" t="s">
        <v>42</v>
      </c>
      <c r="MF426" s="22">
        <v>19348.841</v>
      </c>
      <c r="MG426" s="22">
        <v>17706.171999999999</v>
      </c>
      <c r="MH426" s="22">
        <v>17288.537</v>
      </c>
      <c r="MI426" s="22">
        <v>16336.72</v>
      </c>
      <c r="MJ426" s="22">
        <v>17307.231</v>
      </c>
      <c r="MK426" s="22">
        <v>16937.665000000001</v>
      </c>
      <c r="ML426" s="22">
        <v>16161.874</v>
      </c>
      <c r="MM426" s="22">
        <v>16689.03</v>
      </c>
      <c r="MN426" s="22">
        <v>16155.96</v>
      </c>
      <c r="MO426" s="22">
        <v>19599.594000000001</v>
      </c>
      <c r="MP426" s="22">
        <v>17956.632000000001</v>
      </c>
      <c r="MQ426" s="22">
        <v>17538.920999999998</v>
      </c>
      <c r="MR426" s="22">
        <v>16586.937999999998</v>
      </c>
      <c r="MS426" s="22">
        <v>17557.624</v>
      </c>
      <c r="MT426" s="22">
        <v>17187.992999999999</v>
      </c>
      <c r="MU426" s="22">
        <v>16412.059000000001</v>
      </c>
      <c r="MV426" s="22">
        <v>16939.309000000001</v>
      </c>
      <c r="MW426" s="22">
        <v>16406.293000000001</v>
      </c>
      <c r="MX426" s="22" t="s">
        <v>50</v>
      </c>
      <c r="MY426" s="22" t="s">
        <v>42</v>
      </c>
      <c r="MZ426" s="22">
        <v>27.160342</v>
      </c>
      <c r="NA426" s="22">
        <v>24.457018999999999</v>
      </c>
      <c r="NB426" s="22">
        <v>25.708622999999999</v>
      </c>
      <c r="NC426" s="22">
        <v>25.352813999999999</v>
      </c>
      <c r="ND426" s="22">
        <v>24.473633</v>
      </c>
      <c r="NE426" s="22">
        <v>25.308319999999998</v>
      </c>
      <c r="NF426" s="22">
        <v>24.975083999999999</v>
      </c>
      <c r="NG426" s="22">
        <v>24.336905999999999</v>
      </c>
      <c r="NH426" s="22">
        <v>24.812241</v>
      </c>
      <c r="NI426" s="22">
        <v>20.372509000000001</v>
      </c>
      <c r="NJ426" s="22">
        <v>17.673511000000001</v>
      </c>
      <c r="NK426" s="22">
        <v>18.923113000000001</v>
      </c>
      <c r="NL426" s="22">
        <v>18.567872999999999</v>
      </c>
      <c r="NM426" s="22">
        <v>17.690099</v>
      </c>
      <c r="NN426" s="22">
        <v>18.523451000000001</v>
      </c>
      <c r="NO426" s="22">
        <v>18.190747999999999</v>
      </c>
      <c r="NP426" s="22">
        <v>17.553591000000001</v>
      </c>
      <c r="NQ426" s="22">
        <v>18.028165999999999</v>
      </c>
      <c r="NR426" s="22">
        <v>26.513483999999998</v>
      </c>
      <c r="NS426" s="22">
        <v>19.727988</v>
      </c>
      <c r="NT426" s="22" t="s">
        <v>50</v>
      </c>
      <c r="NU426" s="22" t="s">
        <v>42</v>
      </c>
      <c r="NV426" s="22">
        <v>3.3014397</v>
      </c>
      <c r="NW426" s="22">
        <v>3.4245288999999999</v>
      </c>
      <c r="NX426" s="22">
        <v>3.0721213999999999</v>
      </c>
      <c r="NY426" s="22">
        <v>3.3513771999999999</v>
      </c>
      <c r="NZ426" s="22">
        <v>2.1685490999999999</v>
      </c>
      <c r="OA426" s="22">
        <v>3.0721213999999999</v>
      </c>
      <c r="OB426" s="22">
        <v>3.3513771999999999</v>
      </c>
      <c r="OC426" s="22">
        <v>2.1685490999999999</v>
      </c>
      <c r="OD426" s="22">
        <v>3.4718833999999998</v>
      </c>
      <c r="OE426" s="22">
        <v>3.4718833999999998</v>
      </c>
      <c r="OF426" s="22">
        <v>3.4942609999999998</v>
      </c>
      <c r="OG426" s="22">
        <v>1.9933812</v>
      </c>
      <c r="OH426" s="22">
        <v>4.6816865999999999</v>
      </c>
      <c r="OI426" s="22">
        <v>1.6287809</v>
      </c>
      <c r="OJ426" s="22" t="s">
        <v>50</v>
      </c>
      <c r="OK426" s="22" t="s">
        <v>42</v>
      </c>
      <c r="OL426" s="22">
        <v>225.28176999999999</v>
      </c>
      <c r="OM426" s="22">
        <v>270.95916999999997</v>
      </c>
      <c r="ON426" s="22">
        <v>212.8921</v>
      </c>
      <c r="OO426" s="22">
        <v>270.43356</v>
      </c>
      <c r="OP426" s="22">
        <v>270.43356</v>
      </c>
      <c r="OQ426" s="22">
        <v>270.43356</v>
      </c>
      <c r="OR426" s="22">
        <v>212.8921</v>
      </c>
      <c r="OS426" s="22">
        <v>212.8921</v>
      </c>
      <c r="OT426" s="22">
        <v>225.28176999999999</v>
      </c>
      <c r="OU426" s="22">
        <v>251.15125</v>
      </c>
      <c r="OV426" s="22">
        <v>234.28043</v>
      </c>
      <c r="OW426" s="22">
        <v>219.65368000000001</v>
      </c>
      <c r="OX426" s="22">
        <v>234.28043</v>
      </c>
      <c r="OY426" s="22">
        <v>261.99346000000003</v>
      </c>
      <c r="OZ426" s="22">
        <v>261.99346000000003</v>
      </c>
      <c r="PA426" s="22">
        <v>219.65368000000001</v>
      </c>
      <c r="PB426" s="22">
        <v>219.65368000000001</v>
      </c>
      <c r="PC426" s="22">
        <v>251.15125</v>
      </c>
    </row>
    <row r="427" spans="1:419">
      <c r="A427" s="22" t="s">
        <v>51</v>
      </c>
      <c r="B427" s="22" t="s">
        <v>42</v>
      </c>
      <c r="C427" s="22">
        <v>2824.0610999999999</v>
      </c>
      <c r="D427" s="22">
        <v>3058.9776000000002</v>
      </c>
      <c r="E427" s="22">
        <v>2831.4276</v>
      </c>
      <c r="F427" s="22">
        <v>3055.2556</v>
      </c>
      <c r="G427" s="22">
        <v>3101.3362000000002</v>
      </c>
      <c r="H427" s="22">
        <v>3012.6862999999998</v>
      </c>
      <c r="I427" s="22">
        <v>2532.7912000000001</v>
      </c>
      <c r="J427" s="22">
        <v>2707.7067000000002</v>
      </c>
      <c r="K427" s="22">
        <v>2749.4326000000001</v>
      </c>
      <c r="L427" s="22">
        <v>7065.4579000000003</v>
      </c>
      <c r="M427" s="22">
        <v>7442.7866000000004</v>
      </c>
      <c r="N427" s="22">
        <v>7199.4822000000004</v>
      </c>
      <c r="O427" s="22">
        <v>7406.5222999999996</v>
      </c>
      <c r="P427" s="22">
        <v>7491.7892000000002</v>
      </c>
      <c r="Q427" s="22">
        <v>7327.7525999999998</v>
      </c>
      <c r="R427" s="22">
        <v>6646.8891999999996</v>
      </c>
      <c r="S427" s="22">
        <v>6970.5508</v>
      </c>
      <c r="T427" s="22">
        <v>7093.1957000000002</v>
      </c>
      <c r="U427" s="22">
        <v>5596.0928999999996</v>
      </c>
      <c r="V427" s="22">
        <v>5920.1589000000004</v>
      </c>
      <c r="W427" s="22">
        <v>5690.0322999999999</v>
      </c>
      <c r="X427" s="22">
        <v>5895.0847999999996</v>
      </c>
      <c r="Y427" s="22">
        <v>5966.5273999999999</v>
      </c>
      <c r="Z427" s="22">
        <v>5829.0859</v>
      </c>
      <c r="AA427" s="22">
        <v>5227.0308000000005</v>
      </c>
      <c r="AB427" s="22">
        <v>5498.2173000000003</v>
      </c>
      <c r="AC427" s="22">
        <v>5593.0726999999997</v>
      </c>
      <c r="AD427" s="22">
        <v>1614.1995999999999</v>
      </c>
      <c r="AE427" s="22">
        <v>1782.9873</v>
      </c>
      <c r="AF427" s="22">
        <v>1553.6206</v>
      </c>
      <c r="AG427" s="22">
        <v>1776.4652000000001</v>
      </c>
      <c r="AH427" s="22">
        <v>1799.5779</v>
      </c>
      <c r="AI427" s="22">
        <v>1755.1135999999999</v>
      </c>
      <c r="AJ427" s="22">
        <v>1403.8327999999999</v>
      </c>
      <c r="AK427" s="22">
        <v>1491.5655999999999</v>
      </c>
      <c r="AL427" s="22">
        <v>1512.6192000000001</v>
      </c>
      <c r="AM427" s="22">
        <v>5544.1310000000003</v>
      </c>
      <c r="AN427" s="22">
        <v>5844.9381000000003</v>
      </c>
      <c r="AO427" s="22">
        <v>5600.7717000000002</v>
      </c>
      <c r="AP427" s="22">
        <v>5808.2781999999997</v>
      </c>
      <c r="AQ427" s="22">
        <v>5867.6959999999999</v>
      </c>
      <c r="AR427" s="22">
        <v>5753.3879999999999</v>
      </c>
      <c r="AS427" s="22">
        <v>5215.7001</v>
      </c>
      <c r="AT427" s="22">
        <v>5441.2420000000002</v>
      </c>
      <c r="AU427" s="22">
        <v>5537.2402000000002</v>
      </c>
      <c r="AV427" s="22">
        <v>4178.5213000000003</v>
      </c>
      <c r="AW427" s="22">
        <v>4429.7785000000003</v>
      </c>
      <c r="AX427" s="22">
        <v>4198.0282999999999</v>
      </c>
      <c r="AY427" s="22">
        <v>4403.5041000000001</v>
      </c>
      <c r="AZ427" s="22">
        <v>4450.0785999999998</v>
      </c>
      <c r="BA427" s="22">
        <v>4360.4786000000004</v>
      </c>
      <c r="BB427" s="22">
        <v>3896.1913</v>
      </c>
      <c r="BC427" s="22">
        <v>4072.9814999999999</v>
      </c>
      <c r="BD427" s="22">
        <v>4143.1836999999996</v>
      </c>
      <c r="BE427" s="22">
        <v>2751.1794</v>
      </c>
      <c r="BF427" s="22">
        <v>2832.8809000000001</v>
      </c>
      <c r="BG427" s="22">
        <v>2739.8939999999998</v>
      </c>
      <c r="BH427" s="22">
        <v>2839.78</v>
      </c>
      <c r="BI427" s="22">
        <v>2952.0293999999999</v>
      </c>
      <c r="BJ427" s="22">
        <v>2867.9069</v>
      </c>
      <c r="BK427" s="22">
        <v>2456.509</v>
      </c>
      <c r="BL427" s="22">
        <v>2622.4915999999998</v>
      </c>
      <c r="BM427" s="22">
        <v>2665.9387000000002</v>
      </c>
      <c r="BN427" s="22">
        <v>5755.8588</v>
      </c>
      <c r="BO427" s="22">
        <v>5904.0803999999998</v>
      </c>
      <c r="BP427" s="22">
        <v>5828.5132999999996</v>
      </c>
      <c r="BQ427" s="22">
        <v>5915.3163000000004</v>
      </c>
      <c r="BR427" s="22">
        <v>6059.6902</v>
      </c>
      <c r="BS427" s="22">
        <v>5922.6882999999998</v>
      </c>
      <c r="BT427" s="22">
        <v>5366.9925000000003</v>
      </c>
      <c r="BU427" s="22">
        <v>5637.3117000000002</v>
      </c>
      <c r="BV427" s="22">
        <v>5712.2584999999999</v>
      </c>
      <c r="BW427" s="22">
        <v>4690.7073</v>
      </c>
      <c r="BX427" s="22">
        <v>4815.5276999999996</v>
      </c>
      <c r="BY427" s="22">
        <v>4737.9232000000002</v>
      </c>
      <c r="BZ427" s="22">
        <v>4825.1817000000001</v>
      </c>
      <c r="CA427" s="22">
        <v>4955.6513000000004</v>
      </c>
      <c r="CB427" s="22">
        <v>4837.9376000000002</v>
      </c>
      <c r="CC427" s="22">
        <v>4341.3791000000001</v>
      </c>
      <c r="CD427" s="22">
        <v>4573.6405000000004</v>
      </c>
      <c r="CE427" s="22">
        <v>4636.585</v>
      </c>
      <c r="CF427" s="22">
        <v>1556.8438000000001</v>
      </c>
      <c r="CG427" s="22">
        <v>1584.2578000000001</v>
      </c>
      <c r="CH427" s="22">
        <v>1479.0830000000001</v>
      </c>
      <c r="CI427" s="22">
        <v>1587.5897</v>
      </c>
      <c r="CJ427" s="22">
        <v>1672.3312000000001</v>
      </c>
      <c r="CK427" s="22">
        <v>1631.7039</v>
      </c>
      <c r="CL427" s="22">
        <v>1342.2211</v>
      </c>
      <c r="CM427" s="22">
        <v>1422.3831</v>
      </c>
      <c r="CN427" s="22">
        <v>1445.2073</v>
      </c>
      <c r="CO427" s="22">
        <v>4335.8472000000002</v>
      </c>
      <c r="CP427" s="22">
        <v>4424.7777999999998</v>
      </c>
      <c r="CQ427" s="22">
        <v>4336.0246999999999</v>
      </c>
      <c r="CR427" s="22">
        <v>4432.1161000000002</v>
      </c>
      <c r="CS427" s="22">
        <v>4546.3671000000004</v>
      </c>
      <c r="CT427" s="22">
        <v>4456.8901999999998</v>
      </c>
      <c r="CU427" s="22">
        <v>4034.6023</v>
      </c>
      <c r="CV427" s="22">
        <v>4211.1495999999997</v>
      </c>
      <c r="CW427" s="22">
        <v>4263.0767999999998</v>
      </c>
      <c r="CX427" s="22">
        <v>3357.7053000000001</v>
      </c>
      <c r="CY427" s="22">
        <v>3425.1554999999998</v>
      </c>
      <c r="CZ427" s="22">
        <v>3334.2633999999998</v>
      </c>
      <c r="DA427" s="22">
        <v>3431.0454</v>
      </c>
      <c r="DB427" s="22">
        <v>3532.7042999999999</v>
      </c>
      <c r="DC427" s="22">
        <v>3460.8874999999998</v>
      </c>
      <c r="DD427" s="22">
        <v>3092.3326000000002</v>
      </c>
      <c r="DE427" s="22">
        <v>3234.0347999999999</v>
      </c>
      <c r="DF427" s="22">
        <v>3274.9625000000001</v>
      </c>
      <c r="DG427" s="22" t="s">
        <v>51</v>
      </c>
      <c r="DH427" s="22" t="s">
        <v>42</v>
      </c>
      <c r="DI427" s="22">
        <v>2838.8130000000001</v>
      </c>
      <c r="DJ427" s="22">
        <v>3086.1412999999998</v>
      </c>
      <c r="DK427" s="22">
        <v>2855.4522000000002</v>
      </c>
      <c r="DL427" s="22">
        <v>3082.7415999999998</v>
      </c>
      <c r="DM427" s="22">
        <v>3132.6048999999998</v>
      </c>
      <c r="DN427" s="22">
        <v>3036.6777999999999</v>
      </c>
      <c r="DO427" s="22">
        <v>2532.3008</v>
      </c>
      <c r="DP427" s="22">
        <v>2721.5751</v>
      </c>
      <c r="DQ427" s="22">
        <v>2766.7093</v>
      </c>
      <c r="DR427" s="22">
        <v>7239.44</v>
      </c>
      <c r="DS427" s="22">
        <v>7597.1578</v>
      </c>
      <c r="DT427" s="22">
        <v>7388.0123000000003</v>
      </c>
      <c r="DU427" s="22">
        <v>7599.5136000000002</v>
      </c>
      <c r="DV427" s="22">
        <v>7690.5263999999997</v>
      </c>
      <c r="DW427" s="22">
        <v>7515.4358000000002</v>
      </c>
      <c r="DX427" s="22">
        <v>6798.1814999999997</v>
      </c>
      <c r="DY427" s="22">
        <v>7143.6536999999998</v>
      </c>
      <c r="DZ427" s="22">
        <v>7235.7488999999996</v>
      </c>
      <c r="EA427" s="22">
        <v>5704.2291999999998</v>
      </c>
      <c r="EB427" s="22">
        <v>6018.7860000000001</v>
      </c>
      <c r="EC427" s="22">
        <v>5810.8877000000002</v>
      </c>
      <c r="ED427" s="22">
        <v>6019.4564</v>
      </c>
      <c r="EE427" s="22">
        <v>6095.8477000000003</v>
      </c>
      <c r="EF427" s="22">
        <v>5948.8859000000002</v>
      </c>
      <c r="EG427" s="22">
        <v>5315.8149000000003</v>
      </c>
      <c r="EH427" s="22">
        <v>5605.7860000000001</v>
      </c>
      <c r="EI427" s="22">
        <v>5681.3747000000003</v>
      </c>
      <c r="EJ427" s="22">
        <v>1614.1995999999999</v>
      </c>
      <c r="EK427" s="22">
        <v>1782.9873</v>
      </c>
      <c r="EL427" s="22">
        <v>1553.6206</v>
      </c>
      <c r="EM427" s="22">
        <v>1776.4652000000001</v>
      </c>
      <c r="EN427" s="22">
        <v>1799.5779</v>
      </c>
      <c r="EO427" s="22">
        <v>1755.1135999999999</v>
      </c>
      <c r="EP427" s="22">
        <v>1403.8327999999999</v>
      </c>
      <c r="EQ427" s="22">
        <v>1491.5655999999999</v>
      </c>
      <c r="ER427" s="22">
        <v>1512.6192000000001</v>
      </c>
      <c r="ES427" s="22">
        <v>5577.0045</v>
      </c>
      <c r="ET427" s="22">
        <v>5844.9381000000003</v>
      </c>
      <c r="EU427" s="22">
        <v>5635.3933999999999</v>
      </c>
      <c r="EV427" s="22">
        <v>5843.6130000000003</v>
      </c>
      <c r="EW427" s="22">
        <v>5903.7556000000004</v>
      </c>
      <c r="EX427" s="22">
        <v>5788.0529999999999</v>
      </c>
      <c r="EY427" s="22">
        <v>5245.6238000000003</v>
      </c>
      <c r="EZ427" s="22">
        <v>5473.9173000000001</v>
      </c>
      <c r="FA427" s="22">
        <v>5537.2402000000002</v>
      </c>
      <c r="FB427" s="22">
        <v>4200.3153000000002</v>
      </c>
      <c r="FC427" s="22">
        <v>4429.7785000000003</v>
      </c>
      <c r="FD427" s="22">
        <v>4220.9812000000002</v>
      </c>
      <c r="FE427" s="22">
        <v>4426.9297999999999</v>
      </c>
      <c r="FF427" s="22">
        <v>4473.9848000000002</v>
      </c>
      <c r="FG427" s="22">
        <v>4383.4602999999997</v>
      </c>
      <c r="FH427" s="22">
        <v>3916.0295999999998</v>
      </c>
      <c r="FI427" s="22">
        <v>4094.6439999999998</v>
      </c>
      <c r="FJ427" s="22">
        <v>4143.1836999999996</v>
      </c>
      <c r="FK427" s="22">
        <v>2762.8258999999998</v>
      </c>
      <c r="FL427" s="22">
        <v>2853.0945999999999</v>
      </c>
      <c r="FM427" s="22">
        <v>2760.4270000000001</v>
      </c>
      <c r="FN427" s="22">
        <v>2860.5787</v>
      </c>
      <c r="FO427" s="22">
        <v>2978.1900999999998</v>
      </c>
      <c r="FP427" s="22">
        <v>2886.9346</v>
      </c>
      <c r="FQ427" s="22">
        <v>2453.0128</v>
      </c>
      <c r="FR427" s="22">
        <v>2633.0695999999998</v>
      </c>
      <c r="FS427" s="22">
        <v>2679.9501</v>
      </c>
      <c r="FT427" s="22">
        <v>5812.4292999999998</v>
      </c>
      <c r="FU427" s="22">
        <v>5970.2839999999997</v>
      </c>
      <c r="FV427" s="22">
        <v>5895.9957000000004</v>
      </c>
      <c r="FW427" s="22">
        <v>5982.1651000000002</v>
      </c>
      <c r="FX427" s="22">
        <v>6131.9827999999998</v>
      </c>
      <c r="FY427" s="22">
        <v>5987.1145999999999</v>
      </c>
      <c r="FZ427" s="22">
        <v>5407.9757</v>
      </c>
      <c r="GA427" s="22">
        <v>5693.8158999999996</v>
      </c>
      <c r="GB427" s="22">
        <v>5772.6410999999998</v>
      </c>
      <c r="GC427" s="22">
        <v>4749.1761999999999</v>
      </c>
      <c r="GD427" s="22">
        <v>4883.6048000000001</v>
      </c>
      <c r="GE427" s="22">
        <v>4806.6908999999996</v>
      </c>
      <c r="GF427" s="22">
        <v>4893.9102999999996</v>
      </c>
      <c r="GG427" s="22">
        <v>5030.1817000000001</v>
      </c>
      <c r="GH427" s="22">
        <v>4904.5240999999996</v>
      </c>
      <c r="GI427" s="22">
        <v>4383.3858</v>
      </c>
      <c r="GJ427" s="22">
        <v>4631.3216000000002</v>
      </c>
      <c r="GK427" s="22">
        <v>4698.1701000000003</v>
      </c>
      <c r="GL427" s="22">
        <v>1556.8438000000001</v>
      </c>
      <c r="GM427" s="22">
        <v>1584.2578000000001</v>
      </c>
      <c r="GN427" s="22">
        <v>1479.0830000000001</v>
      </c>
      <c r="GO427" s="22">
        <v>1587.5897</v>
      </c>
      <c r="GP427" s="22">
        <v>1672.3312000000001</v>
      </c>
      <c r="GQ427" s="22">
        <v>1631.7039</v>
      </c>
      <c r="GR427" s="22">
        <v>1342.2211</v>
      </c>
      <c r="GS427" s="22">
        <v>1422.3831</v>
      </c>
      <c r="GT427" s="22">
        <v>1445.2073</v>
      </c>
      <c r="GU427" s="22">
        <v>4335.8472000000002</v>
      </c>
      <c r="GV427" s="22">
        <v>4424.7777999999998</v>
      </c>
      <c r="GW427" s="22">
        <v>4336.0246999999999</v>
      </c>
      <c r="GX427" s="22">
        <v>4432.1161000000002</v>
      </c>
      <c r="GY427" s="22">
        <v>4546.3671000000004</v>
      </c>
      <c r="GZ427" s="22">
        <v>4456.8901999999998</v>
      </c>
      <c r="HA427" s="22">
        <v>4034.6023</v>
      </c>
      <c r="HB427" s="22">
        <v>4211.1495999999997</v>
      </c>
      <c r="HC427" s="22">
        <v>4263.0767999999998</v>
      </c>
      <c r="HD427" s="22">
        <v>3357.7053000000001</v>
      </c>
      <c r="HE427" s="22">
        <v>3425.1554999999998</v>
      </c>
      <c r="HF427" s="22">
        <v>3334.2633999999998</v>
      </c>
      <c r="HG427" s="22">
        <v>3431.0454</v>
      </c>
      <c r="HH427" s="22">
        <v>3532.7042999999999</v>
      </c>
      <c r="HI427" s="22">
        <v>3460.8874999999998</v>
      </c>
      <c r="HJ427" s="22">
        <v>3092.3326000000002</v>
      </c>
      <c r="HK427" s="22">
        <v>3234.0347999999999</v>
      </c>
      <c r="HL427" s="22">
        <v>3274.9625000000001</v>
      </c>
      <c r="HM427" s="22" t="s">
        <v>51</v>
      </c>
      <c r="HN427" s="22" t="s">
        <v>42</v>
      </c>
      <c r="HO427" s="22">
        <v>2668.0772999999999</v>
      </c>
      <c r="HP427" s="22">
        <v>2869.1750999999999</v>
      </c>
      <c r="HQ427" s="22">
        <v>2638.5059999999999</v>
      </c>
      <c r="HR427" s="22">
        <v>2863.8932</v>
      </c>
      <c r="HS427" s="22">
        <v>2897.8955000000001</v>
      </c>
      <c r="HT427" s="22">
        <v>2832.4818</v>
      </c>
      <c r="HU427" s="22">
        <v>2418.1455999999998</v>
      </c>
      <c r="HV427" s="22">
        <v>2547.2138</v>
      </c>
      <c r="HW427" s="22">
        <v>2578.0709999999999</v>
      </c>
      <c r="HX427" s="22">
        <v>7826.0324000000001</v>
      </c>
      <c r="HY427" s="22">
        <v>8148.2227000000003</v>
      </c>
      <c r="HZ427" s="22">
        <v>7942.9081999999999</v>
      </c>
      <c r="IA427" s="22">
        <v>8149.3549999999996</v>
      </c>
      <c r="IB427" s="22">
        <v>8228.7577999999994</v>
      </c>
      <c r="IC427" s="22">
        <v>8076.0024000000003</v>
      </c>
      <c r="ID427" s="22">
        <v>7428.3182999999999</v>
      </c>
      <c r="IE427" s="22">
        <v>7729.7209000000003</v>
      </c>
      <c r="IF427" s="22">
        <v>7813.1481999999996</v>
      </c>
      <c r="IG427" s="22">
        <v>6038.1228000000001</v>
      </c>
      <c r="IH427" s="22">
        <v>6313.6414000000004</v>
      </c>
      <c r="II427" s="22">
        <v>6107.9498999999996</v>
      </c>
      <c r="IJ427" s="22">
        <v>6312.8504000000003</v>
      </c>
      <c r="IK427" s="22">
        <v>6376.1805999999997</v>
      </c>
      <c r="IL427" s="22">
        <v>6254.3456999999999</v>
      </c>
      <c r="IM427" s="22">
        <v>5697.5227000000004</v>
      </c>
      <c r="IN427" s="22">
        <v>5937.9156999999996</v>
      </c>
      <c r="IO427" s="22">
        <v>6003.0514999999996</v>
      </c>
      <c r="IP427" s="22">
        <v>1614.1995999999999</v>
      </c>
      <c r="IQ427" s="22">
        <v>1782.9873</v>
      </c>
      <c r="IR427" s="22">
        <v>1553.6206</v>
      </c>
      <c r="IS427" s="22">
        <v>1776.4652000000001</v>
      </c>
      <c r="IT427" s="22">
        <v>1799.5779</v>
      </c>
      <c r="IU427" s="22">
        <v>1755.1135999999999</v>
      </c>
      <c r="IV427" s="22">
        <v>1403.8327999999999</v>
      </c>
      <c r="IW427" s="22">
        <v>1491.5655999999999</v>
      </c>
      <c r="IX427" s="22">
        <v>1512.6192000000001</v>
      </c>
      <c r="IY427" s="22">
        <v>6521.9930999999997</v>
      </c>
      <c r="IZ427" s="22">
        <v>6805.6514999999999</v>
      </c>
      <c r="JA427" s="22">
        <v>6601.0977999999996</v>
      </c>
      <c r="JB427" s="22">
        <v>6805.2584999999999</v>
      </c>
      <c r="JC427" s="22">
        <v>6871.5545000000002</v>
      </c>
      <c r="JD427" s="22">
        <v>6744.0140000000001</v>
      </c>
      <c r="JE427" s="22">
        <v>6171.4498000000003</v>
      </c>
      <c r="JF427" s="22">
        <v>6423.1007</v>
      </c>
      <c r="JG427" s="22">
        <v>6494.1706999999997</v>
      </c>
      <c r="JH427" s="22">
        <v>4832.9632000000001</v>
      </c>
      <c r="JI427" s="22">
        <v>5072.8308999999999</v>
      </c>
      <c r="JJ427" s="22">
        <v>4867.3206</v>
      </c>
      <c r="JK427" s="22">
        <v>5070.5981000000002</v>
      </c>
      <c r="JL427" s="22">
        <v>5121.7222000000002</v>
      </c>
      <c r="JM427" s="22">
        <v>5023.3694999999998</v>
      </c>
      <c r="JN427" s="22">
        <v>4535.9980999999998</v>
      </c>
      <c r="JO427" s="22">
        <v>4730.0582999999997</v>
      </c>
      <c r="JP427" s="22">
        <v>4783.8518000000004</v>
      </c>
      <c r="JQ427" s="22">
        <v>2603.4555999999998</v>
      </c>
      <c r="JR427" s="22">
        <v>2656.4241999999999</v>
      </c>
      <c r="JS427" s="22">
        <v>2555.9726999999998</v>
      </c>
      <c r="JT427" s="22">
        <v>2661.4493000000002</v>
      </c>
      <c r="JU427" s="22">
        <v>2759.7849000000001</v>
      </c>
      <c r="JV427" s="22">
        <v>2698.5131000000001</v>
      </c>
      <c r="JW427" s="22">
        <v>2349.5655000000002</v>
      </c>
      <c r="JX427" s="22">
        <v>2470.4611</v>
      </c>
      <c r="JY427" s="22">
        <v>2503.1061</v>
      </c>
      <c r="JZ427" s="22">
        <v>6109.9822000000004</v>
      </c>
      <c r="KA427" s="22">
        <v>6242.3177999999998</v>
      </c>
      <c r="KB427" s="22">
        <v>6165.0650999999998</v>
      </c>
      <c r="KC427" s="22">
        <v>6252.4840000000004</v>
      </c>
      <c r="KD427" s="22">
        <v>6387.6113999999998</v>
      </c>
      <c r="KE427" s="22">
        <v>6263.6526999999996</v>
      </c>
      <c r="KF427" s="22">
        <v>5747.4831999999997</v>
      </c>
      <c r="KG427" s="22">
        <v>5992.0667999999996</v>
      </c>
      <c r="KH427" s="22">
        <v>6061.9107999999997</v>
      </c>
      <c r="KI427" s="22">
        <v>4901.1144000000004</v>
      </c>
      <c r="KJ427" s="22">
        <v>5006.5172000000002</v>
      </c>
      <c r="KK427" s="22">
        <v>4924.8145999999997</v>
      </c>
      <c r="KL427" s="22">
        <v>5014.8918000000003</v>
      </c>
      <c r="KM427" s="22">
        <v>5135.3559999999998</v>
      </c>
      <c r="KN427" s="22">
        <v>5033.2434999999996</v>
      </c>
      <c r="KO427" s="22">
        <v>4580.8265000000001</v>
      </c>
      <c r="KP427" s="22">
        <v>4782.3051999999998</v>
      </c>
      <c r="KQ427" s="22">
        <v>4839.2106999999996</v>
      </c>
      <c r="KR427" s="22">
        <v>1556.8438000000001</v>
      </c>
      <c r="KS427" s="22">
        <v>1584.2578000000001</v>
      </c>
      <c r="KT427" s="22">
        <v>1479.0830000000001</v>
      </c>
      <c r="KU427" s="22">
        <v>1587.5897</v>
      </c>
      <c r="KV427" s="22">
        <v>1672.3312000000001</v>
      </c>
      <c r="KW427" s="22">
        <v>1631.7039</v>
      </c>
      <c r="KX427" s="22">
        <v>1342.2211</v>
      </c>
      <c r="KY427" s="22">
        <v>1422.3831</v>
      </c>
      <c r="KZ427" s="22">
        <v>1445.2073</v>
      </c>
      <c r="LA427" s="22">
        <v>4937.2532000000001</v>
      </c>
      <c r="LB427" s="22">
        <v>5041.1133</v>
      </c>
      <c r="LC427" s="22">
        <v>4957.7395999999999</v>
      </c>
      <c r="LD427" s="22">
        <v>5049.4047</v>
      </c>
      <c r="LE427" s="22">
        <v>5169.9303</v>
      </c>
      <c r="LF427" s="22">
        <v>5068.8317999999999</v>
      </c>
      <c r="LG427" s="22">
        <v>4617.1669000000002</v>
      </c>
      <c r="LH427" s="22">
        <v>4816.6450999999997</v>
      </c>
      <c r="LI427" s="22">
        <v>4875.3473000000004</v>
      </c>
      <c r="LJ427" s="22">
        <v>3755.5603000000001</v>
      </c>
      <c r="LK427" s="22">
        <v>3833.1505999999999</v>
      </c>
      <c r="LL427" s="22">
        <v>3745.9173999999998</v>
      </c>
      <c r="LM427" s="22">
        <v>3839.6878000000002</v>
      </c>
      <c r="LN427" s="22">
        <v>3945.605</v>
      </c>
      <c r="LO427" s="22">
        <v>3865.8955999999998</v>
      </c>
      <c r="LP427" s="22">
        <v>3477.3989999999999</v>
      </c>
      <c r="LQ427" s="22">
        <v>3634.674</v>
      </c>
      <c r="LR427" s="22">
        <v>3680.7139999999999</v>
      </c>
      <c r="LS427" s="22" t="s">
        <v>51</v>
      </c>
      <c r="LT427" s="22" t="s">
        <v>42</v>
      </c>
      <c r="LU427" s="22">
        <v>3438.0182</v>
      </c>
      <c r="LV427" s="22">
        <v>5864.1064999999999</v>
      </c>
      <c r="LW427" s="22">
        <v>6083.5826999999999</v>
      </c>
      <c r="LX427" s="22">
        <v>6145.6211000000003</v>
      </c>
      <c r="LY427" s="22">
        <v>6097.2879999999996</v>
      </c>
      <c r="LZ427" s="22">
        <v>6196.7925999999998</v>
      </c>
      <c r="MA427" s="22">
        <v>6025.7878000000001</v>
      </c>
      <c r="MB427" s="22">
        <v>5569.5542999999998</v>
      </c>
      <c r="MC427" s="22">
        <v>5906.9647000000004</v>
      </c>
      <c r="MD427" s="22" t="s">
        <v>51</v>
      </c>
      <c r="ME427" s="22" t="s">
        <v>42</v>
      </c>
      <c r="MF427" s="22">
        <v>18539.018</v>
      </c>
      <c r="MG427" s="22">
        <v>19011.080999999998</v>
      </c>
      <c r="MH427" s="22">
        <v>19031.136999999999</v>
      </c>
      <c r="MI427" s="22">
        <v>19043.280999999999</v>
      </c>
      <c r="MJ427" s="22">
        <v>19337.163</v>
      </c>
      <c r="MK427" s="22">
        <v>18944.541000000001</v>
      </c>
      <c r="ML427" s="22">
        <v>17708.503000000001</v>
      </c>
      <c r="MM427" s="22">
        <v>18483.188999999998</v>
      </c>
      <c r="MN427" s="22">
        <v>18660.907999999999</v>
      </c>
      <c r="MO427" s="22">
        <v>20537.624</v>
      </c>
      <c r="MP427" s="22">
        <v>21009.768</v>
      </c>
      <c r="MQ427" s="22">
        <v>21029.817999999999</v>
      </c>
      <c r="MR427" s="22">
        <v>21041.973999999998</v>
      </c>
      <c r="MS427" s="22">
        <v>21335.913</v>
      </c>
      <c r="MT427" s="22">
        <v>20943.221000000001</v>
      </c>
      <c r="MU427" s="22">
        <v>19706.95</v>
      </c>
      <c r="MV427" s="22">
        <v>20481.773000000001</v>
      </c>
      <c r="MW427" s="22">
        <v>20659.645</v>
      </c>
      <c r="MX427" s="22" t="s">
        <v>51</v>
      </c>
      <c r="MY427" s="22" t="s">
        <v>42</v>
      </c>
      <c r="MZ427" s="22">
        <v>53.214886</v>
      </c>
      <c r="NA427" s="22">
        <v>53.521265</v>
      </c>
      <c r="NB427" s="22">
        <v>53.667361999999997</v>
      </c>
      <c r="NC427" s="22">
        <v>53.798734000000003</v>
      </c>
      <c r="ND427" s="22">
        <v>53.696002999999997</v>
      </c>
      <c r="NE427" s="22">
        <v>53.901480999999997</v>
      </c>
      <c r="NF427" s="22">
        <v>53.547455999999997</v>
      </c>
      <c r="NG427" s="22">
        <v>52.606121000000002</v>
      </c>
      <c r="NH427" s="22">
        <v>53.304651</v>
      </c>
      <c r="NI427" s="22">
        <v>37.033630000000002</v>
      </c>
      <c r="NJ427" s="22">
        <v>37.339519000000003</v>
      </c>
      <c r="NK427" s="22">
        <v>37.485382000000001</v>
      </c>
      <c r="NL427" s="22">
        <v>37.616545000000002</v>
      </c>
      <c r="NM427" s="22">
        <v>37.513978000000002</v>
      </c>
      <c r="NN427" s="22">
        <v>37.719127</v>
      </c>
      <c r="NO427" s="22">
        <v>37.365667999999999</v>
      </c>
      <c r="NP427" s="22">
        <v>36.425839000000003</v>
      </c>
      <c r="NQ427" s="22">
        <v>37.123252000000001</v>
      </c>
      <c r="NR427" s="22">
        <v>55.865955</v>
      </c>
      <c r="NS427" s="22">
        <v>39.682575</v>
      </c>
      <c r="NT427" s="22" t="s">
        <v>51</v>
      </c>
      <c r="NU427" s="22" t="s">
        <v>42</v>
      </c>
      <c r="NV427" s="22">
        <v>2.6654536000000002</v>
      </c>
      <c r="NW427" s="22">
        <v>1.6591203000000001</v>
      </c>
      <c r="NX427" s="22">
        <v>1.3790903999999999</v>
      </c>
      <c r="NY427" s="22">
        <v>1.5044496999999999</v>
      </c>
      <c r="NZ427" s="22">
        <v>0.97347234999999999</v>
      </c>
      <c r="OA427" s="22">
        <v>1.3790903999999999</v>
      </c>
      <c r="OB427" s="22">
        <v>1.5044496999999999</v>
      </c>
      <c r="OC427" s="22">
        <v>0.97347234999999999</v>
      </c>
      <c r="OD427" s="22">
        <v>2.8030632</v>
      </c>
      <c r="OE427" s="22">
        <v>2.8030632</v>
      </c>
      <c r="OF427" s="22">
        <v>5.6799344999999999</v>
      </c>
      <c r="OG427" s="22">
        <v>2.1590810999999999</v>
      </c>
      <c r="OH427" s="22">
        <v>6.6138098999999997</v>
      </c>
      <c r="OI427" s="22">
        <v>1.9855731000000001</v>
      </c>
      <c r="OJ427" s="22" t="s">
        <v>51</v>
      </c>
      <c r="OK427" s="22" t="s">
        <v>42</v>
      </c>
      <c r="OL427" s="22">
        <v>348.72012999999998</v>
      </c>
      <c r="OM427" s="22">
        <v>419.13697999999999</v>
      </c>
      <c r="ON427" s="22">
        <v>259.90611000000001</v>
      </c>
      <c r="OO427" s="22">
        <v>412.70432</v>
      </c>
      <c r="OP427" s="22">
        <v>412.70432</v>
      </c>
      <c r="OQ427" s="22">
        <v>412.70432</v>
      </c>
      <c r="OR427" s="22">
        <v>259.90611000000001</v>
      </c>
      <c r="OS427" s="22">
        <v>259.90611000000001</v>
      </c>
      <c r="OT427" s="22">
        <v>348.72012999999998</v>
      </c>
      <c r="OU427" s="22">
        <v>370.72908999999999</v>
      </c>
      <c r="OV427" s="22">
        <v>354.63990000000001</v>
      </c>
      <c r="OW427" s="22">
        <v>274.13225999999997</v>
      </c>
      <c r="OX427" s="22">
        <v>354.63990000000001</v>
      </c>
      <c r="OY427" s="22">
        <v>395.42403000000002</v>
      </c>
      <c r="OZ427" s="22">
        <v>395.42403000000002</v>
      </c>
      <c r="PA427" s="22">
        <v>274.13225999999997</v>
      </c>
      <c r="PB427" s="22">
        <v>274.13225999999997</v>
      </c>
      <c r="PC427" s="22">
        <v>370.72908999999999</v>
      </c>
    </row>
    <row r="428" spans="1:419">
      <c r="A428" s="22" t="s">
        <v>52</v>
      </c>
      <c r="B428" s="22" t="s">
        <v>42</v>
      </c>
      <c r="C428" s="22">
        <v>3756.6280999999999</v>
      </c>
      <c r="D428" s="22">
        <v>4087.5601999999999</v>
      </c>
      <c r="E428" s="22">
        <v>3105.7851000000001</v>
      </c>
      <c r="F428" s="22">
        <v>3935.3492999999999</v>
      </c>
      <c r="G428" s="22">
        <v>3940.5023000000001</v>
      </c>
      <c r="H428" s="22">
        <v>4238.1337999999996</v>
      </c>
      <c r="I428" s="22">
        <v>3058.4346</v>
      </c>
      <c r="J428" s="22">
        <v>3085.1597000000002</v>
      </c>
      <c r="K428" s="22">
        <v>3856.6087000000002</v>
      </c>
      <c r="L428" s="22">
        <v>4143.7826999999997</v>
      </c>
      <c r="M428" s="22">
        <v>4581.3657999999996</v>
      </c>
      <c r="N428" s="22">
        <v>3426.3971000000001</v>
      </c>
      <c r="O428" s="22">
        <v>4311.8635000000004</v>
      </c>
      <c r="P428" s="22">
        <v>4321.3986999999997</v>
      </c>
      <c r="Q428" s="22">
        <v>4872.1320999999998</v>
      </c>
      <c r="R428" s="22">
        <v>3338.7804999999998</v>
      </c>
      <c r="S428" s="22">
        <v>3388.2323000000001</v>
      </c>
      <c r="T428" s="22">
        <v>4304.4296999999997</v>
      </c>
      <c r="U428" s="22">
        <v>3902.2547</v>
      </c>
      <c r="V428" s="22">
        <v>4294.0780999999997</v>
      </c>
      <c r="W428" s="22">
        <v>3226.9396000000002</v>
      </c>
      <c r="X428" s="22">
        <v>4067.8788</v>
      </c>
      <c r="Y428" s="22">
        <v>4075.8679999999999</v>
      </c>
      <c r="Z428" s="22">
        <v>4537.3113999999996</v>
      </c>
      <c r="AA428" s="22">
        <v>3153.5282000000002</v>
      </c>
      <c r="AB428" s="22">
        <v>3194.9623999999999</v>
      </c>
      <c r="AC428" s="22">
        <v>4038.7141999999999</v>
      </c>
      <c r="AD428" s="22">
        <v>3328.6977000000002</v>
      </c>
      <c r="AE428" s="22">
        <v>3623.7098999999998</v>
      </c>
      <c r="AF428" s="22">
        <v>2742.2997999999998</v>
      </c>
      <c r="AG428" s="22">
        <v>3505.1577000000002</v>
      </c>
      <c r="AH428" s="22">
        <v>3507.7422999999999</v>
      </c>
      <c r="AI428" s="22">
        <v>3657.0259999999998</v>
      </c>
      <c r="AJ428" s="22">
        <v>2718.5502000000001</v>
      </c>
      <c r="AK428" s="22">
        <v>2731.9546999999998</v>
      </c>
      <c r="AL428" s="22">
        <v>3438.2919000000002</v>
      </c>
      <c r="AM428" s="22">
        <v>3690.4043000000001</v>
      </c>
      <c r="AN428" s="22">
        <v>4084.4407000000001</v>
      </c>
      <c r="AO428" s="22">
        <v>3041.8501999999999</v>
      </c>
      <c r="AP428" s="22">
        <v>3857.1756</v>
      </c>
      <c r="AQ428" s="22">
        <v>3863.8200999999999</v>
      </c>
      <c r="AR428" s="22">
        <v>4247.5958000000001</v>
      </c>
      <c r="AS428" s="22">
        <v>2980.7950000000001</v>
      </c>
      <c r="AT428" s="22">
        <v>3015.2552000000001</v>
      </c>
      <c r="AU428" s="22">
        <v>3856.2727</v>
      </c>
      <c r="AV428" s="22">
        <v>3463.4124000000002</v>
      </c>
      <c r="AW428" s="22">
        <v>3814.7532999999999</v>
      </c>
      <c r="AX428" s="22">
        <v>2854.3762999999999</v>
      </c>
      <c r="AY428" s="22">
        <v>3627.7566999999999</v>
      </c>
      <c r="AZ428" s="22">
        <v>3632.9648999999999</v>
      </c>
      <c r="BA428" s="22">
        <v>3933.7860999999998</v>
      </c>
      <c r="BB428" s="22">
        <v>2806.5183999999999</v>
      </c>
      <c r="BC428" s="22">
        <v>2833.5299</v>
      </c>
      <c r="BD428" s="22">
        <v>3606.7521000000002</v>
      </c>
      <c r="BE428" s="22">
        <v>4339.4477999999999</v>
      </c>
      <c r="BF428" s="22">
        <v>3741.7408</v>
      </c>
      <c r="BG428" s="22">
        <v>2881.7944000000002</v>
      </c>
      <c r="BH428" s="22">
        <v>3691.8775999999998</v>
      </c>
      <c r="BI428" s="22">
        <v>3923.0770000000002</v>
      </c>
      <c r="BJ428" s="22">
        <v>4205.5083999999997</v>
      </c>
      <c r="BK428" s="22">
        <v>2836.8622</v>
      </c>
      <c r="BL428" s="22">
        <v>2862.2224999999999</v>
      </c>
      <c r="BM428" s="22">
        <v>4418.4269999999997</v>
      </c>
      <c r="BN428" s="22">
        <v>4776.1797999999999</v>
      </c>
      <c r="BO428" s="22">
        <v>4151.9993999999997</v>
      </c>
      <c r="BP428" s="22">
        <v>3200.1678999999999</v>
      </c>
      <c r="BQ428" s="22">
        <v>4070.7923000000001</v>
      </c>
      <c r="BR428" s="22">
        <v>4320.3823000000002</v>
      </c>
      <c r="BS428" s="22">
        <v>4780.3500000000004</v>
      </c>
      <c r="BT428" s="22">
        <v>3126.9913000000001</v>
      </c>
      <c r="BU428" s="22">
        <v>3168.2930000000001</v>
      </c>
      <c r="BV428" s="22">
        <v>4853.8424000000005</v>
      </c>
      <c r="BW428" s="22">
        <v>4488.2709999999997</v>
      </c>
      <c r="BX428" s="22">
        <v>3893.6167999999998</v>
      </c>
      <c r="BY428" s="22">
        <v>3000.828</v>
      </c>
      <c r="BZ428" s="22">
        <v>3823.8425999999999</v>
      </c>
      <c r="CA428" s="22">
        <v>4059.5023999999999</v>
      </c>
      <c r="CB428" s="22">
        <v>4454.7120999999997</v>
      </c>
      <c r="CC428" s="22">
        <v>2937.9537</v>
      </c>
      <c r="CD428" s="22">
        <v>2973.4405999999999</v>
      </c>
      <c r="CE428" s="22">
        <v>4556.7163</v>
      </c>
      <c r="CF428" s="22">
        <v>3882.8712999999998</v>
      </c>
      <c r="CG428" s="22">
        <v>3316.7928999999999</v>
      </c>
      <c r="CH428" s="22">
        <v>2545.0839999999998</v>
      </c>
      <c r="CI428" s="22">
        <v>3292.7112000000002</v>
      </c>
      <c r="CJ428" s="22">
        <v>3505.2024000000001</v>
      </c>
      <c r="CK428" s="22">
        <v>3641.6037999999999</v>
      </c>
      <c r="CL428" s="22">
        <v>2523.3838000000001</v>
      </c>
      <c r="CM428" s="22">
        <v>2535.6316000000002</v>
      </c>
      <c r="CN428" s="22">
        <v>3973.2809999999999</v>
      </c>
      <c r="CO428" s="22">
        <v>4276.6151</v>
      </c>
      <c r="CP428" s="22">
        <v>3687.5967999999998</v>
      </c>
      <c r="CQ428" s="22">
        <v>2832.9526999999998</v>
      </c>
      <c r="CR428" s="22">
        <v>3634.5598</v>
      </c>
      <c r="CS428" s="22">
        <v>3863.489</v>
      </c>
      <c r="CT428" s="22">
        <v>4163.8969999999999</v>
      </c>
      <c r="CU428" s="22">
        <v>2785.1605</v>
      </c>
      <c r="CV428" s="22">
        <v>2812.1349</v>
      </c>
      <c r="CW428" s="22">
        <v>4365.5545000000002</v>
      </c>
      <c r="CX428" s="22">
        <v>4021.0545000000002</v>
      </c>
      <c r="CY428" s="22">
        <v>3457.8105</v>
      </c>
      <c r="CZ428" s="22">
        <v>2655.6073000000001</v>
      </c>
      <c r="DA428" s="22">
        <v>3415.2413999999999</v>
      </c>
      <c r="DB428" s="22">
        <v>3631.8739999999998</v>
      </c>
      <c r="DC428" s="22">
        <v>3872.9906999999998</v>
      </c>
      <c r="DD428" s="22">
        <v>2617.2478000000001</v>
      </c>
      <c r="DE428" s="22">
        <v>2638.8982999999998</v>
      </c>
      <c r="DF428" s="22">
        <v>4101.6832000000004</v>
      </c>
      <c r="DG428" s="22" t="s">
        <v>52</v>
      </c>
      <c r="DH428" s="22" t="s">
        <v>42</v>
      </c>
      <c r="DI428" s="22">
        <v>3847.0493000000001</v>
      </c>
      <c r="DJ428" s="22">
        <v>4187.7470000000003</v>
      </c>
      <c r="DK428" s="22">
        <v>3177.8359</v>
      </c>
      <c r="DL428" s="22">
        <v>4028.7332000000001</v>
      </c>
      <c r="DM428" s="22">
        <v>4034.3092999999999</v>
      </c>
      <c r="DN428" s="22">
        <v>4356.3733000000002</v>
      </c>
      <c r="DO428" s="22">
        <v>3126.5985000000001</v>
      </c>
      <c r="DP428" s="22">
        <v>3155.5174000000002</v>
      </c>
      <c r="DQ428" s="22">
        <v>3947.2201</v>
      </c>
      <c r="DR428" s="22">
        <v>4321.6714000000002</v>
      </c>
      <c r="DS428" s="22">
        <v>4706.2457000000004</v>
      </c>
      <c r="DT428" s="22">
        <v>3578.2541999999999</v>
      </c>
      <c r="DU428" s="22">
        <v>4493.6273000000001</v>
      </c>
      <c r="DV428" s="22">
        <v>4503.8050999999996</v>
      </c>
      <c r="DW428" s="22">
        <v>5091.6509999999998</v>
      </c>
      <c r="DX428" s="22">
        <v>3484.7332999999999</v>
      </c>
      <c r="DY428" s="22">
        <v>3537.5174999999999</v>
      </c>
      <c r="DZ428" s="22">
        <v>4417.8954999999996</v>
      </c>
      <c r="EA428" s="22">
        <v>4040.4069</v>
      </c>
      <c r="EB428" s="22">
        <v>4399.4229999999998</v>
      </c>
      <c r="EC428" s="22">
        <v>3343.4384</v>
      </c>
      <c r="ED428" s="22">
        <v>4209.1124</v>
      </c>
      <c r="EE428" s="22">
        <v>4217.6550999999999</v>
      </c>
      <c r="EF428" s="22">
        <v>4711.0619999999999</v>
      </c>
      <c r="EG428" s="22">
        <v>3264.942</v>
      </c>
      <c r="EH428" s="22">
        <v>3309.2462</v>
      </c>
      <c r="EI428" s="22">
        <v>4133.8741</v>
      </c>
      <c r="EJ428" s="22">
        <v>3328.6977000000002</v>
      </c>
      <c r="EK428" s="22">
        <v>3623.7098999999998</v>
      </c>
      <c r="EL428" s="22">
        <v>2742.2997999999998</v>
      </c>
      <c r="EM428" s="22">
        <v>3505.1577000000002</v>
      </c>
      <c r="EN428" s="22">
        <v>3507.7422999999999</v>
      </c>
      <c r="EO428" s="22">
        <v>3657.0259999999998</v>
      </c>
      <c r="EP428" s="22">
        <v>2718.5502000000001</v>
      </c>
      <c r="EQ428" s="22">
        <v>2731.9546999999998</v>
      </c>
      <c r="ER428" s="22">
        <v>3438.2919000000002</v>
      </c>
      <c r="ES428" s="22">
        <v>3750.4315999999999</v>
      </c>
      <c r="ET428" s="22">
        <v>4084.4407000000001</v>
      </c>
      <c r="EU428" s="22">
        <v>3098.24</v>
      </c>
      <c r="EV428" s="22">
        <v>3917.8096999999998</v>
      </c>
      <c r="EW428" s="22">
        <v>3924.5353</v>
      </c>
      <c r="EX428" s="22">
        <v>4312.9931999999999</v>
      </c>
      <c r="EY428" s="22">
        <v>3036.4398999999999</v>
      </c>
      <c r="EZ428" s="22">
        <v>3071.3206</v>
      </c>
      <c r="FA428" s="22">
        <v>3856.2727</v>
      </c>
      <c r="FB428" s="22">
        <v>3503.2082</v>
      </c>
      <c r="FC428" s="22">
        <v>3814.7532999999999</v>
      </c>
      <c r="FD428" s="22">
        <v>2891.7606999999998</v>
      </c>
      <c r="FE428" s="22">
        <v>3667.9548</v>
      </c>
      <c r="FF428" s="22">
        <v>3673.2168000000001</v>
      </c>
      <c r="FG428" s="22">
        <v>3977.1421999999998</v>
      </c>
      <c r="FH428" s="22">
        <v>2843.4088999999999</v>
      </c>
      <c r="FI428" s="22">
        <v>2870.6992</v>
      </c>
      <c r="FJ428" s="22">
        <v>3606.7521000000002</v>
      </c>
      <c r="FK428" s="22">
        <v>4440.9486999999999</v>
      </c>
      <c r="FL428" s="22">
        <v>3830.3240000000001</v>
      </c>
      <c r="FM428" s="22">
        <v>2945.9753999999998</v>
      </c>
      <c r="FN428" s="22">
        <v>3776.2328000000002</v>
      </c>
      <c r="FO428" s="22">
        <v>4013.3101999999999</v>
      </c>
      <c r="FP428" s="22">
        <v>4319.6899999999996</v>
      </c>
      <c r="FQ428" s="22">
        <v>2897.2332000000001</v>
      </c>
      <c r="FR428" s="22">
        <v>2924.7438000000002</v>
      </c>
      <c r="FS428" s="22">
        <v>4519.5099</v>
      </c>
      <c r="FT428" s="22">
        <v>4862.0985000000001</v>
      </c>
      <c r="FU428" s="22">
        <v>4227.9381000000003</v>
      </c>
      <c r="FV428" s="22">
        <v>3254.6758</v>
      </c>
      <c r="FW428" s="22">
        <v>4142.0681999999997</v>
      </c>
      <c r="FX428" s="22">
        <v>4396.59</v>
      </c>
      <c r="FY428" s="22">
        <v>4882.9678000000004</v>
      </c>
      <c r="FZ428" s="22">
        <v>3177.2975999999999</v>
      </c>
      <c r="GA428" s="22">
        <v>3220.9706999999999</v>
      </c>
      <c r="GB428" s="22">
        <v>4938.7710999999999</v>
      </c>
      <c r="GC428" s="22">
        <v>4593.3648000000003</v>
      </c>
      <c r="GD428" s="22">
        <v>3985.8665000000001</v>
      </c>
      <c r="GE428" s="22">
        <v>3067.8825000000002</v>
      </c>
      <c r="GF428" s="22">
        <v>3911.3836000000001</v>
      </c>
      <c r="GG428" s="22">
        <v>4153.0290000000005</v>
      </c>
      <c r="GH428" s="22">
        <v>4574.9097000000002</v>
      </c>
      <c r="GI428" s="22">
        <v>3000.7651999999998</v>
      </c>
      <c r="GJ428" s="22">
        <v>3038.6469000000002</v>
      </c>
      <c r="GK428" s="22">
        <v>4661.1376</v>
      </c>
      <c r="GL428" s="22">
        <v>3882.8712999999998</v>
      </c>
      <c r="GM428" s="22">
        <v>3316.7928999999999</v>
      </c>
      <c r="GN428" s="22">
        <v>2545.0839999999998</v>
      </c>
      <c r="GO428" s="22">
        <v>3292.7112000000002</v>
      </c>
      <c r="GP428" s="22">
        <v>3505.2024000000001</v>
      </c>
      <c r="GQ428" s="22">
        <v>3641.6037999999999</v>
      </c>
      <c r="GR428" s="22">
        <v>2523.3838000000001</v>
      </c>
      <c r="GS428" s="22">
        <v>2535.6316000000002</v>
      </c>
      <c r="GT428" s="22">
        <v>3973.2809999999999</v>
      </c>
      <c r="GU428" s="22">
        <v>4276.6151</v>
      </c>
      <c r="GV428" s="22">
        <v>3687.5967999999998</v>
      </c>
      <c r="GW428" s="22">
        <v>2832.9526999999998</v>
      </c>
      <c r="GX428" s="22">
        <v>3634.5598</v>
      </c>
      <c r="GY428" s="22">
        <v>3863.489</v>
      </c>
      <c r="GZ428" s="22">
        <v>4163.8969999999999</v>
      </c>
      <c r="HA428" s="22">
        <v>2785.1605</v>
      </c>
      <c r="HB428" s="22">
        <v>2812.1349</v>
      </c>
      <c r="HC428" s="22">
        <v>4365.5545000000002</v>
      </c>
      <c r="HD428" s="22">
        <v>4021.0545000000002</v>
      </c>
      <c r="HE428" s="22">
        <v>3457.8105</v>
      </c>
      <c r="HF428" s="22">
        <v>2655.6073000000001</v>
      </c>
      <c r="HG428" s="22">
        <v>3415.2413999999999</v>
      </c>
      <c r="HH428" s="22">
        <v>3631.8739999999998</v>
      </c>
      <c r="HI428" s="22">
        <v>3872.9906999999998</v>
      </c>
      <c r="HJ428" s="22">
        <v>2617.2478000000001</v>
      </c>
      <c r="HK428" s="22">
        <v>2638.8982999999998</v>
      </c>
      <c r="HL428" s="22">
        <v>4101.6832000000004</v>
      </c>
      <c r="HM428" s="22" t="s">
        <v>52</v>
      </c>
      <c r="HN428" s="22" t="s">
        <v>42</v>
      </c>
      <c r="HO428" s="22">
        <v>3616.6682000000001</v>
      </c>
      <c r="HP428" s="22">
        <v>3931.1336000000001</v>
      </c>
      <c r="HQ428" s="22">
        <v>2994.8343</v>
      </c>
      <c r="HR428" s="22">
        <v>3795.8303999999998</v>
      </c>
      <c r="HS428" s="22">
        <v>3799.6327999999999</v>
      </c>
      <c r="HT428" s="22">
        <v>4019.2518</v>
      </c>
      <c r="HU428" s="22">
        <v>2959.895</v>
      </c>
      <c r="HV428" s="22">
        <v>2979.6151</v>
      </c>
      <c r="HW428" s="22">
        <v>3722.8206</v>
      </c>
      <c r="HX428" s="22">
        <v>4131.2426999999998</v>
      </c>
      <c r="HY428" s="22">
        <v>4492.3423000000003</v>
      </c>
      <c r="HZ428" s="22">
        <v>3431.1156000000001</v>
      </c>
      <c r="IA428" s="22">
        <v>4298.4775</v>
      </c>
      <c r="IB428" s="22">
        <v>4307.3568999999998</v>
      </c>
      <c r="IC428" s="22">
        <v>4820.2151999999996</v>
      </c>
      <c r="ID428" s="22">
        <v>3349.5246000000002</v>
      </c>
      <c r="IE428" s="22">
        <v>3395.5754000000002</v>
      </c>
      <c r="IF428" s="22">
        <v>4233.9571999999998</v>
      </c>
      <c r="IG428" s="22">
        <v>3839.5654</v>
      </c>
      <c r="IH428" s="22">
        <v>4174.5275000000001</v>
      </c>
      <c r="II428" s="22">
        <v>3186.5536999999999</v>
      </c>
      <c r="IJ428" s="22">
        <v>4004.5441999999998</v>
      </c>
      <c r="IK428" s="22">
        <v>4011.6262999999999</v>
      </c>
      <c r="IL428" s="22">
        <v>4420.6724000000004</v>
      </c>
      <c r="IM428" s="22">
        <v>3121.4782</v>
      </c>
      <c r="IN428" s="22">
        <v>3158.2075</v>
      </c>
      <c r="IO428" s="22">
        <v>3940.7433000000001</v>
      </c>
      <c r="IP428" s="22">
        <v>3328.6977000000002</v>
      </c>
      <c r="IQ428" s="22">
        <v>3623.7098999999998</v>
      </c>
      <c r="IR428" s="22">
        <v>2742.2997999999998</v>
      </c>
      <c r="IS428" s="22">
        <v>3505.1577000000002</v>
      </c>
      <c r="IT428" s="22">
        <v>3507.7422999999999</v>
      </c>
      <c r="IU428" s="22">
        <v>3657.0259999999998</v>
      </c>
      <c r="IV428" s="22">
        <v>2718.5502000000001</v>
      </c>
      <c r="IW428" s="22">
        <v>2731.9546999999998</v>
      </c>
      <c r="IX428" s="22">
        <v>3438.2919000000002</v>
      </c>
      <c r="IY428" s="22">
        <v>3809.28</v>
      </c>
      <c r="IZ428" s="22">
        <v>4147.8689999999997</v>
      </c>
      <c r="JA428" s="22">
        <v>3149.9839999999999</v>
      </c>
      <c r="JB428" s="22">
        <v>3973.8701999999998</v>
      </c>
      <c r="JC428" s="22">
        <v>3981.2838999999999</v>
      </c>
      <c r="JD428" s="22">
        <v>4409.4861000000001</v>
      </c>
      <c r="JE428" s="22">
        <v>3081.8609999999999</v>
      </c>
      <c r="JF428" s="22">
        <v>3120.3103999999998</v>
      </c>
      <c r="JG428" s="22">
        <v>3915.2775999999999</v>
      </c>
      <c r="JH428" s="22">
        <v>3541.5889999999999</v>
      </c>
      <c r="JI428" s="22">
        <v>3856.1777999999999</v>
      </c>
      <c r="JJ428" s="22">
        <v>2925.4128999999998</v>
      </c>
      <c r="JK428" s="22">
        <v>3704.5021999999999</v>
      </c>
      <c r="JL428" s="22">
        <v>3710.2193000000002</v>
      </c>
      <c r="JM428" s="22">
        <v>4040.4268000000002</v>
      </c>
      <c r="JN428" s="22">
        <v>2872.8798999999999</v>
      </c>
      <c r="JO428" s="22">
        <v>2902.5300999999999</v>
      </c>
      <c r="JP428" s="22">
        <v>3646.4319999999998</v>
      </c>
      <c r="JQ428" s="22">
        <v>4188.9161999999997</v>
      </c>
      <c r="JR428" s="22">
        <v>3602.9389000000001</v>
      </c>
      <c r="JS428" s="22">
        <v>2783.0711999999999</v>
      </c>
      <c r="JT428" s="22">
        <v>3566.6203999999998</v>
      </c>
      <c r="JU428" s="22">
        <v>3789.7674000000002</v>
      </c>
      <c r="JV428" s="22">
        <v>3995.48</v>
      </c>
      <c r="JW428" s="22">
        <v>2750.3442</v>
      </c>
      <c r="JX428" s="22">
        <v>2768.8157000000001</v>
      </c>
      <c r="JY428" s="22">
        <v>4274.8212999999996</v>
      </c>
      <c r="JZ428" s="22">
        <v>4627.4709999999995</v>
      </c>
      <c r="KA428" s="22">
        <v>4021.8398999999999</v>
      </c>
      <c r="KB428" s="22">
        <v>3108.1142</v>
      </c>
      <c r="KC428" s="22">
        <v>3948.3640999999998</v>
      </c>
      <c r="KD428" s="22">
        <v>4189.0491000000002</v>
      </c>
      <c r="KE428" s="22">
        <v>4605.2258000000002</v>
      </c>
      <c r="KF428" s="22">
        <v>3041.9043000000001</v>
      </c>
      <c r="KG428" s="22">
        <v>3079.2739000000001</v>
      </c>
      <c r="KH428" s="22">
        <v>4709.4567999999999</v>
      </c>
      <c r="KI428" s="22">
        <v>4366.0940000000001</v>
      </c>
      <c r="KJ428" s="22">
        <v>3784.0435000000002</v>
      </c>
      <c r="KK428" s="22">
        <v>2924.5219000000002</v>
      </c>
      <c r="KL428" s="22">
        <v>3723.5169000000001</v>
      </c>
      <c r="KM428" s="22">
        <v>3952.0086000000001</v>
      </c>
      <c r="KN428" s="22">
        <v>4294.8391000000001</v>
      </c>
      <c r="KO428" s="22">
        <v>2869.9807000000001</v>
      </c>
      <c r="KP428" s="22">
        <v>2900.7642999999998</v>
      </c>
      <c r="KQ428" s="22">
        <v>4446.6041999999998</v>
      </c>
      <c r="KR428" s="22">
        <v>3882.8712999999998</v>
      </c>
      <c r="KS428" s="22">
        <v>3316.7928999999999</v>
      </c>
      <c r="KT428" s="22">
        <v>2545.0839999999998</v>
      </c>
      <c r="KU428" s="22">
        <v>3292.7112000000002</v>
      </c>
      <c r="KV428" s="22">
        <v>3505.2024000000001</v>
      </c>
      <c r="KW428" s="22">
        <v>3641.6037999999999</v>
      </c>
      <c r="KX428" s="22">
        <v>2523.3838000000001</v>
      </c>
      <c r="KY428" s="22">
        <v>2535.6316000000002</v>
      </c>
      <c r="KZ428" s="22">
        <v>3973.2809999999999</v>
      </c>
      <c r="LA428" s="22">
        <v>4323.38</v>
      </c>
      <c r="LB428" s="22">
        <v>3735.6822000000002</v>
      </c>
      <c r="LC428" s="22">
        <v>2870.0151000000001</v>
      </c>
      <c r="LD428" s="22">
        <v>3675.7566000000002</v>
      </c>
      <c r="LE428" s="22">
        <v>3906.1327999999999</v>
      </c>
      <c r="LF428" s="22">
        <v>4245.5592999999999</v>
      </c>
      <c r="LG428" s="22">
        <v>2816.0155</v>
      </c>
      <c r="LH428" s="22">
        <v>2846.4933999999998</v>
      </c>
      <c r="LI428" s="22">
        <v>4410.4557999999997</v>
      </c>
      <c r="LJ428" s="22">
        <v>4052.4194000000002</v>
      </c>
      <c r="LK428" s="22">
        <v>3490.0987</v>
      </c>
      <c r="LL428" s="22">
        <v>2680.4434999999999</v>
      </c>
      <c r="LM428" s="22">
        <v>3442.8514</v>
      </c>
      <c r="LN428" s="22">
        <v>3660.4571000000001</v>
      </c>
      <c r="LO428" s="22">
        <v>3928.0718000000002</v>
      </c>
      <c r="LP428" s="22">
        <v>2637.8683999999998</v>
      </c>
      <c r="LQ428" s="22">
        <v>2661.8982000000001</v>
      </c>
      <c r="LR428" s="22">
        <v>4137.6665000000003</v>
      </c>
      <c r="LS428" s="22" t="s">
        <v>52</v>
      </c>
      <c r="LT428" s="22" t="s">
        <v>42</v>
      </c>
      <c r="LU428" s="22">
        <v>3045.4863999999998</v>
      </c>
      <c r="LV428" s="22">
        <v>4347.8918999999996</v>
      </c>
      <c r="LW428" s="22">
        <v>4312.2934999999998</v>
      </c>
      <c r="LX428" s="22">
        <v>4051.3845000000001</v>
      </c>
      <c r="LY428" s="22">
        <v>4209.0391</v>
      </c>
      <c r="LZ428" s="22">
        <v>4253.6857</v>
      </c>
      <c r="MA428" s="22">
        <v>4827.8140000000003</v>
      </c>
      <c r="MB428" s="22">
        <v>3960.0459999999998</v>
      </c>
      <c r="MC428" s="22">
        <v>4011.5985000000001</v>
      </c>
      <c r="MD428" s="22" t="s">
        <v>52</v>
      </c>
      <c r="ME428" s="22" t="s">
        <v>42</v>
      </c>
      <c r="MF428" s="22">
        <v>8716.3241999999991</v>
      </c>
      <c r="MG428" s="22">
        <v>8016.7181</v>
      </c>
      <c r="MH428" s="22">
        <v>6688.2186000000002</v>
      </c>
      <c r="MI428" s="22">
        <v>7783.9934000000003</v>
      </c>
      <c r="MJ428" s="22">
        <v>8103.3841000000002</v>
      </c>
      <c r="MK428" s="22">
        <v>9421.5669999999991</v>
      </c>
      <c r="ML428" s="22">
        <v>6478.5078999999996</v>
      </c>
      <c r="MM428" s="22">
        <v>6596.8707999999997</v>
      </c>
      <c r="MN428" s="22">
        <v>8634.5164000000004</v>
      </c>
      <c r="MO428" s="22">
        <v>9514.0668000000005</v>
      </c>
      <c r="MP428" s="22">
        <v>8814.2901999999995</v>
      </c>
      <c r="MQ428" s="22">
        <v>7485.4953999999998</v>
      </c>
      <c r="MR428" s="22">
        <v>8581.5241000000005</v>
      </c>
      <c r="MS428" s="22">
        <v>8900.9884999999995</v>
      </c>
      <c r="MT428" s="22">
        <v>10219.404</v>
      </c>
      <c r="MU428" s="22">
        <v>7275.7475999999997</v>
      </c>
      <c r="MV428" s="22">
        <v>7394.1315000000004</v>
      </c>
      <c r="MW428" s="22">
        <v>9432.5365999999995</v>
      </c>
      <c r="MX428" s="22" t="s">
        <v>52</v>
      </c>
      <c r="MY428" s="22" t="s">
        <v>42</v>
      </c>
      <c r="MZ428" s="22">
        <v>23.717683000000001</v>
      </c>
      <c r="NA428" s="22">
        <v>23.587437000000001</v>
      </c>
      <c r="NB428" s="22">
        <v>23.640042000000001</v>
      </c>
      <c r="NC428" s="22">
        <v>23.117151</v>
      </c>
      <c r="ND428" s="22">
        <v>23.427748000000001</v>
      </c>
      <c r="NE428" s="22">
        <v>23.518789000000002</v>
      </c>
      <c r="NF428" s="22">
        <v>24.707388999999999</v>
      </c>
      <c r="NG428" s="22">
        <v>22.928056000000002</v>
      </c>
      <c r="NH428" s="22">
        <v>23.034783000000001</v>
      </c>
      <c r="NI428" s="22">
        <v>15.674605</v>
      </c>
      <c r="NJ428" s="22">
        <v>15.544568</v>
      </c>
      <c r="NK428" s="22">
        <v>15.597089</v>
      </c>
      <c r="NL428" s="22">
        <v>15.075035</v>
      </c>
      <c r="NM428" s="22">
        <v>15.385135</v>
      </c>
      <c r="NN428" s="22">
        <v>15.47603</v>
      </c>
      <c r="NO428" s="22">
        <v>16.662728999999999</v>
      </c>
      <c r="NP428" s="22">
        <v>14.886241999999999</v>
      </c>
      <c r="NQ428" s="22">
        <v>14.992798000000001</v>
      </c>
      <c r="NR428" s="22">
        <v>27.503602999999998</v>
      </c>
      <c r="NS428" s="22">
        <v>19.459005000000001</v>
      </c>
      <c r="NT428" s="22" t="s">
        <v>52</v>
      </c>
      <c r="NU428" s="22" t="s">
        <v>42</v>
      </c>
      <c r="NV428" s="22">
        <v>2.6522922000000002</v>
      </c>
      <c r="NW428" s="22">
        <v>2.2482009999999999</v>
      </c>
      <c r="NX428" s="22">
        <v>1.9051992</v>
      </c>
      <c r="NY428" s="22">
        <v>2.0783817999999998</v>
      </c>
      <c r="NZ428" s="22">
        <v>1.3448420000000001</v>
      </c>
      <c r="OA428" s="22">
        <v>1.9051992</v>
      </c>
      <c r="OB428" s="22">
        <v>2.0783817999999998</v>
      </c>
      <c r="OC428" s="22">
        <v>1.3448420000000001</v>
      </c>
      <c r="OD428" s="22">
        <v>2.7892223999999999</v>
      </c>
      <c r="OE428" s="22">
        <v>2.7892223999999999</v>
      </c>
      <c r="OF428" s="22">
        <v>12.170125000000001</v>
      </c>
      <c r="OG428" s="22">
        <v>1.3970689999999999</v>
      </c>
      <c r="OH428" s="22">
        <v>14.299519999999999</v>
      </c>
      <c r="OI428" s="22">
        <v>0.60686333000000003</v>
      </c>
      <c r="OJ428" s="22" t="s">
        <v>52</v>
      </c>
      <c r="OK428" s="22" t="s">
        <v>42</v>
      </c>
      <c r="OL428" s="22">
        <v>1313.9911</v>
      </c>
      <c r="OM428" s="22">
        <v>1492.2798</v>
      </c>
      <c r="ON428" s="22">
        <v>954.78664000000003</v>
      </c>
      <c r="OO428" s="22">
        <v>1433.9573</v>
      </c>
      <c r="OP428" s="22">
        <v>1433.9573</v>
      </c>
      <c r="OQ428" s="22">
        <v>1433.9573</v>
      </c>
      <c r="OR428" s="22">
        <v>954.78664000000003</v>
      </c>
      <c r="OS428" s="22">
        <v>954.78664000000003</v>
      </c>
      <c r="OT428" s="22">
        <v>1313.9911</v>
      </c>
      <c r="OU428" s="22">
        <v>1780.8797</v>
      </c>
      <c r="OV428" s="22">
        <v>1410.2931000000001</v>
      </c>
      <c r="OW428" s="22">
        <v>934.19881999999996</v>
      </c>
      <c r="OX428" s="22">
        <v>1410.2931000000001</v>
      </c>
      <c r="OY428" s="22">
        <v>1544.9915000000001</v>
      </c>
      <c r="OZ428" s="22">
        <v>1544.9915000000001</v>
      </c>
      <c r="PA428" s="22">
        <v>934.19881999999996</v>
      </c>
      <c r="PB428" s="22">
        <v>934.19881999999996</v>
      </c>
      <c r="PC428" s="22">
        <v>1780.8797</v>
      </c>
    </row>
    <row r="429" spans="1:419">
      <c r="A429" s="22" t="s">
        <v>53</v>
      </c>
      <c r="B429" s="22" t="s">
        <v>42</v>
      </c>
      <c r="C429" s="22">
        <v>1176.3869</v>
      </c>
      <c r="D429" s="22">
        <v>1268.9630999999999</v>
      </c>
      <c r="E429" s="22">
        <v>1118.2539999999999</v>
      </c>
      <c r="F429" s="22">
        <v>1248.2283</v>
      </c>
      <c r="G429" s="22">
        <v>1248.7353000000001</v>
      </c>
      <c r="H429" s="22">
        <v>1364.5336</v>
      </c>
      <c r="I429" s="22">
        <v>1103.0313000000001</v>
      </c>
      <c r="J429" s="22">
        <v>1111.8139000000001</v>
      </c>
      <c r="K429" s="22">
        <v>1279.9285</v>
      </c>
      <c r="L429" s="22">
        <v>1308.1208999999999</v>
      </c>
      <c r="M429" s="22">
        <v>1435.3995</v>
      </c>
      <c r="N429" s="22">
        <v>1235.7182</v>
      </c>
      <c r="O429" s="22">
        <v>1375.1739</v>
      </c>
      <c r="P429" s="22">
        <v>1376.1121000000001</v>
      </c>
      <c r="Q429" s="22">
        <v>1590.3838000000001</v>
      </c>
      <c r="R429" s="22">
        <v>1207.5503000000001</v>
      </c>
      <c r="S429" s="22">
        <v>1223.8015</v>
      </c>
      <c r="T429" s="22">
        <v>1444.7837999999999</v>
      </c>
      <c r="U429" s="22">
        <v>1229.0381</v>
      </c>
      <c r="V429" s="22">
        <v>1341.8358000000001</v>
      </c>
      <c r="W429" s="22">
        <v>1163.0125</v>
      </c>
      <c r="X429" s="22">
        <v>1295.2644</v>
      </c>
      <c r="Y429" s="22">
        <v>1296.0504000000001</v>
      </c>
      <c r="Z429" s="22">
        <v>1475.5825</v>
      </c>
      <c r="AA429" s="22">
        <v>1139.4114</v>
      </c>
      <c r="AB429" s="22">
        <v>1153.0279</v>
      </c>
      <c r="AC429" s="22">
        <v>1351.0187000000001</v>
      </c>
      <c r="AD429" s="22">
        <v>1040.0191</v>
      </c>
      <c r="AE429" s="22">
        <v>1123.5809999999999</v>
      </c>
      <c r="AF429" s="22">
        <v>992.08738000000005</v>
      </c>
      <c r="AG429" s="22">
        <v>1111.2244000000001</v>
      </c>
      <c r="AH429" s="22">
        <v>1111.4786999999999</v>
      </c>
      <c r="AI429" s="22">
        <v>1169.5599</v>
      </c>
      <c r="AJ429" s="22">
        <v>984.45207000000005</v>
      </c>
      <c r="AK429" s="22">
        <v>988.85720000000003</v>
      </c>
      <c r="AL429" s="22">
        <v>1144.1365000000001</v>
      </c>
      <c r="AM429" s="22">
        <v>1163.0057999999999</v>
      </c>
      <c r="AN429" s="22">
        <v>1278.777</v>
      </c>
      <c r="AO429" s="22">
        <v>1101.817</v>
      </c>
      <c r="AP429" s="22">
        <v>1229.8434</v>
      </c>
      <c r="AQ429" s="22">
        <v>1230.4972</v>
      </c>
      <c r="AR429" s="22">
        <v>1379.8113000000001</v>
      </c>
      <c r="AS429" s="22">
        <v>1082.1884</v>
      </c>
      <c r="AT429" s="22">
        <v>1093.5129999999999</v>
      </c>
      <c r="AU429" s="22">
        <v>1297.8876</v>
      </c>
      <c r="AV429" s="22">
        <v>1088.7249999999999</v>
      </c>
      <c r="AW429" s="22">
        <v>1190.9934000000001</v>
      </c>
      <c r="AX429" s="22">
        <v>1033.4920999999999</v>
      </c>
      <c r="AY429" s="22">
        <v>1154.7360000000001</v>
      </c>
      <c r="AZ429" s="22">
        <v>1155.2483999999999</v>
      </c>
      <c r="BA429" s="22">
        <v>1272.2878000000001</v>
      </c>
      <c r="BB429" s="22">
        <v>1018.1061999999999</v>
      </c>
      <c r="BC429" s="22">
        <v>1026.9829999999999</v>
      </c>
      <c r="BD429" s="22">
        <v>1209.8997999999999</v>
      </c>
      <c r="BE429" s="22">
        <v>1193.0420999999999</v>
      </c>
      <c r="BF429" s="22">
        <v>1113.2113999999999</v>
      </c>
      <c r="BG429" s="22">
        <v>1069.3042</v>
      </c>
      <c r="BH429" s="22">
        <v>1097.9197999999999</v>
      </c>
      <c r="BI429" s="22">
        <v>1162.7962</v>
      </c>
      <c r="BJ429" s="22">
        <v>1272.6806999999999</v>
      </c>
      <c r="BK429" s="22">
        <v>1054.8588999999999</v>
      </c>
      <c r="BL429" s="22">
        <v>1063.193</v>
      </c>
      <c r="BM429" s="22">
        <v>1277.4141999999999</v>
      </c>
      <c r="BN429" s="22">
        <v>1328.7591</v>
      </c>
      <c r="BO429" s="22">
        <v>1246.1365000000001</v>
      </c>
      <c r="BP429" s="22">
        <v>1189.2999</v>
      </c>
      <c r="BQ429" s="22">
        <v>1221.2325000000001</v>
      </c>
      <c r="BR429" s="22">
        <v>1290.7696000000001</v>
      </c>
      <c r="BS429" s="22">
        <v>1469.7275</v>
      </c>
      <c r="BT429" s="22">
        <v>1165.7743</v>
      </c>
      <c r="BU429" s="22">
        <v>1179.3471999999999</v>
      </c>
      <c r="BV429" s="22">
        <v>1420.1601000000001</v>
      </c>
      <c r="BW429" s="22">
        <v>1244.6164000000001</v>
      </c>
      <c r="BX429" s="22">
        <v>1165.7084</v>
      </c>
      <c r="BY429" s="22">
        <v>1114.4226000000001</v>
      </c>
      <c r="BZ429" s="22">
        <v>1144.3106</v>
      </c>
      <c r="CA429" s="22">
        <v>1210.0925999999999</v>
      </c>
      <c r="CB429" s="22">
        <v>1363.8552999999999</v>
      </c>
      <c r="CC429" s="22">
        <v>1094.2091</v>
      </c>
      <c r="CD429" s="22">
        <v>1105.8711000000001</v>
      </c>
      <c r="CE429" s="22">
        <v>1330.1080999999999</v>
      </c>
      <c r="CF429" s="22">
        <v>1059.5641000000001</v>
      </c>
      <c r="CG429" s="22">
        <v>983.36695999999995</v>
      </c>
      <c r="CH429" s="22">
        <v>950.50846999999999</v>
      </c>
      <c r="CI429" s="22">
        <v>975.98181</v>
      </c>
      <c r="CJ429" s="22">
        <v>1036.0055</v>
      </c>
      <c r="CK429" s="22">
        <v>1089.0745999999999</v>
      </c>
      <c r="CL429" s="22">
        <v>943.53206</v>
      </c>
      <c r="CM429" s="22">
        <v>947.55705999999998</v>
      </c>
      <c r="CN429" s="22">
        <v>1146.2245</v>
      </c>
      <c r="CO429" s="22">
        <v>1182.3326999999999</v>
      </c>
      <c r="CP429" s="22">
        <v>1103.7619999999999</v>
      </c>
      <c r="CQ429" s="22">
        <v>1059.0232000000001</v>
      </c>
      <c r="CR429" s="22">
        <v>1087.4971</v>
      </c>
      <c r="CS429" s="22">
        <v>1151.6695</v>
      </c>
      <c r="CT429" s="22">
        <v>1268.5481</v>
      </c>
      <c r="CU429" s="22">
        <v>1043.6585</v>
      </c>
      <c r="CV429" s="22">
        <v>1052.5229999999999</v>
      </c>
      <c r="CW429" s="22">
        <v>1275.2606000000001</v>
      </c>
      <c r="CX429" s="22">
        <v>1107.4511</v>
      </c>
      <c r="CY429" s="22">
        <v>1032.1106</v>
      </c>
      <c r="CZ429" s="22">
        <v>992.40111000000002</v>
      </c>
      <c r="DA429" s="22">
        <v>1019.0559</v>
      </c>
      <c r="DB429" s="22">
        <v>1079.9204999999999</v>
      </c>
      <c r="DC429" s="22">
        <v>1173.7308</v>
      </c>
      <c r="DD429" s="22">
        <v>980.06888000000004</v>
      </c>
      <c r="DE429" s="22">
        <v>987.18385999999998</v>
      </c>
      <c r="DF429" s="22">
        <v>1195.1511</v>
      </c>
      <c r="DG429" s="22" t="s">
        <v>53</v>
      </c>
      <c r="DH429" s="22" t="s">
        <v>42</v>
      </c>
      <c r="DI429" s="22">
        <v>1204.7824000000001</v>
      </c>
      <c r="DJ429" s="22">
        <v>1299.951</v>
      </c>
      <c r="DK429" s="22">
        <v>1144.4092000000001</v>
      </c>
      <c r="DL429" s="22">
        <v>1277.778</v>
      </c>
      <c r="DM429" s="22">
        <v>1278.3266000000001</v>
      </c>
      <c r="DN429" s="22">
        <v>1403.6307999999999</v>
      </c>
      <c r="DO429" s="22">
        <v>1127.9368999999999</v>
      </c>
      <c r="DP429" s="22">
        <v>1137.4404999999999</v>
      </c>
      <c r="DQ429" s="22">
        <v>1309.7861</v>
      </c>
      <c r="DR429" s="22">
        <v>1368.9882</v>
      </c>
      <c r="DS429" s="22">
        <v>1474.414</v>
      </c>
      <c r="DT429" s="22">
        <v>1293.3178</v>
      </c>
      <c r="DU429" s="22">
        <v>1437.5409999999999</v>
      </c>
      <c r="DV429" s="22">
        <v>1438.5424</v>
      </c>
      <c r="DW429" s="22">
        <v>1667.2534000000001</v>
      </c>
      <c r="DX429" s="22">
        <v>1263.2517</v>
      </c>
      <c r="DY429" s="22">
        <v>1280.5980999999999</v>
      </c>
      <c r="DZ429" s="22">
        <v>1482.6864</v>
      </c>
      <c r="EA429" s="22">
        <v>1275.731</v>
      </c>
      <c r="EB429" s="22">
        <v>1374.6439</v>
      </c>
      <c r="EC429" s="22">
        <v>1206.9465</v>
      </c>
      <c r="ED429" s="22">
        <v>1343.1452999999999</v>
      </c>
      <c r="EE429" s="22">
        <v>1343.9857999999999</v>
      </c>
      <c r="EF429" s="22">
        <v>1535.9538</v>
      </c>
      <c r="EG429" s="22">
        <v>1181.7104999999999</v>
      </c>
      <c r="EH429" s="22">
        <v>1196.2701999999999</v>
      </c>
      <c r="EI429" s="22">
        <v>1382.6519000000001</v>
      </c>
      <c r="EJ429" s="22">
        <v>1040.0191</v>
      </c>
      <c r="EK429" s="22">
        <v>1123.5809999999999</v>
      </c>
      <c r="EL429" s="22">
        <v>992.08738000000005</v>
      </c>
      <c r="EM429" s="22">
        <v>1111.2244000000001</v>
      </c>
      <c r="EN429" s="22">
        <v>1111.4786999999999</v>
      </c>
      <c r="EO429" s="22">
        <v>1169.5599</v>
      </c>
      <c r="EP429" s="22">
        <v>984.45207000000005</v>
      </c>
      <c r="EQ429" s="22">
        <v>988.85720000000003</v>
      </c>
      <c r="ER429" s="22">
        <v>1144.1365000000001</v>
      </c>
      <c r="ES429" s="22">
        <v>1186.1248000000001</v>
      </c>
      <c r="ET429" s="22">
        <v>1278.777</v>
      </c>
      <c r="EU429" s="22">
        <v>1124.4983</v>
      </c>
      <c r="EV429" s="22">
        <v>1253.1994999999999</v>
      </c>
      <c r="EW429" s="22">
        <v>1253.8612000000001</v>
      </c>
      <c r="EX429" s="22">
        <v>1404.9971</v>
      </c>
      <c r="EY429" s="22">
        <v>1104.6301000000001</v>
      </c>
      <c r="EZ429" s="22">
        <v>1116.0929000000001</v>
      </c>
      <c r="FA429" s="22">
        <v>1297.8876</v>
      </c>
      <c r="FB429" s="22">
        <v>1104.0521000000001</v>
      </c>
      <c r="FC429" s="22">
        <v>1190.9934000000001</v>
      </c>
      <c r="FD429" s="22">
        <v>1048.5289</v>
      </c>
      <c r="FE429" s="22">
        <v>1170.2202</v>
      </c>
      <c r="FF429" s="22">
        <v>1170.7379000000001</v>
      </c>
      <c r="FG429" s="22">
        <v>1288.9849999999999</v>
      </c>
      <c r="FH429" s="22">
        <v>1032.9843000000001</v>
      </c>
      <c r="FI429" s="22">
        <v>1041.9526000000001</v>
      </c>
      <c r="FJ429" s="22">
        <v>1209.8997999999999</v>
      </c>
      <c r="FK429" s="22">
        <v>1220.9057</v>
      </c>
      <c r="FL429" s="22">
        <v>1139.4302</v>
      </c>
      <c r="FM429" s="22">
        <v>1093.3862999999999</v>
      </c>
      <c r="FN429" s="22">
        <v>1122.8418999999999</v>
      </c>
      <c r="FO429" s="22">
        <v>1189.3136999999999</v>
      </c>
      <c r="FP429" s="22">
        <v>1308.5156999999999</v>
      </c>
      <c r="FQ429" s="22">
        <v>1077.7161000000001</v>
      </c>
      <c r="FR429" s="22">
        <v>1086.7569000000001</v>
      </c>
      <c r="FS429" s="22">
        <v>1306.182</v>
      </c>
      <c r="FT429" s="22">
        <v>1352.6690000000001</v>
      </c>
      <c r="FU429" s="22">
        <v>1268.8112000000001</v>
      </c>
      <c r="FV429" s="22">
        <v>1209.7974999999999</v>
      </c>
      <c r="FW429" s="22">
        <v>1242.4774</v>
      </c>
      <c r="FX429" s="22">
        <v>1313.3326</v>
      </c>
      <c r="FY429" s="22">
        <v>1502.5658000000001</v>
      </c>
      <c r="FZ429" s="22">
        <v>1184.9211</v>
      </c>
      <c r="GA429" s="22">
        <v>1199.2734</v>
      </c>
      <c r="GB429" s="22">
        <v>1444.5796</v>
      </c>
      <c r="GC429" s="22">
        <v>1273.7251000000001</v>
      </c>
      <c r="GD429" s="22">
        <v>1193.1945000000001</v>
      </c>
      <c r="GE429" s="22">
        <v>1139.5938000000001</v>
      </c>
      <c r="GF429" s="22">
        <v>1170.3526999999999</v>
      </c>
      <c r="GG429" s="22">
        <v>1237.7519</v>
      </c>
      <c r="GH429" s="22">
        <v>1401.8914</v>
      </c>
      <c r="GI429" s="22">
        <v>1118.0162</v>
      </c>
      <c r="GJ429" s="22">
        <v>1130.4653000000001</v>
      </c>
      <c r="GK429" s="22">
        <v>1360.1479999999999</v>
      </c>
      <c r="GL429" s="22">
        <v>1059.5641000000001</v>
      </c>
      <c r="GM429" s="22">
        <v>983.36695999999995</v>
      </c>
      <c r="GN429" s="22">
        <v>950.50846999999999</v>
      </c>
      <c r="GO429" s="22">
        <v>975.98181</v>
      </c>
      <c r="GP429" s="22">
        <v>1036.0055</v>
      </c>
      <c r="GQ429" s="22">
        <v>1089.0745999999999</v>
      </c>
      <c r="GR429" s="22">
        <v>943.53206</v>
      </c>
      <c r="GS429" s="22">
        <v>947.55705999999998</v>
      </c>
      <c r="GT429" s="22">
        <v>1146.2245</v>
      </c>
      <c r="GU429" s="22">
        <v>1182.3326999999999</v>
      </c>
      <c r="GV429" s="22">
        <v>1103.7619999999999</v>
      </c>
      <c r="GW429" s="22">
        <v>1059.0232000000001</v>
      </c>
      <c r="GX429" s="22">
        <v>1087.4971</v>
      </c>
      <c r="GY429" s="22">
        <v>1151.6695</v>
      </c>
      <c r="GZ429" s="22">
        <v>1268.5481</v>
      </c>
      <c r="HA429" s="22">
        <v>1043.6585</v>
      </c>
      <c r="HB429" s="22">
        <v>1052.5229999999999</v>
      </c>
      <c r="HC429" s="22">
        <v>1275.2606000000001</v>
      </c>
      <c r="HD429" s="22">
        <v>1107.4511</v>
      </c>
      <c r="HE429" s="22">
        <v>1032.1106</v>
      </c>
      <c r="HF429" s="22">
        <v>992.40111000000002</v>
      </c>
      <c r="HG429" s="22">
        <v>1019.0559</v>
      </c>
      <c r="HH429" s="22">
        <v>1079.9204999999999</v>
      </c>
      <c r="HI429" s="22">
        <v>1173.7308</v>
      </c>
      <c r="HJ429" s="22">
        <v>980.06888000000004</v>
      </c>
      <c r="HK429" s="22">
        <v>987.18385999999998</v>
      </c>
      <c r="HL429" s="22">
        <v>1195.1511</v>
      </c>
      <c r="HM429" s="22" t="s">
        <v>53</v>
      </c>
      <c r="HN429" s="22" t="s">
        <v>42</v>
      </c>
      <c r="HO429" s="22">
        <v>1131.8688</v>
      </c>
      <c r="HP429" s="22">
        <v>1220.4016999999999</v>
      </c>
      <c r="HQ429" s="22">
        <v>1078.748</v>
      </c>
      <c r="HR429" s="22">
        <v>1204.0361</v>
      </c>
      <c r="HS429" s="22">
        <v>1204.4102</v>
      </c>
      <c r="HT429" s="22">
        <v>1289.8565000000001</v>
      </c>
      <c r="HU429" s="22">
        <v>1067.5153</v>
      </c>
      <c r="HV429" s="22">
        <v>1073.9958999999999</v>
      </c>
      <c r="HW429" s="22">
        <v>1236.693</v>
      </c>
      <c r="HX429" s="22">
        <v>1311.2532000000001</v>
      </c>
      <c r="HY429" s="22">
        <v>1410.5923</v>
      </c>
      <c r="HZ429" s="22">
        <v>1241.5133000000001</v>
      </c>
      <c r="IA429" s="22">
        <v>1378.0350000000001</v>
      </c>
      <c r="IB429" s="22">
        <v>1378.9087</v>
      </c>
      <c r="IC429" s="22">
        <v>1578.4445000000001</v>
      </c>
      <c r="ID429" s="22">
        <v>1215.2825</v>
      </c>
      <c r="IE429" s="22">
        <v>1230.4160999999999</v>
      </c>
      <c r="IF429" s="22">
        <v>1426.3276000000001</v>
      </c>
      <c r="IG429" s="22">
        <v>1214.1419000000001</v>
      </c>
      <c r="IH429" s="22">
        <v>1306.8848</v>
      </c>
      <c r="II429" s="22">
        <v>1151.6863000000001</v>
      </c>
      <c r="IJ429" s="22">
        <v>1280.2057</v>
      </c>
      <c r="IK429" s="22">
        <v>1280.9024999999999</v>
      </c>
      <c r="IL429" s="22">
        <v>1440.0485000000001</v>
      </c>
      <c r="IM429" s="22">
        <v>1130.7651000000001</v>
      </c>
      <c r="IN429" s="22">
        <v>1142.8353999999999</v>
      </c>
      <c r="IO429" s="22">
        <v>1322.1727000000001</v>
      </c>
      <c r="IP429" s="22">
        <v>1040.0191</v>
      </c>
      <c r="IQ429" s="22">
        <v>1123.5809999999999</v>
      </c>
      <c r="IR429" s="22">
        <v>992.08738000000005</v>
      </c>
      <c r="IS429" s="22">
        <v>1111.2244000000001</v>
      </c>
      <c r="IT429" s="22">
        <v>1111.4786999999999</v>
      </c>
      <c r="IU429" s="22">
        <v>1169.5599</v>
      </c>
      <c r="IV429" s="22">
        <v>984.45207000000005</v>
      </c>
      <c r="IW429" s="22">
        <v>988.85720000000003</v>
      </c>
      <c r="IX429" s="22">
        <v>1144.1365000000001</v>
      </c>
      <c r="IY429" s="22">
        <v>1207.8975</v>
      </c>
      <c r="IZ429" s="22">
        <v>1301.5134</v>
      </c>
      <c r="JA429" s="22">
        <v>1144.2718</v>
      </c>
      <c r="JB429" s="22">
        <v>1273.7677000000001</v>
      </c>
      <c r="JC429" s="22">
        <v>1274.4971</v>
      </c>
      <c r="JD429" s="22">
        <v>1441.0962</v>
      </c>
      <c r="JE429" s="22">
        <v>1122.3708999999999</v>
      </c>
      <c r="JF429" s="22">
        <v>1135.0064</v>
      </c>
      <c r="JG429" s="22">
        <v>1321.4748999999999</v>
      </c>
      <c r="JH429" s="22">
        <v>1118.5989</v>
      </c>
      <c r="JI429" s="22">
        <v>1206.1818000000001</v>
      </c>
      <c r="JJ429" s="22">
        <v>1061.7515000000001</v>
      </c>
      <c r="JK429" s="22">
        <v>1183.9747</v>
      </c>
      <c r="JL429" s="22">
        <v>1184.5372</v>
      </c>
      <c r="JM429" s="22">
        <v>1313.0098</v>
      </c>
      <c r="JN429" s="22">
        <v>1044.8625999999999</v>
      </c>
      <c r="JO429" s="22">
        <v>1054.6066000000001</v>
      </c>
      <c r="JP429" s="22">
        <v>1225.779</v>
      </c>
      <c r="JQ429" s="22">
        <v>1150.1456000000001</v>
      </c>
      <c r="JR429" s="22">
        <v>1071.5608</v>
      </c>
      <c r="JS429" s="22">
        <v>1033.2529</v>
      </c>
      <c r="JT429" s="22">
        <v>1060.423</v>
      </c>
      <c r="JU429" s="22">
        <v>1123.2553</v>
      </c>
      <c r="JV429" s="22">
        <v>1203.2910999999999</v>
      </c>
      <c r="JW429" s="22">
        <v>1022.7315</v>
      </c>
      <c r="JX429" s="22">
        <v>1028.8018</v>
      </c>
      <c r="JY429" s="22">
        <v>1236.5287000000001</v>
      </c>
      <c r="JZ429" s="22">
        <v>1289.3688999999999</v>
      </c>
      <c r="KA429" s="22">
        <v>1209.0659000000001</v>
      </c>
      <c r="KB429" s="22">
        <v>1155.9233999999999</v>
      </c>
      <c r="KC429" s="22">
        <v>1186.5328999999999</v>
      </c>
      <c r="KD429" s="22">
        <v>1253.6773000000001</v>
      </c>
      <c r="KE429" s="22">
        <v>1415.5976000000001</v>
      </c>
      <c r="KF429" s="22">
        <v>1134.6375</v>
      </c>
      <c r="KG429" s="22">
        <v>1146.9182000000001</v>
      </c>
      <c r="KH429" s="22">
        <v>1382.0253</v>
      </c>
      <c r="KI429" s="22">
        <v>1211.5753999999999</v>
      </c>
      <c r="KJ429" s="22">
        <v>1134.1415</v>
      </c>
      <c r="KK429" s="22">
        <v>1086.8715999999999</v>
      </c>
      <c r="KL429" s="22">
        <v>1115.5797</v>
      </c>
      <c r="KM429" s="22">
        <v>1179.4909</v>
      </c>
      <c r="KN429" s="22">
        <v>1312.8747000000001</v>
      </c>
      <c r="KO429" s="22">
        <v>1069.3371</v>
      </c>
      <c r="KP429" s="22">
        <v>1079.4535000000001</v>
      </c>
      <c r="KQ429" s="22">
        <v>1299.5236</v>
      </c>
      <c r="KR429" s="22">
        <v>1059.5641000000001</v>
      </c>
      <c r="KS429" s="22">
        <v>983.36695999999995</v>
      </c>
      <c r="KT429" s="22">
        <v>950.50846999999999</v>
      </c>
      <c r="KU429" s="22">
        <v>975.98181</v>
      </c>
      <c r="KV429" s="22">
        <v>1036.0055</v>
      </c>
      <c r="KW429" s="22">
        <v>1089.0745999999999</v>
      </c>
      <c r="KX429" s="22">
        <v>943.53206</v>
      </c>
      <c r="KY429" s="22">
        <v>947.55705999999998</v>
      </c>
      <c r="KZ429" s="22">
        <v>1146.2245</v>
      </c>
      <c r="LA429" s="22">
        <v>1198.5763999999999</v>
      </c>
      <c r="LB429" s="22">
        <v>1120.3607999999999</v>
      </c>
      <c r="LC429" s="22">
        <v>1073.0803000000001</v>
      </c>
      <c r="LD429" s="22">
        <v>1101.9833000000001</v>
      </c>
      <c r="LE429" s="22">
        <v>1166.4417000000001</v>
      </c>
      <c r="LF429" s="22">
        <v>1298.5011</v>
      </c>
      <c r="LG429" s="22">
        <v>1055.7199000000001</v>
      </c>
      <c r="LH429" s="22">
        <v>1065.7358999999999</v>
      </c>
      <c r="LI429" s="22">
        <v>1291.6855</v>
      </c>
      <c r="LJ429" s="22">
        <v>1118.3486</v>
      </c>
      <c r="LK429" s="22">
        <v>1043.2528</v>
      </c>
      <c r="LL429" s="22">
        <v>1001.8183</v>
      </c>
      <c r="LM429" s="22">
        <v>1028.7633000000001</v>
      </c>
      <c r="LN429" s="22">
        <v>1089.8194000000001</v>
      </c>
      <c r="LO429" s="22">
        <v>1193.9393</v>
      </c>
      <c r="LP429" s="22">
        <v>988.13075000000003</v>
      </c>
      <c r="LQ429" s="22">
        <v>996.02764999999999</v>
      </c>
      <c r="LR429" s="22">
        <v>1206.5066999999999</v>
      </c>
      <c r="LS429" s="22" t="s">
        <v>53</v>
      </c>
      <c r="LT429" s="22" t="s">
        <v>42</v>
      </c>
      <c r="LU429" s="22">
        <v>579.23089000000004</v>
      </c>
      <c r="LV429" s="22">
        <v>574.54688999999996</v>
      </c>
      <c r="LW429" s="22">
        <v>572.90043000000003</v>
      </c>
      <c r="LX429" s="22">
        <v>532.17038000000002</v>
      </c>
      <c r="LY429" s="22">
        <v>541.53688999999997</v>
      </c>
      <c r="LZ429" s="22">
        <v>552.54687999999999</v>
      </c>
      <c r="MA429" s="22">
        <v>775.92078000000004</v>
      </c>
      <c r="MB429" s="22">
        <v>502.80587000000003</v>
      </c>
      <c r="MC429" s="22">
        <v>519.74748999999997</v>
      </c>
      <c r="MD429" s="22" t="s">
        <v>53</v>
      </c>
      <c r="ME429" s="22" t="s">
        <v>42</v>
      </c>
      <c r="MF429" s="22">
        <v>2601.0770000000002</v>
      </c>
      <c r="MG429" s="22">
        <v>2512.0879</v>
      </c>
      <c r="MH429" s="22">
        <v>2394.9580000000001</v>
      </c>
      <c r="MI429" s="22">
        <v>2440.7177999999999</v>
      </c>
      <c r="MJ429" s="22">
        <v>2527.3503000000001</v>
      </c>
      <c r="MK429" s="22">
        <v>3040.2107000000001</v>
      </c>
      <c r="ML429" s="22">
        <v>2327.5378999999998</v>
      </c>
      <c r="MM429" s="22">
        <v>2366.4353999999998</v>
      </c>
      <c r="MN429" s="22">
        <v>2626.5412999999999</v>
      </c>
      <c r="MO429" s="22">
        <v>2852.7262999999998</v>
      </c>
      <c r="MP429" s="22">
        <v>2763.7150999999999</v>
      </c>
      <c r="MQ429" s="22">
        <v>2646.5625</v>
      </c>
      <c r="MR429" s="22">
        <v>2692.3323999999998</v>
      </c>
      <c r="MS429" s="22">
        <v>2778.9850000000001</v>
      </c>
      <c r="MT429" s="22">
        <v>3291.9360999999999</v>
      </c>
      <c r="MU429" s="22">
        <v>2579.1305000000002</v>
      </c>
      <c r="MV429" s="22">
        <v>2618.0349000000001</v>
      </c>
      <c r="MW429" s="22">
        <v>2878.424</v>
      </c>
      <c r="MX429" s="22" t="s">
        <v>53</v>
      </c>
      <c r="MY429" s="22" t="s">
        <v>42</v>
      </c>
      <c r="MZ429" s="22">
        <v>6.3277263000000001</v>
      </c>
      <c r="NA429" s="22">
        <v>6.2744166000000003</v>
      </c>
      <c r="NB429" s="22">
        <v>6.3233683999999997</v>
      </c>
      <c r="NC429" s="22">
        <v>6.2393732999999996</v>
      </c>
      <c r="ND429" s="22">
        <v>6.2586870000000001</v>
      </c>
      <c r="NE429" s="22">
        <v>6.2809365000000001</v>
      </c>
      <c r="NF429" s="22">
        <v>6.7433807000000003</v>
      </c>
      <c r="NG429" s="22">
        <v>6.1785807999999998</v>
      </c>
      <c r="NH429" s="22">
        <v>6.2136545999999999</v>
      </c>
      <c r="NI429" s="22">
        <v>4.4744520000000003</v>
      </c>
      <c r="NJ429" s="22">
        <v>4.4212275999999999</v>
      </c>
      <c r="NK429" s="22">
        <v>4.4701009999999997</v>
      </c>
      <c r="NL429" s="22">
        <v>4.3862402999999999</v>
      </c>
      <c r="NM429" s="22">
        <v>4.4055232000000002</v>
      </c>
      <c r="NN429" s="22">
        <v>4.4277369000000002</v>
      </c>
      <c r="NO429" s="22">
        <v>4.8894412000000003</v>
      </c>
      <c r="NP429" s="22">
        <v>4.3255451000000003</v>
      </c>
      <c r="NQ429" s="22">
        <v>4.3605627</v>
      </c>
      <c r="NR429" s="22">
        <v>7.8884642999999999</v>
      </c>
      <c r="NS429" s="22">
        <v>6.0345912000000004</v>
      </c>
      <c r="NT429" s="22" t="s">
        <v>53</v>
      </c>
      <c r="NU429" s="22" t="s">
        <v>42</v>
      </c>
      <c r="NV429" s="22">
        <v>0.12353111999999999</v>
      </c>
      <c r="NW429" s="22">
        <v>0.13871638999999999</v>
      </c>
      <c r="NX429" s="22">
        <v>8.9462414000000004E-2</v>
      </c>
      <c r="NY429" s="22">
        <v>9.7594547000000004E-2</v>
      </c>
      <c r="NZ429" s="22">
        <v>6.3149728000000002E-2</v>
      </c>
      <c r="OA429" s="22">
        <v>8.9462414000000004E-2</v>
      </c>
      <c r="OB429" s="22">
        <v>9.7594547000000004E-2</v>
      </c>
      <c r="OC429" s="22">
        <v>6.3149728000000002E-2</v>
      </c>
      <c r="OD429" s="22">
        <v>0.12990867</v>
      </c>
      <c r="OE429" s="22">
        <v>0.12990867</v>
      </c>
      <c r="OF429" s="22">
        <v>5.0921455</v>
      </c>
      <c r="OG429" s="22">
        <v>0.53217106999999997</v>
      </c>
      <c r="OH429" s="22">
        <v>6.7846123</v>
      </c>
      <c r="OI429" s="22">
        <v>0.24086080000000001</v>
      </c>
      <c r="OJ429" s="22" t="s">
        <v>53</v>
      </c>
      <c r="OK429" s="22" t="s">
        <v>42</v>
      </c>
      <c r="OL429" s="22">
        <v>334.53868999999997</v>
      </c>
      <c r="OM429" s="22">
        <v>385.84282999999999</v>
      </c>
      <c r="ON429" s="22">
        <v>308.59692999999999</v>
      </c>
      <c r="OO429" s="22">
        <v>383.13914</v>
      </c>
      <c r="OP429" s="22">
        <v>383.13914</v>
      </c>
      <c r="OQ429" s="22">
        <v>383.13914</v>
      </c>
      <c r="OR429" s="22">
        <v>308.59692999999999</v>
      </c>
      <c r="OS429" s="22">
        <v>308.59692999999999</v>
      </c>
      <c r="OT429" s="22">
        <v>334.53868999999997</v>
      </c>
      <c r="OU429" s="22">
        <v>390.63618000000002</v>
      </c>
      <c r="OV429" s="22">
        <v>340.35082999999997</v>
      </c>
      <c r="OW429" s="22">
        <v>324.78359999999998</v>
      </c>
      <c r="OX429" s="22">
        <v>340.35082999999997</v>
      </c>
      <c r="OY429" s="22">
        <v>378.67860000000002</v>
      </c>
      <c r="OZ429" s="22">
        <v>378.67860000000002</v>
      </c>
      <c r="PA429" s="22">
        <v>324.78359999999998</v>
      </c>
      <c r="PB429" s="22">
        <v>324.78359999999998</v>
      </c>
      <c r="PC429" s="22">
        <v>390.63618000000002</v>
      </c>
    </row>
    <row r="430" spans="1:419">
      <c r="A430" s="22" t="s">
        <v>54</v>
      </c>
      <c r="B430" s="22" t="s">
        <v>42</v>
      </c>
      <c r="C430" s="22">
        <v>3398.4929999999999</v>
      </c>
      <c r="D430" s="22">
        <v>3619.0576999999998</v>
      </c>
      <c r="E430" s="22">
        <v>3343.1073000000001</v>
      </c>
      <c r="F430" s="22">
        <v>3537.7186000000002</v>
      </c>
      <c r="G430" s="22">
        <v>3663.3638999999998</v>
      </c>
      <c r="H430" s="22">
        <v>3696.6237000000001</v>
      </c>
      <c r="I430" s="22">
        <v>3162.9699000000001</v>
      </c>
      <c r="J430" s="22">
        <v>3225.3069999999998</v>
      </c>
      <c r="K430" s="22">
        <v>3441.5839000000001</v>
      </c>
      <c r="L430" s="22">
        <v>3818.6655000000001</v>
      </c>
      <c r="M430" s="22">
        <v>4169.0749999999998</v>
      </c>
      <c r="N430" s="22">
        <v>3804.6777999999999</v>
      </c>
      <c r="O430" s="22">
        <v>3971.2881000000002</v>
      </c>
      <c r="P430" s="22">
        <v>4203.7804999999998</v>
      </c>
      <c r="Q430" s="22">
        <v>4265.3240999999998</v>
      </c>
      <c r="R430" s="22">
        <v>3471.3539000000001</v>
      </c>
      <c r="S430" s="22">
        <v>3586.7015999999999</v>
      </c>
      <c r="T430" s="22">
        <v>3950.4331999999999</v>
      </c>
      <c r="U430" s="22">
        <v>3597.6507999999999</v>
      </c>
      <c r="V430" s="22">
        <v>3898.7195999999999</v>
      </c>
      <c r="W430" s="22">
        <v>3572.4382999999998</v>
      </c>
      <c r="X430" s="22">
        <v>3741.5374000000002</v>
      </c>
      <c r="Y430" s="22">
        <v>3936.3359999999998</v>
      </c>
      <c r="Z430" s="22">
        <v>3987.9014999999999</v>
      </c>
      <c r="AA430" s="22">
        <v>3293.1559999999999</v>
      </c>
      <c r="AB430" s="22">
        <v>3389.8024999999998</v>
      </c>
      <c r="AC430" s="22">
        <v>3697.9666000000002</v>
      </c>
      <c r="AD430" s="22">
        <v>2428.0735</v>
      </c>
      <c r="AE430" s="22">
        <v>2602.0275000000001</v>
      </c>
      <c r="AF430" s="22">
        <v>2353.0479</v>
      </c>
      <c r="AG430" s="22">
        <v>2553.9603999999999</v>
      </c>
      <c r="AH430" s="22">
        <v>2616.9807000000001</v>
      </c>
      <c r="AI430" s="22">
        <v>2633.6628999999998</v>
      </c>
      <c r="AJ430" s="22">
        <v>2262.6959999999999</v>
      </c>
      <c r="AK430" s="22">
        <v>2293.9625000000001</v>
      </c>
      <c r="AL430" s="22">
        <v>2476.7433999999998</v>
      </c>
      <c r="AM430" s="22">
        <v>2820.2759999999998</v>
      </c>
      <c r="AN430" s="22">
        <v>3114.6178</v>
      </c>
      <c r="AO430" s="22">
        <v>2783.5124999999998</v>
      </c>
      <c r="AP430" s="22">
        <v>2958.6840999999999</v>
      </c>
      <c r="AQ430" s="22">
        <v>3120.6952000000001</v>
      </c>
      <c r="AR430" s="22">
        <v>3163.5814999999998</v>
      </c>
      <c r="AS430" s="22">
        <v>2551.2375000000002</v>
      </c>
      <c r="AT430" s="22">
        <v>2631.6170000000002</v>
      </c>
      <c r="AU430" s="22">
        <v>2951.0990999999999</v>
      </c>
      <c r="AV430" s="22">
        <v>2612.3083000000001</v>
      </c>
      <c r="AW430" s="22">
        <v>2860.7341999999999</v>
      </c>
      <c r="AX430" s="22">
        <v>2565.1950999999999</v>
      </c>
      <c r="AY430" s="22">
        <v>2742.5068999999999</v>
      </c>
      <c r="AZ430" s="22">
        <v>2869.4987000000001</v>
      </c>
      <c r="BA430" s="22">
        <v>2903.1149999999998</v>
      </c>
      <c r="BB430" s="22">
        <v>2383.1271000000002</v>
      </c>
      <c r="BC430" s="22">
        <v>2446.1323000000002</v>
      </c>
      <c r="BD430" s="22">
        <v>2713.9151000000002</v>
      </c>
      <c r="BE430" s="22">
        <v>3427.2316999999998</v>
      </c>
      <c r="BF430" s="22">
        <v>3323.5319</v>
      </c>
      <c r="BG430" s="22">
        <v>3174.7082999999998</v>
      </c>
      <c r="BH430" s="22">
        <v>3262.6359000000002</v>
      </c>
      <c r="BI430" s="22">
        <v>3488.3155000000002</v>
      </c>
      <c r="BJ430" s="22">
        <v>3519.8768</v>
      </c>
      <c r="BK430" s="22">
        <v>3003.7705999999998</v>
      </c>
      <c r="BL430" s="22">
        <v>3062.9241000000002</v>
      </c>
      <c r="BM430" s="22">
        <v>3424.7970999999998</v>
      </c>
      <c r="BN430" s="22">
        <v>3820.5428999999999</v>
      </c>
      <c r="BO430" s="22">
        <v>3747.6354000000001</v>
      </c>
      <c r="BP430" s="22">
        <v>3580.8290999999999</v>
      </c>
      <c r="BQ430" s="22">
        <v>3648.4600999999998</v>
      </c>
      <c r="BR430" s="22">
        <v>3956.2914999999998</v>
      </c>
      <c r="BS430" s="22">
        <v>4007.6921000000002</v>
      </c>
      <c r="BT430" s="22">
        <v>3302.4398999999999</v>
      </c>
      <c r="BU430" s="22">
        <v>3398.7773000000002</v>
      </c>
      <c r="BV430" s="22">
        <v>3836.3932</v>
      </c>
      <c r="BW430" s="22">
        <v>3599.6698999999999</v>
      </c>
      <c r="BX430" s="22">
        <v>3520.9911000000002</v>
      </c>
      <c r="BY430" s="22">
        <v>3365.0435000000002</v>
      </c>
      <c r="BZ430" s="22">
        <v>3435.7786000000001</v>
      </c>
      <c r="CA430" s="22">
        <v>3710.2471999999998</v>
      </c>
      <c r="CB430" s="22">
        <v>3754.4113000000002</v>
      </c>
      <c r="CC430" s="22">
        <v>3125.8481999999999</v>
      </c>
      <c r="CD430" s="22">
        <v>3208.6224999999999</v>
      </c>
      <c r="CE430" s="22">
        <v>3591.9866000000002</v>
      </c>
      <c r="CF430" s="22">
        <v>2466.8451</v>
      </c>
      <c r="CG430" s="22">
        <v>2340.5254</v>
      </c>
      <c r="CH430" s="22">
        <v>2208.6251999999999</v>
      </c>
      <c r="CI430" s="22">
        <v>2311.1154000000001</v>
      </c>
      <c r="CJ430" s="22">
        <v>2467.5376999999999</v>
      </c>
      <c r="CK430" s="22">
        <v>2482.7802999999999</v>
      </c>
      <c r="CL430" s="22">
        <v>2126.0702000000001</v>
      </c>
      <c r="CM430" s="22">
        <v>2154.6386000000002</v>
      </c>
      <c r="CN430" s="22">
        <v>2473.3778000000002</v>
      </c>
      <c r="CO430" s="22">
        <v>2825.0754000000002</v>
      </c>
      <c r="CP430" s="22">
        <v>2727.6179999999999</v>
      </c>
      <c r="CQ430" s="22">
        <v>2579.4335999999998</v>
      </c>
      <c r="CR430" s="22">
        <v>2662.846</v>
      </c>
      <c r="CS430" s="22">
        <v>2894.9002</v>
      </c>
      <c r="CT430" s="22">
        <v>2928.4703</v>
      </c>
      <c r="CU430" s="22">
        <v>2397.6156999999998</v>
      </c>
      <c r="CV430" s="22">
        <v>2460.5344</v>
      </c>
      <c r="CW430" s="22">
        <v>2848.5205000000001</v>
      </c>
      <c r="CX430" s="22">
        <v>2626.9548</v>
      </c>
      <c r="CY430" s="22">
        <v>2523.8672999999999</v>
      </c>
      <c r="CZ430" s="22">
        <v>2385.3524000000002</v>
      </c>
      <c r="DA430" s="22">
        <v>2471.8793000000001</v>
      </c>
      <c r="DB430" s="22">
        <v>2673.6024000000002</v>
      </c>
      <c r="DC430" s="22">
        <v>2700.5468000000001</v>
      </c>
      <c r="DD430" s="22">
        <v>2239.4198000000001</v>
      </c>
      <c r="DE430" s="22">
        <v>2289.9203000000002</v>
      </c>
      <c r="DF430" s="22">
        <v>2628.6140999999998</v>
      </c>
      <c r="DG430" s="22" t="s">
        <v>54</v>
      </c>
      <c r="DH430" s="22" t="s">
        <v>42</v>
      </c>
      <c r="DI430" s="22">
        <v>3438.2609000000002</v>
      </c>
      <c r="DJ430" s="22">
        <v>3668.3917999999999</v>
      </c>
      <c r="DK430" s="22">
        <v>3384.7002000000002</v>
      </c>
      <c r="DL430" s="22">
        <v>3581.3560000000002</v>
      </c>
      <c r="DM430" s="22">
        <v>3717.3155000000002</v>
      </c>
      <c r="DN430" s="22">
        <v>3753.3056000000001</v>
      </c>
      <c r="DO430" s="22">
        <v>3189.7752999999998</v>
      </c>
      <c r="DP430" s="22">
        <v>3257.2296999999999</v>
      </c>
      <c r="DQ430" s="22">
        <v>3481.2404000000001</v>
      </c>
      <c r="DR430" s="22">
        <v>3938.0039999999999</v>
      </c>
      <c r="DS430" s="22">
        <v>4241.5928999999996</v>
      </c>
      <c r="DT430" s="22">
        <v>3927.1286</v>
      </c>
      <c r="DU430" s="22">
        <v>4096.1003000000001</v>
      </c>
      <c r="DV430" s="22">
        <v>4344.2597999999998</v>
      </c>
      <c r="DW430" s="22">
        <v>4409.9506000000001</v>
      </c>
      <c r="DX430" s="22">
        <v>3571.3429000000001</v>
      </c>
      <c r="DY430" s="22">
        <v>3694.4636</v>
      </c>
      <c r="DZ430" s="22">
        <v>4011.7505000000001</v>
      </c>
      <c r="EA430" s="22">
        <v>3682.4434999999999</v>
      </c>
      <c r="EB430" s="22">
        <v>3955.0387999999998</v>
      </c>
      <c r="EC430" s="22">
        <v>3660.0509000000002</v>
      </c>
      <c r="ED430" s="22">
        <v>3830.8789999999999</v>
      </c>
      <c r="EE430" s="22">
        <v>4039.1709999999998</v>
      </c>
      <c r="EF430" s="22">
        <v>4094.3083999999999</v>
      </c>
      <c r="EG430" s="22">
        <v>3361.4229999999998</v>
      </c>
      <c r="EH430" s="22">
        <v>3464.7640999999999</v>
      </c>
      <c r="EI430" s="22">
        <v>3744.0266999999999</v>
      </c>
      <c r="EJ430" s="22">
        <v>2428.0735</v>
      </c>
      <c r="EK430" s="22">
        <v>2602.0275000000001</v>
      </c>
      <c r="EL430" s="22">
        <v>2353.0479</v>
      </c>
      <c r="EM430" s="22">
        <v>2553.9603999999999</v>
      </c>
      <c r="EN430" s="22">
        <v>2616.9807000000001</v>
      </c>
      <c r="EO430" s="22">
        <v>2633.6628999999998</v>
      </c>
      <c r="EP430" s="22">
        <v>2262.6959999999999</v>
      </c>
      <c r="EQ430" s="22">
        <v>2293.9625000000001</v>
      </c>
      <c r="ER430" s="22">
        <v>2476.7433999999998</v>
      </c>
      <c r="ES430" s="22">
        <v>2874.7986999999998</v>
      </c>
      <c r="ET430" s="22">
        <v>3114.6178</v>
      </c>
      <c r="EU430" s="22">
        <v>2838.3636999999999</v>
      </c>
      <c r="EV430" s="22">
        <v>3013.9735000000001</v>
      </c>
      <c r="EW430" s="22">
        <v>3177.9612999999999</v>
      </c>
      <c r="EX430" s="22">
        <v>3221.3708000000001</v>
      </c>
      <c r="EY430" s="22">
        <v>2603.2548000000002</v>
      </c>
      <c r="EZ430" s="22">
        <v>2684.6149999999998</v>
      </c>
      <c r="FA430" s="22">
        <v>2951.0990999999999</v>
      </c>
      <c r="FB430" s="22">
        <v>2648.4548</v>
      </c>
      <c r="FC430" s="22">
        <v>2860.7341999999999</v>
      </c>
      <c r="FD430" s="22">
        <v>2601.5594000000001</v>
      </c>
      <c r="FE430" s="22">
        <v>2779.1617000000001</v>
      </c>
      <c r="FF430" s="22">
        <v>2907.4639999999999</v>
      </c>
      <c r="FG430" s="22">
        <v>2941.4270999999999</v>
      </c>
      <c r="FH430" s="22">
        <v>2417.6127000000001</v>
      </c>
      <c r="FI430" s="22">
        <v>2481.268</v>
      </c>
      <c r="FJ430" s="22">
        <v>2713.9151000000002</v>
      </c>
      <c r="FK430" s="22">
        <v>3465.5796999999998</v>
      </c>
      <c r="FL430" s="22">
        <v>3363.4648999999999</v>
      </c>
      <c r="FM430" s="22">
        <v>3210.1932000000002</v>
      </c>
      <c r="FN430" s="22">
        <v>3297.4052999999999</v>
      </c>
      <c r="FO430" s="22">
        <v>3535.7646</v>
      </c>
      <c r="FP430" s="22">
        <v>3570.002</v>
      </c>
      <c r="FQ430" s="22">
        <v>3024.7611000000002</v>
      </c>
      <c r="FR430" s="22">
        <v>3088.9304999999999</v>
      </c>
      <c r="FS430" s="22">
        <v>3461.8892999999998</v>
      </c>
      <c r="FT430" s="22">
        <v>3850.2761999999998</v>
      </c>
      <c r="FU430" s="22">
        <v>3780.2889</v>
      </c>
      <c r="FV430" s="22">
        <v>3609.5001999999999</v>
      </c>
      <c r="FW430" s="22">
        <v>3675.4193</v>
      </c>
      <c r="FX430" s="22">
        <v>3996.5045</v>
      </c>
      <c r="FY430" s="22">
        <v>4050.8564000000001</v>
      </c>
      <c r="FZ430" s="22">
        <v>3315.1266999999998</v>
      </c>
      <c r="GA430" s="22">
        <v>3416.9956000000002</v>
      </c>
      <c r="GB430" s="22">
        <v>3865.1698000000001</v>
      </c>
      <c r="GC430" s="22">
        <v>3642.1806999999999</v>
      </c>
      <c r="GD430" s="22">
        <v>3565.6909999999998</v>
      </c>
      <c r="GE430" s="22">
        <v>3405.1233000000002</v>
      </c>
      <c r="GF430" s="22">
        <v>3474.7278999999999</v>
      </c>
      <c r="GG430" s="22">
        <v>3763.0540000000001</v>
      </c>
      <c r="GH430" s="22">
        <v>3810.1985</v>
      </c>
      <c r="GI430" s="22">
        <v>3149.7858000000001</v>
      </c>
      <c r="GJ430" s="22">
        <v>3238.1460999999999</v>
      </c>
      <c r="GK430" s="22">
        <v>3633.1149999999998</v>
      </c>
      <c r="GL430" s="22">
        <v>2466.8451</v>
      </c>
      <c r="GM430" s="22">
        <v>2340.5254</v>
      </c>
      <c r="GN430" s="22">
        <v>2208.6251999999999</v>
      </c>
      <c r="GO430" s="22">
        <v>2311.1154000000001</v>
      </c>
      <c r="GP430" s="22">
        <v>2467.5376999999999</v>
      </c>
      <c r="GQ430" s="22">
        <v>2482.7802999999999</v>
      </c>
      <c r="GR430" s="22">
        <v>2126.0702000000001</v>
      </c>
      <c r="GS430" s="22">
        <v>2154.6386000000002</v>
      </c>
      <c r="GT430" s="22">
        <v>2473.3778000000002</v>
      </c>
      <c r="GU430" s="22">
        <v>2825.0754000000002</v>
      </c>
      <c r="GV430" s="22">
        <v>2727.6179999999999</v>
      </c>
      <c r="GW430" s="22">
        <v>2579.4335999999998</v>
      </c>
      <c r="GX430" s="22">
        <v>2662.846</v>
      </c>
      <c r="GY430" s="22">
        <v>2894.9002</v>
      </c>
      <c r="GZ430" s="22">
        <v>2928.4703</v>
      </c>
      <c r="HA430" s="22">
        <v>2397.6156999999998</v>
      </c>
      <c r="HB430" s="22">
        <v>2460.5344</v>
      </c>
      <c r="HC430" s="22">
        <v>2848.5205000000001</v>
      </c>
      <c r="HD430" s="22">
        <v>2626.9548</v>
      </c>
      <c r="HE430" s="22">
        <v>2523.8672999999999</v>
      </c>
      <c r="HF430" s="22">
        <v>2385.3524000000002</v>
      </c>
      <c r="HG430" s="22">
        <v>2471.8793000000001</v>
      </c>
      <c r="HH430" s="22">
        <v>2673.6024000000002</v>
      </c>
      <c r="HI430" s="22">
        <v>2700.5468000000001</v>
      </c>
      <c r="HJ430" s="22">
        <v>2239.4198000000001</v>
      </c>
      <c r="HK430" s="22">
        <v>2289.9203000000002</v>
      </c>
      <c r="HL430" s="22">
        <v>2628.6140999999998</v>
      </c>
      <c r="HM430" s="22" t="s">
        <v>54</v>
      </c>
      <c r="HN430" s="22" t="s">
        <v>42</v>
      </c>
      <c r="HO430" s="22">
        <v>3256.2539000000002</v>
      </c>
      <c r="HP430" s="22">
        <v>3453.4960999999998</v>
      </c>
      <c r="HQ430" s="22">
        <v>3189.6529</v>
      </c>
      <c r="HR430" s="22">
        <v>3389.5176000000001</v>
      </c>
      <c r="HS430" s="22">
        <v>3482.2298000000001</v>
      </c>
      <c r="HT430" s="22">
        <v>3506.7719000000002</v>
      </c>
      <c r="HU430" s="22">
        <v>3056.7316000000001</v>
      </c>
      <c r="HV430" s="22">
        <v>3102.7294000000002</v>
      </c>
      <c r="HW430" s="22">
        <v>3302.7867000000001</v>
      </c>
      <c r="HX430" s="22">
        <v>3808.2784999999999</v>
      </c>
      <c r="HY430" s="22">
        <v>4085.6965</v>
      </c>
      <c r="HZ430" s="22">
        <v>3789.4227999999998</v>
      </c>
      <c r="IA430" s="22">
        <v>3957.3220000000001</v>
      </c>
      <c r="IB430" s="22">
        <v>4173.8253999999997</v>
      </c>
      <c r="IC430" s="22">
        <v>4231.1364999999996</v>
      </c>
      <c r="ID430" s="22">
        <v>3479.0223000000001</v>
      </c>
      <c r="IE430" s="22">
        <v>3586.4373000000001</v>
      </c>
      <c r="IF430" s="22">
        <v>3891.8256999999999</v>
      </c>
      <c r="IG430" s="22">
        <v>3534.3015</v>
      </c>
      <c r="IH430" s="22">
        <v>3778.6102999999998</v>
      </c>
      <c r="II430" s="22">
        <v>3502.0686000000001</v>
      </c>
      <c r="IJ430" s="22">
        <v>3673.5756999999999</v>
      </c>
      <c r="IK430" s="22">
        <v>3846.2547</v>
      </c>
      <c r="IL430" s="22">
        <v>3891.9648999999999</v>
      </c>
      <c r="IM430" s="22">
        <v>3254.4989999999998</v>
      </c>
      <c r="IN430" s="22">
        <v>3340.1712000000002</v>
      </c>
      <c r="IO430" s="22">
        <v>3606.8886000000002</v>
      </c>
      <c r="IP430" s="22">
        <v>2428.0735</v>
      </c>
      <c r="IQ430" s="22">
        <v>2602.0275000000001</v>
      </c>
      <c r="IR430" s="22">
        <v>2353.0479</v>
      </c>
      <c r="IS430" s="22">
        <v>2553.9603999999999</v>
      </c>
      <c r="IT430" s="22">
        <v>2616.9807000000001</v>
      </c>
      <c r="IU430" s="22">
        <v>2633.6628999999998</v>
      </c>
      <c r="IV430" s="22">
        <v>2262.6959999999999</v>
      </c>
      <c r="IW430" s="22">
        <v>2293.9625000000001</v>
      </c>
      <c r="IX430" s="22">
        <v>2476.7433999999998</v>
      </c>
      <c r="IY430" s="22">
        <v>2946.9092999999998</v>
      </c>
      <c r="IZ430" s="22">
        <v>3196.7406000000001</v>
      </c>
      <c r="JA430" s="22">
        <v>2917.5828000000001</v>
      </c>
      <c r="JB430" s="22">
        <v>3087.4665</v>
      </c>
      <c r="JC430" s="22">
        <v>3268.2323000000001</v>
      </c>
      <c r="JD430" s="22">
        <v>3316.0832</v>
      </c>
      <c r="JE430" s="22">
        <v>2658.4193</v>
      </c>
      <c r="JF430" s="22">
        <v>2748.1035999999999</v>
      </c>
      <c r="JG430" s="22">
        <v>3030.6871000000001</v>
      </c>
      <c r="JH430" s="22">
        <v>2693.6395000000002</v>
      </c>
      <c r="JI430" s="22">
        <v>2912.5472</v>
      </c>
      <c r="JJ430" s="22">
        <v>2651.4391999999998</v>
      </c>
      <c r="JK430" s="22">
        <v>2825.2671</v>
      </c>
      <c r="JL430" s="22">
        <v>2964.6644000000001</v>
      </c>
      <c r="JM430" s="22">
        <v>3001.5646000000002</v>
      </c>
      <c r="JN430" s="22">
        <v>2451.5855999999999</v>
      </c>
      <c r="JO430" s="22">
        <v>2520.7455</v>
      </c>
      <c r="JP430" s="22">
        <v>2767.1941000000002</v>
      </c>
      <c r="JQ430" s="22">
        <v>3290.8616000000002</v>
      </c>
      <c r="JR430" s="22">
        <v>3173.9351000000001</v>
      </c>
      <c r="JS430" s="22">
        <v>3032.9452000000001</v>
      </c>
      <c r="JT430" s="22">
        <v>3129.5808000000002</v>
      </c>
      <c r="JU430" s="22">
        <v>3319.7105999999999</v>
      </c>
      <c r="JV430" s="22">
        <v>3342.6986000000002</v>
      </c>
      <c r="JW430" s="22">
        <v>2908.4404</v>
      </c>
      <c r="JX430" s="22">
        <v>2951.5257000000001</v>
      </c>
      <c r="JY430" s="22">
        <v>3293.2739000000001</v>
      </c>
      <c r="JZ430" s="22">
        <v>3706.7213000000002</v>
      </c>
      <c r="KA430" s="22">
        <v>3629.5216999999998</v>
      </c>
      <c r="KB430" s="22">
        <v>3469.7518</v>
      </c>
      <c r="KC430" s="22">
        <v>3539.7883999999999</v>
      </c>
      <c r="KD430" s="22">
        <v>3825.3013000000001</v>
      </c>
      <c r="KE430" s="22">
        <v>3871.8083999999999</v>
      </c>
      <c r="KF430" s="22">
        <v>3217.8665000000001</v>
      </c>
      <c r="KG430" s="22">
        <v>3305.0322000000001</v>
      </c>
      <c r="KH430" s="22">
        <v>3730.1886</v>
      </c>
      <c r="KI430" s="22">
        <v>3496.4784</v>
      </c>
      <c r="KJ430" s="22">
        <v>3410.0320999999999</v>
      </c>
      <c r="KK430" s="22">
        <v>3260.4272000000001</v>
      </c>
      <c r="KL430" s="22">
        <v>3336.1131999999998</v>
      </c>
      <c r="KM430" s="22">
        <v>3585.5248999999999</v>
      </c>
      <c r="KN430" s="22">
        <v>3623.8355999999999</v>
      </c>
      <c r="KO430" s="22">
        <v>3052.9337</v>
      </c>
      <c r="KP430" s="22">
        <v>3124.7374</v>
      </c>
      <c r="KQ430" s="22">
        <v>3512.7615999999998</v>
      </c>
      <c r="KR430" s="22">
        <v>2466.8451</v>
      </c>
      <c r="KS430" s="22">
        <v>2340.5254</v>
      </c>
      <c r="KT430" s="22">
        <v>2208.6251999999999</v>
      </c>
      <c r="KU430" s="22">
        <v>2311.1154000000001</v>
      </c>
      <c r="KV430" s="22">
        <v>2467.5376999999999</v>
      </c>
      <c r="KW430" s="22">
        <v>2482.7802999999999</v>
      </c>
      <c r="KX430" s="22">
        <v>2126.0702000000001</v>
      </c>
      <c r="KY430" s="22">
        <v>2154.6386000000002</v>
      </c>
      <c r="KZ430" s="22">
        <v>2473.3778000000002</v>
      </c>
      <c r="LA430" s="22">
        <v>2879.5106000000001</v>
      </c>
      <c r="LB430" s="22">
        <v>2790.7824999999998</v>
      </c>
      <c r="LC430" s="22">
        <v>2640.1905000000002</v>
      </c>
      <c r="LD430" s="22">
        <v>2717.5974999999999</v>
      </c>
      <c r="LE430" s="22">
        <v>2966.4863</v>
      </c>
      <c r="LF430" s="22">
        <v>3004.4167000000002</v>
      </c>
      <c r="LG430" s="22">
        <v>2434.7572</v>
      </c>
      <c r="LH430" s="22">
        <v>2505.848</v>
      </c>
      <c r="LI430" s="22">
        <v>2906.3198000000002</v>
      </c>
      <c r="LJ430" s="22">
        <v>2663.6075999999998</v>
      </c>
      <c r="LK430" s="22">
        <v>2566.4555</v>
      </c>
      <c r="LL430" s="22">
        <v>2426.3114</v>
      </c>
      <c r="LM430" s="22">
        <v>2508.7541000000001</v>
      </c>
      <c r="LN430" s="22">
        <v>2721.9054000000001</v>
      </c>
      <c r="LO430" s="22">
        <v>2751.8108999999999</v>
      </c>
      <c r="LP430" s="22">
        <v>2264.3411999999998</v>
      </c>
      <c r="LQ430" s="22">
        <v>2320.3914</v>
      </c>
      <c r="LR430" s="22">
        <v>2683.4139</v>
      </c>
      <c r="LS430" s="22" t="s">
        <v>54</v>
      </c>
      <c r="LT430" s="22" t="s">
        <v>42</v>
      </c>
      <c r="LU430" s="22">
        <v>2068.3299000000002</v>
      </c>
      <c r="LV430" s="22">
        <v>3923.6734000000001</v>
      </c>
      <c r="LW430" s="22">
        <v>4036.9477000000002</v>
      </c>
      <c r="LX430" s="22">
        <v>3985.2966999999999</v>
      </c>
      <c r="LY430" s="22">
        <v>3912.6212</v>
      </c>
      <c r="LZ430" s="22">
        <v>4171.4439000000002</v>
      </c>
      <c r="MA430" s="22">
        <v>4235.6017000000002</v>
      </c>
      <c r="MB430" s="22">
        <v>3637.8134</v>
      </c>
      <c r="MC430" s="22">
        <v>3758.0610000000001</v>
      </c>
      <c r="MD430" s="22" t="s">
        <v>54</v>
      </c>
      <c r="ME430" s="22" t="s">
        <v>42</v>
      </c>
      <c r="MF430" s="22">
        <v>7457.2547000000004</v>
      </c>
      <c r="MG430" s="22">
        <v>7547.6386000000002</v>
      </c>
      <c r="MH430" s="22">
        <v>7305.2731999999996</v>
      </c>
      <c r="MI430" s="22">
        <v>7263.4206999999997</v>
      </c>
      <c r="MJ430" s="22">
        <v>7959.3914999999997</v>
      </c>
      <c r="MK430" s="22">
        <v>8106.6962999999996</v>
      </c>
      <c r="ML430" s="22">
        <v>6507.4610000000002</v>
      </c>
      <c r="MM430" s="22">
        <v>6783.5463</v>
      </c>
      <c r="MN430" s="22">
        <v>7345.6607999999997</v>
      </c>
      <c r="MO430" s="22">
        <v>8311.7301000000007</v>
      </c>
      <c r="MP430" s="22">
        <v>8402.1172000000006</v>
      </c>
      <c r="MQ430" s="22">
        <v>8159.6986999999999</v>
      </c>
      <c r="MR430" s="22">
        <v>8117.8489</v>
      </c>
      <c r="MS430" s="22">
        <v>8813.9508999999998</v>
      </c>
      <c r="MT430" s="22">
        <v>8961.2816000000003</v>
      </c>
      <c r="MU430" s="22">
        <v>7361.7455</v>
      </c>
      <c r="MV430" s="22">
        <v>7637.8796000000002</v>
      </c>
      <c r="MW430" s="22">
        <v>8200.6687000000002</v>
      </c>
      <c r="MX430" s="22" t="s">
        <v>54</v>
      </c>
      <c r="MY430" s="22" t="s">
        <v>42</v>
      </c>
      <c r="MZ430" s="22">
        <v>30.953101</v>
      </c>
      <c r="NA430" s="22">
        <v>30.91742</v>
      </c>
      <c r="NB430" s="22">
        <v>31.186788</v>
      </c>
      <c r="NC430" s="22">
        <v>31.082034</v>
      </c>
      <c r="ND430" s="22">
        <v>30.929852</v>
      </c>
      <c r="NE430" s="22">
        <v>31.464908000000001</v>
      </c>
      <c r="NF430" s="22">
        <v>31.597733000000002</v>
      </c>
      <c r="NG430" s="22">
        <v>30.362649000000001</v>
      </c>
      <c r="NH430" s="22">
        <v>30.611594</v>
      </c>
      <c r="NI430" s="22">
        <v>22.392485000000001</v>
      </c>
      <c r="NJ430" s="22">
        <v>22.356860999999999</v>
      </c>
      <c r="NK430" s="22">
        <v>22.625798</v>
      </c>
      <c r="NL430" s="22">
        <v>22.521211000000001</v>
      </c>
      <c r="NM430" s="22">
        <v>22.369273</v>
      </c>
      <c r="NN430" s="22">
        <v>22.903473000000002</v>
      </c>
      <c r="NO430" s="22">
        <v>23.036085</v>
      </c>
      <c r="NP430" s="22">
        <v>21.802978</v>
      </c>
      <c r="NQ430" s="22">
        <v>22.051525000000002</v>
      </c>
      <c r="NR430" s="22">
        <v>34.970129</v>
      </c>
      <c r="NS430" s="22">
        <v>26.407171999999999</v>
      </c>
      <c r="NT430" s="22" t="s">
        <v>54</v>
      </c>
      <c r="NU430" s="22" t="s">
        <v>42</v>
      </c>
      <c r="NV430" s="22">
        <v>4.0095742000000003</v>
      </c>
      <c r="NW430" s="22">
        <v>2.9262874999999999</v>
      </c>
      <c r="NX430" s="22">
        <v>2.4015352000000001</v>
      </c>
      <c r="NY430" s="22">
        <v>2.6198347000000002</v>
      </c>
      <c r="NZ430" s="22">
        <v>1.6951955999999999</v>
      </c>
      <c r="OA430" s="22">
        <v>2.4015352000000001</v>
      </c>
      <c r="OB430" s="22">
        <v>2.6198347000000002</v>
      </c>
      <c r="OC430" s="22">
        <v>1.6951955999999999</v>
      </c>
      <c r="OD430" s="22">
        <v>4.2165768000000003</v>
      </c>
      <c r="OE430" s="22">
        <v>4.2165768000000003</v>
      </c>
      <c r="OF430" s="22">
        <v>10.962156</v>
      </c>
      <c r="OG430" s="22">
        <v>2.3892804000000001</v>
      </c>
      <c r="OH430" s="22">
        <v>15.198415000000001</v>
      </c>
      <c r="OI430" s="22">
        <v>1.9632246</v>
      </c>
      <c r="OJ430" s="22" t="s">
        <v>54</v>
      </c>
      <c r="OK430" s="22" t="s">
        <v>42</v>
      </c>
      <c r="OL430" s="22">
        <v>578.13406999999995</v>
      </c>
      <c r="OM430" s="22">
        <v>665.63666000000001</v>
      </c>
      <c r="ON430" s="22">
        <v>512.84978000000001</v>
      </c>
      <c r="OO430" s="22">
        <v>655.59146999999996</v>
      </c>
      <c r="OP430" s="22">
        <v>655.59146999999996</v>
      </c>
      <c r="OQ430" s="22">
        <v>655.59146999999996</v>
      </c>
      <c r="OR430" s="22">
        <v>512.84978000000001</v>
      </c>
      <c r="OS430" s="22">
        <v>512.84978000000001</v>
      </c>
      <c r="OT430" s="22">
        <v>578.13406999999995</v>
      </c>
      <c r="OU430" s="22">
        <v>700.72271999999998</v>
      </c>
      <c r="OV430" s="22">
        <v>598.87982999999997</v>
      </c>
      <c r="OW430" s="22">
        <v>518.69435999999996</v>
      </c>
      <c r="OX430" s="22">
        <v>598.87982999999997</v>
      </c>
      <c r="OY430" s="22">
        <v>662.23902999999996</v>
      </c>
      <c r="OZ430" s="22">
        <v>662.23902999999996</v>
      </c>
      <c r="PA430" s="22">
        <v>518.69435999999996</v>
      </c>
      <c r="PB430" s="22">
        <v>518.69435999999996</v>
      </c>
      <c r="PC430" s="22">
        <v>700.72271999999998</v>
      </c>
    </row>
    <row r="431" spans="1:419">
      <c r="A431" s="22" t="s">
        <v>55</v>
      </c>
      <c r="B431" s="22" t="s">
        <v>42</v>
      </c>
      <c r="C431" s="22">
        <v>261.58555000000001</v>
      </c>
      <c r="D431" s="22">
        <v>282.75918999999999</v>
      </c>
      <c r="E431" s="22">
        <v>124.61109</v>
      </c>
      <c r="F431" s="22">
        <v>258.61124000000001</v>
      </c>
      <c r="G431" s="22">
        <v>258.96587</v>
      </c>
      <c r="H431" s="22">
        <v>258.68741999999997</v>
      </c>
      <c r="I431" s="22">
        <v>123.59177</v>
      </c>
      <c r="J431" s="22">
        <v>124.12633</v>
      </c>
      <c r="K431" s="22">
        <v>260.92282999999998</v>
      </c>
      <c r="L431" s="22">
        <v>276.8571</v>
      </c>
      <c r="M431" s="22">
        <v>300.58978999999999</v>
      </c>
      <c r="N431" s="22">
        <v>132.58076</v>
      </c>
      <c r="O431" s="22">
        <v>273.42583000000002</v>
      </c>
      <c r="P431" s="22">
        <v>274.08202999999997</v>
      </c>
      <c r="Q431" s="22">
        <v>273.5668</v>
      </c>
      <c r="R431" s="22">
        <v>130.69461999999999</v>
      </c>
      <c r="S431" s="22">
        <v>131.68376000000001</v>
      </c>
      <c r="T431" s="22">
        <v>277.31461999999999</v>
      </c>
      <c r="U431" s="22">
        <v>263.56403</v>
      </c>
      <c r="V431" s="22">
        <v>285.77062999999998</v>
      </c>
      <c r="W431" s="22">
        <v>126.03318</v>
      </c>
      <c r="X431" s="22">
        <v>260.37311999999997</v>
      </c>
      <c r="Y431" s="22">
        <v>260.92293000000001</v>
      </c>
      <c r="Z431" s="22">
        <v>260.49122999999997</v>
      </c>
      <c r="AA431" s="22">
        <v>124.45283000000001</v>
      </c>
      <c r="AB431" s="22">
        <v>125.2816</v>
      </c>
      <c r="AC431" s="22">
        <v>263.65953000000002</v>
      </c>
      <c r="AD431" s="22">
        <v>241.63638</v>
      </c>
      <c r="AE431" s="22">
        <v>261.31977000000001</v>
      </c>
      <c r="AF431" s="22">
        <v>114.64668</v>
      </c>
      <c r="AG431" s="22">
        <v>239.03818000000001</v>
      </c>
      <c r="AH431" s="22">
        <v>239.21606</v>
      </c>
      <c r="AI431" s="22">
        <v>239.07639</v>
      </c>
      <c r="AJ431" s="22">
        <v>114.13542</v>
      </c>
      <c r="AK431" s="22">
        <v>114.40354000000001</v>
      </c>
      <c r="AL431" s="22">
        <v>241.16722999999999</v>
      </c>
      <c r="AM431" s="22">
        <v>256.00067999999999</v>
      </c>
      <c r="AN431" s="22">
        <v>278.0718</v>
      </c>
      <c r="AO431" s="22">
        <v>122.1324</v>
      </c>
      <c r="AP431" s="22">
        <v>252.97698</v>
      </c>
      <c r="AQ431" s="22">
        <v>253.43424999999999</v>
      </c>
      <c r="AR431" s="22">
        <v>253.0752</v>
      </c>
      <c r="AS431" s="22">
        <v>120.81805</v>
      </c>
      <c r="AT431" s="22">
        <v>121.50733</v>
      </c>
      <c r="AU431" s="22">
        <v>256.56837000000002</v>
      </c>
      <c r="AV431" s="22">
        <v>243.46661</v>
      </c>
      <c r="AW431" s="22">
        <v>264.10556000000003</v>
      </c>
      <c r="AX431" s="22">
        <v>115.96221</v>
      </c>
      <c r="AY431" s="22">
        <v>240.66803999999999</v>
      </c>
      <c r="AZ431" s="22">
        <v>241.02646999999999</v>
      </c>
      <c r="BA431" s="22">
        <v>240.74503000000001</v>
      </c>
      <c r="BB431" s="22">
        <v>114.93196</v>
      </c>
      <c r="BC431" s="22">
        <v>115.47225</v>
      </c>
      <c r="BD431" s="22">
        <v>243.69886</v>
      </c>
      <c r="BE431" s="22">
        <v>409.19729999999998</v>
      </c>
      <c r="BF431" s="22">
        <v>288.09431000000001</v>
      </c>
      <c r="BG431" s="22">
        <v>94.617261999999997</v>
      </c>
      <c r="BH431" s="22">
        <v>287.96672999999998</v>
      </c>
      <c r="BI431" s="22">
        <v>308.61430000000001</v>
      </c>
      <c r="BJ431" s="22">
        <v>308.35007000000002</v>
      </c>
      <c r="BK431" s="22">
        <v>93.649996999999999</v>
      </c>
      <c r="BL431" s="22">
        <v>94.157256000000004</v>
      </c>
      <c r="BM431" s="22">
        <v>408.88688999999999</v>
      </c>
      <c r="BN431" s="22">
        <v>437.11401000000001</v>
      </c>
      <c r="BO431" s="22">
        <v>307.69367</v>
      </c>
      <c r="BP431" s="22">
        <v>101.59350999999999</v>
      </c>
      <c r="BQ431" s="22">
        <v>307.48588999999998</v>
      </c>
      <c r="BR431" s="22">
        <v>329.71965999999998</v>
      </c>
      <c r="BS431" s="22">
        <v>329.28933999999998</v>
      </c>
      <c r="BT431" s="22">
        <v>100.01822</v>
      </c>
      <c r="BU431" s="22">
        <v>100.84434</v>
      </c>
      <c r="BV431" s="22">
        <v>436.60660000000001</v>
      </c>
      <c r="BW431" s="22">
        <v>413.89211</v>
      </c>
      <c r="BX431" s="22">
        <v>291.36342000000002</v>
      </c>
      <c r="BY431" s="22">
        <v>96.068828999999994</v>
      </c>
      <c r="BZ431" s="22">
        <v>291.18489</v>
      </c>
      <c r="CA431" s="22">
        <v>312.19189999999998</v>
      </c>
      <c r="CB431" s="22">
        <v>311.82216</v>
      </c>
      <c r="CC431" s="22">
        <v>94.715322</v>
      </c>
      <c r="CD431" s="22">
        <v>95.425134999999997</v>
      </c>
      <c r="CE431" s="22">
        <v>413.45623999999998</v>
      </c>
      <c r="CF431" s="22">
        <v>379.59375</v>
      </c>
      <c r="CG431" s="22">
        <v>267.24515000000002</v>
      </c>
      <c r="CH431" s="22">
        <v>87.226212000000004</v>
      </c>
      <c r="CI431" s="22">
        <v>267.18353000000002</v>
      </c>
      <c r="CJ431" s="22">
        <v>286.20497</v>
      </c>
      <c r="CK431" s="22">
        <v>286.07736</v>
      </c>
      <c r="CL431" s="22">
        <v>86.759066000000004</v>
      </c>
      <c r="CM431" s="22">
        <v>87.004047999999997</v>
      </c>
      <c r="CN431" s="22">
        <v>379.44920000000002</v>
      </c>
      <c r="CO431" s="22">
        <v>404.38837000000001</v>
      </c>
      <c r="CP431" s="22">
        <v>284.65060999999997</v>
      </c>
      <c r="CQ431" s="22">
        <v>93.443651000000003</v>
      </c>
      <c r="CR431" s="22">
        <v>284.51490000000001</v>
      </c>
      <c r="CS431" s="22">
        <v>304.95220999999998</v>
      </c>
      <c r="CT431" s="22">
        <v>304.67115999999999</v>
      </c>
      <c r="CU431" s="22">
        <v>92.414820000000006</v>
      </c>
      <c r="CV431" s="22">
        <v>92.954363999999998</v>
      </c>
      <c r="CW431" s="22">
        <v>404.06182000000001</v>
      </c>
      <c r="CX431" s="22">
        <v>383.9529</v>
      </c>
      <c r="CY431" s="22">
        <v>270.28053</v>
      </c>
      <c r="CZ431" s="22">
        <v>88.573998000000003</v>
      </c>
      <c r="DA431" s="22">
        <v>270.17160999999999</v>
      </c>
      <c r="DB431" s="22">
        <v>289.52679000000001</v>
      </c>
      <c r="DC431" s="22">
        <v>289.30121000000003</v>
      </c>
      <c r="DD431" s="22">
        <v>87.748226000000003</v>
      </c>
      <c r="DE431" s="22">
        <v>88.181280999999998</v>
      </c>
      <c r="DF431" s="22">
        <v>383.69186000000002</v>
      </c>
      <c r="DG431" s="22" t="s">
        <v>55</v>
      </c>
      <c r="DH431" s="22" t="s">
        <v>42</v>
      </c>
      <c r="DI431" s="22">
        <v>268.12747999999999</v>
      </c>
      <c r="DJ431" s="22">
        <v>289.81698</v>
      </c>
      <c r="DK431" s="22">
        <v>127.76943</v>
      </c>
      <c r="DL431" s="22">
        <v>265.05822000000001</v>
      </c>
      <c r="DM431" s="22">
        <v>265.44195999999999</v>
      </c>
      <c r="DN431" s="22">
        <v>265.14064999999999</v>
      </c>
      <c r="DO431" s="22">
        <v>126.66643999999999</v>
      </c>
      <c r="DP431" s="22">
        <v>127.24487000000001</v>
      </c>
      <c r="DQ431" s="22">
        <v>267.42880000000002</v>
      </c>
      <c r="DR431" s="22">
        <v>286.01310999999998</v>
      </c>
      <c r="DS431" s="22">
        <v>308.93410999999998</v>
      </c>
      <c r="DT431" s="22">
        <v>137.017</v>
      </c>
      <c r="DU431" s="22">
        <v>282.44558000000001</v>
      </c>
      <c r="DV431" s="22">
        <v>283.14600000000002</v>
      </c>
      <c r="DW431" s="22">
        <v>282.59604000000002</v>
      </c>
      <c r="DX431" s="22">
        <v>135.00375</v>
      </c>
      <c r="DY431" s="22">
        <v>136.05955</v>
      </c>
      <c r="DZ431" s="22">
        <v>285.00612999999998</v>
      </c>
      <c r="EA431" s="22">
        <v>271.12040000000002</v>
      </c>
      <c r="EB431" s="22">
        <v>292.90364</v>
      </c>
      <c r="EC431" s="22">
        <v>129.69648000000001</v>
      </c>
      <c r="ED431" s="22">
        <v>267.81538999999998</v>
      </c>
      <c r="EE431" s="22">
        <v>268.40328</v>
      </c>
      <c r="EF431" s="22">
        <v>267.94168000000002</v>
      </c>
      <c r="EG431" s="22">
        <v>128.00667000000001</v>
      </c>
      <c r="EH431" s="22">
        <v>128.89285000000001</v>
      </c>
      <c r="EI431" s="22">
        <v>270.23385000000002</v>
      </c>
      <c r="EJ431" s="22">
        <v>241.63638</v>
      </c>
      <c r="EK431" s="22">
        <v>261.31977000000001</v>
      </c>
      <c r="EL431" s="22">
        <v>114.64668</v>
      </c>
      <c r="EM431" s="22">
        <v>239.03818000000001</v>
      </c>
      <c r="EN431" s="22">
        <v>239.21606</v>
      </c>
      <c r="EO431" s="22">
        <v>239.07639</v>
      </c>
      <c r="EP431" s="22">
        <v>114.13542</v>
      </c>
      <c r="EQ431" s="22">
        <v>114.40354000000001</v>
      </c>
      <c r="ER431" s="22">
        <v>241.16722999999999</v>
      </c>
      <c r="ES431" s="22">
        <v>257.31441999999998</v>
      </c>
      <c r="ET431" s="22">
        <v>278.0718</v>
      </c>
      <c r="EU431" s="22">
        <v>122.77149</v>
      </c>
      <c r="EV431" s="22">
        <v>254.27202</v>
      </c>
      <c r="EW431" s="22">
        <v>254.73486</v>
      </c>
      <c r="EX431" s="22">
        <v>254.37144000000001</v>
      </c>
      <c r="EY431" s="22">
        <v>121.44110999999999</v>
      </c>
      <c r="EZ431" s="22">
        <v>122.13879</v>
      </c>
      <c r="FA431" s="22">
        <v>256.56837000000002</v>
      </c>
      <c r="FB431" s="22">
        <v>244.33757</v>
      </c>
      <c r="FC431" s="22">
        <v>264.10556000000003</v>
      </c>
      <c r="FD431" s="22">
        <v>116.38590000000001</v>
      </c>
      <c r="FE431" s="22">
        <v>241.5266</v>
      </c>
      <c r="FF431" s="22">
        <v>241.88873000000001</v>
      </c>
      <c r="FG431" s="22">
        <v>241.60439</v>
      </c>
      <c r="FH431" s="22">
        <v>115.34502000000001</v>
      </c>
      <c r="FI431" s="22">
        <v>115.89088</v>
      </c>
      <c r="FJ431" s="22">
        <v>243.69886</v>
      </c>
      <c r="FK431" s="22">
        <v>419.08449000000002</v>
      </c>
      <c r="FL431" s="22">
        <v>295.04484000000002</v>
      </c>
      <c r="FM431" s="22">
        <v>96.948023000000006</v>
      </c>
      <c r="FN431" s="22">
        <v>294.90643999999998</v>
      </c>
      <c r="FO431" s="22">
        <v>316.07288</v>
      </c>
      <c r="FP431" s="22">
        <v>315.78625</v>
      </c>
      <c r="FQ431" s="22">
        <v>95.898740000000004</v>
      </c>
      <c r="FR431" s="22">
        <v>96.449010999999999</v>
      </c>
      <c r="FS431" s="22">
        <v>418.74703</v>
      </c>
      <c r="FT431" s="22">
        <v>445.21926000000002</v>
      </c>
      <c r="FU431" s="22">
        <v>313.38857999999999</v>
      </c>
      <c r="FV431" s="22">
        <v>103.52499</v>
      </c>
      <c r="FW431" s="22">
        <v>313.16887000000003</v>
      </c>
      <c r="FX431" s="22">
        <v>335.83569</v>
      </c>
      <c r="FY431" s="22">
        <v>335.38065999999998</v>
      </c>
      <c r="FZ431" s="22">
        <v>101.85926000000001</v>
      </c>
      <c r="GA431" s="22">
        <v>102.73281</v>
      </c>
      <c r="GB431" s="22">
        <v>444.68203</v>
      </c>
      <c r="GC431" s="22">
        <v>423.89263</v>
      </c>
      <c r="GD431" s="22">
        <v>298.39287000000002</v>
      </c>
      <c r="GE431" s="22">
        <v>98.434631999999993</v>
      </c>
      <c r="GF431" s="22">
        <v>298.20229999999998</v>
      </c>
      <c r="GG431" s="22">
        <v>319.73685</v>
      </c>
      <c r="GH431" s="22">
        <v>319.34215999999998</v>
      </c>
      <c r="GI431" s="22">
        <v>96.989783000000003</v>
      </c>
      <c r="GJ431" s="22">
        <v>97.747497999999993</v>
      </c>
      <c r="GK431" s="22">
        <v>423.42667999999998</v>
      </c>
      <c r="GL431" s="22">
        <v>379.59375</v>
      </c>
      <c r="GM431" s="22">
        <v>267.24515000000002</v>
      </c>
      <c r="GN431" s="22">
        <v>87.226212000000004</v>
      </c>
      <c r="GO431" s="22">
        <v>267.18353000000002</v>
      </c>
      <c r="GP431" s="22">
        <v>286.20497</v>
      </c>
      <c r="GQ431" s="22">
        <v>286.07736</v>
      </c>
      <c r="GR431" s="22">
        <v>86.759066000000004</v>
      </c>
      <c r="GS431" s="22">
        <v>87.004047999999997</v>
      </c>
      <c r="GT431" s="22">
        <v>379.44920000000002</v>
      </c>
      <c r="GU431" s="22">
        <v>404.38837000000001</v>
      </c>
      <c r="GV431" s="22">
        <v>284.65060999999997</v>
      </c>
      <c r="GW431" s="22">
        <v>93.443651000000003</v>
      </c>
      <c r="GX431" s="22">
        <v>284.51490000000001</v>
      </c>
      <c r="GY431" s="22">
        <v>304.95220999999998</v>
      </c>
      <c r="GZ431" s="22">
        <v>304.67115999999999</v>
      </c>
      <c r="HA431" s="22">
        <v>92.414820000000006</v>
      </c>
      <c r="HB431" s="22">
        <v>92.954363999999998</v>
      </c>
      <c r="HC431" s="22">
        <v>404.06182000000001</v>
      </c>
      <c r="HD431" s="22">
        <v>383.9529</v>
      </c>
      <c r="HE431" s="22">
        <v>270.28053</v>
      </c>
      <c r="HF431" s="22">
        <v>88.573998000000003</v>
      </c>
      <c r="HG431" s="22">
        <v>270.17160999999999</v>
      </c>
      <c r="HH431" s="22">
        <v>289.52679000000001</v>
      </c>
      <c r="HI431" s="22">
        <v>289.30121000000003</v>
      </c>
      <c r="HJ431" s="22">
        <v>87.748226000000003</v>
      </c>
      <c r="HK431" s="22">
        <v>88.181280999999998</v>
      </c>
      <c r="HL431" s="22">
        <v>383.69186000000002</v>
      </c>
      <c r="HM431" s="22" t="s">
        <v>55</v>
      </c>
      <c r="HN431" s="22" t="s">
        <v>42</v>
      </c>
      <c r="HO431" s="22">
        <v>253.26503</v>
      </c>
      <c r="HP431" s="22">
        <v>273.82515000000001</v>
      </c>
      <c r="HQ431" s="22">
        <v>120.44687999999999</v>
      </c>
      <c r="HR431" s="22">
        <v>250.46772999999999</v>
      </c>
      <c r="HS431" s="22">
        <v>250.72941</v>
      </c>
      <c r="HT431" s="22">
        <v>250.52394000000001</v>
      </c>
      <c r="HU431" s="22">
        <v>119.69473000000001</v>
      </c>
      <c r="HV431" s="22">
        <v>120.08917</v>
      </c>
      <c r="HW431" s="22">
        <v>252.70152999999999</v>
      </c>
      <c r="HX431" s="22">
        <v>271.48005000000001</v>
      </c>
      <c r="HY431" s="22">
        <v>293.27420000000001</v>
      </c>
      <c r="HZ431" s="22">
        <v>129.93338</v>
      </c>
      <c r="IA431" s="22">
        <v>268.14823000000001</v>
      </c>
      <c r="IB431" s="22">
        <v>268.75931000000003</v>
      </c>
      <c r="IC431" s="22">
        <v>268.27949999999998</v>
      </c>
      <c r="ID431" s="22">
        <v>128.17695000000001</v>
      </c>
      <c r="IE431" s="22">
        <v>129.09807000000001</v>
      </c>
      <c r="IF431" s="22">
        <v>270.57956999999999</v>
      </c>
      <c r="IG431" s="22">
        <v>256.78485000000001</v>
      </c>
      <c r="IH431" s="22">
        <v>277.46582000000001</v>
      </c>
      <c r="II431" s="22">
        <v>122.67771999999999</v>
      </c>
      <c r="IJ431" s="22">
        <v>253.72483</v>
      </c>
      <c r="IK431" s="22">
        <v>254.21221</v>
      </c>
      <c r="IL431" s="22">
        <v>253.82952</v>
      </c>
      <c r="IM431" s="22">
        <v>121.27683</v>
      </c>
      <c r="IN431" s="22">
        <v>122.01148999999999</v>
      </c>
      <c r="IO431" s="22">
        <v>256.01427000000001</v>
      </c>
      <c r="IP431" s="22">
        <v>241.63638</v>
      </c>
      <c r="IQ431" s="22">
        <v>261.31977000000001</v>
      </c>
      <c r="IR431" s="22">
        <v>114.64668</v>
      </c>
      <c r="IS431" s="22">
        <v>239.03818000000001</v>
      </c>
      <c r="IT431" s="22">
        <v>239.21606</v>
      </c>
      <c r="IU431" s="22">
        <v>239.07639</v>
      </c>
      <c r="IV431" s="22">
        <v>114.13542</v>
      </c>
      <c r="IW431" s="22">
        <v>114.40354000000001</v>
      </c>
      <c r="IX431" s="22">
        <v>241.16722999999999</v>
      </c>
      <c r="IY431" s="22">
        <v>258.29372000000001</v>
      </c>
      <c r="IZ431" s="22">
        <v>279.09609</v>
      </c>
      <c r="JA431" s="22">
        <v>123.35413</v>
      </c>
      <c r="JB431" s="22">
        <v>255.19380000000001</v>
      </c>
      <c r="JC431" s="22">
        <v>255.70400000000001</v>
      </c>
      <c r="JD431" s="22">
        <v>255.30340000000001</v>
      </c>
      <c r="JE431" s="22">
        <v>121.88763</v>
      </c>
      <c r="JF431" s="22">
        <v>122.6567</v>
      </c>
      <c r="JG431" s="22">
        <v>257.50490000000002</v>
      </c>
      <c r="JH431" s="22">
        <v>244.9982</v>
      </c>
      <c r="JI431" s="22">
        <v>264.79700000000003</v>
      </c>
      <c r="JJ431" s="22">
        <v>116.77737999999999</v>
      </c>
      <c r="JK431" s="22">
        <v>242.14906999999999</v>
      </c>
      <c r="JL431" s="22">
        <v>242.54250999999999</v>
      </c>
      <c r="JM431" s="22">
        <v>242.23357999999999</v>
      </c>
      <c r="JN431" s="22">
        <v>115.6465</v>
      </c>
      <c r="JO431" s="22">
        <v>116.23956</v>
      </c>
      <c r="JP431" s="22">
        <v>244.33125999999999</v>
      </c>
      <c r="JQ431" s="22">
        <v>396.94673999999998</v>
      </c>
      <c r="JR431" s="22">
        <v>279.49417999999997</v>
      </c>
      <c r="JS431" s="22">
        <v>91.562404999999998</v>
      </c>
      <c r="JT431" s="22">
        <v>279.40125999999998</v>
      </c>
      <c r="JU431" s="22">
        <v>299.35392999999999</v>
      </c>
      <c r="JV431" s="22">
        <v>299.16147999999998</v>
      </c>
      <c r="JW431" s="22">
        <v>90.857884999999996</v>
      </c>
      <c r="JX431" s="22">
        <v>91.227354000000005</v>
      </c>
      <c r="JY431" s="22">
        <v>396.72356000000002</v>
      </c>
      <c r="JZ431" s="22">
        <v>422.34271999999999</v>
      </c>
      <c r="KA431" s="22">
        <v>297.30757</v>
      </c>
      <c r="KB431" s="22">
        <v>98.072187</v>
      </c>
      <c r="KC431" s="22">
        <v>297.11957000000001</v>
      </c>
      <c r="KD431" s="22">
        <v>318.57</v>
      </c>
      <c r="KE431" s="22">
        <v>318.18065000000001</v>
      </c>
      <c r="KF431" s="22">
        <v>96.646873999999997</v>
      </c>
      <c r="KG431" s="22">
        <v>97.394344000000004</v>
      </c>
      <c r="KH431" s="22">
        <v>421.88573000000002</v>
      </c>
      <c r="KI431" s="22">
        <v>402.51278000000002</v>
      </c>
      <c r="KJ431" s="22">
        <v>283.36863</v>
      </c>
      <c r="KK431" s="22">
        <v>93.294227000000006</v>
      </c>
      <c r="KL431" s="22">
        <v>283.21375999999998</v>
      </c>
      <c r="KM431" s="22">
        <v>303.59643</v>
      </c>
      <c r="KN431" s="22">
        <v>303.27569</v>
      </c>
      <c r="KO431" s="22">
        <v>92.120107000000004</v>
      </c>
      <c r="KP431" s="22">
        <v>92.735844999999998</v>
      </c>
      <c r="KQ431" s="22">
        <v>402.13704999999999</v>
      </c>
      <c r="KR431" s="22">
        <v>379.59375</v>
      </c>
      <c r="KS431" s="22">
        <v>267.24515000000002</v>
      </c>
      <c r="KT431" s="22">
        <v>87.226212000000004</v>
      </c>
      <c r="KU431" s="22">
        <v>267.18353000000002</v>
      </c>
      <c r="KV431" s="22">
        <v>286.20497</v>
      </c>
      <c r="KW431" s="22">
        <v>286.07736</v>
      </c>
      <c r="KX431" s="22">
        <v>86.759066000000004</v>
      </c>
      <c r="KY431" s="22">
        <v>87.004047999999997</v>
      </c>
      <c r="KZ431" s="22">
        <v>379.44920000000002</v>
      </c>
      <c r="LA431" s="22">
        <v>405.83819</v>
      </c>
      <c r="LB431" s="22">
        <v>285.6585</v>
      </c>
      <c r="LC431" s="22">
        <v>93.905231000000001</v>
      </c>
      <c r="LD431" s="22">
        <v>285.50517000000002</v>
      </c>
      <c r="LE431" s="22">
        <v>306.0582</v>
      </c>
      <c r="LF431" s="22">
        <v>305.74065000000002</v>
      </c>
      <c r="LG431" s="22">
        <v>92.742769999999993</v>
      </c>
      <c r="LH431" s="22">
        <v>93.352393000000006</v>
      </c>
      <c r="LI431" s="22">
        <v>405.46812999999997</v>
      </c>
      <c r="LJ431" s="22">
        <v>384.92009999999999</v>
      </c>
      <c r="LK431" s="22">
        <v>270.95276000000001</v>
      </c>
      <c r="LL431" s="22">
        <v>88.883457000000007</v>
      </c>
      <c r="LM431" s="22">
        <v>270.83186999999998</v>
      </c>
      <c r="LN431" s="22">
        <v>290.26477999999997</v>
      </c>
      <c r="LO431" s="22">
        <v>290.01441</v>
      </c>
      <c r="LP431" s="22">
        <v>87.966935000000007</v>
      </c>
      <c r="LQ431" s="22">
        <v>88.447581</v>
      </c>
      <c r="LR431" s="22">
        <v>384.62957999999998</v>
      </c>
      <c r="LS431" s="22" t="s">
        <v>55</v>
      </c>
      <c r="LT431" s="22" t="s">
        <v>42</v>
      </c>
      <c r="LU431" s="22">
        <v>47.419409999999999</v>
      </c>
      <c r="LV431" s="22">
        <v>499.79070999999999</v>
      </c>
      <c r="LW431" s="22">
        <v>481.75353999999999</v>
      </c>
      <c r="LX431" s="22">
        <v>449.86781999999999</v>
      </c>
      <c r="LY431" s="22">
        <v>481.15275000000003</v>
      </c>
      <c r="LZ431" s="22">
        <v>484.84848</v>
      </c>
      <c r="MA431" s="22">
        <v>484.31135</v>
      </c>
      <c r="MB431" s="22">
        <v>447.90156000000002</v>
      </c>
      <c r="MC431" s="22">
        <v>448.93272000000002</v>
      </c>
      <c r="MD431" s="22" t="s">
        <v>55</v>
      </c>
      <c r="ME431" s="22" t="s">
        <v>42</v>
      </c>
      <c r="MF431" s="22">
        <v>593.87748999999997</v>
      </c>
      <c r="MG431" s="22">
        <v>434.45317999999997</v>
      </c>
      <c r="MH431" s="22">
        <v>183.73197999999999</v>
      </c>
      <c r="MI431" s="22">
        <v>433.85771</v>
      </c>
      <c r="MJ431" s="22">
        <v>462.04503999999997</v>
      </c>
      <c r="MK431" s="22">
        <v>460.81180999999998</v>
      </c>
      <c r="ML431" s="22">
        <v>179.2175</v>
      </c>
      <c r="MM431" s="22">
        <v>181.58501000000001</v>
      </c>
      <c r="MN431" s="22">
        <v>592.38184999999999</v>
      </c>
      <c r="MO431" s="22">
        <v>593.70713999999998</v>
      </c>
      <c r="MP431" s="22">
        <v>434.24552999999997</v>
      </c>
      <c r="MQ431" s="22">
        <v>183.46534</v>
      </c>
      <c r="MR431" s="22">
        <v>433.64994999999999</v>
      </c>
      <c r="MS431" s="22">
        <v>461.84379000000001</v>
      </c>
      <c r="MT431" s="22">
        <v>460.61034999999998</v>
      </c>
      <c r="MU431" s="22">
        <v>178.95006000000001</v>
      </c>
      <c r="MV431" s="22">
        <v>181.31799000000001</v>
      </c>
      <c r="MW431" s="22">
        <v>592.21132</v>
      </c>
      <c r="MX431" s="22" t="s">
        <v>55</v>
      </c>
      <c r="MY431" s="22" t="s">
        <v>42</v>
      </c>
      <c r="MZ431" s="22">
        <v>0.19227409000000001</v>
      </c>
      <c r="NA431" s="22">
        <v>0.19092714999999999</v>
      </c>
      <c r="NB431" s="22">
        <v>0.15485094999999999</v>
      </c>
      <c r="NC431" s="22">
        <v>9.3116319000000003E-2</v>
      </c>
      <c r="ND431" s="22">
        <v>0.15385277999999999</v>
      </c>
      <c r="NE431" s="22">
        <v>0.16147731000000001</v>
      </c>
      <c r="NF431" s="22">
        <v>0.16036532000000001</v>
      </c>
      <c r="NG431" s="22">
        <v>8.9045625000000003E-2</v>
      </c>
      <c r="NH431" s="22">
        <v>9.1180399999999995E-2</v>
      </c>
      <c r="NI431" s="22">
        <v>0.13728312000000001</v>
      </c>
      <c r="NJ431" s="22">
        <v>0.13593833</v>
      </c>
      <c r="NK431" s="22">
        <v>9.9919862999999998E-2</v>
      </c>
      <c r="NL431" s="22">
        <v>3.8284002999999997E-2</v>
      </c>
      <c r="NM431" s="22">
        <v>9.8923287999999998E-2</v>
      </c>
      <c r="NN431" s="22">
        <v>0.10653562</v>
      </c>
      <c r="NO431" s="22">
        <v>0.1054254</v>
      </c>
      <c r="NP431" s="22">
        <v>3.4219823000000003E-2</v>
      </c>
      <c r="NQ431" s="22">
        <v>3.6351182000000003E-2</v>
      </c>
      <c r="NR431" s="22">
        <v>0.17287720000000001</v>
      </c>
      <c r="NS431" s="22">
        <v>0.1179182</v>
      </c>
      <c r="NT431" s="22" t="s">
        <v>55</v>
      </c>
      <c r="NU431" s="22" t="s">
        <v>42</v>
      </c>
      <c r="NV431" s="23">
        <v>6.5741829999999997E-5</v>
      </c>
      <c r="NW431" s="23">
        <v>6.3245975000000002E-5</v>
      </c>
      <c r="NX431" s="23">
        <v>3.9991945999999998E-5</v>
      </c>
      <c r="NY431" s="23">
        <v>4.3627214E-5</v>
      </c>
      <c r="NZ431" s="23">
        <v>2.8229514999999999E-5</v>
      </c>
      <c r="OA431" s="23">
        <v>3.9991945999999998E-5</v>
      </c>
      <c r="OB431" s="23">
        <v>4.3627214E-5</v>
      </c>
      <c r="OC431" s="23">
        <v>2.8229514999999999E-5</v>
      </c>
      <c r="OD431" s="23">
        <v>6.9135889000000007E-5</v>
      </c>
      <c r="OE431" s="23">
        <v>6.9135889000000007E-5</v>
      </c>
      <c r="OF431" s="22">
        <v>2.507216E-3</v>
      </c>
      <c r="OG431" s="22">
        <v>6.2111331000000002E-4</v>
      </c>
      <c r="OH431" s="22">
        <v>3.2088883000000001E-3</v>
      </c>
      <c r="OI431" s="22">
        <v>4.5967430999999998E-4</v>
      </c>
      <c r="OJ431" s="22" t="s">
        <v>55</v>
      </c>
      <c r="OK431" s="22" t="s">
        <v>42</v>
      </c>
      <c r="OL431" s="22">
        <v>152.57074</v>
      </c>
      <c r="OM431" s="22">
        <v>165.09442999999999</v>
      </c>
      <c r="ON431" s="22">
        <v>72.029289000000006</v>
      </c>
      <c r="OO431" s="22">
        <v>151.04195999999999</v>
      </c>
      <c r="OP431" s="22">
        <v>151.04195999999999</v>
      </c>
      <c r="OQ431" s="22">
        <v>151.04195999999999</v>
      </c>
      <c r="OR431" s="22">
        <v>72.029289000000006</v>
      </c>
      <c r="OS431" s="22">
        <v>72.029289000000006</v>
      </c>
      <c r="OT431" s="22">
        <v>152.57074</v>
      </c>
      <c r="OU431" s="22">
        <v>243.0693</v>
      </c>
      <c r="OV431" s="22">
        <v>171.11777000000001</v>
      </c>
      <c r="OW431" s="22">
        <v>55.460793000000002</v>
      </c>
      <c r="OX431" s="22">
        <v>171.11777000000001</v>
      </c>
      <c r="OY431" s="22">
        <v>183.20681999999999</v>
      </c>
      <c r="OZ431" s="22">
        <v>183.20681999999999</v>
      </c>
      <c r="PA431" s="22">
        <v>55.460793000000002</v>
      </c>
      <c r="PB431" s="22">
        <v>55.460793000000002</v>
      </c>
      <c r="PC431" s="22">
        <v>243.0693</v>
      </c>
    </row>
    <row r="432" spans="1:419">
      <c r="A432" s="22" t="s">
        <v>56</v>
      </c>
      <c r="B432" s="22" t="s">
        <v>42</v>
      </c>
      <c r="C432" s="22">
        <v>564.19781</v>
      </c>
      <c r="D432" s="22">
        <v>575.43372999999997</v>
      </c>
      <c r="E432" s="22">
        <v>459.49160000000001</v>
      </c>
      <c r="F432" s="22">
        <v>539.30786999999998</v>
      </c>
      <c r="G432" s="22">
        <v>565.83007999999995</v>
      </c>
      <c r="H432" s="22">
        <v>544.78827000000001</v>
      </c>
      <c r="I432" s="22">
        <v>384.72877999999997</v>
      </c>
      <c r="J432" s="22">
        <v>424.09463</v>
      </c>
      <c r="K432" s="22">
        <v>618.02453000000003</v>
      </c>
      <c r="L432" s="22">
        <v>662.14764000000002</v>
      </c>
      <c r="M432" s="22">
        <v>671.25426000000004</v>
      </c>
      <c r="N432" s="22">
        <v>589.99919</v>
      </c>
      <c r="O432" s="22">
        <v>614.76210000000003</v>
      </c>
      <c r="P432" s="22">
        <v>663.83844999999997</v>
      </c>
      <c r="Q432" s="22">
        <v>624.90296000000001</v>
      </c>
      <c r="R432" s="22">
        <v>451.65902</v>
      </c>
      <c r="S432" s="22">
        <v>524.50108999999998</v>
      </c>
      <c r="T432" s="22">
        <v>721.48695999999995</v>
      </c>
      <c r="U432" s="22">
        <v>612.97871999999995</v>
      </c>
      <c r="V432" s="22">
        <v>622.14873</v>
      </c>
      <c r="W432" s="22">
        <v>533.98823000000004</v>
      </c>
      <c r="X432" s="22">
        <v>573.47847000000002</v>
      </c>
      <c r="Y432" s="22">
        <v>614.59810000000004</v>
      </c>
      <c r="Z432" s="22">
        <v>581.97519999999997</v>
      </c>
      <c r="AA432" s="22">
        <v>418.07706000000002</v>
      </c>
      <c r="AB432" s="22">
        <v>479.10930000000002</v>
      </c>
      <c r="AC432" s="22">
        <v>668.37697000000003</v>
      </c>
      <c r="AD432" s="22">
        <v>488.46496999999999</v>
      </c>
      <c r="AE432" s="22">
        <v>506.24637999999999</v>
      </c>
      <c r="AF432" s="22">
        <v>371.03</v>
      </c>
      <c r="AG432" s="22">
        <v>476.69063</v>
      </c>
      <c r="AH432" s="22">
        <v>489.99345</v>
      </c>
      <c r="AI432" s="22">
        <v>479.43945000000002</v>
      </c>
      <c r="AJ432" s="22">
        <v>333.53102000000001</v>
      </c>
      <c r="AK432" s="22">
        <v>353.27584999999999</v>
      </c>
      <c r="AL432" s="22">
        <v>548.69893999999999</v>
      </c>
      <c r="AM432" s="22">
        <v>579.62007000000006</v>
      </c>
      <c r="AN432" s="22">
        <v>595.44637</v>
      </c>
      <c r="AO432" s="22">
        <v>492.22244000000001</v>
      </c>
      <c r="AP432" s="22">
        <v>547.00557000000003</v>
      </c>
      <c r="AQ432" s="22">
        <v>581.20416</v>
      </c>
      <c r="AR432" s="22">
        <v>554.07217000000003</v>
      </c>
      <c r="AS432" s="22">
        <v>395.82080999999999</v>
      </c>
      <c r="AT432" s="22">
        <v>446.58042999999998</v>
      </c>
      <c r="AU432" s="22">
        <v>645.01406999999995</v>
      </c>
      <c r="AV432" s="22">
        <v>533.59069999999997</v>
      </c>
      <c r="AW432" s="22">
        <v>549.46099000000004</v>
      </c>
      <c r="AX432" s="22">
        <v>439.94456000000002</v>
      </c>
      <c r="AY432" s="22">
        <v>508.30081000000001</v>
      </c>
      <c r="AZ432" s="22">
        <v>535.10725000000002</v>
      </c>
      <c r="BA432" s="22">
        <v>513.83993999999996</v>
      </c>
      <c r="BB432" s="22">
        <v>364.38049000000001</v>
      </c>
      <c r="BC432" s="22">
        <v>404.16822999999999</v>
      </c>
      <c r="BD432" s="22">
        <v>595.27844000000005</v>
      </c>
      <c r="BE432" s="22">
        <v>704.90021000000002</v>
      </c>
      <c r="BF432" s="22">
        <v>547.36045000000001</v>
      </c>
      <c r="BG432" s="22">
        <v>393.80241999999998</v>
      </c>
      <c r="BH432" s="22">
        <v>538.70421999999996</v>
      </c>
      <c r="BI432" s="22">
        <v>590.52293999999995</v>
      </c>
      <c r="BJ432" s="22">
        <v>570.55574000000001</v>
      </c>
      <c r="BK432" s="22">
        <v>322.85775000000001</v>
      </c>
      <c r="BL432" s="22">
        <v>360.21318000000002</v>
      </c>
      <c r="BM432" s="22">
        <v>747.48154999999997</v>
      </c>
      <c r="BN432" s="22">
        <v>801.62917000000004</v>
      </c>
      <c r="BO432" s="22">
        <v>624.14218000000005</v>
      </c>
      <c r="BP432" s="22">
        <v>495.33523000000002</v>
      </c>
      <c r="BQ432" s="22">
        <v>610.04462999999998</v>
      </c>
      <c r="BR432" s="22">
        <v>679.48752000000002</v>
      </c>
      <c r="BS432" s="22">
        <v>646.96894999999995</v>
      </c>
      <c r="BT432" s="22">
        <v>379.79473999999999</v>
      </c>
      <c r="BU432" s="22">
        <v>440.6318</v>
      </c>
      <c r="BV432" s="22">
        <v>841.22856999999999</v>
      </c>
      <c r="BW432" s="22">
        <v>746.48347999999999</v>
      </c>
      <c r="BX432" s="22">
        <v>580.77166999999997</v>
      </c>
      <c r="BY432" s="22">
        <v>449.83643000000001</v>
      </c>
      <c r="BZ432" s="22">
        <v>568.65889000000004</v>
      </c>
      <c r="CA432" s="22">
        <v>630.82271000000003</v>
      </c>
      <c r="CB432" s="22">
        <v>602.88235999999995</v>
      </c>
      <c r="CC432" s="22">
        <v>350.56268</v>
      </c>
      <c r="CD432" s="22">
        <v>402.83458999999999</v>
      </c>
      <c r="CE432" s="22">
        <v>785.23185000000001</v>
      </c>
      <c r="CF432" s="22">
        <v>621.09434999999996</v>
      </c>
      <c r="CG432" s="22">
        <v>482.19306</v>
      </c>
      <c r="CH432" s="22">
        <v>311.69801999999999</v>
      </c>
      <c r="CI432" s="22">
        <v>478.01249999999999</v>
      </c>
      <c r="CJ432" s="22">
        <v>514.91295000000002</v>
      </c>
      <c r="CK432" s="22">
        <v>505.26970999999998</v>
      </c>
      <c r="CL432" s="22">
        <v>277.43499000000003</v>
      </c>
      <c r="CM432" s="22">
        <v>295.47595000000001</v>
      </c>
      <c r="CN432" s="22">
        <v>671.05458999999996</v>
      </c>
      <c r="CO432" s="22">
        <v>708.94146000000001</v>
      </c>
      <c r="CP432" s="22">
        <v>551.95636000000002</v>
      </c>
      <c r="CQ432" s="22">
        <v>404.85257999999999</v>
      </c>
      <c r="CR432" s="22">
        <v>542.74914999999999</v>
      </c>
      <c r="CS432" s="22">
        <v>595.86577999999997</v>
      </c>
      <c r="CT432" s="22">
        <v>574.62768000000005</v>
      </c>
      <c r="CU432" s="22">
        <v>329.39229999999998</v>
      </c>
      <c r="CV432" s="22">
        <v>369.12540000000001</v>
      </c>
      <c r="CW432" s="22">
        <v>756.00187000000005</v>
      </c>
      <c r="CX432" s="22">
        <v>659.70461999999998</v>
      </c>
      <c r="CY432" s="22">
        <v>513.21555999999998</v>
      </c>
      <c r="CZ432" s="22">
        <v>363.72588000000002</v>
      </c>
      <c r="DA432" s="22">
        <v>505.82557000000003</v>
      </c>
      <c r="DB432" s="22">
        <v>552.33149000000003</v>
      </c>
      <c r="DC432" s="22">
        <v>535.28513999999996</v>
      </c>
      <c r="DD432" s="22">
        <v>303.15915999999999</v>
      </c>
      <c r="DE432" s="22">
        <v>335.05014999999997</v>
      </c>
      <c r="DF432" s="22">
        <v>706.10594000000003</v>
      </c>
      <c r="DG432" s="22" t="s">
        <v>56</v>
      </c>
      <c r="DH432" s="22" t="s">
        <v>42</v>
      </c>
      <c r="DI432" s="22">
        <v>581.46840999999995</v>
      </c>
      <c r="DJ432" s="22">
        <v>591.98869000000002</v>
      </c>
      <c r="DK432" s="22">
        <v>476.92165</v>
      </c>
      <c r="DL432" s="22">
        <v>554.43952999999999</v>
      </c>
      <c r="DM432" s="22">
        <v>583.13894000000005</v>
      </c>
      <c r="DN432" s="22">
        <v>560.36982</v>
      </c>
      <c r="DO432" s="22">
        <v>396.02154999999999</v>
      </c>
      <c r="DP432" s="22">
        <v>438.61894000000001</v>
      </c>
      <c r="DQ432" s="22">
        <v>635.23153000000002</v>
      </c>
      <c r="DR432" s="22">
        <v>695.13834999999995</v>
      </c>
      <c r="DS432" s="22">
        <v>692.00396000000001</v>
      </c>
      <c r="DT432" s="22">
        <v>623.69966999999997</v>
      </c>
      <c r="DU432" s="22">
        <v>644.49869999999999</v>
      </c>
      <c r="DV432" s="22">
        <v>696.88216999999997</v>
      </c>
      <c r="DW432" s="22">
        <v>655.32291999999995</v>
      </c>
      <c r="DX432" s="22">
        <v>476.03712000000002</v>
      </c>
      <c r="DY432" s="22">
        <v>553.78782999999999</v>
      </c>
      <c r="DZ432" s="22">
        <v>743.22951</v>
      </c>
      <c r="EA432" s="22">
        <v>639.09132</v>
      </c>
      <c r="EB432" s="22">
        <v>639.87049000000002</v>
      </c>
      <c r="EC432" s="22">
        <v>560.90359000000001</v>
      </c>
      <c r="ED432" s="22">
        <v>596.78634999999997</v>
      </c>
      <c r="EE432" s="22">
        <v>640.75427000000002</v>
      </c>
      <c r="EF432" s="22">
        <v>605.87162999999998</v>
      </c>
      <c r="EG432" s="22">
        <v>436.96341999999999</v>
      </c>
      <c r="EH432" s="22">
        <v>502.22327000000001</v>
      </c>
      <c r="EI432" s="22">
        <v>686.84160999999995</v>
      </c>
      <c r="EJ432" s="22">
        <v>488.46496999999999</v>
      </c>
      <c r="EK432" s="22">
        <v>506.24637999999999</v>
      </c>
      <c r="EL432" s="22">
        <v>371.03</v>
      </c>
      <c r="EM432" s="22">
        <v>476.69063</v>
      </c>
      <c r="EN432" s="22">
        <v>489.99345</v>
      </c>
      <c r="EO432" s="22">
        <v>479.43945000000002</v>
      </c>
      <c r="EP432" s="22">
        <v>333.53102000000001</v>
      </c>
      <c r="EQ432" s="22">
        <v>353.27584999999999</v>
      </c>
      <c r="ER432" s="22">
        <v>548.69893999999999</v>
      </c>
      <c r="ES432" s="22">
        <v>589.99850000000004</v>
      </c>
      <c r="ET432" s="22">
        <v>595.44637</v>
      </c>
      <c r="EU432" s="22">
        <v>502.60223000000002</v>
      </c>
      <c r="EV432" s="22">
        <v>556.97441000000003</v>
      </c>
      <c r="EW432" s="22">
        <v>591.59024999999997</v>
      </c>
      <c r="EX432" s="22">
        <v>564.12723000000005</v>
      </c>
      <c r="EY432" s="22">
        <v>405.02445999999998</v>
      </c>
      <c r="EZ432" s="22">
        <v>456.40337</v>
      </c>
      <c r="FA432" s="22">
        <v>645.01406999999995</v>
      </c>
      <c r="FB432" s="22">
        <v>540.47121000000004</v>
      </c>
      <c r="FC432" s="22">
        <v>549.46099000000004</v>
      </c>
      <c r="FD432" s="22">
        <v>446.82596999999998</v>
      </c>
      <c r="FE432" s="22">
        <v>514.90977999999996</v>
      </c>
      <c r="FF432" s="22">
        <v>541.99284</v>
      </c>
      <c r="FG432" s="22">
        <v>520.50607000000002</v>
      </c>
      <c r="FH432" s="22">
        <v>370.48217</v>
      </c>
      <c r="FI432" s="22">
        <v>410.68047999999999</v>
      </c>
      <c r="FJ432" s="22">
        <v>595.27844000000005</v>
      </c>
      <c r="FK432" s="22">
        <v>725.13071000000002</v>
      </c>
      <c r="FL432" s="22">
        <v>562.78377999999998</v>
      </c>
      <c r="FM432" s="22">
        <v>409.31880999999998</v>
      </c>
      <c r="FN432" s="22">
        <v>553.39355</v>
      </c>
      <c r="FO432" s="22">
        <v>607.98972000000003</v>
      </c>
      <c r="FP432" s="22">
        <v>586.32943</v>
      </c>
      <c r="FQ432" s="22">
        <v>332.35849000000002</v>
      </c>
      <c r="FR432" s="22">
        <v>372.88141999999999</v>
      </c>
      <c r="FS432" s="22">
        <v>767.32109000000003</v>
      </c>
      <c r="FT432" s="22">
        <v>819.88084000000003</v>
      </c>
      <c r="FU432" s="22">
        <v>638.05840999999998</v>
      </c>
      <c r="FV432" s="22">
        <v>510.83532000000002</v>
      </c>
      <c r="FW432" s="22">
        <v>623.15141000000006</v>
      </c>
      <c r="FX432" s="22">
        <v>695.47466999999995</v>
      </c>
      <c r="FY432" s="22">
        <v>661.08897000000002</v>
      </c>
      <c r="FZ432" s="22">
        <v>388.66081000000003</v>
      </c>
      <c r="GA432" s="22">
        <v>452.99097</v>
      </c>
      <c r="GB432" s="22">
        <v>858.73153000000002</v>
      </c>
      <c r="GC432" s="22">
        <v>767.71784000000002</v>
      </c>
      <c r="GD432" s="22">
        <v>597.00158999999996</v>
      </c>
      <c r="GE432" s="22">
        <v>466.70555000000002</v>
      </c>
      <c r="GF432" s="22">
        <v>584.07137</v>
      </c>
      <c r="GG432" s="22">
        <v>649.26237000000003</v>
      </c>
      <c r="GH432" s="22">
        <v>619.43646000000001</v>
      </c>
      <c r="GI432" s="22">
        <v>360.73225000000002</v>
      </c>
      <c r="GJ432" s="22">
        <v>416.53176000000002</v>
      </c>
      <c r="GK432" s="22">
        <v>805.98272999999995</v>
      </c>
      <c r="GL432" s="22">
        <v>621.09434999999996</v>
      </c>
      <c r="GM432" s="22">
        <v>482.19306</v>
      </c>
      <c r="GN432" s="22">
        <v>311.69801999999999</v>
      </c>
      <c r="GO432" s="22">
        <v>478.01249999999999</v>
      </c>
      <c r="GP432" s="22">
        <v>514.91295000000002</v>
      </c>
      <c r="GQ432" s="22">
        <v>505.26970999999998</v>
      </c>
      <c r="GR432" s="22">
        <v>277.43499000000003</v>
      </c>
      <c r="GS432" s="22">
        <v>295.47595000000001</v>
      </c>
      <c r="GT432" s="22">
        <v>671.05458999999996</v>
      </c>
      <c r="GU432" s="22">
        <v>708.94146000000001</v>
      </c>
      <c r="GV432" s="22">
        <v>551.95636000000002</v>
      </c>
      <c r="GW432" s="22">
        <v>404.85257999999999</v>
      </c>
      <c r="GX432" s="22">
        <v>542.74914999999999</v>
      </c>
      <c r="GY432" s="22">
        <v>595.86577999999997</v>
      </c>
      <c r="GZ432" s="22">
        <v>574.62768000000005</v>
      </c>
      <c r="HA432" s="22">
        <v>329.39229999999998</v>
      </c>
      <c r="HB432" s="22">
        <v>369.12540000000001</v>
      </c>
      <c r="HC432" s="22">
        <v>756.00187000000005</v>
      </c>
      <c r="HD432" s="22">
        <v>659.70461999999998</v>
      </c>
      <c r="HE432" s="22">
        <v>513.21555999999998</v>
      </c>
      <c r="HF432" s="22">
        <v>363.72588000000002</v>
      </c>
      <c r="HG432" s="22">
        <v>505.82557000000003</v>
      </c>
      <c r="HH432" s="22">
        <v>552.33149000000003</v>
      </c>
      <c r="HI432" s="22">
        <v>535.28513999999996</v>
      </c>
      <c r="HJ432" s="22">
        <v>303.15915999999999</v>
      </c>
      <c r="HK432" s="22">
        <v>335.05014999999997</v>
      </c>
      <c r="HL432" s="22">
        <v>706.10594000000003</v>
      </c>
      <c r="HM432" s="22" t="s">
        <v>56</v>
      </c>
      <c r="HN432" s="22" t="s">
        <v>42</v>
      </c>
      <c r="HO432" s="22">
        <v>531.56695999999999</v>
      </c>
      <c r="HP432" s="22">
        <v>546.47304999999994</v>
      </c>
      <c r="HQ432" s="22">
        <v>418.94806</v>
      </c>
      <c r="HR432" s="22">
        <v>513.58753000000002</v>
      </c>
      <c r="HS432" s="22">
        <v>533.15796999999998</v>
      </c>
      <c r="HT432" s="22">
        <v>517.63145999999995</v>
      </c>
      <c r="HU432" s="22">
        <v>363.78140999999999</v>
      </c>
      <c r="HV432" s="22">
        <v>392.82902999999999</v>
      </c>
      <c r="HW432" s="22">
        <v>589.38715999999999</v>
      </c>
      <c r="HX432" s="22">
        <v>655.85641999999996</v>
      </c>
      <c r="HY432" s="22">
        <v>655.53011000000004</v>
      </c>
      <c r="HZ432" s="22">
        <v>580.65909999999997</v>
      </c>
      <c r="IA432" s="22">
        <v>611.81727999999998</v>
      </c>
      <c r="IB432" s="22">
        <v>657.51853000000006</v>
      </c>
      <c r="IC432" s="22">
        <v>621.26072999999997</v>
      </c>
      <c r="ID432" s="22">
        <v>451.83289000000002</v>
      </c>
      <c r="IE432" s="22">
        <v>519.66544999999996</v>
      </c>
      <c r="IF432" s="22">
        <v>707.80780000000004</v>
      </c>
      <c r="IG432" s="22">
        <v>596.80798000000004</v>
      </c>
      <c r="IH432" s="22">
        <v>600.96788000000004</v>
      </c>
      <c r="II432" s="22">
        <v>513.20695999999998</v>
      </c>
      <c r="IJ432" s="22">
        <v>561.94149000000004</v>
      </c>
      <c r="IK432" s="22">
        <v>598.39194999999995</v>
      </c>
      <c r="IL432" s="22">
        <v>569.47340999999994</v>
      </c>
      <c r="IM432" s="22">
        <v>410.45760000000001</v>
      </c>
      <c r="IN432" s="22">
        <v>464.55957000000001</v>
      </c>
      <c r="IO432" s="22">
        <v>648.61485000000005</v>
      </c>
      <c r="IP432" s="22">
        <v>488.46496999999999</v>
      </c>
      <c r="IQ432" s="22">
        <v>506.24637999999999</v>
      </c>
      <c r="IR432" s="22">
        <v>371.03</v>
      </c>
      <c r="IS432" s="22">
        <v>476.69063</v>
      </c>
      <c r="IT432" s="22">
        <v>489.99345</v>
      </c>
      <c r="IU432" s="22">
        <v>479.43945000000002</v>
      </c>
      <c r="IV432" s="22">
        <v>333.53102000000001</v>
      </c>
      <c r="IW432" s="22">
        <v>353.27584999999999</v>
      </c>
      <c r="IX432" s="22">
        <v>548.69893999999999</v>
      </c>
      <c r="IY432" s="22">
        <v>605.45532000000003</v>
      </c>
      <c r="IZ432" s="22">
        <v>608.6748</v>
      </c>
      <c r="JA432" s="22">
        <v>524.00679000000002</v>
      </c>
      <c r="JB432" s="22">
        <v>568.88964999999996</v>
      </c>
      <c r="JC432" s="22">
        <v>607.04713000000004</v>
      </c>
      <c r="JD432" s="22">
        <v>576.77428999999995</v>
      </c>
      <c r="JE432" s="22">
        <v>416.44556</v>
      </c>
      <c r="JF432" s="22">
        <v>473.08118999999999</v>
      </c>
      <c r="JG432" s="22">
        <v>659.92208000000005</v>
      </c>
      <c r="JH432" s="22">
        <v>550.77731000000006</v>
      </c>
      <c r="JI432" s="22">
        <v>558.29492000000005</v>
      </c>
      <c r="JJ432" s="22">
        <v>461.05759999999998</v>
      </c>
      <c r="JK432" s="22">
        <v>522.87397999999996</v>
      </c>
      <c r="JL432" s="22">
        <v>552.29906000000005</v>
      </c>
      <c r="JM432" s="22">
        <v>528.95420999999999</v>
      </c>
      <c r="JN432" s="22">
        <v>378.11189999999999</v>
      </c>
      <c r="JO432" s="22">
        <v>421.78638999999998</v>
      </c>
      <c r="JP432" s="22">
        <v>605.26787999999999</v>
      </c>
      <c r="JQ432" s="22">
        <v>669.14693</v>
      </c>
      <c r="JR432" s="22">
        <v>520.29259000000002</v>
      </c>
      <c r="JS432" s="22">
        <v>356.13949000000002</v>
      </c>
      <c r="JT432" s="22">
        <v>513.98770999999999</v>
      </c>
      <c r="JU432" s="22">
        <v>558.17809</v>
      </c>
      <c r="JV432" s="22">
        <v>543.63472000000002</v>
      </c>
      <c r="JW432" s="22">
        <v>304.46602000000001</v>
      </c>
      <c r="JX432" s="22">
        <v>331.67433</v>
      </c>
      <c r="JY432" s="22">
        <v>716.12269000000003</v>
      </c>
      <c r="JZ432" s="22">
        <v>771.64440000000002</v>
      </c>
      <c r="KA432" s="22">
        <v>601.79922999999997</v>
      </c>
      <c r="KB432" s="22">
        <v>471.06101999999998</v>
      </c>
      <c r="KC432" s="22">
        <v>589.04382999999996</v>
      </c>
      <c r="KD432" s="22">
        <v>653.62508000000003</v>
      </c>
      <c r="KE432" s="22">
        <v>624.20241999999996</v>
      </c>
      <c r="KF432" s="22">
        <v>366.52051</v>
      </c>
      <c r="KG432" s="22">
        <v>421.56560999999999</v>
      </c>
      <c r="KH432" s="22">
        <v>813.76963999999998</v>
      </c>
      <c r="KI432" s="22">
        <v>719.15362000000005</v>
      </c>
      <c r="KJ432" s="22">
        <v>560.41228999999998</v>
      </c>
      <c r="KK432" s="22">
        <v>423.83913999999999</v>
      </c>
      <c r="KL432" s="22">
        <v>549.90488000000005</v>
      </c>
      <c r="KM432" s="22">
        <v>606.66380000000004</v>
      </c>
      <c r="KN432" s="22">
        <v>582.42652999999996</v>
      </c>
      <c r="KO432" s="22">
        <v>337.72264999999999</v>
      </c>
      <c r="KP432" s="22">
        <v>383.06670000000003</v>
      </c>
      <c r="KQ432" s="22">
        <v>761.34842000000003</v>
      </c>
      <c r="KR432" s="22">
        <v>621.09434999999996</v>
      </c>
      <c r="KS432" s="22">
        <v>482.19306</v>
      </c>
      <c r="KT432" s="22">
        <v>311.69801999999999</v>
      </c>
      <c r="KU432" s="22">
        <v>478.01249999999999</v>
      </c>
      <c r="KV432" s="22">
        <v>514.91295000000002</v>
      </c>
      <c r="KW432" s="22">
        <v>505.26970999999998</v>
      </c>
      <c r="KX432" s="22">
        <v>277.43499000000003</v>
      </c>
      <c r="KY432" s="22">
        <v>295.47595000000001</v>
      </c>
      <c r="KZ432" s="22">
        <v>671.05458999999996</v>
      </c>
      <c r="LA432" s="22">
        <v>722.64449000000002</v>
      </c>
      <c r="LB432" s="22">
        <v>562.89193</v>
      </c>
      <c r="LC432" s="22">
        <v>423.70688999999999</v>
      </c>
      <c r="LD432" s="22">
        <v>552.48883999999998</v>
      </c>
      <c r="LE432" s="22">
        <v>609.17330000000004</v>
      </c>
      <c r="LF432" s="22">
        <v>585.17669000000001</v>
      </c>
      <c r="LG432" s="22">
        <v>338.44544999999999</v>
      </c>
      <c r="LH432" s="22">
        <v>383.33927999999997</v>
      </c>
      <c r="LI432" s="22">
        <v>768.18096000000003</v>
      </c>
      <c r="LJ432" s="22">
        <v>668.94763</v>
      </c>
      <c r="LK432" s="22">
        <v>520.58511999999996</v>
      </c>
      <c r="LL432" s="22">
        <v>376.48237</v>
      </c>
      <c r="LM432" s="22">
        <v>512.38300000000004</v>
      </c>
      <c r="LN432" s="22">
        <v>561.31075999999996</v>
      </c>
      <c r="LO432" s="22">
        <v>542.39106000000004</v>
      </c>
      <c r="LP432" s="22">
        <v>309.25952000000001</v>
      </c>
      <c r="LQ432" s="22">
        <v>344.65525000000002</v>
      </c>
      <c r="LR432" s="22">
        <v>714.33280000000002</v>
      </c>
      <c r="LS432" s="22" t="s">
        <v>56</v>
      </c>
      <c r="LT432" s="22" t="s">
        <v>42</v>
      </c>
      <c r="LU432" s="22">
        <v>720.81452999999999</v>
      </c>
      <c r="LV432" s="22">
        <v>763.36008000000004</v>
      </c>
      <c r="LW432" s="22">
        <v>708.71600000000001</v>
      </c>
      <c r="LX432" s="22">
        <v>798.69658000000004</v>
      </c>
      <c r="LY432" s="22">
        <v>690.71983</v>
      </c>
      <c r="LZ432" s="22">
        <v>745.85936000000004</v>
      </c>
      <c r="MA432" s="22">
        <v>705.26991999999996</v>
      </c>
      <c r="MB432" s="22">
        <v>654.47981000000004</v>
      </c>
      <c r="MC432" s="22">
        <v>730.41615999999999</v>
      </c>
      <c r="MD432" s="22" t="s">
        <v>56</v>
      </c>
      <c r="ME432" s="22" t="s">
        <v>42</v>
      </c>
      <c r="MF432" s="22">
        <v>5115.9987000000001</v>
      </c>
      <c r="MG432" s="22">
        <v>4853.9848000000002</v>
      </c>
      <c r="MH432" s="22">
        <v>4863.0725000000002</v>
      </c>
      <c r="MI432" s="22">
        <v>4813.5838000000003</v>
      </c>
      <c r="MJ432" s="22">
        <v>4965.9731000000002</v>
      </c>
      <c r="MK432" s="22">
        <v>4872.7808999999997</v>
      </c>
      <c r="ML432" s="22">
        <v>4531.9547000000002</v>
      </c>
      <c r="MM432" s="22">
        <v>4706.3024999999998</v>
      </c>
      <c r="MN432" s="22">
        <v>5083.6351000000004</v>
      </c>
      <c r="MO432" s="22">
        <v>5107.9975999999997</v>
      </c>
      <c r="MP432" s="22">
        <v>4845.9268000000002</v>
      </c>
      <c r="MQ432" s="22">
        <v>4854.9997999999996</v>
      </c>
      <c r="MR432" s="22">
        <v>4805.5186000000003</v>
      </c>
      <c r="MS432" s="22">
        <v>4957.9369999999999</v>
      </c>
      <c r="MT432" s="22">
        <v>4864.7281999999996</v>
      </c>
      <c r="MU432" s="22">
        <v>4523.8234000000002</v>
      </c>
      <c r="MV432" s="22">
        <v>4698.2021000000004</v>
      </c>
      <c r="MW432" s="22">
        <v>5075.7686000000003</v>
      </c>
      <c r="MX432" s="22" t="s">
        <v>56</v>
      </c>
      <c r="MY432" s="22" t="s">
        <v>42</v>
      </c>
      <c r="MZ432" s="22">
        <v>1.5055871999999999</v>
      </c>
      <c r="NA432" s="22">
        <v>1.4229103999999999</v>
      </c>
      <c r="NB432" s="22">
        <v>1.3928239</v>
      </c>
      <c r="NC432" s="22">
        <v>1.5838543</v>
      </c>
      <c r="ND432" s="22">
        <v>1.3558581999999999</v>
      </c>
      <c r="NE432" s="22">
        <v>1.4699515000000001</v>
      </c>
      <c r="NF432" s="22">
        <v>1.3859204000000001</v>
      </c>
      <c r="NG432" s="22">
        <v>1.2852866999999999</v>
      </c>
      <c r="NH432" s="22">
        <v>1.4424954000000001</v>
      </c>
      <c r="NI432" s="22">
        <v>0.90353852000000001</v>
      </c>
      <c r="NJ432" s="22">
        <v>0.82099403000000004</v>
      </c>
      <c r="NK432" s="22">
        <v>0.79095568999999999</v>
      </c>
      <c r="NL432" s="22">
        <v>0.98168038999999996</v>
      </c>
      <c r="NM432" s="22">
        <v>0.75404910000000003</v>
      </c>
      <c r="NN432" s="22">
        <v>0.86795988999999996</v>
      </c>
      <c r="NO432" s="22">
        <v>0.78406326000000004</v>
      </c>
      <c r="NP432" s="22">
        <v>0.68359049000000005</v>
      </c>
      <c r="NQ432" s="22">
        <v>0.84054768999999996</v>
      </c>
      <c r="NR432" s="22">
        <v>1.9321116</v>
      </c>
      <c r="NS432" s="22">
        <v>1.3301497</v>
      </c>
      <c r="NT432" s="22" t="s">
        <v>56</v>
      </c>
      <c r="NU432" s="22" t="s">
        <v>42</v>
      </c>
      <c r="NV432" s="22">
        <v>3.036606E-2</v>
      </c>
      <c r="NW432" s="22">
        <v>4.5795397000000002E-2</v>
      </c>
      <c r="NX432" s="22">
        <v>2.5391205E-2</v>
      </c>
      <c r="NY432" s="22">
        <v>2.7699266E-2</v>
      </c>
      <c r="NZ432" s="22">
        <v>1.7923143999999998E-2</v>
      </c>
      <c r="OA432" s="22">
        <v>2.5391205E-2</v>
      </c>
      <c r="OB432" s="22">
        <v>2.7699266E-2</v>
      </c>
      <c r="OC432" s="22">
        <v>1.7923143999999998E-2</v>
      </c>
      <c r="OD432" s="22">
        <v>3.1933771999999999E-2</v>
      </c>
      <c r="OE432" s="22">
        <v>3.1933771999999999E-2</v>
      </c>
      <c r="OF432" s="22">
        <v>2.0633032</v>
      </c>
      <c r="OG432" s="22">
        <v>3.7678105000000003E-2</v>
      </c>
      <c r="OH432" s="22">
        <v>3.1048981000000002</v>
      </c>
      <c r="OI432" s="22">
        <v>2.7890949000000002E-2</v>
      </c>
      <c r="OJ432" s="22" t="s">
        <v>56</v>
      </c>
      <c r="OK432" s="22" t="s">
        <v>42</v>
      </c>
      <c r="OL432" s="22">
        <v>194.41632000000001</v>
      </c>
      <c r="OM432" s="22">
        <v>211.19943000000001</v>
      </c>
      <c r="ON432" s="22">
        <v>104.7133</v>
      </c>
      <c r="OO432" s="22">
        <v>195.39708999999999</v>
      </c>
      <c r="OP432" s="22">
        <v>195.39708999999999</v>
      </c>
      <c r="OQ432" s="22">
        <v>195.39708999999999</v>
      </c>
      <c r="OR432" s="22">
        <v>104.7133</v>
      </c>
      <c r="OS432" s="22">
        <v>104.7133</v>
      </c>
      <c r="OT432" s="22">
        <v>194.41632000000001</v>
      </c>
      <c r="OU432" s="22">
        <v>298.82013999999998</v>
      </c>
      <c r="OV432" s="22">
        <v>214.90541999999999</v>
      </c>
      <c r="OW432" s="22">
        <v>86.216860999999994</v>
      </c>
      <c r="OX432" s="22">
        <v>214.90541999999999</v>
      </c>
      <c r="OY432" s="22">
        <v>230.76799</v>
      </c>
      <c r="OZ432" s="22">
        <v>230.76799</v>
      </c>
      <c r="PA432" s="22">
        <v>86.216860999999994</v>
      </c>
      <c r="PB432" s="22">
        <v>86.216860999999994</v>
      </c>
      <c r="PC432" s="22">
        <v>298.82013999999998</v>
      </c>
    </row>
    <row r="433" spans="1:421">
      <c r="A433" s="22" t="s">
        <v>57</v>
      </c>
      <c r="B433" s="22" t="s">
        <v>42</v>
      </c>
      <c r="C433" s="22">
        <v>5.4822601999999999E-4</v>
      </c>
      <c r="D433" s="22">
        <v>1.2302674000000001E-3</v>
      </c>
      <c r="E433" s="22">
        <v>1.2903132E-3</v>
      </c>
      <c r="F433" s="22">
        <v>4.0350912000000003E-3</v>
      </c>
      <c r="G433" s="22">
        <v>2.0598782999999999E-3</v>
      </c>
      <c r="H433" s="22">
        <v>7.6392905000000001E-4</v>
      </c>
      <c r="I433" s="22">
        <v>2.7765993E-4</v>
      </c>
      <c r="J433" s="22">
        <v>1.7148110999999999E-3</v>
      </c>
      <c r="K433" s="22">
        <v>3.0396122000000002E-3</v>
      </c>
      <c r="L433" s="22">
        <v>8.0293993999999995E-4</v>
      </c>
      <c r="M433" s="22">
        <v>1.9902707E-3</v>
      </c>
      <c r="N433" s="22">
        <v>2.2062328000000001E-3</v>
      </c>
      <c r="O433" s="22">
        <v>7.1565366999999996E-3</v>
      </c>
      <c r="P433" s="22">
        <v>3.5016276E-3</v>
      </c>
      <c r="Q433" s="22">
        <v>1.1036194E-3</v>
      </c>
      <c r="R433" s="22">
        <v>3.3243204000000002E-4</v>
      </c>
      <c r="S433" s="22">
        <v>2.9917184000000001E-3</v>
      </c>
      <c r="T433" s="22">
        <v>5.4526632E-3</v>
      </c>
      <c r="U433" s="22">
        <v>7.0689487000000001E-4</v>
      </c>
      <c r="V433" s="22">
        <v>1.7126859999999999E-3</v>
      </c>
      <c r="W433" s="22">
        <v>1.8780769000000001E-3</v>
      </c>
      <c r="X433" s="22">
        <v>6.0453981999999996E-3</v>
      </c>
      <c r="Y433" s="22">
        <v>2.9830568999999999E-3</v>
      </c>
      <c r="Z433" s="22">
        <v>9.7383617999999999E-4</v>
      </c>
      <c r="AA433" s="22">
        <v>3.0807418999999998E-4</v>
      </c>
      <c r="AB433" s="22">
        <v>2.5362123E-3</v>
      </c>
      <c r="AC433" s="22">
        <v>4.5955001999999998E-3</v>
      </c>
      <c r="AD433" s="22">
        <v>3.3962331000000001E-4</v>
      </c>
      <c r="AE433" s="22">
        <v>7.3209486000000001E-4</v>
      </c>
      <c r="AF433" s="22">
        <v>6.9574095000000003E-4</v>
      </c>
      <c r="AG433" s="22">
        <v>2.1411007999999998E-3</v>
      </c>
      <c r="AH433" s="22">
        <v>1.1503881000000001E-3</v>
      </c>
      <c r="AI433" s="22">
        <v>5.0037550999999997E-4</v>
      </c>
      <c r="AJ433" s="22">
        <v>1.8782186E-4</v>
      </c>
      <c r="AK433" s="22">
        <v>9.0865748000000003E-4</v>
      </c>
      <c r="AL433" s="22">
        <v>1.5978326E-3</v>
      </c>
      <c r="AM433" s="22">
        <v>5.7586075000000002E-4</v>
      </c>
      <c r="AN433" s="22">
        <v>1.4365561999999999E-3</v>
      </c>
      <c r="AO433" s="22">
        <v>1.5445356999999999E-3</v>
      </c>
      <c r="AP433" s="22">
        <v>5.0333872999999999E-3</v>
      </c>
      <c r="AQ433" s="22">
        <v>2.4864830999999999E-3</v>
      </c>
      <c r="AR433" s="22">
        <v>8.1544368999999996E-4</v>
      </c>
      <c r="AS433" s="22">
        <v>2.3878743999999999E-4</v>
      </c>
      <c r="AT433" s="22">
        <v>2.0918972000000002E-3</v>
      </c>
      <c r="AU433" s="22">
        <v>3.8336952999999999E-3</v>
      </c>
      <c r="AV433" s="22">
        <v>4.86403E-4</v>
      </c>
      <c r="AW433" s="22">
        <v>1.1783656E-3</v>
      </c>
      <c r="AX433" s="22">
        <v>1.2394632E-3</v>
      </c>
      <c r="AY433" s="22">
        <v>4.0007740999999999E-3</v>
      </c>
      <c r="AZ433" s="22">
        <v>2.0043923999999999E-3</v>
      </c>
      <c r="BA433" s="22">
        <v>6.9455416999999998E-4</v>
      </c>
      <c r="BB433" s="22">
        <v>2.1595716E-4</v>
      </c>
      <c r="BC433" s="22">
        <v>1.6685106E-3</v>
      </c>
      <c r="BD433" s="22">
        <v>3.0371369E-3</v>
      </c>
      <c r="BE433" s="22">
        <v>5.1541309999999997E-4</v>
      </c>
      <c r="BF433" s="22">
        <v>1.1170265999999999E-3</v>
      </c>
      <c r="BG433" s="22">
        <v>1.2525538000000001E-3</v>
      </c>
      <c r="BH433" s="22">
        <v>3.7737157999999998E-3</v>
      </c>
      <c r="BI433" s="22">
        <v>1.9374539999999999E-3</v>
      </c>
      <c r="BJ433" s="22">
        <v>7.0768898999999999E-4</v>
      </c>
      <c r="BK433" s="22">
        <v>2.9161686E-4</v>
      </c>
      <c r="BL433" s="22">
        <v>1.6553725E-3</v>
      </c>
      <c r="BM433" s="22">
        <v>2.8758413000000002E-3</v>
      </c>
      <c r="BN433" s="22">
        <v>7.0138575000000005E-4</v>
      </c>
      <c r="BO433" s="22">
        <v>1.6434310000000001E-3</v>
      </c>
      <c r="BP433" s="22">
        <v>1.9036361E-3</v>
      </c>
      <c r="BQ433" s="22">
        <v>5.9701151999999999E-3</v>
      </c>
      <c r="BR433" s="22">
        <v>2.9582211000000001E-3</v>
      </c>
      <c r="BS433" s="22">
        <v>9.5542585000000005E-4</v>
      </c>
      <c r="BT433" s="22">
        <v>3.3865418999999997E-4</v>
      </c>
      <c r="BU433" s="22">
        <v>2.5596667000000002E-3</v>
      </c>
      <c r="BV433" s="22">
        <v>4.5397266000000002E-3</v>
      </c>
      <c r="BW433" s="22">
        <v>6.2766679000000002E-4</v>
      </c>
      <c r="BX433" s="22">
        <v>1.4433892000000001E-3</v>
      </c>
      <c r="BY433" s="22">
        <v>1.6603632000000001E-3</v>
      </c>
      <c r="BZ433" s="22">
        <v>5.1609272999999997E-3</v>
      </c>
      <c r="CA433" s="22">
        <v>2.5766407000000001E-3</v>
      </c>
      <c r="CB433" s="22">
        <v>8.5581541999999995E-4</v>
      </c>
      <c r="CC433" s="22">
        <v>3.1571234E-4</v>
      </c>
      <c r="CD433" s="22">
        <v>2.2240325000000001E-3</v>
      </c>
      <c r="CE433" s="22">
        <v>3.9263622000000001E-3</v>
      </c>
      <c r="CF433" s="22">
        <v>3.1125144E-4</v>
      </c>
      <c r="CG433" s="22">
        <v>6.3178284999999997E-4</v>
      </c>
      <c r="CH433" s="22">
        <v>6.6587210999999996E-4</v>
      </c>
      <c r="CI433" s="22">
        <v>1.9148419999999999E-3</v>
      </c>
      <c r="CJ433" s="22">
        <v>1.0449768E-3</v>
      </c>
      <c r="CK433" s="22">
        <v>4.5105667000000001E-4</v>
      </c>
      <c r="CL433" s="22">
        <v>2.0178359999999999E-4</v>
      </c>
      <c r="CM433" s="22">
        <v>8.6041513000000003E-4</v>
      </c>
      <c r="CN433" s="22">
        <v>1.4581557000000001E-3</v>
      </c>
      <c r="CO433" s="22">
        <v>4.8266051000000001E-4</v>
      </c>
      <c r="CP433" s="22">
        <v>1.1175162000000001E-3</v>
      </c>
      <c r="CQ433" s="22">
        <v>1.2669532E-3</v>
      </c>
      <c r="CR433" s="22">
        <v>3.9433029E-3</v>
      </c>
      <c r="CS433" s="22">
        <v>1.9873056000000002E-3</v>
      </c>
      <c r="CT433" s="22">
        <v>6.7926645999999999E-4</v>
      </c>
      <c r="CU433" s="22">
        <v>2.4485293000000002E-4</v>
      </c>
      <c r="CV433" s="22">
        <v>1.6954112E-3</v>
      </c>
      <c r="CW433" s="22">
        <v>2.9948164000000001E-3</v>
      </c>
      <c r="CX433" s="22">
        <v>4.1547957000000001E-4</v>
      </c>
      <c r="CY433" s="22">
        <v>9.3481217000000001E-4</v>
      </c>
      <c r="CZ433" s="22">
        <v>1.0445253E-3</v>
      </c>
      <c r="DA433" s="22">
        <v>3.2028749E-3</v>
      </c>
      <c r="DB433" s="22">
        <v>1.638465E-3</v>
      </c>
      <c r="DC433" s="22">
        <v>5.8859280000000003E-4</v>
      </c>
      <c r="DD433" s="22">
        <v>2.2415638000000001E-4</v>
      </c>
      <c r="DE433" s="22">
        <v>1.3884188E-3</v>
      </c>
      <c r="DF433" s="22">
        <v>2.4335696000000002E-3</v>
      </c>
      <c r="DG433" s="22" t="s">
        <v>57</v>
      </c>
      <c r="DH433" s="22" t="s">
        <v>42</v>
      </c>
      <c r="DI433" s="22">
        <v>5.7250732000000001E-4</v>
      </c>
      <c r="DJ433" s="22">
        <v>1.3037435E-3</v>
      </c>
      <c r="DK433" s="22">
        <v>1.3776827999999999E-3</v>
      </c>
      <c r="DL433" s="22">
        <v>4.3385209999999997E-3</v>
      </c>
      <c r="DM433" s="22">
        <v>2.2011626999999998E-3</v>
      </c>
      <c r="DN433" s="22">
        <v>7.9882892999999999E-4</v>
      </c>
      <c r="DO433" s="22">
        <v>2.8190076000000002E-4</v>
      </c>
      <c r="DP433" s="22">
        <v>1.8370277E-3</v>
      </c>
      <c r="DQ433" s="22">
        <v>3.267252E-3</v>
      </c>
      <c r="DR433" s="22">
        <v>8.4503857999999996E-4</v>
      </c>
      <c r="DS433" s="22">
        <v>2.0870769000000001E-3</v>
      </c>
      <c r="DT433" s="22">
        <v>2.3442769E-3</v>
      </c>
      <c r="DU433" s="22">
        <v>7.6222761000000003E-3</v>
      </c>
      <c r="DV433" s="22">
        <v>3.7210724999999999E-3</v>
      </c>
      <c r="DW433" s="22">
        <v>1.1614688E-3</v>
      </c>
      <c r="DX433" s="22">
        <v>3.4420560999999999E-4</v>
      </c>
      <c r="DY433" s="22">
        <v>3.1826942999999999E-3</v>
      </c>
      <c r="DZ433" s="22">
        <v>5.7521724E-3</v>
      </c>
      <c r="EA433" s="22">
        <v>7.4156589000000004E-4</v>
      </c>
      <c r="EB433" s="22">
        <v>1.7982114E-3</v>
      </c>
      <c r="EC433" s="22">
        <v>1.9954294000000001E-3</v>
      </c>
      <c r="ED433" s="22">
        <v>6.4447792000000004E-3</v>
      </c>
      <c r="EE433" s="22">
        <v>3.1703142000000001E-3</v>
      </c>
      <c r="EF433" s="22">
        <v>1.0219177E-3</v>
      </c>
      <c r="EG433" s="22">
        <v>3.1667488999999999E-4</v>
      </c>
      <c r="EH433" s="22">
        <v>2.6991528000000001E-3</v>
      </c>
      <c r="EI433" s="22">
        <v>4.8620012000000004E-3</v>
      </c>
      <c r="EJ433" s="22">
        <v>3.3962331000000001E-4</v>
      </c>
      <c r="EK433" s="22">
        <v>7.3209486000000001E-4</v>
      </c>
      <c r="EL433" s="22">
        <v>6.9574095000000003E-4</v>
      </c>
      <c r="EM433" s="22">
        <v>2.1411007999999998E-3</v>
      </c>
      <c r="EN433" s="22">
        <v>1.1503881000000001E-3</v>
      </c>
      <c r="EO433" s="22">
        <v>5.0037550999999997E-4</v>
      </c>
      <c r="EP433" s="22">
        <v>1.8782186E-4</v>
      </c>
      <c r="EQ433" s="22">
        <v>9.0865748000000003E-4</v>
      </c>
      <c r="ER433" s="22">
        <v>1.5978326E-3</v>
      </c>
      <c r="ES433" s="22">
        <v>5.8460971000000002E-4</v>
      </c>
      <c r="ET433" s="22">
        <v>1.4365561999999999E-3</v>
      </c>
      <c r="EU433" s="22">
        <v>1.5653676E-3</v>
      </c>
      <c r="EV433" s="22">
        <v>5.0956557E-3</v>
      </c>
      <c r="EW433" s="22">
        <v>2.5176780999999998E-3</v>
      </c>
      <c r="EX433" s="22">
        <v>8.2625123000000002E-4</v>
      </c>
      <c r="EY433" s="22">
        <v>2.4368862E-4</v>
      </c>
      <c r="EZ433" s="22">
        <v>2.1194071999999999E-3</v>
      </c>
      <c r="FA433" s="22">
        <v>3.8336952999999999E-3</v>
      </c>
      <c r="FB433" s="22">
        <v>4.9220323000000003E-4</v>
      </c>
      <c r="FC433" s="22">
        <v>1.1783656E-3</v>
      </c>
      <c r="FD433" s="22">
        <v>1.253274E-3</v>
      </c>
      <c r="FE433" s="22">
        <v>4.0420556999999999E-3</v>
      </c>
      <c r="FF433" s="22">
        <v>2.0250734999999998E-3</v>
      </c>
      <c r="FG433" s="22">
        <v>7.0171917000000003E-4</v>
      </c>
      <c r="FH433" s="22">
        <v>2.1920646000000001E-4</v>
      </c>
      <c r="FI433" s="22">
        <v>1.6867487000000001E-3</v>
      </c>
      <c r="FJ433" s="22">
        <v>3.0371369E-3</v>
      </c>
      <c r="FK433" s="22">
        <v>5.3861711000000002E-4</v>
      </c>
      <c r="FL433" s="22">
        <v>1.1871624E-3</v>
      </c>
      <c r="FM433" s="22">
        <v>1.3384510000000001E-3</v>
      </c>
      <c r="FN433" s="22">
        <v>4.0691217E-3</v>
      </c>
      <c r="FO433" s="22">
        <v>2.0748473E-3</v>
      </c>
      <c r="FP433" s="22">
        <v>7.4080621000000002E-4</v>
      </c>
      <c r="FQ433" s="22">
        <v>2.9603286999999999E-4</v>
      </c>
      <c r="FR433" s="22">
        <v>1.7754261999999999E-3</v>
      </c>
      <c r="FS433" s="22">
        <v>3.0982517E-3</v>
      </c>
      <c r="FT433" s="22">
        <v>7.2606753999999996E-4</v>
      </c>
      <c r="FU433" s="22">
        <v>1.719408E-3</v>
      </c>
      <c r="FV433" s="22">
        <v>1.9974768E-3</v>
      </c>
      <c r="FW433" s="22">
        <v>6.2945184E-3</v>
      </c>
      <c r="FX433" s="22">
        <v>3.1081083000000002E-3</v>
      </c>
      <c r="FY433" s="22">
        <v>9.9031802999999989E-4</v>
      </c>
      <c r="FZ433" s="22">
        <v>3.4263799000000002E-4</v>
      </c>
      <c r="GA433" s="22">
        <v>2.6911749E-3</v>
      </c>
      <c r="GB433" s="22">
        <v>4.7840382999999997E-3</v>
      </c>
      <c r="GC433" s="22">
        <v>6.5358074000000004E-4</v>
      </c>
      <c r="GD433" s="22">
        <v>1.5214038E-3</v>
      </c>
      <c r="GE433" s="22">
        <v>1.7561054999999999E-3</v>
      </c>
      <c r="GF433" s="22">
        <v>5.4898220999999997E-3</v>
      </c>
      <c r="GG433" s="22">
        <v>2.7294647999999999E-3</v>
      </c>
      <c r="GH433" s="22">
        <v>8.9250858000000004E-4</v>
      </c>
      <c r="GI433" s="22">
        <v>3.2071003999999999E-4</v>
      </c>
      <c r="GJ433" s="22">
        <v>2.3578142999999998E-3</v>
      </c>
      <c r="GK433" s="22">
        <v>4.1741332999999997E-3</v>
      </c>
      <c r="GL433" s="22">
        <v>3.1125144E-4</v>
      </c>
      <c r="GM433" s="22">
        <v>6.3178284999999997E-4</v>
      </c>
      <c r="GN433" s="22">
        <v>6.6587210999999996E-4</v>
      </c>
      <c r="GO433" s="22">
        <v>1.9148419999999999E-3</v>
      </c>
      <c r="GP433" s="22">
        <v>1.0449768E-3</v>
      </c>
      <c r="GQ433" s="22">
        <v>4.5105667000000001E-4</v>
      </c>
      <c r="GR433" s="22">
        <v>2.0178359999999999E-4</v>
      </c>
      <c r="GS433" s="22">
        <v>8.6041513000000003E-4</v>
      </c>
      <c r="GT433" s="22">
        <v>1.4581557000000001E-3</v>
      </c>
      <c r="GU433" s="22">
        <v>4.8266051000000001E-4</v>
      </c>
      <c r="GV433" s="22">
        <v>1.1175162000000001E-3</v>
      </c>
      <c r="GW433" s="22">
        <v>1.2669532E-3</v>
      </c>
      <c r="GX433" s="22">
        <v>3.9433029E-3</v>
      </c>
      <c r="GY433" s="22">
        <v>1.9873056000000002E-3</v>
      </c>
      <c r="GZ433" s="22">
        <v>6.7926645999999999E-4</v>
      </c>
      <c r="HA433" s="22">
        <v>2.4485293000000002E-4</v>
      </c>
      <c r="HB433" s="22">
        <v>1.6954112E-3</v>
      </c>
      <c r="HC433" s="22">
        <v>2.9948164000000001E-3</v>
      </c>
      <c r="HD433" s="22">
        <v>4.1547957000000001E-4</v>
      </c>
      <c r="HE433" s="22">
        <v>9.3481217000000001E-4</v>
      </c>
      <c r="HF433" s="22">
        <v>1.0445253E-3</v>
      </c>
      <c r="HG433" s="22">
        <v>3.2028749E-3</v>
      </c>
      <c r="HH433" s="22">
        <v>1.638465E-3</v>
      </c>
      <c r="HI433" s="22">
        <v>5.8859280000000003E-4</v>
      </c>
      <c r="HJ433" s="22">
        <v>2.2415638000000001E-4</v>
      </c>
      <c r="HK433" s="22">
        <v>1.3884188E-3</v>
      </c>
      <c r="HL433" s="22">
        <v>2.4335696000000002E-3</v>
      </c>
      <c r="HM433" s="22" t="s">
        <v>57</v>
      </c>
      <c r="HN433" s="22" t="s">
        <v>42</v>
      </c>
      <c r="HO433" s="22">
        <v>4.6978348999999998E-4</v>
      </c>
      <c r="HP433" s="22">
        <v>1.0004929000000001E-3</v>
      </c>
      <c r="HQ433" s="22">
        <v>1.0085962999999999E-3</v>
      </c>
      <c r="HR433" s="22">
        <v>3.0713301999999998E-3</v>
      </c>
      <c r="HS433" s="22">
        <v>1.6138426000000001E-3</v>
      </c>
      <c r="HT433" s="22">
        <v>6.5757611999999995E-4</v>
      </c>
      <c r="HU433" s="22">
        <v>2.6137074E-4</v>
      </c>
      <c r="HV433" s="22">
        <v>1.3218285999999999E-3</v>
      </c>
      <c r="HW433" s="22">
        <v>2.3128327000000001E-3</v>
      </c>
      <c r="HX433" s="22">
        <v>7.7071306E-4</v>
      </c>
      <c r="HY433" s="22">
        <v>1.8643015E-3</v>
      </c>
      <c r="HZ433" s="22">
        <v>2.0755125E-3</v>
      </c>
      <c r="IA433" s="22">
        <v>6.6938446999999998E-3</v>
      </c>
      <c r="IB433" s="22">
        <v>3.2902919000000002E-3</v>
      </c>
      <c r="IC433" s="22">
        <v>1.0572000999999999E-3</v>
      </c>
      <c r="ID433" s="22">
        <v>3.3057719999999999E-4</v>
      </c>
      <c r="IE433" s="22">
        <v>2.8069785000000001E-3</v>
      </c>
      <c r="IF433" s="22">
        <v>5.054925E-3</v>
      </c>
      <c r="IG433" s="22">
        <v>6.5772496000000001E-4</v>
      </c>
      <c r="IH433" s="22">
        <v>1.5482846E-3</v>
      </c>
      <c r="II433" s="22">
        <v>1.6925518999999999E-3</v>
      </c>
      <c r="IJ433" s="22">
        <v>5.4010320000000001E-3</v>
      </c>
      <c r="IK433" s="22">
        <v>2.6864222E-3</v>
      </c>
      <c r="IL433" s="22">
        <v>9.0535015000000002E-4</v>
      </c>
      <c r="IM433" s="22">
        <v>3.0082425000000002E-4</v>
      </c>
      <c r="IN433" s="22">
        <v>2.2759554000000002E-3</v>
      </c>
      <c r="IO433" s="22">
        <v>4.0772048999999999E-3</v>
      </c>
      <c r="IP433" s="22">
        <v>3.3962331000000001E-4</v>
      </c>
      <c r="IQ433" s="22">
        <v>7.3209486000000001E-4</v>
      </c>
      <c r="IR433" s="22">
        <v>6.9574095000000003E-4</v>
      </c>
      <c r="IS433" s="22">
        <v>2.1411007999999998E-3</v>
      </c>
      <c r="IT433" s="22">
        <v>1.1503881000000001E-3</v>
      </c>
      <c r="IU433" s="22">
        <v>5.0037550999999997E-4</v>
      </c>
      <c r="IV433" s="22">
        <v>1.8782186E-4</v>
      </c>
      <c r="IW433" s="22">
        <v>9.0865748000000003E-4</v>
      </c>
      <c r="IX433" s="22">
        <v>1.5978326E-3</v>
      </c>
      <c r="IY433" s="22">
        <v>6.2531436000000005E-4</v>
      </c>
      <c r="IZ433" s="22">
        <v>1.5528711E-3</v>
      </c>
      <c r="JA433" s="22">
        <v>1.7101074999999999E-3</v>
      </c>
      <c r="JB433" s="22">
        <v>5.5858428E-3</v>
      </c>
      <c r="JC433" s="22">
        <v>2.7441049000000001E-3</v>
      </c>
      <c r="JD433" s="22">
        <v>8.7962334E-4</v>
      </c>
      <c r="JE433" s="22">
        <v>2.5320376000000002E-4</v>
      </c>
      <c r="JF433" s="22">
        <v>2.3208324999999998E-3</v>
      </c>
      <c r="JG433" s="22">
        <v>4.2054218000000003E-3</v>
      </c>
      <c r="JH433" s="22">
        <v>5.1912805000000001E-4</v>
      </c>
      <c r="JI433" s="22">
        <v>1.2552959999999999E-3</v>
      </c>
      <c r="JJ433" s="22">
        <v>1.3489937E-3</v>
      </c>
      <c r="JK433" s="22">
        <v>4.3662218000000003E-3</v>
      </c>
      <c r="JL433" s="22">
        <v>2.1748193999999998E-3</v>
      </c>
      <c r="JM433" s="22">
        <v>7.3702692000000001E-4</v>
      </c>
      <c r="JN433" s="22">
        <v>2.2550430000000001E-4</v>
      </c>
      <c r="JO433" s="22">
        <v>1.8199533999999999E-3</v>
      </c>
      <c r="JP433" s="22">
        <v>3.2830018000000001E-3</v>
      </c>
      <c r="JQ433" s="22">
        <v>4.3924289999999999E-4</v>
      </c>
      <c r="JR433" s="22">
        <v>8.9371424999999997E-4</v>
      </c>
      <c r="JS433" s="22">
        <v>9.7539716000000004E-4</v>
      </c>
      <c r="JT433" s="22">
        <v>2.8287485E-3</v>
      </c>
      <c r="JU433" s="22">
        <v>1.5004949000000001E-3</v>
      </c>
      <c r="JV433" s="22">
        <v>6.0477958999999998E-4</v>
      </c>
      <c r="JW433" s="22">
        <v>2.7548623999999999E-4</v>
      </c>
      <c r="JX433" s="22">
        <v>1.2687955E-3</v>
      </c>
      <c r="JY433" s="22">
        <v>2.1622519999999999E-3</v>
      </c>
      <c r="JZ433" s="22">
        <v>6.5557172000000003E-4</v>
      </c>
      <c r="KA433" s="22">
        <v>1.5123474E-3</v>
      </c>
      <c r="KB433" s="22">
        <v>1.7431583E-3</v>
      </c>
      <c r="KC433" s="22">
        <v>5.4271114000000002E-3</v>
      </c>
      <c r="KD433" s="22">
        <v>2.7044630999999999E-3</v>
      </c>
      <c r="KE433" s="22">
        <v>8.9234313E-4</v>
      </c>
      <c r="KF433" s="22">
        <v>3.2716986999999998E-4</v>
      </c>
      <c r="KG433" s="22">
        <v>2.3367318000000002E-3</v>
      </c>
      <c r="KH433" s="22">
        <v>4.1302811999999996E-3</v>
      </c>
      <c r="KI433" s="22">
        <v>5.7523337000000001E-4</v>
      </c>
      <c r="KJ433" s="22">
        <v>1.2899989E-3</v>
      </c>
      <c r="KK433" s="22">
        <v>1.4707308E-3</v>
      </c>
      <c r="KL433" s="22">
        <v>4.5148326000000001E-3</v>
      </c>
      <c r="KM433" s="22">
        <v>2.2771038000000002E-3</v>
      </c>
      <c r="KN433" s="22">
        <v>7.8434833999999998E-4</v>
      </c>
      <c r="KO433" s="22">
        <v>3.042934E-4</v>
      </c>
      <c r="KP433" s="22">
        <v>1.9596941000000001E-3</v>
      </c>
      <c r="KQ433" s="22">
        <v>3.4391224999999999E-3</v>
      </c>
      <c r="KR433" s="22">
        <v>3.1125144E-4</v>
      </c>
      <c r="KS433" s="22">
        <v>6.3178284999999997E-4</v>
      </c>
      <c r="KT433" s="22">
        <v>6.6587210999999996E-4</v>
      </c>
      <c r="KU433" s="22">
        <v>1.9148419999999999E-3</v>
      </c>
      <c r="KV433" s="22">
        <v>1.0449768E-3</v>
      </c>
      <c r="KW433" s="22">
        <v>4.5105667000000001E-4</v>
      </c>
      <c r="KX433" s="22">
        <v>2.0178359999999999E-4</v>
      </c>
      <c r="KY433" s="22">
        <v>8.6041513000000003E-4</v>
      </c>
      <c r="KZ433" s="22">
        <v>1.4581557000000001E-3</v>
      </c>
      <c r="LA433" s="22">
        <v>5.2083602999999999E-4</v>
      </c>
      <c r="LB433" s="22">
        <v>1.2297395E-3</v>
      </c>
      <c r="LC433" s="22">
        <v>1.4073849999999999E-3</v>
      </c>
      <c r="LD433" s="22">
        <v>4.4225536000000003E-3</v>
      </c>
      <c r="LE433" s="22">
        <v>2.2077422E-3</v>
      </c>
      <c r="LF433" s="22">
        <v>7.2980832999999996E-4</v>
      </c>
      <c r="LG433" s="22">
        <v>2.5252922000000002E-4</v>
      </c>
      <c r="LH433" s="22">
        <v>1.8914934000000001E-3</v>
      </c>
      <c r="LI433" s="22">
        <v>3.3575815999999999E-3</v>
      </c>
      <c r="LJ433" s="22">
        <v>4.4138584999999999E-4</v>
      </c>
      <c r="LK433" s="22">
        <v>1.0110027E-3</v>
      </c>
      <c r="LL433" s="22">
        <v>1.1398756E-3</v>
      </c>
      <c r="LM433" s="22">
        <v>3.5283197000000001E-3</v>
      </c>
      <c r="LN433" s="22">
        <v>1.7881431999999999E-3</v>
      </c>
      <c r="LO433" s="22">
        <v>6.2289278999999999E-4</v>
      </c>
      <c r="LP433" s="22">
        <v>2.2935027E-4</v>
      </c>
      <c r="LQ433" s="22">
        <v>1.5215622E-3</v>
      </c>
      <c r="LR433" s="22">
        <v>2.6800412999999999E-3</v>
      </c>
      <c r="LS433" s="22" t="s">
        <v>57</v>
      </c>
      <c r="LT433" s="22" t="s">
        <v>42</v>
      </c>
      <c r="LU433" s="22">
        <v>5.8094862999999997E-3</v>
      </c>
      <c r="LV433" s="22">
        <v>9.8196267999999995E-4</v>
      </c>
      <c r="LW433" s="22">
        <v>2.0720286999999999E-3</v>
      </c>
      <c r="LX433" s="22">
        <v>2.4774513E-3</v>
      </c>
      <c r="LY433" s="22">
        <v>7.4725675999999996E-3</v>
      </c>
      <c r="LZ433" s="22">
        <v>3.6684328E-3</v>
      </c>
      <c r="MA433" s="22">
        <v>1.1685587999999999E-3</v>
      </c>
      <c r="MB433" s="22">
        <v>5.2405265999999997E-4</v>
      </c>
      <c r="MC433" s="22">
        <v>3.2963037999999998E-3</v>
      </c>
      <c r="MD433" s="22" t="s">
        <v>57</v>
      </c>
      <c r="ME433" s="22" t="s">
        <v>42</v>
      </c>
      <c r="MF433" s="22">
        <v>3.0623206000000001E-3</v>
      </c>
      <c r="MG433" s="22">
        <v>5.6443431999999997E-3</v>
      </c>
      <c r="MH433" s="22">
        <v>6.5131848000000003E-3</v>
      </c>
      <c r="MI433" s="22">
        <v>1.8043824E-2</v>
      </c>
      <c r="MJ433" s="22">
        <v>9.3456812000000007E-3</v>
      </c>
      <c r="MK433" s="22">
        <v>3.6060382999999999E-3</v>
      </c>
      <c r="ML433" s="22">
        <v>2.0282346000000001E-3</v>
      </c>
      <c r="MM433" s="22">
        <v>8.3932480000000007E-3</v>
      </c>
      <c r="MN433" s="22">
        <v>1.4023964E-2</v>
      </c>
      <c r="MO433" s="22">
        <v>3.2856462999999998E-3</v>
      </c>
      <c r="MP433" s="22">
        <v>5.8681302999999997E-3</v>
      </c>
      <c r="MQ433" s="22">
        <v>6.7371202000000002E-3</v>
      </c>
      <c r="MR433" s="22">
        <v>1.8269803000000001E-2</v>
      </c>
      <c r="MS433" s="22">
        <v>9.5701255999999998E-3</v>
      </c>
      <c r="MT433" s="22">
        <v>3.8294681E-3</v>
      </c>
      <c r="MU433" s="22">
        <v>2.2513771999999998E-3</v>
      </c>
      <c r="MV433" s="22">
        <v>8.6175157999999995E-3</v>
      </c>
      <c r="MW433" s="22">
        <v>1.4249282E-2</v>
      </c>
      <c r="MX433" s="22" t="s">
        <v>57</v>
      </c>
      <c r="MY433" s="22" t="s">
        <v>42</v>
      </c>
      <c r="MZ433" s="23">
        <v>6.7737897999999997E-6</v>
      </c>
      <c r="NA433" s="23">
        <v>1.6638137E-5</v>
      </c>
      <c r="NB433" s="23">
        <v>9.0366165999999992E-6</v>
      </c>
      <c r="NC433" s="23">
        <v>9.8781292000000004E-6</v>
      </c>
      <c r="ND433" s="23">
        <v>2.0217201E-5</v>
      </c>
      <c r="NE433" s="23">
        <v>1.2341199E-5</v>
      </c>
      <c r="NF433" s="23">
        <v>7.1657858000000002E-6</v>
      </c>
      <c r="NG433" s="23">
        <v>5.8340676E-6</v>
      </c>
      <c r="NH433" s="23">
        <v>1.1573375E-5</v>
      </c>
      <c r="NI433" s="23">
        <v>4.0105075999999996E-6</v>
      </c>
      <c r="NJ433" s="23">
        <v>1.3859071999999999E-5</v>
      </c>
      <c r="NK433" s="23">
        <v>6.2697139000000003E-6</v>
      </c>
      <c r="NL433" s="23">
        <v>7.1098802999999996E-6</v>
      </c>
      <c r="NM433" s="23">
        <v>1.743241E-5</v>
      </c>
      <c r="NN433" s="23">
        <v>9.5690089000000007E-6</v>
      </c>
      <c r="NO433" s="23">
        <v>4.4018764000000001E-6</v>
      </c>
      <c r="NP433" s="23">
        <v>3.0722889000000002E-6</v>
      </c>
      <c r="NQ433" s="23">
        <v>8.8024133999999993E-6</v>
      </c>
      <c r="NR433" s="23">
        <v>1.062296E-5</v>
      </c>
      <c r="NS433" s="23">
        <v>7.8538922000000008E-6</v>
      </c>
      <c r="NT433" s="22" t="s">
        <v>57</v>
      </c>
      <c r="NU433" s="22" t="s">
        <v>42</v>
      </c>
      <c r="NV433" s="23">
        <v>7.6890608999999995E-8</v>
      </c>
      <c r="NW433" s="23">
        <v>6.0556366999999998E-8</v>
      </c>
      <c r="NX433" s="23">
        <v>4.6265895000000002E-8</v>
      </c>
      <c r="NY433" s="23">
        <v>5.0471465000000002E-8</v>
      </c>
      <c r="NZ433" s="23">
        <v>3.2658170000000002E-8</v>
      </c>
      <c r="OA433" s="23">
        <v>4.6265895000000002E-8</v>
      </c>
      <c r="OB433" s="23">
        <v>5.0471465000000002E-8</v>
      </c>
      <c r="OC433" s="23">
        <v>3.2658170000000002E-8</v>
      </c>
      <c r="OD433" s="23">
        <v>8.0860246999999993E-8</v>
      </c>
      <c r="OE433" s="23">
        <v>8.0860246999999993E-8</v>
      </c>
      <c r="OF433" s="23">
        <v>1.0004369999999999E-6</v>
      </c>
      <c r="OG433" s="23">
        <v>1.4958773999999999E-6</v>
      </c>
      <c r="OH433" s="23">
        <v>1.4117418999999999E-6</v>
      </c>
      <c r="OI433" s="23">
        <v>3.3167004000000001E-6</v>
      </c>
      <c r="OJ433" s="22" t="s">
        <v>57</v>
      </c>
      <c r="OK433" s="22" t="s">
        <v>42</v>
      </c>
      <c r="OL433" s="23">
        <v>6.7206931E-5</v>
      </c>
      <c r="OM433" s="22">
        <v>1.3681996999999999E-4</v>
      </c>
      <c r="ON433" s="23">
        <v>4.4969638999999997E-5</v>
      </c>
      <c r="OO433" s="22">
        <v>1.3983672999999999E-4</v>
      </c>
      <c r="OP433" s="22">
        <v>1.3983672999999999E-4</v>
      </c>
      <c r="OQ433" s="22">
        <v>1.3983672999999999E-4</v>
      </c>
      <c r="OR433" s="23">
        <v>4.4969638999999997E-5</v>
      </c>
      <c r="OS433" s="23">
        <v>4.4969638999999997E-5</v>
      </c>
      <c r="OT433" s="23">
        <v>6.7206931E-5</v>
      </c>
      <c r="OU433" s="23">
        <v>6.4813634000000005E-5</v>
      </c>
      <c r="OV433" s="22">
        <v>1.0486238E-4</v>
      </c>
      <c r="OW433" s="23">
        <v>6.2964118000000005E-5</v>
      </c>
      <c r="OX433" s="22">
        <v>1.0486238E-4</v>
      </c>
      <c r="OY433" s="22">
        <v>1.2752548999999999E-4</v>
      </c>
      <c r="OZ433" s="22">
        <v>1.2752548999999999E-4</v>
      </c>
      <c r="PA433" s="23">
        <v>6.2964118000000005E-5</v>
      </c>
      <c r="PB433" s="23">
        <v>6.2964118000000005E-5</v>
      </c>
      <c r="PC433" s="23">
        <v>6.4813634000000005E-5</v>
      </c>
      <c r="PD433" s="23"/>
      <c r="PE433" s="23"/>
    </row>
    <row r="434" spans="1:421">
      <c r="A434" s="22" t="s">
        <v>58</v>
      </c>
      <c r="B434" s="22" t="s">
        <v>42</v>
      </c>
      <c r="C434" s="22">
        <v>56.616655000000002</v>
      </c>
      <c r="D434" s="22">
        <v>110.77199</v>
      </c>
      <c r="E434" s="22">
        <v>136.92855</v>
      </c>
      <c r="F434" s="22">
        <v>597.07961</v>
      </c>
      <c r="G434" s="22">
        <v>263.01972000000001</v>
      </c>
      <c r="H434" s="22">
        <v>76.370295999999996</v>
      </c>
      <c r="I434" s="22">
        <v>29.200184</v>
      </c>
      <c r="J434" s="22">
        <v>171.41378</v>
      </c>
      <c r="K434" s="22">
        <v>230.10602</v>
      </c>
      <c r="L434" s="22">
        <v>83.369298999999998</v>
      </c>
      <c r="M434" s="22">
        <v>176.27168</v>
      </c>
      <c r="N434" s="22">
        <v>233.94023000000001</v>
      </c>
      <c r="O434" s="22">
        <v>1073.8757000000001</v>
      </c>
      <c r="P434" s="22">
        <v>455.73543000000001</v>
      </c>
      <c r="Q434" s="22">
        <v>110.36168000000001</v>
      </c>
      <c r="R434" s="22">
        <v>34.601024000000002</v>
      </c>
      <c r="S434" s="22">
        <v>297.75126</v>
      </c>
      <c r="T434" s="22">
        <v>407.62326999999999</v>
      </c>
      <c r="U434" s="22">
        <v>73.32302</v>
      </c>
      <c r="V434" s="22">
        <v>152.23929999999999</v>
      </c>
      <c r="W434" s="22">
        <v>199.18272999999999</v>
      </c>
      <c r="X434" s="22">
        <v>904.69673999999998</v>
      </c>
      <c r="Y434" s="22">
        <v>386.77516000000003</v>
      </c>
      <c r="Z434" s="22">
        <v>97.396621999999994</v>
      </c>
      <c r="AA434" s="22">
        <v>32.162252000000002</v>
      </c>
      <c r="AB434" s="22">
        <v>252.64812000000001</v>
      </c>
      <c r="AC434" s="22">
        <v>344.42173000000003</v>
      </c>
      <c r="AD434" s="22">
        <v>34.572696999999998</v>
      </c>
      <c r="AE434" s="22">
        <v>66.560340999999994</v>
      </c>
      <c r="AF434" s="22">
        <v>73.807060000000007</v>
      </c>
      <c r="AG434" s="22">
        <v>310.75758999999999</v>
      </c>
      <c r="AH434" s="22">
        <v>143.20230000000001</v>
      </c>
      <c r="AI434" s="22">
        <v>49.584066</v>
      </c>
      <c r="AJ434" s="22">
        <v>19.773468000000001</v>
      </c>
      <c r="AK434" s="22">
        <v>91.103904999999997</v>
      </c>
      <c r="AL434" s="22">
        <v>122.11975</v>
      </c>
      <c r="AM434" s="22">
        <v>59.383786000000001</v>
      </c>
      <c r="AN434" s="22">
        <v>127.27795</v>
      </c>
      <c r="AO434" s="22">
        <v>163.70913999999999</v>
      </c>
      <c r="AP434" s="22">
        <v>752.53124000000003</v>
      </c>
      <c r="AQ434" s="22">
        <v>321.78347000000002</v>
      </c>
      <c r="AR434" s="22">
        <v>81.111588999999995</v>
      </c>
      <c r="AS434" s="22">
        <v>24.800666</v>
      </c>
      <c r="AT434" s="22">
        <v>208.17553000000001</v>
      </c>
      <c r="AU434" s="22">
        <v>286.60874999999999</v>
      </c>
      <c r="AV434" s="22">
        <v>50.027242000000001</v>
      </c>
      <c r="AW434" s="22">
        <v>104.92048</v>
      </c>
      <c r="AX434" s="22">
        <v>131.3965</v>
      </c>
      <c r="AY434" s="22">
        <v>595.32475999999997</v>
      </c>
      <c r="AZ434" s="22">
        <v>257.68466999999998</v>
      </c>
      <c r="BA434" s="22">
        <v>69.034875999999997</v>
      </c>
      <c r="BB434" s="22">
        <v>22.513587000000001</v>
      </c>
      <c r="BC434" s="22">
        <v>166.25130999999999</v>
      </c>
      <c r="BD434" s="22">
        <v>227.86971</v>
      </c>
      <c r="BE434" s="22">
        <v>53.636057000000001</v>
      </c>
      <c r="BF434" s="22">
        <v>100.30229</v>
      </c>
      <c r="BG434" s="22">
        <v>133.85668999999999</v>
      </c>
      <c r="BH434" s="22">
        <v>561.14971000000003</v>
      </c>
      <c r="BI434" s="22">
        <v>247.97683000000001</v>
      </c>
      <c r="BJ434" s="22">
        <v>70.859606999999997</v>
      </c>
      <c r="BK434" s="22">
        <v>31.630025</v>
      </c>
      <c r="BL434" s="22">
        <v>166.58074999999999</v>
      </c>
      <c r="BM434" s="22">
        <v>217.95184</v>
      </c>
      <c r="BN434" s="22">
        <v>73.137504000000007</v>
      </c>
      <c r="BO434" s="22">
        <v>145.72348</v>
      </c>
      <c r="BP434" s="22">
        <v>202.85240999999999</v>
      </c>
      <c r="BQ434" s="22">
        <v>896.25962000000004</v>
      </c>
      <c r="BR434" s="22">
        <v>384.07986</v>
      </c>
      <c r="BS434" s="22">
        <v>95.626754000000005</v>
      </c>
      <c r="BT434" s="22">
        <v>36.366066000000004</v>
      </c>
      <c r="BU434" s="22">
        <v>256.14681000000002</v>
      </c>
      <c r="BV434" s="22">
        <v>340.48567000000003</v>
      </c>
      <c r="BW434" s="22">
        <v>65.433869999999999</v>
      </c>
      <c r="BX434" s="22">
        <v>128.37110999999999</v>
      </c>
      <c r="BY434" s="22">
        <v>177.04222999999999</v>
      </c>
      <c r="BZ434" s="22">
        <v>773.24062000000004</v>
      </c>
      <c r="CA434" s="22">
        <v>333.52834000000001</v>
      </c>
      <c r="CB434" s="22">
        <v>85.686023000000006</v>
      </c>
      <c r="CC434" s="22">
        <v>33.995201000000002</v>
      </c>
      <c r="CD434" s="22">
        <v>222.83341999999999</v>
      </c>
      <c r="CE434" s="22">
        <v>295.16651000000002</v>
      </c>
      <c r="CF434" s="22">
        <v>32.022233999999997</v>
      </c>
      <c r="CG434" s="22">
        <v>57.272215000000003</v>
      </c>
      <c r="CH434" s="22">
        <v>71.505758</v>
      </c>
      <c r="CI434" s="22">
        <v>279.84041000000002</v>
      </c>
      <c r="CJ434" s="22">
        <v>130.29716999999999</v>
      </c>
      <c r="CK434" s="22">
        <v>44.757662000000003</v>
      </c>
      <c r="CL434" s="22">
        <v>22.134964</v>
      </c>
      <c r="CM434" s="22">
        <v>87.309983000000003</v>
      </c>
      <c r="CN434" s="22">
        <v>111.76824000000001</v>
      </c>
      <c r="CO434" s="22">
        <v>49.998289</v>
      </c>
      <c r="CP434" s="22">
        <v>99.177893999999995</v>
      </c>
      <c r="CQ434" s="22">
        <v>135.20017000000001</v>
      </c>
      <c r="CR434" s="22">
        <v>589.35812999999996</v>
      </c>
      <c r="CS434" s="22">
        <v>255.96467000000001</v>
      </c>
      <c r="CT434" s="22">
        <v>67.573989999999995</v>
      </c>
      <c r="CU434" s="22">
        <v>26.466812000000001</v>
      </c>
      <c r="CV434" s="22">
        <v>170.00711000000001</v>
      </c>
      <c r="CW434" s="22">
        <v>224.92312000000001</v>
      </c>
      <c r="CX434" s="22">
        <v>42.976562000000001</v>
      </c>
      <c r="CY434" s="22">
        <v>83.334258000000005</v>
      </c>
      <c r="CZ434" s="22">
        <v>111.60375999999999</v>
      </c>
      <c r="DA434" s="22">
        <v>476.7679</v>
      </c>
      <c r="DB434" s="22">
        <v>209.73218</v>
      </c>
      <c r="DC434" s="22">
        <v>58.524065</v>
      </c>
      <c r="DD434" s="22">
        <v>24.331042</v>
      </c>
      <c r="DE434" s="22">
        <v>139.54087000000001</v>
      </c>
      <c r="DF434" s="22">
        <v>183.46244999999999</v>
      </c>
      <c r="DG434" s="22" t="s">
        <v>58</v>
      </c>
      <c r="DH434" s="22" t="s">
        <v>42</v>
      </c>
      <c r="DI434" s="22">
        <v>59.162913000000003</v>
      </c>
      <c r="DJ434" s="22">
        <v>117.11318</v>
      </c>
      <c r="DK434" s="22">
        <v>146.20893000000001</v>
      </c>
      <c r="DL434" s="22">
        <v>643.30425000000002</v>
      </c>
      <c r="DM434" s="22">
        <v>281.82136000000003</v>
      </c>
      <c r="DN434" s="22">
        <v>79.849869999999996</v>
      </c>
      <c r="DO434" s="22">
        <v>29.637139999999999</v>
      </c>
      <c r="DP434" s="22">
        <v>183.52504999999999</v>
      </c>
      <c r="DQ434" s="22">
        <v>246.82261</v>
      </c>
      <c r="DR434" s="22">
        <v>87.733604</v>
      </c>
      <c r="DS434" s="22">
        <v>184.63408000000001</v>
      </c>
      <c r="DT434" s="22">
        <v>248.54105000000001</v>
      </c>
      <c r="DU434" s="22">
        <v>1144.5495000000001</v>
      </c>
      <c r="DV434" s="22">
        <v>484.75448999999998</v>
      </c>
      <c r="DW434" s="22">
        <v>116.10691</v>
      </c>
      <c r="DX434" s="22">
        <v>35.768898999999998</v>
      </c>
      <c r="DY434" s="22">
        <v>316.65213999999997</v>
      </c>
      <c r="DZ434" s="22">
        <v>429.64089000000001</v>
      </c>
      <c r="EA434" s="22">
        <v>76.928461999999996</v>
      </c>
      <c r="EB434" s="22">
        <v>159.61621</v>
      </c>
      <c r="EC434" s="22">
        <v>211.60756000000001</v>
      </c>
      <c r="ED434" s="22">
        <v>965.39693999999997</v>
      </c>
      <c r="EE434" s="22">
        <v>411.59971000000002</v>
      </c>
      <c r="EF434" s="22">
        <v>102.17635</v>
      </c>
      <c r="EG434" s="22">
        <v>33.017828999999999</v>
      </c>
      <c r="EH434" s="22">
        <v>268.77641999999997</v>
      </c>
      <c r="EI434" s="22">
        <v>363.99356999999998</v>
      </c>
      <c r="EJ434" s="22">
        <v>34.572696999999998</v>
      </c>
      <c r="EK434" s="22">
        <v>66.560340999999994</v>
      </c>
      <c r="EL434" s="22">
        <v>73.807060000000007</v>
      </c>
      <c r="EM434" s="22">
        <v>310.75758999999999</v>
      </c>
      <c r="EN434" s="22">
        <v>143.20230000000001</v>
      </c>
      <c r="EO434" s="22">
        <v>49.584066</v>
      </c>
      <c r="EP434" s="22">
        <v>19.773468000000001</v>
      </c>
      <c r="EQ434" s="22">
        <v>91.103904999999997</v>
      </c>
      <c r="ER434" s="22">
        <v>122.11975</v>
      </c>
      <c r="ES434" s="22">
        <v>60.257657000000002</v>
      </c>
      <c r="ET434" s="22">
        <v>127.27795</v>
      </c>
      <c r="EU434" s="22">
        <v>165.87306000000001</v>
      </c>
      <c r="EV434" s="22">
        <v>761.77790000000005</v>
      </c>
      <c r="EW434" s="22">
        <v>325.77481</v>
      </c>
      <c r="EX434" s="22">
        <v>82.166614999999993</v>
      </c>
      <c r="EY434" s="22">
        <v>25.269839999999999</v>
      </c>
      <c r="EZ434" s="22">
        <v>210.88195999999999</v>
      </c>
      <c r="FA434" s="22">
        <v>286.60874999999999</v>
      </c>
      <c r="FB434" s="22">
        <v>50.606586</v>
      </c>
      <c r="FC434" s="22">
        <v>104.92048</v>
      </c>
      <c r="FD434" s="22">
        <v>132.83109999999999</v>
      </c>
      <c r="FE434" s="22">
        <v>601.45495000000005</v>
      </c>
      <c r="FF434" s="22">
        <v>260.33076999999997</v>
      </c>
      <c r="FG434" s="22">
        <v>69.734318999999999</v>
      </c>
      <c r="FH434" s="22">
        <v>22.824631</v>
      </c>
      <c r="FI434" s="22">
        <v>168.04558</v>
      </c>
      <c r="FJ434" s="22">
        <v>227.86971</v>
      </c>
      <c r="FK434" s="22">
        <v>56.081429999999997</v>
      </c>
      <c r="FL434" s="22">
        <v>106.33543</v>
      </c>
      <c r="FM434" s="22">
        <v>143.00343000000001</v>
      </c>
      <c r="FN434" s="22">
        <v>606.25973999999997</v>
      </c>
      <c r="FO434" s="22">
        <v>266.29973000000001</v>
      </c>
      <c r="FP434" s="22">
        <v>74.164111000000005</v>
      </c>
      <c r="FQ434" s="22">
        <v>32.108606000000002</v>
      </c>
      <c r="FR434" s="22">
        <v>178.50228000000001</v>
      </c>
      <c r="FS434" s="22">
        <v>234.27717999999999</v>
      </c>
      <c r="FT434" s="22">
        <v>75.741504000000006</v>
      </c>
      <c r="FU434" s="22">
        <v>152.24234000000001</v>
      </c>
      <c r="FV434" s="22">
        <v>212.83524</v>
      </c>
      <c r="FW434" s="22">
        <v>945.87220000000002</v>
      </c>
      <c r="FX434" s="22">
        <v>404.12556999999998</v>
      </c>
      <c r="FY434" s="22">
        <v>99.110277999999994</v>
      </c>
      <c r="FZ434" s="22">
        <v>36.789713999999996</v>
      </c>
      <c r="GA434" s="22">
        <v>269.18966999999998</v>
      </c>
      <c r="GB434" s="22">
        <v>358.39472999999998</v>
      </c>
      <c r="GC434" s="22">
        <v>68.164055000000005</v>
      </c>
      <c r="GD434" s="22">
        <v>135.08186000000001</v>
      </c>
      <c r="GE434" s="22">
        <v>187.23151999999999</v>
      </c>
      <c r="GF434" s="22">
        <v>823.47077000000002</v>
      </c>
      <c r="GG434" s="22">
        <v>353.91654999999997</v>
      </c>
      <c r="GH434" s="22">
        <v>89.348453000000006</v>
      </c>
      <c r="GI434" s="22">
        <v>34.530881000000001</v>
      </c>
      <c r="GJ434" s="22">
        <v>236.11295000000001</v>
      </c>
      <c r="GK434" s="22">
        <v>313.35590000000002</v>
      </c>
      <c r="GL434" s="22">
        <v>32.022233999999997</v>
      </c>
      <c r="GM434" s="22">
        <v>57.272215000000003</v>
      </c>
      <c r="GN434" s="22">
        <v>71.505758</v>
      </c>
      <c r="GO434" s="22">
        <v>279.84041000000002</v>
      </c>
      <c r="GP434" s="22">
        <v>130.29716999999999</v>
      </c>
      <c r="GQ434" s="22">
        <v>44.757662000000003</v>
      </c>
      <c r="GR434" s="22">
        <v>22.134964</v>
      </c>
      <c r="GS434" s="22">
        <v>87.309983000000003</v>
      </c>
      <c r="GT434" s="22">
        <v>111.76824000000001</v>
      </c>
      <c r="GU434" s="22">
        <v>49.998289</v>
      </c>
      <c r="GV434" s="22">
        <v>99.177893999999995</v>
      </c>
      <c r="GW434" s="22">
        <v>135.20017000000001</v>
      </c>
      <c r="GX434" s="22">
        <v>589.35812999999996</v>
      </c>
      <c r="GY434" s="22">
        <v>255.96467000000001</v>
      </c>
      <c r="GZ434" s="22">
        <v>67.573989999999995</v>
      </c>
      <c r="HA434" s="22">
        <v>26.466812000000001</v>
      </c>
      <c r="HB434" s="22">
        <v>170.00711000000001</v>
      </c>
      <c r="HC434" s="22">
        <v>224.92312000000001</v>
      </c>
      <c r="HD434" s="22">
        <v>42.976562000000001</v>
      </c>
      <c r="HE434" s="22">
        <v>83.334258000000005</v>
      </c>
      <c r="HF434" s="22">
        <v>111.60375999999999</v>
      </c>
      <c r="HG434" s="22">
        <v>476.7679</v>
      </c>
      <c r="HH434" s="22">
        <v>209.73218</v>
      </c>
      <c r="HI434" s="22">
        <v>58.524065</v>
      </c>
      <c r="HJ434" s="22">
        <v>24.331042</v>
      </c>
      <c r="HK434" s="22">
        <v>139.54087000000001</v>
      </c>
      <c r="HL434" s="22">
        <v>183.46244999999999</v>
      </c>
      <c r="HM434" s="22" t="s">
        <v>58</v>
      </c>
      <c r="HN434" s="22" t="s">
        <v>42</v>
      </c>
      <c r="HO434" s="22">
        <v>48.315145000000001</v>
      </c>
      <c r="HP434" s="22">
        <v>90.903610999999998</v>
      </c>
      <c r="HQ434" s="22">
        <v>107.00566999999999</v>
      </c>
      <c r="HR434" s="22">
        <v>449.89636999999999</v>
      </c>
      <c r="HS434" s="22">
        <v>203.3973</v>
      </c>
      <c r="HT434" s="22">
        <v>65.670764000000005</v>
      </c>
      <c r="HU434" s="22">
        <v>27.514106999999999</v>
      </c>
      <c r="HV434" s="22">
        <v>132.45193</v>
      </c>
      <c r="HW434" s="22">
        <v>176.61942999999999</v>
      </c>
      <c r="HX434" s="22">
        <v>79.843922000000006</v>
      </c>
      <c r="HY434" s="22">
        <v>165.34009</v>
      </c>
      <c r="HZ434" s="22">
        <v>219.93044</v>
      </c>
      <c r="IA434" s="22">
        <v>1002.8607</v>
      </c>
      <c r="IB434" s="22">
        <v>427.23135000000002</v>
      </c>
      <c r="IC434" s="22">
        <v>105.60973</v>
      </c>
      <c r="ID434" s="22">
        <v>34.300243999999999</v>
      </c>
      <c r="IE434" s="22">
        <v>279.35304000000002</v>
      </c>
      <c r="IF434" s="22">
        <v>378.35073</v>
      </c>
      <c r="IG434" s="22">
        <v>68.046510999999995</v>
      </c>
      <c r="IH434" s="22">
        <v>137.99252999999999</v>
      </c>
      <c r="II434" s="22">
        <v>179.39554000000001</v>
      </c>
      <c r="IJ434" s="22">
        <v>806.08465000000001</v>
      </c>
      <c r="IK434" s="22">
        <v>346.97349000000003</v>
      </c>
      <c r="IL434" s="22">
        <v>90.454128999999995</v>
      </c>
      <c r="IM434" s="22">
        <v>31.340378999999999</v>
      </c>
      <c r="IN434" s="22">
        <v>226.78989000000001</v>
      </c>
      <c r="IO434" s="22">
        <v>306.26927999999998</v>
      </c>
      <c r="IP434" s="22">
        <v>34.572696999999998</v>
      </c>
      <c r="IQ434" s="22">
        <v>66.560340999999994</v>
      </c>
      <c r="IR434" s="22">
        <v>73.807060000000007</v>
      </c>
      <c r="IS434" s="22">
        <v>310.75758999999999</v>
      </c>
      <c r="IT434" s="22">
        <v>143.20230000000001</v>
      </c>
      <c r="IU434" s="22">
        <v>49.584066</v>
      </c>
      <c r="IV434" s="22">
        <v>19.773468000000001</v>
      </c>
      <c r="IW434" s="22">
        <v>91.103904999999997</v>
      </c>
      <c r="IX434" s="22">
        <v>122.11975</v>
      </c>
      <c r="IY434" s="22">
        <v>64.507911000000007</v>
      </c>
      <c r="IZ434" s="22">
        <v>137.27860999999999</v>
      </c>
      <c r="JA434" s="22">
        <v>181.16947999999999</v>
      </c>
      <c r="JB434" s="22">
        <v>836.63216</v>
      </c>
      <c r="JC434" s="22">
        <v>356.02033999999998</v>
      </c>
      <c r="JD434" s="22">
        <v>87.487894999999995</v>
      </c>
      <c r="JE434" s="22">
        <v>26.180733</v>
      </c>
      <c r="JF434" s="22">
        <v>230.78335999999999</v>
      </c>
      <c r="JG434" s="22">
        <v>313.94263000000001</v>
      </c>
      <c r="JH434" s="22">
        <v>53.418317999999999</v>
      </c>
      <c r="JI434" s="22">
        <v>111.53543000000001</v>
      </c>
      <c r="JJ434" s="22">
        <v>142.94734</v>
      </c>
      <c r="JK434" s="22">
        <v>650.95650000000001</v>
      </c>
      <c r="JL434" s="22">
        <v>280.33334000000002</v>
      </c>
      <c r="JM434" s="22">
        <v>73.254901000000004</v>
      </c>
      <c r="JN434" s="22">
        <v>23.427978</v>
      </c>
      <c r="JO434" s="22">
        <v>181.20702</v>
      </c>
      <c r="JP434" s="22">
        <v>245.94959</v>
      </c>
      <c r="JQ434" s="22">
        <v>45.558169999999997</v>
      </c>
      <c r="JR434" s="22">
        <v>81.020865000000001</v>
      </c>
      <c r="JS434" s="22">
        <v>104.39006000000001</v>
      </c>
      <c r="JT434" s="22">
        <v>416.68509999999998</v>
      </c>
      <c r="JU434" s="22">
        <v>189.50727000000001</v>
      </c>
      <c r="JV434" s="22">
        <v>60.501637000000002</v>
      </c>
      <c r="JW434" s="22">
        <v>29.931940000000001</v>
      </c>
      <c r="JX434" s="22">
        <v>128.22506000000001</v>
      </c>
      <c r="JY434" s="22">
        <v>165.45094</v>
      </c>
      <c r="JZ434" s="22">
        <v>68.259758000000005</v>
      </c>
      <c r="KA434" s="22">
        <v>134.33485999999999</v>
      </c>
      <c r="KB434" s="22">
        <v>185.73434</v>
      </c>
      <c r="KC434" s="22">
        <v>813.41654000000005</v>
      </c>
      <c r="KD434" s="22">
        <v>350.24984000000001</v>
      </c>
      <c r="KE434" s="22">
        <v>89.258788999999993</v>
      </c>
      <c r="KF434" s="22">
        <v>35.098258000000001</v>
      </c>
      <c r="KG434" s="22">
        <v>233.95488</v>
      </c>
      <c r="KH434" s="22">
        <v>310.2756</v>
      </c>
      <c r="KI434" s="22">
        <v>59.852632999999997</v>
      </c>
      <c r="KJ434" s="22">
        <v>115.09581</v>
      </c>
      <c r="KK434" s="22">
        <v>156.84573</v>
      </c>
      <c r="KL434" s="22">
        <v>674.49746000000005</v>
      </c>
      <c r="KM434" s="22">
        <v>293.46940000000001</v>
      </c>
      <c r="KN434" s="22">
        <v>78.474903999999995</v>
      </c>
      <c r="KO434" s="22">
        <v>32.757455999999998</v>
      </c>
      <c r="KP434" s="22">
        <v>196.56798000000001</v>
      </c>
      <c r="KQ434" s="22">
        <v>259.29034000000001</v>
      </c>
      <c r="KR434" s="22">
        <v>32.022233999999997</v>
      </c>
      <c r="KS434" s="22">
        <v>57.272215000000003</v>
      </c>
      <c r="KT434" s="22">
        <v>71.505758</v>
      </c>
      <c r="KU434" s="22">
        <v>279.84041000000002</v>
      </c>
      <c r="KV434" s="22">
        <v>130.29716999999999</v>
      </c>
      <c r="KW434" s="22">
        <v>44.757662000000003</v>
      </c>
      <c r="KX434" s="22">
        <v>22.134964</v>
      </c>
      <c r="KY434" s="22">
        <v>87.309983000000003</v>
      </c>
      <c r="KZ434" s="22">
        <v>111.76824000000001</v>
      </c>
      <c r="LA434" s="22">
        <v>54.013061</v>
      </c>
      <c r="LB434" s="22">
        <v>108.81945</v>
      </c>
      <c r="LC434" s="22">
        <v>150.07362000000001</v>
      </c>
      <c r="LD434" s="22">
        <v>662.66675999999995</v>
      </c>
      <c r="LE434" s="22">
        <v>285.49218999999999</v>
      </c>
      <c r="LF434" s="22">
        <v>72.632374999999996</v>
      </c>
      <c r="LG434" s="22">
        <v>27.217420000000001</v>
      </c>
      <c r="LH434" s="22">
        <v>189.40145999999999</v>
      </c>
      <c r="LI434" s="22">
        <v>251.56849</v>
      </c>
      <c r="LJ434" s="22">
        <v>45.701144999999997</v>
      </c>
      <c r="LK434" s="22">
        <v>89.879819999999995</v>
      </c>
      <c r="LL434" s="22">
        <v>121.70256999999999</v>
      </c>
      <c r="LM434" s="22">
        <v>526.55080999999996</v>
      </c>
      <c r="LN434" s="22">
        <v>229.78245999999999</v>
      </c>
      <c r="LO434" s="22">
        <v>61.956960000000002</v>
      </c>
      <c r="LP434" s="22">
        <v>24.838806999999999</v>
      </c>
      <c r="LQ434" s="22">
        <v>152.7099</v>
      </c>
      <c r="LR434" s="22">
        <v>201.56671</v>
      </c>
      <c r="LS434" s="22" t="s">
        <v>58</v>
      </c>
      <c r="LT434" s="22" t="s">
        <v>42</v>
      </c>
      <c r="LU434" s="22">
        <v>436.85433</v>
      </c>
      <c r="LV434" s="22">
        <v>105.49206</v>
      </c>
      <c r="LW434" s="22">
        <v>188.52334999999999</v>
      </c>
      <c r="LX434" s="22">
        <v>264.86151000000001</v>
      </c>
      <c r="LY434" s="22">
        <v>1125.3391999999999</v>
      </c>
      <c r="LZ434" s="22">
        <v>481.54790000000003</v>
      </c>
      <c r="MA434" s="22">
        <v>121.50288999999999</v>
      </c>
      <c r="MB434" s="22">
        <v>57.054504999999999</v>
      </c>
      <c r="MC434" s="22">
        <v>331.38319000000001</v>
      </c>
      <c r="MD434" s="22" t="s">
        <v>58</v>
      </c>
      <c r="ME434" s="22" t="s">
        <v>42</v>
      </c>
      <c r="MF434" s="22">
        <v>294.48809999999997</v>
      </c>
      <c r="MG434" s="22">
        <v>491.85701</v>
      </c>
      <c r="MH434" s="22">
        <v>663.31929000000002</v>
      </c>
      <c r="MI434" s="22">
        <v>2642.7556</v>
      </c>
      <c r="MJ434" s="22">
        <v>1168.2487000000001</v>
      </c>
      <c r="MK434" s="22">
        <v>341.59519</v>
      </c>
      <c r="ML434" s="22">
        <v>186.20004</v>
      </c>
      <c r="MM434" s="22">
        <v>816.05125999999996</v>
      </c>
      <c r="MN434" s="22">
        <v>1058.1574000000001</v>
      </c>
      <c r="MO434" s="22">
        <v>323.84447999999998</v>
      </c>
      <c r="MP434" s="22">
        <v>521.24874</v>
      </c>
      <c r="MQ434" s="22">
        <v>692.74098000000004</v>
      </c>
      <c r="MR434" s="22">
        <v>2672.5275000000001</v>
      </c>
      <c r="MS434" s="22">
        <v>1197.7602999999999</v>
      </c>
      <c r="MT434" s="22">
        <v>370.96064000000001</v>
      </c>
      <c r="MU434" s="22">
        <v>215.53739999999999</v>
      </c>
      <c r="MV434" s="22">
        <v>845.49996999999996</v>
      </c>
      <c r="MW434" s="22">
        <v>1087.6531</v>
      </c>
      <c r="MX434" s="22" t="s">
        <v>58</v>
      </c>
      <c r="MY434" s="22" t="s">
        <v>42</v>
      </c>
      <c r="MZ434" s="22">
        <v>0.83269649000000001</v>
      </c>
      <c r="NA434" s="22">
        <v>1.5202978</v>
      </c>
      <c r="NB434" s="22">
        <v>1.0049653000000001</v>
      </c>
      <c r="NC434" s="22">
        <v>1.1631666000000001</v>
      </c>
      <c r="ND434" s="22">
        <v>2.9444267000000002</v>
      </c>
      <c r="NE434" s="22">
        <v>1.6115622999999999</v>
      </c>
      <c r="NF434" s="22">
        <v>0.86617206000000002</v>
      </c>
      <c r="NG434" s="22">
        <v>0.73295014000000003</v>
      </c>
      <c r="NH434" s="22">
        <v>1.3008845</v>
      </c>
      <c r="NI434" s="22">
        <v>0.48278012999999997</v>
      </c>
      <c r="NJ434" s="22">
        <v>1.1692813</v>
      </c>
      <c r="NK434" s="22">
        <v>0.65477326999999996</v>
      </c>
      <c r="NL434" s="22">
        <v>0.81272155000000001</v>
      </c>
      <c r="NM434" s="22">
        <v>2.5911316000000002</v>
      </c>
      <c r="NN434" s="22">
        <v>1.2603997</v>
      </c>
      <c r="NO434" s="22">
        <v>0.51620213000000004</v>
      </c>
      <c r="NP434" s="22">
        <v>0.38319335999999998</v>
      </c>
      <c r="NQ434" s="22">
        <v>0.95021900999999998</v>
      </c>
      <c r="NR434" s="22">
        <v>1.3696847000000001</v>
      </c>
      <c r="NS434" s="22">
        <v>1.0189432</v>
      </c>
      <c r="NT434" s="22" t="s">
        <v>58</v>
      </c>
      <c r="NU434" s="22" t="s">
        <v>42</v>
      </c>
      <c r="NV434" s="22">
        <v>8.6208580000000003E-3</v>
      </c>
      <c r="NW434" s="22">
        <v>6.3568317000000001E-3</v>
      </c>
      <c r="NX434" s="22">
        <v>4.9644828000000004E-3</v>
      </c>
      <c r="NY434" s="22">
        <v>5.4157542999999997E-3</v>
      </c>
      <c r="NZ434" s="22">
        <v>3.5043291000000001E-3</v>
      </c>
      <c r="OA434" s="22">
        <v>4.9644828000000004E-3</v>
      </c>
      <c r="OB434" s="22">
        <v>5.4157542999999997E-3</v>
      </c>
      <c r="OC434" s="22">
        <v>3.5043291000000001E-3</v>
      </c>
      <c r="OD434" s="22">
        <v>9.0659278999999995E-3</v>
      </c>
      <c r="OE434" s="22">
        <v>9.0659278999999995E-3</v>
      </c>
      <c r="OF434" s="22">
        <v>9.1405933999999994E-2</v>
      </c>
      <c r="OG434" s="22">
        <v>0.18246193999999999</v>
      </c>
      <c r="OH434" s="22">
        <v>0.12487299</v>
      </c>
      <c r="OI434" s="22">
        <v>0.37646879999999999</v>
      </c>
      <c r="OJ434" s="22" t="s">
        <v>58</v>
      </c>
      <c r="OK434" s="22" t="s">
        <v>42</v>
      </c>
      <c r="OL434" s="22">
        <v>6.5646145000000002</v>
      </c>
      <c r="OM434" s="22">
        <v>13.231576</v>
      </c>
      <c r="ON434" s="22">
        <v>5.1166488000000001</v>
      </c>
      <c r="OO434" s="22">
        <v>13.616643</v>
      </c>
      <c r="OP434" s="22">
        <v>13.616643</v>
      </c>
      <c r="OQ434" s="22">
        <v>13.616643</v>
      </c>
      <c r="OR434" s="22">
        <v>5.1166488000000001</v>
      </c>
      <c r="OS434" s="22">
        <v>5.1166488000000001</v>
      </c>
      <c r="OT434" s="22">
        <v>6.5646145000000002</v>
      </c>
      <c r="OU434" s="22">
        <v>6.4980859000000004</v>
      </c>
      <c r="OV434" s="22">
        <v>10.121390999999999</v>
      </c>
      <c r="OW434" s="22">
        <v>7.4874748999999996</v>
      </c>
      <c r="OX434" s="22">
        <v>10.121390999999999</v>
      </c>
      <c r="OY434" s="22">
        <v>12.398923999999999</v>
      </c>
      <c r="OZ434" s="22">
        <v>12.398923999999999</v>
      </c>
      <c r="PA434" s="22">
        <v>7.4874748999999996</v>
      </c>
      <c r="PB434" s="22">
        <v>7.4874748999999996</v>
      </c>
      <c r="PC434" s="22">
        <v>6.4980859000000004</v>
      </c>
    </row>
    <row r="435" spans="1:421">
      <c r="A435" s="22" t="s">
        <v>59</v>
      </c>
      <c r="B435" s="22" t="s">
        <v>42</v>
      </c>
      <c r="C435" s="22">
        <v>2199.6419999999998</v>
      </c>
      <c r="D435" s="22">
        <v>2196.9886999999999</v>
      </c>
      <c r="E435" s="22">
        <v>2263.3290999999999</v>
      </c>
      <c r="F435" s="22">
        <v>2183.4096</v>
      </c>
      <c r="G435" s="22">
        <v>2200.7127999999998</v>
      </c>
      <c r="H435" s="22">
        <v>2204.9214999999999</v>
      </c>
      <c r="I435" s="22">
        <v>2228.8708999999999</v>
      </c>
      <c r="J435" s="22">
        <v>2241.0569</v>
      </c>
      <c r="K435" s="22">
        <v>3270.6320999999998</v>
      </c>
      <c r="L435" s="22">
        <v>2518.4479999999999</v>
      </c>
      <c r="M435" s="22">
        <v>2600.973</v>
      </c>
      <c r="N435" s="22">
        <v>2583.2856999999999</v>
      </c>
      <c r="O435" s="22">
        <v>2476.9793</v>
      </c>
      <c r="P435" s="22">
        <v>2508.9969000000001</v>
      </c>
      <c r="Q435" s="22">
        <v>2516.7846</v>
      </c>
      <c r="R435" s="22">
        <v>2519.5246999999999</v>
      </c>
      <c r="S435" s="22">
        <v>2542.0736000000002</v>
      </c>
      <c r="T435" s="22">
        <v>3873.9811</v>
      </c>
      <c r="U435" s="22">
        <v>2345.7292000000002</v>
      </c>
      <c r="V435" s="22">
        <v>2399.5079999999998</v>
      </c>
      <c r="W435" s="22">
        <v>2408.1367</v>
      </c>
      <c r="X435" s="22">
        <v>2312.7269000000001</v>
      </c>
      <c r="Y435" s="22">
        <v>2339.5535</v>
      </c>
      <c r="Z435" s="22">
        <v>2346.0785999999998</v>
      </c>
      <c r="AA435" s="22">
        <v>2354.7132000000001</v>
      </c>
      <c r="AB435" s="22">
        <v>2373.6062999999999</v>
      </c>
      <c r="AC435" s="22">
        <v>3571.8267999999998</v>
      </c>
      <c r="AD435" s="22">
        <v>1961.3006</v>
      </c>
      <c r="AE435" s="22">
        <v>1963.0822000000001</v>
      </c>
      <c r="AF435" s="22">
        <v>2021.5434</v>
      </c>
      <c r="AG435" s="22">
        <v>1959.2623000000001</v>
      </c>
      <c r="AH435" s="22">
        <v>1967.9411</v>
      </c>
      <c r="AI435" s="22">
        <v>1970.0519999999999</v>
      </c>
      <c r="AJ435" s="22">
        <v>2004.2601</v>
      </c>
      <c r="AK435" s="22">
        <v>2010.3723</v>
      </c>
      <c r="AL435" s="22">
        <v>2965.7460999999998</v>
      </c>
      <c r="AM435" s="22">
        <v>2258.3847999999998</v>
      </c>
      <c r="AN435" s="22">
        <v>2339.0369000000001</v>
      </c>
      <c r="AO435" s="22">
        <v>2319.7487999999998</v>
      </c>
      <c r="AP435" s="22">
        <v>2232.9776999999999</v>
      </c>
      <c r="AQ435" s="22">
        <v>2255.2890000000002</v>
      </c>
      <c r="AR435" s="22">
        <v>2260.7157999999999</v>
      </c>
      <c r="AS435" s="22">
        <v>2275.3173000000002</v>
      </c>
      <c r="AT435" s="22">
        <v>2291.0304000000001</v>
      </c>
      <c r="AU435" s="22">
        <v>3527.2260999999999</v>
      </c>
      <c r="AV435" s="22">
        <v>2096.4414000000002</v>
      </c>
      <c r="AW435" s="22">
        <v>2150.4265999999998</v>
      </c>
      <c r="AX435" s="22">
        <v>2155.5005000000001</v>
      </c>
      <c r="AY435" s="22">
        <v>2078.8897000000002</v>
      </c>
      <c r="AZ435" s="22">
        <v>2096.3784000000001</v>
      </c>
      <c r="BA435" s="22">
        <v>2100.6322</v>
      </c>
      <c r="BB435" s="22">
        <v>2120.6729999999998</v>
      </c>
      <c r="BC435" s="22">
        <v>2132.9897000000001</v>
      </c>
      <c r="BD435" s="22">
        <v>3244.3721</v>
      </c>
      <c r="BE435" s="22">
        <v>1916.7388000000001</v>
      </c>
      <c r="BF435" s="22">
        <v>1856.2334000000001</v>
      </c>
      <c r="BG435" s="22">
        <v>1973.5533</v>
      </c>
      <c r="BH435" s="22">
        <v>1836.6459</v>
      </c>
      <c r="BI435" s="22">
        <v>1879.8737000000001</v>
      </c>
      <c r="BJ435" s="22">
        <v>1883.8674000000001</v>
      </c>
      <c r="BK435" s="22">
        <v>1940.8549</v>
      </c>
      <c r="BL435" s="22">
        <v>1952.4186</v>
      </c>
      <c r="BM435" s="22">
        <v>2809.1694000000002</v>
      </c>
      <c r="BN435" s="22">
        <v>2229.9270000000001</v>
      </c>
      <c r="BO435" s="22">
        <v>2160.0025000000001</v>
      </c>
      <c r="BP435" s="22">
        <v>2288.9178999999999</v>
      </c>
      <c r="BQ435" s="22">
        <v>2128.1023</v>
      </c>
      <c r="BR435" s="22">
        <v>2183.4657999999999</v>
      </c>
      <c r="BS435" s="22">
        <v>2189.9699999999998</v>
      </c>
      <c r="BT435" s="22">
        <v>2235.6653000000001</v>
      </c>
      <c r="BU435" s="22">
        <v>2254.4978999999998</v>
      </c>
      <c r="BV435" s="22">
        <v>3266.7826</v>
      </c>
      <c r="BW435" s="22">
        <v>2062.5711000000001</v>
      </c>
      <c r="BX435" s="22">
        <v>1997.7103</v>
      </c>
      <c r="BY435" s="22">
        <v>2118.8600999999999</v>
      </c>
      <c r="BZ435" s="22">
        <v>1970.3012000000001</v>
      </c>
      <c r="CA435" s="22">
        <v>2020.3825999999999</v>
      </c>
      <c r="CB435" s="22">
        <v>2025.9711</v>
      </c>
      <c r="CC435" s="22">
        <v>2073.1048000000001</v>
      </c>
      <c r="CD435" s="22">
        <v>2089.2860999999998</v>
      </c>
      <c r="CE435" s="22">
        <v>3019.7179999999998</v>
      </c>
      <c r="CF435" s="22">
        <v>1706.2364</v>
      </c>
      <c r="CG435" s="22">
        <v>1654.2859000000001</v>
      </c>
      <c r="CH435" s="22">
        <v>1760.3146999999999</v>
      </c>
      <c r="CI435" s="22">
        <v>1644.8261</v>
      </c>
      <c r="CJ435" s="22">
        <v>1677.6476</v>
      </c>
      <c r="CK435" s="22">
        <v>1679.5762999999999</v>
      </c>
      <c r="CL435" s="22">
        <v>1744.5228</v>
      </c>
      <c r="CM435" s="22">
        <v>1750.1076</v>
      </c>
      <c r="CN435" s="22">
        <v>2548.5454</v>
      </c>
      <c r="CO435" s="22">
        <v>1991.5634</v>
      </c>
      <c r="CP435" s="22">
        <v>1931.0358000000001</v>
      </c>
      <c r="CQ435" s="22">
        <v>2047.5065999999999</v>
      </c>
      <c r="CR435" s="22">
        <v>1910.2016000000001</v>
      </c>
      <c r="CS435" s="22">
        <v>1954.1686999999999</v>
      </c>
      <c r="CT435" s="22">
        <v>1958.4166</v>
      </c>
      <c r="CU435" s="22">
        <v>2012.7268999999999</v>
      </c>
      <c r="CV435" s="22">
        <v>2025.0266999999999</v>
      </c>
      <c r="CW435" s="22">
        <v>2965.2595999999999</v>
      </c>
      <c r="CX435" s="22">
        <v>1841.6424999999999</v>
      </c>
      <c r="CY435" s="22">
        <v>1785.6478999999999</v>
      </c>
      <c r="CZ435" s="22">
        <v>1895.2327</v>
      </c>
      <c r="DA435" s="22">
        <v>1768.9257</v>
      </c>
      <c r="DB435" s="22">
        <v>1808.1107999999999</v>
      </c>
      <c r="DC435" s="22">
        <v>1811.5202999999999</v>
      </c>
      <c r="DD435" s="22">
        <v>1867.3175000000001</v>
      </c>
      <c r="DE435" s="22">
        <v>1877.1896999999999</v>
      </c>
      <c r="DF435" s="22">
        <v>2744.0410000000002</v>
      </c>
      <c r="DG435" s="22" t="s">
        <v>59</v>
      </c>
      <c r="DH435" s="22" t="s">
        <v>42</v>
      </c>
      <c r="DI435" s="22">
        <v>2252.3829000000001</v>
      </c>
      <c r="DJ435" s="22">
        <v>2249.0920000000001</v>
      </c>
      <c r="DK435" s="22">
        <v>2317.4816000000001</v>
      </c>
      <c r="DL435" s="22">
        <v>2233.9947999999999</v>
      </c>
      <c r="DM435" s="22">
        <v>2252.7184999999999</v>
      </c>
      <c r="DN435" s="22">
        <v>2257.2725999999998</v>
      </c>
      <c r="DO435" s="22">
        <v>2280.1947</v>
      </c>
      <c r="DP435" s="22">
        <v>2293.3811000000001</v>
      </c>
      <c r="DQ435" s="22">
        <v>3348.2746999999999</v>
      </c>
      <c r="DR435" s="22">
        <v>2681.9747000000002</v>
      </c>
      <c r="DS435" s="22">
        <v>2670.2442999999998</v>
      </c>
      <c r="DT435" s="22">
        <v>2748.7528000000002</v>
      </c>
      <c r="DU435" s="22">
        <v>2637.1876999999999</v>
      </c>
      <c r="DV435" s="22">
        <v>2671.3629000000001</v>
      </c>
      <c r="DW435" s="22">
        <v>2679.6754000000001</v>
      </c>
      <c r="DX435" s="22">
        <v>2680.6950999999999</v>
      </c>
      <c r="DY435" s="22">
        <v>2704.7636000000002</v>
      </c>
      <c r="DZ435" s="22">
        <v>3977.3652999999999</v>
      </c>
      <c r="EA435" s="22">
        <v>2465.6417000000001</v>
      </c>
      <c r="EB435" s="22">
        <v>2456.6696000000002</v>
      </c>
      <c r="EC435" s="22">
        <v>2529.6369</v>
      </c>
      <c r="ED435" s="22">
        <v>2429.7633999999998</v>
      </c>
      <c r="EE435" s="22">
        <v>2458.4481999999998</v>
      </c>
      <c r="EF435" s="22">
        <v>2465.4252999999999</v>
      </c>
      <c r="EG435" s="22">
        <v>2472.5128</v>
      </c>
      <c r="EH435" s="22">
        <v>2492.7145999999998</v>
      </c>
      <c r="EI435" s="22">
        <v>3656.9922999999999</v>
      </c>
      <c r="EJ435" s="22">
        <v>1961.3006</v>
      </c>
      <c r="EK435" s="22">
        <v>1963.0822000000001</v>
      </c>
      <c r="EL435" s="22">
        <v>2021.5434</v>
      </c>
      <c r="EM435" s="22">
        <v>1959.2623000000001</v>
      </c>
      <c r="EN435" s="22">
        <v>1967.9411</v>
      </c>
      <c r="EO435" s="22">
        <v>1970.0519999999999</v>
      </c>
      <c r="EP435" s="22">
        <v>2004.2601</v>
      </c>
      <c r="EQ435" s="22">
        <v>2010.3723</v>
      </c>
      <c r="ER435" s="22">
        <v>2965.7460999999998</v>
      </c>
      <c r="ES435" s="22">
        <v>2344.8616999999999</v>
      </c>
      <c r="ET435" s="22">
        <v>2339.0369000000001</v>
      </c>
      <c r="EU435" s="22">
        <v>2406.509</v>
      </c>
      <c r="EV435" s="22">
        <v>2319.0441999999998</v>
      </c>
      <c r="EW435" s="22">
        <v>2341.6277</v>
      </c>
      <c r="EX435" s="22">
        <v>2347.1208000000001</v>
      </c>
      <c r="EY435" s="22">
        <v>2361.5354000000002</v>
      </c>
      <c r="EZ435" s="22">
        <v>2377.4402</v>
      </c>
      <c r="FA435" s="22">
        <v>3527.2260999999999</v>
      </c>
      <c r="FB435" s="22">
        <v>2153.7723999999998</v>
      </c>
      <c r="FC435" s="22">
        <v>2150.4265999999998</v>
      </c>
      <c r="FD435" s="22">
        <v>2213.0192999999999</v>
      </c>
      <c r="FE435" s="22">
        <v>2135.9486999999999</v>
      </c>
      <c r="FF435" s="22">
        <v>2153.6178</v>
      </c>
      <c r="FG435" s="22">
        <v>2157.9155000000001</v>
      </c>
      <c r="FH435" s="22">
        <v>2177.8323999999998</v>
      </c>
      <c r="FI435" s="22">
        <v>2190.2761999999998</v>
      </c>
      <c r="FJ435" s="22">
        <v>3244.3721</v>
      </c>
      <c r="FK435" s="22">
        <v>1960.8867</v>
      </c>
      <c r="FL435" s="22">
        <v>1898.3449000000001</v>
      </c>
      <c r="FM435" s="22">
        <v>2018.8924</v>
      </c>
      <c r="FN435" s="22">
        <v>1877.0965000000001</v>
      </c>
      <c r="FO435" s="22">
        <v>1922.3638000000001</v>
      </c>
      <c r="FP435" s="22">
        <v>1926.6962000000001</v>
      </c>
      <c r="FQ435" s="22">
        <v>1983.4213</v>
      </c>
      <c r="FR435" s="22">
        <v>1995.9656</v>
      </c>
      <c r="FS435" s="22">
        <v>2872.9989999999998</v>
      </c>
      <c r="FT435" s="22">
        <v>2269.4603999999999</v>
      </c>
      <c r="FU435" s="22">
        <v>2197.6397000000002</v>
      </c>
      <c r="FV435" s="22">
        <v>2329.3552</v>
      </c>
      <c r="FW435" s="22">
        <v>2163.9078</v>
      </c>
      <c r="FX435" s="22">
        <v>2221.3368</v>
      </c>
      <c r="FY435" s="22">
        <v>2228.2145</v>
      </c>
      <c r="FZ435" s="22">
        <v>2273.0450000000001</v>
      </c>
      <c r="GA435" s="22">
        <v>2292.9589999999998</v>
      </c>
      <c r="GB435" s="22">
        <v>3323.5716000000002</v>
      </c>
      <c r="GC435" s="22">
        <v>2110.2395999999999</v>
      </c>
      <c r="GD435" s="22">
        <v>2043.2372</v>
      </c>
      <c r="GE435" s="22">
        <v>2167.7069999999999</v>
      </c>
      <c r="GF435" s="22">
        <v>2013.9784999999999</v>
      </c>
      <c r="GG435" s="22">
        <v>2066.2647000000002</v>
      </c>
      <c r="GH435" s="22">
        <v>2072.2303999999999</v>
      </c>
      <c r="GI435" s="22">
        <v>2118.8638999999998</v>
      </c>
      <c r="GJ435" s="22">
        <v>2136.1372000000001</v>
      </c>
      <c r="GK435" s="22">
        <v>3088.6305000000002</v>
      </c>
      <c r="GL435" s="22">
        <v>1706.2364</v>
      </c>
      <c r="GM435" s="22">
        <v>1654.2859000000001</v>
      </c>
      <c r="GN435" s="22">
        <v>1760.3146999999999</v>
      </c>
      <c r="GO435" s="22">
        <v>1644.8261</v>
      </c>
      <c r="GP435" s="22">
        <v>1677.6476</v>
      </c>
      <c r="GQ435" s="22">
        <v>1679.5762999999999</v>
      </c>
      <c r="GR435" s="22">
        <v>1744.5228</v>
      </c>
      <c r="GS435" s="22">
        <v>1750.1076</v>
      </c>
      <c r="GT435" s="22">
        <v>2548.5454</v>
      </c>
      <c r="GU435" s="22">
        <v>1991.5634</v>
      </c>
      <c r="GV435" s="22">
        <v>1931.0358000000001</v>
      </c>
      <c r="GW435" s="22">
        <v>2047.5065999999999</v>
      </c>
      <c r="GX435" s="22">
        <v>1910.2016000000001</v>
      </c>
      <c r="GY435" s="22">
        <v>1954.1686999999999</v>
      </c>
      <c r="GZ435" s="22">
        <v>1958.4166</v>
      </c>
      <c r="HA435" s="22">
        <v>2012.7268999999999</v>
      </c>
      <c r="HB435" s="22">
        <v>2025.0266999999999</v>
      </c>
      <c r="HC435" s="22">
        <v>2965.2595999999999</v>
      </c>
      <c r="HD435" s="22">
        <v>1841.6424999999999</v>
      </c>
      <c r="HE435" s="22">
        <v>1785.6478999999999</v>
      </c>
      <c r="HF435" s="22">
        <v>1895.2327</v>
      </c>
      <c r="HG435" s="22">
        <v>1768.9257</v>
      </c>
      <c r="HH435" s="22">
        <v>1808.1107999999999</v>
      </c>
      <c r="HI435" s="22">
        <v>1811.5202999999999</v>
      </c>
      <c r="HJ435" s="22">
        <v>1867.3175000000001</v>
      </c>
      <c r="HK435" s="22">
        <v>1877.1896999999999</v>
      </c>
      <c r="HL435" s="22">
        <v>2744.0410000000002</v>
      </c>
      <c r="HM435" s="22" t="s">
        <v>59</v>
      </c>
      <c r="HN435" s="22" t="s">
        <v>42</v>
      </c>
      <c r="HO435" s="22">
        <v>2120.7334999999998</v>
      </c>
      <c r="HP435" s="22">
        <v>2120.4708999999998</v>
      </c>
      <c r="HQ435" s="22">
        <v>2183.1406999999999</v>
      </c>
      <c r="HR435" s="22">
        <v>2112.08</v>
      </c>
      <c r="HS435" s="22">
        <v>2124.8479000000002</v>
      </c>
      <c r="HT435" s="22">
        <v>2127.9533999999999</v>
      </c>
      <c r="HU435" s="22">
        <v>2157.7143999999998</v>
      </c>
      <c r="HV435" s="22">
        <v>2166.7062999999998</v>
      </c>
      <c r="HW435" s="22">
        <v>3165.5030999999999</v>
      </c>
      <c r="HX435" s="22">
        <v>2601.7545</v>
      </c>
      <c r="HY435" s="22">
        <v>2592.1376</v>
      </c>
      <c r="HZ435" s="22">
        <v>2665.6253000000002</v>
      </c>
      <c r="IA435" s="22">
        <v>2563.8908000000001</v>
      </c>
      <c r="IB435" s="22">
        <v>2593.7064999999998</v>
      </c>
      <c r="IC435" s="22">
        <v>2600.9587000000001</v>
      </c>
      <c r="ID435" s="22">
        <v>2606.2492000000002</v>
      </c>
      <c r="IE435" s="22">
        <v>2627.2474000000002</v>
      </c>
      <c r="IF435" s="22">
        <v>3871.9983999999999</v>
      </c>
      <c r="IG435" s="22">
        <v>2370.7883000000002</v>
      </c>
      <c r="IH435" s="22">
        <v>2364.2507000000001</v>
      </c>
      <c r="II435" s="22">
        <v>2432.0291999999999</v>
      </c>
      <c r="IJ435" s="22">
        <v>2342.8101000000001</v>
      </c>
      <c r="IK435" s="22">
        <v>2366.5906</v>
      </c>
      <c r="IL435" s="22">
        <v>2372.3746999999998</v>
      </c>
      <c r="IM435" s="22">
        <v>2384.672</v>
      </c>
      <c r="IN435" s="22">
        <v>2401.4198000000001</v>
      </c>
      <c r="IO435" s="22">
        <v>3529.9171999999999</v>
      </c>
      <c r="IP435" s="22">
        <v>1961.3006</v>
      </c>
      <c r="IQ435" s="22">
        <v>1963.0822000000001</v>
      </c>
      <c r="IR435" s="22">
        <v>2021.5434</v>
      </c>
      <c r="IS435" s="22">
        <v>1959.2623000000001</v>
      </c>
      <c r="IT435" s="22">
        <v>1967.9411</v>
      </c>
      <c r="IU435" s="22">
        <v>1970.0519999999999</v>
      </c>
      <c r="IV435" s="22">
        <v>2004.2601</v>
      </c>
      <c r="IW435" s="22">
        <v>2010.3723</v>
      </c>
      <c r="IX435" s="22">
        <v>2965.7460999999998</v>
      </c>
      <c r="IY435" s="22">
        <v>2413.8218999999999</v>
      </c>
      <c r="IZ435" s="22">
        <v>2406.6871999999998</v>
      </c>
      <c r="JA435" s="22">
        <v>2475.2856999999999</v>
      </c>
      <c r="JB435" s="22">
        <v>2383.9630000000002</v>
      </c>
      <c r="JC435" s="22">
        <v>2408.8571000000002</v>
      </c>
      <c r="JD435" s="22">
        <v>2414.9122000000002</v>
      </c>
      <c r="JE435" s="22">
        <v>2425.7107999999998</v>
      </c>
      <c r="JF435" s="22">
        <v>2443.2428</v>
      </c>
      <c r="JG435" s="22">
        <v>3630.1273999999999</v>
      </c>
      <c r="JH435" s="22">
        <v>2200.1304</v>
      </c>
      <c r="JI435" s="22">
        <v>2195.9187000000002</v>
      </c>
      <c r="JJ435" s="22">
        <v>2259.2593000000002</v>
      </c>
      <c r="JK435" s="22">
        <v>2179.6349</v>
      </c>
      <c r="JL435" s="22">
        <v>2198.8319000000001</v>
      </c>
      <c r="JM435" s="22">
        <v>2203.5012999999999</v>
      </c>
      <c r="JN435" s="22">
        <v>2221.0295999999998</v>
      </c>
      <c r="JO435" s="22">
        <v>2234.5493999999999</v>
      </c>
      <c r="JP435" s="22">
        <v>3313.8015</v>
      </c>
      <c r="JQ435" s="22">
        <v>1850.1646000000001</v>
      </c>
      <c r="JR435" s="22">
        <v>1793.7533000000001</v>
      </c>
      <c r="JS435" s="22">
        <v>1906.0109</v>
      </c>
      <c r="JT435" s="22">
        <v>1779.4864</v>
      </c>
      <c r="JU435" s="22">
        <v>1817.4576</v>
      </c>
      <c r="JV435" s="22">
        <v>1820.3665000000001</v>
      </c>
      <c r="JW435" s="22">
        <v>1882.1946</v>
      </c>
      <c r="JX435" s="22">
        <v>1890.6171999999999</v>
      </c>
      <c r="JY435" s="22">
        <v>2723.5086000000001</v>
      </c>
      <c r="JZ435" s="22">
        <v>2185.4935</v>
      </c>
      <c r="KA435" s="22">
        <v>2118.8771000000002</v>
      </c>
      <c r="KB435" s="22">
        <v>2242.7934</v>
      </c>
      <c r="KC435" s="22">
        <v>2090.0140000000001</v>
      </c>
      <c r="KD435" s="22">
        <v>2141.8665999999998</v>
      </c>
      <c r="KE435" s="22">
        <v>2147.7516000000001</v>
      </c>
      <c r="KF435" s="22">
        <v>2194.6107000000002</v>
      </c>
      <c r="KG435" s="22">
        <v>2211.6504</v>
      </c>
      <c r="KH435" s="22">
        <v>3211.6451999999999</v>
      </c>
      <c r="KI435" s="22">
        <v>2023.386</v>
      </c>
      <c r="KJ435" s="22">
        <v>1961.6968999999999</v>
      </c>
      <c r="KK435" s="22">
        <v>2078.5727000000002</v>
      </c>
      <c r="KL435" s="22">
        <v>1937.9204999999999</v>
      </c>
      <c r="KM435" s="22">
        <v>1984.2150999999999</v>
      </c>
      <c r="KN435" s="22">
        <v>1989.0628999999999</v>
      </c>
      <c r="KO435" s="22">
        <v>2038.8815999999999</v>
      </c>
      <c r="KP435" s="22">
        <v>2052.9182000000001</v>
      </c>
      <c r="KQ435" s="22">
        <v>2973.5992999999999</v>
      </c>
      <c r="KR435" s="22">
        <v>1706.2364</v>
      </c>
      <c r="KS435" s="22">
        <v>1654.2859000000001</v>
      </c>
      <c r="KT435" s="22">
        <v>1760.3146999999999</v>
      </c>
      <c r="KU435" s="22">
        <v>1644.8261</v>
      </c>
      <c r="KV435" s="22">
        <v>1677.6476</v>
      </c>
      <c r="KW435" s="22">
        <v>1679.5762999999999</v>
      </c>
      <c r="KX435" s="22">
        <v>1744.5228</v>
      </c>
      <c r="KY435" s="22">
        <v>1750.1076</v>
      </c>
      <c r="KZ435" s="22">
        <v>2548.5454</v>
      </c>
      <c r="LA435" s="22">
        <v>2036.9516000000001</v>
      </c>
      <c r="LB435" s="22">
        <v>1974.9387999999999</v>
      </c>
      <c r="LC435" s="22">
        <v>2092.6875</v>
      </c>
      <c r="LD435" s="22">
        <v>1951.3985</v>
      </c>
      <c r="LE435" s="22">
        <v>1997.7253000000001</v>
      </c>
      <c r="LF435" s="22">
        <v>2002.5250000000001</v>
      </c>
      <c r="LG435" s="22">
        <v>2053.3905</v>
      </c>
      <c r="LH435" s="22">
        <v>2067.2878000000001</v>
      </c>
      <c r="LI435" s="22">
        <v>3030.2406000000001</v>
      </c>
      <c r="LJ435" s="22">
        <v>1871.9984999999999</v>
      </c>
      <c r="LK435" s="22">
        <v>1814.9974999999999</v>
      </c>
      <c r="LL435" s="22">
        <v>1925.4456</v>
      </c>
      <c r="LM435" s="22">
        <v>1796.4376</v>
      </c>
      <c r="LN435" s="22">
        <v>1837.2240999999999</v>
      </c>
      <c r="LO435" s="22">
        <v>1841.0083</v>
      </c>
      <c r="LP435" s="22">
        <v>1894.4625000000001</v>
      </c>
      <c r="LQ435" s="22">
        <v>1905.4195999999999</v>
      </c>
      <c r="LR435" s="22">
        <v>2787.8667</v>
      </c>
      <c r="LS435" s="22" t="s">
        <v>59</v>
      </c>
      <c r="LT435" s="22" t="s">
        <v>42</v>
      </c>
      <c r="LU435" s="22">
        <v>732.34436000000005</v>
      </c>
      <c r="LV435" s="22">
        <v>818.39260999999999</v>
      </c>
      <c r="LW435" s="22">
        <v>782.71741999999995</v>
      </c>
      <c r="LX435" s="22">
        <v>815.37765000000002</v>
      </c>
      <c r="LY435" s="22">
        <v>742.83055000000002</v>
      </c>
      <c r="LZ435" s="22">
        <v>780.38933999999995</v>
      </c>
      <c r="MA435" s="22">
        <v>788.50787000000003</v>
      </c>
      <c r="MB435" s="22">
        <v>748.90810999999997</v>
      </c>
      <c r="MC435" s="22">
        <v>772.41489999999999</v>
      </c>
      <c r="MD435" s="22" t="s">
        <v>59</v>
      </c>
      <c r="ME435" s="22" t="s">
        <v>42</v>
      </c>
      <c r="MF435" s="22">
        <v>5921.7263000000003</v>
      </c>
      <c r="MG435" s="22">
        <v>5810.5748000000003</v>
      </c>
      <c r="MH435" s="22">
        <v>5986.1917999999996</v>
      </c>
      <c r="MI435" s="22">
        <v>5719.1545999999998</v>
      </c>
      <c r="MJ435" s="22">
        <v>5830.9198999999999</v>
      </c>
      <c r="MK435" s="22">
        <v>5849.5599000000002</v>
      </c>
      <c r="ML435" s="22">
        <v>5833.5794999999998</v>
      </c>
      <c r="MM435" s="22">
        <v>5887.5504000000001</v>
      </c>
      <c r="MN435" s="22">
        <v>6853.7993999999999</v>
      </c>
      <c r="MO435" s="22">
        <v>6369.7834000000003</v>
      </c>
      <c r="MP435" s="22">
        <v>6258.6082999999999</v>
      </c>
      <c r="MQ435" s="22">
        <v>6434.2646999999997</v>
      </c>
      <c r="MR435" s="22">
        <v>6167.1719999999996</v>
      </c>
      <c r="MS435" s="22">
        <v>6278.9591</v>
      </c>
      <c r="MT435" s="22">
        <v>6297.6022999999996</v>
      </c>
      <c r="MU435" s="22">
        <v>6281.6255000000001</v>
      </c>
      <c r="MV435" s="22">
        <v>6335.6059999999998</v>
      </c>
      <c r="MW435" s="22">
        <v>7303.9785000000002</v>
      </c>
      <c r="MX435" s="22" t="s">
        <v>59</v>
      </c>
      <c r="MY435" s="22" t="s">
        <v>42</v>
      </c>
      <c r="MZ435" s="22">
        <v>14.033911</v>
      </c>
      <c r="NA435" s="22">
        <v>14.123726</v>
      </c>
      <c r="NB435" s="22">
        <v>13.968526000000001</v>
      </c>
      <c r="NC435" s="22">
        <v>14.033355999999999</v>
      </c>
      <c r="ND435" s="22">
        <v>13.886039</v>
      </c>
      <c r="NE435" s="22">
        <v>13.963564999999999</v>
      </c>
      <c r="NF435" s="22">
        <v>13.980371999999999</v>
      </c>
      <c r="NG435" s="22">
        <v>13.895746000000001</v>
      </c>
      <c r="NH435" s="22">
        <v>13.944411000000001</v>
      </c>
      <c r="NI435" s="22">
        <v>10.588562</v>
      </c>
      <c r="NJ435" s="22">
        <v>10.678233000000001</v>
      </c>
      <c r="NK435" s="22">
        <v>10.523281000000001</v>
      </c>
      <c r="NL435" s="22">
        <v>10.588006999999999</v>
      </c>
      <c r="NM435" s="22">
        <v>10.440925999999999</v>
      </c>
      <c r="NN435" s="22">
        <v>10.518326999999999</v>
      </c>
      <c r="NO435" s="22">
        <v>10.535107999999999</v>
      </c>
      <c r="NP435" s="22">
        <v>10.450616999999999</v>
      </c>
      <c r="NQ435" s="22">
        <v>10.499204000000001</v>
      </c>
      <c r="NR435" s="22">
        <v>19.660641999999999</v>
      </c>
      <c r="NS435" s="22">
        <v>16.214677999999999</v>
      </c>
      <c r="NT435" s="22" t="s">
        <v>59</v>
      </c>
      <c r="NU435" s="22" t="s">
        <v>42</v>
      </c>
      <c r="NV435" s="22">
        <v>0.38230620999999998</v>
      </c>
      <c r="NW435" s="22">
        <v>0.56265999</v>
      </c>
      <c r="NX435" s="22">
        <v>0.31726854999999998</v>
      </c>
      <c r="NY435" s="22">
        <v>0.34610826</v>
      </c>
      <c r="NZ435" s="22">
        <v>0.22395351999999999</v>
      </c>
      <c r="OA435" s="22">
        <v>0.31726854999999998</v>
      </c>
      <c r="OB435" s="22">
        <v>0.34610826</v>
      </c>
      <c r="OC435" s="22">
        <v>0.22395351999999999</v>
      </c>
      <c r="OD435" s="22">
        <v>0.40204356000000002</v>
      </c>
      <c r="OE435" s="22">
        <v>0.40204356000000002</v>
      </c>
      <c r="OF435" s="22">
        <v>22.501486</v>
      </c>
      <c r="OG435" s="22">
        <v>15.283773999999999</v>
      </c>
      <c r="OH435" s="22">
        <v>37.031047999999998</v>
      </c>
      <c r="OI435" s="22">
        <v>15.248633999999999</v>
      </c>
      <c r="OJ435" s="22" t="s">
        <v>59</v>
      </c>
      <c r="OK435" s="22" t="s">
        <v>42</v>
      </c>
      <c r="OL435" s="22">
        <v>201.51838000000001</v>
      </c>
      <c r="OM435" s="22">
        <v>205.81909999999999</v>
      </c>
      <c r="ON435" s="22">
        <v>240.62227999999999</v>
      </c>
      <c r="OO435" s="22">
        <v>209.95206999999999</v>
      </c>
      <c r="OP435" s="22">
        <v>209.95206999999999</v>
      </c>
      <c r="OQ435" s="22">
        <v>209.95206999999999</v>
      </c>
      <c r="OR435" s="22">
        <v>240.62227999999999</v>
      </c>
      <c r="OS435" s="22">
        <v>240.62227999999999</v>
      </c>
      <c r="OT435" s="22">
        <v>201.51838000000001</v>
      </c>
      <c r="OU435" s="22">
        <v>205.47438</v>
      </c>
      <c r="OV435" s="22">
        <v>175.11129</v>
      </c>
      <c r="OW435" s="22">
        <v>241.06102999999999</v>
      </c>
      <c r="OX435" s="22">
        <v>175.11129</v>
      </c>
      <c r="OY435" s="22">
        <v>191.06746000000001</v>
      </c>
      <c r="OZ435" s="22">
        <v>191.06746000000001</v>
      </c>
      <c r="PA435" s="22">
        <v>241.06102999999999</v>
      </c>
      <c r="PB435" s="22">
        <v>241.06102999999999</v>
      </c>
      <c r="PC435" s="22">
        <v>205.47438</v>
      </c>
    </row>
    <row r="436" spans="1:421">
      <c r="A436" s="22" t="s">
        <v>60</v>
      </c>
      <c r="B436" s="22" t="s">
        <v>42</v>
      </c>
      <c r="C436" s="22">
        <v>93.307676000000001</v>
      </c>
      <c r="D436" s="22">
        <v>119.1065</v>
      </c>
      <c r="E436" s="22">
        <v>91.957482999999996</v>
      </c>
      <c r="F436" s="22">
        <v>89.701742999999993</v>
      </c>
      <c r="G436" s="22">
        <v>91.370330999999993</v>
      </c>
      <c r="H436" s="22">
        <v>104.26715</v>
      </c>
      <c r="I436" s="22">
        <v>84.905445</v>
      </c>
      <c r="J436" s="22">
        <v>86.541030000000006</v>
      </c>
      <c r="K436" s="22">
        <v>81.333592999999993</v>
      </c>
      <c r="L436" s="22">
        <v>128.45267999999999</v>
      </c>
      <c r="M436" s="22">
        <v>174.31019000000001</v>
      </c>
      <c r="N436" s="22">
        <v>124.37136</v>
      </c>
      <c r="O436" s="22">
        <v>118.03259</v>
      </c>
      <c r="P436" s="22">
        <v>121.12013</v>
      </c>
      <c r="Q436" s="22">
        <v>144.98425</v>
      </c>
      <c r="R436" s="22">
        <v>111.32237000000001</v>
      </c>
      <c r="S436" s="22">
        <v>114.34883000000001</v>
      </c>
      <c r="T436" s="22">
        <v>111.23469</v>
      </c>
      <c r="U436" s="22">
        <v>115.23005999999999</v>
      </c>
      <c r="V436" s="22">
        <v>153.90552</v>
      </c>
      <c r="W436" s="22">
        <v>112.05177999999999</v>
      </c>
      <c r="X436" s="22">
        <v>107.07076000000001</v>
      </c>
      <c r="Y436" s="22">
        <v>109.65772</v>
      </c>
      <c r="Z436" s="22">
        <v>129.65276</v>
      </c>
      <c r="AA436" s="22">
        <v>101.11841</v>
      </c>
      <c r="AB436" s="22">
        <v>103.6542</v>
      </c>
      <c r="AC436" s="22">
        <v>100.02231999999999</v>
      </c>
      <c r="AD436" s="22">
        <v>53.692484999999998</v>
      </c>
      <c r="AE436" s="22">
        <v>68.464765999999997</v>
      </c>
      <c r="AF436" s="22">
        <v>53.860337999999999</v>
      </c>
      <c r="AG436" s="22">
        <v>53.884621000000003</v>
      </c>
      <c r="AH436" s="22">
        <v>54.721539</v>
      </c>
      <c r="AI436" s="22">
        <v>61.190230999999997</v>
      </c>
      <c r="AJ436" s="22">
        <v>50.323230000000002</v>
      </c>
      <c r="AK436" s="22">
        <v>51.143594</v>
      </c>
      <c r="AL436" s="22">
        <v>45.757700999999997</v>
      </c>
      <c r="AM436" s="22">
        <v>86.321550000000002</v>
      </c>
      <c r="AN436" s="22">
        <v>119.68037</v>
      </c>
      <c r="AO436" s="22">
        <v>83.960740000000001</v>
      </c>
      <c r="AP436" s="22">
        <v>80.204459999999997</v>
      </c>
      <c r="AQ436" s="22">
        <v>82.355992999999998</v>
      </c>
      <c r="AR436" s="22">
        <v>98.985577000000006</v>
      </c>
      <c r="AS436" s="22">
        <v>74.867613000000006</v>
      </c>
      <c r="AT436" s="22">
        <v>76.976589000000004</v>
      </c>
      <c r="AU436" s="22">
        <v>73.523949999999999</v>
      </c>
      <c r="AV436" s="22">
        <v>73.972211000000001</v>
      </c>
      <c r="AW436" s="22">
        <v>100.65628</v>
      </c>
      <c r="AX436" s="22">
        <v>72.448961999999995</v>
      </c>
      <c r="AY436" s="22">
        <v>69.952171000000007</v>
      </c>
      <c r="AZ436" s="22">
        <v>71.638642000000004</v>
      </c>
      <c r="BA436" s="22">
        <v>84.673681999999999</v>
      </c>
      <c r="BB436" s="22">
        <v>65.321347000000003</v>
      </c>
      <c r="BC436" s="22">
        <v>66.974459999999993</v>
      </c>
      <c r="BD436" s="22">
        <v>63.046069000000003</v>
      </c>
      <c r="BE436" s="22">
        <v>90.221843000000007</v>
      </c>
      <c r="BF436" s="22">
        <v>110.55257</v>
      </c>
      <c r="BG436" s="22">
        <v>89.791430000000005</v>
      </c>
      <c r="BH436" s="22">
        <v>82.272025999999997</v>
      </c>
      <c r="BI436" s="22">
        <v>86.392494999999997</v>
      </c>
      <c r="BJ436" s="22">
        <v>98.630673999999999</v>
      </c>
      <c r="BK436" s="22">
        <v>83.099542</v>
      </c>
      <c r="BL436" s="22">
        <v>84.651596999999995</v>
      </c>
      <c r="BM436" s="22">
        <v>78.404995</v>
      </c>
      <c r="BN436" s="22">
        <v>116.07211</v>
      </c>
      <c r="BO436" s="22">
        <v>149.20793</v>
      </c>
      <c r="BP436" s="22">
        <v>113.83176</v>
      </c>
      <c r="BQ436" s="22">
        <v>103.15022999999999</v>
      </c>
      <c r="BR436" s="22">
        <v>108.43772</v>
      </c>
      <c r="BS436" s="22">
        <v>128.36882</v>
      </c>
      <c r="BT436" s="22">
        <v>102.93335</v>
      </c>
      <c r="BU436" s="22">
        <v>105.46102999999999</v>
      </c>
      <c r="BV436" s="22">
        <v>99.716426999999996</v>
      </c>
      <c r="BW436" s="22">
        <v>105.84130999999999</v>
      </c>
      <c r="BX436" s="22">
        <v>134.30779000000001</v>
      </c>
      <c r="BY436" s="22">
        <v>104.17357</v>
      </c>
      <c r="BZ436" s="22">
        <v>94.734469000000004</v>
      </c>
      <c r="CA436" s="22">
        <v>99.515311999999994</v>
      </c>
      <c r="CB436" s="22">
        <v>116.64035</v>
      </c>
      <c r="CC436" s="22">
        <v>94.809532000000004</v>
      </c>
      <c r="CD436" s="22">
        <v>96.981341999999998</v>
      </c>
      <c r="CE436" s="22">
        <v>75.571410999999998</v>
      </c>
      <c r="CF436" s="22">
        <v>51.169668999999999</v>
      </c>
      <c r="CG436" s="22">
        <v>60.968474000000001</v>
      </c>
      <c r="CH436" s="22">
        <v>52.184562</v>
      </c>
      <c r="CI436" s="22">
        <v>47.310263999999997</v>
      </c>
      <c r="CJ436" s="22">
        <v>50.430667999999997</v>
      </c>
      <c r="CK436" s="22">
        <v>56.341147999999997</v>
      </c>
      <c r="CL436" s="22">
        <v>48.952686999999997</v>
      </c>
      <c r="CM436" s="22">
        <v>49.702258</v>
      </c>
      <c r="CN436" s="22">
        <v>43.334544000000001</v>
      </c>
      <c r="CO436" s="22">
        <v>75.000641000000002</v>
      </c>
      <c r="CP436" s="22">
        <v>96.628786000000005</v>
      </c>
      <c r="CQ436" s="22">
        <v>74.336848000000003</v>
      </c>
      <c r="CR436" s="22">
        <v>66.548191000000003</v>
      </c>
      <c r="CS436" s="22">
        <v>70.740500999999995</v>
      </c>
      <c r="CT436" s="22">
        <v>83.757637000000003</v>
      </c>
      <c r="CU436" s="22">
        <v>67.219023000000007</v>
      </c>
      <c r="CV436" s="22">
        <v>68.869866000000002</v>
      </c>
      <c r="CW436" s="22">
        <v>62.984654999999997</v>
      </c>
      <c r="CX436" s="22">
        <v>65.672426999999999</v>
      </c>
      <c r="CY436" s="22">
        <v>83.025312</v>
      </c>
      <c r="CZ436" s="22">
        <v>65.538455999999996</v>
      </c>
      <c r="DA436" s="22">
        <v>58.881706000000001</v>
      </c>
      <c r="DB436" s="22">
        <v>62.615270000000002</v>
      </c>
      <c r="DC436" s="22">
        <v>73.063220999999999</v>
      </c>
      <c r="DD436" s="22">
        <v>59.825473000000002</v>
      </c>
      <c r="DE436" s="22">
        <v>61.150489</v>
      </c>
      <c r="DF436" s="22">
        <v>40.703547</v>
      </c>
      <c r="DG436" s="22" t="s">
        <v>60</v>
      </c>
      <c r="DH436" s="22" t="s">
        <v>42</v>
      </c>
      <c r="DI436" s="22">
        <v>94.145505999999997</v>
      </c>
      <c r="DJ436" s="22">
        <v>121.81505</v>
      </c>
      <c r="DK436" s="22">
        <v>92.570505999999995</v>
      </c>
      <c r="DL436" s="22">
        <v>89.973735000000005</v>
      </c>
      <c r="DM436" s="22">
        <v>91.779297999999997</v>
      </c>
      <c r="DN436" s="22">
        <v>105.73482</v>
      </c>
      <c r="DO436" s="22">
        <v>84.939567999999994</v>
      </c>
      <c r="DP436" s="22">
        <v>86.709417000000002</v>
      </c>
      <c r="DQ436" s="22">
        <v>81.448604000000003</v>
      </c>
      <c r="DR436" s="22">
        <v>131.62655000000001</v>
      </c>
      <c r="DS436" s="22">
        <v>178.76060000000001</v>
      </c>
      <c r="DT436" s="22">
        <v>127.19767</v>
      </c>
      <c r="DU436" s="22">
        <v>120.33256</v>
      </c>
      <c r="DV436" s="22">
        <v>123.62815000000001</v>
      </c>
      <c r="DW436" s="22">
        <v>149.10041000000001</v>
      </c>
      <c r="DX436" s="22">
        <v>113.26934</v>
      </c>
      <c r="DY436" s="22">
        <v>116.49975000000001</v>
      </c>
      <c r="DZ436" s="22">
        <v>112.31995999999999</v>
      </c>
      <c r="EA436" s="22">
        <v>117.40698</v>
      </c>
      <c r="EB436" s="22">
        <v>157.48324</v>
      </c>
      <c r="EC436" s="22">
        <v>113.92686999999999</v>
      </c>
      <c r="ED436" s="22">
        <v>108.48912</v>
      </c>
      <c r="EE436" s="22">
        <v>111.25527</v>
      </c>
      <c r="EF436" s="22">
        <v>132.63534000000001</v>
      </c>
      <c r="EG436" s="22">
        <v>102.23616</v>
      </c>
      <c r="EH436" s="22">
        <v>104.94759000000001</v>
      </c>
      <c r="EI436" s="22">
        <v>100.60411000000001</v>
      </c>
      <c r="EJ436" s="22">
        <v>53.692484999999998</v>
      </c>
      <c r="EK436" s="22">
        <v>68.464765999999997</v>
      </c>
      <c r="EL436" s="22">
        <v>53.860337999999999</v>
      </c>
      <c r="EM436" s="22">
        <v>53.884621000000003</v>
      </c>
      <c r="EN436" s="22">
        <v>54.721539</v>
      </c>
      <c r="EO436" s="22">
        <v>61.190230999999997</v>
      </c>
      <c r="EP436" s="22">
        <v>50.323230000000002</v>
      </c>
      <c r="EQ436" s="22">
        <v>51.143594</v>
      </c>
      <c r="ER436" s="22">
        <v>45.757700999999997</v>
      </c>
      <c r="ES436" s="22">
        <v>87.399108999999996</v>
      </c>
      <c r="ET436" s="22">
        <v>119.68037</v>
      </c>
      <c r="EU436" s="22">
        <v>84.995597000000004</v>
      </c>
      <c r="EV436" s="22">
        <v>81.174481999999998</v>
      </c>
      <c r="EW436" s="22">
        <v>83.352264000000005</v>
      </c>
      <c r="EX436" s="22">
        <v>100.18474000000001</v>
      </c>
      <c r="EY436" s="22">
        <v>75.791529999999995</v>
      </c>
      <c r="EZ436" s="22">
        <v>77.926236000000003</v>
      </c>
      <c r="FA436" s="22">
        <v>73.523949999999999</v>
      </c>
      <c r="FB436" s="22">
        <v>74.686593000000002</v>
      </c>
      <c r="FC436" s="22">
        <v>100.65628</v>
      </c>
      <c r="FD436" s="22">
        <v>73.135033000000007</v>
      </c>
      <c r="FE436" s="22">
        <v>70.595258999999999</v>
      </c>
      <c r="FF436" s="22">
        <v>72.299132999999998</v>
      </c>
      <c r="FG436" s="22">
        <v>85.468680000000006</v>
      </c>
      <c r="FH436" s="22">
        <v>65.933869000000001</v>
      </c>
      <c r="FI436" s="22">
        <v>67.604040999999995</v>
      </c>
      <c r="FJ436" s="22">
        <v>63.046069000000003</v>
      </c>
      <c r="FK436" s="22">
        <v>90.940387000000001</v>
      </c>
      <c r="FL436" s="22">
        <v>112.99776</v>
      </c>
      <c r="FM436" s="22">
        <v>90.307023999999998</v>
      </c>
      <c r="FN436" s="22">
        <v>82.319199999999995</v>
      </c>
      <c r="FO436" s="22">
        <v>86.635176999999999</v>
      </c>
      <c r="FP436" s="22">
        <v>99.911074999999997</v>
      </c>
      <c r="FQ436" s="22">
        <v>83.047708</v>
      </c>
      <c r="FR436" s="22">
        <v>84.731365999999994</v>
      </c>
      <c r="FS436" s="22">
        <v>78.411246000000006</v>
      </c>
      <c r="FT436" s="22">
        <v>116.91956999999999</v>
      </c>
      <c r="FU436" s="22">
        <v>151.95981</v>
      </c>
      <c r="FV436" s="22">
        <v>114.4366</v>
      </c>
      <c r="FW436" s="22">
        <v>103.25761</v>
      </c>
      <c r="FX436" s="22">
        <v>108.74332</v>
      </c>
      <c r="FY436" s="22">
        <v>129.81881000000001</v>
      </c>
      <c r="FZ436" s="22">
        <v>102.91244</v>
      </c>
      <c r="GA436" s="22">
        <v>105.58525</v>
      </c>
      <c r="GB436" s="22">
        <v>99.814982000000001</v>
      </c>
      <c r="GC436" s="22">
        <v>106.93693</v>
      </c>
      <c r="GD436" s="22">
        <v>137.32644999999999</v>
      </c>
      <c r="GE436" s="22">
        <v>105.03637000000001</v>
      </c>
      <c r="GF436" s="22">
        <v>95.082499999999996</v>
      </c>
      <c r="GG436" s="22">
        <v>100.07478999999999</v>
      </c>
      <c r="GH436" s="22">
        <v>118.35552</v>
      </c>
      <c r="GI436" s="22">
        <v>95.040390000000002</v>
      </c>
      <c r="GJ436" s="22">
        <v>97.358765000000005</v>
      </c>
      <c r="GK436" s="22">
        <v>75.509255999999993</v>
      </c>
      <c r="GL436" s="22">
        <v>51.169668999999999</v>
      </c>
      <c r="GM436" s="22">
        <v>60.968474000000001</v>
      </c>
      <c r="GN436" s="22">
        <v>52.184562</v>
      </c>
      <c r="GO436" s="22">
        <v>47.310263999999997</v>
      </c>
      <c r="GP436" s="22">
        <v>50.430667999999997</v>
      </c>
      <c r="GQ436" s="22">
        <v>56.341147999999997</v>
      </c>
      <c r="GR436" s="22">
        <v>48.952686999999997</v>
      </c>
      <c r="GS436" s="22">
        <v>49.702258</v>
      </c>
      <c r="GT436" s="22">
        <v>43.334544000000001</v>
      </c>
      <c r="GU436" s="22">
        <v>75.000641000000002</v>
      </c>
      <c r="GV436" s="22">
        <v>96.628786000000005</v>
      </c>
      <c r="GW436" s="22">
        <v>74.336848000000003</v>
      </c>
      <c r="GX436" s="22">
        <v>66.548191000000003</v>
      </c>
      <c r="GY436" s="22">
        <v>70.740500999999995</v>
      </c>
      <c r="GZ436" s="22">
        <v>83.757637000000003</v>
      </c>
      <c r="HA436" s="22">
        <v>67.219023000000007</v>
      </c>
      <c r="HB436" s="22">
        <v>68.869866000000002</v>
      </c>
      <c r="HC436" s="22">
        <v>62.984654999999997</v>
      </c>
      <c r="HD436" s="22">
        <v>65.672426999999999</v>
      </c>
      <c r="HE436" s="22">
        <v>83.025312</v>
      </c>
      <c r="HF436" s="22">
        <v>65.538455999999996</v>
      </c>
      <c r="HG436" s="22">
        <v>58.881706000000001</v>
      </c>
      <c r="HH436" s="22">
        <v>62.615270000000002</v>
      </c>
      <c r="HI436" s="22">
        <v>73.063220999999999</v>
      </c>
      <c r="HJ436" s="22">
        <v>59.825473000000002</v>
      </c>
      <c r="HK436" s="22">
        <v>61.150489</v>
      </c>
      <c r="HL436" s="22">
        <v>40.703547</v>
      </c>
      <c r="HM436" s="22" t="s">
        <v>60</v>
      </c>
      <c r="HN436" s="22" t="s">
        <v>42</v>
      </c>
      <c r="HO436" s="22">
        <v>87.351271999999994</v>
      </c>
      <c r="HP436" s="22">
        <v>107.38590000000001</v>
      </c>
      <c r="HQ436" s="22">
        <v>86.815251000000004</v>
      </c>
      <c r="HR436" s="22">
        <v>85.780221999999995</v>
      </c>
      <c r="HS436" s="22">
        <v>87.011454000000001</v>
      </c>
      <c r="HT436" s="22">
        <v>96.527874999999995</v>
      </c>
      <c r="HU436" s="22">
        <v>81.611631000000003</v>
      </c>
      <c r="HV436" s="22">
        <v>82.818511000000001</v>
      </c>
      <c r="HW436" s="22">
        <v>77.465142</v>
      </c>
      <c r="HX436" s="22">
        <v>129.96539000000001</v>
      </c>
      <c r="HY436" s="22">
        <v>171.45016000000001</v>
      </c>
      <c r="HZ436" s="22">
        <v>126.26903</v>
      </c>
      <c r="IA436" s="22">
        <v>120.50879999999999</v>
      </c>
      <c r="IB436" s="22">
        <v>123.384</v>
      </c>
      <c r="IC436" s="22">
        <v>145.60693000000001</v>
      </c>
      <c r="ID436" s="22">
        <v>114.11744</v>
      </c>
      <c r="IE436" s="22">
        <v>116.93577000000001</v>
      </c>
      <c r="IF436" s="22">
        <v>112.83779</v>
      </c>
      <c r="IG436" s="22">
        <v>111.16073</v>
      </c>
      <c r="IH436" s="22">
        <v>144.91502</v>
      </c>
      <c r="II436" s="22">
        <v>108.52012999999999</v>
      </c>
      <c r="IJ436" s="22">
        <v>104.34647</v>
      </c>
      <c r="IK436" s="22">
        <v>106.63967</v>
      </c>
      <c r="IL436" s="22">
        <v>124.36426</v>
      </c>
      <c r="IM436" s="22">
        <v>98.828247000000005</v>
      </c>
      <c r="IN436" s="22">
        <v>101.07608999999999</v>
      </c>
      <c r="IO436" s="22">
        <v>99.630733000000006</v>
      </c>
      <c r="IP436" s="22">
        <v>53.692484999999998</v>
      </c>
      <c r="IQ436" s="22">
        <v>68.464765999999997</v>
      </c>
      <c r="IR436" s="22">
        <v>53.860337999999999</v>
      </c>
      <c r="IS436" s="22">
        <v>53.884621000000003</v>
      </c>
      <c r="IT436" s="22">
        <v>54.721539</v>
      </c>
      <c r="IU436" s="22">
        <v>61.190230999999997</v>
      </c>
      <c r="IV436" s="22">
        <v>50.323230000000002</v>
      </c>
      <c r="IW436" s="22">
        <v>51.143594</v>
      </c>
      <c r="IX436" s="22">
        <v>45.757700999999997</v>
      </c>
      <c r="IY436" s="22">
        <v>94.126987</v>
      </c>
      <c r="IZ436" s="22">
        <v>129.29077000000001</v>
      </c>
      <c r="JA436" s="22">
        <v>91.283738</v>
      </c>
      <c r="JB436" s="22">
        <v>86.806600000000003</v>
      </c>
      <c r="JC436" s="22">
        <v>89.207198000000005</v>
      </c>
      <c r="JD436" s="22">
        <v>107.76185</v>
      </c>
      <c r="JE436" s="22">
        <v>81.137975999999995</v>
      </c>
      <c r="JF436" s="22">
        <v>83.491090999999997</v>
      </c>
      <c r="JG436" s="22">
        <v>79.316513999999998</v>
      </c>
      <c r="JH436" s="22">
        <v>76.433130000000006</v>
      </c>
      <c r="JI436" s="22">
        <v>104.3092</v>
      </c>
      <c r="JJ436" s="22">
        <v>74.590879000000001</v>
      </c>
      <c r="JK436" s="22">
        <v>71.617424999999997</v>
      </c>
      <c r="JL436" s="22">
        <v>73.468642000000003</v>
      </c>
      <c r="JM436" s="22">
        <v>87.777037000000007</v>
      </c>
      <c r="JN436" s="22">
        <v>66.766988999999995</v>
      </c>
      <c r="JO436" s="22">
        <v>68.581590000000006</v>
      </c>
      <c r="JP436" s="22">
        <v>66.928274999999999</v>
      </c>
      <c r="JQ436" s="22">
        <v>84.560469999999995</v>
      </c>
      <c r="JR436" s="22">
        <v>99.357759000000001</v>
      </c>
      <c r="JS436" s="22">
        <v>84.910908000000006</v>
      </c>
      <c r="JT436" s="22">
        <v>78.759253999999999</v>
      </c>
      <c r="JU436" s="22">
        <v>82.374238000000005</v>
      </c>
      <c r="JV436" s="22">
        <v>91.288075000000006</v>
      </c>
      <c r="JW436" s="22">
        <v>80.036784999999995</v>
      </c>
      <c r="JX436" s="22">
        <v>81.167242999999999</v>
      </c>
      <c r="JY436" s="22">
        <v>74.797985999999995</v>
      </c>
      <c r="JZ436" s="22">
        <v>113.95742</v>
      </c>
      <c r="KA436" s="22">
        <v>143.93561</v>
      </c>
      <c r="KB436" s="22">
        <v>112.11053</v>
      </c>
      <c r="KC436" s="22">
        <v>102.26281</v>
      </c>
      <c r="KD436" s="22">
        <v>107.21347</v>
      </c>
      <c r="KE436" s="22">
        <v>125.24703</v>
      </c>
      <c r="KF436" s="22">
        <v>102.2497</v>
      </c>
      <c r="KG436" s="22">
        <v>104.53673000000001</v>
      </c>
      <c r="KH436" s="22">
        <v>98.902161000000007</v>
      </c>
      <c r="KI436" s="22">
        <v>103.02455</v>
      </c>
      <c r="KJ436" s="22">
        <v>127.71344000000001</v>
      </c>
      <c r="KK436" s="22">
        <v>101.86968</v>
      </c>
      <c r="KL436" s="22">
        <v>93.384979999999999</v>
      </c>
      <c r="KM436" s="22">
        <v>97.801980999999998</v>
      </c>
      <c r="KN436" s="22">
        <v>112.65734999999999</v>
      </c>
      <c r="KO436" s="22">
        <v>93.746700000000004</v>
      </c>
      <c r="KP436" s="22">
        <v>95.630668999999997</v>
      </c>
      <c r="KQ436" s="22">
        <v>89.946562</v>
      </c>
      <c r="KR436" s="22">
        <v>51.169668999999999</v>
      </c>
      <c r="KS436" s="22">
        <v>60.968474000000001</v>
      </c>
      <c r="KT436" s="22">
        <v>52.184562</v>
      </c>
      <c r="KU436" s="22">
        <v>47.310263999999997</v>
      </c>
      <c r="KV436" s="22">
        <v>50.430667999999997</v>
      </c>
      <c r="KW436" s="22">
        <v>56.341147999999997</v>
      </c>
      <c r="KX436" s="22">
        <v>48.952686999999997</v>
      </c>
      <c r="KY436" s="22">
        <v>49.702258</v>
      </c>
      <c r="KZ436" s="22">
        <v>43.334544000000001</v>
      </c>
      <c r="LA436" s="22">
        <v>79.721102000000002</v>
      </c>
      <c r="LB436" s="22">
        <v>104.16403</v>
      </c>
      <c r="LC436" s="22">
        <v>78.628060000000005</v>
      </c>
      <c r="LD436" s="22">
        <v>70.176417999999998</v>
      </c>
      <c r="LE436" s="22">
        <v>74.596123000000006</v>
      </c>
      <c r="LF436" s="22">
        <v>89.303990999999996</v>
      </c>
      <c r="LG436" s="22">
        <v>70.585735999999997</v>
      </c>
      <c r="LH436" s="22">
        <v>72.450997999999998</v>
      </c>
      <c r="LI436" s="22">
        <v>66.759101000000001</v>
      </c>
      <c r="LJ436" s="22">
        <v>68.838645999999997</v>
      </c>
      <c r="LK436" s="22">
        <v>88.103099999999998</v>
      </c>
      <c r="LL436" s="22">
        <v>68.413049999999998</v>
      </c>
      <c r="LM436" s="22">
        <v>61.306173999999999</v>
      </c>
      <c r="LN436" s="22">
        <v>65.194057999999998</v>
      </c>
      <c r="LO436" s="22">
        <v>76.790211999999997</v>
      </c>
      <c r="LP436" s="22">
        <v>62.072223999999999</v>
      </c>
      <c r="LQ436" s="22">
        <v>63.542856</v>
      </c>
      <c r="LR436" s="22">
        <v>57.830789000000003</v>
      </c>
      <c r="LS436" s="22" t="s">
        <v>60</v>
      </c>
      <c r="LT436" s="22" t="s">
        <v>42</v>
      </c>
      <c r="LU436" s="22">
        <v>113.5866</v>
      </c>
      <c r="LV436" s="22">
        <v>144.94640000000001</v>
      </c>
      <c r="LW436" s="22">
        <v>186.48794000000001</v>
      </c>
      <c r="LX436" s="22">
        <v>139.09134</v>
      </c>
      <c r="LY436" s="22">
        <v>128.99728999999999</v>
      </c>
      <c r="LZ436" s="22">
        <v>132.61136999999999</v>
      </c>
      <c r="MA436" s="22">
        <v>157.48921999999999</v>
      </c>
      <c r="MB436" s="22">
        <v>125.48802999999999</v>
      </c>
      <c r="MC436" s="22">
        <v>128.64305999999999</v>
      </c>
      <c r="MD436" s="22" t="s">
        <v>60</v>
      </c>
      <c r="ME436" s="22" t="s">
        <v>42</v>
      </c>
      <c r="MF436" s="22">
        <v>279.38378999999998</v>
      </c>
      <c r="MG436" s="22">
        <v>374.42349000000002</v>
      </c>
      <c r="MH436" s="22">
        <v>268.16253999999998</v>
      </c>
      <c r="MI436" s="22">
        <v>242.43059</v>
      </c>
      <c r="MJ436" s="22">
        <v>253.14537000000001</v>
      </c>
      <c r="MK436" s="22">
        <v>310.26423</v>
      </c>
      <c r="ML436" s="22">
        <v>236.92971</v>
      </c>
      <c r="MM436" s="22">
        <v>244.17356000000001</v>
      </c>
      <c r="MN436" s="22">
        <v>239.95031</v>
      </c>
      <c r="MO436" s="22">
        <v>295.26220000000001</v>
      </c>
      <c r="MP436" s="22">
        <v>390.31869999999998</v>
      </c>
      <c r="MQ436" s="22">
        <v>284.03917999999999</v>
      </c>
      <c r="MR436" s="22">
        <v>258.30246</v>
      </c>
      <c r="MS436" s="22">
        <v>269.01933000000002</v>
      </c>
      <c r="MT436" s="22">
        <v>326.14828999999997</v>
      </c>
      <c r="MU436" s="22">
        <v>252.80081999999999</v>
      </c>
      <c r="MV436" s="22">
        <v>260.04595999999998</v>
      </c>
      <c r="MW436" s="22">
        <v>255.82531</v>
      </c>
      <c r="MX436" s="22" t="s">
        <v>60</v>
      </c>
      <c r="MY436" s="22" t="s">
        <v>42</v>
      </c>
      <c r="MZ436" s="22">
        <v>0.99146831999999996</v>
      </c>
      <c r="NA436" s="22">
        <v>0.96188229999999997</v>
      </c>
      <c r="NB436" s="22">
        <v>1.0773626999999999</v>
      </c>
      <c r="NC436" s="22">
        <v>0.97916744</v>
      </c>
      <c r="ND436" s="22">
        <v>0.95834450999999998</v>
      </c>
      <c r="NE436" s="22">
        <v>0.96580505000000005</v>
      </c>
      <c r="NF436" s="22">
        <v>1.0173089</v>
      </c>
      <c r="NG436" s="22">
        <v>0.95100492000000003</v>
      </c>
      <c r="NH436" s="22">
        <v>0.95753668000000003</v>
      </c>
      <c r="NI436" s="22">
        <v>0.67471707000000003</v>
      </c>
      <c r="NJ436" s="22">
        <v>0.64517838000000005</v>
      </c>
      <c r="NK436" s="22">
        <v>0.76047397999999999</v>
      </c>
      <c r="NL436" s="22">
        <v>0.66243587000000004</v>
      </c>
      <c r="NM436" s="22">
        <v>0.64164626000000002</v>
      </c>
      <c r="NN436" s="22">
        <v>0.64909486000000005</v>
      </c>
      <c r="NO436" s="22">
        <v>0.70051631000000003</v>
      </c>
      <c r="NP436" s="22">
        <v>0.63431841</v>
      </c>
      <c r="NQ436" s="22">
        <v>0.64083970999999995</v>
      </c>
      <c r="NR436" s="22">
        <v>1.0572387000000001</v>
      </c>
      <c r="NS436" s="22">
        <v>0.74044564000000002</v>
      </c>
      <c r="NT436" s="22" t="s">
        <v>60</v>
      </c>
      <c r="NU436" s="22" t="s">
        <v>42</v>
      </c>
      <c r="NV436" s="22">
        <v>5.7345740999999997</v>
      </c>
      <c r="NW436" s="22">
        <v>5.7382181000000001</v>
      </c>
      <c r="NX436" s="22">
        <v>5.0256093999999996</v>
      </c>
      <c r="NY436" s="22">
        <v>5.4824373</v>
      </c>
      <c r="NZ436" s="22">
        <v>3.5474771</v>
      </c>
      <c r="OA436" s="22">
        <v>5.0256093999999996</v>
      </c>
      <c r="OB436" s="22">
        <v>5.4824373</v>
      </c>
      <c r="OC436" s="22">
        <v>3.5474771</v>
      </c>
      <c r="OD436" s="22">
        <v>6.0306335000000004</v>
      </c>
      <c r="OE436" s="22">
        <v>6.0306335000000004</v>
      </c>
      <c r="OF436" s="22">
        <v>0.17001564</v>
      </c>
      <c r="OG436" s="22">
        <v>8.2414912000000007E-2</v>
      </c>
      <c r="OH436" s="22">
        <v>0.20016353000000001</v>
      </c>
      <c r="OI436" s="22">
        <v>7.1210630999999996E-2</v>
      </c>
      <c r="OJ436" s="22" t="s">
        <v>60</v>
      </c>
      <c r="OK436" s="22" t="s">
        <v>42</v>
      </c>
      <c r="OL436" s="22">
        <v>11.520485000000001</v>
      </c>
      <c r="OM436" s="22">
        <v>14.05237</v>
      </c>
      <c r="ON436" s="22">
        <v>12.688214</v>
      </c>
      <c r="OO436" s="22">
        <v>14.285167</v>
      </c>
      <c r="OP436" s="22">
        <v>14.285167</v>
      </c>
      <c r="OQ436" s="22">
        <v>14.285167</v>
      </c>
      <c r="OR436" s="22">
        <v>12.688214</v>
      </c>
      <c r="OS436" s="22">
        <v>12.688214</v>
      </c>
      <c r="OT436" s="22">
        <v>11.520485000000001</v>
      </c>
      <c r="OU436" s="22">
        <v>11.811954999999999</v>
      </c>
      <c r="OV436" s="22">
        <v>11.785228999999999</v>
      </c>
      <c r="OW436" s="22">
        <v>13.445401</v>
      </c>
      <c r="OX436" s="22">
        <v>11.785228999999999</v>
      </c>
      <c r="OY436" s="22">
        <v>13.295297</v>
      </c>
      <c r="OZ436" s="22">
        <v>13.295297</v>
      </c>
      <c r="PA436" s="22">
        <v>13.445401</v>
      </c>
      <c r="PB436" s="22">
        <v>13.445401</v>
      </c>
      <c r="PC436" s="22">
        <v>11.811954999999999</v>
      </c>
    </row>
    <row r="437" spans="1:421">
      <c r="A437" s="22" t="s">
        <v>61</v>
      </c>
      <c r="B437" s="22" t="s">
        <v>42</v>
      </c>
      <c r="C437" s="22">
        <v>2032.2789</v>
      </c>
      <c r="D437" s="22">
        <v>4603.5823</v>
      </c>
      <c r="E437" s="22">
        <v>4993.3980000000001</v>
      </c>
      <c r="F437" s="22">
        <v>16914.219000000001</v>
      </c>
      <c r="G437" s="22">
        <v>8345.4259000000002</v>
      </c>
      <c r="H437" s="22">
        <v>2573.9002</v>
      </c>
      <c r="I437" s="22">
        <v>991.9375</v>
      </c>
      <c r="J437" s="22">
        <v>6577.9183000000003</v>
      </c>
      <c r="K437" s="22">
        <v>8736.8050000000003</v>
      </c>
      <c r="L437" s="22">
        <v>3034.3721999999998</v>
      </c>
      <c r="M437" s="22">
        <v>7552.8541999999998</v>
      </c>
      <c r="N437" s="22">
        <v>8592.9467999999997</v>
      </c>
      <c r="O437" s="22">
        <v>30242.434000000001</v>
      </c>
      <c r="P437" s="22">
        <v>14386.847</v>
      </c>
      <c r="Q437" s="22">
        <v>3707.2883999999999</v>
      </c>
      <c r="R437" s="22">
        <v>1188.6948</v>
      </c>
      <c r="S437" s="22">
        <v>11524.923000000001</v>
      </c>
      <c r="T437" s="22">
        <v>15559.563</v>
      </c>
      <c r="U437" s="22">
        <v>2660.0250000000001</v>
      </c>
      <c r="V437" s="22">
        <v>6480.8302000000003</v>
      </c>
      <c r="W437" s="22">
        <v>7305.2924000000003</v>
      </c>
      <c r="X437" s="22">
        <v>25507.067999999999</v>
      </c>
      <c r="Y437" s="22">
        <v>12222.136</v>
      </c>
      <c r="Z437" s="22">
        <v>3274.0470999999998</v>
      </c>
      <c r="AA437" s="22">
        <v>1101.4867999999999</v>
      </c>
      <c r="AB437" s="22">
        <v>9761.9096000000009</v>
      </c>
      <c r="AC437" s="22">
        <v>13132.862999999999</v>
      </c>
      <c r="AD437" s="22">
        <v>1232.7304999999999</v>
      </c>
      <c r="AE437" s="22">
        <v>2689.4281999999998</v>
      </c>
      <c r="AF437" s="22">
        <v>2675.5805999999998</v>
      </c>
      <c r="AG437" s="22">
        <v>8872.9015999999992</v>
      </c>
      <c r="AH437" s="22">
        <v>4575.03</v>
      </c>
      <c r="AI437" s="22">
        <v>1680.1909000000001</v>
      </c>
      <c r="AJ437" s="22">
        <v>668.55782999999997</v>
      </c>
      <c r="AK437" s="22">
        <v>3470.3326000000002</v>
      </c>
      <c r="AL437" s="22">
        <v>4617.4903000000004</v>
      </c>
      <c r="AM437" s="22">
        <v>2162.0081</v>
      </c>
      <c r="AN437" s="22">
        <v>5422.9976999999999</v>
      </c>
      <c r="AO437" s="22">
        <v>6011.2456000000002</v>
      </c>
      <c r="AP437" s="22">
        <v>21222.329000000002</v>
      </c>
      <c r="AQ437" s="22">
        <v>10173.446</v>
      </c>
      <c r="AR437" s="22">
        <v>2731.4521</v>
      </c>
      <c r="AS437" s="22">
        <v>851.63144</v>
      </c>
      <c r="AT437" s="22">
        <v>8054.3780999999999</v>
      </c>
      <c r="AU437" s="22">
        <v>10939.406000000001</v>
      </c>
      <c r="AV437" s="22">
        <v>1813.4392</v>
      </c>
      <c r="AW437" s="22">
        <v>4426.0128999999997</v>
      </c>
      <c r="AX437" s="22">
        <v>4814.2435999999998</v>
      </c>
      <c r="AY437" s="22">
        <v>16821.883000000002</v>
      </c>
      <c r="AZ437" s="22">
        <v>8161.2556999999997</v>
      </c>
      <c r="BA437" s="22">
        <v>2327.8753000000002</v>
      </c>
      <c r="BB437" s="22">
        <v>769.89855999999997</v>
      </c>
      <c r="BC437" s="22">
        <v>6415.7455</v>
      </c>
      <c r="BD437" s="22">
        <v>8684.1492999999991</v>
      </c>
      <c r="BE437" s="22">
        <v>1920.2801999999999</v>
      </c>
      <c r="BF437" s="22">
        <v>4201.6625999999997</v>
      </c>
      <c r="BG437" s="22">
        <v>4858.7241000000004</v>
      </c>
      <c r="BH437" s="22">
        <v>15863.885</v>
      </c>
      <c r="BI437" s="22">
        <v>7862.8388000000004</v>
      </c>
      <c r="BJ437" s="22">
        <v>2386.0655999999999</v>
      </c>
      <c r="BK437" s="22">
        <v>1061.6187</v>
      </c>
      <c r="BL437" s="22">
        <v>6362.3227999999999</v>
      </c>
      <c r="BM437" s="22">
        <v>8271.0246000000006</v>
      </c>
      <c r="BN437" s="22">
        <v>2648.1707999999999</v>
      </c>
      <c r="BO437" s="22">
        <v>6242.6967999999997</v>
      </c>
      <c r="BP437" s="22">
        <v>7414.8624</v>
      </c>
      <c r="BQ437" s="22">
        <v>25235.794000000002</v>
      </c>
      <c r="BR437" s="22">
        <v>12132.291999999999</v>
      </c>
      <c r="BS437" s="22">
        <v>3212.8191000000002</v>
      </c>
      <c r="BT437" s="22">
        <v>1230.8966</v>
      </c>
      <c r="BU437" s="22">
        <v>9863.6232</v>
      </c>
      <c r="BV437" s="22">
        <v>12978.365</v>
      </c>
      <c r="BW437" s="22">
        <v>2362.6190000000001</v>
      </c>
      <c r="BX437" s="22">
        <v>5471.2834000000003</v>
      </c>
      <c r="BY437" s="22">
        <v>6461.3674000000001</v>
      </c>
      <c r="BZ437" s="22">
        <v>21790.376</v>
      </c>
      <c r="CA437" s="22">
        <v>10543.888999999999</v>
      </c>
      <c r="CB437" s="22">
        <v>2880.1727999999998</v>
      </c>
      <c r="CC437" s="22">
        <v>1148.0309</v>
      </c>
      <c r="CD437" s="22">
        <v>8565.3716000000004</v>
      </c>
      <c r="CE437" s="22">
        <v>11239.86</v>
      </c>
      <c r="CF437" s="22">
        <v>1136.5599</v>
      </c>
      <c r="CG437" s="22">
        <v>2334.4231</v>
      </c>
      <c r="CH437" s="22">
        <v>2570.6731</v>
      </c>
      <c r="CI437" s="22">
        <v>7966.7425999999996</v>
      </c>
      <c r="CJ437" s="22">
        <v>4160.5862999999999</v>
      </c>
      <c r="CK437" s="22">
        <v>1515.5555999999999</v>
      </c>
      <c r="CL437" s="22">
        <v>736.84513000000004</v>
      </c>
      <c r="CM437" s="22">
        <v>3296.8424</v>
      </c>
      <c r="CN437" s="22">
        <v>4220.5246999999999</v>
      </c>
      <c r="CO437" s="22">
        <v>1807.6475</v>
      </c>
      <c r="CP437" s="22">
        <v>4218.0571</v>
      </c>
      <c r="CQ437" s="22">
        <v>4930.5991000000004</v>
      </c>
      <c r="CR437" s="22">
        <v>16622.577000000001</v>
      </c>
      <c r="CS437" s="22">
        <v>8102.4984000000004</v>
      </c>
      <c r="CT437" s="22">
        <v>2277.1302000000001</v>
      </c>
      <c r="CU437" s="22">
        <v>891.80904999999996</v>
      </c>
      <c r="CV437" s="22">
        <v>6529.9013999999997</v>
      </c>
      <c r="CW437" s="22">
        <v>8567.7219999999998</v>
      </c>
      <c r="CX437" s="22">
        <v>1547.2736</v>
      </c>
      <c r="CY437" s="22">
        <v>3513.2725</v>
      </c>
      <c r="CZ437" s="22">
        <v>4058.7357000000002</v>
      </c>
      <c r="DA437" s="22">
        <v>13469.52</v>
      </c>
      <c r="DB437" s="22">
        <v>6649.9553999999998</v>
      </c>
      <c r="DC437" s="22">
        <v>1974.3367000000001</v>
      </c>
      <c r="DD437" s="22">
        <v>817.07932000000005</v>
      </c>
      <c r="DE437" s="22">
        <v>5342.3846000000003</v>
      </c>
      <c r="DF437" s="22">
        <v>6977.1035000000002</v>
      </c>
      <c r="DG437" s="22" t="s">
        <v>61</v>
      </c>
      <c r="DH437" s="22" t="s">
        <v>42</v>
      </c>
      <c r="DI437" s="22">
        <v>2127.8031000000001</v>
      </c>
      <c r="DJ437" s="22">
        <v>4887.6628000000001</v>
      </c>
      <c r="DK437" s="22">
        <v>5337.7141000000001</v>
      </c>
      <c r="DL437" s="22">
        <v>18207.694</v>
      </c>
      <c r="DM437" s="22">
        <v>8935.4884999999995</v>
      </c>
      <c r="DN437" s="22">
        <v>2690.1779000000001</v>
      </c>
      <c r="DO437" s="22">
        <v>1007.7735</v>
      </c>
      <c r="DP437" s="22">
        <v>7052.3077999999996</v>
      </c>
      <c r="DQ437" s="22">
        <v>9379.7435999999998</v>
      </c>
      <c r="DR437" s="22">
        <v>3196.7112000000002</v>
      </c>
      <c r="DS437" s="22">
        <v>7927.0101000000004</v>
      </c>
      <c r="DT437" s="22">
        <v>9133.4995999999992</v>
      </c>
      <c r="DU437" s="22">
        <v>32223.164000000001</v>
      </c>
      <c r="DV437" s="22">
        <v>15299.111000000001</v>
      </c>
      <c r="DW437" s="22">
        <v>3899.8852000000002</v>
      </c>
      <c r="DX437" s="22">
        <v>1230.2945</v>
      </c>
      <c r="DY437" s="22">
        <v>12263.054</v>
      </c>
      <c r="DZ437" s="22">
        <v>16406.011999999999</v>
      </c>
      <c r="EA437" s="22">
        <v>2794.5477999999998</v>
      </c>
      <c r="EB437" s="22">
        <v>6811.7984999999999</v>
      </c>
      <c r="EC437" s="22">
        <v>7765.6806999999999</v>
      </c>
      <c r="ED437" s="22">
        <v>27207.18</v>
      </c>
      <c r="EE437" s="22">
        <v>13002.021000000001</v>
      </c>
      <c r="EF437" s="22">
        <v>3434.1113</v>
      </c>
      <c r="EG437" s="22">
        <v>1132.1468</v>
      </c>
      <c r="EH437" s="22">
        <v>10392.464</v>
      </c>
      <c r="EI437" s="22">
        <v>13885.602000000001</v>
      </c>
      <c r="EJ437" s="22">
        <v>1232.7304999999999</v>
      </c>
      <c r="EK437" s="22">
        <v>2689.4281999999998</v>
      </c>
      <c r="EL437" s="22">
        <v>2675.5805999999998</v>
      </c>
      <c r="EM437" s="22">
        <v>8872.9015999999992</v>
      </c>
      <c r="EN437" s="22">
        <v>4575.03</v>
      </c>
      <c r="EO437" s="22">
        <v>1680.1909000000001</v>
      </c>
      <c r="EP437" s="22">
        <v>668.55782999999997</v>
      </c>
      <c r="EQ437" s="22">
        <v>3470.3326000000002</v>
      </c>
      <c r="ER437" s="22">
        <v>4617.4903000000004</v>
      </c>
      <c r="ES437" s="22">
        <v>2193.7541999999999</v>
      </c>
      <c r="ET437" s="22">
        <v>5422.9976999999999</v>
      </c>
      <c r="EU437" s="22">
        <v>6090.6509999999998</v>
      </c>
      <c r="EV437" s="22">
        <v>21483.727999999999</v>
      </c>
      <c r="EW437" s="22">
        <v>10300.044</v>
      </c>
      <c r="EX437" s="22">
        <v>2767.2545</v>
      </c>
      <c r="EY437" s="22">
        <v>868.08717000000001</v>
      </c>
      <c r="EZ437" s="22">
        <v>8158.7106000000003</v>
      </c>
      <c r="FA437" s="22">
        <v>10939.406000000001</v>
      </c>
      <c r="FB437" s="22">
        <v>1834.4857</v>
      </c>
      <c r="FC437" s="22">
        <v>4426.0128999999997</v>
      </c>
      <c r="FD437" s="22">
        <v>4866.8864000000003</v>
      </c>
      <c r="FE437" s="22">
        <v>16995.181</v>
      </c>
      <c r="FF437" s="22">
        <v>8245.1856000000007</v>
      </c>
      <c r="FG437" s="22">
        <v>2351.6109999999999</v>
      </c>
      <c r="FH437" s="22">
        <v>780.80809999999997</v>
      </c>
      <c r="FI437" s="22">
        <v>6484.9141</v>
      </c>
      <c r="FJ437" s="22">
        <v>8684.1492999999991</v>
      </c>
      <c r="FK437" s="22">
        <v>2012.0712000000001</v>
      </c>
      <c r="FL437" s="22">
        <v>4473.8235000000004</v>
      </c>
      <c r="FM437" s="22">
        <v>5197.6370999999999</v>
      </c>
      <c r="FN437" s="22">
        <v>17124.928</v>
      </c>
      <c r="FO437" s="22">
        <v>8437.5508000000009</v>
      </c>
      <c r="FP437" s="22">
        <v>2496.3825000000002</v>
      </c>
      <c r="FQ437" s="22">
        <v>1078.5616</v>
      </c>
      <c r="FR437" s="22">
        <v>6828.7312000000002</v>
      </c>
      <c r="FS437" s="22">
        <v>8899.0244999999995</v>
      </c>
      <c r="FT437" s="22">
        <v>2746.2705999999998</v>
      </c>
      <c r="FU437" s="22">
        <v>6538.2303000000002</v>
      </c>
      <c r="FV437" s="22">
        <v>7785.2561999999998</v>
      </c>
      <c r="FW437" s="22">
        <v>26621.858</v>
      </c>
      <c r="FX437" s="22">
        <v>12760.584999999999</v>
      </c>
      <c r="FY437" s="22">
        <v>3328.9805999999999</v>
      </c>
      <c r="FZ437" s="22">
        <v>1246.2239999999999</v>
      </c>
      <c r="GA437" s="22">
        <v>10374.618</v>
      </c>
      <c r="GB437" s="22">
        <v>13667.692999999999</v>
      </c>
      <c r="GC437" s="22">
        <v>2465.0884999999998</v>
      </c>
      <c r="GD437" s="22">
        <v>5774.0944</v>
      </c>
      <c r="GE437" s="22">
        <v>6838.9700999999995</v>
      </c>
      <c r="GF437" s="22">
        <v>23194.491000000002</v>
      </c>
      <c r="GG437" s="22">
        <v>11183.325000000001</v>
      </c>
      <c r="GH437" s="22">
        <v>3002.4180000000001</v>
      </c>
      <c r="GI437" s="22">
        <v>1167.0599</v>
      </c>
      <c r="GJ437" s="22">
        <v>9084.9642000000003</v>
      </c>
      <c r="GK437" s="22">
        <v>11939.531000000001</v>
      </c>
      <c r="GL437" s="22">
        <v>1136.5599</v>
      </c>
      <c r="GM437" s="22">
        <v>2334.4231</v>
      </c>
      <c r="GN437" s="22">
        <v>2570.6731</v>
      </c>
      <c r="GO437" s="22">
        <v>7966.7425999999996</v>
      </c>
      <c r="GP437" s="22">
        <v>4160.5862999999999</v>
      </c>
      <c r="GQ437" s="22">
        <v>1515.5555999999999</v>
      </c>
      <c r="GR437" s="22">
        <v>736.84513000000004</v>
      </c>
      <c r="GS437" s="22">
        <v>3296.8424</v>
      </c>
      <c r="GT437" s="22">
        <v>4220.5246999999999</v>
      </c>
      <c r="GU437" s="22">
        <v>1807.6475</v>
      </c>
      <c r="GV437" s="22">
        <v>4218.0571</v>
      </c>
      <c r="GW437" s="22">
        <v>4930.5991000000004</v>
      </c>
      <c r="GX437" s="22">
        <v>16622.577000000001</v>
      </c>
      <c r="GY437" s="22">
        <v>8102.4984000000004</v>
      </c>
      <c r="GZ437" s="22">
        <v>2277.1302000000001</v>
      </c>
      <c r="HA437" s="22">
        <v>891.80904999999996</v>
      </c>
      <c r="HB437" s="22">
        <v>6529.9013999999997</v>
      </c>
      <c r="HC437" s="22">
        <v>8567.7219999999998</v>
      </c>
      <c r="HD437" s="22">
        <v>1547.2736</v>
      </c>
      <c r="HE437" s="22">
        <v>3513.2725</v>
      </c>
      <c r="HF437" s="22">
        <v>4058.7357000000002</v>
      </c>
      <c r="HG437" s="22">
        <v>13469.52</v>
      </c>
      <c r="HH437" s="22">
        <v>6649.9553999999998</v>
      </c>
      <c r="HI437" s="22">
        <v>1974.3367000000001</v>
      </c>
      <c r="HJ437" s="22">
        <v>817.07932000000005</v>
      </c>
      <c r="HK437" s="22">
        <v>5342.3846000000003</v>
      </c>
      <c r="HL437" s="22">
        <v>6977.1035000000002</v>
      </c>
      <c r="HM437" s="22" t="s">
        <v>61</v>
      </c>
      <c r="HN437" s="22" t="s">
        <v>42</v>
      </c>
      <c r="HO437" s="22">
        <v>1722.2553</v>
      </c>
      <c r="HP437" s="22">
        <v>3710.5497999999998</v>
      </c>
      <c r="HQ437" s="22">
        <v>3884.1572999999999</v>
      </c>
      <c r="HR437" s="22">
        <v>12799.222</v>
      </c>
      <c r="HS437" s="22">
        <v>6476.4050999999999</v>
      </c>
      <c r="HT437" s="22">
        <v>2217.6605</v>
      </c>
      <c r="HU437" s="22">
        <v>931.52419999999995</v>
      </c>
      <c r="HV437" s="22">
        <v>5053.3572999999997</v>
      </c>
      <c r="HW437" s="22">
        <v>6681.4072999999999</v>
      </c>
      <c r="HX437" s="22">
        <v>2902.0230999999999</v>
      </c>
      <c r="HY437" s="22">
        <v>7062.0214999999998</v>
      </c>
      <c r="HZ437" s="22">
        <v>8073.0940000000001</v>
      </c>
      <c r="IA437" s="22">
        <v>28260.617999999999</v>
      </c>
      <c r="IB437" s="22">
        <v>13495.456</v>
      </c>
      <c r="IC437" s="22">
        <v>3550.3544999999999</v>
      </c>
      <c r="ID437" s="22">
        <v>1178.0491</v>
      </c>
      <c r="IE437" s="22">
        <v>10803.432000000001</v>
      </c>
      <c r="IF437" s="22">
        <v>14434.677</v>
      </c>
      <c r="IG437" s="22">
        <v>2462.6154999999999</v>
      </c>
      <c r="IH437" s="22">
        <v>5841.3285999999998</v>
      </c>
      <c r="II437" s="22">
        <v>6571.5465000000004</v>
      </c>
      <c r="IJ437" s="22">
        <v>22752.132000000001</v>
      </c>
      <c r="IK437" s="22">
        <v>10975.716</v>
      </c>
      <c r="IL437" s="22">
        <v>3043.6898000000001</v>
      </c>
      <c r="IM437" s="22">
        <v>1072.1881000000001</v>
      </c>
      <c r="IN437" s="22">
        <v>8749.2127</v>
      </c>
      <c r="IO437" s="22">
        <v>11666.869000000001</v>
      </c>
      <c r="IP437" s="22">
        <v>1232.7304999999999</v>
      </c>
      <c r="IQ437" s="22">
        <v>2689.4281999999998</v>
      </c>
      <c r="IR437" s="22">
        <v>2675.5805999999998</v>
      </c>
      <c r="IS437" s="22">
        <v>8872.9015999999992</v>
      </c>
      <c r="IT437" s="22">
        <v>4575.03</v>
      </c>
      <c r="IU437" s="22">
        <v>1680.1909000000001</v>
      </c>
      <c r="IV437" s="22">
        <v>668.55782999999997</v>
      </c>
      <c r="IW437" s="22">
        <v>3470.3326000000002</v>
      </c>
      <c r="IX437" s="22">
        <v>4617.4903000000004</v>
      </c>
      <c r="IY437" s="22">
        <v>2353.0455000000002</v>
      </c>
      <c r="IZ437" s="22">
        <v>5874.3782000000001</v>
      </c>
      <c r="JA437" s="22">
        <v>6658.3621000000003</v>
      </c>
      <c r="JB437" s="22">
        <v>23576.311000000002</v>
      </c>
      <c r="JC437" s="22">
        <v>11248.392</v>
      </c>
      <c r="JD437" s="22">
        <v>2944.9009000000001</v>
      </c>
      <c r="JE437" s="22">
        <v>901.46271999999999</v>
      </c>
      <c r="JF437" s="22">
        <v>8938.0108999999993</v>
      </c>
      <c r="JG437" s="22">
        <v>11990.164000000001</v>
      </c>
      <c r="JH437" s="22">
        <v>1939.8558</v>
      </c>
      <c r="JI437" s="22">
        <v>4724.5560999999998</v>
      </c>
      <c r="JJ437" s="22">
        <v>5242.3325000000004</v>
      </c>
      <c r="JK437" s="22">
        <v>18379.024000000001</v>
      </c>
      <c r="JL437" s="22">
        <v>8872.3659000000007</v>
      </c>
      <c r="JM437" s="22">
        <v>2469.1396</v>
      </c>
      <c r="JN437" s="22">
        <v>802.90731000000005</v>
      </c>
      <c r="JO437" s="22">
        <v>7000.2806</v>
      </c>
      <c r="JP437" s="22">
        <v>9379.1538999999993</v>
      </c>
      <c r="JQ437" s="22">
        <v>1618.4756</v>
      </c>
      <c r="JR437" s="22">
        <v>3332.3087999999998</v>
      </c>
      <c r="JS437" s="22">
        <v>3766.8629999999998</v>
      </c>
      <c r="JT437" s="22">
        <v>11826.641</v>
      </c>
      <c r="JU437" s="22">
        <v>6030.4575999999997</v>
      </c>
      <c r="JV437" s="22">
        <v>2041.3784000000001</v>
      </c>
      <c r="JW437" s="22">
        <v>1001.1917999999999</v>
      </c>
      <c r="JX437" s="22">
        <v>4862.0288</v>
      </c>
      <c r="JY437" s="22">
        <v>6253.2701999999999</v>
      </c>
      <c r="JZ437" s="22">
        <v>2467.2143000000001</v>
      </c>
      <c r="KA437" s="22">
        <v>5733.6790000000001</v>
      </c>
      <c r="KB437" s="22">
        <v>6782.3022000000001</v>
      </c>
      <c r="KC437" s="22">
        <v>22918.545999999998</v>
      </c>
      <c r="KD437" s="22">
        <v>11071.101000000001</v>
      </c>
      <c r="KE437" s="22">
        <v>3000.8029999999999</v>
      </c>
      <c r="KF437" s="22">
        <v>1187.0781999999999</v>
      </c>
      <c r="KG437" s="22">
        <v>8997.9298999999992</v>
      </c>
      <c r="KH437" s="22">
        <v>11818.732</v>
      </c>
      <c r="KI437" s="22">
        <v>2154.5895999999998</v>
      </c>
      <c r="KJ437" s="22">
        <v>4874.1728999999996</v>
      </c>
      <c r="KK437" s="22">
        <v>5713.6850000000004</v>
      </c>
      <c r="KL437" s="22">
        <v>19030.413</v>
      </c>
      <c r="KM437" s="22">
        <v>9288.3186999999998</v>
      </c>
      <c r="KN437" s="22">
        <v>2640.3139000000001</v>
      </c>
      <c r="KO437" s="22">
        <v>1104.5522000000001</v>
      </c>
      <c r="KP437" s="22">
        <v>7538.8347999999996</v>
      </c>
      <c r="KQ437" s="22">
        <v>9861.5061999999998</v>
      </c>
      <c r="KR437" s="22">
        <v>1136.5599</v>
      </c>
      <c r="KS437" s="22">
        <v>2334.4231</v>
      </c>
      <c r="KT437" s="22">
        <v>2570.6731</v>
      </c>
      <c r="KU437" s="22">
        <v>7966.7425999999996</v>
      </c>
      <c r="KV437" s="22">
        <v>4160.5862999999999</v>
      </c>
      <c r="KW437" s="22">
        <v>1515.5555999999999</v>
      </c>
      <c r="KX437" s="22">
        <v>736.84513000000004</v>
      </c>
      <c r="KY437" s="22">
        <v>3296.8424</v>
      </c>
      <c r="KZ437" s="22">
        <v>4220.5246999999999</v>
      </c>
      <c r="LA437" s="22">
        <v>1958.4014</v>
      </c>
      <c r="LB437" s="22">
        <v>4654.9385000000002</v>
      </c>
      <c r="LC437" s="22">
        <v>5482.7753000000002</v>
      </c>
      <c r="LD437" s="22">
        <v>18670.62</v>
      </c>
      <c r="LE437" s="22">
        <v>9027.6442999999999</v>
      </c>
      <c r="LF437" s="22">
        <v>2445.6478999999999</v>
      </c>
      <c r="LG437" s="22">
        <v>919.40688</v>
      </c>
      <c r="LH437" s="22">
        <v>7289.8031000000001</v>
      </c>
      <c r="LI437" s="22">
        <v>9592.5038000000004</v>
      </c>
      <c r="LJ437" s="22">
        <v>1649.5876000000001</v>
      </c>
      <c r="LK437" s="22">
        <v>3809.8912</v>
      </c>
      <c r="LL437" s="22">
        <v>4433.6606000000002</v>
      </c>
      <c r="LM437" s="22">
        <v>14860.304</v>
      </c>
      <c r="LN437" s="22">
        <v>7278.1566999999995</v>
      </c>
      <c r="LO437" s="22">
        <v>2088.6995999999999</v>
      </c>
      <c r="LP437" s="22">
        <v>835.75459999999998</v>
      </c>
      <c r="LQ437" s="22">
        <v>5858.3792999999996</v>
      </c>
      <c r="LR437" s="22">
        <v>7673.3819999999996</v>
      </c>
      <c r="LS437" s="22" t="s">
        <v>61</v>
      </c>
      <c r="LT437" s="22" t="s">
        <v>42</v>
      </c>
      <c r="LU437" s="22">
        <v>16634.526000000002</v>
      </c>
      <c r="LV437" s="22">
        <v>3749.8631</v>
      </c>
      <c r="LW437" s="22">
        <v>7966.3108000000002</v>
      </c>
      <c r="LX437" s="22">
        <v>9636.9930999999997</v>
      </c>
      <c r="LY437" s="22">
        <v>31673.407999999999</v>
      </c>
      <c r="LZ437" s="22">
        <v>15164.923000000001</v>
      </c>
      <c r="MA437" s="22">
        <v>4031.7040000000002</v>
      </c>
      <c r="MB437" s="22">
        <v>1918.2131999999999</v>
      </c>
      <c r="MC437" s="22">
        <v>12693.518</v>
      </c>
      <c r="MD437" s="22" t="s">
        <v>61</v>
      </c>
      <c r="ME437" s="22" t="s">
        <v>42</v>
      </c>
      <c r="MF437" s="22">
        <v>10729.704</v>
      </c>
      <c r="MG437" s="22">
        <v>20653.803</v>
      </c>
      <c r="MH437" s="22">
        <v>24331.352999999999</v>
      </c>
      <c r="MI437" s="22">
        <v>75084.525999999998</v>
      </c>
      <c r="MJ437" s="22">
        <v>37304.648999999998</v>
      </c>
      <c r="MK437" s="22">
        <v>11743.079</v>
      </c>
      <c r="ML437" s="22">
        <v>6609.2439000000004</v>
      </c>
      <c r="MM437" s="22">
        <v>31349.050999999999</v>
      </c>
      <c r="MN437" s="22">
        <v>40233.161</v>
      </c>
      <c r="MO437" s="22">
        <v>11645.614</v>
      </c>
      <c r="MP437" s="22">
        <v>21571.484</v>
      </c>
      <c r="MQ437" s="22">
        <v>25249.670999999998</v>
      </c>
      <c r="MR437" s="22">
        <v>76011.828999999998</v>
      </c>
      <c r="MS437" s="22">
        <v>38225.283000000003</v>
      </c>
      <c r="MT437" s="22">
        <v>12659.195</v>
      </c>
      <c r="MU437" s="22">
        <v>7524.4288999999999</v>
      </c>
      <c r="MV437" s="22">
        <v>32268.61</v>
      </c>
      <c r="MW437" s="22">
        <v>41154.449999999997</v>
      </c>
      <c r="MX437" s="22" t="s">
        <v>61</v>
      </c>
      <c r="MY437" s="22" t="s">
        <v>42</v>
      </c>
      <c r="MZ437" s="22">
        <v>27.075554</v>
      </c>
      <c r="NA437" s="22">
        <v>53.633589000000001</v>
      </c>
      <c r="NB437" s="22">
        <v>35.819878000000003</v>
      </c>
      <c r="NC437" s="22">
        <v>39.284801999999999</v>
      </c>
      <c r="ND437" s="22">
        <v>84.899977000000007</v>
      </c>
      <c r="NE437" s="22">
        <v>50.721516000000001</v>
      </c>
      <c r="NF437" s="22">
        <v>27.672751000000002</v>
      </c>
      <c r="NG437" s="22">
        <v>23.304846999999999</v>
      </c>
      <c r="NH437" s="22">
        <v>45.612631999999998</v>
      </c>
      <c r="NI437" s="22">
        <v>15.964918000000001</v>
      </c>
      <c r="NJ437" s="22">
        <v>42.480460999999998</v>
      </c>
      <c r="NK437" s="22">
        <v>24.695252</v>
      </c>
      <c r="NL437" s="22">
        <v>28.154631999999999</v>
      </c>
      <c r="NM437" s="22">
        <v>73.696822999999995</v>
      </c>
      <c r="NN437" s="22">
        <v>39.573047000000003</v>
      </c>
      <c r="NO437" s="22">
        <v>16.561159</v>
      </c>
      <c r="NP437" s="22">
        <v>12.200244</v>
      </c>
      <c r="NQ437" s="22">
        <v>34.472338000000001</v>
      </c>
      <c r="NR437" s="22">
        <v>42.966070999999999</v>
      </c>
      <c r="NS437" s="22">
        <v>31.831211</v>
      </c>
      <c r="NT437" s="22" t="s">
        <v>61</v>
      </c>
      <c r="NU437" s="22" t="s">
        <v>42</v>
      </c>
      <c r="NV437" s="22">
        <v>0.28253361999999999</v>
      </c>
      <c r="NW437" s="22">
        <v>0.21298307</v>
      </c>
      <c r="NX437" s="22">
        <v>0.16510433999999999</v>
      </c>
      <c r="NY437" s="22">
        <v>0.18011231999999999</v>
      </c>
      <c r="NZ437" s="22">
        <v>0.11654385</v>
      </c>
      <c r="OA437" s="22">
        <v>0.16510433999999999</v>
      </c>
      <c r="OB437" s="22">
        <v>0.18011231999999999</v>
      </c>
      <c r="OC437" s="22">
        <v>0.11654385</v>
      </c>
      <c r="OD437" s="22">
        <v>0.29712001999999998</v>
      </c>
      <c r="OE437" s="22">
        <v>0.29712001999999998</v>
      </c>
      <c r="OF437" s="22">
        <v>3.2184658000000002</v>
      </c>
      <c r="OG437" s="22">
        <v>5.8208989999999998</v>
      </c>
      <c r="OH437" s="22">
        <v>4.4498384</v>
      </c>
      <c r="OI437" s="22">
        <v>11.788574000000001</v>
      </c>
      <c r="OJ437" s="22" t="s">
        <v>61</v>
      </c>
      <c r="OK437" s="22" t="s">
        <v>42</v>
      </c>
      <c r="OL437" s="22">
        <v>225.20643000000001</v>
      </c>
      <c r="OM437" s="22">
        <v>455.97151000000002</v>
      </c>
      <c r="ON437" s="22">
        <v>166.66485</v>
      </c>
      <c r="OO437" s="22">
        <v>468.12518999999998</v>
      </c>
      <c r="OP437" s="22">
        <v>468.12518999999998</v>
      </c>
      <c r="OQ437" s="22">
        <v>468.12518999999998</v>
      </c>
      <c r="OR437" s="22">
        <v>166.66485</v>
      </c>
      <c r="OS437" s="22">
        <v>166.66485</v>
      </c>
      <c r="OT437" s="22">
        <v>225.20643000000001</v>
      </c>
      <c r="OU437" s="22">
        <v>220.58487</v>
      </c>
      <c r="OV437" s="22">
        <v>348.90807000000001</v>
      </c>
      <c r="OW437" s="22">
        <v>240.59537</v>
      </c>
      <c r="OX437" s="22">
        <v>348.90807000000001</v>
      </c>
      <c r="OY437" s="22">
        <v>426.36507999999998</v>
      </c>
      <c r="OZ437" s="22">
        <v>426.36507999999998</v>
      </c>
      <c r="PA437" s="22">
        <v>240.59537</v>
      </c>
      <c r="PB437" s="22">
        <v>240.59537</v>
      </c>
      <c r="PC437" s="22">
        <v>220.58487</v>
      </c>
    </row>
  </sheetData>
  <pageMargins left="0.78740157499999996" right="0.78740157499999996" top="0.984251969" bottom="0.984251969" header="0.4921259845" footer="0.4921259845"/>
  <pageSetup paperSize="9" scale="32" orientation="landscape"/>
  <headerFooter alignWithMargins="0">
    <oddHeader>&amp;F</oddHeader>
    <oddFooter>&amp;L&amp;B Vertraulich&amp;B&amp;C&amp;D&amp;RSeite &amp;P</oddFooter>
  </headerFooter>
  <customProperties>
    <customPr name="EpmWorksheetKeyString_GU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E437"/>
  <sheetViews>
    <sheetView zoomScaleNormal="100" workbookViewId="0">
      <pane xSplit="2" ySplit="5" topLeftCell="C6" activePane="bottomRight" state="frozen"/>
      <selection activeCell="C55" sqref="C55"/>
      <selection pane="topRight" activeCell="C55" sqref="C55"/>
      <selection pane="bottomLeft" activeCell="C55" sqref="C55"/>
      <selection pane="bottomRight" activeCell="C55" sqref="C55"/>
    </sheetView>
  </sheetViews>
  <sheetFormatPr baseColWidth="10" defaultColWidth="10.85546875" defaultRowHeight="14.25" outlineLevelRow="1"/>
  <cols>
    <col min="1" max="1" width="27.5703125" style="22" customWidth="1"/>
    <col min="2" max="2" width="53.5703125" style="22" customWidth="1"/>
    <col min="3" max="3" width="23.85546875" style="22" customWidth="1"/>
    <col min="4" max="4" width="14.7109375" style="22" customWidth="1"/>
    <col min="5" max="5" width="14.42578125" style="22" customWidth="1"/>
    <col min="6" max="7" width="14.7109375" style="22" customWidth="1"/>
    <col min="8" max="8" width="17.42578125" style="22" customWidth="1"/>
    <col min="9" max="9" width="15.140625" style="22" customWidth="1"/>
    <col min="10" max="10" width="14.85546875" style="22" customWidth="1"/>
    <col min="11" max="12" width="16" style="22" customWidth="1"/>
    <col min="13" max="13" width="16.85546875" style="22" customWidth="1"/>
    <col min="14" max="14" width="14.85546875" style="22" customWidth="1"/>
    <col min="15" max="15" width="14" style="22" customWidth="1"/>
    <col min="16" max="16" width="14.85546875" style="22" customWidth="1"/>
    <col min="17" max="18" width="12.42578125" style="22" customWidth="1"/>
    <col min="19" max="19" width="13" style="22" customWidth="1"/>
    <col min="20" max="20" width="13.28515625" style="22" customWidth="1"/>
    <col min="21" max="16384" width="10.85546875" style="22"/>
  </cols>
  <sheetData>
    <row r="1" spans="1:419" s="17" customFormat="1">
      <c r="C1" s="16" t="str">
        <f>C143</f>
        <v>sawnwood, board, hardwood, air dried (u=20%), planed, at sawmill/m3/AT U</v>
      </c>
      <c r="D1" s="16" t="str">
        <f t="shared" ref="D1:BO1" si="0">D143</f>
        <v>sawnwood, board, hardwood, air dried (u=20%), planed, at sawmill/m3/DE U</v>
      </c>
      <c r="E1" s="16" t="str">
        <f t="shared" si="0"/>
        <v>sawnwood, board, hardwood, air dried (u=20%), planed, at sawmill/m3/FI U</v>
      </c>
      <c r="F1" s="16" t="str">
        <f t="shared" si="0"/>
        <v>sawnwood, board, hardwood, air dried (u=20%), planed, at sawmill/m3/FR U</v>
      </c>
      <c r="G1" s="16" t="str">
        <f t="shared" si="0"/>
        <v>sawnwood, board, hardwood, air dried (u=20%), planed, at sawmill/m3/HU U</v>
      </c>
      <c r="H1" s="16" t="str">
        <f t="shared" si="0"/>
        <v>sawnwood, board, hardwood, air dried (u=20%), planed, at sawmill/m3/IT U</v>
      </c>
      <c r="I1" s="16" t="str">
        <f t="shared" si="0"/>
        <v>sawnwood, board, hardwood, air dried (u=20%), planed, at sawmill/m3/NO U</v>
      </c>
      <c r="J1" s="16" t="str">
        <f t="shared" si="0"/>
        <v>sawnwood, board, hardwood, air dried (u=20%), planed, at sawmill/m3/SE U</v>
      </c>
      <c r="K1" s="16" t="str">
        <f t="shared" si="0"/>
        <v>sawnwood, board, hardwood, air dried (u=20%), planed, at sawmill_631/CH U</v>
      </c>
      <c r="L1" s="16" t="str">
        <f t="shared" si="0"/>
        <v>sawnwood, board, hardwood, dried (u=10%), planed, at sawmill/m3/AT U</v>
      </c>
      <c r="M1" s="16" t="str">
        <f t="shared" si="0"/>
        <v>sawnwood, board, hardwood, dried (u=10%), planed, at sawmill/m3/DE U</v>
      </c>
      <c r="N1" s="16" t="str">
        <f t="shared" si="0"/>
        <v>sawnwood, board, hardwood, dried (u=10%), planed, at sawmill/m3/FI U</v>
      </c>
      <c r="O1" s="16" t="str">
        <f t="shared" si="0"/>
        <v>sawnwood, board, hardwood, dried (u=10%), planed, at sawmill/m3/FR U</v>
      </c>
      <c r="P1" s="16" t="str">
        <f t="shared" si="0"/>
        <v>sawnwood, board, hardwood, dried (u=10%), planed, at sawmill/m3/HU U</v>
      </c>
      <c r="Q1" s="16" t="str">
        <f t="shared" si="0"/>
        <v>sawnwood, board, hardwood, dried (u=10%), planed, at sawmill/m3/IT U</v>
      </c>
      <c r="R1" s="16" t="str">
        <f t="shared" si="0"/>
        <v>sawnwood, board, hardwood, dried (u=10%), planed, at sawmill/m3/NO U</v>
      </c>
      <c r="S1" s="16" t="str">
        <f t="shared" si="0"/>
        <v>sawnwood, board, hardwood, dried (u=10%), planed, at sawmill/m3/SE U</v>
      </c>
      <c r="T1" s="16" t="str">
        <f t="shared" si="0"/>
        <v>sawnwood, board, hardwood, dried (u=10%), planed, at sawmill_631/CH U</v>
      </c>
      <c r="U1" s="16" t="str">
        <f t="shared" si="0"/>
        <v>sawnwood, board, hardwood, kiln dried (u=20%), planed, at sawmill/m3/AT U</v>
      </c>
      <c r="V1" s="16" t="str">
        <f t="shared" si="0"/>
        <v>sawnwood, board, hardwood, kiln dried (u=20%), planed, at sawmill/m3/DE U</v>
      </c>
      <c r="W1" s="16" t="str">
        <f t="shared" si="0"/>
        <v>sawnwood, board, hardwood, kiln dried (u=20%), planed, at sawmill/m3/FI U</v>
      </c>
      <c r="X1" s="16" t="str">
        <f t="shared" si="0"/>
        <v>sawnwood, board, hardwood, kiln dried (u=20%), planed, at sawmill/m3/FR U</v>
      </c>
      <c r="Y1" s="16" t="str">
        <f t="shared" si="0"/>
        <v>sawnwood, board, hardwood, kiln dried (u=20%), planed, at sawmill/m3/HU U</v>
      </c>
      <c r="Z1" s="16" t="str">
        <f t="shared" si="0"/>
        <v>sawnwood, board, hardwood, kiln dried (u=20%), planed, at sawmill/m3/IT U</v>
      </c>
      <c r="AA1" s="16" t="str">
        <f t="shared" si="0"/>
        <v>sawnwood, board, hardwood, kiln dried (u=20%), planed, at sawmill/m3/NO U</v>
      </c>
      <c r="AB1" s="16" t="str">
        <f t="shared" si="0"/>
        <v>sawnwood, board, hardwood, kiln dried (u=20%), planed, at sawmill/m3/SE U</v>
      </c>
      <c r="AC1" s="16" t="str">
        <f t="shared" si="0"/>
        <v>sawnwood, board, hardwood, kiln dried (u=20%), planed, at sawmill_631/CH U</v>
      </c>
      <c r="AD1" s="16" t="str">
        <f t="shared" si="0"/>
        <v>sawnwood, board, hardwood, raw, air dried (u=20%), at sawmill/m3/AT U</v>
      </c>
      <c r="AE1" s="16" t="str">
        <f t="shared" si="0"/>
        <v>sawnwood, board, hardwood, raw, air dried (u=20%), at sawmill/m3/DE U</v>
      </c>
      <c r="AF1" s="16" t="str">
        <f t="shared" si="0"/>
        <v>sawnwood, board, hardwood, raw, air dried (u=20%), at sawmill/m3/FI U</v>
      </c>
      <c r="AG1" s="16" t="str">
        <f t="shared" si="0"/>
        <v>sawnwood, board, hardwood, raw, air dried (u=20%), at sawmill/m3/FR U</v>
      </c>
      <c r="AH1" s="16" t="str">
        <f t="shared" si="0"/>
        <v>sawnwood, board, hardwood, raw, air dried (u=20%), at sawmill/m3/HU U</v>
      </c>
      <c r="AI1" s="16" t="str">
        <f t="shared" si="0"/>
        <v>sawnwood, board, hardwood, raw, air dried (u=20%), at sawmill/m3/IT U</v>
      </c>
      <c r="AJ1" s="16" t="str">
        <f t="shared" si="0"/>
        <v>sawnwood, board, hardwood, raw, air dried (u=20%), at sawmill/m3/NO U</v>
      </c>
      <c r="AK1" s="16" t="str">
        <f t="shared" si="0"/>
        <v>sawnwood, board, hardwood, raw, air dried (u=20%), at sawmill/m3/SE U</v>
      </c>
      <c r="AL1" s="16" t="str">
        <f t="shared" si="0"/>
        <v>sawnwood, board, hardwood, raw, air dried (u=20%), at sawmill_631/CH U</v>
      </c>
      <c r="AM1" s="16" t="str">
        <f t="shared" si="0"/>
        <v>sawnwood, board, hardwood, raw, kiln dried (u=10%), at sawmill/m3/AT U</v>
      </c>
      <c r="AN1" s="16" t="str">
        <f t="shared" si="0"/>
        <v>sawnwood, board, hardwood, raw, kiln dried (u=10%), at sawmill/m3/DE U</v>
      </c>
      <c r="AO1" s="16" t="str">
        <f t="shared" si="0"/>
        <v>sawnwood, board, hardwood, raw, kiln dried (u=10%), at sawmill/m3/FI U</v>
      </c>
      <c r="AP1" s="16" t="str">
        <f t="shared" si="0"/>
        <v>sawnwood, board, hardwood, raw, kiln dried (u=10%), at sawmill/m3/FR U</v>
      </c>
      <c r="AQ1" s="16" t="str">
        <f t="shared" si="0"/>
        <v>sawnwood, board, hardwood, raw, kiln dried (u=10%), at sawmill/m3/HU U</v>
      </c>
      <c r="AR1" s="16" t="str">
        <f t="shared" si="0"/>
        <v>sawnwood, board, hardwood, raw, kiln dried (u=10%), at sawmill/m3/IT U</v>
      </c>
      <c r="AS1" s="16" t="str">
        <f t="shared" si="0"/>
        <v>sawnwood, board, hardwood, raw, kiln dried (u=10%), at sawmill/m3/NO U</v>
      </c>
      <c r="AT1" s="16" t="str">
        <f t="shared" si="0"/>
        <v>sawnwood, board, hardwood, raw, kiln dried (u=10%), at sawmill/m3/SE U</v>
      </c>
      <c r="AU1" s="16" t="str">
        <f t="shared" si="0"/>
        <v>sawnwood, board, hardwood, raw, kiln dried (u=10%), at sawmill_631/CH U</v>
      </c>
      <c r="AV1" s="16" t="str">
        <f t="shared" si="0"/>
        <v>sawnwood, board, hardwood, raw, kiln dried (u=20%), at sawmill/m3/AT U</v>
      </c>
      <c r="AW1" s="16" t="str">
        <f t="shared" si="0"/>
        <v>sawnwood, board, hardwood, raw, kiln dried (u=20%), at sawmill/m3/DE U</v>
      </c>
      <c r="AX1" s="16" t="str">
        <f t="shared" si="0"/>
        <v>sawnwood, board, hardwood, raw, kiln dried (u=20%), at sawmill/m3/FI U</v>
      </c>
      <c r="AY1" s="16" t="str">
        <f t="shared" si="0"/>
        <v>sawnwood, board, hardwood, raw, kiln dried (u=20%), at sawmill/m3/FR U</v>
      </c>
      <c r="AZ1" s="16" t="str">
        <f t="shared" si="0"/>
        <v>sawnwood, board, hardwood, raw, kiln dried (u=20%), at sawmill/m3/HU U</v>
      </c>
      <c r="BA1" s="16" t="str">
        <f t="shared" si="0"/>
        <v>sawnwood, board, hardwood, raw, kiln dried (u=20%), at sawmill/m3/IT U</v>
      </c>
      <c r="BB1" s="16" t="str">
        <f t="shared" si="0"/>
        <v>sawnwood, board, hardwood, raw, kiln dried (u=20%), at sawmill/m3/NO U</v>
      </c>
      <c r="BC1" s="16" t="str">
        <f t="shared" si="0"/>
        <v>sawnwood, board, hardwood, raw, kiln dried (u=20%), at sawmill/m3/SE U</v>
      </c>
      <c r="BD1" s="16" t="str">
        <f t="shared" si="0"/>
        <v>sawnwood, board, hardwood, raw, kiln dried (u=20%), at sawmill_631/CH U</v>
      </c>
      <c r="BE1" s="16" t="str">
        <f t="shared" si="0"/>
        <v>sawnwood, board, softwood, air dried (u=20%), planed, at sawmill/m3/AT U</v>
      </c>
      <c r="BF1" s="16" t="str">
        <f t="shared" si="0"/>
        <v>sawnwood, board, softwood, air dried (u=20%), planed, at sawmill/m3/DE U</v>
      </c>
      <c r="BG1" s="16" t="str">
        <f t="shared" si="0"/>
        <v>sawnwood, board, softwood, air dried (u=20%), planed, at sawmill/m3/FI U</v>
      </c>
      <c r="BH1" s="16" t="str">
        <f t="shared" si="0"/>
        <v>sawnwood, board, softwood, air dried (u=20%), planed, at sawmill/m3/FR U</v>
      </c>
      <c r="BI1" s="16" t="str">
        <f t="shared" si="0"/>
        <v>sawnwood, board, softwood, air dried (u=20%), planed, at sawmill/m3/HU U</v>
      </c>
      <c r="BJ1" s="16" t="str">
        <f t="shared" si="0"/>
        <v>sawnwood, board, softwood, air dried (u=20%), planed, at sawmill/m3/IT U</v>
      </c>
      <c r="BK1" s="16" t="str">
        <f t="shared" si="0"/>
        <v>sawnwood, board, softwood, air dried (u=20%), planed, at sawmill/m3/NO U</v>
      </c>
      <c r="BL1" s="16" t="str">
        <f t="shared" si="0"/>
        <v>sawnwood, board, softwood, air dried (u=20%), planed, at sawmill/m3/SE U</v>
      </c>
      <c r="BM1" s="16" t="str">
        <f t="shared" si="0"/>
        <v>sawnwood, board, softwood, air dried (u=20%), planed, at sawmill_631/CH U</v>
      </c>
      <c r="BN1" s="16" t="str">
        <f t="shared" si="0"/>
        <v>sawnwood, board, softwood, dried (u=10%), planed, at sawmill/m3/AT U</v>
      </c>
      <c r="BO1" s="16" t="str">
        <f t="shared" si="0"/>
        <v>sawnwood, board, softwood, dried (u=10%), planed, at sawmill/m3/DE U</v>
      </c>
      <c r="BP1" s="16" t="str">
        <f t="shared" ref="BP1:EA1" si="1">BP143</f>
        <v>sawnwood, board, softwood, dried (u=10%), planed, at sawmill/m3/FI U</v>
      </c>
      <c r="BQ1" s="16" t="str">
        <f t="shared" si="1"/>
        <v>sawnwood, board, softwood, dried (u=10%), planed, at sawmill/m3/FR U</v>
      </c>
      <c r="BR1" s="16" t="str">
        <f t="shared" si="1"/>
        <v>sawnwood, board, softwood, dried (u=10%), planed, at sawmill/m3/HU U</v>
      </c>
      <c r="BS1" s="16" t="str">
        <f t="shared" si="1"/>
        <v>sawnwood, board, softwood, dried (u=10%), planed, at sawmill/m3/IT U</v>
      </c>
      <c r="BT1" s="16" t="str">
        <f t="shared" si="1"/>
        <v>sawnwood, board, softwood, dried (u=10%), planed, at sawmill/m3/NO U</v>
      </c>
      <c r="BU1" s="16" t="str">
        <f t="shared" si="1"/>
        <v>sawnwood, board, softwood, dried (u=10%), planed, at sawmill/m3/SE U</v>
      </c>
      <c r="BV1" s="16" t="str">
        <f t="shared" si="1"/>
        <v>sawnwood, board, softwood, dried (u=10%), planed, at sawmill_631/CH U</v>
      </c>
      <c r="BW1" s="16" t="str">
        <f t="shared" si="1"/>
        <v>sawnwood, board, softwood, kiln dried (u=20%), planed, at sawmill/m3/AT U</v>
      </c>
      <c r="BX1" s="16" t="str">
        <f t="shared" si="1"/>
        <v>sawnwood, board, softwood, kiln dried (u=20%), planed, at sawmill/m3/DE U</v>
      </c>
      <c r="BY1" s="16" t="str">
        <f t="shared" si="1"/>
        <v>sawnwood, board, softwood, kiln dried (u=20%), planed, at sawmill/m3/FI U</v>
      </c>
      <c r="BZ1" s="16" t="str">
        <f t="shared" si="1"/>
        <v>sawnwood, board, softwood, kiln dried (u=20%), planed, at sawmill/m3/FR U</v>
      </c>
      <c r="CA1" s="16" t="str">
        <f t="shared" si="1"/>
        <v>sawnwood, board, softwood, kiln dried (u=20%), planed, at sawmill/m3/HU U</v>
      </c>
      <c r="CB1" s="16" t="str">
        <f t="shared" si="1"/>
        <v>sawnwood, board, softwood, kiln dried (u=20%), planed, at sawmill/m3/IT U</v>
      </c>
      <c r="CC1" s="16" t="str">
        <f t="shared" si="1"/>
        <v>sawnwood, board, softwood, kiln dried (u=20%), planed, at sawmill/m3/NO U</v>
      </c>
      <c r="CD1" s="16" t="str">
        <f t="shared" si="1"/>
        <v>sawnwood, board, softwood, kiln dried (u=20%), planed, at sawmill/m3/SE U</v>
      </c>
      <c r="CE1" s="16" t="str">
        <f t="shared" si="1"/>
        <v>sawnwood, board, softwood, kiln dried (u=20%), planed, at sawmill_631/CH U</v>
      </c>
      <c r="CF1" s="16" t="str">
        <f t="shared" si="1"/>
        <v>sawnwood, board, softwood, raw, air dried (u=20%), at sawmill/m3/AT U</v>
      </c>
      <c r="CG1" s="16" t="str">
        <f t="shared" si="1"/>
        <v>sawnwood, board, softwood, raw, air dried (u=20%), at sawmill/m3/DE U</v>
      </c>
      <c r="CH1" s="16" t="str">
        <f t="shared" si="1"/>
        <v>sawnwood, board, softwood, raw, air dried (u=20%), at sawmill/m3/FI U</v>
      </c>
      <c r="CI1" s="16" t="str">
        <f t="shared" si="1"/>
        <v>sawnwood, board, softwood, raw, air dried (u=20%), at sawmill/m3/FR U</v>
      </c>
      <c r="CJ1" s="16" t="str">
        <f t="shared" si="1"/>
        <v>sawnwood, board, softwood, raw, air dried (u=20%), at sawmill/m3/HU U</v>
      </c>
      <c r="CK1" s="16" t="str">
        <f t="shared" si="1"/>
        <v>sawnwood, board, softwood, raw, air dried (u=20%), at sawmill/m3/IT U</v>
      </c>
      <c r="CL1" s="16" t="str">
        <f t="shared" si="1"/>
        <v>sawnwood, board, softwood, raw, air dried (u=20%), at sawmill/m3/NO U</v>
      </c>
      <c r="CM1" s="16" t="str">
        <f t="shared" si="1"/>
        <v>sawnwood, board, softwood, raw, air dried (u=20%), at sawmill/m3/SE U</v>
      </c>
      <c r="CN1" s="16" t="str">
        <f t="shared" si="1"/>
        <v>sawnwood, board, softwood, raw, air dried (u=20%), at sawmill_631/CH U</v>
      </c>
      <c r="CO1" s="16" t="str">
        <f t="shared" si="1"/>
        <v>sawnwood, board, softwood, raw, kiln dried (u=10%), at sawmill/m3/AT U</v>
      </c>
      <c r="CP1" s="16" t="str">
        <f t="shared" si="1"/>
        <v>sawnwood, board, softwood, raw, kiln dried (u=10%), at sawmill/m3/DE U</v>
      </c>
      <c r="CQ1" s="16" t="str">
        <f t="shared" si="1"/>
        <v>sawnwood, board, softwood, raw, kiln dried (u=10%), at sawmill/m3/FI U</v>
      </c>
      <c r="CR1" s="16" t="str">
        <f t="shared" si="1"/>
        <v>sawnwood, board, softwood, raw, kiln dried (u=10%), at sawmill/m3/FR U</v>
      </c>
      <c r="CS1" s="16" t="str">
        <f t="shared" si="1"/>
        <v>sawnwood, board, softwood, raw, kiln dried (u=10%), at sawmill/m3/HU U</v>
      </c>
      <c r="CT1" s="16" t="str">
        <f t="shared" si="1"/>
        <v>sawnwood, board, softwood, raw, kiln dried (u=10%), at sawmill/m3/IT U</v>
      </c>
      <c r="CU1" s="16" t="str">
        <f t="shared" si="1"/>
        <v>sawnwood, board, softwood, raw, kiln dried (u=10%), at sawmill/m3/NO U</v>
      </c>
      <c r="CV1" s="16" t="str">
        <f t="shared" si="1"/>
        <v>sawnwood, board, softwood, raw, kiln dried (u=10%), at sawmill/m3/SE U</v>
      </c>
      <c r="CW1" s="16" t="str">
        <f t="shared" si="1"/>
        <v>sawnwood, board, softwood, raw, kiln dried (u=10%), at sawmill_631/CH U</v>
      </c>
      <c r="CX1" s="16" t="str">
        <f t="shared" si="1"/>
        <v>sawnwood, board, softwood, raw, kiln dried (u=20%), at sawmill/m3/AT U</v>
      </c>
      <c r="CY1" s="16" t="str">
        <f t="shared" si="1"/>
        <v>sawnwood, board, softwood, raw, kiln dried (u=20%), at sawmill/m3/DE U</v>
      </c>
      <c r="CZ1" s="16" t="str">
        <f t="shared" si="1"/>
        <v>sawnwood, board, softwood, raw, kiln dried (u=20%), at sawmill/m3/FI U</v>
      </c>
      <c r="DA1" s="16" t="str">
        <f t="shared" si="1"/>
        <v>sawnwood, board, softwood, raw, kiln dried (u=20%), at sawmill/m3/FR U</v>
      </c>
      <c r="DB1" s="16" t="str">
        <f t="shared" si="1"/>
        <v>sawnwood, board, softwood, raw, kiln dried (u=20%), at sawmill/m3/HU U</v>
      </c>
      <c r="DC1" s="16" t="str">
        <f t="shared" si="1"/>
        <v>sawnwood, board, softwood, raw, kiln dried (u=20%), at sawmill/m3/IT U</v>
      </c>
      <c r="DD1" s="16" t="str">
        <f t="shared" si="1"/>
        <v>sawnwood, board, softwood, raw, kiln dried (u=20%), at sawmill/m3/NO U</v>
      </c>
      <c r="DE1" s="16" t="str">
        <f t="shared" si="1"/>
        <v>sawnwood, board, softwood, raw, kiln dried (u=20%), at sawmill/m3/SE U</v>
      </c>
      <c r="DF1" s="16" t="str">
        <f t="shared" si="1"/>
        <v>sawnwood, board, softwood, raw, kiln dried (u=20%), at sawmill_631/CH U</v>
      </c>
      <c r="DG1" s="16" t="str">
        <f t="shared" si="1"/>
        <v>Impact category</v>
      </c>
      <c r="DH1" s="16" t="str">
        <f t="shared" si="1"/>
        <v>Unit</v>
      </c>
      <c r="DI1" s="16" t="str">
        <f t="shared" si="1"/>
        <v>sawnwood, lath, hardwood, air dried (u=20%), planed, at sawmill/m3/AT U</v>
      </c>
      <c r="DJ1" s="16" t="str">
        <f t="shared" si="1"/>
        <v>sawnwood, lath, hardwood, air dried (u=20%), planed, at sawmill/m3/DE U</v>
      </c>
      <c r="DK1" s="16" t="str">
        <f t="shared" si="1"/>
        <v>sawnwood, lath, hardwood, air dried (u=20%), planed, at sawmill/m3/FI U</v>
      </c>
      <c r="DL1" s="16" t="str">
        <f t="shared" si="1"/>
        <v>sawnwood, lath, hardwood, air dried (u=20%), planed, at sawmill/m3/FR U</v>
      </c>
      <c r="DM1" s="16" t="str">
        <f t="shared" si="1"/>
        <v>sawnwood, lath, hardwood, air dried (u=20%), planed, at sawmill/m3/HU U</v>
      </c>
      <c r="DN1" s="16" t="str">
        <f t="shared" si="1"/>
        <v>sawnwood, lath, hardwood, air dried (u=20%), planed, at sawmill/m3/IT U</v>
      </c>
      <c r="DO1" s="16" t="str">
        <f t="shared" si="1"/>
        <v>sawnwood, lath, hardwood, air dried (u=20%), planed, at sawmill/m3/NO U</v>
      </c>
      <c r="DP1" s="16" t="str">
        <f t="shared" si="1"/>
        <v>sawnwood, lath, hardwood, air dried (u=20%), planed, at sawmill/m3/SE U</v>
      </c>
      <c r="DQ1" s="16" t="str">
        <f t="shared" si="1"/>
        <v>sawnwood, lath, hardwood, air dried (u=20%), planed, at sawmill_631/CH U</v>
      </c>
      <c r="DR1" s="16" t="str">
        <f t="shared" si="1"/>
        <v>sawnwood, lath, hardwood, dried (u=10%), planed, at sawmill/m3/AT U</v>
      </c>
      <c r="DS1" s="16" t="str">
        <f t="shared" si="1"/>
        <v>sawnwood, lath, hardwood, dried (u=10%), planed, at sawmill/m3/DE U</v>
      </c>
      <c r="DT1" s="16" t="str">
        <f t="shared" si="1"/>
        <v>sawnwood, lath, hardwood, dried (u=10%), planed, at sawmill/m3/FI U</v>
      </c>
      <c r="DU1" s="16" t="str">
        <f t="shared" si="1"/>
        <v>sawnwood, lath, hardwood, dried (u=10%), planed, at sawmill/m3/FR U</v>
      </c>
      <c r="DV1" s="16" t="str">
        <f t="shared" si="1"/>
        <v>sawnwood, lath, hardwood, dried (u=10%), planed, at sawmill/m3/HU U</v>
      </c>
      <c r="DW1" s="16" t="str">
        <f t="shared" si="1"/>
        <v>sawnwood, lath, hardwood, dried (u=10%), planed, at sawmill/m3/IT U</v>
      </c>
      <c r="DX1" s="16" t="str">
        <f t="shared" si="1"/>
        <v>sawnwood, lath, hardwood, dried (u=10%), planed, at sawmill/m3/NO U</v>
      </c>
      <c r="DY1" s="16" t="str">
        <f t="shared" si="1"/>
        <v>sawnwood, lath, hardwood, dried (u=10%), planed, at sawmill/m3/SE U</v>
      </c>
      <c r="DZ1" s="16" t="str">
        <f t="shared" si="1"/>
        <v>sawnwood, lath, hardwood, dried (u=10%), planed, at sawmill_631/CH U</v>
      </c>
      <c r="EA1" s="16" t="str">
        <f t="shared" si="1"/>
        <v>sawnwood, lath, hardwood, kiln dried (u=20%), planed, at sawmill/m3/AT U</v>
      </c>
      <c r="EB1" s="16" t="str">
        <f t="shared" ref="EB1:GM1" si="2">EB143</f>
        <v>sawnwood, lath, hardwood, kiln dried (u=20%), planed, at sawmill/m3/DE U</v>
      </c>
      <c r="EC1" s="16" t="str">
        <f t="shared" si="2"/>
        <v>sawnwood, lath, hardwood, kiln dried (u=20%), planed, at sawmill/m3/FI U</v>
      </c>
      <c r="ED1" s="16" t="str">
        <f t="shared" si="2"/>
        <v>sawnwood, lath, hardwood, kiln dried (u=20%), planed, at sawmill/m3/FR U</v>
      </c>
      <c r="EE1" s="16" t="str">
        <f t="shared" si="2"/>
        <v>sawnwood, lath, hardwood, kiln dried (u=20%), planed, at sawmill/m3/HU U</v>
      </c>
      <c r="EF1" s="16" t="str">
        <f t="shared" si="2"/>
        <v>sawnwood, lath, hardwood, kiln dried (u=20%), planed, at sawmill/m3/IT U</v>
      </c>
      <c r="EG1" s="16" t="str">
        <f t="shared" si="2"/>
        <v>sawnwood, lath, hardwood, kiln dried (u=20%), planed, at sawmill/m3/NO U</v>
      </c>
      <c r="EH1" s="16" t="str">
        <f t="shared" si="2"/>
        <v>sawnwood, lath, hardwood, kiln dried (u=20%), planed, at sawmill/m3/SE U</v>
      </c>
      <c r="EI1" s="16" t="str">
        <f t="shared" si="2"/>
        <v>sawnwood, lath, hardwood, kiln dried (u=20%), planed, at sawmill_631/CH U</v>
      </c>
      <c r="EJ1" s="16" t="str">
        <f t="shared" si="2"/>
        <v>sawnwood, lath, hardwood, raw, air dried (u=20%), at sawmill/m3/AT U</v>
      </c>
      <c r="EK1" s="16" t="str">
        <f t="shared" si="2"/>
        <v>sawnwood, lath, hardwood, raw, air dried (u=20%), at sawmill/m3/DE U</v>
      </c>
      <c r="EL1" s="16" t="str">
        <f t="shared" si="2"/>
        <v>sawnwood, lath, hardwood, raw, air dried (u=20%), at sawmill/m3/FI U</v>
      </c>
      <c r="EM1" s="16" t="str">
        <f t="shared" si="2"/>
        <v>sawnwood, lath, hardwood, raw, air dried (u=20%), at sawmill/m3/FR U</v>
      </c>
      <c r="EN1" s="16" t="str">
        <f t="shared" si="2"/>
        <v>sawnwood, lath, hardwood, raw, air dried (u=20%), at sawmill/m3/HU U</v>
      </c>
      <c r="EO1" s="16" t="str">
        <f t="shared" si="2"/>
        <v>sawnwood, lath, hardwood, raw, air dried (u=20%), at sawmill/m3/IT U</v>
      </c>
      <c r="EP1" s="16" t="str">
        <f t="shared" si="2"/>
        <v>sawnwood, lath, hardwood, raw, air dried (u=20%), at sawmill/m3/NO U</v>
      </c>
      <c r="EQ1" s="16" t="str">
        <f t="shared" si="2"/>
        <v>sawnwood, lath, hardwood, raw, air dried (u=20%), at sawmill/m3/SE U</v>
      </c>
      <c r="ER1" s="16" t="str">
        <f t="shared" si="2"/>
        <v>sawnwood, lath, hardwood, raw, air dried (u=20%), at sawmill_631/CH U</v>
      </c>
      <c r="ES1" s="16" t="str">
        <f t="shared" si="2"/>
        <v>sawnwood, lath, hardwood, raw, kiln dried (u=10%), at sawmill/m3/AT U</v>
      </c>
      <c r="ET1" s="16" t="str">
        <f t="shared" si="2"/>
        <v>sawnwood, lath, hardwood, raw, kiln dried (u=10%), at sawmill/m3/DE U</v>
      </c>
      <c r="EU1" s="16" t="str">
        <f t="shared" si="2"/>
        <v>sawnwood, lath, hardwood, raw, kiln dried (u=10%), at sawmill/m3/FI U</v>
      </c>
      <c r="EV1" s="16" t="str">
        <f t="shared" si="2"/>
        <v>sawnwood, lath, hardwood, raw, kiln dried (u=10%), at sawmill/m3/FR U</v>
      </c>
      <c r="EW1" s="16" t="str">
        <f t="shared" si="2"/>
        <v>sawnwood, lath, hardwood, raw, kiln dried (u=10%), at sawmill/m3/HU U</v>
      </c>
      <c r="EX1" s="16" t="str">
        <f t="shared" si="2"/>
        <v>sawnwood, lath, hardwood, raw, kiln dried (u=10%), at sawmill/m3/IT U</v>
      </c>
      <c r="EY1" s="16" t="str">
        <f t="shared" si="2"/>
        <v>sawnwood, lath, hardwood, raw, kiln dried (u=10%), at sawmill/m3/NO U</v>
      </c>
      <c r="EZ1" s="16" t="str">
        <f t="shared" si="2"/>
        <v>sawnwood, lath, hardwood, raw, kiln dried (u=10%), at sawmill/m3/SE U</v>
      </c>
      <c r="FA1" s="16" t="str">
        <f t="shared" si="2"/>
        <v>sawnwood, lath, hardwood, raw, kiln dried (u=10%), at sawmill_631/CH U</v>
      </c>
      <c r="FB1" s="16" t="str">
        <f t="shared" si="2"/>
        <v>sawnwood, lath, hardwood, raw, kiln dried (u=20%), at sawmill/m3/AT U</v>
      </c>
      <c r="FC1" s="16" t="str">
        <f t="shared" si="2"/>
        <v>sawnwood, lath, hardwood, raw, kiln dried (u=20%), at sawmill/m3/DE U</v>
      </c>
      <c r="FD1" s="16" t="str">
        <f t="shared" si="2"/>
        <v>sawnwood, lath, hardwood, raw, kiln dried (u=20%), at sawmill/m3/FI U</v>
      </c>
      <c r="FE1" s="16" t="str">
        <f t="shared" si="2"/>
        <v>sawnwood, lath, hardwood, raw, kiln dried (u=20%), at sawmill/m3/FR U</v>
      </c>
      <c r="FF1" s="16" t="str">
        <f t="shared" si="2"/>
        <v>sawnwood, lath, hardwood, raw, kiln dried (u=20%), at sawmill/m3/HU U</v>
      </c>
      <c r="FG1" s="16" t="str">
        <f t="shared" si="2"/>
        <v>sawnwood, lath, hardwood, raw, kiln dried (u=20%), at sawmill/m3/IT U</v>
      </c>
      <c r="FH1" s="16" t="str">
        <f t="shared" si="2"/>
        <v>sawnwood, lath, hardwood, raw, kiln dried (u=20%), at sawmill/m3/NO U</v>
      </c>
      <c r="FI1" s="16" t="str">
        <f t="shared" si="2"/>
        <v>sawnwood, lath, hardwood, raw, kiln dried (u=20%), at sawmill/m3/SE U</v>
      </c>
      <c r="FJ1" s="16" t="str">
        <f t="shared" si="2"/>
        <v>sawnwood, lath, hardwood, raw, kiln dried (u=20%), at sawmill_631/CH U</v>
      </c>
      <c r="FK1" s="16" t="str">
        <f t="shared" si="2"/>
        <v>sawnwood, lath, softwood, air dried (u=20%), planed, at sawmill/m3/AT U</v>
      </c>
      <c r="FL1" s="16" t="str">
        <f t="shared" si="2"/>
        <v>sawnwood, lath, softwood, air dried (u=20%), planed, at sawmill/m3/DE U</v>
      </c>
      <c r="FM1" s="16" t="str">
        <f t="shared" si="2"/>
        <v>sawnwood, lath, softwood, air dried (u=20%), planed, at sawmill/m3/FI U</v>
      </c>
      <c r="FN1" s="16" t="str">
        <f t="shared" si="2"/>
        <v>sawnwood, lath, softwood, air dried (u=20%), planed, at sawmill/m3/FR U</v>
      </c>
      <c r="FO1" s="16" t="str">
        <f t="shared" si="2"/>
        <v>sawnwood, lath, softwood, air dried (u=20%), planed, at sawmill/m3/HU U</v>
      </c>
      <c r="FP1" s="16" t="str">
        <f t="shared" si="2"/>
        <v>sawnwood, lath, softwood, air dried (u=20%), planed, at sawmill/m3/IT U</v>
      </c>
      <c r="FQ1" s="16" t="str">
        <f t="shared" si="2"/>
        <v>sawnwood, lath, softwood, air dried (u=20%), planed, at sawmill/m3/NO U</v>
      </c>
      <c r="FR1" s="16" t="str">
        <f t="shared" si="2"/>
        <v>sawnwood, lath, softwood, air dried (u=20%), planed, at sawmill/m3/SE U</v>
      </c>
      <c r="FS1" s="16" t="str">
        <f t="shared" si="2"/>
        <v>sawnwood, lath, softwood, air dried (u=20%), planed, at sawmill_631/CH U</v>
      </c>
      <c r="FT1" s="16" t="str">
        <f t="shared" si="2"/>
        <v>sawnwood, lath, softwood, dried (u=10%), planed, at sawmill/m3/AT U</v>
      </c>
      <c r="FU1" s="16" t="str">
        <f t="shared" si="2"/>
        <v>sawnwood, lath, softwood, dried (u=10%), planed, at sawmill/m3/DE U</v>
      </c>
      <c r="FV1" s="16" t="str">
        <f t="shared" si="2"/>
        <v>sawnwood, lath, softwood, dried (u=10%), planed, at sawmill/m3/FI U</v>
      </c>
      <c r="FW1" s="16" t="str">
        <f t="shared" si="2"/>
        <v>sawnwood, lath, softwood, dried (u=10%), planed, at sawmill/m3/FR U</v>
      </c>
      <c r="FX1" s="16" t="str">
        <f t="shared" si="2"/>
        <v>sawnwood, lath, softwood, dried (u=10%), planed, at sawmill/m3/HU U</v>
      </c>
      <c r="FY1" s="16" t="str">
        <f t="shared" si="2"/>
        <v>sawnwood, lath, softwood, dried (u=10%), planed, at sawmill/m3/IT U</v>
      </c>
      <c r="FZ1" s="16" t="str">
        <f t="shared" si="2"/>
        <v>sawnwood, lath, softwood, dried (u=10%), planed, at sawmill/m3/NO U</v>
      </c>
      <c r="GA1" s="16" t="str">
        <f t="shared" si="2"/>
        <v>sawnwood, lath, softwood, dried (u=10%), planed, at sawmill/m3/SE U</v>
      </c>
      <c r="GB1" s="16" t="str">
        <f t="shared" si="2"/>
        <v>sawnwood, lath, softwood, dried (u=10%), planed, at sawmill_631/CH U</v>
      </c>
      <c r="GC1" s="16" t="str">
        <f t="shared" si="2"/>
        <v>sawnwood, lath, softwood, kiln dried (u=20%), planed, at sawmill/m3/AT U</v>
      </c>
      <c r="GD1" s="16" t="str">
        <f t="shared" si="2"/>
        <v>sawnwood, lath, softwood, kiln dried (u=20%), planed, at sawmill/m3/DE U</v>
      </c>
      <c r="GE1" s="16" t="str">
        <f t="shared" si="2"/>
        <v>sawnwood, lath, softwood, kiln dried (u=20%), planed, at sawmill/m3/FI U</v>
      </c>
      <c r="GF1" s="16" t="str">
        <f t="shared" si="2"/>
        <v>sawnwood, lath, softwood, kiln dried (u=20%), planed, at sawmill/m3/FR U</v>
      </c>
      <c r="GG1" s="16" t="str">
        <f t="shared" si="2"/>
        <v>sawnwood, lath, softwood, kiln dried (u=20%), planed, at sawmill/m3/HU U</v>
      </c>
      <c r="GH1" s="16" t="str">
        <f t="shared" si="2"/>
        <v>sawnwood, lath, softwood, kiln dried (u=20%), planed, at sawmill/m3/IT U</v>
      </c>
      <c r="GI1" s="16" t="str">
        <f t="shared" si="2"/>
        <v>sawnwood, lath, softwood, kiln dried (u=20%), planed, at sawmill/m3/NO U</v>
      </c>
      <c r="GJ1" s="16" t="str">
        <f t="shared" si="2"/>
        <v>sawnwood, lath, softwood, kiln dried (u=20%), planed, at sawmill/m3/SE U</v>
      </c>
      <c r="GK1" s="16" t="str">
        <f t="shared" si="2"/>
        <v>sawnwood, lath, softwood, kiln dried (u=20%), planed, at sawmill_631/CH U</v>
      </c>
      <c r="GL1" s="16" t="str">
        <f t="shared" si="2"/>
        <v>sawnwood, lath, softwood, raw, air dried (u=20%), at sawmill/m3/AT U</v>
      </c>
      <c r="GM1" s="16" t="str">
        <f t="shared" si="2"/>
        <v>sawnwood, lath, softwood, raw, air dried (u=20%), at sawmill/m3/DE U</v>
      </c>
      <c r="GN1" s="16" t="str">
        <f t="shared" ref="GN1:IY1" si="3">GN143</f>
        <v>sawnwood, lath, softwood, raw, air dried (u=20%), at sawmill/m3/FI U</v>
      </c>
      <c r="GO1" s="16" t="str">
        <f t="shared" si="3"/>
        <v>sawnwood, lath, softwood, raw, air dried (u=20%), at sawmill/m3/FR U</v>
      </c>
      <c r="GP1" s="16" t="str">
        <f t="shared" si="3"/>
        <v>sawnwood, lath, softwood, raw, air dried (u=20%), at sawmill/m3/HU U</v>
      </c>
      <c r="GQ1" s="16" t="str">
        <f t="shared" si="3"/>
        <v>sawnwood, lath, softwood, raw, air dried (u=20%), at sawmill/m3/IT U</v>
      </c>
      <c r="GR1" s="16" t="str">
        <f t="shared" si="3"/>
        <v>sawnwood, lath, softwood, raw, air dried (u=20%), at sawmill/m3/NO U</v>
      </c>
      <c r="GS1" s="16" t="str">
        <f t="shared" si="3"/>
        <v>sawnwood, lath, softwood, raw, air dried (u=20%), at sawmill/m3/SE U</v>
      </c>
      <c r="GT1" s="16" t="str">
        <f t="shared" si="3"/>
        <v>sawnwood, lath, softwood, raw, air dried (u=20%), at sawmill_631/CH U</v>
      </c>
      <c r="GU1" s="16" t="str">
        <f t="shared" si="3"/>
        <v>sawnwood, lath, softwood, raw, kiln dried (u=10%), at sawmill/m3/AT U</v>
      </c>
      <c r="GV1" s="16" t="str">
        <f t="shared" si="3"/>
        <v>sawnwood, lath, softwood, raw, kiln dried (u=10%), at sawmill/m3/DE U</v>
      </c>
      <c r="GW1" s="16" t="str">
        <f t="shared" si="3"/>
        <v>sawnwood, lath, softwood, raw, kiln dried (u=10%), at sawmill/m3/FI U</v>
      </c>
      <c r="GX1" s="16" t="str">
        <f t="shared" si="3"/>
        <v>sawnwood, lath, softwood, raw, kiln dried (u=10%), at sawmill/m3/FR U</v>
      </c>
      <c r="GY1" s="16" t="str">
        <f t="shared" si="3"/>
        <v>sawnwood, lath, softwood, raw, kiln dried (u=10%), at sawmill/m3/HU U</v>
      </c>
      <c r="GZ1" s="16" t="str">
        <f t="shared" si="3"/>
        <v>sawnwood, lath, softwood, raw, kiln dried (u=10%), at sawmill/m3/IT U</v>
      </c>
      <c r="HA1" s="16" t="str">
        <f t="shared" si="3"/>
        <v>sawnwood, lath, softwood, raw, kiln dried (u=10%), at sawmill/m3/NO U</v>
      </c>
      <c r="HB1" s="16" t="str">
        <f t="shared" si="3"/>
        <v>sawnwood, lath, softwood, raw, kiln dried (u=10%), at sawmill/m3/SE U</v>
      </c>
      <c r="HC1" s="16" t="str">
        <f t="shared" si="3"/>
        <v>sawnwood, lath, softwood, raw, kiln dried (u=10%), at sawmill_631/CH U</v>
      </c>
      <c r="HD1" s="16" t="str">
        <f t="shared" si="3"/>
        <v>sawnwood, lath, softwood, raw, kiln dried (u=20%), at sawmill/m3/AT U</v>
      </c>
      <c r="HE1" s="16" t="str">
        <f t="shared" si="3"/>
        <v>sawnwood, lath, softwood, raw, kiln dried (u=20%), at sawmill/m3/DE U</v>
      </c>
      <c r="HF1" s="16" t="str">
        <f t="shared" si="3"/>
        <v>sawnwood, lath, softwood, raw, kiln dried (u=20%), at sawmill/m3/FI U</v>
      </c>
      <c r="HG1" s="16" t="str">
        <f t="shared" si="3"/>
        <v>sawnwood, lath, softwood, raw, kiln dried (u=20%), at sawmill/m3/FR U</v>
      </c>
      <c r="HH1" s="16" t="str">
        <f t="shared" si="3"/>
        <v>sawnwood, lath, softwood, raw, kiln dried (u=20%), at sawmill/m3/HU U</v>
      </c>
      <c r="HI1" s="16" t="str">
        <f t="shared" si="3"/>
        <v>sawnwood, lath, softwood, raw, kiln dried (u=20%), at sawmill/m3/IT U</v>
      </c>
      <c r="HJ1" s="16" t="str">
        <f t="shared" si="3"/>
        <v>sawnwood, lath, softwood, raw, kiln dried (u=20%), at sawmill/m3/NO U</v>
      </c>
      <c r="HK1" s="16" t="str">
        <f t="shared" si="3"/>
        <v>sawnwood, lath, softwood, raw, kiln dried (u=20%), at sawmill/m3/SE U</v>
      </c>
      <c r="HL1" s="16" t="str">
        <f t="shared" si="3"/>
        <v>sawnwood, lath, softwood, raw, kiln dried (u=20%), at sawmill_631/CH U</v>
      </c>
      <c r="HM1" s="16" t="str">
        <f t="shared" si="3"/>
        <v>Impact category</v>
      </c>
      <c r="HN1" s="16" t="str">
        <f t="shared" si="3"/>
        <v>Unit</v>
      </c>
      <c r="HO1" s="16" t="str">
        <f t="shared" si="3"/>
        <v>sawnwood, beam, hardwood, air dried (u=20%), planed, at sawmill/m3/AT U</v>
      </c>
      <c r="HP1" s="16" t="str">
        <f t="shared" si="3"/>
        <v>sawnwood, beam, hardwood, air dried (u=20%), planed, at sawmill/m3/DE U</v>
      </c>
      <c r="HQ1" s="16" t="str">
        <f t="shared" si="3"/>
        <v>sawnwood, beam, hardwood, air dried (u=20%), planed, at sawmill/m3/FI U</v>
      </c>
      <c r="HR1" s="16" t="str">
        <f t="shared" si="3"/>
        <v>sawnwood, beam, hardwood, air dried (u=20%), planed, at sawmill/m3/FR U</v>
      </c>
      <c r="HS1" s="16" t="str">
        <f t="shared" si="3"/>
        <v>sawnwood, beam, hardwood, air dried (u=20%), planed, at sawmill/m3/HU U</v>
      </c>
      <c r="HT1" s="16" t="str">
        <f t="shared" si="3"/>
        <v>sawnwood, beam, hardwood, air dried (u=20%), planed, at sawmill/m3/IT U</v>
      </c>
      <c r="HU1" s="16" t="str">
        <f t="shared" si="3"/>
        <v>sawnwood, beam, hardwood, air dried (u=20%), planed, at sawmill/m3/NO U</v>
      </c>
      <c r="HV1" s="16" t="str">
        <f t="shared" si="3"/>
        <v>sawnwood, beam, hardwood, air dried (u=20%), planed, at sawmill/m3/SE U</v>
      </c>
      <c r="HW1" s="16" t="str">
        <f t="shared" si="3"/>
        <v>sawnwood, beam, hardwood, air dried (u=20%), planed, at sawmill_631/CH U</v>
      </c>
      <c r="HX1" s="16" t="str">
        <f t="shared" si="3"/>
        <v>sawnwood, beam, hardwood, dried (u=10%), planed, at sawmill/m3/AT U</v>
      </c>
      <c r="HY1" s="16" t="str">
        <f t="shared" si="3"/>
        <v>sawnwood, beam, hardwood, dried (u=10%), planed, at sawmill/m3/DE U</v>
      </c>
      <c r="HZ1" s="16" t="str">
        <f t="shared" si="3"/>
        <v>sawnwood, beam, hardwood, dried (u=10%), planed, at sawmill/m3/FI U</v>
      </c>
      <c r="IA1" s="16" t="str">
        <f t="shared" si="3"/>
        <v>sawnwood, beam, hardwood, dried (u=10%), planed, at sawmill/m3/FR U</v>
      </c>
      <c r="IB1" s="16" t="str">
        <f t="shared" si="3"/>
        <v>sawnwood, beam, hardwood, dried (u=10%), planed, at sawmill/m3/HU U</v>
      </c>
      <c r="IC1" s="16" t="str">
        <f t="shared" si="3"/>
        <v>sawnwood, beam, hardwood, dried (u=10%), planed, at sawmill/m3/IT U</v>
      </c>
      <c r="ID1" s="16" t="str">
        <f t="shared" si="3"/>
        <v>sawnwood, beam, hardwood, dried (u=10%), planed, at sawmill/m3/NO U</v>
      </c>
      <c r="IE1" s="16" t="str">
        <f t="shared" si="3"/>
        <v>sawnwood, beam, hardwood, dried (u=10%), planed, at sawmill/m3/SE U</v>
      </c>
      <c r="IF1" s="16" t="str">
        <f t="shared" si="3"/>
        <v>sawnwood, beam, hardwood, dried (u=10%), planed, at sawmill_631/CH U</v>
      </c>
      <c r="IG1" s="16" t="str">
        <f t="shared" si="3"/>
        <v>sawnwood, beam, hardwood, kiln dried (u=20%), planed, at sawmill/m3/AT U</v>
      </c>
      <c r="IH1" s="16" t="str">
        <f t="shared" si="3"/>
        <v>sawnwood, beam, hardwood, kiln dried (u=20%), planed, at sawmill/m3/DE U</v>
      </c>
      <c r="II1" s="16" t="str">
        <f t="shared" si="3"/>
        <v>sawnwood, beam, hardwood, kiln dried (u=20%), planed, at sawmill/m3/FI U</v>
      </c>
      <c r="IJ1" s="16" t="str">
        <f t="shared" si="3"/>
        <v>sawnwood, beam, hardwood, kiln dried (u=20%), planed, at sawmill/m3/FR U</v>
      </c>
      <c r="IK1" s="16" t="str">
        <f t="shared" si="3"/>
        <v>sawnwood, beam, hardwood, kiln dried (u=20%), planed, at sawmill/m3/HU U</v>
      </c>
      <c r="IL1" s="16" t="str">
        <f t="shared" si="3"/>
        <v>sawnwood, beam, hardwood, kiln dried (u=20%), planed, at sawmill/m3/IT U</v>
      </c>
      <c r="IM1" s="16" t="str">
        <f t="shared" si="3"/>
        <v>sawnwood, beam, hardwood, kiln dried (u=20%), planed, at sawmill/m3/NO U</v>
      </c>
      <c r="IN1" s="16" t="str">
        <f t="shared" si="3"/>
        <v>sawnwood, beam, hardwood, kiln dried (u=20%), planed, at sawmill/m3/SE U</v>
      </c>
      <c r="IO1" s="16" t="str">
        <f t="shared" si="3"/>
        <v>sawnwood, beam, hardwood, kiln dried (u=20%), planed, at sawmill_631/CH U</v>
      </c>
      <c r="IP1" s="16" t="str">
        <f t="shared" si="3"/>
        <v>sawnwood, beam, hardwood, raw, air dried (u=20%), at sawmill/m3/AT U</v>
      </c>
      <c r="IQ1" s="16" t="str">
        <f t="shared" si="3"/>
        <v>sawnwood, beam, hardwood, raw, air dried (u=20%), at sawmill/m3/DE U</v>
      </c>
      <c r="IR1" s="16" t="str">
        <f t="shared" si="3"/>
        <v>sawnwood, beam, hardwood, raw, air dried (u=20%), at sawmill/m3/FI U</v>
      </c>
      <c r="IS1" s="16" t="str">
        <f t="shared" si="3"/>
        <v>sawnwood, beam, hardwood, raw, air dried (u=20%), at sawmill/m3/FR U</v>
      </c>
      <c r="IT1" s="16" t="str">
        <f t="shared" si="3"/>
        <v>sawnwood, beam, hardwood, raw, air dried (u=20%), at sawmill/m3/HU U</v>
      </c>
      <c r="IU1" s="16" t="str">
        <f t="shared" si="3"/>
        <v>sawnwood, beam, hardwood, raw, air dried (u=20%), at sawmill/m3/IT U</v>
      </c>
      <c r="IV1" s="16" t="str">
        <f t="shared" si="3"/>
        <v>sawnwood, beam, hardwood, raw, air dried (u=20%), at sawmill/m3/NO U</v>
      </c>
      <c r="IW1" s="16" t="str">
        <f t="shared" si="3"/>
        <v>sawnwood, beam, hardwood, raw, air dried (u=20%), at sawmill/m3/SE U</v>
      </c>
      <c r="IX1" s="16" t="str">
        <f t="shared" si="3"/>
        <v>sawnwood, beam, hardwood, raw, air dried (u=20%), at sawmill_631/CH U</v>
      </c>
      <c r="IY1" s="16" t="str">
        <f t="shared" si="3"/>
        <v>sawnwood, beam, hardwood, raw, kiln dried (u=10%), at sawmill/m3/AT U</v>
      </c>
      <c r="IZ1" s="16" t="str">
        <f t="shared" ref="IZ1:LK1" si="4">IZ143</f>
        <v>sawnwood, beam, hardwood, raw, kiln dried (u=10%), at sawmill/m3/DE U</v>
      </c>
      <c r="JA1" s="16" t="str">
        <f t="shared" si="4"/>
        <v>sawnwood, beam, hardwood, raw, kiln dried (u=10%), at sawmill/m3/FI U</v>
      </c>
      <c r="JB1" s="16" t="str">
        <f t="shared" si="4"/>
        <v>sawnwood, beam, hardwood, raw, kiln dried (u=10%), at sawmill/m3/FR U</v>
      </c>
      <c r="JC1" s="16" t="str">
        <f t="shared" si="4"/>
        <v>sawnwood, beam, hardwood, raw, kiln dried (u=10%), at sawmill/m3/HU U</v>
      </c>
      <c r="JD1" s="16" t="str">
        <f t="shared" si="4"/>
        <v>sawnwood, beam, hardwood, raw, kiln dried (u=10%), at sawmill/m3/IT U</v>
      </c>
      <c r="JE1" s="16" t="str">
        <f t="shared" si="4"/>
        <v>sawnwood, beam, hardwood, raw, kiln dried (u=10%), at sawmill/m3/NO U</v>
      </c>
      <c r="JF1" s="16" t="str">
        <f t="shared" si="4"/>
        <v>sawnwood, beam, hardwood, raw, kiln dried (u=10%), at sawmill/m3/SE U</v>
      </c>
      <c r="JG1" s="16" t="str">
        <f t="shared" si="4"/>
        <v>sawnwood, beam, hardwood, raw, kiln dried (u=10%), at sawmill_631/CH U</v>
      </c>
      <c r="JH1" s="16" t="str">
        <f t="shared" si="4"/>
        <v>sawnwood, beam, hardwood, raw, kiln dried (u=20%), at sawmill/m3/AT U</v>
      </c>
      <c r="JI1" s="16" t="str">
        <f t="shared" si="4"/>
        <v>sawnwood, beam, hardwood, raw, kiln dried (u=20%), at sawmill/m3/DE U</v>
      </c>
      <c r="JJ1" s="16" t="str">
        <f t="shared" si="4"/>
        <v>sawnwood, beam, hardwood, raw, kiln dried (u=20%), at sawmill/m3/FI U</v>
      </c>
      <c r="JK1" s="16" t="str">
        <f t="shared" si="4"/>
        <v>sawnwood, beam, hardwood, raw, kiln dried (u=20%), at sawmill/m3/FR U</v>
      </c>
      <c r="JL1" s="16" t="str">
        <f t="shared" si="4"/>
        <v>sawnwood, beam, hardwood, raw, kiln dried (u=20%), at sawmill/m3/HU U</v>
      </c>
      <c r="JM1" s="16" t="str">
        <f t="shared" si="4"/>
        <v>sawnwood, beam, hardwood, raw, kiln dried (u=20%), at sawmill/m3/IT U</v>
      </c>
      <c r="JN1" s="16" t="str">
        <f t="shared" si="4"/>
        <v>sawnwood, beam, hardwood, raw, kiln dried (u=20%), at sawmill/m3/NO U</v>
      </c>
      <c r="JO1" s="16" t="str">
        <f t="shared" si="4"/>
        <v>sawnwood, beam, hardwood, raw, kiln dried (u=20%), at sawmill/m3/SE U</v>
      </c>
      <c r="JP1" s="16" t="str">
        <f t="shared" si="4"/>
        <v>sawnwood, beam, hardwood, raw, kiln dried (u=20%), at sawmill_631/CH U</v>
      </c>
      <c r="JQ1" s="16" t="str">
        <f t="shared" si="4"/>
        <v>sawnwood, beam, softwood, air dried (u=20%), planed, at sawmill/m3/AT U</v>
      </c>
      <c r="JR1" s="16" t="str">
        <f t="shared" si="4"/>
        <v>sawnwood, beam, softwood, air dried (u=20%), planed, at sawmill/m3/DE U</v>
      </c>
      <c r="JS1" s="16" t="str">
        <f t="shared" si="4"/>
        <v>sawnwood, beam, softwood, air dried (u=20%), planed, at sawmill/m3/FI U</v>
      </c>
      <c r="JT1" s="16" t="str">
        <f t="shared" si="4"/>
        <v>sawnwood, beam, softwood, air dried (u=20%), planed, at sawmill/m3/FR U</v>
      </c>
      <c r="JU1" s="16" t="str">
        <f t="shared" si="4"/>
        <v>sawnwood, beam, softwood, air dried (u=20%), planed, at sawmill/m3/HU U</v>
      </c>
      <c r="JV1" s="16" t="str">
        <f t="shared" si="4"/>
        <v>sawnwood, beam, softwood, air dried (u=20%), planed, at sawmill/m3/IT U</v>
      </c>
      <c r="JW1" s="16" t="str">
        <f t="shared" si="4"/>
        <v>sawnwood, beam, softwood, air dried (u=20%), planed, at sawmill/m3/NO U</v>
      </c>
      <c r="JX1" s="16" t="str">
        <f t="shared" si="4"/>
        <v>sawnwood, beam, softwood, air dried (u=20%), planed, at sawmill/m3/SE U</v>
      </c>
      <c r="JY1" s="16" t="str">
        <f t="shared" si="4"/>
        <v>sawnwood, beam, softwood, air dried (u=20%), planed, at sawmill_631/CH U</v>
      </c>
      <c r="JZ1" s="16" t="str">
        <f t="shared" si="4"/>
        <v>sawnwood, beam, softwood, dried (u=10%), planed, at sawmill/m3/AT U</v>
      </c>
      <c r="KA1" s="16" t="str">
        <f t="shared" si="4"/>
        <v>sawnwood, beam, softwood, dried (u=10%), planed, at sawmill/m3/DE U</v>
      </c>
      <c r="KB1" s="16" t="str">
        <f t="shared" si="4"/>
        <v>sawnwood, beam, softwood, dried (u=10%), planed, at sawmill/m3/FI U</v>
      </c>
      <c r="KC1" s="16" t="str">
        <f t="shared" si="4"/>
        <v>sawnwood, beam, softwood, dried (u=10%), planed, at sawmill/m3/FR U</v>
      </c>
      <c r="KD1" s="16" t="str">
        <f t="shared" si="4"/>
        <v>sawnwood, beam, softwood, dried (u=10%), planed, at sawmill/m3/HU U</v>
      </c>
      <c r="KE1" s="16" t="str">
        <f t="shared" si="4"/>
        <v>sawnwood, beam, softwood, dried (u=10%), planed, at sawmill/m3/IT U</v>
      </c>
      <c r="KF1" s="16" t="str">
        <f t="shared" si="4"/>
        <v>sawnwood, beam, softwood, dried (u=10%), planed, at sawmill/m3/NO U</v>
      </c>
      <c r="KG1" s="16" t="str">
        <f t="shared" si="4"/>
        <v>sawnwood, beam, softwood, dried (u=10%), planed, at sawmill/m3/SE U</v>
      </c>
      <c r="KH1" s="16" t="str">
        <f t="shared" si="4"/>
        <v>sawnwood, beam, softwood, dried (u=10%), planed, at sawmill_631/CH U</v>
      </c>
      <c r="KI1" s="16" t="str">
        <f t="shared" si="4"/>
        <v>sawnwood, beam, softwood, kiln dried (u=20%), planed, at sawmill/m3/AT U</v>
      </c>
      <c r="KJ1" s="16" t="str">
        <f t="shared" si="4"/>
        <v>sawnwood, beam, softwood, kiln dried (u=20%), planed, at sawmill/m3/DE U</v>
      </c>
      <c r="KK1" s="16" t="str">
        <f t="shared" si="4"/>
        <v>sawnwood, beam, softwood, kiln dried (u=20%), planed, at sawmill/m3/FI U</v>
      </c>
      <c r="KL1" s="16" t="str">
        <f t="shared" si="4"/>
        <v>sawnwood, beam, softwood, kiln dried (u=20%), planed, at sawmill/m3/FR U</v>
      </c>
      <c r="KM1" s="16" t="str">
        <f t="shared" si="4"/>
        <v>sawnwood, beam, softwood, kiln dried (u=20%), planed, at sawmill/m3/HU U</v>
      </c>
      <c r="KN1" s="16" t="str">
        <f t="shared" si="4"/>
        <v>sawnwood, beam, softwood, kiln dried (u=20%), planed, at sawmill/m3/IT U</v>
      </c>
      <c r="KO1" s="16" t="str">
        <f t="shared" si="4"/>
        <v>sawnwood, beam, softwood, kiln dried (u=20%), planed, at sawmill/m3/NO U</v>
      </c>
      <c r="KP1" s="16" t="str">
        <f t="shared" si="4"/>
        <v>sawnwood, beam, softwood, kiln dried (u=20%), planed, at sawmill/m3/SE U</v>
      </c>
      <c r="KQ1" s="16" t="str">
        <f t="shared" si="4"/>
        <v>sawnwood, beam, softwood, kiln dried (u=20%), planed, at sawmill_631/CH U</v>
      </c>
      <c r="KR1" s="16" t="str">
        <f t="shared" si="4"/>
        <v>sawnwood, beam, softwood, raw, air dried (u=20%), at sawmill/m3/AT U</v>
      </c>
      <c r="KS1" s="16" t="str">
        <f t="shared" si="4"/>
        <v>sawnwood, beam, softwood, raw, air dried (u=20%), at sawmill/m3/DE U</v>
      </c>
      <c r="KT1" s="16" t="str">
        <f t="shared" si="4"/>
        <v>sawnwood, beam, softwood, raw, air dried (u=20%), at sawmill/m3/FI U</v>
      </c>
      <c r="KU1" s="16" t="str">
        <f t="shared" si="4"/>
        <v>sawnwood, beam, softwood, raw, air dried (u=20%), at sawmill/m3/FR U</v>
      </c>
      <c r="KV1" s="16" t="str">
        <f t="shared" si="4"/>
        <v>sawnwood, beam, softwood, raw, air dried (u=20%), at sawmill/m3/HU U</v>
      </c>
      <c r="KW1" s="16" t="str">
        <f t="shared" si="4"/>
        <v>sawnwood, beam, softwood, raw, air dried (u=20%), at sawmill/m3/IT U</v>
      </c>
      <c r="KX1" s="16" t="str">
        <f t="shared" si="4"/>
        <v>sawnwood, beam, softwood, raw, air dried (u=20%), at sawmill/m3/NO U</v>
      </c>
      <c r="KY1" s="16" t="str">
        <f t="shared" si="4"/>
        <v>sawnwood, beam, softwood, raw, air dried (u=20%), at sawmill/m3/SE U</v>
      </c>
      <c r="KZ1" s="16" t="str">
        <f t="shared" si="4"/>
        <v>sawnwood, beam, softwood, raw, air dried (u=20%), at sawmill_631/CH U</v>
      </c>
      <c r="LA1" s="16" t="str">
        <f t="shared" si="4"/>
        <v>sawnwood, beam, softwood, raw, kiln dried (u=10%), at sawmill/m3/AT U</v>
      </c>
      <c r="LB1" s="16" t="str">
        <f t="shared" si="4"/>
        <v>sawnwood, beam, softwood, raw, kiln dried (u=10%), at sawmill/m3/DE U</v>
      </c>
      <c r="LC1" s="16" t="str">
        <f t="shared" si="4"/>
        <v>sawnwood, beam, softwood, raw, kiln dried (u=10%), at sawmill/m3/FI U</v>
      </c>
      <c r="LD1" s="16" t="str">
        <f t="shared" si="4"/>
        <v>sawnwood, beam, softwood, raw, kiln dried (u=10%), at sawmill/m3/FR U</v>
      </c>
      <c r="LE1" s="16" t="str">
        <f t="shared" si="4"/>
        <v>sawnwood, beam, softwood, raw, kiln dried (u=10%), at sawmill/m3/HU U</v>
      </c>
      <c r="LF1" s="16" t="str">
        <f t="shared" si="4"/>
        <v>sawnwood, beam, softwood, raw, kiln dried (u=10%), at sawmill/m3/IT U</v>
      </c>
      <c r="LG1" s="16" t="str">
        <f t="shared" si="4"/>
        <v>sawnwood, beam, softwood, raw, kiln dried (u=10%), at sawmill/m3/NO U</v>
      </c>
      <c r="LH1" s="16" t="str">
        <f t="shared" si="4"/>
        <v>sawnwood, beam, softwood, raw, kiln dried (u=10%), at sawmill/m3/SE U</v>
      </c>
      <c r="LI1" s="16" t="str">
        <f t="shared" si="4"/>
        <v>sawnwood, beam, softwood, raw, kiln dried (u=10%), at sawmill_631/CH U</v>
      </c>
      <c r="LJ1" s="16" t="str">
        <f t="shared" si="4"/>
        <v>sawnwood, beam, softwood, raw, kiln dried (u=20%), at sawmill/m3/AT U</v>
      </c>
      <c r="LK1" s="16" t="str">
        <f t="shared" si="4"/>
        <v>sawnwood, beam, softwood, raw, kiln dried (u=20%), at sawmill/m3/DE U</v>
      </c>
      <c r="LL1" s="16" t="str">
        <f t="shared" ref="LL1:NW1" si="5">LL143</f>
        <v>sawnwood, beam, softwood, raw, kiln dried (u=20%), at sawmill/m3/FI U</v>
      </c>
      <c r="LM1" s="16" t="str">
        <f t="shared" si="5"/>
        <v>sawnwood, beam, softwood, raw, kiln dried (u=20%), at sawmill/m3/FR U</v>
      </c>
      <c r="LN1" s="16" t="str">
        <f t="shared" si="5"/>
        <v>sawnwood, beam, softwood, raw, kiln dried (u=20%), at sawmill/m3/HU U</v>
      </c>
      <c r="LO1" s="16" t="str">
        <f t="shared" si="5"/>
        <v>sawnwood, beam, softwood, raw, kiln dried (u=20%), at sawmill/m3/IT U</v>
      </c>
      <c r="LP1" s="16" t="str">
        <f t="shared" si="5"/>
        <v>sawnwood, beam, softwood, raw, kiln dried (u=20%), at sawmill/m3/NO U</v>
      </c>
      <c r="LQ1" s="16" t="str">
        <f t="shared" si="5"/>
        <v>sawnwood, beam, softwood, raw, kiln dried (u=20%), at sawmill/m3/SE U</v>
      </c>
      <c r="LR1" s="16" t="str">
        <f t="shared" si="5"/>
        <v>sawnwood, beam, softwood, raw, kiln dried (u=20%), at sawmill_631/CH U</v>
      </c>
      <c r="LS1" s="16"/>
      <c r="LT1" s="16"/>
      <c r="LU1" s="104" t="str">
        <f t="shared" si="5"/>
        <v>fibreboard soft, at plant (u=7%)_631/CH U</v>
      </c>
      <c r="LV1" s="105" t="str">
        <f t="shared" si="5"/>
        <v>fibreboard, soft, from wet &amp; dry processes, at plant/m3/AT U</v>
      </c>
      <c r="LW1" s="105" t="str">
        <f t="shared" si="5"/>
        <v>fibreboard, soft, from wet &amp; dry processes, at plant/m3/DE U</v>
      </c>
      <c r="LX1" s="105" t="str">
        <f t="shared" si="5"/>
        <v>fibreboard, soft, from wet &amp; dry processes, at plant/m3/FI U</v>
      </c>
      <c r="LY1" s="105" t="str">
        <f t="shared" si="5"/>
        <v>fibreboard, soft, from wet &amp; dry processes, at plant/m3/FR U</v>
      </c>
      <c r="LZ1" s="105" t="str">
        <f t="shared" si="5"/>
        <v>fibreboard, soft, from wet &amp; dry processes, at plant/m3/HU U</v>
      </c>
      <c r="MA1" s="105" t="str">
        <f t="shared" si="5"/>
        <v>fibreboard, soft, from wet &amp; dry processes, at plant/m3/IT U</v>
      </c>
      <c r="MB1" s="105" t="str">
        <f t="shared" si="5"/>
        <v>fibreboard, soft, from wet &amp; dry processes, at plant/m3/NO U</v>
      </c>
      <c r="MC1" s="106" t="str">
        <f t="shared" si="5"/>
        <v>fibreboard, soft, from wet &amp; dry processes, at plant/m3/SE U</v>
      </c>
      <c r="MD1" s="16"/>
      <c r="ME1" s="16"/>
      <c r="MF1" s="16" t="str">
        <f t="shared" si="5"/>
        <v>glued laminated timber, indoor use, at plant/m3/AT U</v>
      </c>
      <c r="MG1" s="16" t="str">
        <f>MG143</f>
        <v>glued laminated timber, indoor use, at plant/m3/DE U</v>
      </c>
      <c r="MH1" s="16" t="str">
        <f t="shared" si="5"/>
        <v>glued laminated timber, indoor use, at plant/m3/FI U</v>
      </c>
      <c r="MI1" s="16" t="str">
        <f t="shared" si="5"/>
        <v>glued laminated timber, indoor use, at plant/m3/FR U</v>
      </c>
      <c r="MJ1" s="16" t="str">
        <f t="shared" si="5"/>
        <v>glued laminated timber, indoor use, at plant/m3/HU U</v>
      </c>
      <c r="MK1" s="16" t="str">
        <f t="shared" si="5"/>
        <v>glued laminated timber, indoor use, at plant/m3/IT U</v>
      </c>
      <c r="ML1" s="16" t="str">
        <f t="shared" si="5"/>
        <v>glued laminated timber, indoor use, at plant/m3/NO U</v>
      </c>
      <c r="MM1" s="16" t="str">
        <f t="shared" si="5"/>
        <v>glued laminated timber, indoor use, at plant/m3/SE U</v>
      </c>
      <c r="MN1" s="16" t="str">
        <f t="shared" si="5"/>
        <v>glued laminated timber, indoor use, at plant_631/m3/CH U</v>
      </c>
      <c r="MO1" s="16" t="str">
        <f t="shared" si="5"/>
        <v>glued laminated timber, outdoor use, at plant/m3/AT U</v>
      </c>
      <c r="MP1" s="16" t="str">
        <f t="shared" si="5"/>
        <v>glued laminated timber, outdoor use, at plant/m3/DE U</v>
      </c>
      <c r="MQ1" s="16" t="str">
        <f t="shared" si="5"/>
        <v>glued laminated timber, outdoor use, at plant/m3/FI U</v>
      </c>
      <c r="MR1" s="16" t="str">
        <f t="shared" si="5"/>
        <v>glued laminated timber, outdoor use, at plant/m3/FR U</v>
      </c>
      <c r="MS1" s="16" t="str">
        <f t="shared" si="5"/>
        <v>glued laminated timber, outdoor use, at plant/m3/HU U</v>
      </c>
      <c r="MT1" s="16" t="str">
        <f t="shared" si="5"/>
        <v>glued laminated timber, outdoor use, at plant/m3/IT U</v>
      </c>
      <c r="MU1" s="16" t="str">
        <f t="shared" si="5"/>
        <v>glued laminated timber, outdoor use, at plant/m3/NO U</v>
      </c>
      <c r="MV1" s="16" t="str">
        <f t="shared" si="5"/>
        <v>glued laminated timber, outdoor use, at plant/m3/SE U</v>
      </c>
      <c r="MW1" s="16" t="str">
        <f t="shared" si="5"/>
        <v>glued laminated timber, outdoor use, at plant_631/m3/CH U</v>
      </c>
      <c r="MX1" s="16"/>
      <c r="MY1" s="16"/>
      <c r="MZ1" s="104" t="str">
        <f t="shared" si="5"/>
        <v>particleboard 18 mm, average glue mix, melamine faced, at plant/AT U</v>
      </c>
      <c r="NA1" s="105" t="str">
        <f t="shared" si="5"/>
        <v>particleboard 18 mm, average glue mix, melamine faced, at plant/CH U</v>
      </c>
      <c r="NB1" s="105" t="str">
        <f t="shared" si="5"/>
        <v>particleboard 18 mm, average glue mix, melamine faced, at plant/DE U</v>
      </c>
      <c r="NC1" s="105" t="str">
        <f t="shared" si="5"/>
        <v>particleboard 18 mm, average glue mix, melamine faced, at plant/FI U</v>
      </c>
      <c r="ND1" s="105" t="str">
        <f t="shared" si="5"/>
        <v>particleboard 18 mm, average glue mix, melamine faced, at plant/FR U</v>
      </c>
      <c r="NE1" s="105" t="str">
        <f t="shared" si="5"/>
        <v>particleboard 18 mm, average glue mix, melamine faced, at plant/HU U</v>
      </c>
      <c r="NF1" s="105" t="str">
        <f t="shared" si="5"/>
        <v>particleboard 18 mm, average glue mix, melamine faced, at plant/IT U</v>
      </c>
      <c r="NG1" s="105" t="str">
        <f t="shared" si="5"/>
        <v>particleboard 18 mm, average glue mix, melamine faced, at plant/NO U</v>
      </c>
      <c r="NH1" s="105" t="str">
        <f t="shared" si="5"/>
        <v>particleboard 18 mm, average glue mix, melamine faced, at plant/SE U</v>
      </c>
      <c r="NI1" s="105" t="str">
        <f t="shared" si="5"/>
        <v>particleboard, uncoated, average glue mix, at plant/AT U</v>
      </c>
      <c r="NJ1" s="105" t="str">
        <f t="shared" si="5"/>
        <v>particleboard, uncoated, average glue mix, at plant/CH U</v>
      </c>
      <c r="NK1" s="105" t="str">
        <f t="shared" si="5"/>
        <v>particleboard, uncoated, average glue mix, at plant/DE U</v>
      </c>
      <c r="NL1" s="105" t="str">
        <f t="shared" si="5"/>
        <v>particleboard, uncoated, average glue mix, at plant/FI U</v>
      </c>
      <c r="NM1" s="105" t="str">
        <f t="shared" si="5"/>
        <v>particleboard, uncoated, average glue mix, at plant/FR U</v>
      </c>
      <c r="NN1" s="105" t="str">
        <f t="shared" si="5"/>
        <v>particleboard, uncoated, average glue mix, at plant/HU U</v>
      </c>
      <c r="NO1" s="105" t="str">
        <f t="shared" si="5"/>
        <v>particleboard, uncoated, average glue mix, at plant/IT U</v>
      </c>
      <c r="NP1" s="105" t="str">
        <f t="shared" si="5"/>
        <v>particleboard, uncoated, average glue mix, at plant/NO U</v>
      </c>
      <c r="NQ1" s="105" t="str">
        <f t="shared" si="5"/>
        <v>particleboard, uncoated, average glue mix, at plant/SE U</v>
      </c>
      <c r="NR1" s="105"/>
      <c r="NS1" s="106"/>
      <c r="NT1" s="16"/>
      <c r="NU1" s="16"/>
      <c r="NV1" s="16" t="str">
        <f t="shared" si="5"/>
        <v>disposal, glue-laminated timber/kg/CH U</v>
      </c>
      <c r="NW1" s="16" t="str">
        <f t="shared" si="5"/>
        <v>disposal, fibreboard, soft/kg/CH U</v>
      </c>
      <c r="NX1" s="16" t="str">
        <f t="shared" ref="NX1:PC1" si="6">NX143</f>
        <v>disposal, sawn timber, hardwood, air-dried/kg/CH U</v>
      </c>
      <c r="NY1" s="16" t="str">
        <f t="shared" si="6"/>
        <v>disposal, sawn timber, hardwood, air-/kiln-dried/kg/CH U</v>
      </c>
      <c r="NZ1" s="16"/>
      <c r="OA1" s="16" t="str">
        <f t="shared" si="6"/>
        <v>disposal, softwood, air-dried/kg/CH U</v>
      </c>
      <c r="OB1" s="16" t="str">
        <f t="shared" si="6"/>
        <v>disposal, softwood, kiln-dried/kg/CH U</v>
      </c>
      <c r="OC1" s="16"/>
      <c r="OD1" s="16" t="str">
        <f t="shared" si="6"/>
        <v>disposal, particle board, outdoor application/kg/CH U</v>
      </c>
      <c r="OE1" s="16" t="str">
        <f t="shared" si="6"/>
        <v>disposal, particle board, indoor application/kg/CH U</v>
      </c>
      <c r="OF1" s="16" t="str">
        <f t="shared" si="6"/>
        <v>Transport, lorry &gt;16t, fleet average/RER U</v>
      </c>
      <c r="OG1" s="16" t="str">
        <f t="shared" si="6"/>
        <v>Transport, freight, rail/RER U</v>
      </c>
      <c r="OH1" s="16" t="str">
        <f t="shared" si="6"/>
        <v>Transport, lorry 20-28t, fleet average/CH U</v>
      </c>
      <c r="OI1" s="16" t="str">
        <f t="shared" si="6"/>
        <v>Transport, freight, rail/CH U</v>
      </c>
      <c r="OJ1" s="16" t="str">
        <f t="shared" si="6"/>
        <v>Impact category</v>
      </c>
      <c r="OK1" s="16" t="str">
        <f t="shared" si="6"/>
        <v>Unit</v>
      </c>
      <c r="OL1" s="16" t="str">
        <f t="shared" si="6"/>
        <v>sawlog and veneer log, hardwood, sustainable forest management, measured as solid wood under bark, at forest road/m3/AT U</v>
      </c>
      <c r="OM1" s="16" t="str">
        <f t="shared" si="6"/>
        <v>sawlog and veneer log, hardwood, sustainable forest management, measured as solid wood under bark, at forest road/m3/DE U</v>
      </c>
      <c r="ON1" s="16" t="str">
        <f t="shared" si="6"/>
        <v>sawlog and veneer log, hardwood, sustainable forest management, measured as solid wood under bark, at forest road/m3/FI U</v>
      </c>
      <c r="OO1" s="16" t="str">
        <f t="shared" si="6"/>
        <v>sawlog and veneer log, hardwood, sustainable forest management, measured as solid wood under bark, at forest road/m3/FR U</v>
      </c>
      <c r="OP1" s="16" t="str">
        <f t="shared" si="6"/>
        <v>sawlog and veneer log, hardwood, sustainable forest management, measured as solid wood under bark, at forest road/m3/HU U</v>
      </c>
      <c r="OQ1" s="16" t="str">
        <f t="shared" si="6"/>
        <v>sawlog and veneer log, hardwood, sustainable forest management, measured as solid wood under bark, at forest road/m3/IT U</v>
      </c>
      <c r="OR1" s="16" t="str">
        <f t="shared" si="6"/>
        <v>sawlog and veneer log, hardwood, sustainable forest management, measured as solid wood under bark, at forest road/m3/NO U</v>
      </c>
      <c r="OS1" s="16" t="str">
        <f t="shared" si="6"/>
        <v>sawlog and veneer log, hardwood, sustainable forest management, measured as solid wood under bark, at forest road/m3/SE U</v>
      </c>
      <c r="OT1" s="16" t="str">
        <f t="shared" si="6"/>
        <v>sawlog and veneer log, hardwood, sustainable forest management, measured as solid wood under bark, at forest road_631/CH U</v>
      </c>
      <c r="OU1" s="16" t="str">
        <f t="shared" si="6"/>
        <v>sawlog and veneer log, softwood, sustainable forest management, measured as solid wood under bark, at forest road/m3/AT U</v>
      </c>
      <c r="OV1" s="16" t="str">
        <f t="shared" si="6"/>
        <v>sawlog and veneer log, softwood, sustainable forest management, measured as solid wood under bark, at forest road/m3/DE U</v>
      </c>
      <c r="OW1" s="16" t="str">
        <f t="shared" si="6"/>
        <v>sawlog and veneer log, softwood, sustainable forest management, measured as solid wood under bark, at forest road/m3/FI U</v>
      </c>
      <c r="OX1" s="16" t="str">
        <f t="shared" si="6"/>
        <v>sawlog and veneer log, softwood, sustainable forest management, measured as solid wood under bark, at forest road/m3/FR U</v>
      </c>
      <c r="OY1" s="16" t="str">
        <f t="shared" si="6"/>
        <v>sawlog and veneer log, softwood, sustainable forest management, measured as solid wood under bark, at forest road/m3/HU U</v>
      </c>
      <c r="OZ1" s="16" t="str">
        <f t="shared" si="6"/>
        <v>sawlog and veneer log, softwood, sustainable forest management, measured as solid wood under bark, at forest road/m3/IT U</v>
      </c>
      <c r="PA1" s="16" t="str">
        <f t="shared" si="6"/>
        <v>sawlog and veneer log, softwood, sustainable forest management, measured as solid wood under bark, at forest road/m3/NO U</v>
      </c>
      <c r="PB1" s="16" t="str">
        <f t="shared" si="6"/>
        <v>sawlog and veneer log, softwood, sustainable forest management, measured as solid wood under bark, at forest road/m3/SE U</v>
      </c>
      <c r="PC1" s="16" t="str">
        <f t="shared" si="6"/>
        <v>sawlog and veneer log, softwood, sustainable forest management, measured as solid wood under bark, at forest road_631/CH U</v>
      </c>
    </row>
    <row r="2" spans="1:419" s="17" customFormat="1">
      <c r="B2" s="17" t="s">
        <v>1166</v>
      </c>
      <c r="C2" s="99" t="str">
        <f>IF(ISERROR(SEARCH("hardwood",C1)),IF(ISERROR(SEARCH("softwood",C1)),"", "softwood"),"hardwood")</f>
        <v>hardwood</v>
      </c>
      <c r="D2" s="16" t="str">
        <f t="shared" ref="D2:BO2" si="7">IF(ISERROR(SEARCH("hardwood",D1)),IF(ISERROR(SEARCH("softwood",D1)),"", "softwood"),"hardwood")</f>
        <v>hardwood</v>
      </c>
      <c r="E2" s="16" t="str">
        <f t="shared" si="7"/>
        <v>hardwood</v>
      </c>
      <c r="F2" s="16" t="str">
        <f t="shared" si="7"/>
        <v>hardwood</v>
      </c>
      <c r="G2" s="16" t="str">
        <f t="shared" si="7"/>
        <v>hardwood</v>
      </c>
      <c r="H2" s="16" t="str">
        <f t="shared" si="7"/>
        <v>hardwood</v>
      </c>
      <c r="I2" s="16" t="str">
        <f t="shared" si="7"/>
        <v>hardwood</v>
      </c>
      <c r="J2" s="16" t="str">
        <f t="shared" si="7"/>
        <v>hardwood</v>
      </c>
      <c r="K2" s="16" t="str">
        <f t="shared" si="7"/>
        <v>hardwood</v>
      </c>
      <c r="L2" s="16" t="str">
        <f t="shared" si="7"/>
        <v>hardwood</v>
      </c>
      <c r="M2" s="16" t="str">
        <f t="shared" si="7"/>
        <v>hardwood</v>
      </c>
      <c r="N2" s="16" t="str">
        <f t="shared" si="7"/>
        <v>hardwood</v>
      </c>
      <c r="O2" s="16" t="str">
        <f t="shared" si="7"/>
        <v>hardwood</v>
      </c>
      <c r="P2" s="16" t="str">
        <f t="shared" si="7"/>
        <v>hardwood</v>
      </c>
      <c r="Q2" s="16" t="str">
        <f t="shared" si="7"/>
        <v>hardwood</v>
      </c>
      <c r="R2" s="16" t="str">
        <f t="shared" si="7"/>
        <v>hardwood</v>
      </c>
      <c r="S2" s="16" t="str">
        <f t="shared" si="7"/>
        <v>hardwood</v>
      </c>
      <c r="T2" s="16" t="str">
        <f t="shared" si="7"/>
        <v>hardwood</v>
      </c>
      <c r="U2" s="16" t="str">
        <f t="shared" si="7"/>
        <v>hardwood</v>
      </c>
      <c r="V2" s="16" t="str">
        <f t="shared" si="7"/>
        <v>hardwood</v>
      </c>
      <c r="W2" s="16" t="str">
        <f t="shared" si="7"/>
        <v>hardwood</v>
      </c>
      <c r="X2" s="16" t="str">
        <f t="shared" si="7"/>
        <v>hardwood</v>
      </c>
      <c r="Y2" s="16" t="str">
        <f t="shared" si="7"/>
        <v>hardwood</v>
      </c>
      <c r="Z2" s="16" t="str">
        <f t="shared" si="7"/>
        <v>hardwood</v>
      </c>
      <c r="AA2" s="16" t="str">
        <f t="shared" si="7"/>
        <v>hardwood</v>
      </c>
      <c r="AB2" s="16" t="str">
        <f t="shared" si="7"/>
        <v>hardwood</v>
      </c>
      <c r="AC2" s="16" t="str">
        <f t="shared" si="7"/>
        <v>hardwood</v>
      </c>
      <c r="AD2" s="16" t="str">
        <f t="shared" si="7"/>
        <v>hardwood</v>
      </c>
      <c r="AE2" s="16" t="str">
        <f t="shared" si="7"/>
        <v>hardwood</v>
      </c>
      <c r="AF2" s="16" t="str">
        <f t="shared" si="7"/>
        <v>hardwood</v>
      </c>
      <c r="AG2" s="16" t="str">
        <f t="shared" si="7"/>
        <v>hardwood</v>
      </c>
      <c r="AH2" s="16" t="str">
        <f t="shared" si="7"/>
        <v>hardwood</v>
      </c>
      <c r="AI2" s="16" t="str">
        <f t="shared" si="7"/>
        <v>hardwood</v>
      </c>
      <c r="AJ2" s="16" t="str">
        <f t="shared" si="7"/>
        <v>hardwood</v>
      </c>
      <c r="AK2" s="16" t="str">
        <f t="shared" si="7"/>
        <v>hardwood</v>
      </c>
      <c r="AL2" s="16" t="str">
        <f t="shared" si="7"/>
        <v>hardwood</v>
      </c>
      <c r="AM2" s="16" t="str">
        <f t="shared" si="7"/>
        <v>hardwood</v>
      </c>
      <c r="AN2" s="16" t="str">
        <f t="shared" si="7"/>
        <v>hardwood</v>
      </c>
      <c r="AO2" s="16" t="str">
        <f t="shared" si="7"/>
        <v>hardwood</v>
      </c>
      <c r="AP2" s="16" t="str">
        <f t="shared" si="7"/>
        <v>hardwood</v>
      </c>
      <c r="AQ2" s="16" t="str">
        <f t="shared" si="7"/>
        <v>hardwood</v>
      </c>
      <c r="AR2" s="16" t="str">
        <f t="shared" si="7"/>
        <v>hardwood</v>
      </c>
      <c r="AS2" s="16" t="str">
        <f t="shared" si="7"/>
        <v>hardwood</v>
      </c>
      <c r="AT2" s="16" t="str">
        <f t="shared" si="7"/>
        <v>hardwood</v>
      </c>
      <c r="AU2" s="16" t="str">
        <f t="shared" si="7"/>
        <v>hardwood</v>
      </c>
      <c r="AV2" s="16" t="str">
        <f t="shared" si="7"/>
        <v>hardwood</v>
      </c>
      <c r="AW2" s="16" t="str">
        <f t="shared" si="7"/>
        <v>hardwood</v>
      </c>
      <c r="AX2" s="16" t="str">
        <f t="shared" si="7"/>
        <v>hardwood</v>
      </c>
      <c r="AY2" s="16" t="str">
        <f t="shared" si="7"/>
        <v>hardwood</v>
      </c>
      <c r="AZ2" s="16" t="str">
        <f t="shared" si="7"/>
        <v>hardwood</v>
      </c>
      <c r="BA2" s="16" t="str">
        <f t="shared" si="7"/>
        <v>hardwood</v>
      </c>
      <c r="BB2" s="16" t="str">
        <f t="shared" si="7"/>
        <v>hardwood</v>
      </c>
      <c r="BC2" s="16" t="str">
        <f t="shared" si="7"/>
        <v>hardwood</v>
      </c>
      <c r="BD2" s="16" t="str">
        <f t="shared" si="7"/>
        <v>hardwood</v>
      </c>
      <c r="BE2" s="16" t="str">
        <f t="shared" si="7"/>
        <v>softwood</v>
      </c>
      <c r="BF2" s="16" t="str">
        <f t="shared" si="7"/>
        <v>softwood</v>
      </c>
      <c r="BG2" s="16" t="str">
        <f t="shared" si="7"/>
        <v>softwood</v>
      </c>
      <c r="BH2" s="16" t="str">
        <f t="shared" si="7"/>
        <v>softwood</v>
      </c>
      <c r="BI2" s="16" t="str">
        <f t="shared" si="7"/>
        <v>softwood</v>
      </c>
      <c r="BJ2" s="16" t="str">
        <f t="shared" si="7"/>
        <v>softwood</v>
      </c>
      <c r="BK2" s="16" t="str">
        <f t="shared" si="7"/>
        <v>softwood</v>
      </c>
      <c r="BL2" s="16" t="str">
        <f t="shared" si="7"/>
        <v>softwood</v>
      </c>
      <c r="BM2" s="16" t="str">
        <f t="shared" si="7"/>
        <v>softwood</v>
      </c>
      <c r="BN2" s="16" t="str">
        <f t="shared" si="7"/>
        <v>softwood</v>
      </c>
      <c r="BO2" s="16" t="str">
        <f t="shared" si="7"/>
        <v>softwood</v>
      </c>
      <c r="BP2" s="16" t="str">
        <f t="shared" ref="BP2:EA2" si="8">IF(ISERROR(SEARCH("hardwood",BP1)),IF(ISERROR(SEARCH("softwood",BP1)),"", "softwood"),"hardwood")</f>
        <v>softwood</v>
      </c>
      <c r="BQ2" s="16" t="str">
        <f t="shared" si="8"/>
        <v>softwood</v>
      </c>
      <c r="BR2" s="16" t="str">
        <f t="shared" si="8"/>
        <v>softwood</v>
      </c>
      <c r="BS2" s="16" t="str">
        <f t="shared" si="8"/>
        <v>softwood</v>
      </c>
      <c r="BT2" s="16" t="str">
        <f t="shared" si="8"/>
        <v>softwood</v>
      </c>
      <c r="BU2" s="16" t="str">
        <f t="shared" si="8"/>
        <v>softwood</v>
      </c>
      <c r="BV2" s="16" t="str">
        <f t="shared" si="8"/>
        <v>softwood</v>
      </c>
      <c r="BW2" s="16" t="str">
        <f t="shared" si="8"/>
        <v>softwood</v>
      </c>
      <c r="BX2" s="16" t="str">
        <f t="shared" si="8"/>
        <v>softwood</v>
      </c>
      <c r="BY2" s="16" t="str">
        <f t="shared" si="8"/>
        <v>softwood</v>
      </c>
      <c r="BZ2" s="16" t="str">
        <f t="shared" si="8"/>
        <v>softwood</v>
      </c>
      <c r="CA2" s="16" t="str">
        <f t="shared" si="8"/>
        <v>softwood</v>
      </c>
      <c r="CB2" s="16" t="str">
        <f t="shared" si="8"/>
        <v>softwood</v>
      </c>
      <c r="CC2" s="16" t="str">
        <f t="shared" si="8"/>
        <v>softwood</v>
      </c>
      <c r="CD2" s="16" t="str">
        <f t="shared" si="8"/>
        <v>softwood</v>
      </c>
      <c r="CE2" s="16" t="str">
        <f t="shared" si="8"/>
        <v>softwood</v>
      </c>
      <c r="CF2" s="16" t="str">
        <f t="shared" si="8"/>
        <v>softwood</v>
      </c>
      <c r="CG2" s="16" t="str">
        <f t="shared" si="8"/>
        <v>softwood</v>
      </c>
      <c r="CH2" s="16" t="str">
        <f t="shared" si="8"/>
        <v>softwood</v>
      </c>
      <c r="CI2" s="16" t="str">
        <f t="shared" si="8"/>
        <v>softwood</v>
      </c>
      <c r="CJ2" s="16" t="str">
        <f t="shared" si="8"/>
        <v>softwood</v>
      </c>
      <c r="CK2" s="16" t="str">
        <f t="shared" si="8"/>
        <v>softwood</v>
      </c>
      <c r="CL2" s="16" t="str">
        <f t="shared" si="8"/>
        <v>softwood</v>
      </c>
      <c r="CM2" s="16" t="str">
        <f t="shared" si="8"/>
        <v>softwood</v>
      </c>
      <c r="CN2" s="16" t="str">
        <f t="shared" si="8"/>
        <v>softwood</v>
      </c>
      <c r="CO2" s="16" t="str">
        <f t="shared" si="8"/>
        <v>softwood</v>
      </c>
      <c r="CP2" s="16" t="str">
        <f t="shared" si="8"/>
        <v>softwood</v>
      </c>
      <c r="CQ2" s="16" t="str">
        <f t="shared" si="8"/>
        <v>softwood</v>
      </c>
      <c r="CR2" s="16" t="str">
        <f t="shared" si="8"/>
        <v>softwood</v>
      </c>
      <c r="CS2" s="16" t="str">
        <f t="shared" si="8"/>
        <v>softwood</v>
      </c>
      <c r="CT2" s="16" t="str">
        <f t="shared" si="8"/>
        <v>softwood</v>
      </c>
      <c r="CU2" s="16" t="str">
        <f t="shared" si="8"/>
        <v>softwood</v>
      </c>
      <c r="CV2" s="16" t="str">
        <f t="shared" si="8"/>
        <v>softwood</v>
      </c>
      <c r="CW2" s="16" t="str">
        <f t="shared" si="8"/>
        <v>softwood</v>
      </c>
      <c r="CX2" s="16" t="str">
        <f t="shared" si="8"/>
        <v>softwood</v>
      </c>
      <c r="CY2" s="16" t="str">
        <f t="shared" si="8"/>
        <v>softwood</v>
      </c>
      <c r="CZ2" s="16" t="str">
        <f t="shared" si="8"/>
        <v>softwood</v>
      </c>
      <c r="DA2" s="16" t="str">
        <f t="shared" si="8"/>
        <v>softwood</v>
      </c>
      <c r="DB2" s="16" t="str">
        <f t="shared" si="8"/>
        <v>softwood</v>
      </c>
      <c r="DC2" s="16" t="str">
        <f t="shared" si="8"/>
        <v>softwood</v>
      </c>
      <c r="DD2" s="16" t="str">
        <f t="shared" si="8"/>
        <v>softwood</v>
      </c>
      <c r="DE2" s="16" t="str">
        <f t="shared" si="8"/>
        <v>softwood</v>
      </c>
      <c r="DF2" s="16" t="str">
        <f t="shared" si="8"/>
        <v>softwood</v>
      </c>
      <c r="DG2" s="16" t="str">
        <f t="shared" si="8"/>
        <v/>
      </c>
      <c r="DH2" s="16" t="str">
        <f t="shared" si="8"/>
        <v/>
      </c>
      <c r="DI2" s="16" t="str">
        <f t="shared" si="8"/>
        <v>hardwood</v>
      </c>
      <c r="DJ2" s="16" t="str">
        <f t="shared" si="8"/>
        <v>hardwood</v>
      </c>
      <c r="DK2" s="16" t="str">
        <f t="shared" si="8"/>
        <v>hardwood</v>
      </c>
      <c r="DL2" s="16" t="str">
        <f t="shared" si="8"/>
        <v>hardwood</v>
      </c>
      <c r="DM2" s="16" t="str">
        <f t="shared" si="8"/>
        <v>hardwood</v>
      </c>
      <c r="DN2" s="16" t="str">
        <f t="shared" si="8"/>
        <v>hardwood</v>
      </c>
      <c r="DO2" s="16" t="str">
        <f t="shared" si="8"/>
        <v>hardwood</v>
      </c>
      <c r="DP2" s="16" t="str">
        <f t="shared" si="8"/>
        <v>hardwood</v>
      </c>
      <c r="DQ2" s="16" t="str">
        <f t="shared" si="8"/>
        <v>hardwood</v>
      </c>
      <c r="DR2" s="16" t="str">
        <f t="shared" si="8"/>
        <v>hardwood</v>
      </c>
      <c r="DS2" s="16" t="str">
        <f t="shared" si="8"/>
        <v>hardwood</v>
      </c>
      <c r="DT2" s="16" t="str">
        <f t="shared" si="8"/>
        <v>hardwood</v>
      </c>
      <c r="DU2" s="16" t="str">
        <f t="shared" si="8"/>
        <v>hardwood</v>
      </c>
      <c r="DV2" s="16" t="str">
        <f t="shared" si="8"/>
        <v>hardwood</v>
      </c>
      <c r="DW2" s="16" t="str">
        <f t="shared" si="8"/>
        <v>hardwood</v>
      </c>
      <c r="DX2" s="16" t="str">
        <f t="shared" si="8"/>
        <v>hardwood</v>
      </c>
      <c r="DY2" s="16" t="str">
        <f t="shared" si="8"/>
        <v>hardwood</v>
      </c>
      <c r="DZ2" s="16" t="str">
        <f t="shared" si="8"/>
        <v>hardwood</v>
      </c>
      <c r="EA2" s="16" t="str">
        <f t="shared" si="8"/>
        <v>hardwood</v>
      </c>
      <c r="EB2" s="16" t="str">
        <f t="shared" ref="EB2:GM2" si="9">IF(ISERROR(SEARCH("hardwood",EB1)),IF(ISERROR(SEARCH("softwood",EB1)),"", "softwood"),"hardwood")</f>
        <v>hardwood</v>
      </c>
      <c r="EC2" s="16" t="str">
        <f t="shared" si="9"/>
        <v>hardwood</v>
      </c>
      <c r="ED2" s="16" t="str">
        <f t="shared" si="9"/>
        <v>hardwood</v>
      </c>
      <c r="EE2" s="16" t="str">
        <f t="shared" si="9"/>
        <v>hardwood</v>
      </c>
      <c r="EF2" s="16" t="str">
        <f t="shared" si="9"/>
        <v>hardwood</v>
      </c>
      <c r="EG2" s="16" t="str">
        <f t="shared" si="9"/>
        <v>hardwood</v>
      </c>
      <c r="EH2" s="16" t="str">
        <f t="shared" si="9"/>
        <v>hardwood</v>
      </c>
      <c r="EI2" s="16" t="str">
        <f t="shared" si="9"/>
        <v>hardwood</v>
      </c>
      <c r="EJ2" s="16" t="str">
        <f t="shared" si="9"/>
        <v>hardwood</v>
      </c>
      <c r="EK2" s="16" t="str">
        <f t="shared" si="9"/>
        <v>hardwood</v>
      </c>
      <c r="EL2" s="16" t="str">
        <f t="shared" si="9"/>
        <v>hardwood</v>
      </c>
      <c r="EM2" s="16" t="str">
        <f t="shared" si="9"/>
        <v>hardwood</v>
      </c>
      <c r="EN2" s="16" t="str">
        <f t="shared" si="9"/>
        <v>hardwood</v>
      </c>
      <c r="EO2" s="16" t="str">
        <f t="shared" si="9"/>
        <v>hardwood</v>
      </c>
      <c r="EP2" s="16" t="str">
        <f t="shared" si="9"/>
        <v>hardwood</v>
      </c>
      <c r="EQ2" s="16" t="str">
        <f t="shared" si="9"/>
        <v>hardwood</v>
      </c>
      <c r="ER2" s="16" t="str">
        <f t="shared" si="9"/>
        <v>hardwood</v>
      </c>
      <c r="ES2" s="16" t="str">
        <f t="shared" si="9"/>
        <v>hardwood</v>
      </c>
      <c r="ET2" s="16" t="str">
        <f t="shared" si="9"/>
        <v>hardwood</v>
      </c>
      <c r="EU2" s="16" t="str">
        <f t="shared" si="9"/>
        <v>hardwood</v>
      </c>
      <c r="EV2" s="16" t="str">
        <f t="shared" si="9"/>
        <v>hardwood</v>
      </c>
      <c r="EW2" s="16" t="str">
        <f t="shared" si="9"/>
        <v>hardwood</v>
      </c>
      <c r="EX2" s="16" t="str">
        <f t="shared" si="9"/>
        <v>hardwood</v>
      </c>
      <c r="EY2" s="16" t="str">
        <f t="shared" si="9"/>
        <v>hardwood</v>
      </c>
      <c r="EZ2" s="16" t="str">
        <f t="shared" si="9"/>
        <v>hardwood</v>
      </c>
      <c r="FA2" s="16" t="str">
        <f t="shared" si="9"/>
        <v>hardwood</v>
      </c>
      <c r="FB2" s="16" t="str">
        <f t="shared" si="9"/>
        <v>hardwood</v>
      </c>
      <c r="FC2" s="16" t="str">
        <f t="shared" si="9"/>
        <v>hardwood</v>
      </c>
      <c r="FD2" s="16" t="str">
        <f t="shared" si="9"/>
        <v>hardwood</v>
      </c>
      <c r="FE2" s="16" t="str">
        <f t="shared" si="9"/>
        <v>hardwood</v>
      </c>
      <c r="FF2" s="16" t="str">
        <f t="shared" si="9"/>
        <v>hardwood</v>
      </c>
      <c r="FG2" s="16" t="str">
        <f t="shared" si="9"/>
        <v>hardwood</v>
      </c>
      <c r="FH2" s="16" t="str">
        <f t="shared" si="9"/>
        <v>hardwood</v>
      </c>
      <c r="FI2" s="16" t="str">
        <f t="shared" si="9"/>
        <v>hardwood</v>
      </c>
      <c r="FJ2" s="16" t="str">
        <f t="shared" si="9"/>
        <v>hardwood</v>
      </c>
      <c r="FK2" s="16" t="str">
        <f t="shared" si="9"/>
        <v>softwood</v>
      </c>
      <c r="FL2" s="16" t="str">
        <f t="shared" si="9"/>
        <v>softwood</v>
      </c>
      <c r="FM2" s="16" t="str">
        <f t="shared" si="9"/>
        <v>softwood</v>
      </c>
      <c r="FN2" s="16" t="str">
        <f t="shared" si="9"/>
        <v>softwood</v>
      </c>
      <c r="FO2" s="16" t="str">
        <f t="shared" si="9"/>
        <v>softwood</v>
      </c>
      <c r="FP2" s="16" t="str">
        <f t="shared" si="9"/>
        <v>softwood</v>
      </c>
      <c r="FQ2" s="16" t="str">
        <f t="shared" si="9"/>
        <v>softwood</v>
      </c>
      <c r="FR2" s="16" t="str">
        <f t="shared" si="9"/>
        <v>softwood</v>
      </c>
      <c r="FS2" s="16" t="str">
        <f t="shared" si="9"/>
        <v>softwood</v>
      </c>
      <c r="FT2" s="16" t="str">
        <f t="shared" si="9"/>
        <v>softwood</v>
      </c>
      <c r="FU2" s="16" t="str">
        <f t="shared" si="9"/>
        <v>softwood</v>
      </c>
      <c r="FV2" s="16" t="str">
        <f t="shared" si="9"/>
        <v>softwood</v>
      </c>
      <c r="FW2" s="16" t="str">
        <f t="shared" si="9"/>
        <v>softwood</v>
      </c>
      <c r="FX2" s="16" t="str">
        <f t="shared" si="9"/>
        <v>softwood</v>
      </c>
      <c r="FY2" s="16" t="str">
        <f t="shared" si="9"/>
        <v>softwood</v>
      </c>
      <c r="FZ2" s="16" t="str">
        <f t="shared" si="9"/>
        <v>softwood</v>
      </c>
      <c r="GA2" s="16" t="str">
        <f t="shared" si="9"/>
        <v>softwood</v>
      </c>
      <c r="GB2" s="16" t="str">
        <f t="shared" si="9"/>
        <v>softwood</v>
      </c>
      <c r="GC2" s="16" t="str">
        <f t="shared" si="9"/>
        <v>softwood</v>
      </c>
      <c r="GD2" s="16" t="str">
        <f t="shared" si="9"/>
        <v>softwood</v>
      </c>
      <c r="GE2" s="16" t="str">
        <f t="shared" si="9"/>
        <v>softwood</v>
      </c>
      <c r="GF2" s="16" t="str">
        <f t="shared" si="9"/>
        <v>softwood</v>
      </c>
      <c r="GG2" s="16" t="str">
        <f t="shared" si="9"/>
        <v>softwood</v>
      </c>
      <c r="GH2" s="16" t="str">
        <f t="shared" si="9"/>
        <v>softwood</v>
      </c>
      <c r="GI2" s="16" t="str">
        <f t="shared" si="9"/>
        <v>softwood</v>
      </c>
      <c r="GJ2" s="16" t="str">
        <f t="shared" si="9"/>
        <v>softwood</v>
      </c>
      <c r="GK2" s="16" t="str">
        <f t="shared" si="9"/>
        <v>softwood</v>
      </c>
      <c r="GL2" s="16" t="str">
        <f t="shared" si="9"/>
        <v>softwood</v>
      </c>
      <c r="GM2" s="16" t="str">
        <f t="shared" si="9"/>
        <v>softwood</v>
      </c>
      <c r="GN2" s="16" t="str">
        <f t="shared" ref="GN2:HN2" si="10">IF(ISERROR(SEARCH("hardwood",GN1)),IF(ISERROR(SEARCH("softwood",GN1)),"", "softwood"),"hardwood")</f>
        <v>softwood</v>
      </c>
      <c r="GO2" s="16" t="str">
        <f t="shared" si="10"/>
        <v>softwood</v>
      </c>
      <c r="GP2" s="16" t="str">
        <f t="shared" si="10"/>
        <v>softwood</v>
      </c>
      <c r="GQ2" s="16" t="str">
        <f t="shared" si="10"/>
        <v>softwood</v>
      </c>
      <c r="GR2" s="16" t="str">
        <f t="shared" si="10"/>
        <v>softwood</v>
      </c>
      <c r="GS2" s="16" t="str">
        <f t="shared" si="10"/>
        <v>softwood</v>
      </c>
      <c r="GT2" s="16" t="str">
        <f t="shared" si="10"/>
        <v>softwood</v>
      </c>
      <c r="GU2" s="16" t="str">
        <f t="shared" si="10"/>
        <v>softwood</v>
      </c>
      <c r="GV2" s="16" t="str">
        <f t="shared" si="10"/>
        <v>softwood</v>
      </c>
      <c r="GW2" s="16" t="str">
        <f t="shared" si="10"/>
        <v>softwood</v>
      </c>
      <c r="GX2" s="16" t="str">
        <f t="shared" si="10"/>
        <v>softwood</v>
      </c>
      <c r="GY2" s="16" t="str">
        <f t="shared" si="10"/>
        <v>softwood</v>
      </c>
      <c r="GZ2" s="16" t="str">
        <f t="shared" si="10"/>
        <v>softwood</v>
      </c>
      <c r="HA2" s="16" t="str">
        <f t="shared" si="10"/>
        <v>softwood</v>
      </c>
      <c r="HB2" s="16" t="str">
        <f t="shared" si="10"/>
        <v>softwood</v>
      </c>
      <c r="HC2" s="16" t="str">
        <f t="shared" si="10"/>
        <v>softwood</v>
      </c>
      <c r="HD2" s="16" t="str">
        <f t="shared" si="10"/>
        <v>softwood</v>
      </c>
      <c r="HE2" s="16" t="str">
        <f t="shared" si="10"/>
        <v>softwood</v>
      </c>
      <c r="HF2" s="16" t="str">
        <f t="shared" si="10"/>
        <v>softwood</v>
      </c>
      <c r="HG2" s="16" t="str">
        <f t="shared" si="10"/>
        <v>softwood</v>
      </c>
      <c r="HH2" s="16" t="str">
        <f t="shared" si="10"/>
        <v>softwood</v>
      </c>
      <c r="HI2" s="16" t="str">
        <f t="shared" si="10"/>
        <v>softwood</v>
      </c>
      <c r="HJ2" s="16" t="str">
        <f t="shared" si="10"/>
        <v>softwood</v>
      </c>
      <c r="HK2" s="16" t="str">
        <f t="shared" si="10"/>
        <v>softwood</v>
      </c>
      <c r="HL2" s="16" t="str">
        <f t="shared" si="10"/>
        <v>softwood</v>
      </c>
      <c r="HM2" s="16" t="str">
        <f t="shared" si="10"/>
        <v/>
      </c>
      <c r="HN2" s="16" t="str">
        <f t="shared" si="10"/>
        <v/>
      </c>
      <c r="HO2" s="16" t="str">
        <f>IF(ISERROR(SEARCH("hardwood",HO1)),IF(ISERROR(SEARCH("softwood",HO1)),"", "softwood"),"hardwood")</f>
        <v>hardwood</v>
      </c>
      <c r="HP2" s="16" t="str">
        <f t="shared" ref="HP2:KA2" si="11">IF(ISERROR(SEARCH("hardwood",HP1)),IF(ISERROR(SEARCH("softwood",HP1)),"", "softwood"),"hardwood")</f>
        <v>hardwood</v>
      </c>
      <c r="HQ2" s="16" t="str">
        <f t="shared" si="11"/>
        <v>hardwood</v>
      </c>
      <c r="HR2" s="16" t="str">
        <f t="shared" si="11"/>
        <v>hardwood</v>
      </c>
      <c r="HS2" s="16" t="str">
        <f t="shared" si="11"/>
        <v>hardwood</v>
      </c>
      <c r="HT2" s="16" t="str">
        <f t="shared" si="11"/>
        <v>hardwood</v>
      </c>
      <c r="HU2" s="16" t="str">
        <f t="shared" si="11"/>
        <v>hardwood</v>
      </c>
      <c r="HV2" s="16" t="str">
        <f t="shared" si="11"/>
        <v>hardwood</v>
      </c>
      <c r="HW2" s="16" t="str">
        <f t="shared" si="11"/>
        <v>hardwood</v>
      </c>
      <c r="HX2" s="16" t="str">
        <f t="shared" si="11"/>
        <v>hardwood</v>
      </c>
      <c r="HY2" s="16" t="str">
        <f t="shared" si="11"/>
        <v>hardwood</v>
      </c>
      <c r="HZ2" s="16" t="str">
        <f t="shared" si="11"/>
        <v>hardwood</v>
      </c>
      <c r="IA2" s="16" t="str">
        <f t="shared" si="11"/>
        <v>hardwood</v>
      </c>
      <c r="IB2" s="16" t="str">
        <f t="shared" si="11"/>
        <v>hardwood</v>
      </c>
      <c r="IC2" s="16" t="str">
        <f t="shared" si="11"/>
        <v>hardwood</v>
      </c>
      <c r="ID2" s="16" t="str">
        <f t="shared" si="11"/>
        <v>hardwood</v>
      </c>
      <c r="IE2" s="16" t="str">
        <f t="shared" si="11"/>
        <v>hardwood</v>
      </c>
      <c r="IF2" s="16" t="str">
        <f t="shared" si="11"/>
        <v>hardwood</v>
      </c>
      <c r="IG2" s="16" t="str">
        <f t="shared" si="11"/>
        <v>hardwood</v>
      </c>
      <c r="IH2" s="16" t="str">
        <f t="shared" si="11"/>
        <v>hardwood</v>
      </c>
      <c r="II2" s="16" t="str">
        <f t="shared" si="11"/>
        <v>hardwood</v>
      </c>
      <c r="IJ2" s="16" t="str">
        <f t="shared" si="11"/>
        <v>hardwood</v>
      </c>
      <c r="IK2" s="16" t="str">
        <f t="shared" si="11"/>
        <v>hardwood</v>
      </c>
      <c r="IL2" s="16" t="str">
        <f t="shared" si="11"/>
        <v>hardwood</v>
      </c>
      <c r="IM2" s="16" t="str">
        <f t="shared" si="11"/>
        <v>hardwood</v>
      </c>
      <c r="IN2" s="16" t="str">
        <f t="shared" si="11"/>
        <v>hardwood</v>
      </c>
      <c r="IO2" s="16" t="str">
        <f t="shared" si="11"/>
        <v>hardwood</v>
      </c>
      <c r="IP2" s="16" t="str">
        <f t="shared" si="11"/>
        <v>hardwood</v>
      </c>
      <c r="IQ2" s="16" t="str">
        <f t="shared" si="11"/>
        <v>hardwood</v>
      </c>
      <c r="IR2" s="16" t="str">
        <f t="shared" si="11"/>
        <v>hardwood</v>
      </c>
      <c r="IS2" s="16" t="str">
        <f t="shared" si="11"/>
        <v>hardwood</v>
      </c>
      <c r="IT2" s="16" t="str">
        <f t="shared" si="11"/>
        <v>hardwood</v>
      </c>
      <c r="IU2" s="16" t="str">
        <f t="shared" si="11"/>
        <v>hardwood</v>
      </c>
      <c r="IV2" s="16" t="str">
        <f t="shared" si="11"/>
        <v>hardwood</v>
      </c>
      <c r="IW2" s="16" t="str">
        <f t="shared" si="11"/>
        <v>hardwood</v>
      </c>
      <c r="IX2" s="16" t="str">
        <f t="shared" si="11"/>
        <v>hardwood</v>
      </c>
      <c r="IY2" s="16" t="str">
        <f t="shared" si="11"/>
        <v>hardwood</v>
      </c>
      <c r="IZ2" s="16" t="str">
        <f t="shared" si="11"/>
        <v>hardwood</v>
      </c>
      <c r="JA2" s="16" t="str">
        <f t="shared" si="11"/>
        <v>hardwood</v>
      </c>
      <c r="JB2" s="16" t="str">
        <f t="shared" si="11"/>
        <v>hardwood</v>
      </c>
      <c r="JC2" s="16" t="str">
        <f t="shared" si="11"/>
        <v>hardwood</v>
      </c>
      <c r="JD2" s="16" t="str">
        <f t="shared" si="11"/>
        <v>hardwood</v>
      </c>
      <c r="JE2" s="16" t="str">
        <f t="shared" si="11"/>
        <v>hardwood</v>
      </c>
      <c r="JF2" s="16" t="str">
        <f t="shared" si="11"/>
        <v>hardwood</v>
      </c>
      <c r="JG2" s="16" t="str">
        <f t="shared" si="11"/>
        <v>hardwood</v>
      </c>
      <c r="JH2" s="16" t="str">
        <f t="shared" si="11"/>
        <v>hardwood</v>
      </c>
      <c r="JI2" s="16" t="str">
        <f t="shared" si="11"/>
        <v>hardwood</v>
      </c>
      <c r="JJ2" s="16" t="str">
        <f t="shared" si="11"/>
        <v>hardwood</v>
      </c>
      <c r="JK2" s="16" t="str">
        <f t="shared" si="11"/>
        <v>hardwood</v>
      </c>
      <c r="JL2" s="16" t="str">
        <f t="shared" si="11"/>
        <v>hardwood</v>
      </c>
      <c r="JM2" s="16" t="str">
        <f t="shared" si="11"/>
        <v>hardwood</v>
      </c>
      <c r="JN2" s="16" t="str">
        <f t="shared" si="11"/>
        <v>hardwood</v>
      </c>
      <c r="JO2" s="16" t="str">
        <f t="shared" si="11"/>
        <v>hardwood</v>
      </c>
      <c r="JP2" s="16" t="str">
        <f t="shared" si="11"/>
        <v>hardwood</v>
      </c>
      <c r="JQ2" s="16" t="str">
        <f t="shared" si="11"/>
        <v>softwood</v>
      </c>
      <c r="JR2" s="16" t="str">
        <f t="shared" si="11"/>
        <v>softwood</v>
      </c>
      <c r="JS2" s="16" t="str">
        <f t="shared" si="11"/>
        <v>softwood</v>
      </c>
      <c r="JT2" s="16" t="str">
        <f t="shared" si="11"/>
        <v>softwood</v>
      </c>
      <c r="JU2" s="16" t="str">
        <f t="shared" si="11"/>
        <v>softwood</v>
      </c>
      <c r="JV2" s="16" t="str">
        <f t="shared" si="11"/>
        <v>softwood</v>
      </c>
      <c r="JW2" s="16" t="str">
        <f t="shared" si="11"/>
        <v>softwood</v>
      </c>
      <c r="JX2" s="16" t="str">
        <f t="shared" si="11"/>
        <v>softwood</v>
      </c>
      <c r="JY2" s="16" t="str">
        <f t="shared" si="11"/>
        <v>softwood</v>
      </c>
      <c r="JZ2" s="16" t="str">
        <f t="shared" si="11"/>
        <v>softwood</v>
      </c>
      <c r="KA2" s="16" t="str">
        <f t="shared" si="11"/>
        <v>softwood</v>
      </c>
      <c r="KB2" s="16" t="str">
        <f t="shared" ref="KB2:LR2" si="12">IF(ISERROR(SEARCH("hardwood",KB1)),IF(ISERROR(SEARCH("softwood",KB1)),"", "softwood"),"hardwood")</f>
        <v>softwood</v>
      </c>
      <c r="KC2" s="16" t="str">
        <f t="shared" si="12"/>
        <v>softwood</v>
      </c>
      <c r="KD2" s="16" t="str">
        <f t="shared" si="12"/>
        <v>softwood</v>
      </c>
      <c r="KE2" s="16" t="str">
        <f t="shared" si="12"/>
        <v>softwood</v>
      </c>
      <c r="KF2" s="16" t="str">
        <f t="shared" si="12"/>
        <v>softwood</v>
      </c>
      <c r="KG2" s="16" t="str">
        <f t="shared" si="12"/>
        <v>softwood</v>
      </c>
      <c r="KH2" s="16" t="str">
        <f t="shared" si="12"/>
        <v>softwood</v>
      </c>
      <c r="KI2" s="16" t="str">
        <f t="shared" si="12"/>
        <v>softwood</v>
      </c>
      <c r="KJ2" s="16" t="str">
        <f t="shared" si="12"/>
        <v>softwood</v>
      </c>
      <c r="KK2" s="16" t="str">
        <f t="shared" si="12"/>
        <v>softwood</v>
      </c>
      <c r="KL2" s="16" t="str">
        <f t="shared" si="12"/>
        <v>softwood</v>
      </c>
      <c r="KM2" s="16" t="str">
        <f t="shared" si="12"/>
        <v>softwood</v>
      </c>
      <c r="KN2" s="16" t="str">
        <f t="shared" si="12"/>
        <v>softwood</v>
      </c>
      <c r="KO2" s="16" t="str">
        <f t="shared" si="12"/>
        <v>softwood</v>
      </c>
      <c r="KP2" s="16" t="str">
        <f t="shared" si="12"/>
        <v>softwood</v>
      </c>
      <c r="KQ2" s="16" t="str">
        <f t="shared" si="12"/>
        <v>softwood</v>
      </c>
      <c r="KR2" s="16" t="str">
        <f t="shared" si="12"/>
        <v>softwood</v>
      </c>
      <c r="KS2" s="16" t="str">
        <f t="shared" si="12"/>
        <v>softwood</v>
      </c>
      <c r="KT2" s="16" t="str">
        <f t="shared" si="12"/>
        <v>softwood</v>
      </c>
      <c r="KU2" s="16" t="str">
        <f t="shared" si="12"/>
        <v>softwood</v>
      </c>
      <c r="KV2" s="16" t="str">
        <f t="shared" si="12"/>
        <v>softwood</v>
      </c>
      <c r="KW2" s="16" t="str">
        <f t="shared" si="12"/>
        <v>softwood</v>
      </c>
      <c r="KX2" s="16" t="str">
        <f t="shared" si="12"/>
        <v>softwood</v>
      </c>
      <c r="KY2" s="16" t="str">
        <f t="shared" si="12"/>
        <v>softwood</v>
      </c>
      <c r="KZ2" s="16" t="str">
        <f t="shared" si="12"/>
        <v>softwood</v>
      </c>
      <c r="LA2" s="16" t="str">
        <f t="shared" si="12"/>
        <v>softwood</v>
      </c>
      <c r="LB2" s="16" t="str">
        <f t="shared" si="12"/>
        <v>softwood</v>
      </c>
      <c r="LC2" s="16" t="str">
        <f t="shared" si="12"/>
        <v>softwood</v>
      </c>
      <c r="LD2" s="16" t="str">
        <f t="shared" si="12"/>
        <v>softwood</v>
      </c>
      <c r="LE2" s="16" t="str">
        <f t="shared" si="12"/>
        <v>softwood</v>
      </c>
      <c r="LF2" s="16" t="str">
        <f t="shared" si="12"/>
        <v>softwood</v>
      </c>
      <c r="LG2" s="16" t="str">
        <f t="shared" si="12"/>
        <v>softwood</v>
      </c>
      <c r="LH2" s="16" t="str">
        <f t="shared" si="12"/>
        <v>softwood</v>
      </c>
      <c r="LI2" s="16" t="str">
        <f t="shared" si="12"/>
        <v>softwood</v>
      </c>
      <c r="LJ2" s="16" t="str">
        <f t="shared" si="12"/>
        <v>softwood</v>
      </c>
      <c r="LK2" s="16" t="str">
        <f t="shared" si="12"/>
        <v>softwood</v>
      </c>
      <c r="LL2" s="16" t="str">
        <f t="shared" si="12"/>
        <v>softwood</v>
      </c>
      <c r="LM2" s="16" t="str">
        <f t="shared" si="12"/>
        <v>softwood</v>
      </c>
      <c r="LN2" s="16" t="str">
        <f t="shared" si="12"/>
        <v>softwood</v>
      </c>
      <c r="LO2" s="16" t="str">
        <f t="shared" si="12"/>
        <v>softwood</v>
      </c>
      <c r="LP2" s="16" t="str">
        <f t="shared" si="12"/>
        <v>softwood</v>
      </c>
      <c r="LQ2" s="16" t="str">
        <f t="shared" si="12"/>
        <v>softwood</v>
      </c>
      <c r="LR2" s="16" t="str">
        <f t="shared" si="12"/>
        <v>softwood</v>
      </c>
      <c r="LS2" s="16"/>
      <c r="LT2" s="16"/>
      <c r="LU2" s="107" t="str">
        <f t="shared" ref="LU2:MC2" si="13">IF(ISERROR(SEARCH("hardwood",LU1)),IF(ISERROR(SEARCH("softwood",LU1)),"", "softwood"),"hardwood")</f>
        <v/>
      </c>
      <c r="LV2" s="108" t="str">
        <f t="shared" si="13"/>
        <v/>
      </c>
      <c r="LW2" s="108" t="str">
        <f t="shared" si="13"/>
        <v/>
      </c>
      <c r="LX2" s="108" t="str">
        <f t="shared" si="13"/>
        <v/>
      </c>
      <c r="LY2" s="108" t="str">
        <f t="shared" si="13"/>
        <v/>
      </c>
      <c r="LZ2" s="108" t="str">
        <f t="shared" si="13"/>
        <v/>
      </c>
      <c r="MA2" s="108" t="str">
        <f t="shared" si="13"/>
        <v/>
      </c>
      <c r="MB2" s="108" t="str">
        <f t="shared" si="13"/>
        <v/>
      </c>
      <c r="MC2" s="109" t="str">
        <f t="shared" si="13"/>
        <v/>
      </c>
      <c r="MD2" s="16"/>
      <c r="ME2" s="16"/>
      <c r="MF2" s="16" t="s">
        <v>211</v>
      </c>
      <c r="MG2" s="16" t="s">
        <v>211</v>
      </c>
      <c r="MH2" s="16" t="s">
        <v>211</v>
      </c>
      <c r="MI2" s="16" t="s">
        <v>211</v>
      </c>
      <c r="MJ2" s="16" t="s">
        <v>211</v>
      </c>
      <c r="MK2" s="16" t="s">
        <v>211</v>
      </c>
      <c r="ML2" s="16" t="s">
        <v>211</v>
      </c>
      <c r="MM2" s="16" t="s">
        <v>211</v>
      </c>
      <c r="MN2" s="16" t="s">
        <v>211</v>
      </c>
      <c r="MO2" s="16" t="s">
        <v>211</v>
      </c>
      <c r="MP2" s="16" t="s">
        <v>211</v>
      </c>
      <c r="MQ2" s="16" t="s">
        <v>211</v>
      </c>
      <c r="MR2" s="16" t="s">
        <v>211</v>
      </c>
      <c r="MS2" s="16" t="s">
        <v>211</v>
      </c>
      <c r="MT2" s="16" t="s">
        <v>211</v>
      </c>
      <c r="MU2" s="16" t="s">
        <v>211</v>
      </c>
      <c r="MV2" s="16" t="s">
        <v>211</v>
      </c>
      <c r="MW2" s="16" t="s">
        <v>211</v>
      </c>
      <c r="MX2" s="16"/>
      <c r="MY2" s="16"/>
      <c r="MZ2" s="107" t="str">
        <f t="shared" ref="MZ2:NQ2" si="14">IF(ISERROR(SEARCH("hardwood",MZ1)),IF(ISERROR(SEARCH("softwood",MZ1)),"", "softwood"),"hardwood")</f>
        <v/>
      </c>
      <c r="NA2" s="108" t="str">
        <f t="shared" si="14"/>
        <v/>
      </c>
      <c r="NB2" s="108" t="str">
        <f t="shared" si="14"/>
        <v/>
      </c>
      <c r="NC2" s="108" t="str">
        <f t="shared" si="14"/>
        <v/>
      </c>
      <c r="ND2" s="108" t="str">
        <f t="shared" si="14"/>
        <v/>
      </c>
      <c r="NE2" s="108" t="str">
        <f t="shared" si="14"/>
        <v/>
      </c>
      <c r="NF2" s="108" t="str">
        <f t="shared" si="14"/>
        <v/>
      </c>
      <c r="NG2" s="108" t="str">
        <f t="shared" si="14"/>
        <v/>
      </c>
      <c r="NH2" s="108" t="str">
        <f t="shared" si="14"/>
        <v/>
      </c>
      <c r="NI2" s="108" t="str">
        <f t="shared" si="14"/>
        <v/>
      </c>
      <c r="NJ2" s="108" t="str">
        <f t="shared" si="14"/>
        <v/>
      </c>
      <c r="NK2" s="108" t="str">
        <f t="shared" si="14"/>
        <v/>
      </c>
      <c r="NL2" s="108" t="str">
        <f t="shared" si="14"/>
        <v/>
      </c>
      <c r="NM2" s="108" t="str">
        <f t="shared" si="14"/>
        <v/>
      </c>
      <c r="NN2" s="108" t="str">
        <f t="shared" si="14"/>
        <v/>
      </c>
      <c r="NO2" s="108" t="str">
        <f t="shared" si="14"/>
        <v/>
      </c>
      <c r="NP2" s="108" t="str">
        <f t="shared" si="14"/>
        <v/>
      </c>
      <c r="NQ2" s="108" t="str">
        <f t="shared" si="14"/>
        <v/>
      </c>
      <c r="NR2" s="108"/>
      <c r="NS2" s="109"/>
      <c r="NT2" s="16"/>
      <c r="NU2" s="16"/>
      <c r="NV2" s="16" t="str">
        <f t="shared" ref="NV2:NY2" si="15">IF(ISERROR(SEARCH("hardwood",NV1)),IF(ISERROR(SEARCH("softwood",NV1)),"", "softwood"),"hardwood")</f>
        <v/>
      </c>
      <c r="NW2" s="16" t="str">
        <f t="shared" si="15"/>
        <v/>
      </c>
      <c r="NX2" s="16" t="str">
        <f t="shared" si="15"/>
        <v>hardwood</v>
      </c>
      <c r="NY2" s="16" t="str">
        <f t="shared" si="15"/>
        <v>hardwood</v>
      </c>
      <c r="NZ2" s="16"/>
      <c r="OA2" s="16" t="str">
        <f t="shared" ref="OA2:OB2" si="16">IF(ISERROR(SEARCH("hardwood",OA1)),IF(ISERROR(SEARCH("softwood",OA1)),"", "softwood"),"hardwood")</f>
        <v>softwood</v>
      </c>
      <c r="OB2" s="16" t="str">
        <f t="shared" si="16"/>
        <v>softwood</v>
      </c>
      <c r="OC2" s="16"/>
      <c r="OD2" s="16" t="str">
        <f t="shared" ref="OD2:PC2" si="17">IF(ISERROR(SEARCH("hardwood",OD1)),IF(ISERROR(SEARCH("softwood",OD1)),"", "softwood"),"hardwood")</f>
        <v/>
      </c>
      <c r="OE2" s="16" t="str">
        <f t="shared" si="17"/>
        <v/>
      </c>
      <c r="OF2" s="16" t="str">
        <f t="shared" si="17"/>
        <v/>
      </c>
      <c r="OG2" s="16" t="str">
        <f t="shared" si="17"/>
        <v/>
      </c>
      <c r="OH2" s="16" t="str">
        <f t="shared" si="17"/>
        <v/>
      </c>
      <c r="OI2" s="16" t="str">
        <f t="shared" si="17"/>
        <v/>
      </c>
      <c r="OJ2" s="16" t="str">
        <f t="shared" si="17"/>
        <v/>
      </c>
      <c r="OK2" s="16" t="str">
        <f t="shared" si="17"/>
        <v/>
      </c>
      <c r="OL2" s="16" t="str">
        <f t="shared" si="17"/>
        <v>hardwood</v>
      </c>
      <c r="OM2" s="16" t="str">
        <f t="shared" si="17"/>
        <v>hardwood</v>
      </c>
      <c r="ON2" s="16" t="str">
        <f t="shared" si="17"/>
        <v>hardwood</v>
      </c>
      <c r="OO2" s="16" t="str">
        <f t="shared" si="17"/>
        <v>hardwood</v>
      </c>
      <c r="OP2" s="16" t="str">
        <f t="shared" si="17"/>
        <v>hardwood</v>
      </c>
      <c r="OQ2" s="16" t="str">
        <f t="shared" si="17"/>
        <v>hardwood</v>
      </c>
      <c r="OR2" s="16" t="str">
        <f t="shared" si="17"/>
        <v>hardwood</v>
      </c>
      <c r="OS2" s="16" t="str">
        <f t="shared" si="17"/>
        <v>hardwood</v>
      </c>
      <c r="OT2" s="16" t="str">
        <f t="shared" si="17"/>
        <v>hardwood</v>
      </c>
      <c r="OU2" s="16" t="str">
        <f t="shared" si="17"/>
        <v>softwood</v>
      </c>
      <c r="OV2" s="16" t="str">
        <f t="shared" si="17"/>
        <v>softwood</v>
      </c>
      <c r="OW2" s="16" t="str">
        <f t="shared" si="17"/>
        <v>softwood</v>
      </c>
      <c r="OX2" s="16" t="str">
        <f t="shared" si="17"/>
        <v>softwood</v>
      </c>
      <c r="OY2" s="16" t="str">
        <f t="shared" si="17"/>
        <v>softwood</v>
      </c>
      <c r="OZ2" s="16" t="str">
        <f t="shared" si="17"/>
        <v>softwood</v>
      </c>
      <c r="PA2" s="16" t="str">
        <f t="shared" si="17"/>
        <v>softwood</v>
      </c>
      <c r="PB2" s="16" t="str">
        <f t="shared" si="17"/>
        <v>softwood</v>
      </c>
      <c r="PC2" s="16" t="str">
        <f t="shared" si="17"/>
        <v>softwood</v>
      </c>
    </row>
    <row r="3" spans="1:419" s="17" customFormat="1">
      <c r="B3" s="17" t="s">
        <v>1165</v>
      </c>
      <c r="C3" s="99" t="str">
        <f>IF(ISERROR(SEARCH("10",C1)),IF(ISERROR(SEARCH("20",C1)),"", "20"),"10")</f>
        <v>20</v>
      </c>
      <c r="D3" s="16" t="str">
        <f t="shared" ref="D3:BO3" si="18">IF(ISERROR(SEARCH("10",D1)),IF(ISERROR(SEARCH("20",D1)),"", "20"),"10")</f>
        <v>20</v>
      </c>
      <c r="E3" s="16" t="str">
        <f t="shared" si="18"/>
        <v>20</v>
      </c>
      <c r="F3" s="16" t="str">
        <f t="shared" si="18"/>
        <v>20</v>
      </c>
      <c r="G3" s="16" t="str">
        <f t="shared" si="18"/>
        <v>20</v>
      </c>
      <c r="H3" s="16" t="str">
        <f t="shared" si="18"/>
        <v>20</v>
      </c>
      <c r="I3" s="16" t="str">
        <f t="shared" si="18"/>
        <v>20</v>
      </c>
      <c r="J3" s="16" t="str">
        <f t="shared" si="18"/>
        <v>20</v>
      </c>
      <c r="K3" s="16" t="str">
        <f t="shared" si="18"/>
        <v>20</v>
      </c>
      <c r="L3" s="16" t="str">
        <f t="shared" si="18"/>
        <v>10</v>
      </c>
      <c r="M3" s="16" t="str">
        <f t="shared" si="18"/>
        <v>10</v>
      </c>
      <c r="N3" s="16" t="str">
        <f t="shared" si="18"/>
        <v>10</v>
      </c>
      <c r="O3" s="16" t="str">
        <f t="shared" si="18"/>
        <v>10</v>
      </c>
      <c r="P3" s="16" t="str">
        <f t="shared" si="18"/>
        <v>10</v>
      </c>
      <c r="Q3" s="16" t="str">
        <f t="shared" si="18"/>
        <v>10</v>
      </c>
      <c r="R3" s="16" t="str">
        <f t="shared" si="18"/>
        <v>10</v>
      </c>
      <c r="S3" s="16" t="str">
        <f t="shared" si="18"/>
        <v>10</v>
      </c>
      <c r="T3" s="16" t="str">
        <f t="shared" si="18"/>
        <v>10</v>
      </c>
      <c r="U3" s="16" t="str">
        <f t="shared" si="18"/>
        <v>20</v>
      </c>
      <c r="V3" s="16" t="str">
        <f t="shared" si="18"/>
        <v>20</v>
      </c>
      <c r="W3" s="16" t="str">
        <f t="shared" si="18"/>
        <v>20</v>
      </c>
      <c r="X3" s="16" t="str">
        <f t="shared" si="18"/>
        <v>20</v>
      </c>
      <c r="Y3" s="16" t="str">
        <f t="shared" si="18"/>
        <v>20</v>
      </c>
      <c r="Z3" s="16" t="str">
        <f t="shared" si="18"/>
        <v>20</v>
      </c>
      <c r="AA3" s="16" t="str">
        <f t="shared" si="18"/>
        <v>20</v>
      </c>
      <c r="AB3" s="16" t="str">
        <f t="shared" si="18"/>
        <v>20</v>
      </c>
      <c r="AC3" s="16" t="str">
        <f t="shared" si="18"/>
        <v>20</v>
      </c>
      <c r="AD3" s="16" t="str">
        <f t="shared" si="18"/>
        <v>20</v>
      </c>
      <c r="AE3" s="16" t="str">
        <f t="shared" si="18"/>
        <v>20</v>
      </c>
      <c r="AF3" s="16" t="str">
        <f t="shared" si="18"/>
        <v>20</v>
      </c>
      <c r="AG3" s="16" t="str">
        <f t="shared" si="18"/>
        <v>20</v>
      </c>
      <c r="AH3" s="16" t="str">
        <f t="shared" si="18"/>
        <v>20</v>
      </c>
      <c r="AI3" s="16" t="str">
        <f t="shared" si="18"/>
        <v>20</v>
      </c>
      <c r="AJ3" s="16" t="str">
        <f t="shared" si="18"/>
        <v>20</v>
      </c>
      <c r="AK3" s="16" t="str">
        <f t="shared" si="18"/>
        <v>20</v>
      </c>
      <c r="AL3" s="16" t="str">
        <f t="shared" si="18"/>
        <v>20</v>
      </c>
      <c r="AM3" s="16" t="str">
        <f t="shared" si="18"/>
        <v>10</v>
      </c>
      <c r="AN3" s="16" t="str">
        <f t="shared" si="18"/>
        <v>10</v>
      </c>
      <c r="AO3" s="16" t="str">
        <f t="shared" si="18"/>
        <v>10</v>
      </c>
      <c r="AP3" s="16" t="str">
        <f t="shared" si="18"/>
        <v>10</v>
      </c>
      <c r="AQ3" s="16" t="str">
        <f t="shared" si="18"/>
        <v>10</v>
      </c>
      <c r="AR3" s="16" t="str">
        <f t="shared" si="18"/>
        <v>10</v>
      </c>
      <c r="AS3" s="16" t="str">
        <f t="shared" si="18"/>
        <v>10</v>
      </c>
      <c r="AT3" s="16" t="str">
        <f t="shared" si="18"/>
        <v>10</v>
      </c>
      <c r="AU3" s="16" t="str">
        <f t="shared" si="18"/>
        <v>10</v>
      </c>
      <c r="AV3" s="16" t="str">
        <f t="shared" si="18"/>
        <v>20</v>
      </c>
      <c r="AW3" s="16" t="str">
        <f t="shared" si="18"/>
        <v>20</v>
      </c>
      <c r="AX3" s="16" t="str">
        <f t="shared" si="18"/>
        <v>20</v>
      </c>
      <c r="AY3" s="16" t="str">
        <f t="shared" si="18"/>
        <v>20</v>
      </c>
      <c r="AZ3" s="16" t="str">
        <f t="shared" si="18"/>
        <v>20</v>
      </c>
      <c r="BA3" s="16" t="str">
        <f t="shared" si="18"/>
        <v>20</v>
      </c>
      <c r="BB3" s="16" t="str">
        <f t="shared" si="18"/>
        <v>20</v>
      </c>
      <c r="BC3" s="16" t="str">
        <f t="shared" si="18"/>
        <v>20</v>
      </c>
      <c r="BD3" s="16" t="str">
        <f t="shared" si="18"/>
        <v>20</v>
      </c>
      <c r="BE3" s="16" t="str">
        <f t="shared" si="18"/>
        <v>20</v>
      </c>
      <c r="BF3" s="16" t="str">
        <f t="shared" si="18"/>
        <v>20</v>
      </c>
      <c r="BG3" s="16" t="str">
        <f t="shared" si="18"/>
        <v>20</v>
      </c>
      <c r="BH3" s="16" t="str">
        <f t="shared" si="18"/>
        <v>20</v>
      </c>
      <c r="BI3" s="16" t="str">
        <f t="shared" si="18"/>
        <v>20</v>
      </c>
      <c r="BJ3" s="16" t="str">
        <f t="shared" si="18"/>
        <v>20</v>
      </c>
      <c r="BK3" s="16" t="str">
        <f t="shared" si="18"/>
        <v>20</v>
      </c>
      <c r="BL3" s="16" t="str">
        <f t="shared" si="18"/>
        <v>20</v>
      </c>
      <c r="BM3" s="16" t="str">
        <f t="shared" si="18"/>
        <v>20</v>
      </c>
      <c r="BN3" s="16" t="str">
        <f t="shared" si="18"/>
        <v>10</v>
      </c>
      <c r="BO3" s="16" t="str">
        <f t="shared" si="18"/>
        <v>10</v>
      </c>
      <c r="BP3" s="16" t="str">
        <f t="shared" ref="BP3:EA3" si="19">IF(ISERROR(SEARCH("10",BP1)),IF(ISERROR(SEARCH("20",BP1)),"", "20"),"10")</f>
        <v>10</v>
      </c>
      <c r="BQ3" s="16" t="str">
        <f t="shared" si="19"/>
        <v>10</v>
      </c>
      <c r="BR3" s="16" t="str">
        <f t="shared" si="19"/>
        <v>10</v>
      </c>
      <c r="BS3" s="16" t="str">
        <f t="shared" si="19"/>
        <v>10</v>
      </c>
      <c r="BT3" s="16" t="str">
        <f t="shared" si="19"/>
        <v>10</v>
      </c>
      <c r="BU3" s="16" t="str">
        <f t="shared" si="19"/>
        <v>10</v>
      </c>
      <c r="BV3" s="16" t="str">
        <f t="shared" si="19"/>
        <v>10</v>
      </c>
      <c r="BW3" s="16" t="str">
        <f t="shared" si="19"/>
        <v>20</v>
      </c>
      <c r="BX3" s="16" t="str">
        <f t="shared" si="19"/>
        <v>20</v>
      </c>
      <c r="BY3" s="16" t="str">
        <f t="shared" si="19"/>
        <v>20</v>
      </c>
      <c r="BZ3" s="16" t="str">
        <f t="shared" si="19"/>
        <v>20</v>
      </c>
      <c r="CA3" s="16" t="str">
        <f t="shared" si="19"/>
        <v>20</v>
      </c>
      <c r="CB3" s="16" t="str">
        <f t="shared" si="19"/>
        <v>20</v>
      </c>
      <c r="CC3" s="16" t="str">
        <f t="shared" si="19"/>
        <v>20</v>
      </c>
      <c r="CD3" s="16" t="str">
        <f t="shared" si="19"/>
        <v>20</v>
      </c>
      <c r="CE3" s="16" t="str">
        <f t="shared" si="19"/>
        <v>20</v>
      </c>
      <c r="CF3" s="16" t="str">
        <f t="shared" si="19"/>
        <v>20</v>
      </c>
      <c r="CG3" s="16" t="str">
        <f t="shared" si="19"/>
        <v>20</v>
      </c>
      <c r="CH3" s="16" t="str">
        <f t="shared" si="19"/>
        <v>20</v>
      </c>
      <c r="CI3" s="16" t="str">
        <f t="shared" si="19"/>
        <v>20</v>
      </c>
      <c r="CJ3" s="16" t="str">
        <f t="shared" si="19"/>
        <v>20</v>
      </c>
      <c r="CK3" s="16" t="str">
        <f t="shared" si="19"/>
        <v>20</v>
      </c>
      <c r="CL3" s="16" t="str">
        <f t="shared" si="19"/>
        <v>20</v>
      </c>
      <c r="CM3" s="16" t="str">
        <f t="shared" si="19"/>
        <v>20</v>
      </c>
      <c r="CN3" s="16" t="str">
        <f t="shared" si="19"/>
        <v>20</v>
      </c>
      <c r="CO3" s="16" t="str">
        <f t="shared" si="19"/>
        <v>10</v>
      </c>
      <c r="CP3" s="16" t="str">
        <f t="shared" si="19"/>
        <v>10</v>
      </c>
      <c r="CQ3" s="16" t="str">
        <f t="shared" si="19"/>
        <v>10</v>
      </c>
      <c r="CR3" s="16" t="str">
        <f t="shared" si="19"/>
        <v>10</v>
      </c>
      <c r="CS3" s="16" t="str">
        <f t="shared" si="19"/>
        <v>10</v>
      </c>
      <c r="CT3" s="16" t="str">
        <f t="shared" si="19"/>
        <v>10</v>
      </c>
      <c r="CU3" s="16" t="str">
        <f t="shared" si="19"/>
        <v>10</v>
      </c>
      <c r="CV3" s="16" t="str">
        <f t="shared" si="19"/>
        <v>10</v>
      </c>
      <c r="CW3" s="16" t="str">
        <f t="shared" si="19"/>
        <v>10</v>
      </c>
      <c r="CX3" s="16" t="str">
        <f t="shared" si="19"/>
        <v>20</v>
      </c>
      <c r="CY3" s="16" t="str">
        <f t="shared" si="19"/>
        <v>20</v>
      </c>
      <c r="CZ3" s="16" t="str">
        <f t="shared" si="19"/>
        <v>20</v>
      </c>
      <c r="DA3" s="16" t="str">
        <f t="shared" si="19"/>
        <v>20</v>
      </c>
      <c r="DB3" s="16" t="str">
        <f t="shared" si="19"/>
        <v>20</v>
      </c>
      <c r="DC3" s="16" t="str">
        <f t="shared" si="19"/>
        <v>20</v>
      </c>
      <c r="DD3" s="16" t="str">
        <f t="shared" si="19"/>
        <v>20</v>
      </c>
      <c r="DE3" s="16" t="str">
        <f t="shared" si="19"/>
        <v>20</v>
      </c>
      <c r="DF3" s="16" t="str">
        <f t="shared" si="19"/>
        <v>20</v>
      </c>
      <c r="DG3" s="16" t="str">
        <f t="shared" si="19"/>
        <v/>
      </c>
      <c r="DH3" s="16" t="str">
        <f t="shared" si="19"/>
        <v/>
      </c>
      <c r="DI3" s="16" t="str">
        <f t="shared" si="19"/>
        <v>20</v>
      </c>
      <c r="DJ3" s="16" t="str">
        <f t="shared" si="19"/>
        <v>20</v>
      </c>
      <c r="DK3" s="16" t="str">
        <f t="shared" si="19"/>
        <v>20</v>
      </c>
      <c r="DL3" s="16" t="str">
        <f t="shared" si="19"/>
        <v>20</v>
      </c>
      <c r="DM3" s="16" t="str">
        <f t="shared" si="19"/>
        <v>20</v>
      </c>
      <c r="DN3" s="16" t="str">
        <f t="shared" si="19"/>
        <v>20</v>
      </c>
      <c r="DO3" s="16" t="str">
        <f t="shared" si="19"/>
        <v>20</v>
      </c>
      <c r="DP3" s="16" t="str">
        <f t="shared" si="19"/>
        <v>20</v>
      </c>
      <c r="DQ3" s="16" t="str">
        <f t="shared" si="19"/>
        <v>20</v>
      </c>
      <c r="DR3" s="16" t="str">
        <f t="shared" si="19"/>
        <v>10</v>
      </c>
      <c r="DS3" s="16" t="str">
        <f t="shared" si="19"/>
        <v>10</v>
      </c>
      <c r="DT3" s="16" t="str">
        <f t="shared" si="19"/>
        <v>10</v>
      </c>
      <c r="DU3" s="16" t="str">
        <f t="shared" si="19"/>
        <v>10</v>
      </c>
      <c r="DV3" s="16" t="str">
        <f t="shared" si="19"/>
        <v>10</v>
      </c>
      <c r="DW3" s="16" t="str">
        <f t="shared" si="19"/>
        <v>10</v>
      </c>
      <c r="DX3" s="16" t="str">
        <f t="shared" si="19"/>
        <v>10</v>
      </c>
      <c r="DY3" s="16" t="str">
        <f t="shared" si="19"/>
        <v>10</v>
      </c>
      <c r="DZ3" s="16" t="str">
        <f t="shared" si="19"/>
        <v>10</v>
      </c>
      <c r="EA3" s="16" t="str">
        <f t="shared" si="19"/>
        <v>20</v>
      </c>
      <c r="EB3" s="16" t="str">
        <f t="shared" ref="EB3:GM3" si="20">IF(ISERROR(SEARCH("10",EB1)),IF(ISERROR(SEARCH("20",EB1)),"", "20"),"10")</f>
        <v>20</v>
      </c>
      <c r="EC3" s="16" t="str">
        <f t="shared" si="20"/>
        <v>20</v>
      </c>
      <c r="ED3" s="16" t="str">
        <f t="shared" si="20"/>
        <v>20</v>
      </c>
      <c r="EE3" s="16" t="str">
        <f t="shared" si="20"/>
        <v>20</v>
      </c>
      <c r="EF3" s="16" t="str">
        <f t="shared" si="20"/>
        <v>20</v>
      </c>
      <c r="EG3" s="16" t="str">
        <f t="shared" si="20"/>
        <v>20</v>
      </c>
      <c r="EH3" s="16" t="str">
        <f t="shared" si="20"/>
        <v>20</v>
      </c>
      <c r="EI3" s="16" t="str">
        <f t="shared" si="20"/>
        <v>20</v>
      </c>
      <c r="EJ3" s="16" t="str">
        <f t="shared" si="20"/>
        <v>20</v>
      </c>
      <c r="EK3" s="16" t="str">
        <f t="shared" si="20"/>
        <v>20</v>
      </c>
      <c r="EL3" s="16" t="str">
        <f t="shared" si="20"/>
        <v>20</v>
      </c>
      <c r="EM3" s="16" t="str">
        <f t="shared" si="20"/>
        <v>20</v>
      </c>
      <c r="EN3" s="16" t="str">
        <f t="shared" si="20"/>
        <v>20</v>
      </c>
      <c r="EO3" s="16" t="str">
        <f t="shared" si="20"/>
        <v>20</v>
      </c>
      <c r="EP3" s="16" t="str">
        <f t="shared" si="20"/>
        <v>20</v>
      </c>
      <c r="EQ3" s="16" t="str">
        <f t="shared" si="20"/>
        <v>20</v>
      </c>
      <c r="ER3" s="16" t="str">
        <f t="shared" si="20"/>
        <v>20</v>
      </c>
      <c r="ES3" s="16" t="str">
        <f t="shared" si="20"/>
        <v>10</v>
      </c>
      <c r="ET3" s="16" t="str">
        <f t="shared" si="20"/>
        <v>10</v>
      </c>
      <c r="EU3" s="16" t="str">
        <f t="shared" si="20"/>
        <v>10</v>
      </c>
      <c r="EV3" s="16" t="str">
        <f t="shared" si="20"/>
        <v>10</v>
      </c>
      <c r="EW3" s="16" t="str">
        <f t="shared" si="20"/>
        <v>10</v>
      </c>
      <c r="EX3" s="16" t="str">
        <f t="shared" si="20"/>
        <v>10</v>
      </c>
      <c r="EY3" s="16" t="str">
        <f t="shared" si="20"/>
        <v>10</v>
      </c>
      <c r="EZ3" s="16" t="str">
        <f t="shared" si="20"/>
        <v>10</v>
      </c>
      <c r="FA3" s="16" t="str">
        <f t="shared" si="20"/>
        <v>10</v>
      </c>
      <c r="FB3" s="16" t="str">
        <f t="shared" si="20"/>
        <v>20</v>
      </c>
      <c r="FC3" s="16" t="str">
        <f t="shared" si="20"/>
        <v>20</v>
      </c>
      <c r="FD3" s="16" t="str">
        <f t="shared" si="20"/>
        <v>20</v>
      </c>
      <c r="FE3" s="16" t="str">
        <f t="shared" si="20"/>
        <v>20</v>
      </c>
      <c r="FF3" s="16" t="str">
        <f t="shared" si="20"/>
        <v>20</v>
      </c>
      <c r="FG3" s="16" t="str">
        <f t="shared" si="20"/>
        <v>20</v>
      </c>
      <c r="FH3" s="16" t="str">
        <f t="shared" si="20"/>
        <v>20</v>
      </c>
      <c r="FI3" s="16" t="str">
        <f t="shared" si="20"/>
        <v>20</v>
      </c>
      <c r="FJ3" s="16" t="str">
        <f t="shared" si="20"/>
        <v>20</v>
      </c>
      <c r="FK3" s="16" t="str">
        <f t="shared" si="20"/>
        <v>20</v>
      </c>
      <c r="FL3" s="16" t="str">
        <f t="shared" si="20"/>
        <v>20</v>
      </c>
      <c r="FM3" s="16" t="str">
        <f t="shared" si="20"/>
        <v>20</v>
      </c>
      <c r="FN3" s="16" t="str">
        <f t="shared" si="20"/>
        <v>20</v>
      </c>
      <c r="FO3" s="16" t="str">
        <f t="shared" si="20"/>
        <v>20</v>
      </c>
      <c r="FP3" s="16" t="str">
        <f t="shared" si="20"/>
        <v>20</v>
      </c>
      <c r="FQ3" s="16" t="str">
        <f t="shared" si="20"/>
        <v>20</v>
      </c>
      <c r="FR3" s="16" t="str">
        <f t="shared" si="20"/>
        <v>20</v>
      </c>
      <c r="FS3" s="16" t="str">
        <f t="shared" si="20"/>
        <v>20</v>
      </c>
      <c r="FT3" s="16" t="str">
        <f t="shared" si="20"/>
        <v>10</v>
      </c>
      <c r="FU3" s="16" t="str">
        <f t="shared" si="20"/>
        <v>10</v>
      </c>
      <c r="FV3" s="16" t="str">
        <f t="shared" si="20"/>
        <v>10</v>
      </c>
      <c r="FW3" s="16" t="str">
        <f t="shared" si="20"/>
        <v>10</v>
      </c>
      <c r="FX3" s="16" t="str">
        <f t="shared" si="20"/>
        <v>10</v>
      </c>
      <c r="FY3" s="16" t="str">
        <f t="shared" si="20"/>
        <v>10</v>
      </c>
      <c r="FZ3" s="16" t="str">
        <f t="shared" si="20"/>
        <v>10</v>
      </c>
      <c r="GA3" s="16" t="str">
        <f t="shared" si="20"/>
        <v>10</v>
      </c>
      <c r="GB3" s="16" t="str">
        <f t="shared" si="20"/>
        <v>10</v>
      </c>
      <c r="GC3" s="16" t="str">
        <f t="shared" si="20"/>
        <v>20</v>
      </c>
      <c r="GD3" s="16" t="str">
        <f t="shared" si="20"/>
        <v>20</v>
      </c>
      <c r="GE3" s="16" t="str">
        <f t="shared" si="20"/>
        <v>20</v>
      </c>
      <c r="GF3" s="16" t="str">
        <f t="shared" si="20"/>
        <v>20</v>
      </c>
      <c r="GG3" s="16" t="str">
        <f t="shared" si="20"/>
        <v>20</v>
      </c>
      <c r="GH3" s="16" t="str">
        <f t="shared" si="20"/>
        <v>20</v>
      </c>
      <c r="GI3" s="16" t="str">
        <f t="shared" si="20"/>
        <v>20</v>
      </c>
      <c r="GJ3" s="16" t="str">
        <f t="shared" si="20"/>
        <v>20</v>
      </c>
      <c r="GK3" s="16" t="str">
        <f t="shared" si="20"/>
        <v>20</v>
      </c>
      <c r="GL3" s="16" t="str">
        <f t="shared" si="20"/>
        <v>20</v>
      </c>
      <c r="GM3" s="16" t="str">
        <f t="shared" si="20"/>
        <v>20</v>
      </c>
      <c r="GN3" s="16" t="str">
        <f t="shared" ref="GN3:IY3" si="21">IF(ISERROR(SEARCH("10",GN1)),IF(ISERROR(SEARCH("20",GN1)),"", "20"),"10")</f>
        <v>20</v>
      </c>
      <c r="GO3" s="16" t="str">
        <f t="shared" si="21"/>
        <v>20</v>
      </c>
      <c r="GP3" s="16" t="str">
        <f t="shared" si="21"/>
        <v>20</v>
      </c>
      <c r="GQ3" s="16" t="str">
        <f t="shared" si="21"/>
        <v>20</v>
      </c>
      <c r="GR3" s="16" t="str">
        <f t="shared" si="21"/>
        <v>20</v>
      </c>
      <c r="GS3" s="16" t="str">
        <f t="shared" si="21"/>
        <v>20</v>
      </c>
      <c r="GT3" s="16" t="str">
        <f t="shared" si="21"/>
        <v>20</v>
      </c>
      <c r="GU3" s="16" t="str">
        <f t="shared" si="21"/>
        <v>10</v>
      </c>
      <c r="GV3" s="16" t="str">
        <f t="shared" si="21"/>
        <v>10</v>
      </c>
      <c r="GW3" s="16" t="str">
        <f t="shared" si="21"/>
        <v>10</v>
      </c>
      <c r="GX3" s="16" t="str">
        <f t="shared" si="21"/>
        <v>10</v>
      </c>
      <c r="GY3" s="16" t="str">
        <f t="shared" si="21"/>
        <v>10</v>
      </c>
      <c r="GZ3" s="16" t="str">
        <f t="shared" si="21"/>
        <v>10</v>
      </c>
      <c r="HA3" s="16" t="str">
        <f t="shared" si="21"/>
        <v>10</v>
      </c>
      <c r="HB3" s="16" t="str">
        <f t="shared" si="21"/>
        <v>10</v>
      </c>
      <c r="HC3" s="16" t="str">
        <f t="shared" si="21"/>
        <v>10</v>
      </c>
      <c r="HD3" s="16" t="str">
        <f t="shared" si="21"/>
        <v>20</v>
      </c>
      <c r="HE3" s="16" t="str">
        <f t="shared" si="21"/>
        <v>20</v>
      </c>
      <c r="HF3" s="16" t="str">
        <f t="shared" si="21"/>
        <v>20</v>
      </c>
      <c r="HG3" s="16" t="str">
        <f t="shared" si="21"/>
        <v>20</v>
      </c>
      <c r="HH3" s="16" t="str">
        <f t="shared" si="21"/>
        <v>20</v>
      </c>
      <c r="HI3" s="16" t="str">
        <f t="shared" si="21"/>
        <v>20</v>
      </c>
      <c r="HJ3" s="16" t="str">
        <f t="shared" si="21"/>
        <v>20</v>
      </c>
      <c r="HK3" s="16" t="str">
        <f t="shared" si="21"/>
        <v>20</v>
      </c>
      <c r="HL3" s="16" t="str">
        <f t="shared" si="21"/>
        <v>20</v>
      </c>
      <c r="HM3" s="16" t="str">
        <f t="shared" si="21"/>
        <v/>
      </c>
      <c r="HN3" s="16" t="str">
        <f t="shared" si="21"/>
        <v/>
      </c>
      <c r="HO3" s="16" t="str">
        <f t="shared" si="21"/>
        <v>20</v>
      </c>
      <c r="HP3" s="16" t="str">
        <f t="shared" si="21"/>
        <v>20</v>
      </c>
      <c r="HQ3" s="16" t="str">
        <f t="shared" si="21"/>
        <v>20</v>
      </c>
      <c r="HR3" s="16" t="str">
        <f t="shared" si="21"/>
        <v>20</v>
      </c>
      <c r="HS3" s="16" t="str">
        <f t="shared" si="21"/>
        <v>20</v>
      </c>
      <c r="HT3" s="16" t="str">
        <f t="shared" si="21"/>
        <v>20</v>
      </c>
      <c r="HU3" s="16" t="str">
        <f t="shared" si="21"/>
        <v>20</v>
      </c>
      <c r="HV3" s="16" t="str">
        <f t="shared" si="21"/>
        <v>20</v>
      </c>
      <c r="HW3" s="16" t="str">
        <f t="shared" si="21"/>
        <v>20</v>
      </c>
      <c r="HX3" s="16" t="str">
        <f t="shared" si="21"/>
        <v>10</v>
      </c>
      <c r="HY3" s="16" t="str">
        <f t="shared" si="21"/>
        <v>10</v>
      </c>
      <c r="HZ3" s="16" t="str">
        <f t="shared" si="21"/>
        <v>10</v>
      </c>
      <c r="IA3" s="16" t="str">
        <f t="shared" si="21"/>
        <v>10</v>
      </c>
      <c r="IB3" s="16" t="str">
        <f t="shared" si="21"/>
        <v>10</v>
      </c>
      <c r="IC3" s="16" t="str">
        <f t="shared" si="21"/>
        <v>10</v>
      </c>
      <c r="ID3" s="16" t="str">
        <f t="shared" si="21"/>
        <v>10</v>
      </c>
      <c r="IE3" s="16" t="str">
        <f t="shared" si="21"/>
        <v>10</v>
      </c>
      <c r="IF3" s="16" t="str">
        <f t="shared" si="21"/>
        <v>10</v>
      </c>
      <c r="IG3" s="16" t="str">
        <f t="shared" si="21"/>
        <v>20</v>
      </c>
      <c r="IH3" s="16" t="str">
        <f t="shared" si="21"/>
        <v>20</v>
      </c>
      <c r="II3" s="16" t="str">
        <f t="shared" si="21"/>
        <v>20</v>
      </c>
      <c r="IJ3" s="16" t="str">
        <f t="shared" si="21"/>
        <v>20</v>
      </c>
      <c r="IK3" s="16" t="str">
        <f t="shared" si="21"/>
        <v>20</v>
      </c>
      <c r="IL3" s="16" t="str">
        <f t="shared" si="21"/>
        <v>20</v>
      </c>
      <c r="IM3" s="16" t="str">
        <f t="shared" si="21"/>
        <v>20</v>
      </c>
      <c r="IN3" s="16" t="str">
        <f t="shared" si="21"/>
        <v>20</v>
      </c>
      <c r="IO3" s="16" t="str">
        <f t="shared" si="21"/>
        <v>20</v>
      </c>
      <c r="IP3" s="16" t="str">
        <f t="shared" si="21"/>
        <v>20</v>
      </c>
      <c r="IQ3" s="16" t="str">
        <f t="shared" si="21"/>
        <v>20</v>
      </c>
      <c r="IR3" s="16" t="str">
        <f t="shared" si="21"/>
        <v>20</v>
      </c>
      <c r="IS3" s="16" t="str">
        <f t="shared" si="21"/>
        <v>20</v>
      </c>
      <c r="IT3" s="16" t="str">
        <f t="shared" si="21"/>
        <v>20</v>
      </c>
      <c r="IU3" s="16" t="str">
        <f t="shared" si="21"/>
        <v>20</v>
      </c>
      <c r="IV3" s="16" t="str">
        <f t="shared" si="21"/>
        <v>20</v>
      </c>
      <c r="IW3" s="16" t="str">
        <f t="shared" si="21"/>
        <v>20</v>
      </c>
      <c r="IX3" s="16" t="str">
        <f t="shared" si="21"/>
        <v>20</v>
      </c>
      <c r="IY3" s="16" t="str">
        <f t="shared" si="21"/>
        <v>10</v>
      </c>
      <c r="IZ3" s="16" t="str">
        <f t="shared" ref="IZ3:LK3" si="22">IF(ISERROR(SEARCH("10",IZ1)),IF(ISERROR(SEARCH("20",IZ1)),"", "20"),"10")</f>
        <v>10</v>
      </c>
      <c r="JA3" s="16" t="str">
        <f t="shared" si="22"/>
        <v>10</v>
      </c>
      <c r="JB3" s="16" t="str">
        <f t="shared" si="22"/>
        <v>10</v>
      </c>
      <c r="JC3" s="16" t="str">
        <f t="shared" si="22"/>
        <v>10</v>
      </c>
      <c r="JD3" s="16" t="str">
        <f t="shared" si="22"/>
        <v>10</v>
      </c>
      <c r="JE3" s="16" t="str">
        <f t="shared" si="22"/>
        <v>10</v>
      </c>
      <c r="JF3" s="16" t="str">
        <f t="shared" si="22"/>
        <v>10</v>
      </c>
      <c r="JG3" s="16" t="str">
        <f t="shared" si="22"/>
        <v>10</v>
      </c>
      <c r="JH3" s="16" t="str">
        <f t="shared" si="22"/>
        <v>20</v>
      </c>
      <c r="JI3" s="16" t="str">
        <f t="shared" si="22"/>
        <v>20</v>
      </c>
      <c r="JJ3" s="16" t="str">
        <f t="shared" si="22"/>
        <v>20</v>
      </c>
      <c r="JK3" s="16" t="str">
        <f t="shared" si="22"/>
        <v>20</v>
      </c>
      <c r="JL3" s="16" t="str">
        <f t="shared" si="22"/>
        <v>20</v>
      </c>
      <c r="JM3" s="16" t="str">
        <f t="shared" si="22"/>
        <v>20</v>
      </c>
      <c r="JN3" s="16" t="str">
        <f t="shared" si="22"/>
        <v>20</v>
      </c>
      <c r="JO3" s="16" t="str">
        <f t="shared" si="22"/>
        <v>20</v>
      </c>
      <c r="JP3" s="16" t="str">
        <f t="shared" si="22"/>
        <v>20</v>
      </c>
      <c r="JQ3" s="16" t="str">
        <f t="shared" si="22"/>
        <v>20</v>
      </c>
      <c r="JR3" s="16" t="str">
        <f t="shared" si="22"/>
        <v>20</v>
      </c>
      <c r="JS3" s="16" t="str">
        <f t="shared" si="22"/>
        <v>20</v>
      </c>
      <c r="JT3" s="16" t="str">
        <f t="shared" si="22"/>
        <v>20</v>
      </c>
      <c r="JU3" s="16" t="str">
        <f t="shared" si="22"/>
        <v>20</v>
      </c>
      <c r="JV3" s="16" t="str">
        <f t="shared" si="22"/>
        <v>20</v>
      </c>
      <c r="JW3" s="16" t="str">
        <f t="shared" si="22"/>
        <v>20</v>
      </c>
      <c r="JX3" s="16" t="str">
        <f t="shared" si="22"/>
        <v>20</v>
      </c>
      <c r="JY3" s="16" t="str">
        <f t="shared" si="22"/>
        <v>20</v>
      </c>
      <c r="JZ3" s="16" t="str">
        <f t="shared" si="22"/>
        <v>10</v>
      </c>
      <c r="KA3" s="16" t="str">
        <f t="shared" si="22"/>
        <v>10</v>
      </c>
      <c r="KB3" s="16" t="str">
        <f t="shared" si="22"/>
        <v>10</v>
      </c>
      <c r="KC3" s="16" t="str">
        <f t="shared" si="22"/>
        <v>10</v>
      </c>
      <c r="KD3" s="16" t="str">
        <f t="shared" si="22"/>
        <v>10</v>
      </c>
      <c r="KE3" s="16" t="str">
        <f t="shared" si="22"/>
        <v>10</v>
      </c>
      <c r="KF3" s="16" t="str">
        <f t="shared" si="22"/>
        <v>10</v>
      </c>
      <c r="KG3" s="16" t="str">
        <f t="shared" si="22"/>
        <v>10</v>
      </c>
      <c r="KH3" s="16" t="str">
        <f t="shared" si="22"/>
        <v>10</v>
      </c>
      <c r="KI3" s="16" t="str">
        <f t="shared" si="22"/>
        <v>20</v>
      </c>
      <c r="KJ3" s="16" t="str">
        <f t="shared" si="22"/>
        <v>20</v>
      </c>
      <c r="KK3" s="16" t="str">
        <f t="shared" si="22"/>
        <v>20</v>
      </c>
      <c r="KL3" s="16" t="str">
        <f t="shared" si="22"/>
        <v>20</v>
      </c>
      <c r="KM3" s="16" t="str">
        <f t="shared" si="22"/>
        <v>20</v>
      </c>
      <c r="KN3" s="16" t="str">
        <f t="shared" si="22"/>
        <v>20</v>
      </c>
      <c r="KO3" s="16" t="str">
        <f t="shared" si="22"/>
        <v>20</v>
      </c>
      <c r="KP3" s="16" t="str">
        <f t="shared" si="22"/>
        <v>20</v>
      </c>
      <c r="KQ3" s="16" t="str">
        <f t="shared" si="22"/>
        <v>20</v>
      </c>
      <c r="KR3" s="16" t="str">
        <f t="shared" si="22"/>
        <v>20</v>
      </c>
      <c r="KS3" s="16" t="str">
        <f t="shared" si="22"/>
        <v>20</v>
      </c>
      <c r="KT3" s="16" t="str">
        <f t="shared" si="22"/>
        <v>20</v>
      </c>
      <c r="KU3" s="16" t="str">
        <f t="shared" si="22"/>
        <v>20</v>
      </c>
      <c r="KV3" s="16" t="str">
        <f t="shared" si="22"/>
        <v>20</v>
      </c>
      <c r="KW3" s="16" t="str">
        <f t="shared" si="22"/>
        <v>20</v>
      </c>
      <c r="KX3" s="16" t="str">
        <f t="shared" si="22"/>
        <v>20</v>
      </c>
      <c r="KY3" s="16" t="str">
        <f t="shared" si="22"/>
        <v>20</v>
      </c>
      <c r="KZ3" s="16" t="str">
        <f t="shared" si="22"/>
        <v>20</v>
      </c>
      <c r="LA3" s="16" t="str">
        <f t="shared" si="22"/>
        <v>10</v>
      </c>
      <c r="LB3" s="16" t="str">
        <f t="shared" si="22"/>
        <v>10</v>
      </c>
      <c r="LC3" s="16" t="str">
        <f t="shared" si="22"/>
        <v>10</v>
      </c>
      <c r="LD3" s="16" t="str">
        <f t="shared" si="22"/>
        <v>10</v>
      </c>
      <c r="LE3" s="16" t="str">
        <f t="shared" si="22"/>
        <v>10</v>
      </c>
      <c r="LF3" s="16" t="str">
        <f t="shared" si="22"/>
        <v>10</v>
      </c>
      <c r="LG3" s="16" t="str">
        <f t="shared" si="22"/>
        <v>10</v>
      </c>
      <c r="LH3" s="16" t="str">
        <f t="shared" si="22"/>
        <v>10</v>
      </c>
      <c r="LI3" s="16" t="str">
        <f t="shared" si="22"/>
        <v>10</v>
      </c>
      <c r="LJ3" s="16" t="str">
        <f t="shared" si="22"/>
        <v>20</v>
      </c>
      <c r="LK3" s="16" t="str">
        <f t="shared" si="22"/>
        <v>20</v>
      </c>
      <c r="LL3" s="16" t="str">
        <f t="shared" ref="LL3:NW3" si="23">IF(ISERROR(SEARCH("10",LL1)),IF(ISERROR(SEARCH("20",LL1)),"", "20"),"10")</f>
        <v>20</v>
      </c>
      <c r="LM3" s="16" t="str">
        <f t="shared" si="23"/>
        <v>20</v>
      </c>
      <c r="LN3" s="16" t="str">
        <f t="shared" si="23"/>
        <v>20</v>
      </c>
      <c r="LO3" s="16" t="str">
        <f t="shared" si="23"/>
        <v>20</v>
      </c>
      <c r="LP3" s="16" t="str">
        <f t="shared" si="23"/>
        <v>20</v>
      </c>
      <c r="LQ3" s="16" t="str">
        <f t="shared" si="23"/>
        <v>20</v>
      </c>
      <c r="LR3" s="16" t="str">
        <f t="shared" si="23"/>
        <v>20</v>
      </c>
      <c r="LS3" s="16"/>
      <c r="LT3" s="16"/>
      <c r="LU3" s="107" t="str">
        <f t="shared" si="23"/>
        <v/>
      </c>
      <c r="LV3" s="108" t="str">
        <f t="shared" si="23"/>
        <v/>
      </c>
      <c r="LW3" s="108" t="str">
        <f t="shared" si="23"/>
        <v/>
      </c>
      <c r="LX3" s="108" t="str">
        <f t="shared" si="23"/>
        <v/>
      </c>
      <c r="LY3" s="108" t="str">
        <f t="shared" si="23"/>
        <v/>
      </c>
      <c r="LZ3" s="108" t="str">
        <f t="shared" si="23"/>
        <v/>
      </c>
      <c r="MA3" s="108" t="str">
        <f t="shared" si="23"/>
        <v/>
      </c>
      <c r="MB3" s="108" t="str">
        <f t="shared" si="23"/>
        <v/>
      </c>
      <c r="MC3" s="109" t="str">
        <f t="shared" si="23"/>
        <v/>
      </c>
      <c r="MD3" s="16"/>
      <c r="ME3" s="16"/>
      <c r="MF3" s="123">
        <v>10</v>
      </c>
      <c r="MG3" s="123">
        <v>10</v>
      </c>
      <c r="MH3" s="123">
        <v>10</v>
      </c>
      <c r="MI3" s="123">
        <v>10</v>
      </c>
      <c r="MJ3" s="123">
        <v>10</v>
      </c>
      <c r="MK3" s="123">
        <v>10</v>
      </c>
      <c r="ML3" s="123">
        <v>10</v>
      </c>
      <c r="MM3" s="123">
        <v>10</v>
      </c>
      <c r="MN3" s="123">
        <v>10</v>
      </c>
      <c r="MO3" s="123">
        <v>10</v>
      </c>
      <c r="MP3" s="123">
        <v>10</v>
      </c>
      <c r="MQ3" s="123">
        <v>10</v>
      </c>
      <c r="MR3" s="123">
        <v>10</v>
      </c>
      <c r="MS3" s="123">
        <v>10</v>
      </c>
      <c r="MT3" s="123">
        <v>10</v>
      </c>
      <c r="MU3" s="123">
        <v>10</v>
      </c>
      <c r="MV3" s="123">
        <v>10</v>
      </c>
      <c r="MW3" s="123">
        <v>10</v>
      </c>
      <c r="MX3" s="16"/>
      <c r="MY3" s="16"/>
      <c r="MZ3" s="107" t="str">
        <f t="shared" si="23"/>
        <v/>
      </c>
      <c r="NA3" s="108" t="str">
        <f t="shared" si="23"/>
        <v/>
      </c>
      <c r="NB3" s="108" t="str">
        <f t="shared" si="23"/>
        <v/>
      </c>
      <c r="NC3" s="108" t="str">
        <f t="shared" si="23"/>
        <v/>
      </c>
      <c r="ND3" s="108" t="str">
        <f t="shared" si="23"/>
        <v/>
      </c>
      <c r="NE3" s="108" t="str">
        <f t="shared" si="23"/>
        <v/>
      </c>
      <c r="NF3" s="108" t="str">
        <f t="shared" si="23"/>
        <v/>
      </c>
      <c r="NG3" s="108" t="str">
        <f t="shared" si="23"/>
        <v/>
      </c>
      <c r="NH3" s="108" t="str">
        <f t="shared" si="23"/>
        <v/>
      </c>
      <c r="NI3" s="108" t="str">
        <f t="shared" si="23"/>
        <v/>
      </c>
      <c r="NJ3" s="108" t="str">
        <f t="shared" si="23"/>
        <v/>
      </c>
      <c r="NK3" s="108" t="str">
        <f t="shared" si="23"/>
        <v/>
      </c>
      <c r="NL3" s="108" t="str">
        <f t="shared" si="23"/>
        <v/>
      </c>
      <c r="NM3" s="108" t="str">
        <f t="shared" si="23"/>
        <v/>
      </c>
      <c r="NN3" s="108" t="str">
        <f t="shared" si="23"/>
        <v/>
      </c>
      <c r="NO3" s="108" t="str">
        <f t="shared" si="23"/>
        <v/>
      </c>
      <c r="NP3" s="108" t="str">
        <f t="shared" si="23"/>
        <v/>
      </c>
      <c r="NQ3" s="108" t="str">
        <f t="shared" si="23"/>
        <v/>
      </c>
      <c r="NR3" s="108"/>
      <c r="NS3" s="109"/>
      <c r="NT3" s="16"/>
      <c r="NU3" s="16"/>
      <c r="NV3" s="16" t="str">
        <f>IF(ISERROR(SEARCH("10",NV1)),IF(ISERROR(SEARCH("20",NV1)),"", "20"),"10")</f>
        <v/>
      </c>
      <c r="NW3" s="16" t="str">
        <f t="shared" si="23"/>
        <v/>
      </c>
      <c r="NX3" s="16" t="str">
        <f t="shared" ref="NX3:PC3" si="24">IF(ISERROR(SEARCH("10",NX1)),IF(ISERROR(SEARCH("20",NX1)),"", "20"),"10")</f>
        <v/>
      </c>
      <c r="NY3" s="16" t="str">
        <f t="shared" si="24"/>
        <v/>
      </c>
      <c r="NZ3" s="16" t="str">
        <f t="shared" si="24"/>
        <v/>
      </c>
      <c r="OA3" s="16" t="str">
        <f t="shared" si="24"/>
        <v/>
      </c>
      <c r="OB3" s="16" t="str">
        <f t="shared" si="24"/>
        <v/>
      </c>
      <c r="OC3" s="16" t="str">
        <f t="shared" si="24"/>
        <v/>
      </c>
      <c r="OD3" s="16" t="str">
        <f t="shared" si="24"/>
        <v/>
      </c>
      <c r="OE3" s="16" t="str">
        <f t="shared" si="24"/>
        <v/>
      </c>
      <c r="OF3" s="16" t="str">
        <f t="shared" si="24"/>
        <v/>
      </c>
      <c r="OG3" s="16" t="str">
        <f t="shared" si="24"/>
        <v/>
      </c>
      <c r="OH3" s="16" t="str">
        <f t="shared" si="24"/>
        <v>20</v>
      </c>
      <c r="OI3" s="16" t="str">
        <f t="shared" si="24"/>
        <v/>
      </c>
      <c r="OJ3" s="16" t="str">
        <f t="shared" si="24"/>
        <v/>
      </c>
      <c r="OK3" s="16" t="str">
        <f t="shared" si="24"/>
        <v/>
      </c>
      <c r="OL3" s="16" t="str">
        <f t="shared" si="24"/>
        <v/>
      </c>
      <c r="OM3" s="16" t="str">
        <f t="shared" si="24"/>
        <v/>
      </c>
      <c r="ON3" s="16" t="str">
        <f t="shared" si="24"/>
        <v/>
      </c>
      <c r="OO3" s="16" t="str">
        <f t="shared" si="24"/>
        <v/>
      </c>
      <c r="OP3" s="16" t="str">
        <f t="shared" si="24"/>
        <v/>
      </c>
      <c r="OQ3" s="16" t="str">
        <f t="shared" si="24"/>
        <v/>
      </c>
      <c r="OR3" s="16" t="str">
        <f t="shared" si="24"/>
        <v/>
      </c>
      <c r="OS3" s="16" t="str">
        <f t="shared" si="24"/>
        <v/>
      </c>
      <c r="OT3" s="16" t="str">
        <f t="shared" si="24"/>
        <v/>
      </c>
      <c r="OU3" s="16" t="str">
        <f t="shared" si="24"/>
        <v/>
      </c>
      <c r="OV3" s="16" t="str">
        <f t="shared" si="24"/>
        <v/>
      </c>
      <c r="OW3" s="16" t="str">
        <f t="shared" si="24"/>
        <v/>
      </c>
      <c r="OX3" s="16" t="str">
        <f t="shared" si="24"/>
        <v/>
      </c>
      <c r="OY3" s="16" t="str">
        <f t="shared" si="24"/>
        <v/>
      </c>
      <c r="OZ3" s="16" t="str">
        <f t="shared" si="24"/>
        <v/>
      </c>
      <c r="PA3" s="16" t="str">
        <f t="shared" si="24"/>
        <v/>
      </c>
      <c r="PB3" s="16" t="str">
        <f t="shared" si="24"/>
        <v/>
      </c>
      <c r="PC3" s="16" t="str">
        <f t="shared" si="24"/>
        <v/>
      </c>
    </row>
    <row r="4" spans="1:419" s="17" customFormat="1">
      <c r="C4" s="100" t="e">
        <f>IF(AND(SEARCH(Holzrechner!$C$15,'2.LCIA'!C1),SEARCH(Holzrechner!$E$15,C1),SEARCH(Holzrechner!$G$15,C1)),"X","")</f>
        <v>#VALUE!</v>
      </c>
      <c r="D4" s="100" t="e">
        <f>IF(AND(SEARCH(Holzrechner!$C$15,'2.LCIA'!D1),SEARCH(Holzrechner!$E$15,D1),SEARCH(Holzrechner!$G$15,D1)),"X","")</f>
        <v>#VALUE!</v>
      </c>
      <c r="E4" s="100" t="e">
        <f>IF(AND(SEARCH(Holzrechner!$C$15,'2.LCIA'!E1),SEARCH(Holzrechner!$E$15,E1),SEARCH(Holzrechner!$G$15,E1)),"X","")</f>
        <v>#VALUE!</v>
      </c>
      <c r="F4" s="100" t="e">
        <f>IF(AND(SEARCH(Holzrechner!$C$15,'2.LCIA'!F1),SEARCH(Holzrechner!$E$15,F1),SEARCH(Holzrechner!$G$15,F1)),"X","")</f>
        <v>#VALUE!</v>
      </c>
      <c r="G4" s="100" t="e">
        <f>IF(AND(SEARCH(Holzrechner!$C$15,'2.LCIA'!G1),SEARCH(Holzrechner!$E$15,G1),SEARCH(Holzrechner!$G$15,G1)),"X","")</f>
        <v>#VALUE!</v>
      </c>
      <c r="H4" s="100" t="e">
        <f>IF(AND(SEARCH(Holzrechner!$C$15,'2.LCIA'!H1),SEARCH(Holzrechner!$E$15,H1),SEARCH(Holzrechner!$G$15,H1)),"X","")</f>
        <v>#VALUE!</v>
      </c>
      <c r="I4" s="100" t="e">
        <f>IF(AND(SEARCH(Holzrechner!$C$15,'2.LCIA'!I1),SEARCH(Holzrechner!$E$15,I1),SEARCH(Holzrechner!$G$15,I1)),"X","")</f>
        <v>#VALUE!</v>
      </c>
      <c r="J4" s="100" t="e">
        <f>IF(AND(SEARCH(Holzrechner!$C$15,'2.LCIA'!J1),SEARCH(Holzrechner!$E$15,J1),SEARCH(Holzrechner!$G$15,J1)),"X","")</f>
        <v>#VALUE!</v>
      </c>
      <c r="K4" s="100" t="e">
        <f>IF(AND(SEARCH(Holzrechner!$C$15,'2.LCIA'!K1),SEARCH(Holzrechner!$E$15,K1),SEARCH(Holzrechner!$G$15,K1)),"X","")</f>
        <v>#VALUE!</v>
      </c>
      <c r="L4" s="100" t="e">
        <f>IF(AND(SEARCH(Holzrechner!$C$15,'2.LCIA'!L1),SEARCH(Holzrechner!$E$15,L1),SEARCH(Holzrechner!$G$15,L1)),"X","")</f>
        <v>#VALUE!</v>
      </c>
      <c r="M4" t="e">
        <f>IF(AND(SEARCH(Holzrechner!$C$15,'2.LCIA'!M1),SEARCH(Holzrechner!$E$15,M1),SEARCH(Holzrechner!$G$15,M1)),"X",)</f>
        <v>#VALUE!</v>
      </c>
      <c r="N4" t="e">
        <f>IF(AND(SEARCH(Holzrechner!$C$15,'2.LCIA'!N1),SEARCH(Holzrechner!$E$15,N1),SEARCH(Holzrechner!$G$15,N1)),"X",)</f>
        <v>#VALUE!</v>
      </c>
      <c r="O4" t="e">
        <f>IF(AND(SEARCH(Holzrechner!$C$15,'2.LCIA'!O1),SEARCH(Holzrechner!$E$15,O1),SEARCH(Holzrechner!$G$15,O1)),"X",)</f>
        <v>#VALUE!</v>
      </c>
      <c r="P4" t="e">
        <f>IF(AND(SEARCH(Holzrechner!$C$15,'2.LCIA'!P1),SEARCH(Holzrechner!$E$15,P1),SEARCH(Holzrechner!$G$15,P1)),"X",)</f>
        <v>#VALUE!</v>
      </c>
      <c r="Q4" t="e">
        <f>IF(AND(SEARCH(Holzrechner!$C$15,'2.LCIA'!Q1),SEARCH(Holzrechner!$E$15,Q1),SEARCH(Holzrechner!$G$15,Q1)),"X",)</f>
        <v>#VALUE!</v>
      </c>
      <c r="R4" t="e">
        <f>IF(AND(SEARCH(Holzrechner!$C$15,'2.LCIA'!R1),SEARCH(Holzrechner!$E$15,R1),SEARCH(Holzrechner!$G$15,R1)),"X",)</f>
        <v>#VALUE!</v>
      </c>
      <c r="S4" t="e">
        <f>IF(AND(SEARCH(Holzrechner!$C$15,'2.LCIA'!S1),SEARCH(Holzrechner!$E$15,S1),SEARCH(Holzrechner!$G$15,S1)),"X",)</f>
        <v>#VALUE!</v>
      </c>
      <c r="T4" t="e">
        <f>IF(AND(SEARCH(Holzrechner!$C$15,'2.LCIA'!T1),SEARCH(Holzrechner!$E$15,T1),SEARCH(Holzrechner!$G$15,T1)),"X",)</f>
        <v>#VALUE!</v>
      </c>
      <c r="U4" t="e">
        <f>IF(AND(SEARCH(Holzrechner!$C$15,'2.LCIA'!U1),SEARCH(Holzrechner!$E$15,U1),SEARCH(Holzrechner!$G$15,U1)),"X",)</f>
        <v>#VALUE!</v>
      </c>
      <c r="V4" t="e">
        <f>IF(AND(SEARCH(Holzrechner!$C$15,'2.LCIA'!V1),SEARCH(Holzrechner!$E$15,V1),SEARCH(Holzrechner!$G$15,V1)),"X",)</f>
        <v>#VALUE!</v>
      </c>
      <c r="W4" t="e">
        <f>IF(AND(SEARCH(Holzrechner!$C$15,'2.LCIA'!W1),SEARCH(Holzrechner!$E$15,W1),SEARCH(Holzrechner!$G$15,W1)),"X",)</f>
        <v>#VALUE!</v>
      </c>
      <c r="X4" t="e">
        <f>IF(AND(SEARCH(Holzrechner!$C$15,'2.LCIA'!X1),SEARCH(Holzrechner!$E$15,X1),SEARCH(Holzrechner!$G$15,X1)),"X",)</f>
        <v>#VALUE!</v>
      </c>
      <c r="Y4" t="e">
        <f>IF(AND(SEARCH(Holzrechner!$C$15,'2.LCIA'!Y1),SEARCH(Holzrechner!$E$15,Y1),SEARCH(Holzrechner!$G$15,Y1)),"X",)</f>
        <v>#VALUE!</v>
      </c>
      <c r="Z4" t="e">
        <f>IF(AND(SEARCH(Holzrechner!$C$15,'2.LCIA'!Z1),SEARCH(Holzrechner!$E$15,Z1),SEARCH(Holzrechner!$G$15,Z1)),"X",)</f>
        <v>#VALUE!</v>
      </c>
      <c r="AA4" t="e">
        <f>IF(AND(SEARCH(Holzrechner!$C$15,'2.LCIA'!AA1),SEARCH(Holzrechner!$E$15,AA1),SEARCH(Holzrechner!$G$15,AA1)),"X",)</f>
        <v>#VALUE!</v>
      </c>
      <c r="AB4" t="e">
        <f>IF(AND(SEARCH(Holzrechner!$C$15,'2.LCIA'!AB1),SEARCH(Holzrechner!$E$15,AB1),SEARCH(Holzrechner!$G$15,AB1)),"X",)</f>
        <v>#VALUE!</v>
      </c>
      <c r="AC4" t="e">
        <f>IF(AND(SEARCH(Holzrechner!$C$15,'2.LCIA'!AC1),SEARCH(Holzrechner!$E$15,AC1),SEARCH(Holzrechner!$G$15,AC1)),"X",)</f>
        <v>#VALUE!</v>
      </c>
      <c r="AD4" t="e">
        <f>IF(AND(SEARCH(Holzrechner!$C$15,'2.LCIA'!AD1),SEARCH(Holzrechner!$E$15,AD1),SEARCH(Holzrechner!$G$15,AD1)),"X",)</f>
        <v>#VALUE!</v>
      </c>
      <c r="AE4" t="e">
        <f>IF(AND(SEARCH(Holzrechner!$C$15,'2.LCIA'!AE1),SEARCH(Holzrechner!$E$15,AE1),SEARCH(Holzrechner!$G$15,AE1)),"X",)</f>
        <v>#VALUE!</v>
      </c>
      <c r="AF4" t="e">
        <f>IF(AND(SEARCH(Holzrechner!$C$15,'2.LCIA'!AF1),SEARCH(Holzrechner!$E$15,AF1),SEARCH(Holzrechner!$G$15,AF1)),"X",)</f>
        <v>#VALUE!</v>
      </c>
      <c r="AG4" t="e">
        <f>IF(AND(SEARCH(Holzrechner!$C$15,'2.LCIA'!AG1),SEARCH(Holzrechner!$E$15,AG1),SEARCH(Holzrechner!$G$15,AG1)),"X",)</f>
        <v>#VALUE!</v>
      </c>
      <c r="AH4" t="e">
        <f>IF(AND(SEARCH(Holzrechner!$C$15,'2.LCIA'!AH1),SEARCH(Holzrechner!$E$15,AH1),SEARCH(Holzrechner!$G$15,AH1)),"X",)</f>
        <v>#VALUE!</v>
      </c>
      <c r="AI4" t="e">
        <f>IF(AND(SEARCH(Holzrechner!$C$15,'2.LCIA'!AI1),SEARCH(Holzrechner!$E$15,AI1),SEARCH(Holzrechner!$G$15,AI1)),"X",)</f>
        <v>#VALUE!</v>
      </c>
      <c r="AJ4" t="e">
        <f>IF(AND(SEARCH(Holzrechner!$C$15,'2.LCIA'!AJ1),SEARCH(Holzrechner!$E$15,AJ1),SEARCH(Holzrechner!$G$15,AJ1)),"X",)</f>
        <v>#VALUE!</v>
      </c>
      <c r="AK4" t="e">
        <f>IF(AND(SEARCH(Holzrechner!$C$15,'2.LCIA'!AK1),SEARCH(Holzrechner!$E$15,AK1),SEARCH(Holzrechner!$G$15,AK1)),"X",)</f>
        <v>#VALUE!</v>
      </c>
      <c r="AL4" t="e">
        <f>IF(AND(SEARCH(Holzrechner!$C$15,'2.LCIA'!AL1),SEARCH(Holzrechner!$E$15,AL1),SEARCH(Holzrechner!$G$15,AL1)),"X",)</f>
        <v>#VALUE!</v>
      </c>
      <c r="AM4" t="e">
        <f>IF(AND(SEARCH(Holzrechner!$C$15,'2.LCIA'!AM1),SEARCH(Holzrechner!$E$15,AM1),SEARCH(Holzrechner!$G$15,AM1)),"X",)</f>
        <v>#VALUE!</v>
      </c>
      <c r="AN4" t="e">
        <f>IF(AND(SEARCH(Holzrechner!$C$15,'2.LCIA'!AN1),SEARCH(Holzrechner!$E$15,AN1),SEARCH(Holzrechner!$G$15,AN1)),"X",)</f>
        <v>#VALUE!</v>
      </c>
      <c r="AO4" t="e">
        <f>IF(AND(SEARCH(Holzrechner!$C$15,'2.LCIA'!AO1),SEARCH(Holzrechner!$E$15,AO1),SEARCH(Holzrechner!$G$15,AO1)),"X",)</f>
        <v>#VALUE!</v>
      </c>
      <c r="AP4" t="e">
        <f>IF(AND(SEARCH(Holzrechner!$C$15,'2.LCIA'!AP1),SEARCH(Holzrechner!$E$15,AP1),SEARCH(Holzrechner!$G$15,AP1)),"X",)</f>
        <v>#VALUE!</v>
      </c>
      <c r="AQ4" t="e">
        <f>IF(AND(SEARCH(Holzrechner!$C$15,'2.LCIA'!AQ1),SEARCH(Holzrechner!$E$15,AQ1),SEARCH(Holzrechner!$G$15,AQ1)),"X",)</f>
        <v>#VALUE!</v>
      </c>
      <c r="AR4" t="e">
        <f>IF(AND(SEARCH(Holzrechner!$C$15,'2.LCIA'!AR1),SEARCH(Holzrechner!$E$15,AR1),SEARCH(Holzrechner!$G$15,AR1)),"X",)</f>
        <v>#VALUE!</v>
      </c>
      <c r="AS4" t="e">
        <f>IF(AND(SEARCH(Holzrechner!$C$15,'2.LCIA'!AS1),SEARCH(Holzrechner!$E$15,AS1),SEARCH(Holzrechner!$G$15,AS1)),"X",)</f>
        <v>#VALUE!</v>
      </c>
      <c r="AT4" t="e">
        <f>IF(AND(SEARCH(Holzrechner!$C$15,'2.LCIA'!AT1),SEARCH(Holzrechner!$E$15,AT1),SEARCH(Holzrechner!$G$15,AT1)),"X",)</f>
        <v>#VALUE!</v>
      </c>
      <c r="AU4" t="e">
        <f>IF(AND(SEARCH(Holzrechner!$C$15,'2.LCIA'!AU1),SEARCH(Holzrechner!$E$15,AU1),SEARCH(Holzrechner!$G$15,AU1)),"X",)</f>
        <v>#VALUE!</v>
      </c>
      <c r="AV4" t="e">
        <f>IF(AND(SEARCH(Holzrechner!$C$15,'2.LCIA'!AV1),SEARCH(Holzrechner!$E$15,AV1),SEARCH(Holzrechner!$G$15,AV1)),"X",)</f>
        <v>#VALUE!</v>
      </c>
      <c r="AW4" t="e">
        <f>IF(AND(SEARCH(Holzrechner!$C$15,'2.LCIA'!AW1),SEARCH(Holzrechner!$E$15,AW1),SEARCH(Holzrechner!$G$15,AW1)),"X",)</f>
        <v>#VALUE!</v>
      </c>
      <c r="AX4" t="e">
        <f>IF(AND(SEARCH(Holzrechner!$C$15,'2.LCIA'!AX1),SEARCH(Holzrechner!$E$15,AX1),SEARCH(Holzrechner!$G$15,AX1)),"X",)</f>
        <v>#VALUE!</v>
      </c>
      <c r="AY4" t="e">
        <f>IF(AND(SEARCH(Holzrechner!$C$15,'2.LCIA'!AY1),SEARCH(Holzrechner!$E$15,AY1),SEARCH(Holzrechner!$G$15,AY1)),"X",)</f>
        <v>#VALUE!</v>
      </c>
      <c r="AZ4" t="e">
        <f>IF(AND(SEARCH(Holzrechner!$C$15,'2.LCIA'!AZ1),SEARCH(Holzrechner!$E$15,AZ1),SEARCH(Holzrechner!$G$15,AZ1)),"X",)</f>
        <v>#VALUE!</v>
      </c>
      <c r="BA4" t="e">
        <f>IF(AND(SEARCH(Holzrechner!$C$15,'2.LCIA'!BA1),SEARCH(Holzrechner!$E$15,BA1),SEARCH(Holzrechner!$G$15,BA1)),"X",)</f>
        <v>#VALUE!</v>
      </c>
      <c r="BB4" t="e">
        <f>IF(AND(SEARCH(Holzrechner!$C$15,'2.LCIA'!BB1),SEARCH(Holzrechner!$E$15,BB1),SEARCH(Holzrechner!$G$15,BB1)),"X",)</f>
        <v>#VALUE!</v>
      </c>
      <c r="BC4" t="e">
        <f>IF(AND(SEARCH(Holzrechner!$C$15,'2.LCIA'!BC1),SEARCH(Holzrechner!$E$15,BC1),SEARCH(Holzrechner!$G$15,BC1)),"X",)</f>
        <v>#VALUE!</v>
      </c>
      <c r="BD4" t="e">
        <f>IF(AND(SEARCH(Holzrechner!$C$15,'2.LCIA'!BD1),SEARCH(Holzrechner!$E$15,BD1),SEARCH(Holzrechner!$G$15,BD1)),"X",)</f>
        <v>#VALUE!</v>
      </c>
      <c r="BE4" t="e">
        <f>IF(AND(SEARCH(Holzrechner!$C$15,'2.LCIA'!BE1),SEARCH(Holzrechner!$E$15,BE1),SEARCH(Holzrechner!$G$15,BE1)),"X",)</f>
        <v>#VALUE!</v>
      </c>
      <c r="BF4" t="e">
        <f>IF(AND(SEARCH(Holzrechner!$C$15,'2.LCIA'!BF1),SEARCH(Holzrechner!$E$15,BF1),SEARCH(Holzrechner!$G$15,BF1)),"X",)</f>
        <v>#VALUE!</v>
      </c>
      <c r="BG4" t="e">
        <f>IF(AND(SEARCH(Holzrechner!$C$15,'2.LCIA'!BG1),SEARCH(Holzrechner!$E$15,BG1),SEARCH(Holzrechner!$G$15,BG1)),"X",)</f>
        <v>#VALUE!</v>
      </c>
      <c r="BH4" t="e">
        <f>IF(AND(SEARCH(Holzrechner!$C$15,'2.LCIA'!BH1),SEARCH(Holzrechner!$E$15,BH1),SEARCH(Holzrechner!$G$15,BH1)),"X",)</f>
        <v>#VALUE!</v>
      </c>
      <c r="BI4" t="e">
        <f>IF(AND(SEARCH(Holzrechner!$C$15,'2.LCIA'!BI1),SEARCH(Holzrechner!$E$15,BI1),SEARCH(Holzrechner!$G$15,BI1)),"X",)</f>
        <v>#VALUE!</v>
      </c>
      <c r="BJ4" t="e">
        <f>IF(AND(SEARCH(Holzrechner!$C$15,'2.LCIA'!BJ1),SEARCH(Holzrechner!$E$15,BJ1),SEARCH(Holzrechner!$G$15,BJ1)),"X",)</f>
        <v>#VALUE!</v>
      </c>
      <c r="BK4" t="e">
        <f>IF(AND(SEARCH(Holzrechner!$C$15,'2.LCIA'!BK1),SEARCH(Holzrechner!$E$15,BK1),SEARCH(Holzrechner!$G$15,BK1)),"X",)</f>
        <v>#VALUE!</v>
      </c>
      <c r="BL4" t="e">
        <f>IF(AND(SEARCH(Holzrechner!$C$15,'2.LCIA'!BL1),SEARCH(Holzrechner!$E$15,BL1),SEARCH(Holzrechner!$G$15,BL1)),"X",)</f>
        <v>#VALUE!</v>
      </c>
      <c r="BM4" t="e">
        <f>IF(AND(SEARCH(Holzrechner!$C$15,'2.LCIA'!BM1),SEARCH(Holzrechner!$E$15,BM1),SEARCH(Holzrechner!$G$15,BM1)),"X",)</f>
        <v>#VALUE!</v>
      </c>
      <c r="BN4" t="e">
        <f>IF(AND(SEARCH(Holzrechner!$C$15,'2.LCIA'!BN1),SEARCH(Holzrechner!$E$15,BN1),SEARCH(Holzrechner!$G$15,BN1)),"X",)</f>
        <v>#VALUE!</v>
      </c>
      <c r="BO4" t="e">
        <f>IF(AND(SEARCH(Holzrechner!$C$15,'2.LCIA'!BO1),SEARCH(Holzrechner!$E$15,BO1),SEARCH(Holzrechner!$G$15,BO1)),"X",)</f>
        <v>#VALUE!</v>
      </c>
      <c r="BP4" t="e">
        <f>IF(AND(SEARCH(Holzrechner!$C$15,'2.LCIA'!BP1),SEARCH(Holzrechner!$E$15,BP1),SEARCH(Holzrechner!$G$15,BP1)),"X",)</f>
        <v>#VALUE!</v>
      </c>
      <c r="BQ4" t="e">
        <f>IF(AND(SEARCH(Holzrechner!$C$15,'2.LCIA'!BQ1),SEARCH(Holzrechner!$E$15,BQ1),SEARCH(Holzrechner!$G$15,BQ1)),"X",)</f>
        <v>#VALUE!</v>
      </c>
      <c r="BR4" t="e">
        <f>IF(AND(SEARCH(Holzrechner!$C$15,'2.LCIA'!BR1),SEARCH(Holzrechner!$E$15,BR1),SEARCH(Holzrechner!$G$15,BR1)),"X",)</f>
        <v>#VALUE!</v>
      </c>
      <c r="BS4" t="e">
        <f>IF(AND(SEARCH(Holzrechner!$C$15,'2.LCIA'!BS1),SEARCH(Holzrechner!$E$15,BS1),SEARCH(Holzrechner!$G$15,BS1)),"X",)</f>
        <v>#VALUE!</v>
      </c>
      <c r="BT4" t="e">
        <f>IF(AND(SEARCH(Holzrechner!$C$15,'2.LCIA'!BT1),SEARCH(Holzrechner!$E$15,BT1),SEARCH(Holzrechner!$G$15,BT1)),"X",)</f>
        <v>#VALUE!</v>
      </c>
      <c r="BU4" t="e">
        <f>IF(AND(SEARCH(Holzrechner!$C$15,'2.LCIA'!BU1),SEARCH(Holzrechner!$E$15,BU1),SEARCH(Holzrechner!$G$15,BU1)),"X",)</f>
        <v>#VALUE!</v>
      </c>
      <c r="BV4" t="e">
        <f>IF(AND(SEARCH(Holzrechner!$C$15,'2.LCIA'!BV1),SEARCH(Holzrechner!$E$15,BV1),SEARCH(Holzrechner!$G$15,BV1)),"X",)</f>
        <v>#VALUE!</v>
      </c>
      <c r="BW4" t="e">
        <f>IF(AND(SEARCH(Holzrechner!$C$15,'2.LCIA'!BW1),SEARCH(Holzrechner!$E$15,BW1),SEARCH(Holzrechner!$G$15,BW1)),"X",)</f>
        <v>#VALUE!</v>
      </c>
      <c r="BX4" t="e">
        <f>IF(AND(SEARCH(Holzrechner!$C$15,'2.LCIA'!BX1),SEARCH(Holzrechner!$E$15,BX1),SEARCH(Holzrechner!$G$15,BX1)),"X",)</f>
        <v>#VALUE!</v>
      </c>
      <c r="BY4" t="e">
        <f>IF(AND(SEARCH(Holzrechner!$C$15,'2.LCIA'!BY1),SEARCH(Holzrechner!$E$15,BY1),SEARCH(Holzrechner!$G$15,BY1)),"X",)</f>
        <v>#VALUE!</v>
      </c>
      <c r="BZ4" t="e">
        <f>IF(AND(SEARCH(Holzrechner!$C$15,'2.LCIA'!BZ1),SEARCH(Holzrechner!$E$15,BZ1),SEARCH(Holzrechner!$G$15,BZ1)),"X",)</f>
        <v>#VALUE!</v>
      </c>
      <c r="CA4" t="e">
        <f>IF(AND(SEARCH(Holzrechner!$C$15,'2.LCIA'!CA1),SEARCH(Holzrechner!$E$15,CA1),SEARCH(Holzrechner!$G$15,CA1)),"X",)</f>
        <v>#VALUE!</v>
      </c>
      <c r="CB4" t="e">
        <f>IF(AND(SEARCH(Holzrechner!$C$15,'2.LCIA'!CB1),SEARCH(Holzrechner!$E$15,CB1),SEARCH(Holzrechner!$G$15,CB1)),"X",)</f>
        <v>#VALUE!</v>
      </c>
      <c r="CC4" t="e">
        <f>IF(AND(SEARCH(Holzrechner!$C$15,'2.LCIA'!CC1),SEARCH(Holzrechner!$E$15,CC1),SEARCH(Holzrechner!$G$15,CC1)),"X",)</f>
        <v>#VALUE!</v>
      </c>
      <c r="CD4" t="e">
        <f>IF(AND(SEARCH(Holzrechner!$C$15,'2.LCIA'!CD1),SEARCH(Holzrechner!$E$15,CD1),SEARCH(Holzrechner!$G$15,CD1)),"X",)</f>
        <v>#VALUE!</v>
      </c>
      <c r="CE4" t="e">
        <f>IF(AND(SEARCH(Holzrechner!$C$15,'2.LCIA'!CE1),SEARCH(Holzrechner!$E$15,CE1),SEARCH(Holzrechner!$G$15,CE1)),"X",)</f>
        <v>#VALUE!</v>
      </c>
      <c r="CF4" t="e">
        <f>IF(AND(SEARCH(Holzrechner!$C$15,'2.LCIA'!CF1),SEARCH(Holzrechner!$E$15,CF1),SEARCH(Holzrechner!$G$15,CF1)),"X",)</f>
        <v>#VALUE!</v>
      </c>
      <c r="CG4" t="e">
        <f>IF(AND(SEARCH(Holzrechner!$C$15,'2.LCIA'!CG1),SEARCH(Holzrechner!$E$15,CG1),SEARCH(Holzrechner!$G$15,CG1)),"X",)</f>
        <v>#VALUE!</v>
      </c>
      <c r="CH4" t="e">
        <f>IF(AND(SEARCH(Holzrechner!$C$15,'2.LCIA'!CH1),SEARCH(Holzrechner!$E$15,CH1),SEARCH(Holzrechner!$G$15,CH1)),"X",)</f>
        <v>#VALUE!</v>
      </c>
      <c r="CI4" t="e">
        <f>IF(AND(SEARCH(Holzrechner!$C$15,'2.LCIA'!CI1),SEARCH(Holzrechner!$E$15,CI1),SEARCH(Holzrechner!$G$15,CI1)),"X",)</f>
        <v>#VALUE!</v>
      </c>
      <c r="CJ4" t="e">
        <f>IF(AND(SEARCH(Holzrechner!$C$15,'2.LCIA'!CJ1),SEARCH(Holzrechner!$E$15,CJ1),SEARCH(Holzrechner!$G$15,CJ1)),"X",)</f>
        <v>#VALUE!</v>
      </c>
      <c r="CK4" t="e">
        <f>IF(AND(SEARCH(Holzrechner!$C$15,'2.LCIA'!CK1),SEARCH(Holzrechner!$E$15,CK1),SEARCH(Holzrechner!$G$15,CK1)),"X",)</f>
        <v>#VALUE!</v>
      </c>
      <c r="CL4" t="e">
        <f>IF(AND(SEARCH(Holzrechner!$C$15,'2.LCIA'!CL1),SEARCH(Holzrechner!$E$15,CL1),SEARCH(Holzrechner!$G$15,CL1)),"X",)</f>
        <v>#VALUE!</v>
      </c>
      <c r="CM4" t="e">
        <f>IF(AND(SEARCH(Holzrechner!$C$15,'2.LCIA'!CM1),SEARCH(Holzrechner!$E$15,CM1),SEARCH(Holzrechner!$G$15,CM1)),"X",)</f>
        <v>#VALUE!</v>
      </c>
      <c r="CN4" t="e">
        <f>IF(AND(SEARCH(Holzrechner!$C$15,'2.LCIA'!CN1),SEARCH(Holzrechner!$E$15,CN1),SEARCH(Holzrechner!$G$15,CN1)),"X",)</f>
        <v>#VALUE!</v>
      </c>
      <c r="CO4" t="e">
        <f>IF(AND(SEARCH(Holzrechner!$C$15,'2.LCIA'!CO1),SEARCH(Holzrechner!$E$15,CO1),SEARCH(Holzrechner!$G$15,CO1)),"X",)</f>
        <v>#VALUE!</v>
      </c>
      <c r="CP4" t="e">
        <f>IF(AND(SEARCH(Holzrechner!$C$15,'2.LCIA'!CP1),SEARCH(Holzrechner!$E$15,CP1),SEARCH(Holzrechner!$G$15,CP1)),"X",)</f>
        <v>#VALUE!</v>
      </c>
      <c r="CQ4" t="e">
        <f>IF(AND(SEARCH(Holzrechner!$C$15,'2.LCIA'!CQ1),SEARCH(Holzrechner!$E$15,CQ1),SEARCH(Holzrechner!$G$15,CQ1)),"X",)</f>
        <v>#VALUE!</v>
      </c>
      <c r="CR4" t="e">
        <f>IF(AND(SEARCH(Holzrechner!$C$15,'2.LCIA'!CR1),SEARCH(Holzrechner!$E$15,CR1),SEARCH(Holzrechner!$G$15,CR1)),"X",)</f>
        <v>#VALUE!</v>
      </c>
      <c r="CS4" t="e">
        <f>IF(AND(SEARCH(Holzrechner!$C$15,'2.LCIA'!CS1),SEARCH(Holzrechner!$E$15,CS1),SEARCH(Holzrechner!$G$15,CS1)),"X",)</f>
        <v>#VALUE!</v>
      </c>
      <c r="CT4" t="e">
        <f>IF(AND(SEARCH(Holzrechner!$C$15,'2.LCIA'!CT1),SEARCH(Holzrechner!$E$15,CT1),SEARCH(Holzrechner!$G$15,CT1)),"X",)</f>
        <v>#VALUE!</v>
      </c>
      <c r="CU4" t="e">
        <f>IF(AND(SEARCH(Holzrechner!$C$15,'2.LCIA'!CU1),SEARCH(Holzrechner!$E$15,CU1),SEARCH(Holzrechner!$G$15,CU1)),"X",)</f>
        <v>#VALUE!</v>
      </c>
      <c r="CV4" t="e">
        <f>IF(AND(SEARCH(Holzrechner!$C$15,'2.LCIA'!CV1),SEARCH(Holzrechner!$E$15,CV1),SEARCH(Holzrechner!$G$15,CV1)),"X",)</f>
        <v>#VALUE!</v>
      </c>
      <c r="CW4" t="e">
        <f>IF(AND(SEARCH(Holzrechner!$C$15,'2.LCIA'!CW1),SEARCH(Holzrechner!$E$15,CW1),SEARCH(Holzrechner!$G$15,CW1)),"X",)</f>
        <v>#VALUE!</v>
      </c>
      <c r="CX4" t="e">
        <f>IF(AND(SEARCH(Holzrechner!$C$15,'2.LCIA'!CX1),SEARCH(Holzrechner!$E$15,CX1),SEARCH(Holzrechner!$G$15,CX1)),"X",)</f>
        <v>#VALUE!</v>
      </c>
      <c r="CY4" t="e">
        <f>IF(AND(SEARCH(Holzrechner!$C$15,'2.LCIA'!CY1),SEARCH(Holzrechner!$E$15,CY1),SEARCH(Holzrechner!$G$15,CY1)),"X",)</f>
        <v>#VALUE!</v>
      </c>
      <c r="CZ4" t="e">
        <f>IF(AND(SEARCH(Holzrechner!$C$15,'2.LCIA'!CZ1),SEARCH(Holzrechner!$E$15,CZ1),SEARCH(Holzrechner!$G$15,CZ1)),"X",)</f>
        <v>#VALUE!</v>
      </c>
      <c r="DA4" t="e">
        <f>IF(AND(SEARCH(Holzrechner!$C$15,'2.LCIA'!DA1),SEARCH(Holzrechner!$E$15,DA1),SEARCH(Holzrechner!$G$15,DA1)),"X",)</f>
        <v>#VALUE!</v>
      </c>
      <c r="DB4" t="e">
        <f>IF(AND(SEARCH(Holzrechner!$C$15,'2.LCIA'!DB1),SEARCH(Holzrechner!$E$15,DB1),SEARCH(Holzrechner!$G$15,DB1)),"X",)</f>
        <v>#VALUE!</v>
      </c>
      <c r="DC4" t="e">
        <f>IF(AND(SEARCH(Holzrechner!$C$15,'2.LCIA'!DC1),SEARCH(Holzrechner!$E$15,DC1),SEARCH(Holzrechner!$G$15,DC1)),"X",)</f>
        <v>#VALUE!</v>
      </c>
      <c r="DD4" t="e">
        <f>IF(AND(SEARCH(Holzrechner!$C$15,'2.LCIA'!DD1),SEARCH(Holzrechner!$E$15,DD1),SEARCH(Holzrechner!$G$15,DD1)),"X",)</f>
        <v>#VALUE!</v>
      </c>
      <c r="DE4" t="e">
        <f>IF(AND(SEARCH(Holzrechner!$C$15,'2.LCIA'!DE1),SEARCH(Holzrechner!$E$15,DE1),SEARCH(Holzrechner!$G$15,DE1)),"X",)</f>
        <v>#VALUE!</v>
      </c>
      <c r="DF4" t="e">
        <f>IF(AND(SEARCH(Holzrechner!$C$15,'2.LCIA'!DF1),SEARCH(Holzrechner!$E$15,DF1),SEARCH(Holzrechner!$G$15,DF1)),"X",)</f>
        <v>#VALUE!</v>
      </c>
      <c r="DG4" t="e">
        <f>IF(AND(SEARCH(Holzrechner!$C$15,'2.LCIA'!DG1),SEARCH(Holzrechner!$E$15,DG1),SEARCH(Holzrechner!$G$15,DG1)),"X",)</f>
        <v>#VALUE!</v>
      </c>
      <c r="DH4" t="e">
        <f>IF(AND(SEARCH(Holzrechner!$C$15,'2.LCIA'!DH1),SEARCH(Holzrechner!$E$15,DH1),SEARCH(Holzrechner!$G$15,DH1)),"X",)</f>
        <v>#VALUE!</v>
      </c>
      <c r="DI4" t="e">
        <f>IF(AND(SEARCH(Holzrechner!$C$15,'2.LCIA'!DI1),SEARCH(Holzrechner!$E$15,DI1),SEARCH(Holzrechner!$G$15,DI1)),"X",)</f>
        <v>#VALUE!</v>
      </c>
      <c r="DJ4" t="e">
        <f>IF(AND(SEARCH(Holzrechner!$C$15,'2.LCIA'!DJ1),SEARCH(Holzrechner!$E$15,DJ1),SEARCH(Holzrechner!$G$15,DJ1)),"X",)</f>
        <v>#VALUE!</v>
      </c>
      <c r="DK4" t="e">
        <f>IF(AND(SEARCH(Holzrechner!$C$15,'2.LCIA'!DK1),SEARCH(Holzrechner!$E$15,DK1),SEARCH(Holzrechner!$G$15,DK1)),"X",)</f>
        <v>#VALUE!</v>
      </c>
      <c r="DL4" t="e">
        <f>IF(AND(SEARCH(Holzrechner!$C$15,'2.LCIA'!DL1),SEARCH(Holzrechner!$E$15,DL1),SEARCH(Holzrechner!$G$15,DL1)),"X",)</f>
        <v>#VALUE!</v>
      </c>
      <c r="DM4" t="e">
        <f>IF(AND(SEARCH(Holzrechner!$C$15,'2.LCIA'!DM1),SEARCH(Holzrechner!$E$15,DM1),SEARCH(Holzrechner!$G$15,DM1)),"X",)</f>
        <v>#VALUE!</v>
      </c>
      <c r="DN4" t="e">
        <f>IF(AND(SEARCH(Holzrechner!$C$15,'2.LCIA'!DN1),SEARCH(Holzrechner!$E$15,DN1),SEARCH(Holzrechner!$G$15,DN1)),"X",)</f>
        <v>#VALUE!</v>
      </c>
      <c r="DO4" t="e">
        <f>IF(AND(SEARCH(Holzrechner!$C$15,'2.LCIA'!DO1),SEARCH(Holzrechner!$E$15,DO1),SEARCH(Holzrechner!$G$15,DO1)),"X",)</f>
        <v>#VALUE!</v>
      </c>
      <c r="DP4" t="e">
        <f>IF(AND(SEARCH(Holzrechner!$C$15,'2.LCIA'!DP1),SEARCH(Holzrechner!$E$15,DP1),SEARCH(Holzrechner!$G$15,DP1)),"X",)</f>
        <v>#VALUE!</v>
      </c>
      <c r="DQ4" t="e">
        <f>IF(AND(SEARCH(Holzrechner!$C$15,'2.LCIA'!DQ1),SEARCH(Holzrechner!$E$15,DQ1),SEARCH(Holzrechner!$G$15,DQ1)),"X",)</f>
        <v>#VALUE!</v>
      </c>
      <c r="DR4" t="e">
        <f>IF(AND(SEARCH(Holzrechner!$C$15,'2.LCIA'!DR1),SEARCH(Holzrechner!$E$15,DR1),SEARCH(Holzrechner!$G$15,DR1)),"X",)</f>
        <v>#VALUE!</v>
      </c>
      <c r="DS4" t="e">
        <f>IF(AND(SEARCH(Holzrechner!$C$15,'2.LCIA'!DS1),SEARCH(Holzrechner!$E$15,DS1),SEARCH(Holzrechner!$G$15,DS1)),"X",)</f>
        <v>#VALUE!</v>
      </c>
      <c r="DT4" t="e">
        <f>IF(AND(SEARCH(Holzrechner!$C$15,'2.LCIA'!DT1),SEARCH(Holzrechner!$E$15,DT1),SEARCH(Holzrechner!$G$15,DT1)),"X",)</f>
        <v>#VALUE!</v>
      </c>
      <c r="DU4" t="e">
        <f>IF(AND(SEARCH(Holzrechner!$C$15,'2.LCIA'!DU1),SEARCH(Holzrechner!$E$15,DU1),SEARCH(Holzrechner!$G$15,DU1)),"X",)</f>
        <v>#VALUE!</v>
      </c>
      <c r="DV4" t="e">
        <f>IF(AND(SEARCH(Holzrechner!$C$15,'2.LCIA'!DV1),SEARCH(Holzrechner!$E$15,DV1),SEARCH(Holzrechner!$G$15,DV1)),"X",)</f>
        <v>#VALUE!</v>
      </c>
      <c r="DW4" t="e">
        <f>IF(AND(SEARCH(Holzrechner!$C$15,'2.LCIA'!DW1),SEARCH(Holzrechner!$E$15,DW1),SEARCH(Holzrechner!$G$15,DW1)),"X",)</f>
        <v>#VALUE!</v>
      </c>
      <c r="DX4" t="e">
        <f>IF(AND(SEARCH(Holzrechner!$C$15,'2.LCIA'!DX1),SEARCH(Holzrechner!$E$15,DX1),SEARCH(Holzrechner!$G$15,DX1)),"X",)</f>
        <v>#VALUE!</v>
      </c>
      <c r="DY4" t="e">
        <f>IF(AND(SEARCH(Holzrechner!$C$15,'2.LCIA'!DY1),SEARCH(Holzrechner!$E$15,DY1),SEARCH(Holzrechner!$G$15,DY1)),"X",)</f>
        <v>#VALUE!</v>
      </c>
      <c r="DZ4" t="e">
        <f>IF(AND(SEARCH(Holzrechner!$C$15,'2.LCIA'!DZ1),SEARCH(Holzrechner!$E$15,DZ1),SEARCH(Holzrechner!$G$15,DZ1)),"X",)</f>
        <v>#VALUE!</v>
      </c>
      <c r="EA4" t="e">
        <f>IF(AND(SEARCH(Holzrechner!$C$15,'2.LCIA'!EA1),SEARCH(Holzrechner!$E$15,EA1),SEARCH(Holzrechner!$G$15,EA1)),"X",)</f>
        <v>#VALUE!</v>
      </c>
      <c r="EB4" t="e">
        <f>IF(AND(SEARCH(Holzrechner!$C$15,'2.LCIA'!EB1),SEARCH(Holzrechner!$E$15,EB1),SEARCH(Holzrechner!$G$15,EB1)),"X",)</f>
        <v>#VALUE!</v>
      </c>
      <c r="EC4" t="e">
        <f>IF(AND(SEARCH(Holzrechner!$C$15,'2.LCIA'!EC1),SEARCH(Holzrechner!$E$15,EC1),SEARCH(Holzrechner!$G$15,EC1)),"X",)</f>
        <v>#VALUE!</v>
      </c>
      <c r="ED4" t="e">
        <f>IF(AND(SEARCH(Holzrechner!$C$15,'2.LCIA'!ED1),SEARCH(Holzrechner!$E$15,ED1),SEARCH(Holzrechner!$G$15,ED1)),"X",)</f>
        <v>#VALUE!</v>
      </c>
      <c r="EE4" t="e">
        <f>IF(AND(SEARCH(Holzrechner!$C$15,'2.LCIA'!EE1),SEARCH(Holzrechner!$E$15,EE1),SEARCH(Holzrechner!$G$15,EE1)),"X",)</f>
        <v>#VALUE!</v>
      </c>
      <c r="EF4" t="e">
        <f>IF(AND(SEARCH(Holzrechner!$C$15,'2.LCIA'!EF1),SEARCH(Holzrechner!$E$15,EF1),SEARCH(Holzrechner!$G$15,EF1)),"X",)</f>
        <v>#VALUE!</v>
      </c>
      <c r="EG4" t="e">
        <f>IF(AND(SEARCH(Holzrechner!$C$15,'2.LCIA'!EG1),SEARCH(Holzrechner!$E$15,EG1),SEARCH(Holzrechner!$G$15,EG1)),"X",)</f>
        <v>#VALUE!</v>
      </c>
      <c r="EH4" t="e">
        <f>IF(AND(SEARCH(Holzrechner!$C$15,'2.LCIA'!EH1),SEARCH(Holzrechner!$E$15,EH1),SEARCH(Holzrechner!$G$15,EH1)),"X",)</f>
        <v>#VALUE!</v>
      </c>
      <c r="EI4" t="e">
        <f>IF(AND(SEARCH(Holzrechner!$C$15,'2.LCIA'!EI1),SEARCH(Holzrechner!$E$15,EI1),SEARCH(Holzrechner!$G$15,EI1)),"X",)</f>
        <v>#VALUE!</v>
      </c>
      <c r="EJ4" t="e">
        <f>IF(AND(SEARCH(Holzrechner!$C$15,'2.LCIA'!EJ1),SEARCH(Holzrechner!$E$15,EJ1),SEARCH(Holzrechner!$G$15,EJ1)),"X",)</f>
        <v>#VALUE!</v>
      </c>
      <c r="EK4" t="e">
        <f>IF(AND(SEARCH(Holzrechner!$C$15,'2.LCIA'!EK1),SEARCH(Holzrechner!$E$15,EK1),SEARCH(Holzrechner!$G$15,EK1)),"X",)</f>
        <v>#VALUE!</v>
      </c>
      <c r="EL4" t="e">
        <f>IF(AND(SEARCH(Holzrechner!$C$15,'2.LCIA'!EL1),SEARCH(Holzrechner!$E$15,EL1),SEARCH(Holzrechner!$G$15,EL1)),"X",)</f>
        <v>#VALUE!</v>
      </c>
      <c r="EM4" t="e">
        <f>IF(AND(SEARCH(Holzrechner!$C$15,'2.LCIA'!EM1),SEARCH(Holzrechner!$E$15,EM1),SEARCH(Holzrechner!$G$15,EM1)),"X",)</f>
        <v>#VALUE!</v>
      </c>
      <c r="EN4" t="e">
        <f>IF(AND(SEARCH(Holzrechner!$C$15,'2.LCIA'!EN1),SEARCH(Holzrechner!$E$15,EN1),SEARCH(Holzrechner!$G$15,EN1)),"X",)</f>
        <v>#VALUE!</v>
      </c>
      <c r="EO4" t="e">
        <f>IF(AND(SEARCH(Holzrechner!$C$15,'2.LCIA'!EO1),SEARCH(Holzrechner!$E$15,EO1),SEARCH(Holzrechner!$G$15,EO1)),"X",)</f>
        <v>#VALUE!</v>
      </c>
      <c r="EP4" t="e">
        <f>IF(AND(SEARCH(Holzrechner!$C$15,'2.LCIA'!EP1),SEARCH(Holzrechner!$E$15,EP1),SEARCH(Holzrechner!$G$15,EP1)),"X",)</f>
        <v>#VALUE!</v>
      </c>
      <c r="EQ4" t="e">
        <f>IF(AND(SEARCH(Holzrechner!$C$15,'2.LCIA'!EQ1),SEARCH(Holzrechner!$E$15,EQ1),SEARCH(Holzrechner!$G$15,EQ1)),"X",)</f>
        <v>#VALUE!</v>
      </c>
      <c r="ER4" t="e">
        <f>IF(AND(SEARCH(Holzrechner!$C$15,'2.LCIA'!ER1),SEARCH(Holzrechner!$E$15,ER1),SEARCH(Holzrechner!$G$15,ER1)),"X",)</f>
        <v>#VALUE!</v>
      </c>
      <c r="ES4" t="e">
        <f>IF(AND(SEARCH(Holzrechner!$C$15,'2.LCIA'!ES1),SEARCH(Holzrechner!$E$15,ES1),SEARCH(Holzrechner!$G$15,ES1)),"X",)</f>
        <v>#VALUE!</v>
      </c>
      <c r="ET4" t="e">
        <f>IF(AND(SEARCH(Holzrechner!$C$15,'2.LCIA'!ET1),SEARCH(Holzrechner!$E$15,ET1),SEARCH(Holzrechner!$G$15,ET1)),"X",)</f>
        <v>#VALUE!</v>
      </c>
      <c r="EU4" t="e">
        <f>IF(AND(SEARCH(Holzrechner!$C$15,'2.LCIA'!EU1),SEARCH(Holzrechner!$E$15,EU1),SEARCH(Holzrechner!$G$15,EU1)),"X",)</f>
        <v>#VALUE!</v>
      </c>
      <c r="EV4" t="e">
        <f>IF(AND(SEARCH(Holzrechner!$C$15,'2.LCIA'!EV1),SEARCH(Holzrechner!$E$15,EV1),SEARCH(Holzrechner!$G$15,EV1)),"X",)</f>
        <v>#VALUE!</v>
      </c>
      <c r="EW4" t="e">
        <f>IF(AND(SEARCH(Holzrechner!$C$15,'2.LCIA'!EW1),SEARCH(Holzrechner!$E$15,EW1),SEARCH(Holzrechner!$G$15,EW1)),"X",)</f>
        <v>#VALUE!</v>
      </c>
      <c r="EX4" t="e">
        <f>IF(AND(SEARCH(Holzrechner!$C$15,'2.LCIA'!EX1),SEARCH(Holzrechner!$E$15,EX1),SEARCH(Holzrechner!$G$15,EX1)),"X",)</f>
        <v>#VALUE!</v>
      </c>
      <c r="EY4" t="e">
        <f>IF(AND(SEARCH(Holzrechner!$C$15,'2.LCIA'!EY1),SEARCH(Holzrechner!$E$15,EY1),SEARCH(Holzrechner!$G$15,EY1)),"X",)</f>
        <v>#VALUE!</v>
      </c>
      <c r="EZ4" t="e">
        <f>IF(AND(SEARCH(Holzrechner!$C$15,'2.LCIA'!EZ1),SEARCH(Holzrechner!$E$15,EZ1),SEARCH(Holzrechner!$G$15,EZ1)),"X",)</f>
        <v>#VALUE!</v>
      </c>
      <c r="FA4" t="e">
        <f>IF(AND(SEARCH(Holzrechner!$C$15,'2.LCIA'!FA1),SEARCH(Holzrechner!$E$15,FA1),SEARCH(Holzrechner!$G$15,FA1)),"X",)</f>
        <v>#VALUE!</v>
      </c>
      <c r="FB4" t="e">
        <f>IF(AND(SEARCH(Holzrechner!$C$15,'2.LCIA'!FB1),SEARCH(Holzrechner!$E$15,FB1),SEARCH(Holzrechner!$G$15,FB1)),"X",)</f>
        <v>#VALUE!</v>
      </c>
      <c r="FC4" t="e">
        <f>IF(AND(SEARCH(Holzrechner!$C$15,'2.LCIA'!FC1),SEARCH(Holzrechner!$E$15,FC1),SEARCH(Holzrechner!$G$15,FC1)),"X",)</f>
        <v>#VALUE!</v>
      </c>
      <c r="FD4" t="e">
        <f>IF(AND(SEARCH(Holzrechner!$C$15,'2.LCIA'!FD1),SEARCH(Holzrechner!$E$15,FD1),SEARCH(Holzrechner!$G$15,FD1)),"X",)</f>
        <v>#VALUE!</v>
      </c>
      <c r="FE4" t="e">
        <f>IF(AND(SEARCH(Holzrechner!$C$15,'2.LCIA'!FE1),SEARCH(Holzrechner!$E$15,FE1),SEARCH(Holzrechner!$G$15,FE1)),"X",)</f>
        <v>#VALUE!</v>
      </c>
      <c r="FF4" t="e">
        <f>IF(AND(SEARCH(Holzrechner!$C$15,'2.LCIA'!FF1),SEARCH(Holzrechner!$E$15,FF1),SEARCH(Holzrechner!$G$15,FF1)),"X",)</f>
        <v>#VALUE!</v>
      </c>
      <c r="FG4" t="e">
        <f>IF(AND(SEARCH(Holzrechner!$C$15,'2.LCIA'!FG1),SEARCH(Holzrechner!$E$15,FG1),SEARCH(Holzrechner!$G$15,FG1)),"X",)</f>
        <v>#VALUE!</v>
      </c>
      <c r="FH4" t="e">
        <f>IF(AND(SEARCH(Holzrechner!$C$15,'2.LCIA'!FH1),SEARCH(Holzrechner!$E$15,FH1),SEARCH(Holzrechner!$G$15,FH1)),"X",)</f>
        <v>#VALUE!</v>
      </c>
      <c r="FI4" t="e">
        <f>IF(AND(SEARCH(Holzrechner!$C$15,'2.LCIA'!FI1),SEARCH(Holzrechner!$E$15,FI1),SEARCH(Holzrechner!$G$15,FI1)),"X",)</f>
        <v>#VALUE!</v>
      </c>
      <c r="FJ4" t="e">
        <f>IF(AND(SEARCH(Holzrechner!$C$15,'2.LCIA'!FJ1),SEARCH(Holzrechner!$E$15,FJ1),SEARCH(Holzrechner!$G$15,FJ1)),"X",)</f>
        <v>#VALUE!</v>
      </c>
      <c r="FK4" t="e">
        <f>IF(AND(SEARCH(Holzrechner!$C$15,'2.LCIA'!FK1),SEARCH(Holzrechner!$E$15,FK1),SEARCH(Holzrechner!$G$15,FK1)),"X",)</f>
        <v>#VALUE!</v>
      </c>
      <c r="FL4" t="e">
        <f>IF(AND(SEARCH(Holzrechner!$C$15,'2.LCIA'!FL1),SEARCH(Holzrechner!$E$15,FL1),SEARCH(Holzrechner!$G$15,FL1)),"X",)</f>
        <v>#VALUE!</v>
      </c>
      <c r="FM4" t="e">
        <f>IF(AND(SEARCH(Holzrechner!$C$15,'2.LCIA'!FM1),SEARCH(Holzrechner!$E$15,FM1),SEARCH(Holzrechner!$G$15,FM1)),"X",)</f>
        <v>#VALUE!</v>
      </c>
      <c r="FN4" t="e">
        <f>IF(AND(SEARCH(Holzrechner!$C$15,'2.LCIA'!FN1),SEARCH(Holzrechner!$E$15,FN1),SEARCH(Holzrechner!$G$15,FN1)),"X",)</f>
        <v>#VALUE!</v>
      </c>
      <c r="FO4" t="e">
        <f>IF(AND(SEARCH(Holzrechner!$C$15,'2.LCIA'!FO1),SEARCH(Holzrechner!$E$15,FO1),SEARCH(Holzrechner!$G$15,FO1)),"X",)</f>
        <v>#VALUE!</v>
      </c>
      <c r="FP4" t="e">
        <f>IF(AND(SEARCH(Holzrechner!$C$15,'2.LCIA'!FP1),SEARCH(Holzrechner!$E$15,FP1),SEARCH(Holzrechner!$G$15,FP1)),"X",)</f>
        <v>#VALUE!</v>
      </c>
      <c r="FQ4" t="e">
        <f>IF(AND(SEARCH(Holzrechner!$C$15,'2.LCIA'!FQ1),SEARCH(Holzrechner!$E$15,FQ1),SEARCH(Holzrechner!$G$15,FQ1)),"X",)</f>
        <v>#VALUE!</v>
      </c>
      <c r="FR4" t="e">
        <f>IF(AND(SEARCH(Holzrechner!$C$15,'2.LCIA'!FR1),SEARCH(Holzrechner!$E$15,FR1),SEARCH(Holzrechner!$G$15,FR1)),"X",)</f>
        <v>#VALUE!</v>
      </c>
      <c r="FS4" t="e">
        <f>IF(AND(SEARCH(Holzrechner!$C$15,'2.LCIA'!FS1),SEARCH(Holzrechner!$E$15,FS1),SEARCH(Holzrechner!$G$15,FS1)),"X",)</f>
        <v>#VALUE!</v>
      </c>
      <c r="FT4" t="e">
        <f>IF(AND(SEARCH(Holzrechner!$C$15,'2.LCIA'!FT1),SEARCH(Holzrechner!$E$15,FT1),SEARCH(Holzrechner!$G$15,FT1)),"X",)</f>
        <v>#VALUE!</v>
      </c>
      <c r="FU4" t="e">
        <f>IF(AND(SEARCH(Holzrechner!$C$15,'2.LCIA'!FU1),SEARCH(Holzrechner!$E$15,FU1),SEARCH(Holzrechner!$G$15,FU1)),"X",)</f>
        <v>#VALUE!</v>
      </c>
      <c r="FV4" t="e">
        <f>IF(AND(SEARCH(Holzrechner!$C$15,'2.LCIA'!FV1),SEARCH(Holzrechner!$E$15,FV1),SEARCH(Holzrechner!$G$15,FV1)),"X",)</f>
        <v>#VALUE!</v>
      </c>
      <c r="FW4" t="e">
        <f>IF(AND(SEARCH(Holzrechner!$C$15,'2.LCIA'!FW1),SEARCH(Holzrechner!$E$15,FW1),SEARCH(Holzrechner!$G$15,FW1)),"X",)</f>
        <v>#VALUE!</v>
      </c>
      <c r="FX4" t="e">
        <f>IF(AND(SEARCH(Holzrechner!$C$15,'2.LCIA'!FX1),SEARCH(Holzrechner!$E$15,FX1),SEARCH(Holzrechner!$G$15,FX1)),"X",)</f>
        <v>#VALUE!</v>
      </c>
      <c r="FY4" t="e">
        <f>IF(AND(SEARCH(Holzrechner!$C$15,'2.LCIA'!FY1),SEARCH(Holzrechner!$E$15,FY1),SEARCH(Holzrechner!$G$15,FY1)),"X",)</f>
        <v>#VALUE!</v>
      </c>
      <c r="FZ4" t="e">
        <f>IF(AND(SEARCH(Holzrechner!$C$15,'2.LCIA'!FZ1),SEARCH(Holzrechner!$E$15,FZ1),SEARCH(Holzrechner!$G$15,FZ1)),"X",)</f>
        <v>#VALUE!</v>
      </c>
      <c r="GA4" t="e">
        <f>IF(AND(SEARCH(Holzrechner!$C$15,'2.LCIA'!GA1),SEARCH(Holzrechner!$E$15,GA1),SEARCH(Holzrechner!$G$15,GA1)),"X",)</f>
        <v>#VALUE!</v>
      </c>
      <c r="GB4" t="e">
        <f>IF(AND(SEARCH(Holzrechner!$C$15,'2.LCIA'!GB1),SEARCH(Holzrechner!$E$15,GB1),SEARCH(Holzrechner!$G$15,GB1)),"X",)</f>
        <v>#VALUE!</v>
      </c>
      <c r="GC4" t="e">
        <f>IF(AND(SEARCH(Holzrechner!$C$15,'2.LCIA'!GC1),SEARCH(Holzrechner!$E$15,GC1),SEARCH(Holzrechner!$G$15,GC1)),"X",)</f>
        <v>#VALUE!</v>
      </c>
      <c r="GD4" t="e">
        <f>IF(AND(SEARCH(Holzrechner!$C$15,'2.LCIA'!GD1),SEARCH(Holzrechner!$E$15,GD1),SEARCH(Holzrechner!$G$15,GD1)),"X",)</f>
        <v>#VALUE!</v>
      </c>
      <c r="GE4" t="e">
        <f>IF(AND(SEARCH(Holzrechner!$C$15,'2.LCIA'!GE1),SEARCH(Holzrechner!$E$15,GE1),SEARCH(Holzrechner!$G$15,GE1)),"X",)</f>
        <v>#VALUE!</v>
      </c>
      <c r="GF4" t="e">
        <f>IF(AND(SEARCH(Holzrechner!$C$15,'2.LCIA'!GF1),SEARCH(Holzrechner!$E$15,GF1),SEARCH(Holzrechner!$G$15,GF1)),"X",)</f>
        <v>#VALUE!</v>
      </c>
      <c r="GG4" t="e">
        <f>IF(AND(SEARCH(Holzrechner!$C$15,'2.LCIA'!GG1),SEARCH(Holzrechner!$E$15,GG1),SEARCH(Holzrechner!$G$15,GG1)),"X",)</f>
        <v>#VALUE!</v>
      </c>
      <c r="GH4" t="e">
        <f>IF(AND(SEARCH(Holzrechner!$C$15,'2.LCIA'!GH1),SEARCH(Holzrechner!$E$15,GH1),SEARCH(Holzrechner!$G$15,GH1)),"X",)</f>
        <v>#VALUE!</v>
      </c>
      <c r="GI4" t="e">
        <f>IF(AND(SEARCH(Holzrechner!$C$15,'2.LCIA'!GI1),SEARCH(Holzrechner!$E$15,GI1),SEARCH(Holzrechner!$G$15,GI1)),"X",)</f>
        <v>#VALUE!</v>
      </c>
      <c r="GJ4" t="e">
        <f>IF(AND(SEARCH(Holzrechner!$C$15,'2.LCIA'!GJ1),SEARCH(Holzrechner!$E$15,GJ1),SEARCH(Holzrechner!$G$15,GJ1)),"X",)</f>
        <v>#VALUE!</v>
      </c>
      <c r="GK4" t="e">
        <f>IF(AND(SEARCH(Holzrechner!$C$15,'2.LCIA'!GK1),SEARCH(Holzrechner!$E$15,GK1),SEARCH(Holzrechner!$G$15,GK1)),"X",)</f>
        <v>#VALUE!</v>
      </c>
      <c r="GL4" t="e">
        <f>IF(AND(SEARCH(Holzrechner!$C$15,'2.LCIA'!GL1),SEARCH(Holzrechner!$E$15,GL1),SEARCH(Holzrechner!$G$15,GL1)),"X",)</f>
        <v>#VALUE!</v>
      </c>
      <c r="GM4" t="e">
        <f>IF(AND(SEARCH(Holzrechner!$C$15,'2.LCIA'!GM1),SEARCH(Holzrechner!$E$15,GM1),SEARCH(Holzrechner!$G$15,GM1)),"X",)</f>
        <v>#VALUE!</v>
      </c>
      <c r="GN4" t="e">
        <f>IF(AND(SEARCH(Holzrechner!$C$15,'2.LCIA'!GN1),SEARCH(Holzrechner!$E$15,GN1),SEARCH(Holzrechner!$G$15,GN1)),"X",)</f>
        <v>#VALUE!</v>
      </c>
      <c r="GO4" t="e">
        <f>IF(AND(SEARCH(Holzrechner!$C$15,'2.LCIA'!GO1),SEARCH(Holzrechner!$E$15,GO1),SEARCH(Holzrechner!$G$15,GO1)),"X",)</f>
        <v>#VALUE!</v>
      </c>
      <c r="GP4" t="e">
        <f>IF(AND(SEARCH(Holzrechner!$C$15,'2.LCIA'!GP1),SEARCH(Holzrechner!$E$15,GP1),SEARCH(Holzrechner!$G$15,GP1)),"X",)</f>
        <v>#VALUE!</v>
      </c>
      <c r="GQ4" t="e">
        <f>IF(AND(SEARCH(Holzrechner!$C$15,'2.LCIA'!GQ1),SEARCH(Holzrechner!$E$15,GQ1),SEARCH(Holzrechner!$G$15,GQ1)),"X",)</f>
        <v>#VALUE!</v>
      </c>
      <c r="GR4" t="e">
        <f>IF(AND(SEARCH(Holzrechner!$C$15,'2.LCIA'!GR1),SEARCH(Holzrechner!$E$15,GR1),SEARCH(Holzrechner!$G$15,GR1)),"X",)</f>
        <v>#VALUE!</v>
      </c>
      <c r="GS4" t="e">
        <f>IF(AND(SEARCH(Holzrechner!$C$15,'2.LCIA'!GS1),SEARCH(Holzrechner!$E$15,GS1),SEARCH(Holzrechner!$G$15,GS1)),"X",)</f>
        <v>#VALUE!</v>
      </c>
      <c r="GT4" t="e">
        <f>IF(AND(SEARCH(Holzrechner!$C$15,'2.LCIA'!GT1),SEARCH(Holzrechner!$E$15,GT1),SEARCH(Holzrechner!$G$15,GT1)),"X",)</f>
        <v>#VALUE!</v>
      </c>
      <c r="GU4" t="e">
        <f>IF(AND(SEARCH(Holzrechner!$C$15,'2.LCIA'!GU1),SEARCH(Holzrechner!$E$15,GU1),SEARCH(Holzrechner!$G$15,GU1)),"X",)</f>
        <v>#VALUE!</v>
      </c>
      <c r="GV4" t="e">
        <f>IF(AND(SEARCH(Holzrechner!$C$15,'2.LCIA'!GV1),SEARCH(Holzrechner!$E$15,GV1),SEARCH(Holzrechner!$G$15,GV1)),"X",)</f>
        <v>#VALUE!</v>
      </c>
      <c r="GW4" t="e">
        <f>IF(AND(SEARCH(Holzrechner!$C$15,'2.LCIA'!GW1),SEARCH(Holzrechner!$E$15,GW1),SEARCH(Holzrechner!$G$15,GW1)),"X",)</f>
        <v>#VALUE!</v>
      </c>
      <c r="GX4" t="e">
        <f>IF(AND(SEARCH(Holzrechner!$C$15,'2.LCIA'!GX1),SEARCH(Holzrechner!$E$15,GX1),SEARCH(Holzrechner!$G$15,GX1)),"X",)</f>
        <v>#VALUE!</v>
      </c>
      <c r="GY4" t="e">
        <f>IF(AND(SEARCH(Holzrechner!$C$15,'2.LCIA'!GY1),SEARCH(Holzrechner!$E$15,GY1),SEARCH(Holzrechner!$G$15,GY1)),"X",)</f>
        <v>#VALUE!</v>
      </c>
      <c r="GZ4" t="e">
        <f>IF(AND(SEARCH(Holzrechner!$C$15,'2.LCIA'!GZ1),SEARCH(Holzrechner!$E$15,GZ1),SEARCH(Holzrechner!$G$15,GZ1)),"X",)</f>
        <v>#VALUE!</v>
      </c>
      <c r="HA4" t="e">
        <f>IF(AND(SEARCH(Holzrechner!$C$15,'2.LCIA'!HA1),SEARCH(Holzrechner!$E$15,HA1),SEARCH(Holzrechner!$G$15,HA1)),"X",)</f>
        <v>#VALUE!</v>
      </c>
      <c r="HB4" t="e">
        <f>IF(AND(SEARCH(Holzrechner!$C$15,'2.LCIA'!HB1),SEARCH(Holzrechner!$E$15,HB1),SEARCH(Holzrechner!$G$15,HB1)),"X",)</f>
        <v>#VALUE!</v>
      </c>
      <c r="HC4" t="e">
        <f>IF(AND(SEARCH(Holzrechner!$C$15,'2.LCIA'!HC1),SEARCH(Holzrechner!$E$15,HC1),SEARCH(Holzrechner!$G$15,HC1)),"X",)</f>
        <v>#VALUE!</v>
      </c>
      <c r="HD4" t="e">
        <f>IF(AND(SEARCH(Holzrechner!$C$15,'2.LCIA'!HD1),SEARCH(Holzrechner!$E$15,HD1),SEARCH(Holzrechner!$G$15,HD1)),"X",)</f>
        <v>#VALUE!</v>
      </c>
      <c r="HE4" t="e">
        <f>IF(AND(SEARCH(Holzrechner!$C$15,'2.LCIA'!HE1),SEARCH(Holzrechner!$E$15,HE1),SEARCH(Holzrechner!$G$15,HE1)),"X",)</f>
        <v>#VALUE!</v>
      </c>
      <c r="HF4" t="e">
        <f>IF(AND(SEARCH(Holzrechner!$C$15,'2.LCIA'!HF1),SEARCH(Holzrechner!$E$15,HF1),SEARCH(Holzrechner!$G$15,HF1)),"X",)</f>
        <v>#VALUE!</v>
      </c>
      <c r="HG4" t="e">
        <f>IF(AND(SEARCH(Holzrechner!$C$15,'2.LCIA'!HG1),SEARCH(Holzrechner!$E$15,HG1),SEARCH(Holzrechner!$G$15,HG1)),"X",)</f>
        <v>#VALUE!</v>
      </c>
      <c r="HH4" t="e">
        <f>IF(AND(SEARCH(Holzrechner!$C$15,'2.LCIA'!HH1),SEARCH(Holzrechner!$E$15,HH1),SEARCH(Holzrechner!$G$15,HH1)),"X",)</f>
        <v>#VALUE!</v>
      </c>
      <c r="HI4" t="e">
        <f>IF(AND(SEARCH(Holzrechner!$C$15,'2.LCIA'!HI1),SEARCH(Holzrechner!$E$15,HI1),SEARCH(Holzrechner!$G$15,HI1)),"X",)</f>
        <v>#VALUE!</v>
      </c>
      <c r="HJ4" t="e">
        <f>IF(AND(SEARCH(Holzrechner!$C$15,'2.LCIA'!HJ1),SEARCH(Holzrechner!$E$15,HJ1),SEARCH(Holzrechner!$G$15,HJ1)),"X",)</f>
        <v>#VALUE!</v>
      </c>
      <c r="HK4" t="e">
        <f>IF(AND(SEARCH(Holzrechner!$C$15,'2.LCIA'!HK1),SEARCH(Holzrechner!$E$15,HK1),SEARCH(Holzrechner!$G$15,HK1)),"X",)</f>
        <v>#VALUE!</v>
      </c>
      <c r="HL4" t="e">
        <f>IF(AND(SEARCH(Holzrechner!$C$15,'2.LCIA'!HL1),SEARCH(Holzrechner!$E$15,HL1),SEARCH(Holzrechner!$G$15,HL1)),"X",)</f>
        <v>#VALUE!</v>
      </c>
      <c r="HM4" t="e">
        <f>IF(AND(SEARCH(Holzrechner!$C$15,'2.LCIA'!HM1),SEARCH(Holzrechner!$E$15,HM1),SEARCH(Holzrechner!$G$15,HM1)),"X",)</f>
        <v>#VALUE!</v>
      </c>
      <c r="HN4" t="e">
        <f>IF(AND(SEARCH(Holzrechner!$C$15,'2.LCIA'!HN1),SEARCH(Holzrechner!$E$15,HN1),SEARCH(Holzrechner!$G$15,HN1)),"X",)</f>
        <v>#VALUE!</v>
      </c>
      <c r="HO4" t="e">
        <f>IF(AND(SEARCH(Holzrechner!$C$15,'2.LCIA'!HO1),SEARCH(Holzrechner!$E$15,HO1),SEARCH(Holzrechner!$G$15,HO1)),"X",)</f>
        <v>#VALUE!</v>
      </c>
      <c r="HP4" t="e">
        <f>IF(AND(SEARCH(Holzrechner!$C$15,'2.LCIA'!HP1),SEARCH(Holzrechner!$E$15,HP1),SEARCH(Holzrechner!$G$15,HP1)),"X",)</f>
        <v>#VALUE!</v>
      </c>
      <c r="HQ4" t="e">
        <f>IF(AND(SEARCH(Holzrechner!$C$15,'2.LCIA'!HQ1),SEARCH(Holzrechner!$E$15,HQ1),SEARCH(Holzrechner!$G$15,HQ1)),"X",)</f>
        <v>#VALUE!</v>
      </c>
      <c r="HR4" t="e">
        <f>IF(AND(SEARCH(Holzrechner!$C$15,'2.LCIA'!HR1),SEARCH(Holzrechner!$E$15,HR1),SEARCH(Holzrechner!$G$15,HR1)),"X",)</f>
        <v>#VALUE!</v>
      </c>
      <c r="HS4" t="e">
        <f>IF(AND(SEARCH(Holzrechner!$C$15,'2.LCIA'!HS1),SEARCH(Holzrechner!$E$15,HS1),SEARCH(Holzrechner!$G$15,HS1)),"X",)</f>
        <v>#VALUE!</v>
      </c>
      <c r="HT4" t="e">
        <f>IF(AND(SEARCH(Holzrechner!$C$15,'2.LCIA'!HT1),SEARCH(Holzrechner!$E$15,HT1),SEARCH(Holzrechner!$G$15,HT1)),"X",)</f>
        <v>#VALUE!</v>
      </c>
      <c r="HU4" t="e">
        <f>IF(AND(SEARCH(Holzrechner!$C$15,'2.LCIA'!HU1),SEARCH(Holzrechner!$E$15,HU1),SEARCH(Holzrechner!$G$15,HU1)),"X",)</f>
        <v>#VALUE!</v>
      </c>
      <c r="HV4" t="e">
        <f>IF(AND(SEARCH(Holzrechner!$C$15,'2.LCIA'!HV1),SEARCH(Holzrechner!$E$15,HV1),SEARCH(Holzrechner!$G$15,HV1)),"X",)</f>
        <v>#VALUE!</v>
      </c>
      <c r="HW4" t="e">
        <f>IF(AND(SEARCH(Holzrechner!$C$15,'2.LCIA'!HW1),SEARCH(Holzrechner!$E$15,HW1),SEARCH(Holzrechner!$G$15,HW1)),"X",)</f>
        <v>#VALUE!</v>
      </c>
      <c r="HX4" t="e">
        <f>IF(AND(SEARCH(Holzrechner!$C$15,'2.LCIA'!HX1),SEARCH(Holzrechner!$E$15,HX1),SEARCH(Holzrechner!$G$15,HX1)),"X",)</f>
        <v>#VALUE!</v>
      </c>
      <c r="HY4" t="e">
        <f>IF(AND(SEARCH(Holzrechner!$C$15,'2.LCIA'!HY1),SEARCH(Holzrechner!$E$15,HY1),SEARCH(Holzrechner!$G$15,HY1)),"X",)</f>
        <v>#VALUE!</v>
      </c>
      <c r="HZ4" t="e">
        <f>IF(AND(SEARCH(Holzrechner!$C$15,'2.LCIA'!HZ1),SEARCH(Holzrechner!$E$15,HZ1),SEARCH(Holzrechner!$G$15,HZ1)),"X",)</f>
        <v>#VALUE!</v>
      </c>
      <c r="IA4" t="e">
        <f>IF(AND(SEARCH(Holzrechner!$C$15,'2.LCIA'!IA1),SEARCH(Holzrechner!$E$15,IA1),SEARCH(Holzrechner!$G$15,IA1)),"X",)</f>
        <v>#VALUE!</v>
      </c>
      <c r="IB4" t="e">
        <f>IF(AND(SEARCH(Holzrechner!$C$15,'2.LCIA'!IB1),SEARCH(Holzrechner!$E$15,IB1),SEARCH(Holzrechner!$G$15,IB1)),"X",)</f>
        <v>#VALUE!</v>
      </c>
      <c r="IC4" t="e">
        <f>IF(AND(SEARCH(Holzrechner!$C$15,'2.LCIA'!IC1),SEARCH(Holzrechner!$E$15,IC1),SEARCH(Holzrechner!$G$15,IC1)),"X",)</f>
        <v>#VALUE!</v>
      </c>
      <c r="ID4" t="e">
        <f>IF(AND(SEARCH(Holzrechner!$C$15,'2.LCIA'!ID1),SEARCH(Holzrechner!$E$15,ID1),SEARCH(Holzrechner!$G$15,ID1)),"X",)</f>
        <v>#VALUE!</v>
      </c>
      <c r="IE4" t="e">
        <f>IF(AND(SEARCH(Holzrechner!$C$15,'2.LCIA'!IE1),SEARCH(Holzrechner!$E$15,IE1),SEARCH(Holzrechner!$G$15,IE1)),"X",)</f>
        <v>#VALUE!</v>
      </c>
      <c r="IF4" t="e">
        <f>IF(AND(SEARCH(Holzrechner!$C$15,'2.LCIA'!IF1),SEARCH(Holzrechner!$E$15,IF1),SEARCH(Holzrechner!$G$15,IF1)),"X",)</f>
        <v>#VALUE!</v>
      </c>
      <c r="IG4" t="e">
        <f>IF(AND(SEARCH(Holzrechner!$C$15,'2.LCIA'!IG1),SEARCH(Holzrechner!$E$15,IG1),SEARCH(Holzrechner!$G$15,IG1)),"X",)</f>
        <v>#VALUE!</v>
      </c>
      <c r="IH4" t="e">
        <f>IF(AND(SEARCH(Holzrechner!$C$15,'2.LCIA'!IH1),SEARCH(Holzrechner!$E$15,IH1),SEARCH(Holzrechner!$G$15,IH1)),"X",)</f>
        <v>#VALUE!</v>
      </c>
      <c r="II4" t="e">
        <f>IF(AND(SEARCH(Holzrechner!$C$15,'2.LCIA'!II1),SEARCH(Holzrechner!$E$15,II1),SEARCH(Holzrechner!$G$15,II1)),"X",)</f>
        <v>#VALUE!</v>
      </c>
      <c r="IJ4" t="e">
        <f>IF(AND(SEARCH(Holzrechner!$C$15,'2.LCIA'!IJ1),SEARCH(Holzrechner!$E$15,IJ1),SEARCH(Holzrechner!$G$15,IJ1)),"X",)</f>
        <v>#VALUE!</v>
      </c>
      <c r="IK4" t="e">
        <f>IF(AND(SEARCH(Holzrechner!$C$15,'2.LCIA'!IK1),SEARCH(Holzrechner!$E$15,IK1),SEARCH(Holzrechner!$G$15,IK1)),"X",)</f>
        <v>#VALUE!</v>
      </c>
      <c r="IL4" t="e">
        <f>IF(AND(SEARCH(Holzrechner!$C$15,'2.LCIA'!IL1),SEARCH(Holzrechner!$E$15,IL1),SEARCH(Holzrechner!$G$15,IL1)),"X",)</f>
        <v>#VALUE!</v>
      </c>
      <c r="IM4" t="e">
        <f>IF(AND(SEARCH(Holzrechner!$C$15,'2.LCIA'!IM1),SEARCH(Holzrechner!$E$15,IM1),SEARCH(Holzrechner!$G$15,IM1)),"X",)</f>
        <v>#VALUE!</v>
      </c>
      <c r="IN4" t="e">
        <f>IF(AND(SEARCH(Holzrechner!$C$15,'2.LCIA'!IN1),SEARCH(Holzrechner!$E$15,IN1),SEARCH(Holzrechner!$G$15,IN1)),"X",)</f>
        <v>#VALUE!</v>
      </c>
      <c r="IO4" t="e">
        <f>IF(AND(SEARCH(Holzrechner!$C$15,'2.LCIA'!IO1),SEARCH(Holzrechner!$E$15,IO1),SEARCH(Holzrechner!$G$15,IO1)),"X",)</f>
        <v>#VALUE!</v>
      </c>
      <c r="IP4" t="e">
        <f>IF(AND(SEARCH(Holzrechner!$C$15,'2.LCIA'!IP1),SEARCH(Holzrechner!$E$15,IP1),SEARCH(Holzrechner!$G$15,IP1)),"X",)</f>
        <v>#VALUE!</v>
      </c>
      <c r="IQ4" t="e">
        <f>IF(AND(SEARCH(Holzrechner!$C$15,'2.LCIA'!IQ1),SEARCH(Holzrechner!$E$15,IQ1),SEARCH(Holzrechner!$G$15,IQ1)),"X",)</f>
        <v>#VALUE!</v>
      </c>
      <c r="IR4" t="e">
        <f>IF(AND(SEARCH(Holzrechner!$C$15,'2.LCIA'!IR1),SEARCH(Holzrechner!$E$15,IR1),SEARCH(Holzrechner!$G$15,IR1)),"X",)</f>
        <v>#VALUE!</v>
      </c>
      <c r="IS4" t="e">
        <f>IF(AND(SEARCH(Holzrechner!$C$15,'2.LCIA'!IS1),SEARCH(Holzrechner!$E$15,IS1),SEARCH(Holzrechner!$G$15,IS1)),"X",)</f>
        <v>#VALUE!</v>
      </c>
      <c r="IT4" t="e">
        <f>IF(AND(SEARCH(Holzrechner!$C$15,'2.LCIA'!IT1),SEARCH(Holzrechner!$E$15,IT1),SEARCH(Holzrechner!$G$15,IT1)),"X",)</f>
        <v>#VALUE!</v>
      </c>
      <c r="IU4" t="e">
        <f>IF(AND(SEARCH(Holzrechner!$C$15,'2.LCIA'!IU1),SEARCH(Holzrechner!$E$15,IU1),SEARCH(Holzrechner!$G$15,IU1)),"X",)</f>
        <v>#VALUE!</v>
      </c>
      <c r="IV4" t="e">
        <f>IF(AND(SEARCH(Holzrechner!$C$15,'2.LCIA'!IV1),SEARCH(Holzrechner!$E$15,IV1),SEARCH(Holzrechner!$G$15,IV1)),"X",)</f>
        <v>#VALUE!</v>
      </c>
      <c r="IW4" t="e">
        <f>IF(AND(SEARCH(Holzrechner!$C$15,'2.LCIA'!IW1),SEARCH(Holzrechner!$E$15,IW1),SEARCH(Holzrechner!$G$15,IW1)),"X",)</f>
        <v>#VALUE!</v>
      </c>
      <c r="IX4" t="e">
        <f>IF(AND(SEARCH(Holzrechner!$C$15,'2.LCIA'!IX1),SEARCH(Holzrechner!$E$15,IX1),SEARCH(Holzrechner!$G$15,IX1)),"X",)</f>
        <v>#VALUE!</v>
      </c>
      <c r="IY4" t="e">
        <f>IF(AND(SEARCH(Holzrechner!$C$15,'2.LCIA'!IY1),SEARCH(Holzrechner!$E$15,IY1),SEARCH(Holzrechner!$G$15,IY1)),"X",)</f>
        <v>#VALUE!</v>
      </c>
      <c r="IZ4" t="e">
        <f>IF(AND(SEARCH(Holzrechner!$C$15,'2.LCIA'!IZ1),SEARCH(Holzrechner!$E$15,IZ1),SEARCH(Holzrechner!$G$15,IZ1)),"X",)</f>
        <v>#VALUE!</v>
      </c>
      <c r="JA4" t="e">
        <f>IF(AND(SEARCH(Holzrechner!$C$15,'2.LCIA'!JA1),SEARCH(Holzrechner!$E$15,JA1),SEARCH(Holzrechner!$G$15,JA1)),"X",)</f>
        <v>#VALUE!</v>
      </c>
      <c r="JB4" t="e">
        <f>IF(AND(SEARCH(Holzrechner!$C$15,'2.LCIA'!JB1),SEARCH(Holzrechner!$E$15,JB1),SEARCH(Holzrechner!$G$15,JB1)),"X",)</f>
        <v>#VALUE!</v>
      </c>
      <c r="JC4" t="e">
        <f>IF(AND(SEARCH(Holzrechner!$C$15,'2.LCIA'!JC1),SEARCH(Holzrechner!$E$15,JC1),SEARCH(Holzrechner!$G$15,JC1)),"X",)</f>
        <v>#VALUE!</v>
      </c>
      <c r="JD4" t="e">
        <f>IF(AND(SEARCH(Holzrechner!$C$15,'2.LCIA'!JD1),SEARCH(Holzrechner!$E$15,JD1),SEARCH(Holzrechner!$G$15,JD1)),"X",)</f>
        <v>#VALUE!</v>
      </c>
      <c r="JE4" t="e">
        <f>IF(AND(SEARCH(Holzrechner!$C$15,'2.LCIA'!JE1),SEARCH(Holzrechner!$E$15,JE1),SEARCH(Holzrechner!$G$15,JE1)),"X",)</f>
        <v>#VALUE!</v>
      </c>
      <c r="JF4" t="e">
        <f>IF(AND(SEARCH(Holzrechner!$C$15,'2.LCIA'!JF1),SEARCH(Holzrechner!$E$15,JF1),SEARCH(Holzrechner!$G$15,JF1)),"X",)</f>
        <v>#VALUE!</v>
      </c>
      <c r="JG4" t="e">
        <f>IF(AND(SEARCH(Holzrechner!$C$15,'2.LCIA'!JG1),SEARCH(Holzrechner!$E$15,JG1),SEARCH(Holzrechner!$G$15,JG1)),"X",)</f>
        <v>#VALUE!</v>
      </c>
      <c r="JH4" t="e">
        <f>IF(AND(SEARCH(Holzrechner!$C$15,'2.LCIA'!JH1),SEARCH(Holzrechner!$E$15,JH1),SEARCH(Holzrechner!$G$15,JH1)),"X",)</f>
        <v>#VALUE!</v>
      </c>
      <c r="JI4" t="e">
        <f>IF(AND(SEARCH(Holzrechner!$C$15,'2.LCIA'!JI1),SEARCH(Holzrechner!$E$15,JI1),SEARCH(Holzrechner!$G$15,JI1)),"X",)</f>
        <v>#VALUE!</v>
      </c>
      <c r="JJ4" t="e">
        <f>IF(AND(SEARCH(Holzrechner!$C$15,'2.LCIA'!JJ1),SEARCH(Holzrechner!$E$15,JJ1),SEARCH(Holzrechner!$G$15,JJ1)),"X",)</f>
        <v>#VALUE!</v>
      </c>
      <c r="JK4" t="e">
        <f>IF(AND(SEARCH(Holzrechner!$C$15,'2.LCIA'!JK1),SEARCH(Holzrechner!$E$15,JK1),SEARCH(Holzrechner!$G$15,JK1)),"X",)</f>
        <v>#VALUE!</v>
      </c>
      <c r="JL4" t="e">
        <f>IF(AND(SEARCH(Holzrechner!$C$15,'2.LCIA'!JL1),SEARCH(Holzrechner!$E$15,JL1),SEARCH(Holzrechner!$G$15,JL1)),"X",)</f>
        <v>#VALUE!</v>
      </c>
      <c r="JM4" t="e">
        <f>IF(AND(SEARCH(Holzrechner!$C$15,'2.LCIA'!JM1),SEARCH(Holzrechner!$E$15,JM1),SEARCH(Holzrechner!$G$15,JM1)),"X",)</f>
        <v>#VALUE!</v>
      </c>
      <c r="JN4" t="e">
        <f>IF(AND(SEARCH(Holzrechner!$C$15,'2.LCIA'!JN1),SEARCH(Holzrechner!$E$15,JN1),SEARCH(Holzrechner!$G$15,JN1)),"X",)</f>
        <v>#VALUE!</v>
      </c>
      <c r="JO4" t="e">
        <f>IF(AND(SEARCH(Holzrechner!$C$15,'2.LCIA'!JO1),SEARCH(Holzrechner!$E$15,JO1),SEARCH(Holzrechner!$G$15,JO1)),"X",)</f>
        <v>#VALUE!</v>
      </c>
      <c r="JP4" t="e">
        <f>IF(AND(SEARCH(Holzrechner!$C$15,'2.LCIA'!JP1),SEARCH(Holzrechner!$E$15,JP1),SEARCH(Holzrechner!$G$15,JP1)),"X",)</f>
        <v>#VALUE!</v>
      </c>
      <c r="JQ4" t="e">
        <f>IF(AND(SEARCH(Holzrechner!$C$15,'2.LCIA'!JQ1),SEARCH(Holzrechner!$E$15,JQ1),SEARCH(Holzrechner!$G$15,JQ1)),"X",)</f>
        <v>#VALUE!</v>
      </c>
      <c r="JR4" t="e">
        <f>IF(AND(SEARCH(Holzrechner!$C$15,'2.LCIA'!JR1),SEARCH(Holzrechner!$E$15,JR1),SEARCH(Holzrechner!$G$15,JR1)),"X",)</f>
        <v>#VALUE!</v>
      </c>
      <c r="JS4" t="e">
        <f>IF(AND(SEARCH(Holzrechner!$C$15,'2.LCIA'!JS1),SEARCH(Holzrechner!$E$15,JS1),SEARCH(Holzrechner!$G$15,JS1)),"X",)</f>
        <v>#VALUE!</v>
      </c>
      <c r="JT4" t="e">
        <f>IF(AND(SEARCH(Holzrechner!$C$15,'2.LCIA'!JT1),SEARCH(Holzrechner!$E$15,JT1),SEARCH(Holzrechner!$G$15,JT1)),"X",)</f>
        <v>#VALUE!</v>
      </c>
      <c r="JU4" t="e">
        <f>IF(AND(SEARCH(Holzrechner!$C$15,'2.LCIA'!JU1),SEARCH(Holzrechner!$E$15,JU1),SEARCH(Holzrechner!$G$15,JU1)),"X",)</f>
        <v>#VALUE!</v>
      </c>
      <c r="JV4" t="e">
        <f>IF(AND(SEARCH(Holzrechner!$C$15,'2.LCIA'!JV1),SEARCH(Holzrechner!$E$15,JV1),SEARCH(Holzrechner!$G$15,JV1)),"X",)</f>
        <v>#VALUE!</v>
      </c>
      <c r="JW4" t="e">
        <f>IF(AND(SEARCH(Holzrechner!$C$15,'2.LCIA'!JW1),SEARCH(Holzrechner!$E$15,JW1),SEARCH(Holzrechner!$G$15,JW1)),"X",)</f>
        <v>#VALUE!</v>
      </c>
      <c r="JX4" t="e">
        <f>IF(AND(SEARCH(Holzrechner!$C$15,'2.LCIA'!JX1),SEARCH(Holzrechner!$E$15,JX1),SEARCH(Holzrechner!$G$15,JX1)),"X",)</f>
        <v>#VALUE!</v>
      </c>
      <c r="JY4" t="e">
        <f>IF(AND(SEARCH(Holzrechner!$C$15,'2.LCIA'!JY1),SEARCH(Holzrechner!$E$15,JY1),SEARCH(Holzrechner!$G$15,JY1)),"X",)</f>
        <v>#VALUE!</v>
      </c>
      <c r="JZ4" t="e">
        <f>IF(AND(SEARCH(Holzrechner!$C$15,'2.LCIA'!JZ1),SEARCH(Holzrechner!$E$15,JZ1),SEARCH(Holzrechner!$G$15,JZ1)),"X",)</f>
        <v>#VALUE!</v>
      </c>
      <c r="KA4" t="e">
        <f>IF(AND(SEARCH(Holzrechner!$C$15,'2.LCIA'!KA1),SEARCH(Holzrechner!$E$15,KA1),SEARCH(Holzrechner!$G$15,KA1)),"X",)</f>
        <v>#VALUE!</v>
      </c>
      <c r="KB4" t="e">
        <f>IF(AND(SEARCH(Holzrechner!$C$15,'2.LCIA'!KB1),SEARCH(Holzrechner!$E$15,KB1),SEARCH(Holzrechner!$G$15,KB1)),"X",)</f>
        <v>#VALUE!</v>
      </c>
      <c r="KC4" t="e">
        <f>IF(AND(SEARCH(Holzrechner!$C$15,'2.LCIA'!KC1),SEARCH(Holzrechner!$E$15,KC1),SEARCH(Holzrechner!$G$15,KC1)),"X",)</f>
        <v>#VALUE!</v>
      </c>
      <c r="KD4" t="e">
        <f>IF(AND(SEARCH(Holzrechner!$C$15,'2.LCIA'!KD1),SEARCH(Holzrechner!$E$15,KD1),SEARCH(Holzrechner!$G$15,KD1)),"X",)</f>
        <v>#VALUE!</v>
      </c>
      <c r="KE4" t="e">
        <f>IF(AND(SEARCH(Holzrechner!$C$15,'2.LCIA'!KE1),SEARCH(Holzrechner!$E$15,KE1),SEARCH(Holzrechner!$G$15,KE1)),"X",)</f>
        <v>#VALUE!</v>
      </c>
      <c r="KF4" t="e">
        <f>IF(AND(SEARCH(Holzrechner!$C$15,'2.LCIA'!KF1),SEARCH(Holzrechner!$E$15,KF1),SEARCH(Holzrechner!$G$15,KF1)),"X",)</f>
        <v>#VALUE!</v>
      </c>
      <c r="KG4" t="e">
        <f>IF(AND(SEARCH(Holzrechner!$C$15,'2.LCIA'!KG1),SEARCH(Holzrechner!$E$15,KG1),SEARCH(Holzrechner!$G$15,KG1)),"X",)</f>
        <v>#VALUE!</v>
      </c>
      <c r="KH4" t="e">
        <f>IF(AND(SEARCH(Holzrechner!$C$15,'2.LCIA'!KH1),SEARCH(Holzrechner!$E$15,KH1),SEARCH(Holzrechner!$G$15,KH1)),"X",)</f>
        <v>#VALUE!</v>
      </c>
      <c r="KI4" t="e">
        <f>IF(AND(SEARCH(Holzrechner!$C$15,'2.LCIA'!KI1),SEARCH(Holzrechner!$E$15,KI1),SEARCH(Holzrechner!$G$15,KI1)),"X",)</f>
        <v>#VALUE!</v>
      </c>
      <c r="KJ4" t="e">
        <f>IF(AND(SEARCH(Holzrechner!$C$15,'2.LCIA'!KJ1),SEARCH(Holzrechner!$E$15,KJ1),SEARCH(Holzrechner!$G$15,KJ1)),"X",)</f>
        <v>#VALUE!</v>
      </c>
      <c r="KK4" t="e">
        <f>IF(AND(SEARCH(Holzrechner!$C$15,'2.LCIA'!KK1),SEARCH(Holzrechner!$E$15,KK1),SEARCH(Holzrechner!$G$15,KK1)),"X",)</f>
        <v>#VALUE!</v>
      </c>
      <c r="KL4" t="e">
        <f>IF(AND(SEARCH(Holzrechner!$C$15,'2.LCIA'!KL1),SEARCH(Holzrechner!$E$15,KL1),SEARCH(Holzrechner!$G$15,KL1)),"X",)</f>
        <v>#VALUE!</v>
      </c>
      <c r="KM4" t="e">
        <f>IF(AND(SEARCH(Holzrechner!$C$15,'2.LCIA'!KM1),SEARCH(Holzrechner!$E$15,KM1),SEARCH(Holzrechner!$G$15,KM1)),"X",)</f>
        <v>#VALUE!</v>
      </c>
      <c r="KN4" t="e">
        <f>IF(AND(SEARCH(Holzrechner!$C$15,'2.LCIA'!KN1),SEARCH(Holzrechner!$E$15,KN1),SEARCH(Holzrechner!$G$15,KN1)),"X",)</f>
        <v>#VALUE!</v>
      </c>
      <c r="KO4" t="e">
        <f>IF(AND(SEARCH(Holzrechner!$C$15,'2.LCIA'!KO1),SEARCH(Holzrechner!$E$15,KO1),SEARCH(Holzrechner!$G$15,KO1)),"X",)</f>
        <v>#VALUE!</v>
      </c>
      <c r="KP4" t="e">
        <f>IF(AND(SEARCH(Holzrechner!$C$15,'2.LCIA'!KP1),SEARCH(Holzrechner!$E$15,KP1),SEARCH(Holzrechner!$G$15,KP1)),"X",)</f>
        <v>#VALUE!</v>
      </c>
      <c r="KQ4" t="e">
        <f>IF(AND(SEARCH(Holzrechner!$C$15,'2.LCIA'!KQ1),SEARCH(Holzrechner!$E$15,KQ1),SEARCH(Holzrechner!$G$15,KQ1)),"X",)</f>
        <v>#VALUE!</v>
      </c>
      <c r="KR4" t="e">
        <f>IF(AND(SEARCH(Holzrechner!$C$15,'2.LCIA'!KR1),SEARCH(Holzrechner!$E$15,KR1),SEARCH(Holzrechner!$G$15,KR1)),"X",)</f>
        <v>#VALUE!</v>
      </c>
      <c r="KS4" t="e">
        <f>IF(AND(SEARCH(Holzrechner!$C$15,'2.LCIA'!KS1),SEARCH(Holzrechner!$E$15,KS1),SEARCH(Holzrechner!$G$15,KS1)),"X",)</f>
        <v>#VALUE!</v>
      </c>
      <c r="KT4" t="e">
        <f>IF(AND(SEARCH(Holzrechner!$C$15,'2.LCIA'!KT1),SEARCH(Holzrechner!$E$15,KT1),SEARCH(Holzrechner!$G$15,KT1)),"X",)</f>
        <v>#VALUE!</v>
      </c>
      <c r="KU4" t="e">
        <f>IF(AND(SEARCH(Holzrechner!$C$15,'2.LCIA'!KU1),SEARCH(Holzrechner!$E$15,KU1),SEARCH(Holzrechner!$G$15,KU1)),"X",)</f>
        <v>#VALUE!</v>
      </c>
      <c r="KV4" t="e">
        <f>IF(AND(SEARCH(Holzrechner!$C$15,'2.LCIA'!KV1),SEARCH(Holzrechner!$E$15,KV1),SEARCH(Holzrechner!$G$15,KV1)),"X",)</f>
        <v>#VALUE!</v>
      </c>
      <c r="KW4" t="e">
        <f>IF(AND(SEARCH(Holzrechner!$C$15,'2.LCIA'!KW1),SEARCH(Holzrechner!$E$15,KW1),SEARCH(Holzrechner!$G$15,KW1)),"X",)</f>
        <v>#VALUE!</v>
      </c>
      <c r="KX4" t="e">
        <f>IF(AND(SEARCH(Holzrechner!$C$15,'2.LCIA'!KX1),SEARCH(Holzrechner!$E$15,KX1),SEARCH(Holzrechner!$G$15,KX1)),"X",)</f>
        <v>#VALUE!</v>
      </c>
      <c r="KY4" t="e">
        <f>IF(AND(SEARCH(Holzrechner!$C$15,'2.LCIA'!KY1),SEARCH(Holzrechner!$E$15,KY1),SEARCH(Holzrechner!$G$15,KY1)),"X",)</f>
        <v>#VALUE!</v>
      </c>
      <c r="KZ4" t="e">
        <f>IF(AND(SEARCH(Holzrechner!$C$15,'2.LCIA'!KZ1),SEARCH(Holzrechner!$E$15,KZ1),SEARCH(Holzrechner!$G$15,KZ1)),"X",)</f>
        <v>#VALUE!</v>
      </c>
      <c r="LA4" t="str">
        <f>IF(AND(SEARCH(Holzrechner!$C$15,'2.LCIA'!LA1),SEARCH(Holzrechner!$E$15,LA1),SEARCH(Holzrechner!$G$15,LA1)),"X",)</f>
        <v>X</v>
      </c>
      <c r="LB4" t="str">
        <f>IF(AND(SEARCH(Holzrechner!$C$15,'2.LCIA'!LB1),SEARCH(Holzrechner!$E$15,LB1),SEARCH(Holzrechner!$G$15,LB1)),"X",)</f>
        <v>X</v>
      </c>
      <c r="LC4" t="str">
        <f>IF(AND(SEARCH(Holzrechner!$C$15,'2.LCIA'!LC1),SEARCH(Holzrechner!$E$15,LC1),SEARCH(Holzrechner!$G$15,LC1)),"X",)</f>
        <v>X</v>
      </c>
      <c r="LD4" t="str">
        <f>IF(AND(SEARCH(Holzrechner!$C$15,'2.LCIA'!LD1),SEARCH(Holzrechner!$E$15,LD1),SEARCH(Holzrechner!$G$15,LD1)),"X",)</f>
        <v>X</v>
      </c>
      <c r="LE4" t="str">
        <f>IF(AND(SEARCH(Holzrechner!$C$15,'2.LCIA'!LE1),SEARCH(Holzrechner!$E$15,LE1),SEARCH(Holzrechner!$G$15,LE1)),"X",)</f>
        <v>X</v>
      </c>
      <c r="LF4" t="str">
        <f>IF(AND(SEARCH(Holzrechner!$C$15,'2.LCIA'!LF1),SEARCH(Holzrechner!$E$15,LF1),SEARCH(Holzrechner!$G$15,LF1)),"X",)</f>
        <v>X</v>
      </c>
      <c r="LG4" t="str">
        <f>IF(AND(SEARCH(Holzrechner!$C$15,'2.LCIA'!LG1),SEARCH(Holzrechner!$E$15,LG1),SEARCH(Holzrechner!$G$15,LG1)),"X",)</f>
        <v>X</v>
      </c>
      <c r="LH4" t="str">
        <f>IF(AND(SEARCH(Holzrechner!$C$15,'2.LCIA'!LH1),SEARCH(Holzrechner!$E$15,LH1),SEARCH(Holzrechner!$G$15,LH1)),"X",)</f>
        <v>X</v>
      </c>
      <c r="LI4" t="str">
        <f>IF(AND(SEARCH(Holzrechner!$C$15,'2.LCIA'!LI1),SEARCH(Holzrechner!$E$15,LI1),SEARCH(Holzrechner!$G$15,LI1)),"X",)</f>
        <v>X</v>
      </c>
      <c r="LJ4" t="e">
        <f>IF(AND(SEARCH(Holzrechner!$C$15,'2.LCIA'!LJ1),SEARCH(Holzrechner!$E$15,LJ1),SEARCH(Holzrechner!$G$15,LJ1)),"X",)</f>
        <v>#VALUE!</v>
      </c>
      <c r="LK4" t="e">
        <f>IF(AND(SEARCH(Holzrechner!$C$15,'2.LCIA'!LK1),SEARCH(Holzrechner!$E$15,LK1),SEARCH(Holzrechner!$G$15,LK1)),"X",)</f>
        <v>#VALUE!</v>
      </c>
      <c r="LL4" t="e">
        <f>IF(AND(SEARCH(Holzrechner!$C$15,'2.LCIA'!LL1),SEARCH(Holzrechner!$E$15,LL1),SEARCH(Holzrechner!$G$15,LL1)),"X",)</f>
        <v>#VALUE!</v>
      </c>
      <c r="LM4" t="e">
        <f>IF(AND(SEARCH(Holzrechner!$C$15,'2.LCIA'!LM1),SEARCH(Holzrechner!$E$15,LM1),SEARCH(Holzrechner!$G$15,LM1)),"X",)</f>
        <v>#VALUE!</v>
      </c>
      <c r="LN4" t="e">
        <f>IF(AND(SEARCH(Holzrechner!$C$15,'2.LCIA'!LN1),SEARCH(Holzrechner!$E$15,LN1),SEARCH(Holzrechner!$G$15,LN1)),"X",)</f>
        <v>#VALUE!</v>
      </c>
      <c r="LO4" t="e">
        <f>IF(AND(SEARCH(Holzrechner!$C$15,'2.LCIA'!LO1),SEARCH(Holzrechner!$E$15,LO1),SEARCH(Holzrechner!$G$15,LO1)),"X",)</f>
        <v>#VALUE!</v>
      </c>
      <c r="LP4" t="e">
        <f>IF(AND(SEARCH(Holzrechner!$C$15,'2.LCIA'!LP1),SEARCH(Holzrechner!$E$15,LP1),SEARCH(Holzrechner!$G$15,LP1)),"X",)</f>
        <v>#VALUE!</v>
      </c>
      <c r="LQ4" t="e">
        <f>IF(AND(SEARCH(Holzrechner!$C$15,'2.LCIA'!LQ1),SEARCH(Holzrechner!$E$15,LQ1),SEARCH(Holzrechner!$G$15,LQ1)),"X",)</f>
        <v>#VALUE!</v>
      </c>
      <c r="LR4" t="e">
        <f>IF(AND(SEARCH(Holzrechner!$C$15,'2.LCIA'!LR1),SEARCH(Holzrechner!$E$15,LR1),SEARCH(Holzrechner!$G$15,LR1)),"X",)</f>
        <v>#VALUE!</v>
      </c>
      <c r="LS4"/>
      <c r="LT4"/>
      <c r="LU4" s="110">
        <f>IF(Holzrechner!$C$15="fibreboard","X",)</f>
        <v>0</v>
      </c>
      <c r="LV4" s="110">
        <f>IF(Holzrechner!$C$15="fibreboard","X",)</f>
        <v>0</v>
      </c>
      <c r="LW4" s="110">
        <f>IF(Holzrechner!$C$15="fibreboard","X",)</f>
        <v>0</v>
      </c>
      <c r="LX4" s="110">
        <f>IF(Holzrechner!$C$15="fibreboard","X",)</f>
        <v>0</v>
      </c>
      <c r="LY4" s="110">
        <f>IF(Holzrechner!$C$15="fibreboard","X",)</f>
        <v>0</v>
      </c>
      <c r="LZ4" s="110">
        <f>IF(Holzrechner!$C$15="fibreboard","X",)</f>
        <v>0</v>
      </c>
      <c r="MA4" s="110">
        <f>IF(Holzrechner!$C$15="fibreboard","X",)</f>
        <v>0</v>
      </c>
      <c r="MB4" s="110">
        <f>IF(Holzrechner!$C$15="fibreboard","X",)</f>
        <v>0</v>
      </c>
      <c r="MC4" s="110">
        <f>IF(Holzrechner!$C$15="fibreboard","X",)</f>
        <v>0</v>
      </c>
      <c r="MD4"/>
      <c r="ME4"/>
      <c r="MF4" t="e">
        <f>IF(SEARCH(Holzrechner!$C$15,'2.LCIA'!MF1),"X",)</f>
        <v>#VALUE!</v>
      </c>
      <c r="MG4" t="e">
        <f>IF(SEARCH(Holzrechner!$C$15,'2.LCIA'!MG1),"X",)</f>
        <v>#VALUE!</v>
      </c>
      <c r="MH4" t="e">
        <f>IF(SEARCH(Holzrechner!$C$15,'2.LCIA'!MH1),"X",)</f>
        <v>#VALUE!</v>
      </c>
      <c r="MI4" t="e">
        <f>IF(SEARCH(Holzrechner!$C$15,'2.LCIA'!MI1),"X",)</f>
        <v>#VALUE!</v>
      </c>
      <c r="MJ4" t="e">
        <f>IF(SEARCH(Holzrechner!$C$15,'2.LCIA'!MJ1),"X",)</f>
        <v>#VALUE!</v>
      </c>
      <c r="MK4" t="e">
        <f>IF(SEARCH(Holzrechner!$C$15,'2.LCIA'!MK1),"X",)</f>
        <v>#VALUE!</v>
      </c>
      <c r="ML4" t="e">
        <f>IF(SEARCH(Holzrechner!$C$15,'2.LCIA'!ML1),"X",)</f>
        <v>#VALUE!</v>
      </c>
      <c r="MM4" t="e">
        <f>IF(SEARCH(Holzrechner!$C$15,'2.LCIA'!MM1),"X",)</f>
        <v>#VALUE!</v>
      </c>
      <c r="MN4" t="e">
        <f>IF(SEARCH(Holzrechner!$C$15,'2.LCIA'!MN1),"X",)</f>
        <v>#VALUE!</v>
      </c>
      <c r="MO4" t="e">
        <f>IF(SEARCH(Holzrechner!$C$15,'2.LCIA'!MO1),"X",)</f>
        <v>#VALUE!</v>
      </c>
      <c r="MP4" t="e">
        <f>IF(SEARCH(Holzrechner!$C$15,'2.LCIA'!MP1),"X",)</f>
        <v>#VALUE!</v>
      </c>
      <c r="MQ4" t="e">
        <f>IF(SEARCH(Holzrechner!$C$15,'2.LCIA'!MQ1),"X",)</f>
        <v>#VALUE!</v>
      </c>
      <c r="MR4" t="e">
        <f>IF(SEARCH(Holzrechner!$C$15,'2.LCIA'!MR1),"X",)</f>
        <v>#VALUE!</v>
      </c>
      <c r="MS4" t="e">
        <f>IF(SEARCH(Holzrechner!$C$15,'2.LCIA'!MS1),"X",)</f>
        <v>#VALUE!</v>
      </c>
      <c r="MT4" t="e">
        <f>IF(SEARCH(Holzrechner!$C$15,'2.LCIA'!MT1),"X",)</f>
        <v>#VALUE!</v>
      </c>
      <c r="MU4" t="e">
        <f>IF(SEARCH(Holzrechner!$C$15,'2.LCIA'!MU1),"X",)</f>
        <v>#VALUE!</v>
      </c>
      <c r="MV4" t="e">
        <f>IF(SEARCH(Holzrechner!$C$15,'2.LCIA'!MV1),"X",)</f>
        <v>#VALUE!</v>
      </c>
      <c r="MW4" t="e">
        <f>IF(SEARCH(Holzrechner!$C$15,'2.LCIA'!MW1),"X",)</f>
        <v>#VALUE!</v>
      </c>
      <c r="MX4"/>
      <c r="MY4"/>
      <c r="MZ4" s="110">
        <f>IF(Holzrechner!$C$15="particleboard","X",)</f>
        <v>0</v>
      </c>
      <c r="NA4" s="110">
        <f>IF(Holzrechner!$C$15="particleboard","X",)</f>
        <v>0</v>
      </c>
      <c r="NB4" s="110">
        <f>IF(Holzrechner!$C$15="particleboard","X",)</f>
        <v>0</v>
      </c>
      <c r="NC4" s="110">
        <f>IF(Holzrechner!$C$15="particleboard","X",)</f>
        <v>0</v>
      </c>
      <c r="ND4" s="110">
        <f>IF(Holzrechner!$C$15="particleboard","X",)</f>
        <v>0</v>
      </c>
      <c r="NE4" s="110">
        <f>IF(Holzrechner!$C$15="particleboard","X",)</f>
        <v>0</v>
      </c>
      <c r="NF4" s="110">
        <f>IF(Holzrechner!$C$15="particleboard","X",)</f>
        <v>0</v>
      </c>
      <c r="NG4" s="110">
        <f>IF(Holzrechner!$C$15="particleboard","X",)</f>
        <v>0</v>
      </c>
      <c r="NH4" s="110">
        <f>IF(Holzrechner!$C$15="particleboard","X",)</f>
        <v>0</v>
      </c>
      <c r="NI4" s="110">
        <f>IF(Holzrechner!$C$15="particleboard, uncoated","X",)</f>
        <v>0</v>
      </c>
      <c r="NJ4" s="110">
        <f>IF(Holzrechner!$C$15="particleboard, uncoated","X",)</f>
        <v>0</v>
      </c>
      <c r="NK4" s="110">
        <f>IF(Holzrechner!$C$15="particleboard, uncoated","X",)</f>
        <v>0</v>
      </c>
      <c r="NL4" s="110">
        <f>IF(Holzrechner!$C$15="particleboard, uncoated","X",)</f>
        <v>0</v>
      </c>
      <c r="NM4" s="110">
        <f>IF(Holzrechner!$C$15="particleboard, uncoated","X",)</f>
        <v>0</v>
      </c>
      <c r="NN4" s="110">
        <f>IF(Holzrechner!$C$15="particleboard, uncoated","X",)</f>
        <v>0</v>
      </c>
      <c r="NO4" s="110">
        <f>IF(Holzrechner!$C$15="particleboard, uncoated","X",)</f>
        <v>0</v>
      </c>
      <c r="NP4" s="110">
        <f>IF(Holzrechner!$C$15="particleboard, uncoated","X",)</f>
        <v>0</v>
      </c>
      <c r="NQ4" s="110">
        <f>IF(Holzrechner!$C$15="particleboard, uncoated","X",)</f>
        <v>0</v>
      </c>
      <c r="NR4" s="29"/>
      <c r="NS4" s="29"/>
      <c r="NT4" s="29"/>
      <c r="NU4"/>
      <c r="NV4">
        <f t="array" ref="NV4">IF(OR(Holzrechner!$B$15=3,Holzrechner!$B$15=4),"X",)</f>
        <v>0</v>
      </c>
      <c r="NW4">
        <f>IF(Holzrechner!$C$15="fibreboard","X",)</f>
        <v>0</v>
      </c>
      <c r="NX4" s="121">
        <f t="array" ref="NX4">IF(AND(OR(Holzrechner!$B$15=1,Holzrechner!$B$15=2,Holzrechner!$B$15=5),OR(Holzrechner!$F$15=3,Holzrechner!$F$15=4,Holzrechner!$F$15=6,Holzrechner!$F$15=7)),"X",)</f>
        <v>0</v>
      </c>
      <c r="NY4" s="121" t="str">
        <f>IF(AND(OR(Holzrechner!$B$15=1,Holzrechner!$B$15=2,Holzrechner!$B$15=5),OR(Holzrechner!$F$15=2,Holzrechner!$F$15=5)),"X",)</f>
        <v>X</v>
      </c>
      <c r="NZ4" s="121"/>
      <c r="OA4" s="121">
        <f t="array" ref="OA4">IF(AND(OR(Holzrechner!$B$15=1,Holzrechner!$B$15=2,Holzrechner!$B$15=5),OR(Holzrechner!$F$15=3,Holzrechner!$F$15=4,Holzrechner!$F$15=6,Holzrechner!$F$15=7)),"X",)</f>
        <v>0</v>
      </c>
      <c r="OB4" s="121" t="str">
        <f>IF(AND(OR(Holzrechner!$B$15=1,Holzrechner!$B$15=2,Holzrechner!$B$15=5),OR(Holzrechner!$F$15=2,Holzrechner!$F$15=5)),"X",)</f>
        <v>X</v>
      </c>
      <c r="OC4" s="121"/>
      <c r="OD4" s="122">
        <f>IF(Holzrechner!$B$15=Holzrechner!$B$9,"X",)</f>
        <v>0</v>
      </c>
      <c r="OE4" s="122">
        <f>IF(OR(Holzrechner!$B$15=Holzrechner!$B$10,Holzrechner!$B$15=Holzrechner!$B$11),"X",)</f>
        <v>0</v>
      </c>
      <c r="OF4" t="e">
        <f>IF(AND(SEARCH(Holzrechner!$C$15,'2.LCIA'!OF1),SEARCH(Holzrechner!$E$15,OF1),SEARCH(Holzrechner!$G$15,OF1)),"X",)</f>
        <v>#VALUE!</v>
      </c>
      <c r="OG4" t="e">
        <f>IF(AND(SEARCH(Holzrechner!$C$15,'2.LCIA'!OG1),SEARCH(Holzrechner!$E$15,OG1),SEARCH(Holzrechner!$G$15,OG1)),"X",)</f>
        <v>#VALUE!</v>
      </c>
      <c r="OH4" t="e">
        <f>IF(AND(SEARCH(Holzrechner!$C$15,'2.LCIA'!OH1),SEARCH(Holzrechner!$E$15,OH1),SEARCH(Holzrechner!$G$15,OH1)),"X",)</f>
        <v>#VALUE!</v>
      </c>
      <c r="OI4" t="e">
        <f>IF(AND(SEARCH(Holzrechner!$C$15,'2.LCIA'!OI1),SEARCH(Holzrechner!$E$15,OI1),SEARCH(Holzrechner!$G$15,OI1)),"X",)</f>
        <v>#VALUE!</v>
      </c>
      <c r="OJ4" t="e">
        <f>IF(AND(SEARCH(Holzrechner!$C$15,'2.LCIA'!OJ1),SEARCH(Holzrechner!$E$15,OJ1),SEARCH(Holzrechner!$G$15,OJ1)),"X",)</f>
        <v>#VALUE!</v>
      </c>
      <c r="OK4" t="e">
        <f>IF(AND(SEARCH(Holzrechner!$C$15,'2.LCIA'!OK1),SEARCH(Holzrechner!$E$15,OK1),SEARCH(Holzrechner!$G$15,OK1)),"X",)</f>
        <v>#VALUE!</v>
      </c>
      <c r="OL4" t="e">
        <f>IF(SEARCH(Holzrechner!$E$15,OL1),"X",)</f>
        <v>#VALUE!</v>
      </c>
      <c r="OM4" t="e">
        <f>IF(SEARCH(Holzrechner!$E$15,OM1),"X",)</f>
        <v>#VALUE!</v>
      </c>
      <c r="ON4" t="e">
        <f t="array" ref="ON4">IF(SEARCH(Holzrechner!$E$15,ON1),"X",)</f>
        <v>#VALUE!</v>
      </c>
      <c r="OO4" t="e">
        <f>IF(SEARCH(Holzrechner!$E$15,OO1),"X",)</f>
        <v>#VALUE!</v>
      </c>
      <c r="OP4" t="e">
        <f>IF(SEARCH(Holzrechner!$E$15,OP1),"X",)</f>
        <v>#VALUE!</v>
      </c>
      <c r="OQ4" t="e">
        <f>IF(SEARCH(Holzrechner!$E$15,OQ1),"X",)</f>
        <v>#VALUE!</v>
      </c>
      <c r="OR4" t="e">
        <f>IF(SEARCH(Holzrechner!$E$15,OR1),"X",)</f>
        <v>#VALUE!</v>
      </c>
      <c r="OS4" t="e">
        <f>IF(SEARCH(Holzrechner!$E$15,OS1),"X",)</f>
        <v>#VALUE!</v>
      </c>
      <c r="OT4" t="e">
        <f>IF(SEARCH(Holzrechner!$E$15,OT1),"X",)</f>
        <v>#VALUE!</v>
      </c>
      <c r="OU4" t="str">
        <f t="array" ref="OU4">IF(SEARCH(Holzrechner!$E$15,OU1),"X",)</f>
        <v>X</v>
      </c>
      <c r="OV4" t="str">
        <f>IF(SEARCH(Holzrechner!$E$15,OV1),"X",)</f>
        <v>X</v>
      </c>
      <c r="OW4" t="str">
        <f>IF(SEARCH(Holzrechner!$E$15,OW1),"X",)</f>
        <v>X</v>
      </c>
      <c r="OX4" t="str">
        <f>IF(SEARCH(Holzrechner!$E$15,OX1),"X",)</f>
        <v>X</v>
      </c>
      <c r="OY4" t="str">
        <f>IF(SEARCH(Holzrechner!$E$15,OY1),"X",)</f>
        <v>X</v>
      </c>
      <c r="OZ4" t="str">
        <f>IF(SEARCH(Holzrechner!$E$15,OZ1),"X",)</f>
        <v>X</v>
      </c>
      <c r="PA4" t="str">
        <f>IF(SEARCH(Holzrechner!$E$15,PA1),"X",)</f>
        <v>X</v>
      </c>
      <c r="PB4" t="str">
        <f>IF(SEARCH(Holzrechner!$E$15,PB1),"X",)</f>
        <v>X</v>
      </c>
      <c r="PC4" t="str">
        <f>IF(SEARCH(Holzrechner!$E$15,PC1),"X",)</f>
        <v>X</v>
      </c>
    </row>
    <row r="5" spans="1:419" s="17" customFormat="1" outlineLevel="1">
      <c r="C5" s="101" t="str">
        <f>RIGHT(C1,(LEN(C1)-SEARCH("/",C1)))</f>
        <v>m3/AT U</v>
      </c>
      <c r="D5" s="29" t="str">
        <f t="shared" ref="D5:BO5" si="25">RIGHT(D1,(LEN(D1)-SEARCH("/",D1)))</f>
        <v>m3/DE U</v>
      </c>
      <c r="E5" s="29" t="str">
        <f t="shared" si="25"/>
        <v>m3/FI U</v>
      </c>
      <c r="F5" s="29" t="str">
        <f t="shared" si="25"/>
        <v>m3/FR U</v>
      </c>
      <c r="G5" s="29" t="str">
        <f t="shared" si="25"/>
        <v>m3/HU U</v>
      </c>
      <c r="H5" s="29" t="str">
        <f t="shared" si="25"/>
        <v>m3/IT U</v>
      </c>
      <c r="I5" s="29" t="str">
        <f t="shared" si="25"/>
        <v>m3/NO U</v>
      </c>
      <c r="J5" s="29" t="str">
        <f t="shared" si="25"/>
        <v>m3/SE U</v>
      </c>
      <c r="K5" s="29" t="str">
        <f t="shared" si="25"/>
        <v>CH U</v>
      </c>
      <c r="L5" s="29" t="str">
        <f t="shared" si="25"/>
        <v>m3/AT U</v>
      </c>
      <c r="M5" s="29" t="str">
        <f t="shared" si="25"/>
        <v>m3/DE U</v>
      </c>
      <c r="N5" s="29" t="str">
        <f t="shared" si="25"/>
        <v>m3/FI U</v>
      </c>
      <c r="O5" s="29" t="str">
        <f t="shared" si="25"/>
        <v>m3/FR U</v>
      </c>
      <c r="P5" s="29" t="str">
        <f t="shared" si="25"/>
        <v>m3/HU U</v>
      </c>
      <c r="Q5" s="29" t="str">
        <f t="shared" si="25"/>
        <v>m3/IT U</v>
      </c>
      <c r="R5" s="29" t="str">
        <f t="shared" si="25"/>
        <v>m3/NO U</v>
      </c>
      <c r="S5" s="29" t="str">
        <f t="shared" si="25"/>
        <v>m3/SE U</v>
      </c>
      <c r="T5" s="29" t="str">
        <f t="shared" si="25"/>
        <v>CH U</v>
      </c>
      <c r="U5" s="29" t="str">
        <f t="shared" si="25"/>
        <v>m3/AT U</v>
      </c>
      <c r="V5" s="29" t="str">
        <f t="shared" si="25"/>
        <v>m3/DE U</v>
      </c>
      <c r="W5" s="29" t="str">
        <f t="shared" si="25"/>
        <v>m3/FI U</v>
      </c>
      <c r="X5" s="29" t="str">
        <f t="shared" si="25"/>
        <v>m3/FR U</v>
      </c>
      <c r="Y5" s="29" t="str">
        <f t="shared" si="25"/>
        <v>m3/HU U</v>
      </c>
      <c r="Z5" s="29" t="str">
        <f t="shared" si="25"/>
        <v>m3/IT U</v>
      </c>
      <c r="AA5" s="29" t="str">
        <f t="shared" si="25"/>
        <v>m3/NO U</v>
      </c>
      <c r="AB5" s="29" t="str">
        <f t="shared" si="25"/>
        <v>m3/SE U</v>
      </c>
      <c r="AC5" s="29" t="str">
        <f t="shared" si="25"/>
        <v>CH U</v>
      </c>
      <c r="AD5" s="29" t="str">
        <f t="shared" si="25"/>
        <v>m3/AT U</v>
      </c>
      <c r="AE5" s="29" t="str">
        <f t="shared" si="25"/>
        <v>m3/DE U</v>
      </c>
      <c r="AF5" s="29" t="str">
        <f t="shared" si="25"/>
        <v>m3/FI U</v>
      </c>
      <c r="AG5" s="29" t="str">
        <f t="shared" si="25"/>
        <v>m3/FR U</v>
      </c>
      <c r="AH5" s="29" t="str">
        <f t="shared" si="25"/>
        <v>m3/HU U</v>
      </c>
      <c r="AI5" s="29" t="str">
        <f t="shared" si="25"/>
        <v>m3/IT U</v>
      </c>
      <c r="AJ5" s="29" t="str">
        <f t="shared" si="25"/>
        <v>m3/NO U</v>
      </c>
      <c r="AK5" s="29" t="str">
        <f t="shared" si="25"/>
        <v>m3/SE U</v>
      </c>
      <c r="AL5" s="29" t="str">
        <f t="shared" si="25"/>
        <v>CH U</v>
      </c>
      <c r="AM5" s="29" t="str">
        <f t="shared" si="25"/>
        <v>m3/AT U</v>
      </c>
      <c r="AN5" s="29" t="str">
        <f t="shared" si="25"/>
        <v>m3/DE U</v>
      </c>
      <c r="AO5" s="29" t="str">
        <f t="shared" si="25"/>
        <v>m3/FI U</v>
      </c>
      <c r="AP5" s="29" t="str">
        <f t="shared" si="25"/>
        <v>m3/FR U</v>
      </c>
      <c r="AQ5" s="29" t="str">
        <f t="shared" si="25"/>
        <v>m3/HU U</v>
      </c>
      <c r="AR5" s="29" t="str">
        <f t="shared" si="25"/>
        <v>m3/IT U</v>
      </c>
      <c r="AS5" s="29" t="str">
        <f t="shared" si="25"/>
        <v>m3/NO U</v>
      </c>
      <c r="AT5" s="29" t="str">
        <f t="shared" si="25"/>
        <v>m3/SE U</v>
      </c>
      <c r="AU5" s="29" t="str">
        <f t="shared" si="25"/>
        <v>CH U</v>
      </c>
      <c r="AV5" s="29" t="str">
        <f t="shared" si="25"/>
        <v>m3/AT U</v>
      </c>
      <c r="AW5" s="29" t="str">
        <f t="shared" si="25"/>
        <v>m3/DE U</v>
      </c>
      <c r="AX5" s="29" t="str">
        <f t="shared" si="25"/>
        <v>m3/FI U</v>
      </c>
      <c r="AY5" s="29" t="str">
        <f t="shared" si="25"/>
        <v>m3/FR U</v>
      </c>
      <c r="AZ5" s="29" t="str">
        <f t="shared" si="25"/>
        <v>m3/HU U</v>
      </c>
      <c r="BA5" s="29" t="str">
        <f t="shared" si="25"/>
        <v>m3/IT U</v>
      </c>
      <c r="BB5" s="29" t="str">
        <f t="shared" si="25"/>
        <v>m3/NO U</v>
      </c>
      <c r="BC5" s="29" t="str">
        <f t="shared" si="25"/>
        <v>m3/SE U</v>
      </c>
      <c r="BD5" s="29" t="str">
        <f t="shared" si="25"/>
        <v>CH U</v>
      </c>
      <c r="BE5" s="29" t="str">
        <f t="shared" si="25"/>
        <v>m3/AT U</v>
      </c>
      <c r="BF5" s="29" t="str">
        <f t="shared" si="25"/>
        <v>m3/DE U</v>
      </c>
      <c r="BG5" s="29" t="str">
        <f t="shared" si="25"/>
        <v>m3/FI U</v>
      </c>
      <c r="BH5" s="29" t="str">
        <f t="shared" si="25"/>
        <v>m3/FR U</v>
      </c>
      <c r="BI5" s="29" t="str">
        <f t="shared" si="25"/>
        <v>m3/HU U</v>
      </c>
      <c r="BJ5" s="29" t="str">
        <f t="shared" si="25"/>
        <v>m3/IT U</v>
      </c>
      <c r="BK5" s="29" t="str">
        <f t="shared" si="25"/>
        <v>m3/NO U</v>
      </c>
      <c r="BL5" s="29" t="str">
        <f t="shared" si="25"/>
        <v>m3/SE U</v>
      </c>
      <c r="BM5" s="29" t="str">
        <f t="shared" si="25"/>
        <v>CH U</v>
      </c>
      <c r="BN5" s="29" t="str">
        <f t="shared" si="25"/>
        <v>m3/AT U</v>
      </c>
      <c r="BO5" s="29" t="str">
        <f t="shared" si="25"/>
        <v>m3/DE U</v>
      </c>
      <c r="BP5" s="29" t="str">
        <f t="shared" ref="BP5:EA5" si="26">RIGHT(BP1,(LEN(BP1)-SEARCH("/",BP1)))</f>
        <v>m3/FI U</v>
      </c>
      <c r="BQ5" s="29" t="str">
        <f t="shared" si="26"/>
        <v>m3/FR U</v>
      </c>
      <c r="BR5" s="29" t="str">
        <f t="shared" si="26"/>
        <v>m3/HU U</v>
      </c>
      <c r="BS5" s="29" t="str">
        <f t="shared" si="26"/>
        <v>m3/IT U</v>
      </c>
      <c r="BT5" s="29" t="str">
        <f t="shared" si="26"/>
        <v>m3/NO U</v>
      </c>
      <c r="BU5" s="29" t="str">
        <f t="shared" si="26"/>
        <v>m3/SE U</v>
      </c>
      <c r="BV5" s="29" t="str">
        <f t="shared" si="26"/>
        <v>CH U</v>
      </c>
      <c r="BW5" s="29" t="str">
        <f t="shared" si="26"/>
        <v>m3/AT U</v>
      </c>
      <c r="BX5" s="29" t="str">
        <f t="shared" si="26"/>
        <v>m3/DE U</v>
      </c>
      <c r="BY5" s="29" t="str">
        <f t="shared" si="26"/>
        <v>m3/FI U</v>
      </c>
      <c r="BZ5" s="29" t="str">
        <f t="shared" si="26"/>
        <v>m3/FR U</v>
      </c>
      <c r="CA5" s="29" t="str">
        <f t="shared" si="26"/>
        <v>m3/HU U</v>
      </c>
      <c r="CB5" s="29" t="str">
        <f t="shared" si="26"/>
        <v>m3/IT U</v>
      </c>
      <c r="CC5" s="29" t="str">
        <f t="shared" si="26"/>
        <v>m3/NO U</v>
      </c>
      <c r="CD5" s="29" t="str">
        <f t="shared" si="26"/>
        <v>m3/SE U</v>
      </c>
      <c r="CE5" s="29" t="str">
        <f t="shared" si="26"/>
        <v>CH U</v>
      </c>
      <c r="CF5" s="29" t="str">
        <f t="shared" si="26"/>
        <v>m3/AT U</v>
      </c>
      <c r="CG5" s="29" t="str">
        <f t="shared" si="26"/>
        <v>m3/DE U</v>
      </c>
      <c r="CH5" s="29" t="str">
        <f t="shared" si="26"/>
        <v>m3/FI U</v>
      </c>
      <c r="CI5" s="29" t="str">
        <f t="shared" si="26"/>
        <v>m3/FR U</v>
      </c>
      <c r="CJ5" s="29" t="str">
        <f t="shared" si="26"/>
        <v>m3/HU U</v>
      </c>
      <c r="CK5" s="29" t="str">
        <f t="shared" si="26"/>
        <v>m3/IT U</v>
      </c>
      <c r="CL5" s="29" t="str">
        <f t="shared" si="26"/>
        <v>m3/NO U</v>
      </c>
      <c r="CM5" s="29" t="str">
        <f t="shared" si="26"/>
        <v>m3/SE U</v>
      </c>
      <c r="CN5" s="29" t="str">
        <f t="shared" si="26"/>
        <v>CH U</v>
      </c>
      <c r="CO5" s="29" t="str">
        <f t="shared" si="26"/>
        <v>m3/AT U</v>
      </c>
      <c r="CP5" s="29" t="str">
        <f t="shared" si="26"/>
        <v>m3/DE U</v>
      </c>
      <c r="CQ5" s="29" t="str">
        <f t="shared" si="26"/>
        <v>m3/FI U</v>
      </c>
      <c r="CR5" s="29" t="str">
        <f t="shared" si="26"/>
        <v>m3/FR U</v>
      </c>
      <c r="CS5" s="29" t="str">
        <f t="shared" si="26"/>
        <v>m3/HU U</v>
      </c>
      <c r="CT5" s="29" t="str">
        <f t="shared" si="26"/>
        <v>m3/IT U</v>
      </c>
      <c r="CU5" s="29" t="str">
        <f t="shared" si="26"/>
        <v>m3/NO U</v>
      </c>
      <c r="CV5" s="29" t="str">
        <f t="shared" si="26"/>
        <v>m3/SE U</v>
      </c>
      <c r="CW5" s="29" t="str">
        <f t="shared" si="26"/>
        <v>CH U</v>
      </c>
      <c r="CX5" s="29" t="str">
        <f t="shared" si="26"/>
        <v>m3/AT U</v>
      </c>
      <c r="CY5" s="29" t="str">
        <f t="shared" si="26"/>
        <v>m3/DE U</v>
      </c>
      <c r="CZ5" s="29" t="str">
        <f t="shared" si="26"/>
        <v>m3/FI U</v>
      </c>
      <c r="DA5" s="29" t="str">
        <f t="shared" si="26"/>
        <v>m3/FR U</v>
      </c>
      <c r="DB5" s="29" t="str">
        <f t="shared" si="26"/>
        <v>m3/HU U</v>
      </c>
      <c r="DC5" s="29" t="str">
        <f t="shared" si="26"/>
        <v>m3/IT U</v>
      </c>
      <c r="DD5" s="29" t="str">
        <f t="shared" si="26"/>
        <v>m3/NO U</v>
      </c>
      <c r="DE5" s="29" t="str">
        <f t="shared" si="26"/>
        <v>m3/SE U</v>
      </c>
      <c r="DF5" s="29" t="str">
        <f t="shared" si="26"/>
        <v>CH U</v>
      </c>
      <c r="DG5" s="29" t="e">
        <f t="shared" si="26"/>
        <v>#VALUE!</v>
      </c>
      <c r="DH5" s="29" t="e">
        <f t="shared" si="26"/>
        <v>#VALUE!</v>
      </c>
      <c r="DI5" s="29" t="str">
        <f t="shared" si="26"/>
        <v>m3/AT U</v>
      </c>
      <c r="DJ5" s="29" t="str">
        <f t="shared" si="26"/>
        <v>m3/DE U</v>
      </c>
      <c r="DK5" s="29" t="str">
        <f t="shared" si="26"/>
        <v>m3/FI U</v>
      </c>
      <c r="DL5" s="29" t="str">
        <f t="shared" si="26"/>
        <v>m3/FR U</v>
      </c>
      <c r="DM5" s="29" t="str">
        <f t="shared" si="26"/>
        <v>m3/HU U</v>
      </c>
      <c r="DN5" s="29" t="str">
        <f t="shared" si="26"/>
        <v>m3/IT U</v>
      </c>
      <c r="DO5" s="29" t="str">
        <f t="shared" si="26"/>
        <v>m3/NO U</v>
      </c>
      <c r="DP5" s="29" t="str">
        <f t="shared" si="26"/>
        <v>m3/SE U</v>
      </c>
      <c r="DQ5" s="29" t="str">
        <f t="shared" si="26"/>
        <v>CH U</v>
      </c>
      <c r="DR5" s="29" t="str">
        <f t="shared" si="26"/>
        <v>m3/AT U</v>
      </c>
      <c r="DS5" s="29" t="str">
        <f t="shared" si="26"/>
        <v>m3/DE U</v>
      </c>
      <c r="DT5" s="29" t="str">
        <f t="shared" si="26"/>
        <v>m3/FI U</v>
      </c>
      <c r="DU5" s="29" t="str">
        <f t="shared" si="26"/>
        <v>m3/FR U</v>
      </c>
      <c r="DV5" s="29" t="str">
        <f t="shared" si="26"/>
        <v>m3/HU U</v>
      </c>
      <c r="DW5" s="29" t="str">
        <f t="shared" si="26"/>
        <v>m3/IT U</v>
      </c>
      <c r="DX5" s="29" t="str">
        <f t="shared" si="26"/>
        <v>m3/NO U</v>
      </c>
      <c r="DY5" s="29" t="str">
        <f t="shared" si="26"/>
        <v>m3/SE U</v>
      </c>
      <c r="DZ5" s="29" t="str">
        <f t="shared" si="26"/>
        <v>CH U</v>
      </c>
      <c r="EA5" s="29" t="str">
        <f t="shared" si="26"/>
        <v>m3/AT U</v>
      </c>
      <c r="EB5" s="29" t="str">
        <f t="shared" ref="EB5:GM5" si="27">RIGHT(EB1,(LEN(EB1)-SEARCH("/",EB1)))</f>
        <v>m3/DE U</v>
      </c>
      <c r="EC5" s="29" t="str">
        <f t="shared" si="27"/>
        <v>m3/FI U</v>
      </c>
      <c r="ED5" s="29" t="str">
        <f t="shared" si="27"/>
        <v>m3/FR U</v>
      </c>
      <c r="EE5" s="29" t="str">
        <f t="shared" si="27"/>
        <v>m3/HU U</v>
      </c>
      <c r="EF5" s="29" t="str">
        <f t="shared" si="27"/>
        <v>m3/IT U</v>
      </c>
      <c r="EG5" s="29" t="str">
        <f t="shared" si="27"/>
        <v>m3/NO U</v>
      </c>
      <c r="EH5" s="29" t="str">
        <f t="shared" si="27"/>
        <v>m3/SE U</v>
      </c>
      <c r="EI5" s="29" t="str">
        <f t="shared" si="27"/>
        <v>CH U</v>
      </c>
      <c r="EJ5" s="29" t="str">
        <f t="shared" si="27"/>
        <v>m3/AT U</v>
      </c>
      <c r="EK5" s="29" t="str">
        <f t="shared" si="27"/>
        <v>m3/DE U</v>
      </c>
      <c r="EL5" s="29" t="str">
        <f t="shared" si="27"/>
        <v>m3/FI U</v>
      </c>
      <c r="EM5" s="29" t="str">
        <f t="shared" si="27"/>
        <v>m3/FR U</v>
      </c>
      <c r="EN5" s="29" t="str">
        <f t="shared" si="27"/>
        <v>m3/HU U</v>
      </c>
      <c r="EO5" s="29" t="str">
        <f t="shared" si="27"/>
        <v>m3/IT U</v>
      </c>
      <c r="EP5" s="29" t="str">
        <f t="shared" si="27"/>
        <v>m3/NO U</v>
      </c>
      <c r="EQ5" s="29" t="str">
        <f t="shared" si="27"/>
        <v>m3/SE U</v>
      </c>
      <c r="ER5" s="29" t="str">
        <f t="shared" si="27"/>
        <v>CH U</v>
      </c>
      <c r="ES5" s="29" t="str">
        <f t="shared" si="27"/>
        <v>m3/AT U</v>
      </c>
      <c r="ET5" s="29" t="str">
        <f t="shared" si="27"/>
        <v>m3/DE U</v>
      </c>
      <c r="EU5" s="29" t="str">
        <f t="shared" si="27"/>
        <v>m3/FI U</v>
      </c>
      <c r="EV5" s="29" t="str">
        <f t="shared" si="27"/>
        <v>m3/FR U</v>
      </c>
      <c r="EW5" s="29" t="str">
        <f t="shared" si="27"/>
        <v>m3/HU U</v>
      </c>
      <c r="EX5" s="29" t="str">
        <f t="shared" si="27"/>
        <v>m3/IT U</v>
      </c>
      <c r="EY5" s="29" t="str">
        <f t="shared" si="27"/>
        <v>m3/NO U</v>
      </c>
      <c r="EZ5" s="29" t="str">
        <f t="shared" si="27"/>
        <v>m3/SE U</v>
      </c>
      <c r="FA5" s="29" t="str">
        <f t="shared" si="27"/>
        <v>CH U</v>
      </c>
      <c r="FB5" s="29" t="str">
        <f t="shared" si="27"/>
        <v>m3/AT U</v>
      </c>
      <c r="FC5" s="29" t="str">
        <f t="shared" si="27"/>
        <v>m3/DE U</v>
      </c>
      <c r="FD5" s="29" t="str">
        <f t="shared" si="27"/>
        <v>m3/FI U</v>
      </c>
      <c r="FE5" s="29" t="str">
        <f t="shared" si="27"/>
        <v>m3/FR U</v>
      </c>
      <c r="FF5" s="29" t="str">
        <f t="shared" si="27"/>
        <v>m3/HU U</v>
      </c>
      <c r="FG5" s="29" t="str">
        <f t="shared" si="27"/>
        <v>m3/IT U</v>
      </c>
      <c r="FH5" s="29" t="str">
        <f t="shared" si="27"/>
        <v>m3/NO U</v>
      </c>
      <c r="FI5" s="29" t="str">
        <f t="shared" si="27"/>
        <v>m3/SE U</v>
      </c>
      <c r="FJ5" s="29" t="str">
        <f t="shared" si="27"/>
        <v>CH U</v>
      </c>
      <c r="FK5" s="29" t="str">
        <f t="shared" si="27"/>
        <v>m3/AT U</v>
      </c>
      <c r="FL5" s="29" t="str">
        <f t="shared" si="27"/>
        <v>m3/DE U</v>
      </c>
      <c r="FM5" s="29" t="str">
        <f t="shared" si="27"/>
        <v>m3/FI U</v>
      </c>
      <c r="FN5" s="29" t="str">
        <f t="shared" si="27"/>
        <v>m3/FR U</v>
      </c>
      <c r="FO5" s="29" t="str">
        <f t="shared" si="27"/>
        <v>m3/HU U</v>
      </c>
      <c r="FP5" s="29" t="str">
        <f t="shared" si="27"/>
        <v>m3/IT U</v>
      </c>
      <c r="FQ5" s="29" t="str">
        <f t="shared" si="27"/>
        <v>m3/NO U</v>
      </c>
      <c r="FR5" s="29" t="str">
        <f t="shared" si="27"/>
        <v>m3/SE U</v>
      </c>
      <c r="FS5" s="29" t="str">
        <f t="shared" si="27"/>
        <v>CH U</v>
      </c>
      <c r="FT5" s="29" t="str">
        <f t="shared" si="27"/>
        <v>m3/AT U</v>
      </c>
      <c r="FU5" s="29" t="str">
        <f t="shared" si="27"/>
        <v>m3/DE U</v>
      </c>
      <c r="FV5" s="29" t="str">
        <f t="shared" si="27"/>
        <v>m3/FI U</v>
      </c>
      <c r="FW5" s="29" t="str">
        <f t="shared" si="27"/>
        <v>m3/FR U</v>
      </c>
      <c r="FX5" s="29" t="str">
        <f t="shared" si="27"/>
        <v>m3/HU U</v>
      </c>
      <c r="FY5" s="29" t="str">
        <f t="shared" si="27"/>
        <v>m3/IT U</v>
      </c>
      <c r="FZ5" s="29" t="str">
        <f t="shared" si="27"/>
        <v>m3/NO U</v>
      </c>
      <c r="GA5" s="29" t="str">
        <f t="shared" si="27"/>
        <v>m3/SE U</v>
      </c>
      <c r="GB5" s="29" t="str">
        <f t="shared" si="27"/>
        <v>CH U</v>
      </c>
      <c r="GC5" s="29" t="str">
        <f t="shared" si="27"/>
        <v>m3/AT U</v>
      </c>
      <c r="GD5" s="29" t="str">
        <f t="shared" si="27"/>
        <v>m3/DE U</v>
      </c>
      <c r="GE5" s="29" t="str">
        <f t="shared" si="27"/>
        <v>m3/FI U</v>
      </c>
      <c r="GF5" s="29" t="str">
        <f t="shared" si="27"/>
        <v>m3/FR U</v>
      </c>
      <c r="GG5" s="29" t="str">
        <f t="shared" si="27"/>
        <v>m3/HU U</v>
      </c>
      <c r="GH5" s="29" t="str">
        <f t="shared" si="27"/>
        <v>m3/IT U</v>
      </c>
      <c r="GI5" s="29" t="str">
        <f t="shared" si="27"/>
        <v>m3/NO U</v>
      </c>
      <c r="GJ5" s="29" t="str">
        <f t="shared" si="27"/>
        <v>m3/SE U</v>
      </c>
      <c r="GK5" s="29" t="str">
        <f t="shared" si="27"/>
        <v>CH U</v>
      </c>
      <c r="GL5" s="29" t="str">
        <f t="shared" si="27"/>
        <v>m3/AT U</v>
      </c>
      <c r="GM5" s="29" t="str">
        <f t="shared" si="27"/>
        <v>m3/DE U</v>
      </c>
      <c r="GN5" s="29" t="str">
        <f t="shared" ref="GN5:IY5" si="28">RIGHT(GN1,(LEN(GN1)-SEARCH("/",GN1)))</f>
        <v>m3/FI U</v>
      </c>
      <c r="GO5" s="29" t="str">
        <f t="shared" si="28"/>
        <v>m3/FR U</v>
      </c>
      <c r="GP5" s="29" t="str">
        <f t="shared" si="28"/>
        <v>m3/HU U</v>
      </c>
      <c r="GQ5" s="29" t="str">
        <f t="shared" si="28"/>
        <v>m3/IT U</v>
      </c>
      <c r="GR5" s="29" t="str">
        <f t="shared" si="28"/>
        <v>m3/NO U</v>
      </c>
      <c r="GS5" s="29" t="str">
        <f t="shared" si="28"/>
        <v>m3/SE U</v>
      </c>
      <c r="GT5" s="29" t="str">
        <f t="shared" si="28"/>
        <v>CH U</v>
      </c>
      <c r="GU5" s="29" t="str">
        <f t="shared" si="28"/>
        <v>m3/AT U</v>
      </c>
      <c r="GV5" s="29" t="str">
        <f t="shared" si="28"/>
        <v>m3/DE U</v>
      </c>
      <c r="GW5" s="29" t="str">
        <f t="shared" si="28"/>
        <v>m3/FI U</v>
      </c>
      <c r="GX5" s="29" t="str">
        <f t="shared" si="28"/>
        <v>m3/FR U</v>
      </c>
      <c r="GY5" s="29" t="str">
        <f t="shared" si="28"/>
        <v>m3/HU U</v>
      </c>
      <c r="GZ5" s="29" t="str">
        <f t="shared" si="28"/>
        <v>m3/IT U</v>
      </c>
      <c r="HA5" s="29" t="str">
        <f t="shared" si="28"/>
        <v>m3/NO U</v>
      </c>
      <c r="HB5" s="29" t="str">
        <f t="shared" si="28"/>
        <v>m3/SE U</v>
      </c>
      <c r="HC5" s="29" t="str">
        <f t="shared" si="28"/>
        <v>CH U</v>
      </c>
      <c r="HD5" s="29" t="str">
        <f t="shared" si="28"/>
        <v>m3/AT U</v>
      </c>
      <c r="HE5" s="29" t="str">
        <f t="shared" si="28"/>
        <v>m3/DE U</v>
      </c>
      <c r="HF5" s="29" t="str">
        <f t="shared" si="28"/>
        <v>m3/FI U</v>
      </c>
      <c r="HG5" s="29" t="str">
        <f t="shared" si="28"/>
        <v>m3/FR U</v>
      </c>
      <c r="HH5" s="29" t="str">
        <f t="shared" si="28"/>
        <v>m3/HU U</v>
      </c>
      <c r="HI5" s="29" t="str">
        <f t="shared" si="28"/>
        <v>m3/IT U</v>
      </c>
      <c r="HJ5" s="29" t="str">
        <f t="shared" si="28"/>
        <v>m3/NO U</v>
      </c>
      <c r="HK5" s="29" t="str">
        <f t="shared" si="28"/>
        <v>m3/SE U</v>
      </c>
      <c r="HL5" s="29" t="str">
        <f t="shared" si="28"/>
        <v>CH U</v>
      </c>
      <c r="HM5" s="29" t="e">
        <f t="shared" si="28"/>
        <v>#VALUE!</v>
      </c>
      <c r="HN5" s="29" t="e">
        <f t="shared" si="28"/>
        <v>#VALUE!</v>
      </c>
      <c r="HO5" s="29" t="str">
        <f t="shared" si="28"/>
        <v>m3/AT U</v>
      </c>
      <c r="HP5" s="29" t="str">
        <f t="shared" si="28"/>
        <v>m3/DE U</v>
      </c>
      <c r="HQ5" s="29" t="str">
        <f t="shared" si="28"/>
        <v>m3/FI U</v>
      </c>
      <c r="HR5" s="29" t="str">
        <f t="shared" si="28"/>
        <v>m3/FR U</v>
      </c>
      <c r="HS5" s="29" t="str">
        <f t="shared" si="28"/>
        <v>m3/HU U</v>
      </c>
      <c r="HT5" s="29" t="str">
        <f t="shared" si="28"/>
        <v>m3/IT U</v>
      </c>
      <c r="HU5" s="29" t="str">
        <f t="shared" si="28"/>
        <v>m3/NO U</v>
      </c>
      <c r="HV5" s="29" t="str">
        <f t="shared" si="28"/>
        <v>m3/SE U</v>
      </c>
      <c r="HW5" s="29" t="str">
        <f t="shared" si="28"/>
        <v>CH U</v>
      </c>
      <c r="HX5" s="29" t="str">
        <f t="shared" si="28"/>
        <v>m3/AT U</v>
      </c>
      <c r="HY5" s="29" t="str">
        <f t="shared" si="28"/>
        <v>m3/DE U</v>
      </c>
      <c r="HZ5" s="29" t="str">
        <f t="shared" si="28"/>
        <v>m3/FI U</v>
      </c>
      <c r="IA5" s="29" t="str">
        <f t="shared" si="28"/>
        <v>m3/FR U</v>
      </c>
      <c r="IB5" s="29" t="str">
        <f t="shared" si="28"/>
        <v>m3/HU U</v>
      </c>
      <c r="IC5" s="29" t="str">
        <f t="shared" si="28"/>
        <v>m3/IT U</v>
      </c>
      <c r="ID5" s="29" t="str">
        <f t="shared" si="28"/>
        <v>m3/NO U</v>
      </c>
      <c r="IE5" s="29" t="str">
        <f t="shared" si="28"/>
        <v>m3/SE U</v>
      </c>
      <c r="IF5" s="29" t="str">
        <f t="shared" si="28"/>
        <v>CH U</v>
      </c>
      <c r="IG5" s="29" t="str">
        <f t="shared" si="28"/>
        <v>m3/AT U</v>
      </c>
      <c r="IH5" s="29" t="str">
        <f t="shared" si="28"/>
        <v>m3/DE U</v>
      </c>
      <c r="II5" s="29" t="str">
        <f t="shared" si="28"/>
        <v>m3/FI U</v>
      </c>
      <c r="IJ5" s="29" t="str">
        <f t="shared" si="28"/>
        <v>m3/FR U</v>
      </c>
      <c r="IK5" s="29" t="str">
        <f t="shared" si="28"/>
        <v>m3/HU U</v>
      </c>
      <c r="IL5" s="29" t="str">
        <f t="shared" si="28"/>
        <v>m3/IT U</v>
      </c>
      <c r="IM5" s="29" t="str">
        <f t="shared" si="28"/>
        <v>m3/NO U</v>
      </c>
      <c r="IN5" s="29" t="str">
        <f t="shared" si="28"/>
        <v>m3/SE U</v>
      </c>
      <c r="IO5" s="29" t="str">
        <f t="shared" si="28"/>
        <v>CH U</v>
      </c>
      <c r="IP5" s="29" t="str">
        <f t="shared" si="28"/>
        <v>m3/AT U</v>
      </c>
      <c r="IQ5" s="29" t="str">
        <f t="shared" si="28"/>
        <v>m3/DE U</v>
      </c>
      <c r="IR5" s="29" t="str">
        <f t="shared" si="28"/>
        <v>m3/FI U</v>
      </c>
      <c r="IS5" s="29" t="str">
        <f t="shared" si="28"/>
        <v>m3/FR U</v>
      </c>
      <c r="IT5" s="29" t="str">
        <f t="shared" si="28"/>
        <v>m3/HU U</v>
      </c>
      <c r="IU5" s="29" t="str">
        <f t="shared" si="28"/>
        <v>m3/IT U</v>
      </c>
      <c r="IV5" s="29" t="str">
        <f t="shared" si="28"/>
        <v>m3/NO U</v>
      </c>
      <c r="IW5" s="29" t="str">
        <f t="shared" si="28"/>
        <v>m3/SE U</v>
      </c>
      <c r="IX5" s="29" t="str">
        <f t="shared" si="28"/>
        <v>CH U</v>
      </c>
      <c r="IY5" s="29" t="str">
        <f t="shared" si="28"/>
        <v>m3/AT U</v>
      </c>
      <c r="IZ5" s="29" t="str">
        <f t="shared" ref="IZ5:LK5" si="29">RIGHT(IZ1,(LEN(IZ1)-SEARCH("/",IZ1)))</f>
        <v>m3/DE U</v>
      </c>
      <c r="JA5" s="29" t="str">
        <f t="shared" si="29"/>
        <v>m3/FI U</v>
      </c>
      <c r="JB5" s="29" t="str">
        <f t="shared" si="29"/>
        <v>m3/FR U</v>
      </c>
      <c r="JC5" s="29" t="str">
        <f t="shared" si="29"/>
        <v>m3/HU U</v>
      </c>
      <c r="JD5" s="29" t="str">
        <f t="shared" si="29"/>
        <v>m3/IT U</v>
      </c>
      <c r="JE5" s="29" t="str">
        <f t="shared" si="29"/>
        <v>m3/NO U</v>
      </c>
      <c r="JF5" s="29" t="str">
        <f t="shared" si="29"/>
        <v>m3/SE U</v>
      </c>
      <c r="JG5" s="29" t="str">
        <f t="shared" si="29"/>
        <v>CH U</v>
      </c>
      <c r="JH5" s="29" t="str">
        <f t="shared" si="29"/>
        <v>m3/AT U</v>
      </c>
      <c r="JI5" s="29" t="str">
        <f t="shared" si="29"/>
        <v>m3/DE U</v>
      </c>
      <c r="JJ5" s="29" t="str">
        <f t="shared" si="29"/>
        <v>m3/FI U</v>
      </c>
      <c r="JK5" s="29" t="str">
        <f t="shared" si="29"/>
        <v>m3/FR U</v>
      </c>
      <c r="JL5" s="29" t="str">
        <f t="shared" si="29"/>
        <v>m3/HU U</v>
      </c>
      <c r="JM5" s="29" t="str">
        <f t="shared" si="29"/>
        <v>m3/IT U</v>
      </c>
      <c r="JN5" s="29" t="str">
        <f t="shared" si="29"/>
        <v>m3/NO U</v>
      </c>
      <c r="JO5" s="29" t="str">
        <f t="shared" si="29"/>
        <v>m3/SE U</v>
      </c>
      <c r="JP5" s="29" t="str">
        <f t="shared" si="29"/>
        <v>CH U</v>
      </c>
      <c r="JQ5" s="29" t="str">
        <f t="shared" si="29"/>
        <v>m3/AT U</v>
      </c>
      <c r="JR5" s="29" t="str">
        <f t="shared" si="29"/>
        <v>m3/DE U</v>
      </c>
      <c r="JS5" s="29" t="str">
        <f t="shared" si="29"/>
        <v>m3/FI U</v>
      </c>
      <c r="JT5" s="29" t="str">
        <f t="shared" si="29"/>
        <v>m3/FR U</v>
      </c>
      <c r="JU5" s="29" t="str">
        <f t="shared" si="29"/>
        <v>m3/HU U</v>
      </c>
      <c r="JV5" s="29" t="str">
        <f t="shared" si="29"/>
        <v>m3/IT U</v>
      </c>
      <c r="JW5" s="29" t="str">
        <f t="shared" si="29"/>
        <v>m3/NO U</v>
      </c>
      <c r="JX5" s="29" t="str">
        <f t="shared" si="29"/>
        <v>m3/SE U</v>
      </c>
      <c r="JY5" s="29" t="str">
        <f t="shared" si="29"/>
        <v>CH U</v>
      </c>
      <c r="JZ5" s="29" t="str">
        <f t="shared" si="29"/>
        <v>m3/AT U</v>
      </c>
      <c r="KA5" s="29" t="str">
        <f t="shared" si="29"/>
        <v>m3/DE U</v>
      </c>
      <c r="KB5" s="29" t="str">
        <f t="shared" si="29"/>
        <v>m3/FI U</v>
      </c>
      <c r="KC5" s="29" t="str">
        <f t="shared" si="29"/>
        <v>m3/FR U</v>
      </c>
      <c r="KD5" s="29" t="str">
        <f t="shared" si="29"/>
        <v>m3/HU U</v>
      </c>
      <c r="KE5" s="29" t="str">
        <f t="shared" si="29"/>
        <v>m3/IT U</v>
      </c>
      <c r="KF5" s="29" t="str">
        <f t="shared" si="29"/>
        <v>m3/NO U</v>
      </c>
      <c r="KG5" s="29" t="str">
        <f t="shared" si="29"/>
        <v>m3/SE U</v>
      </c>
      <c r="KH5" s="29" t="str">
        <f t="shared" si="29"/>
        <v>CH U</v>
      </c>
      <c r="KI5" s="29" t="str">
        <f t="shared" si="29"/>
        <v>m3/AT U</v>
      </c>
      <c r="KJ5" s="29" t="str">
        <f t="shared" si="29"/>
        <v>m3/DE U</v>
      </c>
      <c r="KK5" s="29" t="str">
        <f t="shared" si="29"/>
        <v>m3/FI U</v>
      </c>
      <c r="KL5" s="29" t="str">
        <f t="shared" si="29"/>
        <v>m3/FR U</v>
      </c>
      <c r="KM5" s="29" t="str">
        <f t="shared" si="29"/>
        <v>m3/HU U</v>
      </c>
      <c r="KN5" s="29" t="str">
        <f t="shared" si="29"/>
        <v>m3/IT U</v>
      </c>
      <c r="KO5" s="29" t="str">
        <f t="shared" si="29"/>
        <v>m3/NO U</v>
      </c>
      <c r="KP5" s="29" t="str">
        <f t="shared" si="29"/>
        <v>m3/SE U</v>
      </c>
      <c r="KQ5" s="29" t="str">
        <f t="shared" si="29"/>
        <v>CH U</v>
      </c>
      <c r="KR5" s="29" t="str">
        <f t="shared" si="29"/>
        <v>m3/AT U</v>
      </c>
      <c r="KS5" s="29" t="str">
        <f t="shared" si="29"/>
        <v>m3/DE U</v>
      </c>
      <c r="KT5" s="29" t="str">
        <f t="shared" si="29"/>
        <v>m3/FI U</v>
      </c>
      <c r="KU5" s="29" t="str">
        <f t="shared" si="29"/>
        <v>m3/FR U</v>
      </c>
      <c r="KV5" s="29" t="str">
        <f t="shared" si="29"/>
        <v>m3/HU U</v>
      </c>
      <c r="KW5" s="29" t="str">
        <f t="shared" si="29"/>
        <v>m3/IT U</v>
      </c>
      <c r="KX5" s="29" t="str">
        <f t="shared" si="29"/>
        <v>m3/NO U</v>
      </c>
      <c r="KY5" s="29" t="str">
        <f t="shared" si="29"/>
        <v>m3/SE U</v>
      </c>
      <c r="KZ5" s="29" t="str">
        <f t="shared" si="29"/>
        <v>CH U</v>
      </c>
      <c r="LA5" s="29" t="str">
        <f t="shared" si="29"/>
        <v>m3/AT U</v>
      </c>
      <c r="LB5" s="29" t="str">
        <f t="shared" si="29"/>
        <v>m3/DE U</v>
      </c>
      <c r="LC5" s="29" t="str">
        <f t="shared" si="29"/>
        <v>m3/FI U</v>
      </c>
      <c r="LD5" s="29" t="str">
        <f t="shared" si="29"/>
        <v>m3/FR U</v>
      </c>
      <c r="LE5" s="29" t="str">
        <f t="shared" si="29"/>
        <v>m3/HU U</v>
      </c>
      <c r="LF5" s="29" t="str">
        <f t="shared" si="29"/>
        <v>m3/IT U</v>
      </c>
      <c r="LG5" s="29" t="str">
        <f t="shared" si="29"/>
        <v>m3/NO U</v>
      </c>
      <c r="LH5" s="29" t="str">
        <f t="shared" si="29"/>
        <v>m3/SE U</v>
      </c>
      <c r="LI5" s="29" t="str">
        <f t="shared" si="29"/>
        <v>CH U</v>
      </c>
      <c r="LJ5" s="29" t="str">
        <f t="shared" si="29"/>
        <v>m3/AT U</v>
      </c>
      <c r="LK5" s="29" t="str">
        <f t="shared" si="29"/>
        <v>m3/DE U</v>
      </c>
      <c r="LL5" s="29" t="str">
        <f t="shared" ref="LL5:NQ5" si="30">RIGHT(LL1,(LEN(LL1)-SEARCH("/",LL1)))</f>
        <v>m3/FI U</v>
      </c>
      <c r="LM5" s="29" t="str">
        <f t="shared" si="30"/>
        <v>m3/FR U</v>
      </c>
      <c r="LN5" s="29" t="str">
        <f t="shared" si="30"/>
        <v>m3/HU U</v>
      </c>
      <c r="LO5" s="29" t="str">
        <f t="shared" si="30"/>
        <v>m3/IT U</v>
      </c>
      <c r="LP5" s="29" t="str">
        <f t="shared" si="30"/>
        <v>m3/NO U</v>
      </c>
      <c r="LQ5" s="29" t="str">
        <f t="shared" si="30"/>
        <v>m3/SE U</v>
      </c>
      <c r="LR5" s="29" t="str">
        <f t="shared" si="30"/>
        <v>CH U</v>
      </c>
      <c r="LS5" s="29"/>
      <c r="LT5" s="29"/>
      <c r="LU5" s="111" t="str">
        <f t="shared" si="30"/>
        <v>CH U</v>
      </c>
      <c r="LV5" s="112" t="str">
        <f t="shared" si="30"/>
        <v>m3/AT U</v>
      </c>
      <c r="LW5" s="112" t="str">
        <f t="shared" si="30"/>
        <v>m3/DE U</v>
      </c>
      <c r="LX5" s="112" t="str">
        <f t="shared" si="30"/>
        <v>m3/FI U</v>
      </c>
      <c r="LY5" s="112" t="str">
        <f t="shared" si="30"/>
        <v>m3/FR U</v>
      </c>
      <c r="LZ5" s="112" t="str">
        <f t="shared" si="30"/>
        <v>m3/HU U</v>
      </c>
      <c r="MA5" s="112" t="str">
        <f t="shared" si="30"/>
        <v>m3/IT U</v>
      </c>
      <c r="MB5" s="112" t="str">
        <f t="shared" si="30"/>
        <v>m3/NO U</v>
      </c>
      <c r="MC5" s="113" t="str">
        <f t="shared" si="30"/>
        <v>m3/SE U</v>
      </c>
      <c r="MD5" s="29"/>
      <c r="ME5" s="29"/>
      <c r="MF5" s="29" t="str">
        <f t="shared" si="30"/>
        <v>m3/AT U</v>
      </c>
      <c r="MG5" s="29" t="str">
        <f t="shared" si="30"/>
        <v>m3/DE U</v>
      </c>
      <c r="MH5" s="29" t="str">
        <f t="shared" si="30"/>
        <v>m3/FI U</v>
      </c>
      <c r="MI5" s="29" t="str">
        <f t="shared" si="30"/>
        <v>m3/FR U</v>
      </c>
      <c r="MJ5" s="29" t="str">
        <f t="shared" si="30"/>
        <v>m3/HU U</v>
      </c>
      <c r="MK5" s="29" t="str">
        <f t="shared" si="30"/>
        <v>m3/IT U</v>
      </c>
      <c r="ML5" s="29" t="str">
        <f t="shared" si="30"/>
        <v>m3/NO U</v>
      </c>
      <c r="MM5" s="29" t="str">
        <f t="shared" si="30"/>
        <v>m3/SE U</v>
      </c>
      <c r="MN5" s="29" t="str">
        <f t="shared" si="30"/>
        <v>m3/CH U</v>
      </c>
      <c r="MO5" s="29" t="str">
        <f t="shared" si="30"/>
        <v>m3/AT U</v>
      </c>
      <c r="MP5" s="29" t="str">
        <f t="shared" si="30"/>
        <v>m3/DE U</v>
      </c>
      <c r="MQ5" s="29" t="str">
        <f t="shared" si="30"/>
        <v>m3/FI U</v>
      </c>
      <c r="MR5" s="29" t="str">
        <f t="shared" si="30"/>
        <v>m3/FR U</v>
      </c>
      <c r="MS5" s="29" t="str">
        <f t="shared" si="30"/>
        <v>m3/HU U</v>
      </c>
      <c r="MT5" s="29" t="str">
        <f t="shared" si="30"/>
        <v>m3/IT U</v>
      </c>
      <c r="MU5" s="29" t="str">
        <f t="shared" si="30"/>
        <v>m3/NO U</v>
      </c>
      <c r="MV5" s="29" t="str">
        <f t="shared" si="30"/>
        <v>m3/SE U</v>
      </c>
      <c r="MW5" s="29" t="str">
        <f t="shared" si="30"/>
        <v>m3/CH U</v>
      </c>
      <c r="MX5" s="29"/>
      <c r="MY5" s="29"/>
      <c r="MZ5" s="111" t="str">
        <f t="shared" si="30"/>
        <v>AT U</v>
      </c>
      <c r="NA5" s="112" t="str">
        <f t="shared" si="30"/>
        <v>CH U</v>
      </c>
      <c r="NB5" s="112" t="str">
        <f t="shared" si="30"/>
        <v>DE U</v>
      </c>
      <c r="NC5" s="112" t="str">
        <f t="shared" si="30"/>
        <v>FI U</v>
      </c>
      <c r="ND5" s="112" t="str">
        <f t="shared" si="30"/>
        <v>FR U</v>
      </c>
      <c r="NE5" s="112" t="str">
        <f t="shared" si="30"/>
        <v>HU U</v>
      </c>
      <c r="NF5" s="112" t="str">
        <f t="shared" si="30"/>
        <v>IT U</v>
      </c>
      <c r="NG5" s="112" t="str">
        <f t="shared" si="30"/>
        <v>NO U</v>
      </c>
      <c r="NH5" s="112" t="str">
        <f t="shared" si="30"/>
        <v>SE U</v>
      </c>
      <c r="NI5" s="112" t="str">
        <f t="shared" si="30"/>
        <v>AT U</v>
      </c>
      <c r="NJ5" s="112" t="str">
        <f t="shared" si="30"/>
        <v>CH U</v>
      </c>
      <c r="NK5" s="112" t="str">
        <f t="shared" si="30"/>
        <v>DE U</v>
      </c>
      <c r="NL5" s="112" t="str">
        <f t="shared" si="30"/>
        <v>FI U</v>
      </c>
      <c r="NM5" s="112" t="str">
        <f t="shared" si="30"/>
        <v>FR U</v>
      </c>
      <c r="NN5" s="112" t="str">
        <f t="shared" si="30"/>
        <v>HU U</v>
      </c>
      <c r="NO5" s="112" t="str">
        <f t="shared" si="30"/>
        <v>IT U</v>
      </c>
      <c r="NP5" s="112" t="str">
        <f t="shared" si="30"/>
        <v>NO U</v>
      </c>
      <c r="NQ5" s="112" t="str">
        <f t="shared" si="30"/>
        <v>SE U</v>
      </c>
      <c r="NR5" s="29"/>
      <c r="NS5" s="29"/>
      <c r="NT5" s="29"/>
      <c r="NU5" s="29"/>
      <c r="NV5" s="29"/>
      <c r="NW5" s="29"/>
      <c r="NX5" s="29"/>
      <c r="NY5" s="29"/>
      <c r="NZ5" s="29"/>
      <c r="OA5" s="29"/>
      <c r="OB5" s="29"/>
      <c r="OC5" s="29"/>
      <c r="OD5" s="29"/>
      <c r="OE5" s="29"/>
      <c r="OF5" s="29" t="str">
        <f t="shared" ref="OF5:PC5" si="31">RIGHT(OF1,(LEN(OF1)-SEARCH("/",OF1)))</f>
        <v>RER U</v>
      </c>
      <c r="OG5" s="29" t="str">
        <f t="shared" si="31"/>
        <v>RER U</v>
      </c>
      <c r="OH5" s="29" t="str">
        <f t="shared" si="31"/>
        <v>CH U</v>
      </c>
      <c r="OI5" s="29" t="str">
        <f t="shared" si="31"/>
        <v>CH U</v>
      </c>
      <c r="OJ5" s="29" t="e">
        <f t="shared" si="31"/>
        <v>#VALUE!</v>
      </c>
      <c r="OK5" s="29" t="e">
        <f t="shared" si="31"/>
        <v>#VALUE!</v>
      </c>
      <c r="OL5" s="29" t="str">
        <f t="shared" si="31"/>
        <v>m3/AT U</v>
      </c>
      <c r="OM5" s="29" t="str">
        <f t="shared" si="31"/>
        <v>m3/DE U</v>
      </c>
      <c r="ON5" s="29" t="str">
        <f t="shared" si="31"/>
        <v>m3/FI U</v>
      </c>
      <c r="OO5" s="29" t="str">
        <f t="shared" si="31"/>
        <v>m3/FR U</v>
      </c>
      <c r="OP5" s="29" t="str">
        <f t="shared" si="31"/>
        <v>m3/HU U</v>
      </c>
      <c r="OQ5" s="29" t="str">
        <f t="shared" si="31"/>
        <v>m3/IT U</v>
      </c>
      <c r="OR5" s="29" t="str">
        <f t="shared" si="31"/>
        <v>m3/NO U</v>
      </c>
      <c r="OS5" s="29" t="str">
        <f t="shared" si="31"/>
        <v>m3/SE U</v>
      </c>
      <c r="OT5" s="29" t="str">
        <f t="shared" si="31"/>
        <v>CH U</v>
      </c>
      <c r="OU5" s="29" t="str">
        <f t="shared" si="31"/>
        <v>m3/AT U</v>
      </c>
      <c r="OV5" s="29" t="str">
        <f t="shared" si="31"/>
        <v>m3/DE U</v>
      </c>
      <c r="OW5" s="29" t="str">
        <f t="shared" si="31"/>
        <v>m3/FI U</v>
      </c>
      <c r="OX5" s="29" t="str">
        <f t="shared" si="31"/>
        <v>m3/FR U</v>
      </c>
      <c r="OY5" s="29" t="str">
        <f t="shared" si="31"/>
        <v>m3/HU U</v>
      </c>
      <c r="OZ5" s="29" t="str">
        <f t="shared" si="31"/>
        <v>m3/IT U</v>
      </c>
      <c r="PA5" s="29" t="str">
        <f t="shared" si="31"/>
        <v>m3/NO U</v>
      </c>
      <c r="PB5" s="29" t="str">
        <f t="shared" si="31"/>
        <v>m3/SE U</v>
      </c>
      <c r="PC5" s="29" t="str">
        <f t="shared" si="31"/>
        <v>CH U</v>
      </c>
    </row>
    <row r="6" spans="1:419" s="17" customFormat="1">
      <c r="B6" s="17" t="s">
        <v>1167</v>
      </c>
      <c r="C6" s="101" t="s">
        <v>223</v>
      </c>
      <c r="D6" s="29" t="s">
        <v>218</v>
      </c>
      <c r="E6" s="29" t="s">
        <v>219</v>
      </c>
      <c r="F6" s="29" t="s">
        <v>220</v>
      </c>
      <c r="G6" s="29" t="s">
        <v>225</v>
      </c>
      <c r="H6" s="29" t="s">
        <v>221</v>
      </c>
      <c r="I6" s="29" t="s">
        <v>222</v>
      </c>
      <c r="J6" s="29" t="s">
        <v>224</v>
      </c>
      <c r="K6" s="29" t="s">
        <v>212</v>
      </c>
      <c r="L6" s="29" t="s">
        <v>223</v>
      </c>
      <c r="M6" s="29" t="s">
        <v>218</v>
      </c>
      <c r="N6" s="29" t="s">
        <v>219</v>
      </c>
      <c r="O6" s="29" t="s">
        <v>220</v>
      </c>
      <c r="P6" s="29" t="s">
        <v>225</v>
      </c>
      <c r="Q6" s="29" t="s">
        <v>221</v>
      </c>
      <c r="R6" s="29" t="s">
        <v>222</v>
      </c>
      <c r="S6" s="29" t="s">
        <v>224</v>
      </c>
      <c r="T6" s="29" t="s">
        <v>212</v>
      </c>
      <c r="U6" s="29" t="s">
        <v>223</v>
      </c>
      <c r="V6" s="29" t="s">
        <v>218</v>
      </c>
      <c r="W6" s="29" t="s">
        <v>219</v>
      </c>
      <c r="X6" s="29" t="s">
        <v>220</v>
      </c>
      <c r="Y6" s="29" t="s">
        <v>225</v>
      </c>
      <c r="Z6" s="29" t="s">
        <v>221</v>
      </c>
      <c r="AA6" s="29" t="s">
        <v>222</v>
      </c>
      <c r="AB6" s="29" t="s">
        <v>224</v>
      </c>
      <c r="AC6" s="29" t="s">
        <v>212</v>
      </c>
      <c r="AD6" s="29" t="s">
        <v>223</v>
      </c>
      <c r="AE6" s="29" t="s">
        <v>218</v>
      </c>
      <c r="AF6" s="29" t="s">
        <v>219</v>
      </c>
      <c r="AG6" s="29" t="s">
        <v>220</v>
      </c>
      <c r="AH6" s="29" t="s">
        <v>225</v>
      </c>
      <c r="AI6" s="29" t="s">
        <v>221</v>
      </c>
      <c r="AJ6" s="29" t="s">
        <v>222</v>
      </c>
      <c r="AK6" s="29" t="s">
        <v>224</v>
      </c>
      <c r="AL6" s="29" t="s">
        <v>212</v>
      </c>
      <c r="AM6" s="29" t="s">
        <v>223</v>
      </c>
      <c r="AN6" s="29" t="s">
        <v>218</v>
      </c>
      <c r="AO6" s="29" t="s">
        <v>219</v>
      </c>
      <c r="AP6" s="29" t="s">
        <v>220</v>
      </c>
      <c r="AQ6" s="29" t="s">
        <v>225</v>
      </c>
      <c r="AR6" s="29" t="s">
        <v>221</v>
      </c>
      <c r="AS6" s="29" t="s">
        <v>222</v>
      </c>
      <c r="AT6" s="29" t="s">
        <v>224</v>
      </c>
      <c r="AU6" s="29" t="s">
        <v>212</v>
      </c>
      <c r="AV6" s="29" t="s">
        <v>223</v>
      </c>
      <c r="AW6" s="29" t="s">
        <v>218</v>
      </c>
      <c r="AX6" s="29" t="s">
        <v>219</v>
      </c>
      <c r="AY6" s="29" t="s">
        <v>220</v>
      </c>
      <c r="AZ6" s="29" t="s">
        <v>225</v>
      </c>
      <c r="BA6" s="29" t="s">
        <v>221</v>
      </c>
      <c r="BB6" s="29" t="s">
        <v>222</v>
      </c>
      <c r="BC6" s="29" t="s">
        <v>224</v>
      </c>
      <c r="BD6" s="29" t="s">
        <v>212</v>
      </c>
      <c r="BE6" s="29" t="s">
        <v>223</v>
      </c>
      <c r="BF6" s="29" t="s">
        <v>218</v>
      </c>
      <c r="BG6" s="29" t="s">
        <v>219</v>
      </c>
      <c r="BH6" s="29" t="s">
        <v>220</v>
      </c>
      <c r="BI6" s="29" t="s">
        <v>225</v>
      </c>
      <c r="BJ6" s="29" t="s">
        <v>221</v>
      </c>
      <c r="BK6" s="29" t="s">
        <v>222</v>
      </c>
      <c r="BL6" s="29" t="s">
        <v>224</v>
      </c>
      <c r="BM6" s="29" t="s">
        <v>212</v>
      </c>
      <c r="BN6" s="29" t="s">
        <v>223</v>
      </c>
      <c r="BO6" s="29" t="s">
        <v>218</v>
      </c>
      <c r="BP6" s="29" t="s">
        <v>219</v>
      </c>
      <c r="BQ6" s="29" t="s">
        <v>220</v>
      </c>
      <c r="BR6" s="29" t="s">
        <v>225</v>
      </c>
      <c r="BS6" s="29" t="s">
        <v>221</v>
      </c>
      <c r="BT6" s="29" t="s">
        <v>222</v>
      </c>
      <c r="BU6" s="29" t="s">
        <v>224</v>
      </c>
      <c r="BV6" s="29" t="s">
        <v>212</v>
      </c>
      <c r="BW6" s="29" t="s">
        <v>223</v>
      </c>
      <c r="BX6" s="29" t="s">
        <v>218</v>
      </c>
      <c r="BY6" s="29" t="s">
        <v>219</v>
      </c>
      <c r="BZ6" s="29" t="s">
        <v>220</v>
      </c>
      <c r="CA6" s="29" t="s">
        <v>225</v>
      </c>
      <c r="CB6" s="29" t="s">
        <v>221</v>
      </c>
      <c r="CC6" s="29" t="s">
        <v>222</v>
      </c>
      <c r="CD6" s="29" t="s">
        <v>224</v>
      </c>
      <c r="CE6" s="29" t="s">
        <v>212</v>
      </c>
      <c r="CF6" s="29" t="s">
        <v>223</v>
      </c>
      <c r="CG6" s="29" t="s">
        <v>218</v>
      </c>
      <c r="CH6" s="29" t="s">
        <v>219</v>
      </c>
      <c r="CI6" s="29" t="s">
        <v>220</v>
      </c>
      <c r="CJ6" s="29" t="s">
        <v>225</v>
      </c>
      <c r="CK6" s="29" t="s">
        <v>221</v>
      </c>
      <c r="CL6" s="29" t="s">
        <v>222</v>
      </c>
      <c r="CM6" s="29" t="s">
        <v>224</v>
      </c>
      <c r="CN6" s="29" t="s">
        <v>212</v>
      </c>
      <c r="CO6" s="29" t="s">
        <v>223</v>
      </c>
      <c r="CP6" s="29" t="s">
        <v>218</v>
      </c>
      <c r="CQ6" s="29" t="s">
        <v>219</v>
      </c>
      <c r="CR6" s="29" t="s">
        <v>220</v>
      </c>
      <c r="CS6" s="29" t="s">
        <v>225</v>
      </c>
      <c r="CT6" s="29" t="s">
        <v>221</v>
      </c>
      <c r="CU6" s="29" t="s">
        <v>222</v>
      </c>
      <c r="CV6" s="29" t="s">
        <v>224</v>
      </c>
      <c r="CW6" s="29" t="s">
        <v>212</v>
      </c>
      <c r="CX6" s="29" t="s">
        <v>223</v>
      </c>
      <c r="CY6" s="29" t="s">
        <v>218</v>
      </c>
      <c r="CZ6" s="29" t="s">
        <v>219</v>
      </c>
      <c r="DA6" s="29" t="s">
        <v>220</v>
      </c>
      <c r="DB6" s="29" t="s">
        <v>225</v>
      </c>
      <c r="DC6" s="29" t="s">
        <v>221</v>
      </c>
      <c r="DD6" s="29" t="s">
        <v>222</v>
      </c>
      <c r="DE6" s="29" t="s">
        <v>224</v>
      </c>
      <c r="DF6" s="29" t="s">
        <v>212</v>
      </c>
      <c r="DG6" s="29"/>
      <c r="DH6" s="29"/>
      <c r="DI6" s="29" t="s">
        <v>223</v>
      </c>
      <c r="DJ6" s="29" t="s">
        <v>218</v>
      </c>
      <c r="DK6" s="29" t="s">
        <v>219</v>
      </c>
      <c r="DL6" s="29" t="s">
        <v>220</v>
      </c>
      <c r="DM6" s="29" t="s">
        <v>225</v>
      </c>
      <c r="DN6" s="29" t="s">
        <v>221</v>
      </c>
      <c r="DO6" s="29" t="s">
        <v>222</v>
      </c>
      <c r="DP6" s="29" t="s">
        <v>224</v>
      </c>
      <c r="DQ6" s="29" t="s">
        <v>212</v>
      </c>
      <c r="DR6" s="29" t="s">
        <v>223</v>
      </c>
      <c r="DS6" s="29" t="s">
        <v>218</v>
      </c>
      <c r="DT6" s="29" t="s">
        <v>219</v>
      </c>
      <c r="DU6" s="29" t="s">
        <v>220</v>
      </c>
      <c r="DV6" s="29" t="s">
        <v>225</v>
      </c>
      <c r="DW6" s="29" t="s">
        <v>221</v>
      </c>
      <c r="DX6" s="29" t="s">
        <v>222</v>
      </c>
      <c r="DY6" s="29" t="s">
        <v>224</v>
      </c>
      <c r="DZ6" s="29" t="s">
        <v>212</v>
      </c>
      <c r="EA6" s="29" t="s">
        <v>223</v>
      </c>
      <c r="EB6" s="29" t="s">
        <v>218</v>
      </c>
      <c r="EC6" s="29" t="s">
        <v>219</v>
      </c>
      <c r="ED6" s="29" t="s">
        <v>220</v>
      </c>
      <c r="EE6" s="29" t="s">
        <v>225</v>
      </c>
      <c r="EF6" s="29" t="s">
        <v>221</v>
      </c>
      <c r="EG6" s="29" t="s">
        <v>222</v>
      </c>
      <c r="EH6" s="29" t="s">
        <v>224</v>
      </c>
      <c r="EI6" s="29" t="s">
        <v>212</v>
      </c>
      <c r="EJ6" s="29" t="s">
        <v>223</v>
      </c>
      <c r="EK6" s="29" t="s">
        <v>218</v>
      </c>
      <c r="EL6" s="29" t="s">
        <v>219</v>
      </c>
      <c r="EM6" s="29" t="s">
        <v>220</v>
      </c>
      <c r="EN6" s="29" t="s">
        <v>225</v>
      </c>
      <c r="EO6" s="29" t="s">
        <v>221</v>
      </c>
      <c r="EP6" s="29" t="s">
        <v>222</v>
      </c>
      <c r="EQ6" s="29" t="s">
        <v>224</v>
      </c>
      <c r="ER6" s="29" t="s">
        <v>212</v>
      </c>
      <c r="ES6" s="29" t="s">
        <v>223</v>
      </c>
      <c r="ET6" s="29" t="s">
        <v>218</v>
      </c>
      <c r="EU6" s="29" t="s">
        <v>219</v>
      </c>
      <c r="EV6" s="29" t="s">
        <v>220</v>
      </c>
      <c r="EW6" s="29" t="s">
        <v>225</v>
      </c>
      <c r="EX6" s="29" t="s">
        <v>221</v>
      </c>
      <c r="EY6" s="29" t="s">
        <v>222</v>
      </c>
      <c r="EZ6" s="29" t="s">
        <v>224</v>
      </c>
      <c r="FA6" s="29" t="s">
        <v>212</v>
      </c>
      <c r="FB6" s="29" t="s">
        <v>223</v>
      </c>
      <c r="FC6" s="29" t="s">
        <v>218</v>
      </c>
      <c r="FD6" s="29" t="s">
        <v>219</v>
      </c>
      <c r="FE6" s="29" t="s">
        <v>220</v>
      </c>
      <c r="FF6" s="29" t="s">
        <v>225</v>
      </c>
      <c r="FG6" s="29" t="s">
        <v>221</v>
      </c>
      <c r="FH6" s="29" t="s">
        <v>222</v>
      </c>
      <c r="FI6" s="29" t="s">
        <v>224</v>
      </c>
      <c r="FJ6" s="29" t="s">
        <v>212</v>
      </c>
      <c r="FK6" s="29" t="s">
        <v>223</v>
      </c>
      <c r="FL6" s="29" t="s">
        <v>218</v>
      </c>
      <c r="FM6" s="29" t="s">
        <v>219</v>
      </c>
      <c r="FN6" s="29" t="s">
        <v>220</v>
      </c>
      <c r="FO6" s="29" t="s">
        <v>225</v>
      </c>
      <c r="FP6" s="29" t="s">
        <v>221</v>
      </c>
      <c r="FQ6" s="29" t="s">
        <v>222</v>
      </c>
      <c r="FR6" s="29" t="s">
        <v>224</v>
      </c>
      <c r="FS6" s="29" t="s">
        <v>212</v>
      </c>
      <c r="FT6" s="29" t="s">
        <v>223</v>
      </c>
      <c r="FU6" s="29" t="s">
        <v>218</v>
      </c>
      <c r="FV6" s="29" t="s">
        <v>219</v>
      </c>
      <c r="FW6" s="29" t="s">
        <v>220</v>
      </c>
      <c r="FX6" s="29" t="s">
        <v>225</v>
      </c>
      <c r="FY6" s="29" t="s">
        <v>221</v>
      </c>
      <c r="FZ6" s="29" t="s">
        <v>222</v>
      </c>
      <c r="GA6" s="29" t="s">
        <v>224</v>
      </c>
      <c r="GB6" s="29" t="s">
        <v>212</v>
      </c>
      <c r="GC6" s="29" t="s">
        <v>223</v>
      </c>
      <c r="GD6" s="29" t="s">
        <v>218</v>
      </c>
      <c r="GE6" s="29" t="s">
        <v>219</v>
      </c>
      <c r="GF6" s="29" t="s">
        <v>220</v>
      </c>
      <c r="GG6" s="29" t="s">
        <v>225</v>
      </c>
      <c r="GH6" s="29" t="s">
        <v>221</v>
      </c>
      <c r="GI6" s="29" t="s">
        <v>222</v>
      </c>
      <c r="GJ6" s="29" t="s">
        <v>224</v>
      </c>
      <c r="GK6" s="29" t="s">
        <v>212</v>
      </c>
      <c r="GL6" s="29" t="s">
        <v>223</v>
      </c>
      <c r="GM6" s="29" t="s">
        <v>218</v>
      </c>
      <c r="GN6" s="29" t="s">
        <v>219</v>
      </c>
      <c r="GO6" s="29" t="s">
        <v>220</v>
      </c>
      <c r="GP6" s="29" t="s">
        <v>225</v>
      </c>
      <c r="GQ6" s="29" t="s">
        <v>221</v>
      </c>
      <c r="GR6" s="29" t="s">
        <v>222</v>
      </c>
      <c r="GS6" s="29" t="s">
        <v>224</v>
      </c>
      <c r="GT6" s="29" t="s">
        <v>212</v>
      </c>
      <c r="GU6" s="29" t="s">
        <v>223</v>
      </c>
      <c r="GV6" s="29" t="s">
        <v>218</v>
      </c>
      <c r="GW6" s="29" t="s">
        <v>219</v>
      </c>
      <c r="GX6" s="29" t="s">
        <v>220</v>
      </c>
      <c r="GY6" s="29" t="s">
        <v>225</v>
      </c>
      <c r="GZ6" s="29" t="s">
        <v>221</v>
      </c>
      <c r="HA6" s="29" t="s">
        <v>222</v>
      </c>
      <c r="HB6" s="29" t="s">
        <v>224</v>
      </c>
      <c r="HC6" s="29" t="s">
        <v>212</v>
      </c>
      <c r="HD6" s="29" t="s">
        <v>223</v>
      </c>
      <c r="HE6" s="29" t="s">
        <v>218</v>
      </c>
      <c r="HF6" s="29" t="s">
        <v>219</v>
      </c>
      <c r="HG6" s="29" t="s">
        <v>220</v>
      </c>
      <c r="HH6" s="29" t="s">
        <v>225</v>
      </c>
      <c r="HI6" s="29" t="s">
        <v>221</v>
      </c>
      <c r="HJ6" s="29" t="s">
        <v>222</v>
      </c>
      <c r="HK6" s="29" t="s">
        <v>224</v>
      </c>
      <c r="HL6" s="29" t="s">
        <v>212</v>
      </c>
      <c r="HM6" s="29"/>
      <c r="HN6" s="29"/>
      <c r="HO6" s="29" t="s">
        <v>223</v>
      </c>
      <c r="HP6" s="29" t="s">
        <v>218</v>
      </c>
      <c r="HQ6" s="29" t="s">
        <v>219</v>
      </c>
      <c r="HR6" s="29" t="s">
        <v>220</v>
      </c>
      <c r="HS6" s="29" t="s">
        <v>225</v>
      </c>
      <c r="HT6" s="29" t="s">
        <v>221</v>
      </c>
      <c r="HU6" s="29" t="s">
        <v>222</v>
      </c>
      <c r="HV6" s="29" t="s">
        <v>224</v>
      </c>
      <c r="HW6" s="29" t="s">
        <v>212</v>
      </c>
      <c r="HX6" s="29" t="s">
        <v>223</v>
      </c>
      <c r="HY6" s="29" t="s">
        <v>218</v>
      </c>
      <c r="HZ6" s="29" t="s">
        <v>219</v>
      </c>
      <c r="IA6" s="29" t="s">
        <v>220</v>
      </c>
      <c r="IB6" s="29" t="s">
        <v>225</v>
      </c>
      <c r="IC6" s="29" t="s">
        <v>221</v>
      </c>
      <c r="ID6" s="29" t="s">
        <v>222</v>
      </c>
      <c r="IE6" s="29" t="s">
        <v>224</v>
      </c>
      <c r="IF6" s="29" t="s">
        <v>212</v>
      </c>
      <c r="IG6" s="29" t="s">
        <v>223</v>
      </c>
      <c r="IH6" s="29" t="s">
        <v>218</v>
      </c>
      <c r="II6" s="29" t="s">
        <v>219</v>
      </c>
      <c r="IJ6" s="29" t="s">
        <v>220</v>
      </c>
      <c r="IK6" s="29" t="s">
        <v>225</v>
      </c>
      <c r="IL6" s="29" t="s">
        <v>221</v>
      </c>
      <c r="IM6" s="29" t="s">
        <v>222</v>
      </c>
      <c r="IN6" s="29" t="s">
        <v>224</v>
      </c>
      <c r="IO6" s="29" t="s">
        <v>212</v>
      </c>
      <c r="IP6" s="29" t="s">
        <v>223</v>
      </c>
      <c r="IQ6" s="29" t="s">
        <v>218</v>
      </c>
      <c r="IR6" s="29" t="s">
        <v>219</v>
      </c>
      <c r="IS6" s="29" t="s">
        <v>220</v>
      </c>
      <c r="IT6" s="29" t="s">
        <v>225</v>
      </c>
      <c r="IU6" s="29" t="s">
        <v>221</v>
      </c>
      <c r="IV6" s="29" t="s">
        <v>222</v>
      </c>
      <c r="IW6" s="29" t="s">
        <v>224</v>
      </c>
      <c r="IX6" s="29" t="s">
        <v>212</v>
      </c>
      <c r="IY6" s="29" t="s">
        <v>223</v>
      </c>
      <c r="IZ6" s="29" t="s">
        <v>218</v>
      </c>
      <c r="JA6" s="29" t="s">
        <v>219</v>
      </c>
      <c r="JB6" s="29" t="s">
        <v>220</v>
      </c>
      <c r="JC6" s="29" t="s">
        <v>225</v>
      </c>
      <c r="JD6" s="29" t="s">
        <v>221</v>
      </c>
      <c r="JE6" s="29" t="s">
        <v>222</v>
      </c>
      <c r="JF6" s="29" t="s">
        <v>224</v>
      </c>
      <c r="JG6" s="29" t="s">
        <v>212</v>
      </c>
      <c r="JH6" s="29" t="s">
        <v>223</v>
      </c>
      <c r="JI6" s="29" t="s">
        <v>218</v>
      </c>
      <c r="JJ6" s="29" t="s">
        <v>219</v>
      </c>
      <c r="JK6" s="29" t="s">
        <v>220</v>
      </c>
      <c r="JL6" s="29" t="s">
        <v>225</v>
      </c>
      <c r="JM6" s="29" t="s">
        <v>221</v>
      </c>
      <c r="JN6" s="29" t="s">
        <v>222</v>
      </c>
      <c r="JO6" s="29" t="s">
        <v>224</v>
      </c>
      <c r="JP6" s="29" t="s">
        <v>212</v>
      </c>
      <c r="JQ6" s="29" t="s">
        <v>223</v>
      </c>
      <c r="JR6" s="29" t="s">
        <v>218</v>
      </c>
      <c r="JS6" s="29" t="s">
        <v>219</v>
      </c>
      <c r="JT6" s="29" t="s">
        <v>220</v>
      </c>
      <c r="JU6" s="29" t="s">
        <v>225</v>
      </c>
      <c r="JV6" s="29" t="s">
        <v>221</v>
      </c>
      <c r="JW6" s="29" t="s">
        <v>222</v>
      </c>
      <c r="JX6" s="29" t="s">
        <v>224</v>
      </c>
      <c r="JY6" s="29" t="s">
        <v>212</v>
      </c>
      <c r="JZ6" s="29" t="s">
        <v>223</v>
      </c>
      <c r="KA6" s="29" t="s">
        <v>218</v>
      </c>
      <c r="KB6" s="29" t="s">
        <v>219</v>
      </c>
      <c r="KC6" s="29" t="s">
        <v>220</v>
      </c>
      <c r="KD6" s="29" t="s">
        <v>225</v>
      </c>
      <c r="KE6" s="29" t="s">
        <v>221</v>
      </c>
      <c r="KF6" s="29" t="s">
        <v>222</v>
      </c>
      <c r="KG6" s="29" t="s">
        <v>224</v>
      </c>
      <c r="KH6" s="29" t="s">
        <v>212</v>
      </c>
      <c r="KI6" s="29" t="s">
        <v>223</v>
      </c>
      <c r="KJ6" s="29" t="s">
        <v>218</v>
      </c>
      <c r="KK6" s="29" t="s">
        <v>219</v>
      </c>
      <c r="KL6" s="29" t="s">
        <v>220</v>
      </c>
      <c r="KM6" s="29" t="s">
        <v>225</v>
      </c>
      <c r="KN6" s="29" t="s">
        <v>221</v>
      </c>
      <c r="KO6" s="29" t="s">
        <v>222</v>
      </c>
      <c r="KP6" s="29" t="s">
        <v>224</v>
      </c>
      <c r="KQ6" s="29" t="s">
        <v>212</v>
      </c>
      <c r="KR6" s="29" t="s">
        <v>223</v>
      </c>
      <c r="KS6" s="29" t="s">
        <v>218</v>
      </c>
      <c r="KT6" s="29" t="s">
        <v>219</v>
      </c>
      <c r="KU6" s="29" t="s">
        <v>220</v>
      </c>
      <c r="KV6" s="29" t="s">
        <v>225</v>
      </c>
      <c r="KW6" s="29" t="s">
        <v>221</v>
      </c>
      <c r="KX6" s="29" t="s">
        <v>222</v>
      </c>
      <c r="KY6" s="29" t="s">
        <v>224</v>
      </c>
      <c r="KZ6" s="29" t="s">
        <v>212</v>
      </c>
      <c r="LA6" s="29" t="s">
        <v>223</v>
      </c>
      <c r="LB6" s="29" t="s">
        <v>218</v>
      </c>
      <c r="LC6" s="29" t="s">
        <v>219</v>
      </c>
      <c r="LD6" s="29" t="s">
        <v>220</v>
      </c>
      <c r="LE6" s="29" t="s">
        <v>225</v>
      </c>
      <c r="LF6" s="29" t="s">
        <v>221</v>
      </c>
      <c r="LG6" s="29" t="s">
        <v>222</v>
      </c>
      <c r="LH6" s="29" t="s">
        <v>224</v>
      </c>
      <c r="LI6" s="29" t="s">
        <v>212</v>
      </c>
      <c r="LJ6" s="29" t="s">
        <v>223</v>
      </c>
      <c r="LK6" s="29" t="s">
        <v>218</v>
      </c>
      <c r="LL6" s="29" t="s">
        <v>219</v>
      </c>
      <c r="LM6" s="29" t="s">
        <v>220</v>
      </c>
      <c r="LN6" s="29" t="s">
        <v>225</v>
      </c>
      <c r="LO6" s="29" t="s">
        <v>221</v>
      </c>
      <c r="LP6" s="29" t="s">
        <v>222</v>
      </c>
      <c r="LQ6" s="29" t="s">
        <v>224</v>
      </c>
      <c r="LR6" s="29" t="s">
        <v>212</v>
      </c>
      <c r="LS6" s="29"/>
      <c r="LT6" s="29"/>
      <c r="LU6" s="111" t="s">
        <v>212</v>
      </c>
      <c r="LV6" s="112" t="s">
        <v>223</v>
      </c>
      <c r="LW6" s="112" t="s">
        <v>218</v>
      </c>
      <c r="LX6" s="112" t="s">
        <v>219</v>
      </c>
      <c r="LY6" s="112" t="s">
        <v>220</v>
      </c>
      <c r="LZ6" s="112" t="s">
        <v>225</v>
      </c>
      <c r="MA6" s="112" t="s">
        <v>221</v>
      </c>
      <c r="MB6" s="112" t="s">
        <v>222</v>
      </c>
      <c r="MC6" s="113" t="s">
        <v>224</v>
      </c>
      <c r="MD6" s="29"/>
      <c r="ME6" s="29"/>
      <c r="MF6" s="29" t="s">
        <v>223</v>
      </c>
      <c r="MG6" s="29" t="s">
        <v>218</v>
      </c>
      <c r="MH6" s="29" t="s">
        <v>219</v>
      </c>
      <c r="MI6" s="29" t="s">
        <v>220</v>
      </c>
      <c r="MJ6" s="29" t="s">
        <v>225</v>
      </c>
      <c r="MK6" s="29" t="s">
        <v>221</v>
      </c>
      <c r="ML6" s="29" t="s">
        <v>222</v>
      </c>
      <c r="MM6" s="29" t="s">
        <v>224</v>
      </c>
      <c r="MN6" s="29" t="s">
        <v>212</v>
      </c>
      <c r="MO6" s="29" t="s">
        <v>223</v>
      </c>
      <c r="MP6" s="29" t="s">
        <v>218</v>
      </c>
      <c r="MQ6" s="29" t="s">
        <v>219</v>
      </c>
      <c r="MR6" s="29" t="s">
        <v>220</v>
      </c>
      <c r="MS6" s="29" t="s">
        <v>225</v>
      </c>
      <c r="MT6" s="29" t="s">
        <v>221</v>
      </c>
      <c r="MU6" s="29" t="s">
        <v>222</v>
      </c>
      <c r="MV6" s="29" t="s">
        <v>224</v>
      </c>
      <c r="MW6" s="29" t="s">
        <v>212</v>
      </c>
      <c r="MX6" s="29"/>
      <c r="MY6" s="29"/>
      <c r="MZ6" s="111" t="s">
        <v>223</v>
      </c>
      <c r="NA6" s="112" t="s">
        <v>212</v>
      </c>
      <c r="NB6" s="112" t="s">
        <v>218</v>
      </c>
      <c r="NC6" s="112" t="s">
        <v>219</v>
      </c>
      <c r="ND6" s="112" t="s">
        <v>220</v>
      </c>
      <c r="NE6" s="112" t="s">
        <v>225</v>
      </c>
      <c r="NF6" s="112" t="s">
        <v>221</v>
      </c>
      <c r="NG6" s="112" t="s">
        <v>222</v>
      </c>
      <c r="NH6" s="112" t="s">
        <v>224</v>
      </c>
      <c r="NI6" s="112" t="s">
        <v>223</v>
      </c>
      <c r="NJ6" s="112" t="s">
        <v>212</v>
      </c>
      <c r="NK6" s="112" t="s">
        <v>218</v>
      </c>
      <c r="NL6" s="112" t="s">
        <v>219</v>
      </c>
      <c r="NM6" s="112" t="s">
        <v>220</v>
      </c>
      <c r="NN6" s="112" t="s">
        <v>225</v>
      </c>
      <c r="NO6" s="112" t="s">
        <v>221</v>
      </c>
      <c r="NP6" s="112" t="s">
        <v>222</v>
      </c>
      <c r="NQ6" s="112" t="s">
        <v>224</v>
      </c>
      <c r="NR6" s="29"/>
      <c r="NS6" s="29"/>
      <c r="NT6" s="29"/>
      <c r="NU6" s="29"/>
      <c r="NV6" s="29" t="s">
        <v>212</v>
      </c>
      <c r="NW6" s="29" t="s">
        <v>212</v>
      </c>
      <c r="NX6" s="29" t="s">
        <v>212</v>
      </c>
      <c r="NY6" s="29" t="s">
        <v>212</v>
      </c>
      <c r="NZ6" s="29"/>
      <c r="OA6" s="29" t="s">
        <v>212</v>
      </c>
      <c r="OB6" s="29" t="s">
        <v>212</v>
      </c>
      <c r="OC6" s="29"/>
      <c r="OD6" s="29" t="s">
        <v>212</v>
      </c>
      <c r="OE6" s="29" t="s">
        <v>212</v>
      </c>
      <c r="OF6" s="29" t="s">
        <v>226</v>
      </c>
      <c r="OG6" s="29" t="s">
        <v>226</v>
      </c>
      <c r="OH6" s="29" t="s">
        <v>212</v>
      </c>
      <c r="OI6" s="29" t="s">
        <v>212</v>
      </c>
      <c r="OJ6" s="29"/>
      <c r="OK6" s="29"/>
      <c r="OL6" s="29" t="s">
        <v>223</v>
      </c>
      <c r="OM6" s="29" t="s">
        <v>218</v>
      </c>
      <c r="ON6" s="29" t="s">
        <v>219</v>
      </c>
      <c r="OO6" s="29" t="s">
        <v>220</v>
      </c>
      <c r="OP6" s="29" t="s">
        <v>225</v>
      </c>
      <c r="OQ6" s="29" t="s">
        <v>221</v>
      </c>
      <c r="OR6" s="29" t="s">
        <v>222</v>
      </c>
      <c r="OS6" s="29" t="s">
        <v>224</v>
      </c>
      <c r="OT6" s="29" t="s">
        <v>212</v>
      </c>
      <c r="OU6" s="29" t="s">
        <v>223</v>
      </c>
      <c r="OV6" s="29" t="s">
        <v>218</v>
      </c>
      <c r="OW6" s="29" t="s">
        <v>219</v>
      </c>
      <c r="OX6" s="29" t="s">
        <v>220</v>
      </c>
      <c r="OY6" s="29" t="s">
        <v>225</v>
      </c>
      <c r="OZ6" s="29" t="s">
        <v>221</v>
      </c>
      <c r="PA6" s="29" t="s">
        <v>222</v>
      </c>
      <c r="PB6" s="29" t="s">
        <v>224</v>
      </c>
      <c r="PC6" s="29" t="s">
        <v>212</v>
      </c>
    </row>
    <row r="7" spans="1:419" s="17" customFormat="1">
      <c r="C7" s="29" t="str">
        <f>IFERROR(IF(AND(C$4="X",C$6=Eingabemaske!$Z$9),"1",""),"")</f>
        <v/>
      </c>
      <c r="D7" s="29" t="str">
        <f>IFERROR(IF(AND(D$4="X",D$6=Eingabemaske!$Z$9),"1",""),"")</f>
        <v/>
      </c>
      <c r="E7" s="29" t="str">
        <f>IFERROR(IF(AND(E$4="X",E$6=Eingabemaske!$Z$9),"1",""),"")</f>
        <v/>
      </c>
      <c r="F7" s="29" t="str">
        <f>IFERROR(IF(AND(F$4="X",F$6=Eingabemaske!$Z$9),"1",""),"")</f>
        <v/>
      </c>
      <c r="G7" s="29" t="str">
        <f>IFERROR(IF(AND(G$4="X",G$6=Eingabemaske!$Z$9),"1",""),"")</f>
        <v/>
      </c>
      <c r="H7" s="29" t="str">
        <f>IFERROR(IF(AND(H$4="X",H$6=Eingabemaske!$Z$9),"1",""),"")</f>
        <v/>
      </c>
      <c r="I7" s="29" t="str">
        <f>IFERROR(IF(AND(I$4="X",I$6=Eingabemaske!$Z$9),"1",""),"")</f>
        <v/>
      </c>
      <c r="J7" s="29" t="str">
        <f>IFERROR(IF(AND(J$4="X",J$6=Eingabemaske!$Z$9),"1",""),"")</f>
        <v/>
      </c>
      <c r="K7" s="29" t="str">
        <f>IFERROR(IF(AND(K$4="X",K$6=Eingabemaske!$Z$9),"1",""),"")</f>
        <v/>
      </c>
      <c r="L7" s="29" t="str">
        <f>IFERROR(IF(AND(L$4="X",L$6=Eingabemaske!$Z$9),"1",""),"")</f>
        <v/>
      </c>
      <c r="M7" s="29" t="str">
        <f>IFERROR(IF(AND(M$4="X",M$6=Eingabemaske!$Z$9),"1",""),"")</f>
        <v/>
      </c>
      <c r="N7" s="29" t="str">
        <f>IFERROR(IF(AND(N$4="X",N$6=Eingabemaske!$Z$9),"1",""),"")</f>
        <v/>
      </c>
      <c r="O7" s="29" t="str">
        <f>IFERROR(IF(AND(O$4="X",O$6=Eingabemaske!$Z$9),"1",""),"")</f>
        <v/>
      </c>
      <c r="P7" s="29" t="str">
        <f>IFERROR(IF(AND(P$4="X",P$6=Eingabemaske!$Z$9),"1",""),"")</f>
        <v/>
      </c>
      <c r="Q7" s="29" t="str">
        <f>IFERROR(IF(AND(Q$4="X",Q$6=Eingabemaske!$Z$9),"1",""),"")</f>
        <v/>
      </c>
      <c r="R7" s="29" t="str">
        <f>IFERROR(IF(AND(R$4="X",R$6=Eingabemaske!$Z$9),"1",""),"")</f>
        <v/>
      </c>
      <c r="S7" s="29" t="str">
        <f>IFERROR(IF(AND(S$4="X",S$6=Eingabemaske!$Z$9),"1",""),"")</f>
        <v/>
      </c>
      <c r="T7" s="29" t="str">
        <f>IFERROR(IF(AND(T$4="X",T$6=Eingabemaske!$Z$9),"1",""),"")</f>
        <v/>
      </c>
      <c r="U7" s="29" t="str">
        <f>IFERROR(IF(AND(U$4="X",U$6=Eingabemaske!$Z$9),"1",""),"")</f>
        <v/>
      </c>
      <c r="V7" s="29" t="str">
        <f>IFERROR(IF(AND(V$4="X",V$6=Eingabemaske!$Z$9),"1",""),"")</f>
        <v/>
      </c>
      <c r="W7" s="29" t="str">
        <f>IFERROR(IF(AND(W$4="X",W$6=Eingabemaske!$Z$9),"1",""),"")</f>
        <v/>
      </c>
      <c r="X7" s="29" t="str">
        <f>IFERROR(IF(AND(X$4="X",X$6=Eingabemaske!$Z$9),"1",""),"")</f>
        <v/>
      </c>
      <c r="Y7" s="29" t="str">
        <f>IFERROR(IF(AND(Y$4="X",Y$6=Eingabemaske!$Z$9),"1",""),"")</f>
        <v/>
      </c>
      <c r="Z7" s="29" t="str">
        <f>IFERROR(IF(AND(Z$4="X",Z$6=Eingabemaske!$Z$9),"1",""),"")</f>
        <v/>
      </c>
      <c r="AA7" s="29" t="str">
        <f>IFERROR(IF(AND(AA$4="X",AA$6=Eingabemaske!$Z$9),"1",""),"")</f>
        <v/>
      </c>
      <c r="AB7" s="29" t="str">
        <f>IFERROR(IF(AND(AB$4="X",AB$6=Eingabemaske!$Z$9),"1",""),"")</f>
        <v/>
      </c>
      <c r="AC7" s="29" t="str">
        <f>IFERROR(IF(AND(AC$4="X",AC$6=Eingabemaske!$Z$9),"1",""),"")</f>
        <v/>
      </c>
      <c r="AD7" s="29" t="str">
        <f>IFERROR(IF(AND(AD$4="X",AD$6=Eingabemaske!$Z$9),"1",""),"")</f>
        <v/>
      </c>
      <c r="AE7" s="29" t="str">
        <f>IFERROR(IF(AND(AE$4="X",AE$6=Eingabemaske!$Z$9),"1",""),"")</f>
        <v/>
      </c>
      <c r="AF7" s="29" t="str">
        <f>IFERROR(IF(AND(AF$4="X",AF$6=Eingabemaske!$Z$9),"1",""),"")</f>
        <v/>
      </c>
      <c r="AG7" s="29" t="str">
        <f>IFERROR(IF(AND(AG$4="X",AG$6=Eingabemaske!$Z$9),"1",""),"")</f>
        <v/>
      </c>
      <c r="AH7" s="29" t="str">
        <f>IFERROR(IF(AND(AH$4="X",AH$6=Eingabemaske!$Z$9),"1",""),"")</f>
        <v/>
      </c>
      <c r="AI7" s="29" t="str">
        <f>IFERROR(IF(AND(AI$4="X",AI$6=Eingabemaske!$Z$9),"1",""),"")</f>
        <v/>
      </c>
      <c r="AJ7" s="29" t="str">
        <f>IFERROR(IF(AND(AJ$4="X",AJ$6=Eingabemaske!$Z$9),"1",""),"")</f>
        <v/>
      </c>
      <c r="AK7" s="29" t="str">
        <f>IFERROR(IF(AND(AK$4="X",AK$6=Eingabemaske!$Z$9),"1",""),"")</f>
        <v/>
      </c>
      <c r="AL7" s="29" t="str">
        <f>IFERROR(IF(AND(AL$4="X",AL$6=Eingabemaske!$Z$9),"1",""),"")</f>
        <v/>
      </c>
      <c r="AM7" s="29" t="str">
        <f>IFERROR(IF(AND(AM$4="X",AM$6=Eingabemaske!$Z$9),"1",""),"")</f>
        <v/>
      </c>
      <c r="AN7" s="29" t="str">
        <f>IFERROR(IF(AND(AN$4="X",AN$6=Eingabemaske!$Z$9),"1",""),"")</f>
        <v/>
      </c>
      <c r="AO7" s="29" t="str">
        <f>IFERROR(IF(AND(AO$4="X",AO$6=Eingabemaske!$Z$9),"1",""),"")</f>
        <v/>
      </c>
      <c r="AP7" s="29" t="str">
        <f>IFERROR(IF(AND(AP$4="X",AP$6=Eingabemaske!$Z$9),"1",""),"")</f>
        <v/>
      </c>
      <c r="AQ7" s="29" t="str">
        <f>IFERROR(IF(AND(AQ$4="X",AQ$6=Eingabemaske!$Z$9),"1",""),"")</f>
        <v/>
      </c>
      <c r="AR7" s="29" t="str">
        <f>IFERROR(IF(AND(AR$4="X",AR$6=Eingabemaske!$Z$9),"1",""),"")</f>
        <v/>
      </c>
      <c r="AS7" s="29" t="str">
        <f>IFERROR(IF(AND(AS$4="X",AS$6=Eingabemaske!$Z$9),"1",""),"")</f>
        <v/>
      </c>
      <c r="AT7" s="29" t="str">
        <f>IFERROR(IF(AND(AT$4="X",AT$6=Eingabemaske!$Z$9),"1",""),"")</f>
        <v/>
      </c>
      <c r="AU7" s="29" t="str">
        <f>IFERROR(IF(AND(AU$4="X",AU$6=Eingabemaske!$Z$9),"1",""),"")</f>
        <v/>
      </c>
      <c r="AV7" s="29" t="str">
        <f>IFERROR(IF(AND(AV$4="X",AV$6=Eingabemaske!$Z$9),"1",""),"")</f>
        <v/>
      </c>
      <c r="AW7" s="29" t="str">
        <f>IFERROR(IF(AND(AW$4="X",AW$6=Eingabemaske!$Z$9),"1",""),"")</f>
        <v/>
      </c>
      <c r="AX7" s="29" t="str">
        <f>IFERROR(IF(AND(AX$4="X",AX$6=Eingabemaske!$Z$9),"1",""),"")</f>
        <v/>
      </c>
      <c r="AY7" s="29" t="str">
        <f>IFERROR(IF(AND(AY$4="X",AY$6=Eingabemaske!$Z$9),"1",""),"")</f>
        <v/>
      </c>
      <c r="AZ7" s="29" t="str">
        <f>IFERROR(IF(AND(AZ$4="X",AZ$6=Eingabemaske!$Z$9),"1",""),"")</f>
        <v/>
      </c>
      <c r="BA7" s="29" t="str">
        <f>IFERROR(IF(AND(BA$4="X",BA$6=Eingabemaske!$Z$9),"1",""),"")</f>
        <v/>
      </c>
      <c r="BB7" s="29" t="str">
        <f>IFERROR(IF(AND(BB$4="X",BB$6=Eingabemaske!$Z$9),"1",""),"")</f>
        <v/>
      </c>
      <c r="BC7" s="29" t="str">
        <f>IFERROR(IF(AND(BC$4="X",BC$6=Eingabemaske!$Z$9),"1",""),"")</f>
        <v/>
      </c>
      <c r="BD7" s="29" t="str">
        <f>IFERROR(IF(AND(BD$4="X",BD$6=Eingabemaske!$Z$9),"1",""),"")</f>
        <v/>
      </c>
      <c r="BE7" s="29" t="str">
        <f>IFERROR(IF(AND(BE$4="X",BE$6=Eingabemaske!$Z$9),"1",""),"")</f>
        <v/>
      </c>
      <c r="BF7" s="29" t="str">
        <f>IFERROR(IF(AND(BF$4="X",BF$6=Eingabemaske!$Z$9),"1",""),"")</f>
        <v/>
      </c>
      <c r="BG7" s="29" t="str">
        <f>IFERROR(IF(AND(BG$4="X",BG$6=Eingabemaske!$Z$9),"1",""),"")</f>
        <v/>
      </c>
      <c r="BH7" s="29" t="str">
        <f>IFERROR(IF(AND(BH$4="X",BH$6=Eingabemaske!$Z$9),"1",""),"")</f>
        <v/>
      </c>
      <c r="BI7" s="29" t="str">
        <f>IFERROR(IF(AND(BI$4="X",BI$6=Eingabemaske!$Z$9),"1",""),"")</f>
        <v/>
      </c>
      <c r="BJ7" s="29" t="str">
        <f>IFERROR(IF(AND(BJ$4="X",BJ$6=Eingabemaske!$Z$9),"1",""),"")</f>
        <v/>
      </c>
      <c r="BK7" s="29" t="str">
        <f>IFERROR(IF(AND(BK$4="X",BK$6=Eingabemaske!$Z$9),"1",""),"")</f>
        <v/>
      </c>
      <c r="BL7" s="29" t="str">
        <f>IFERROR(IF(AND(BL$4="X",BL$6=Eingabemaske!$Z$9),"1",""),"")</f>
        <v/>
      </c>
      <c r="BM7" s="29" t="str">
        <f>IFERROR(IF(AND(BM$4="X",BM$6=Eingabemaske!$Z$9),"1",""),"")</f>
        <v/>
      </c>
      <c r="BN7" s="29" t="str">
        <f>IFERROR(IF(AND(BN$4="X",BN$6=Eingabemaske!$Z$9),"1",""),"")</f>
        <v/>
      </c>
      <c r="BO7" s="29" t="str">
        <f>IFERROR(IF(AND(BO$4="X",BO$6=Eingabemaske!$Z$9),"1",""),"")</f>
        <v/>
      </c>
      <c r="BP7" s="29" t="str">
        <f>IFERROR(IF(AND(BP$4="X",BP$6=Eingabemaske!$Z$9),"1",""),"")</f>
        <v/>
      </c>
      <c r="BQ7" s="29" t="str">
        <f>IFERROR(IF(AND(BQ$4="X",BQ$6=Eingabemaske!$Z$9),"1",""),"")</f>
        <v/>
      </c>
      <c r="BR7" s="29" t="str">
        <f>IFERROR(IF(AND(BR$4="X",BR$6=Eingabemaske!$Z$9),"1",""),"")</f>
        <v/>
      </c>
      <c r="BS7" s="29" t="str">
        <f>IFERROR(IF(AND(BS$4="X",BS$6=Eingabemaske!$Z$9),"1",""),"")</f>
        <v/>
      </c>
      <c r="BT7" s="29" t="str">
        <f>IFERROR(IF(AND(BT$4="X",BT$6=Eingabemaske!$Z$9),"1",""),"")</f>
        <v/>
      </c>
      <c r="BU7" s="29" t="str">
        <f>IFERROR(IF(AND(BU$4="X",BU$6=Eingabemaske!$Z$9),"1",""),"")</f>
        <v/>
      </c>
      <c r="BV7" s="29" t="str">
        <f>IFERROR(IF(AND(BV$4="X",BV$6=Eingabemaske!$Z$9),"1",""),"")</f>
        <v/>
      </c>
      <c r="BW7" s="29" t="str">
        <f>IFERROR(IF(AND(BW$4="X",BW$6=Eingabemaske!$Z$9),"1",""),"")</f>
        <v/>
      </c>
      <c r="BX7" s="29" t="str">
        <f>IFERROR(IF(AND(BX$4="X",BX$6=Eingabemaske!$Z$9),"1",""),"")</f>
        <v/>
      </c>
      <c r="BY7" s="29" t="str">
        <f>IFERROR(IF(AND(BY$4="X",BY$6=Eingabemaske!$Z$9),"1",""),"")</f>
        <v/>
      </c>
      <c r="BZ7" s="29" t="str">
        <f>IFERROR(IF(AND(BZ$4="X",BZ$6=Eingabemaske!$Z$9),"1",""),"")</f>
        <v/>
      </c>
      <c r="CA7" s="29" t="str">
        <f>IFERROR(IF(AND(CA$4="X",CA$6=Eingabemaske!$Z$9),"1",""),"")</f>
        <v/>
      </c>
      <c r="CB7" s="29" t="str">
        <f>IFERROR(IF(AND(CB$4="X",CB$6=Eingabemaske!$Z$9),"1",""),"")</f>
        <v/>
      </c>
      <c r="CC7" s="29" t="str">
        <f>IFERROR(IF(AND(CC$4="X",CC$6=Eingabemaske!$Z$9),"1",""),"")</f>
        <v/>
      </c>
      <c r="CD7" s="29" t="str">
        <f>IFERROR(IF(AND(CD$4="X",CD$6=Eingabemaske!$Z$9),"1",""),"")</f>
        <v/>
      </c>
      <c r="CE7" s="29" t="str">
        <f>IFERROR(IF(AND(CE$4="X",CE$6=Eingabemaske!$Z$9),"1",""),"")</f>
        <v/>
      </c>
      <c r="CF7" s="29" t="str">
        <f>IFERROR(IF(AND(CF$4="X",CF$6=Eingabemaske!$Z$9),"1",""),"")</f>
        <v/>
      </c>
      <c r="CG7" s="29" t="str">
        <f>IFERROR(IF(AND(CG$4="X",CG$6=Eingabemaske!$Z$9),"1",""),"")</f>
        <v/>
      </c>
      <c r="CH7" s="29" t="str">
        <f>IFERROR(IF(AND(CH$4="X",CH$6=Eingabemaske!$Z$9),"1",""),"")</f>
        <v/>
      </c>
      <c r="CI7" s="29" t="str">
        <f>IFERROR(IF(AND(CI$4="X",CI$6=Eingabemaske!$Z$9),"1",""),"")</f>
        <v/>
      </c>
      <c r="CJ7" s="29" t="str">
        <f>IFERROR(IF(AND(CJ$4="X",CJ$6=Eingabemaske!$Z$9),"1",""),"")</f>
        <v/>
      </c>
      <c r="CK7" s="29" t="str">
        <f>IFERROR(IF(AND(CK$4="X",CK$6=Eingabemaske!$Z$9),"1",""),"")</f>
        <v/>
      </c>
      <c r="CL7" s="29" t="str">
        <f>IFERROR(IF(AND(CL$4="X",CL$6=Eingabemaske!$Z$9),"1",""),"")</f>
        <v/>
      </c>
      <c r="CM7" s="29" t="str">
        <f>IFERROR(IF(AND(CM$4="X",CM$6=Eingabemaske!$Z$9),"1",""),"")</f>
        <v/>
      </c>
      <c r="CN7" s="29" t="str">
        <f>IFERROR(IF(AND(CN$4="X",CN$6=Eingabemaske!$Z$9),"1",""),"")</f>
        <v/>
      </c>
      <c r="CO7" s="29" t="str">
        <f>IFERROR(IF(AND(CO$4="X",CO$6=Eingabemaske!$Z$9),"1",""),"")</f>
        <v/>
      </c>
      <c r="CP7" s="29" t="str">
        <f>IFERROR(IF(AND(CP$4="X",CP$6=Eingabemaske!$Z$9),"1",""),"")</f>
        <v/>
      </c>
      <c r="CQ7" s="29" t="str">
        <f>IFERROR(IF(AND(CQ$4="X",CQ$6=Eingabemaske!$Z$9),"1",""),"")</f>
        <v/>
      </c>
      <c r="CR7" s="29" t="str">
        <f>IFERROR(IF(AND(CR$4="X",CR$6=Eingabemaske!$Z$9),"1",""),"")</f>
        <v/>
      </c>
      <c r="CS7" s="29" t="str">
        <f>IFERROR(IF(AND(CS$4="X",CS$6=Eingabemaske!$Z$9),"1",""),"")</f>
        <v/>
      </c>
      <c r="CT7" s="29" t="str">
        <f>IFERROR(IF(AND(CT$4="X",CT$6=Eingabemaske!$Z$9),"1",""),"")</f>
        <v/>
      </c>
      <c r="CU7" s="29" t="str">
        <f>IFERROR(IF(AND(CU$4="X",CU$6=Eingabemaske!$Z$9),"1",""),"")</f>
        <v/>
      </c>
      <c r="CV7" s="29" t="str">
        <f>IFERROR(IF(AND(CV$4="X",CV$6=Eingabemaske!$Z$9),"1",""),"")</f>
        <v/>
      </c>
      <c r="CW7" s="29" t="str">
        <f>IFERROR(IF(AND(CW$4="X",CW$6=Eingabemaske!$Z$9),"1",""),"")</f>
        <v/>
      </c>
      <c r="CX7" s="29" t="str">
        <f>IFERROR(IF(AND(CX$4="X",CX$6=Eingabemaske!$Z$9),"1",""),"")</f>
        <v/>
      </c>
      <c r="CY7" s="29" t="str">
        <f>IFERROR(IF(AND(CY$4="X",CY$6=Eingabemaske!$Z$9),"1",""),"")</f>
        <v/>
      </c>
      <c r="CZ7" s="29" t="str">
        <f>IFERROR(IF(AND(CZ$4="X",CZ$6=Eingabemaske!$Z$9),"1",""),"")</f>
        <v/>
      </c>
      <c r="DA7" s="29" t="str">
        <f>IFERROR(IF(AND(DA$4="X",DA$6=Eingabemaske!$Z$9),"1",""),"")</f>
        <v/>
      </c>
      <c r="DB7" s="29" t="str">
        <f>IFERROR(IF(AND(DB$4="X",DB$6=Eingabemaske!$Z$9),"1",""),"")</f>
        <v/>
      </c>
      <c r="DC7" s="29" t="str">
        <f>IFERROR(IF(AND(DC$4="X",DC$6=Eingabemaske!$Z$9),"1",""),"")</f>
        <v/>
      </c>
      <c r="DD7" s="29" t="str">
        <f>IFERROR(IF(AND(DD$4="X",DD$6=Eingabemaske!$Z$9),"1",""),"")</f>
        <v/>
      </c>
      <c r="DE7" s="29" t="str">
        <f>IFERROR(IF(AND(DE$4="X",DE$6=Eingabemaske!$Z$9),"1",""),"")</f>
        <v/>
      </c>
      <c r="DF7" s="29" t="str">
        <f>IFERROR(IF(AND(DF$4="X",DF$6=Eingabemaske!$Z$9),"1",""),"")</f>
        <v/>
      </c>
      <c r="DG7" s="29" t="str">
        <f>IFERROR(IF(AND(DG$4="X",DG$6=Eingabemaske!$Z$9),"1",""),"")</f>
        <v/>
      </c>
      <c r="DH7" s="29" t="str">
        <f>IFERROR(IF(AND(DH$4="X",DH$6=Eingabemaske!$Z$9),"1",""),"")</f>
        <v/>
      </c>
      <c r="DI7" s="29" t="str">
        <f>IFERROR(IF(AND(DI$4="X",DI$6=Eingabemaske!$Z$9),"1",""),"")</f>
        <v/>
      </c>
      <c r="DJ7" s="29" t="str">
        <f>IFERROR(IF(AND(DJ$4="X",DJ$6=Eingabemaske!$Z$9),"1",""),"")</f>
        <v/>
      </c>
      <c r="DK7" s="29" t="str">
        <f>IFERROR(IF(AND(DK$4="X",DK$6=Eingabemaske!$Z$9),"1",""),"")</f>
        <v/>
      </c>
      <c r="DL7" s="29" t="str">
        <f>IFERROR(IF(AND(DL$4="X",DL$6=Eingabemaske!$Z$9),"1",""),"")</f>
        <v/>
      </c>
      <c r="DM7" s="29" t="str">
        <f>IFERROR(IF(AND(DM$4="X",DM$6=Eingabemaske!$Z$9),"1",""),"")</f>
        <v/>
      </c>
      <c r="DN7" s="29" t="str">
        <f>IFERROR(IF(AND(DN$4="X",DN$6=Eingabemaske!$Z$9),"1",""),"")</f>
        <v/>
      </c>
      <c r="DO7" s="29" t="str">
        <f>IFERROR(IF(AND(DO$4="X",DO$6=Eingabemaske!$Z$9),"1",""),"")</f>
        <v/>
      </c>
      <c r="DP7" s="29" t="str">
        <f>IFERROR(IF(AND(DP$4="X",DP$6=Eingabemaske!$Z$9),"1",""),"")</f>
        <v/>
      </c>
      <c r="DQ7" s="29" t="str">
        <f>IFERROR(IF(AND(DQ$4="X",DQ$6=Eingabemaske!$Z$9),"1",""),"")</f>
        <v/>
      </c>
      <c r="DR7" s="29" t="str">
        <f>IFERROR(IF(AND(DR$4="X",DR$6=Eingabemaske!$Z$9),"1",""),"")</f>
        <v/>
      </c>
      <c r="DS7" s="29" t="str">
        <f>IFERROR(IF(AND(DS$4="X",DS$6=Eingabemaske!$Z$9),"1",""),"")</f>
        <v/>
      </c>
      <c r="DT7" s="29" t="str">
        <f>IFERROR(IF(AND(DT$4="X",DT$6=Eingabemaske!$Z$9),"1",""),"")</f>
        <v/>
      </c>
      <c r="DU7" s="29" t="str">
        <f>IFERROR(IF(AND(DU$4="X",DU$6=Eingabemaske!$Z$9),"1",""),"")</f>
        <v/>
      </c>
      <c r="DV7" s="29" t="str">
        <f>IFERROR(IF(AND(DV$4="X",DV$6=Eingabemaske!$Z$9),"1",""),"")</f>
        <v/>
      </c>
      <c r="DW7" s="29" t="str">
        <f>IFERROR(IF(AND(DW$4="X",DW$6=Eingabemaske!$Z$9),"1",""),"")</f>
        <v/>
      </c>
      <c r="DX7" s="29" t="str">
        <f>IFERROR(IF(AND(DX$4="X",DX$6=Eingabemaske!$Z$9),"1",""),"")</f>
        <v/>
      </c>
      <c r="DY7" s="29" t="str">
        <f>IFERROR(IF(AND(DY$4="X",DY$6=Eingabemaske!$Z$9),"1",""),"")</f>
        <v/>
      </c>
      <c r="DZ7" s="29" t="str">
        <f>IFERROR(IF(AND(DZ$4="X",DZ$6=Eingabemaske!$Z$9),"1",""),"")</f>
        <v/>
      </c>
      <c r="EA7" s="29" t="str">
        <f>IFERROR(IF(AND(EA$4="X",EA$6=Eingabemaske!$Z$9),"1",""),"")</f>
        <v/>
      </c>
      <c r="EB7" s="29" t="str">
        <f>IFERROR(IF(AND(EB$4="X",EB$6=Eingabemaske!$Z$9),"1",""),"")</f>
        <v/>
      </c>
      <c r="EC7" s="29" t="str">
        <f>IFERROR(IF(AND(EC$4="X",EC$6=Eingabemaske!$Z$9),"1",""),"")</f>
        <v/>
      </c>
      <c r="ED7" s="29" t="str">
        <f>IFERROR(IF(AND(ED$4="X",ED$6=Eingabemaske!$Z$9),"1",""),"")</f>
        <v/>
      </c>
      <c r="EE7" s="29" t="str">
        <f>IFERROR(IF(AND(EE$4="X",EE$6=Eingabemaske!$Z$9),"1",""),"")</f>
        <v/>
      </c>
      <c r="EF7" s="29" t="str">
        <f>IFERROR(IF(AND(EF$4="X",EF$6=Eingabemaske!$Z$9),"1",""),"")</f>
        <v/>
      </c>
      <c r="EG7" s="29" t="str">
        <f>IFERROR(IF(AND(EG$4="X",EG$6=Eingabemaske!$Z$9),"1",""),"")</f>
        <v/>
      </c>
      <c r="EH7" s="29" t="str">
        <f>IFERROR(IF(AND(EH$4="X",EH$6=Eingabemaske!$Z$9),"1",""),"")</f>
        <v/>
      </c>
      <c r="EI7" s="29" t="str">
        <f>IFERROR(IF(AND(EI$4="X",EI$6=Eingabemaske!$Z$9),"1",""),"")</f>
        <v/>
      </c>
      <c r="EJ7" s="29" t="str">
        <f>IFERROR(IF(AND(EJ$4="X",EJ$6=Eingabemaske!$Z$9),"1",""),"")</f>
        <v/>
      </c>
      <c r="EK7" s="29" t="str">
        <f>IFERROR(IF(AND(EK$4="X",EK$6=Eingabemaske!$Z$9),"1",""),"")</f>
        <v/>
      </c>
      <c r="EL7" s="29" t="str">
        <f>IFERROR(IF(AND(EL$4="X",EL$6=Eingabemaske!$Z$9),"1",""),"")</f>
        <v/>
      </c>
      <c r="EM7" s="29" t="str">
        <f>IFERROR(IF(AND(EM$4="X",EM$6=Eingabemaske!$Z$9),"1",""),"")</f>
        <v/>
      </c>
      <c r="EN7" s="29" t="str">
        <f>IFERROR(IF(AND(EN$4="X",EN$6=Eingabemaske!$Z$9),"1",""),"")</f>
        <v/>
      </c>
      <c r="EO7" s="29" t="str">
        <f>IFERROR(IF(AND(EO$4="X",EO$6=Eingabemaske!$Z$9),"1",""),"")</f>
        <v/>
      </c>
      <c r="EP7" s="29" t="str">
        <f>IFERROR(IF(AND(EP$4="X",EP$6=Eingabemaske!$Z$9),"1",""),"")</f>
        <v/>
      </c>
      <c r="EQ7" s="29" t="str">
        <f>IFERROR(IF(AND(EQ$4="X",EQ$6=Eingabemaske!$Z$9),"1",""),"")</f>
        <v/>
      </c>
      <c r="ER7" s="29" t="str">
        <f>IFERROR(IF(AND(ER$4="X",ER$6=Eingabemaske!$Z$9),"1",""),"")</f>
        <v/>
      </c>
      <c r="ES7" s="29" t="str">
        <f>IFERROR(IF(AND(ES$4="X",ES$6=Eingabemaske!$Z$9),"1",""),"")</f>
        <v/>
      </c>
      <c r="ET7" s="29" t="str">
        <f>IFERROR(IF(AND(ET$4="X",ET$6=Eingabemaske!$Z$9),"1",""),"")</f>
        <v/>
      </c>
      <c r="EU7" s="29" t="str">
        <f>IFERROR(IF(AND(EU$4="X",EU$6=Eingabemaske!$Z$9),"1",""),"")</f>
        <v/>
      </c>
      <c r="EV7" s="29" t="str">
        <f>IFERROR(IF(AND(EV$4="X",EV$6=Eingabemaske!$Z$9),"1",""),"")</f>
        <v/>
      </c>
      <c r="EW7" s="29" t="str">
        <f>IFERROR(IF(AND(EW$4="X",EW$6=Eingabemaske!$Z$9),"1",""),"")</f>
        <v/>
      </c>
      <c r="EX7" s="29" t="str">
        <f>IFERROR(IF(AND(EX$4="X",EX$6=Eingabemaske!$Z$9),"1",""),"")</f>
        <v/>
      </c>
      <c r="EY7" s="29" t="str">
        <f>IFERROR(IF(AND(EY$4="X",EY$6=Eingabemaske!$Z$9),"1",""),"")</f>
        <v/>
      </c>
      <c r="EZ7" s="29" t="str">
        <f>IFERROR(IF(AND(EZ$4="X",EZ$6=Eingabemaske!$Z$9),"1",""),"")</f>
        <v/>
      </c>
      <c r="FA7" s="29" t="str">
        <f>IFERROR(IF(AND(FA$4="X",FA$6=Eingabemaske!$Z$9),"1",""),"")</f>
        <v/>
      </c>
      <c r="FB7" s="29" t="str">
        <f>IFERROR(IF(AND(FB$4="X",FB$6=Eingabemaske!$Z$9),"1",""),"")</f>
        <v/>
      </c>
      <c r="FC7" s="29" t="str">
        <f>IFERROR(IF(AND(FC$4="X",FC$6=Eingabemaske!$Z$9),"1",""),"")</f>
        <v/>
      </c>
      <c r="FD7" s="29" t="str">
        <f>IFERROR(IF(AND(FD$4="X",FD$6=Eingabemaske!$Z$9),"1",""),"")</f>
        <v/>
      </c>
      <c r="FE7" s="29" t="str">
        <f>IFERROR(IF(AND(FE$4="X",FE$6=Eingabemaske!$Z$9),"1",""),"")</f>
        <v/>
      </c>
      <c r="FF7" s="29" t="str">
        <f>IFERROR(IF(AND(FF$4="X",FF$6=Eingabemaske!$Z$9),"1",""),"")</f>
        <v/>
      </c>
      <c r="FG7" s="29" t="str">
        <f>IFERROR(IF(AND(FG$4="X",FG$6=Eingabemaske!$Z$9),"1",""),"")</f>
        <v/>
      </c>
      <c r="FH7" s="29" t="str">
        <f>IFERROR(IF(AND(FH$4="X",FH$6=Eingabemaske!$Z$9),"1",""),"")</f>
        <v/>
      </c>
      <c r="FI7" s="29" t="str">
        <f>IFERROR(IF(AND(FI$4="X",FI$6=Eingabemaske!$Z$9),"1",""),"")</f>
        <v/>
      </c>
      <c r="FJ7" s="29" t="str">
        <f>IFERROR(IF(AND(FJ$4="X",FJ$6=Eingabemaske!$Z$9),"1",""),"")</f>
        <v/>
      </c>
      <c r="FK7" s="29" t="str">
        <f>IFERROR(IF(AND(FK$4="X",FK$6=Eingabemaske!$Z$9),"1",""),"")</f>
        <v/>
      </c>
      <c r="FL7" s="29" t="str">
        <f>IFERROR(IF(AND(FL$4="X",FL$6=Eingabemaske!$Z$9),"1",""),"")</f>
        <v/>
      </c>
      <c r="FM7" s="29" t="str">
        <f>IFERROR(IF(AND(FM$4="X",FM$6=Eingabemaske!$Z$9),"1",""),"")</f>
        <v/>
      </c>
      <c r="FN7" s="29" t="str">
        <f>IFERROR(IF(AND(FN$4="X",FN$6=Eingabemaske!$Z$9),"1",""),"")</f>
        <v/>
      </c>
      <c r="FO7" s="29" t="str">
        <f>IFERROR(IF(AND(FO$4="X",FO$6=Eingabemaske!$Z$9),"1",""),"")</f>
        <v/>
      </c>
      <c r="FP7" s="29" t="str">
        <f>IFERROR(IF(AND(FP$4="X",FP$6=Eingabemaske!$Z$9),"1",""),"")</f>
        <v/>
      </c>
      <c r="FQ7" s="29" t="str">
        <f>IFERROR(IF(AND(FQ$4="X",FQ$6=Eingabemaske!$Z$9),"1",""),"")</f>
        <v/>
      </c>
      <c r="FR7" s="29" t="str">
        <f>IFERROR(IF(AND(FR$4="X",FR$6=Eingabemaske!$Z$9),"1",""),"")</f>
        <v/>
      </c>
      <c r="FS7" s="29" t="str">
        <f>IFERROR(IF(AND(FS$4="X",FS$6=Eingabemaske!$Z$9),"1",""),"")</f>
        <v/>
      </c>
      <c r="FT7" s="29" t="str">
        <f>IFERROR(IF(AND(FT$4="X",FT$6=Eingabemaske!$Z$9),"1",""),"")</f>
        <v/>
      </c>
      <c r="FU7" s="29" t="str">
        <f>IFERROR(IF(AND(FU$4="X",FU$6=Eingabemaske!$Z$9),"1",""),"")</f>
        <v/>
      </c>
      <c r="FV7" s="29" t="str">
        <f>IFERROR(IF(AND(FV$4="X",FV$6=Eingabemaske!$Z$9),"1",""),"")</f>
        <v/>
      </c>
      <c r="FW7" s="29" t="str">
        <f>IFERROR(IF(AND(FW$4="X",FW$6=Eingabemaske!$Z$9),"1",""),"")</f>
        <v/>
      </c>
      <c r="FX7" s="29" t="str">
        <f>IFERROR(IF(AND(FX$4="X",FX$6=Eingabemaske!$Z$9),"1",""),"")</f>
        <v/>
      </c>
      <c r="FY7" s="29" t="str">
        <f>IFERROR(IF(AND(FY$4="X",FY$6=Eingabemaske!$Z$9),"1",""),"")</f>
        <v/>
      </c>
      <c r="FZ7" s="29" t="str">
        <f>IFERROR(IF(AND(FZ$4="X",FZ$6=Eingabemaske!$Z$9),"1",""),"")</f>
        <v/>
      </c>
      <c r="GA7" s="29" t="str">
        <f>IFERROR(IF(AND(GA$4="X",GA$6=Eingabemaske!$Z$9),"1",""),"")</f>
        <v/>
      </c>
      <c r="GB7" s="29" t="str">
        <f>IFERROR(IF(AND(GB$4="X",GB$6=Eingabemaske!$Z$9),"1",""),"")</f>
        <v/>
      </c>
      <c r="GC7" s="29" t="str">
        <f>IFERROR(IF(AND(GC$4="X",GC$6=Eingabemaske!$Z$9),"1",""),"")</f>
        <v/>
      </c>
      <c r="GD7" s="29" t="str">
        <f>IFERROR(IF(AND(GD$4="X",GD$6=Eingabemaske!$Z$9),"1",""),"")</f>
        <v/>
      </c>
      <c r="GE7" s="29" t="str">
        <f>IFERROR(IF(AND(GE$4="X",GE$6=Eingabemaske!$Z$9),"1",""),"")</f>
        <v/>
      </c>
      <c r="GF7" s="29" t="str">
        <f>IFERROR(IF(AND(GF$4="X",GF$6=Eingabemaske!$Z$9),"1",""),"")</f>
        <v/>
      </c>
      <c r="GG7" s="29" t="str">
        <f>IFERROR(IF(AND(GG$4="X",GG$6=Eingabemaske!$Z$9),"1",""),"")</f>
        <v/>
      </c>
      <c r="GH7" s="29" t="str">
        <f>IFERROR(IF(AND(GH$4="X",GH$6=Eingabemaske!$Z$9),"1",""),"")</f>
        <v/>
      </c>
      <c r="GI7" s="29" t="str">
        <f>IFERROR(IF(AND(GI$4="X",GI$6=Eingabemaske!$Z$9),"1",""),"")</f>
        <v/>
      </c>
      <c r="GJ7" s="29" t="str">
        <f>IFERROR(IF(AND(GJ$4="X",GJ$6=Eingabemaske!$Z$9),"1",""),"")</f>
        <v/>
      </c>
      <c r="GK7" s="29" t="str">
        <f>IFERROR(IF(AND(GK$4="X",GK$6=Eingabemaske!$Z$9),"1",""),"")</f>
        <v/>
      </c>
      <c r="GL7" s="29" t="str">
        <f>IFERROR(IF(AND(GL$4="X",GL$6=Eingabemaske!$Z$9),"1",""),"")</f>
        <v/>
      </c>
      <c r="GM7" s="29" t="str">
        <f>IFERROR(IF(AND(GM$4="X",GM$6=Eingabemaske!$Z$9),"1",""),"")</f>
        <v/>
      </c>
      <c r="GN7" s="29" t="str">
        <f>IFERROR(IF(AND(GN$4="X",GN$6=Eingabemaske!$Z$9),"1",""),"")</f>
        <v/>
      </c>
      <c r="GO7" s="29" t="str">
        <f>IFERROR(IF(AND(GO$4="X",GO$6=Eingabemaske!$Z$9),"1",""),"")</f>
        <v/>
      </c>
      <c r="GP7" s="29" t="str">
        <f>IFERROR(IF(AND(GP$4="X",GP$6=Eingabemaske!$Z$9),"1",""),"")</f>
        <v/>
      </c>
      <c r="GQ7" s="29" t="str">
        <f>IFERROR(IF(AND(GQ$4="X",GQ$6=Eingabemaske!$Z$9),"1",""),"")</f>
        <v/>
      </c>
      <c r="GR7" s="29" t="str">
        <f>IFERROR(IF(AND(GR$4="X",GR$6=Eingabemaske!$Z$9),"1",""),"")</f>
        <v/>
      </c>
      <c r="GS7" s="29" t="str">
        <f>IFERROR(IF(AND(GS$4="X",GS$6=Eingabemaske!$Z$9),"1",""),"")</f>
        <v/>
      </c>
      <c r="GT7" s="29" t="str">
        <f>IFERROR(IF(AND(GT$4="X",GT$6=Eingabemaske!$Z$9),"1",""),"")</f>
        <v/>
      </c>
      <c r="GU7" s="29" t="str">
        <f>IFERROR(IF(AND(GU$4="X",GU$6=Eingabemaske!$Z$9),"1",""),"")</f>
        <v/>
      </c>
      <c r="GV7" s="29" t="str">
        <f>IFERROR(IF(AND(GV$4="X",GV$6=Eingabemaske!$Z$9),"1",""),"")</f>
        <v/>
      </c>
      <c r="GW7" s="29" t="str">
        <f>IFERROR(IF(AND(GW$4="X",GW$6=Eingabemaske!$Z$9),"1",""),"")</f>
        <v/>
      </c>
      <c r="GX7" s="29" t="str">
        <f>IFERROR(IF(AND(GX$4="X",GX$6=Eingabemaske!$Z$9),"1",""),"")</f>
        <v/>
      </c>
      <c r="GY7" s="29" t="str">
        <f>IFERROR(IF(AND(GY$4="X",GY$6=Eingabemaske!$Z$9),"1",""),"")</f>
        <v/>
      </c>
      <c r="GZ7" s="29" t="str">
        <f>IFERROR(IF(AND(GZ$4="X",GZ$6=Eingabemaske!$Z$9),"1",""),"")</f>
        <v/>
      </c>
      <c r="HA7" s="29" t="str">
        <f>IFERROR(IF(AND(HA$4="X",HA$6=Eingabemaske!$Z$9),"1",""),"")</f>
        <v/>
      </c>
      <c r="HB7" s="29" t="str">
        <f>IFERROR(IF(AND(HB$4="X",HB$6=Eingabemaske!$Z$9),"1",""),"")</f>
        <v/>
      </c>
      <c r="HC7" s="29" t="str">
        <f>IFERROR(IF(AND(HC$4="X",HC$6=Eingabemaske!$Z$9),"1",""),"")</f>
        <v/>
      </c>
      <c r="HD7" s="29" t="str">
        <f>IFERROR(IF(AND(HD$4="X",HD$6=Eingabemaske!$Z$9),"1",""),"")</f>
        <v/>
      </c>
      <c r="HE7" s="29" t="str">
        <f>IFERROR(IF(AND(HE$4="X",HE$6=Eingabemaske!$Z$9),"1",""),"")</f>
        <v/>
      </c>
      <c r="HF7" s="29" t="str">
        <f>IFERROR(IF(AND(HF$4="X",HF$6=Eingabemaske!$Z$9),"1",""),"")</f>
        <v/>
      </c>
      <c r="HG7" s="29" t="str">
        <f>IFERROR(IF(AND(HG$4="X",HG$6=Eingabemaske!$Z$9),"1",""),"")</f>
        <v/>
      </c>
      <c r="HH7" s="29" t="str">
        <f>IFERROR(IF(AND(HH$4="X",HH$6=Eingabemaske!$Z$9),"1",""),"")</f>
        <v/>
      </c>
      <c r="HI7" s="29" t="str">
        <f>IFERROR(IF(AND(HI$4="X",HI$6=Eingabemaske!$Z$9),"1",""),"")</f>
        <v/>
      </c>
      <c r="HJ7" s="29" t="str">
        <f>IFERROR(IF(AND(HJ$4="X",HJ$6=Eingabemaske!$Z$9),"1",""),"")</f>
        <v/>
      </c>
      <c r="HK7" s="29" t="str">
        <f>IFERROR(IF(AND(HK$4="X",HK$6=Eingabemaske!$Z$9),"1",""),"")</f>
        <v/>
      </c>
      <c r="HL7" s="29" t="str">
        <f>IFERROR(IF(AND(HL$4="X",HL$6=Eingabemaske!$Z$9),"1",""),"")</f>
        <v/>
      </c>
      <c r="HM7" s="29" t="str">
        <f>IFERROR(IF(AND(HM$4="X",HM$6=Eingabemaske!$Z$9),"1",""),"")</f>
        <v/>
      </c>
      <c r="HN7" s="29" t="str">
        <f>IFERROR(IF(AND(HN$4="X",HN$6=Eingabemaske!$Z$9),"1",""),"")</f>
        <v/>
      </c>
      <c r="HO7" s="29" t="str">
        <f>IFERROR(IF(AND(HO$4="X",HO$6=Eingabemaske!$Z$9),"1",""),"")</f>
        <v/>
      </c>
      <c r="HP7" s="29" t="str">
        <f>IFERROR(IF(AND(HP$4="X",HP$6=Eingabemaske!$Z$9),"1",""),"")</f>
        <v/>
      </c>
      <c r="HQ7" s="29" t="str">
        <f>IFERROR(IF(AND(HQ$4="X",HQ$6=Eingabemaske!$Z$9),"1",""),"")</f>
        <v/>
      </c>
      <c r="HR7" s="29" t="str">
        <f>IFERROR(IF(AND(HR$4="X",HR$6=Eingabemaske!$Z$9),"1",""),"")</f>
        <v/>
      </c>
      <c r="HS7" s="29" t="str">
        <f>IFERROR(IF(AND(HS$4="X",HS$6=Eingabemaske!$Z$9),"1",""),"")</f>
        <v/>
      </c>
      <c r="HT7" s="29" t="str">
        <f>IFERROR(IF(AND(HT$4="X",HT$6=Eingabemaske!$Z$9),"1",""),"")</f>
        <v/>
      </c>
      <c r="HU7" s="29" t="str">
        <f>IFERROR(IF(AND(HU$4="X",HU$6=Eingabemaske!$Z$9),"1",""),"")</f>
        <v/>
      </c>
      <c r="HV7" s="29" t="str">
        <f>IFERROR(IF(AND(HV$4="X",HV$6=Eingabemaske!$Z$9),"1",""),"")</f>
        <v/>
      </c>
      <c r="HW7" s="29" t="str">
        <f>IFERROR(IF(AND(HW$4="X",HW$6=Eingabemaske!$Z$9),"1",""),"")</f>
        <v/>
      </c>
      <c r="HX7" s="29" t="str">
        <f>IFERROR(IF(AND(HX$4="X",HX$6=Eingabemaske!$Z$9),"1",""),"")</f>
        <v/>
      </c>
      <c r="HY7" s="29" t="str">
        <f>IFERROR(IF(AND(HY$4="X",HY$6=Eingabemaske!$Z$9),"1",""),"")</f>
        <v/>
      </c>
      <c r="HZ7" s="29" t="str">
        <f>IFERROR(IF(AND(HZ$4="X",HZ$6=Eingabemaske!$Z$9),"1",""),"")</f>
        <v/>
      </c>
      <c r="IA7" s="29" t="str">
        <f>IFERROR(IF(AND(IA$4="X",IA$6=Eingabemaske!$Z$9),"1",""),"")</f>
        <v/>
      </c>
      <c r="IB7" s="29" t="str">
        <f>IFERROR(IF(AND(IB$4="X",IB$6=Eingabemaske!$Z$9),"1",""),"")</f>
        <v/>
      </c>
      <c r="IC7" s="29" t="str">
        <f>IFERROR(IF(AND(IC$4="X",IC$6=Eingabemaske!$Z$9),"1",""),"")</f>
        <v/>
      </c>
      <c r="ID7" s="29" t="str">
        <f>IFERROR(IF(AND(ID$4="X",ID$6=Eingabemaske!$Z$9),"1",""),"")</f>
        <v/>
      </c>
      <c r="IE7" s="29" t="str">
        <f>IFERROR(IF(AND(IE$4="X",IE$6=Eingabemaske!$Z$9),"1",""),"")</f>
        <v/>
      </c>
      <c r="IF7" s="29" t="str">
        <f>IFERROR(IF(AND(IF$4="X",IF$6=Eingabemaske!$Z$9),"1",""),"")</f>
        <v/>
      </c>
      <c r="IG7" s="29" t="str">
        <f>IFERROR(IF(AND(IG$4="X",IG$6=Eingabemaske!$Z$9),"1",""),"")</f>
        <v/>
      </c>
      <c r="IH7" s="29" t="str">
        <f>IFERROR(IF(AND(IH$4="X",IH$6=Eingabemaske!$Z$9),"1",""),"")</f>
        <v/>
      </c>
      <c r="II7" s="29" t="str">
        <f>IFERROR(IF(AND(II$4="X",II$6=Eingabemaske!$Z$9),"1",""),"")</f>
        <v/>
      </c>
      <c r="IJ7" s="29" t="str">
        <f>IFERROR(IF(AND(IJ$4="X",IJ$6=Eingabemaske!$Z$9),"1",""),"")</f>
        <v/>
      </c>
      <c r="IK7" s="29" t="str">
        <f>IFERROR(IF(AND(IK$4="X",IK$6=Eingabemaske!$Z$9),"1",""),"")</f>
        <v/>
      </c>
      <c r="IL7" s="29" t="str">
        <f>IFERROR(IF(AND(IL$4="X",IL$6=Eingabemaske!$Z$9),"1",""),"")</f>
        <v/>
      </c>
      <c r="IM7" s="29" t="str">
        <f>IFERROR(IF(AND(IM$4="X",IM$6=Eingabemaske!$Z$9),"1",""),"")</f>
        <v/>
      </c>
      <c r="IN7" s="29" t="str">
        <f>IFERROR(IF(AND(IN$4="X",IN$6=Eingabemaske!$Z$9),"1",""),"")</f>
        <v/>
      </c>
      <c r="IO7" s="29" t="str">
        <f>IFERROR(IF(AND(IO$4="X",IO$6=Eingabemaske!$Z$9),"1",""),"")</f>
        <v/>
      </c>
      <c r="IP7" s="29" t="str">
        <f>IFERROR(IF(AND(IP$4="X",IP$6=Eingabemaske!$Z$9),"1",""),"")</f>
        <v/>
      </c>
      <c r="IQ7" s="29" t="str">
        <f>IFERROR(IF(AND(IQ$4="X",IQ$6=Eingabemaske!$Z$9),"1",""),"")</f>
        <v/>
      </c>
      <c r="IR7" s="29" t="str">
        <f>IFERROR(IF(AND(IR$4="X",IR$6=Eingabemaske!$Z$9),"1",""),"")</f>
        <v/>
      </c>
      <c r="IS7" s="29" t="str">
        <f>IFERROR(IF(AND(IS$4="X",IS$6=Eingabemaske!$Z$9),"1",""),"")</f>
        <v/>
      </c>
      <c r="IT7" s="29" t="str">
        <f>IFERROR(IF(AND(IT$4="X",IT$6=Eingabemaske!$Z$9),"1",""),"")</f>
        <v/>
      </c>
      <c r="IU7" s="29" t="str">
        <f>IFERROR(IF(AND(IU$4="X",IU$6=Eingabemaske!$Z$9),"1",""),"")</f>
        <v/>
      </c>
      <c r="IV7" s="29" t="str">
        <f>IFERROR(IF(AND(IV$4="X",IV$6=Eingabemaske!$Z$9),"1",""),"")</f>
        <v/>
      </c>
      <c r="IW7" s="29" t="str">
        <f>IFERROR(IF(AND(IW$4="X",IW$6=Eingabemaske!$Z$9),"1",""),"")</f>
        <v/>
      </c>
      <c r="IX7" s="29" t="str">
        <f>IFERROR(IF(AND(IX$4="X",IX$6=Eingabemaske!$Z$9),"1",""),"")</f>
        <v/>
      </c>
      <c r="IY7" s="29" t="str">
        <f>IFERROR(IF(AND(IY$4="X",IY$6=Eingabemaske!$Z$9),"1",""),"")</f>
        <v/>
      </c>
      <c r="IZ7" s="29" t="str">
        <f>IFERROR(IF(AND(IZ$4="X",IZ$6=Eingabemaske!$Z$9),"1",""),"")</f>
        <v/>
      </c>
      <c r="JA7" s="29" t="str">
        <f>IFERROR(IF(AND(JA$4="X",JA$6=Eingabemaske!$Z$9),"1",""),"")</f>
        <v/>
      </c>
      <c r="JB7" s="29" t="str">
        <f>IFERROR(IF(AND(JB$4="X",JB$6=Eingabemaske!$Z$9),"1",""),"")</f>
        <v/>
      </c>
      <c r="JC7" s="29" t="str">
        <f>IFERROR(IF(AND(JC$4="X",JC$6=Eingabemaske!$Z$9),"1",""),"")</f>
        <v/>
      </c>
      <c r="JD7" s="29" t="str">
        <f>IFERROR(IF(AND(JD$4="X",JD$6=Eingabemaske!$Z$9),"1",""),"")</f>
        <v/>
      </c>
      <c r="JE7" s="29" t="str">
        <f>IFERROR(IF(AND(JE$4="X",JE$6=Eingabemaske!$Z$9),"1",""),"")</f>
        <v/>
      </c>
      <c r="JF7" s="29" t="str">
        <f>IFERROR(IF(AND(JF$4="X",JF$6=Eingabemaske!$Z$9),"1",""),"")</f>
        <v/>
      </c>
      <c r="JG7" s="29" t="str">
        <f>IFERROR(IF(AND(JG$4="X",JG$6=Eingabemaske!$Z$9),"1",""),"")</f>
        <v/>
      </c>
      <c r="JH7" s="29" t="str">
        <f>IFERROR(IF(AND(JH$4="X",JH$6=Eingabemaske!$Z$9),"1",""),"")</f>
        <v/>
      </c>
      <c r="JI7" s="29" t="str">
        <f>IFERROR(IF(AND(JI$4="X",JI$6=Eingabemaske!$Z$9),"1",""),"")</f>
        <v/>
      </c>
      <c r="JJ7" s="29" t="str">
        <f>IFERROR(IF(AND(JJ$4="X",JJ$6=Eingabemaske!$Z$9),"1",""),"")</f>
        <v/>
      </c>
      <c r="JK7" s="29" t="str">
        <f>IFERROR(IF(AND(JK$4="X",JK$6=Eingabemaske!$Z$9),"1",""),"")</f>
        <v/>
      </c>
      <c r="JL7" s="29" t="str">
        <f>IFERROR(IF(AND(JL$4="X",JL$6=Eingabemaske!$Z$9),"1",""),"")</f>
        <v/>
      </c>
      <c r="JM7" s="29" t="str">
        <f>IFERROR(IF(AND(JM$4="X",JM$6=Eingabemaske!$Z$9),"1",""),"")</f>
        <v/>
      </c>
      <c r="JN7" s="29" t="str">
        <f>IFERROR(IF(AND(JN$4="X",JN$6=Eingabemaske!$Z$9),"1",""),"")</f>
        <v/>
      </c>
      <c r="JO7" s="29" t="str">
        <f>IFERROR(IF(AND(JO$4="X",JO$6=Eingabemaske!$Z$9),"1",""),"")</f>
        <v/>
      </c>
      <c r="JP7" s="29" t="str">
        <f>IFERROR(IF(AND(JP$4="X",JP$6=Eingabemaske!$Z$9),"1",""),"")</f>
        <v/>
      </c>
      <c r="JQ7" s="29" t="str">
        <f>IFERROR(IF(AND(JQ$4="X",JQ$6=Eingabemaske!$Z$9),"1",""),"")</f>
        <v/>
      </c>
      <c r="JR7" s="29" t="str">
        <f>IFERROR(IF(AND(JR$4="X",JR$6=Eingabemaske!$Z$9),"1",""),"")</f>
        <v/>
      </c>
      <c r="JS7" s="29" t="str">
        <f>IFERROR(IF(AND(JS$4="X",JS$6=Eingabemaske!$Z$9),"1",""),"")</f>
        <v/>
      </c>
      <c r="JT7" s="29" t="str">
        <f>IFERROR(IF(AND(JT$4="X",JT$6=Eingabemaske!$Z$9),"1",""),"")</f>
        <v/>
      </c>
      <c r="JU7" s="29" t="str">
        <f>IFERROR(IF(AND(JU$4="X",JU$6=Eingabemaske!$Z$9),"1",""),"")</f>
        <v/>
      </c>
      <c r="JV7" s="29" t="str">
        <f>IFERROR(IF(AND(JV$4="X",JV$6=Eingabemaske!$Z$9),"1",""),"")</f>
        <v/>
      </c>
      <c r="JW7" s="29" t="str">
        <f>IFERROR(IF(AND(JW$4="X",JW$6=Eingabemaske!$Z$9),"1",""),"")</f>
        <v/>
      </c>
      <c r="JX7" s="29" t="str">
        <f>IFERROR(IF(AND(JX$4="X",JX$6=Eingabemaske!$Z$9),"1",""),"")</f>
        <v/>
      </c>
      <c r="JY7" s="29" t="str">
        <f>IFERROR(IF(AND(JY$4="X",JY$6=Eingabemaske!$Z$9),"1",""),"")</f>
        <v/>
      </c>
      <c r="JZ7" s="29" t="str">
        <f>IFERROR(IF(AND(JZ$4="X",JZ$6=Eingabemaske!$Z$9),"1",""),"")</f>
        <v/>
      </c>
      <c r="KA7" s="29" t="str">
        <f>IFERROR(IF(AND(KA$4="X",KA$6=Eingabemaske!$Z$9),"1",""),"")</f>
        <v/>
      </c>
      <c r="KB7" s="29" t="str">
        <f>IFERROR(IF(AND(KB$4="X",KB$6=Eingabemaske!$Z$9),"1",""),"")</f>
        <v/>
      </c>
      <c r="KC7" s="29" t="str">
        <f>IFERROR(IF(AND(KC$4="X",KC$6=Eingabemaske!$Z$9),"1",""),"")</f>
        <v/>
      </c>
      <c r="KD7" s="29" t="str">
        <f>IFERROR(IF(AND(KD$4="X",KD$6=Eingabemaske!$Z$9),"1",""),"")</f>
        <v/>
      </c>
      <c r="KE7" s="29" t="str">
        <f>IFERROR(IF(AND(KE$4="X",KE$6=Eingabemaske!$Z$9),"1",""),"")</f>
        <v/>
      </c>
      <c r="KF7" s="29" t="str">
        <f>IFERROR(IF(AND(KF$4="X",KF$6=Eingabemaske!$Z$9),"1",""),"")</f>
        <v/>
      </c>
      <c r="KG7" s="29" t="str">
        <f>IFERROR(IF(AND(KG$4="X",KG$6=Eingabemaske!$Z$9),"1",""),"")</f>
        <v/>
      </c>
      <c r="KH7" s="29" t="str">
        <f>IFERROR(IF(AND(KH$4="X",KH$6=Eingabemaske!$Z$9),"1",""),"")</f>
        <v/>
      </c>
      <c r="KI7" s="29" t="str">
        <f>IFERROR(IF(AND(KI$4="X",KI$6=Eingabemaske!$Z$9),"1",""),"")</f>
        <v/>
      </c>
      <c r="KJ7" s="29" t="str">
        <f>IFERROR(IF(AND(KJ$4="X",KJ$6=Eingabemaske!$Z$9),"1",""),"")</f>
        <v/>
      </c>
      <c r="KK7" s="29" t="str">
        <f>IFERROR(IF(AND(KK$4="X",KK$6=Eingabemaske!$Z$9),"1",""),"")</f>
        <v/>
      </c>
      <c r="KL7" s="29" t="str">
        <f>IFERROR(IF(AND(KL$4="X",KL$6=Eingabemaske!$Z$9),"1",""),"")</f>
        <v/>
      </c>
      <c r="KM7" s="29" t="str">
        <f>IFERROR(IF(AND(KM$4="X",KM$6=Eingabemaske!$Z$9),"1",""),"")</f>
        <v/>
      </c>
      <c r="KN7" s="29" t="str">
        <f>IFERROR(IF(AND(KN$4="X",KN$6=Eingabemaske!$Z$9),"1",""),"")</f>
        <v/>
      </c>
      <c r="KO7" s="29" t="str">
        <f>IFERROR(IF(AND(KO$4="X",KO$6=Eingabemaske!$Z$9),"1",""),"")</f>
        <v/>
      </c>
      <c r="KP7" s="29" t="str">
        <f>IFERROR(IF(AND(KP$4="X",KP$6=Eingabemaske!$Z$9),"1",""),"")</f>
        <v/>
      </c>
      <c r="KQ7" s="29" t="str">
        <f>IFERROR(IF(AND(KQ$4="X",KQ$6=Eingabemaske!$Z$9),"1",""),"")</f>
        <v/>
      </c>
      <c r="KR7" s="29" t="str">
        <f>IFERROR(IF(AND(KR$4="X",KR$6=Eingabemaske!$Z$9),"1",""),"")</f>
        <v/>
      </c>
      <c r="KS7" s="29" t="str">
        <f>IFERROR(IF(AND(KS$4="X",KS$6=Eingabemaske!$Z$9),"1",""),"")</f>
        <v/>
      </c>
      <c r="KT7" s="29" t="str">
        <f>IFERROR(IF(AND(KT$4="X",KT$6=Eingabemaske!$Z$9),"1",""),"")</f>
        <v/>
      </c>
      <c r="KU7" s="29" t="str">
        <f>IFERROR(IF(AND(KU$4="X",KU$6=Eingabemaske!$Z$9),"1",""),"")</f>
        <v/>
      </c>
      <c r="KV7" s="29" t="str">
        <f>IFERROR(IF(AND(KV$4="X",KV$6=Eingabemaske!$Z$9),"1",""),"")</f>
        <v/>
      </c>
      <c r="KW7" s="29" t="str">
        <f>IFERROR(IF(AND(KW$4="X",KW$6=Eingabemaske!$Z$9),"1",""),"")</f>
        <v/>
      </c>
      <c r="KX7" s="29" t="str">
        <f>IFERROR(IF(AND(KX$4="X",KX$6=Eingabemaske!$Z$9),"1",""),"")</f>
        <v/>
      </c>
      <c r="KY7" s="29" t="str">
        <f>IFERROR(IF(AND(KY$4="X",KY$6=Eingabemaske!$Z$9),"1",""),"")</f>
        <v/>
      </c>
      <c r="KZ7" s="29" t="str">
        <f>IFERROR(IF(AND(KZ$4="X",KZ$6=Eingabemaske!$Z$9),"1",""),"")</f>
        <v/>
      </c>
      <c r="LA7" s="29" t="str">
        <f>IFERROR(IF(AND(LA$4="X",LA$6=Eingabemaske!$Z$9),"1",""),"")</f>
        <v/>
      </c>
      <c r="LB7" s="29" t="str">
        <f>IFERROR(IF(AND(LB$4="X",LB$6=Eingabemaske!$Z$9),"1",""),"")</f>
        <v>1</v>
      </c>
      <c r="LC7" s="29" t="str">
        <f>IFERROR(IF(AND(LC$4="X",LC$6=Eingabemaske!$Z$9),"1",""),"")</f>
        <v/>
      </c>
      <c r="LD7" s="29" t="str">
        <f>IFERROR(IF(AND(LD$4="X",LD$6=Eingabemaske!$Z$9),"1",""),"")</f>
        <v/>
      </c>
      <c r="LE7" s="29" t="str">
        <f t="array" ref="LE7">IFERROR(IF(AND(LE$4="X",LE$6=Eingabemaske!$Z$9),"1",""),"")</f>
        <v/>
      </c>
      <c r="LF7" s="29" t="str">
        <f>IFERROR(IF(AND(LF$4="X",LF$6=Eingabemaske!$Z$9),"1",""),"")</f>
        <v/>
      </c>
      <c r="LG7" s="29" t="str">
        <f>IFERROR(IF(AND(LG$4="X",LG$6=Eingabemaske!$Z$9),"1",""),"")</f>
        <v/>
      </c>
      <c r="LH7" s="29" t="str">
        <f>IFERROR(IF(AND(LH$4="X",LH$6=Eingabemaske!$Z$9),"1",""),"")</f>
        <v/>
      </c>
      <c r="LI7" s="29" t="str">
        <f>IFERROR(IF(AND(LI$4="X",LI$6=Eingabemaske!$Z$9),"1",""),"")</f>
        <v/>
      </c>
      <c r="LJ7" s="29" t="str">
        <f>IFERROR(IF(AND(LJ$4="X",LJ$6=Eingabemaske!$Z$9),"1",""),"")</f>
        <v/>
      </c>
      <c r="LK7" s="29" t="str">
        <f>IFERROR(IF(AND(LK$4="X",LK$6=Eingabemaske!$Z$9),"1",""),"")</f>
        <v/>
      </c>
      <c r="LL7" s="29" t="str">
        <f>IFERROR(IF(AND(LL$4="X",LL$6=Eingabemaske!$Z$9),"1",""),"")</f>
        <v/>
      </c>
      <c r="LM7" s="29" t="str">
        <f>IFERROR(IF(AND(LM$4="X",LM$6=Eingabemaske!$Z$9),"1",""),"")</f>
        <v/>
      </c>
      <c r="LN7" s="29" t="str">
        <f>IFERROR(IF(AND(LN$4="X",LN$6=Eingabemaske!$Z$9),"1",""),"")</f>
        <v/>
      </c>
      <c r="LO7" s="29" t="str">
        <f>IFERROR(IF(AND(LO$4="X",LO$6=Eingabemaske!$Z$9),"1",""),"")</f>
        <v/>
      </c>
      <c r="LP7" s="29" t="str">
        <f>IFERROR(IF(AND(LP$4="X",LP$6=Eingabemaske!$Z$9),"1",""),"")</f>
        <v/>
      </c>
      <c r="LQ7" s="29" t="str">
        <f>IFERROR(IF(AND(LQ$4="X",LQ$6=Eingabemaske!$Z$9),"1",""),"")</f>
        <v/>
      </c>
      <c r="LR7" s="29" t="str">
        <f>IFERROR(IF(AND(LR$4="X",LR$6=Eingabemaske!$Z$9),"1",""),"")</f>
        <v/>
      </c>
      <c r="LS7" s="29"/>
      <c r="LT7" s="29"/>
      <c r="LU7" s="111" t="str">
        <f>IFERROR(IF(AND(LU$4="X",LU$6=Eingabemaske!$Z$9),"1",""),"")</f>
        <v/>
      </c>
      <c r="LV7" s="112" t="str">
        <f>IFERROR(IF(AND(LV$4="X",LV$6=Eingabemaske!$Z$9),"1",""),"")</f>
        <v/>
      </c>
      <c r="LW7" s="112" t="str">
        <f>IFERROR(IF(AND(LW$4="X",LW$6=Eingabemaske!$Z$9),"1",""),"")</f>
        <v/>
      </c>
      <c r="LX7" s="112" t="str">
        <f>IFERROR(IF(AND(LX$4="X",LX$6=Eingabemaske!$Z$9),"1",""),"")</f>
        <v/>
      </c>
      <c r="LY7" s="112" t="str">
        <f>IFERROR(IF(AND(LY$4="X",LY$6=Eingabemaske!$Z$9),"1",""),"")</f>
        <v/>
      </c>
      <c r="LZ7" s="112" t="str">
        <f>IFERROR(IF(AND(LZ$4="X",LZ$6=Eingabemaske!$Z$9),"1",""),"")</f>
        <v/>
      </c>
      <c r="MA7" s="112" t="str">
        <f>IFERROR(IF(AND(MA$4="X",MA$6=Eingabemaske!$Z$9),"1",""),"")</f>
        <v/>
      </c>
      <c r="MB7" s="112" t="str">
        <f>IFERROR(IF(AND(MB$4="X",MB$6=Eingabemaske!$Z$9),"1",""),"")</f>
        <v/>
      </c>
      <c r="MC7" s="113" t="str">
        <f>IFERROR(IF(AND(MC$4="X",MC$6=Eingabemaske!$Z$9),"1",""),"")</f>
        <v/>
      </c>
      <c r="MD7" s="29"/>
      <c r="ME7" s="29"/>
      <c r="MF7" s="29" t="str">
        <f>IFERROR(IF(AND(MF$4="X",MF$6=Eingabemaske!$Z$9),"1",""),"")</f>
        <v/>
      </c>
      <c r="MG7" s="29" t="str">
        <f>IFERROR(IF(AND(MG$4="X",MG$6=Eingabemaske!$Z$9),"1",""),"")</f>
        <v/>
      </c>
      <c r="MH7" s="29" t="str">
        <f>IFERROR(IF(AND(MH$4="X",MH$6=Eingabemaske!$Z$9),"1",""),"")</f>
        <v/>
      </c>
      <c r="MI7" s="29" t="str">
        <f>IFERROR(IF(AND(MI$4="X",MI$6=Eingabemaske!$Z$9),"1",""),"")</f>
        <v/>
      </c>
      <c r="MJ7" s="29" t="str">
        <f>IFERROR(IF(AND(MJ$4="X",MJ$6=Eingabemaske!$Z$9),"1",""),"")</f>
        <v/>
      </c>
      <c r="MK7" s="29" t="str">
        <f>IFERROR(IF(AND(MK$4="X",MK$6=Eingabemaske!$Z$9),"1",""),"")</f>
        <v/>
      </c>
      <c r="ML7" s="29" t="str">
        <f>IFERROR(IF(AND(ML$4="X",ML$6=Eingabemaske!$Z$9),"1",""),"")</f>
        <v/>
      </c>
      <c r="MM7" s="29" t="str">
        <f>IFERROR(IF(AND(MM$4="X",MM$6=Eingabemaske!$Z$9),"1",""),"")</f>
        <v/>
      </c>
      <c r="MN7" s="29" t="str">
        <f>IFERROR(IF(AND(MN$4="X",MN$6=Eingabemaske!$Z$9),"1",""),"")</f>
        <v/>
      </c>
      <c r="MO7" s="29" t="str">
        <f>IFERROR(IF(AND(MO$4="X",MO$6=Eingabemaske!$Z$9),"1",""),"")</f>
        <v/>
      </c>
      <c r="MP7" s="29" t="str">
        <f>IFERROR(IF(AND(MP$4="X",MP$6=Eingabemaske!$Z$9),"1",""),"")</f>
        <v/>
      </c>
      <c r="MQ7" s="29" t="str">
        <f>IFERROR(IF(AND(MQ$4="X",MQ$6=Eingabemaske!$Z$9),"1",""),"")</f>
        <v/>
      </c>
      <c r="MR7" s="29" t="str">
        <f>IFERROR(IF(AND(MR$4="X",MR$6=Eingabemaske!$Z$9),"1",""),"")</f>
        <v/>
      </c>
      <c r="MS7" s="29" t="str">
        <f>IFERROR(IF(AND(MS$4="X",MS$6=Eingabemaske!$Z$9),"1",""),"")</f>
        <v/>
      </c>
      <c r="MT7" s="29" t="str">
        <f>IFERROR(IF(AND(MT$4="X",MT$6=Eingabemaske!$Z$9),"1",""),"")</f>
        <v/>
      </c>
      <c r="MU7" s="29" t="str">
        <f>IFERROR(IF(AND(MU$4="X",MU$6=Eingabemaske!$Z$9),"1",""),"")</f>
        <v/>
      </c>
      <c r="MV7" s="29" t="str">
        <f>IFERROR(IF(AND(MV$4="X",MV$6=Eingabemaske!$Z$9),"1",""),"")</f>
        <v/>
      </c>
      <c r="MW7" s="29" t="str">
        <f>IFERROR(IF(AND(MW$4="X",MW$6=Eingabemaske!$Z$9),"1",""),"")</f>
        <v/>
      </c>
      <c r="MX7" s="29"/>
      <c r="MY7" s="29"/>
      <c r="MZ7" s="111" t="str">
        <f t="array" ref="MZ7">IFERROR(IF(AND(MZ$4="X",MZ$6=Eingabemaske!$Z$9),"1",""),"")</f>
        <v/>
      </c>
      <c r="NA7" s="112" t="str">
        <f t="array" ref="NA7">IFERROR(IF(AND(NA$4="X",NA$6=Eingabemaske!$Z$9),"1",""),"")</f>
        <v/>
      </c>
      <c r="NB7" s="112" t="str">
        <f>IFERROR(IF(AND(NB$4="X",NB$6=Eingabemaske!$Z$9),"1",""),"")</f>
        <v/>
      </c>
      <c r="NC7" s="112" t="str">
        <f>IFERROR(IF(AND(NC$4="X",NC$6=Eingabemaske!$Z$9),"1",""),"")</f>
        <v/>
      </c>
      <c r="ND7" s="112" t="str">
        <f>IFERROR(IF(AND(ND$4="X",ND$6=Eingabemaske!$Z$9),"1",""),"")</f>
        <v/>
      </c>
      <c r="NE7" s="112" t="str">
        <f>IFERROR(IF(AND(NE$4="X",NE$6=Eingabemaske!$Z$9),"1",""),"")</f>
        <v/>
      </c>
      <c r="NF7" s="112" t="str">
        <f>IFERROR(IF(AND(NF$4="X",NF$6=Eingabemaske!$Z$9),"1",""),"")</f>
        <v/>
      </c>
      <c r="NG7" s="112" t="str">
        <f>IFERROR(IF(AND(NG$4="X",NG$6=Eingabemaske!$Z$9),"1",""),"")</f>
        <v/>
      </c>
      <c r="NH7" s="112" t="str">
        <f>IFERROR(IF(AND(NH$4="X",NH$6=Eingabemaske!$Z$9),"1",""),"")</f>
        <v/>
      </c>
      <c r="NI7" s="112" t="str">
        <f>IFERROR(IF(AND(NI$4="X",NI$6=Eingabemaske!$Z$9),"1",""),"")</f>
        <v/>
      </c>
      <c r="NJ7" s="112" t="str">
        <f t="array" ref="NJ7">IFERROR(IF(AND(NJ$4="X",NJ$6=Eingabemaske!$Z$9),"1",""),"")</f>
        <v/>
      </c>
      <c r="NK7" s="112" t="str">
        <f>IFERROR(IF(AND(NK$4="X",NK$6=Eingabemaske!$Z$9),"1",""),"")</f>
        <v/>
      </c>
      <c r="NL7" s="112" t="str">
        <f>IFERROR(IF(AND(NL$4="X",NL$6=Eingabemaske!$Z$9),"1",""),"")</f>
        <v/>
      </c>
      <c r="NM7" s="112" t="str">
        <f>IFERROR(IF(AND(NM$4="X",NM$6=Eingabemaske!$Z$9),"1",""),"")</f>
        <v/>
      </c>
      <c r="NN7" s="112" t="str">
        <f>IFERROR(IF(AND(NN$4="X",NN$6=Eingabemaske!$Z$9),"1",""),"")</f>
        <v/>
      </c>
      <c r="NO7" s="112" t="str">
        <f>IFERROR(IF(AND(NO$4="X",NO$6=Eingabemaske!$Z$9),"1",""),"")</f>
        <v/>
      </c>
      <c r="NP7" s="112" t="str">
        <f>IFERROR(IF(AND(NP$4="X",NP$6=Eingabemaske!$Z$9),"1",""),"")</f>
        <v/>
      </c>
      <c r="NQ7" s="112" t="str">
        <f>IFERROR(IF(AND(NQ$4="X",NQ$6=Eingabemaske!$Z$9),"1",""),"")</f>
        <v/>
      </c>
      <c r="NR7" s="29"/>
      <c r="NS7" s="29"/>
      <c r="NT7" s="29"/>
      <c r="NU7" s="29"/>
      <c r="NV7" s="29"/>
      <c r="NW7" s="29"/>
      <c r="NX7" s="29"/>
      <c r="NY7" s="29"/>
      <c r="NZ7" s="29"/>
      <c r="OA7" s="29"/>
      <c r="OB7" s="29"/>
      <c r="OC7" s="29"/>
      <c r="OD7" s="29"/>
      <c r="OE7" s="29"/>
      <c r="OF7" s="29" t="str">
        <f>IFERROR(IF(AND(OF$4="X",OF$6=Eingabemaske!$Z$9),"1",""),"")</f>
        <v/>
      </c>
      <c r="OG7" s="29" t="str">
        <f>IFERROR(IF(AND(OG$4="X",OG$6=Eingabemaske!$Z$9),"1",""),"")</f>
        <v/>
      </c>
      <c r="OH7" s="29" t="str">
        <f>IFERROR(IF(AND(OH$4="X",OH$6=Eingabemaske!$Z$9),"1",""),"")</f>
        <v/>
      </c>
      <c r="OI7" s="29" t="str">
        <f>IFERROR(IF(AND(OI$4="X",OI$6=Eingabemaske!$Z$9),"1",""),"")</f>
        <v/>
      </c>
      <c r="OJ7" s="29" t="str">
        <f>IF(AND(ISTEXT(OJ$4),ISTEXT(OJ$5)),VLOOKUP('2.LCIA'!OJ6,Holzrechner!$B$31:$C$39,2,FALSE),"")</f>
        <v/>
      </c>
      <c r="OK7" s="29" t="str">
        <f>IF(AND(ISTEXT(OK$4),ISTEXT(OK$5)),VLOOKUP('2.LCIA'!OK6,Holzrechner!$B$31:$C$39,2,FALSE),"")</f>
        <v/>
      </c>
      <c r="OL7" s="29" t="str">
        <f>IF(AND(ISTEXT(OL$4),ISTEXT(OL$5)),VLOOKUP('2.LCIA'!OL6,Holzrechner!$B$31:$C$39,2,FALSE),"")</f>
        <v/>
      </c>
      <c r="OM7" s="29" t="str">
        <f>IF(AND(ISTEXT(OM$4),ISTEXT(OM$5)),VLOOKUP('2.LCIA'!OM6,Holzrechner!$B$31:$C$39,2,FALSE),"")</f>
        <v/>
      </c>
      <c r="ON7" s="29" t="str">
        <f t="array" ref="ON7">IF(AND(ISTEXT(ON$4),ISTEXT(ON$5)),VLOOKUP('2.LCIA'!ON6,Holzrechner!$B$31:$C$39,2,FALSE),"")</f>
        <v/>
      </c>
      <c r="OO7" s="29" t="str">
        <f>IF(AND(ISTEXT(OO$4),ISTEXT(OO$5)),VLOOKUP('2.LCIA'!OO6,Holzrechner!$B$31:$C$39,2,FALSE),"")</f>
        <v/>
      </c>
      <c r="OP7" s="29" t="str">
        <f>IF(AND(ISTEXT(OP$4),ISTEXT(OP$5)),VLOOKUP('2.LCIA'!OP6,Holzrechner!$B$31:$C$39,2,FALSE),"")</f>
        <v/>
      </c>
      <c r="OQ7" s="29" t="str">
        <f>IF(AND(ISTEXT(OQ$4),ISTEXT(OQ$5)),VLOOKUP('2.LCIA'!OQ6,Holzrechner!$B$31:$C$39,2,FALSE),"")</f>
        <v/>
      </c>
      <c r="OR7" s="29" t="str">
        <f>IF(AND(ISTEXT(OR$4),ISTEXT(OR$5)),VLOOKUP('2.LCIA'!OR6,Holzrechner!$B$31:$C$39,2,FALSE),"")</f>
        <v/>
      </c>
      <c r="OS7" s="29" t="str">
        <f>IF(AND(ISTEXT(OS$4),ISTEXT(OS$5)),VLOOKUP('2.LCIA'!OS6,Holzrechner!$B$31:$C$39,2,FALSE),"")</f>
        <v/>
      </c>
      <c r="OT7" s="29" t="str">
        <f>IF(AND(ISTEXT(OT$4),ISTEXT(OT$5)),VLOOKUP('2.LCIA'!OT6,Holzrechner!$B$31:$C$39,2,FALSE),"")</f>
        <v/>
      </c>
      <c r="OU7" s="29">
        <f t="array" ref="OU7">IF(AND(ISTEXT(OU$4),ISTEXT(OU$5)),VLOOKUP('2.LCIA'!OU6,Holzrechner!$B$31:$C$39,2,FALSE),"")</f>
        <v>0</v>
      </c>
      <c r="OV7" s="29">
        <f>IF(AND(ISTEXT(OV$4),ISTEXT(OV$5)),VLOOKUP('2.LCIA'!OV6,Holzrechner!$B$31:$C$39,2,FALSE),"")</f>
        <v>1</v>
      </c>
      <c r="OW7" s="29">
        <f>IF(AND(ISTEXT(OW$4),ISTEXT(OW$5)),VLOOKUP('2.LCIA'!OW6,Holzrechner!$B$31:$C$39,2,FALSE),"")</f>
        <v>0</v>
      </c>
      <c r="OX7" s="29">
        <f>IF(AND(ISTEXT(OX$4),ISTEXT(OX$5)),VLOOKUP('2.LCIA'!OX6,Holzrechner!$B$31:$C$39,2,FALSE),"")</f>
        <v>0</v>
      </c>
      <c r="OY7" s="29">
        <f>IF(AND(ISTEXT(OY$4),ISTEXT(OY$5)),VLOOKUP('2.LCIA'!OY6,Holzrechner!$B$31:$C$39,2,FALSE),"")</f>
        <v>0</v>
      </c>
      <c r="OZ7" s="29">
        <f>IF(AND(ISTEXT(OZ$4),ISTEXT(OZ$5)),VLOOKUP('2.LCIA'!OZ6,Holzrechner!$B$31:$C$39,2,FALSE),"")</f>
        <v>0</v>
      </c>
      <c r="PA7" s="29">
        <f>IF(AND(ISTEXT(PA$4),ISTEXT(PA$5)),VLOOKUP('2.LCIA'!PA6,Holzrechner!$B$31:$C$39,2,FALSE),"")</f>
        <v>0</v>
      </c>
      <c r="PB7" s="29">
        <f>IF(AND(ISTEXT(PB$4),ISTEXT(PB$5)),VLOOKUP('2.LCIA'!PB6,Holzrechner!$B$31:$C$39,2,FALSE),"")</f>
        <v>0</v>
      </c>
      <c r="PC7" s="29">
        <f>IF(AND(ISTEXT(PC$4),ISTEXT(PC$5)),VLOOKUP('2.LCIA'!PC6,Holzrechner!$B$31:$C$39,2,FALSE),"")</f>
        <v>0</v>
      </c>
    </row>
    <row r="8" spans="1:419" s="17" customFormat="1">
      <c r="C8" s="29" t="str">
        <f>LEFT(C1,FIND("/",C1)-1)</f>
        <v>sawnwood, board, hardwood, air dried (u=20%), planed, at sawmill</v>
      </c>
      <c r="D8" s="29" t="str">
        <f>LEFT(D1,FIND("/",D1)-1)</f>
        <v>sawnwood, board, hardwood, air dried (u=20%), planed, at sawmill</v>
      </c>
      <c r="E8" s="29" t="str">
        <f t="shared" ref="E8:BP8" si="32">LEFT(E1,FIND("/",E1)-1)</f>
        <v>sawnwood, board, hardwood, air dried (u=20%), planed, at sawmill</v>
      </c>
      <c r="F8" s="29" t="str">
        <f t="shared" si="32"/>
        <v>sawnwood, board, hardwood, air dried (u=20%), planed, at sawmill</v>
      </c>
      <c r="G8" s="29" t="str">
        <f t="shared" si="32"/>
        <v>sawnwood, board, hardwood, air dried (u=20%), planed, at sawmill</v>
      </c>
      <c r="H8" s="29" t="str">
        <f t="shared" si="32"/>
        <v>sawnwood, board, hardwood, air dried (u=20%), planed, at sawmill</v>
      </c>
      <c r="I8" s="29" t="str">
        <f t="shared" si="32"/>
        <v>sawnwood, board, hardwood, air dried (u=20%), planed, at sawmill</v>
      </c>
      <c r="J8" s="29" t="str">
        <f t="shared" si="32"/>
        <v>sawnwood, board, hardwood, air dried (u=20%), planed, at sawmill</v>
      </c>
      <c r="K8" s="29" t="str">
        <f t="shared" si="32"/>
        <v>sawnwood, board, hardwood, air dried (u=20%), planed, at sawmill_631</v>
      </c>
      <c r="L8" s="29" t="str">
        <f t="shared" si="32"/>
        <v>sawnwood, board, hardwood, dried (u=10%), planed, at sawmill</v>
      </c>
      <c r="M8" s="29" t="str">
        <f t="shared" si="32"/>
        <v>sawnwood, board, hardwood, dried (u=10%), planed, at sawmill</v>
      </c>
      <c r="N8" s="29" t="str">
        <f t="shared" si="32"/>
        <v>sawnwood, board, hardwood, dried (u=10%), planed, at sawmill</v>
      </c>
      <c r="O8" s="29" t="str">
        <f t="shared" si="32"/>
        <v>sawnwood, board, hardwood, dried (u=10%), planed, at sawmill</v>
      </c>
      <c r="P8" s="29" t="str">
        <f t="shared" si="32"/>
        <v>sawnwood, board, hardwood, dried (u=10%), planed, at sawmill</v>
      </c>
      <c r="Q8" s="29" t="str">
        <f t="shared" si="32"/>
        <v>sawnwood, board, hardwood, dried (u=10%), planed, at sawmill</v>
      </c>
      <c r="R8" s="29" t="str">
        <f t="shared" si="32"/>
        <v>sawnwood, board, hardwood, dried (u=10%), planed, at sawmill</v>
      </c>
      <c r="S8" s="29" t="str">
        <f t="shared" si="32"/>
        <v>sawnwood, board, hardwood, dried (u=10%), planed, at sawmill</v>
      </c>
      <c r="T8" s="29" t="str">
        <f t="shared" si="32"/>
        <v>sawnwood, board, hardwood, dried (u=10%), planed, at sawmill_631</v>
      </c>
      <c r="U8" s="29" t="str">
        <f t="shared" si="32"/>
        <v>sawnwood, board, hardwood, kiln dried (u=20%), planed, at sawmill</v>
      </c>
      <c r="V8" s="29" t="str">
        <f t="shared" si="32"/>
        <v>sawnwood, board, hardwood, kiln dried (u=20%), planed, at sawmill</v>
      </c>
      <c r="W8" s="29" t="str">
        <f t="shared" si="32"/>
        <v>sawnwood, board, hardwood, kiln dried (u=20%), planed, at sawmill</v>
      </c>
      <c r="X8" s="29" t="str">
        <f t="shared" si="32"/>
        <v>sawnwood, board, hardwood, kiln dried (u=20%), planed, at sawmill</v>
      </c>
      <c r="Y8" s="29" t="str">
        <f t="shared" si="32"/>
        <v>sawnwood, board, hardwood, kiln dried (u=20%), planed, at sawmill</v>
      </c>
      <c r="Z8" s="29" t="str">
        <f t="shared" si="32"/>
        <v>sawnwood, board, hardwood, kiln dried (u=20%), planed, at sawmill</v>
      </c>
      <c r="AA8" s="29" t="str">
        <f t="shared" si="32"/>
        <v>sawnwood, board, hardwood, kiln dried (u=20%), planed, at sawmill</v>
      </c>
      <c r="AB8" s="29" t="str">
        <f t="shared" si="32"/>
        <v>sawnwood, board, hardwood, kiln dried (u=20%), planed, at sawmill</v>
      </c>
      <c r="AC8" s="29" t="str">
        <f t="shared" si="32"/>
        <v>sawnwood, board, hardwood, kiln dried (u=20%), planed, at sawmill_631</v>
      </c>
      <c r="AD8" s="29" t="str">
        <f t="shared" si="32"/>
        <v>sawnwood, board, hardwood, raw, air dried (u=20%), at sawmill</v>
      </c>
      <c r="AE8" s="29" t="str">
        <f t="shared" si="32"/>
        <v>sawnwood, board, hardwood, raw, air dried (u=20%), at sawmill</v>
      </c>
      <c r="AF8" s="29" t="str">
        <f t="shared" si="32"/>
        <v>sawnwood, board, hardwood, raw, air dried (u=20%), at sawmill</v>
      </c>
      <c r="AG8" s="29" t="str">
        <f t="shared" si="32"/>
        <v>sawnwood, board, hardwood, raw, air dried (u=20%), at sawmill</v>
      </c>
      <c r="AH8" s="29" t="str">
        <f t="shared" si="32"/>
        <v>sawnwood, board, hardwood, raw, air dried (u=20%), at sawmill</v>
      </c>
      <c r="AI8" s="29" t="str">
        <f t="shared" si="32"/>
        <v>sawnwood, board, hardwood, raw, air dried (u=20%), at sawmill</v>
      </c>
      <c r="AJ8" s="29" t="str">
        <f t="shared" si="32"/>
        <v>sawnwood, board, hardwood, raw, air dried (u=20%), at sawmill</v>
      </c>
      <c r="AK8" s="29" t="str">
        <f t="shared" si="32"/>
        <v>sawnwood, board, hardwood, raw, air dried (u=20%), at sawmill</v>
      </c>
      <c r="AL8" s="29" t="str">
        <f t="shared" si="32"/>
        <v>sawnwood, board, hardwood, raw, air dried (u=20%), at sawmill_631</v>
      </c>
      <c r="AM8" s="29" t="str">
        <f t="shared" si="32"/>
        <v>sawnwood, board, hardwood, raw, kiln dried (u=10%), at sawmill</v>
      </c>
      <c r="AN8" s="29" t="str">
        <f t="shared" si="32"/>
        <v>sawnwood, board, hardwood, raw, kiln dried (u=10%), at sawmill</v>
      </c>
      <c r="AO8" s="29" t="str">
        <f t="shared" si="32"/>
        <v>sawnwood, board, hardwood, raw, kiln dried (u=10%), at sawmill</v>
      </c>
      <c r="AP8" s="29" t="str">
        <f t="shared" si="32"/>
        <v>sawnwood, board, hardwood, raw, kiln dried (u=10%), at sawmill</v>
      </c>
      <c r="AQ8" s="29" t="str">
        <f t="shared" si="32"/>
        <v>sawnwood, board, hardwood, raw, kiln dried (u=10%), at sawmill</v>
      </c>
      <c r="AR8" s="29" t="str">
        <f t="shared" si="32"/>
        <v>sawnwood, board, hardwood, raw, kiln dried (u=10%), at sawmill</v>
      </c>
      <c r="AS8" s="29" t="str">
        <f t="shared" si="32"/>
        <v>sawnwood, board, hardwood, raw, kiln dried (u=10%), at sawmill</v>
      </c>
      <c r="AT8" s="29" t="str">
        <f t="shared" si="32"/>
        <v>sawnwood, board, hardwood, raw, kiln dried (u=10%), at sawmill</v>
      </c>
      <c r="AU8" s="29" t="str">
        <f t="shared" si="32"/>
        <v>sawnwood, board, hardwood, raw, kiln dried (u=10%), at sawmill_631</v>
      </c>
      <c r="AV8" s="29" t="str">
        <f t="shared" si="32"/>
        <v>sawnwood, board, hardwood, raw, kiln dried (u=20%), at sawmill</v>
      </c>
      <c r="AW8" s="29" t="str">
        <f t="shared" si="32"/>
        <v>sawnwood, board, hardwood, raw, kiln dried (u=20%), at sawmill</v>
      </c>
      <c r="AX8" s="29" t="str">
        <f t="shared" si="32"/>
        <v>sawnwood, board, hardwood, raw, kiln dried (u=20%), at sawmill</v>
      </c>
      <c r="AY8" s="29" t="str">
        <f t="shared" si="32"/>
        <v>sawnwood, board, hardwood, raw, kiln dried (u=20%), at sawmill</v>
      </c>
      <c r="AZ8" s="29" t="str">
        <f t="shared" si="32"/>
        <v>sawnwood, board, hardwood, raw, kiln dried (u=20%), at sawmill</v>
      </c>
      <c r="BA8" s="29" t="str">
        <f t="shared" si="32"/>
        <v>sawnwood, board, hardwood, raw, kiln dried (u=20%), at sawmill</v>
      </c>
      <c r="BB8" s="29" t="str">
        <f t="shared" si="32"/>
        <v>sawnwood, board, hardwood, raw, kiln dried (u=20%), at sawmill</v>
      </c>
      <c r="BC8" s="29" t="str">
        <f t="shared" si="32"/>
        <v>sawnwood, board, hardwood, raw, kiln dried (u=20%), at sawmill</v>
      </c>
      <c r="BD8" s="29" t="str">
        <f t="shared" si="32"/>
        <v>sawnwood, board, hardwood, raw, kiln dried (u=20%), at sawmill_631</v>
      </c>
      <c r="BE8" s="29" t="str">
        <f t="shared" si="32"/>
        <v>sawnwood, board, softwood, air dried (u=20%), planed, at sawmill</v>
      </c>
      <c r="BF8" s="29" t="str">
        <f t="shared" si="32"/>
        <v>sawnwood, board, softwood, air dried (u=20%), planed, at sawmill</v>
      </c>
      <c r="BG8" s="29" t="str">
        <f t="shared" si="32"/>
        <v>sawnwood, board, softwood, air dried (u=20%), planed, at sawmill</v>
      </c>
      <c r="BH8" s="29" t="str">
        <f t="shared" si="32"/>
        <v>sawnwood, board, softwood, air dried (u=20%), planed, at sawmill</v>
      </c>
      <c r="BI8" s="29" t="str">
        <f t="shared" si="32"/>
        <v>sawnwood, board, softwood, air dried (u=20%), planed, at sawmill</v>
      </c>
      <c r="BJ8" s="29" t="str">
        <f t="shared" si="32"/>
        <v>sawnwood, board, softwood, air dried (u=20%), planed, at sawmill</v>
      </c>
      <c r="BK8" s="29" t="str">
        <f t="shared" si="32"/>
        <v>sawnwood, board, softwood, air dried (u=20%), planed, at sawmill</v>
      </c>
      <c r="BL8" s="29" t="str">
        <f t="shared" si="32"/>
        <v>sawnwood, board, softwood, air dried (u=20%), planed, at sawmill</v>
      </c>
      <c r="BM8" s="29" t="str">
        <f t="shared" si="32"/>
        <v>sawnwood, board, softwood, air dried (u=20%), planed, at sawmill_631</v>
      </c>
      <c r="BN8" s="29" t="str">
        <f t="shared" si="32"/>
        <v>sawnwood, board, softwood, dried (u=10%), planed, at sawmill</v>
      </c>
      <c r="BO8" s="29" t="str">
        <f t="shared" si="32"/>
        <v>sawnwood, board, softwood, dried (u=10%), planed, at sawmill</v>
      </c>
      <c r="BP8" s="29" t="str">
        <f t="shared" si="32"/>
        <v>sawnwood, board, softwood, dried (u=10%), planed, at sawmill</v>
      </c>
      <c r="BQ8" s="29" t="str">
        <f t="shared" ref="BQ8:EB8" si="33">LEFT(BQ1,FIND("/",BQ1)-1)</f>
        <v>sawnwood, board, softwood, dried (u=10%), planed, at sawmill</v>
      </c>
      <c r="BR8" s="29" t="str">
        <f t="shared" si="33"/>
        <v>sawnwood, board, softwood, dried (u=10%), planed, at sawmill</v>
      </c>
      <c r="BS8" s="29" t="str">
        <f t="shared" si="33"/>
        <v>sawnwood, board, softwood, dried (u=10%), planed, at sawmill</v>
      </c>
      <c r="BT8" s="29" t="str">
        <f t="shared" si="33"/>
        <v>sawnwood, board, softwood, dried (u=10%), planed, at sawmill</v>
      </c>
      <c r="BU8" s="29" t="str">
        <f t="shared" si="33"/>
        <v>sawnwood, board, softwood, dried (u=10%), planed, at sawmill</v>
      </c>
      <c r="BV8" s="29" t="str">
        <f t="shared" si="33"/>
        <v>sawnwood, board, softwood, dried (u=10%), planed, at sawmill_631</v>
      </c>
      <c r="BW8" s="29" t="str">
        <f t="shared" si="33"/>
        <v>sawnwood, board, softwood, kiln dried (u=20%), planed, at sawmill</v>
      </c>
      <c r="BX8" s="29" t="str">
        <f t="shared" si="33"/>
        <v>sawnwood, board, softwood, kiln dried (u=20%), planed, at sawmill</v>
      </c>
      <c r="BY8" s="29" t="str">
        <f t="shared" si="33"/>
        <v>sawnwood, board, softwood, kiln dried (u=20%), planed, at sawmill</v>
      </c>
      <c r="BZ8" s="29" t="str">
        <f t="shared" si="33"/>
        <v>sawnwood, board, softwood, kiln dried (u=20%), planed, at sawmill</v>
      </c>
      <c r="CA8" s="29" t="str">
        <f t="shared" si="33"/>
        <v>sawnwood, board, softwood, kiln dried (u=20%), planed, at sawmill</v>
      </c>
      <c r="CB8" s="29" t="str">
        <f t="shared" si="33"/>
        <v>sawnwood, board, softwood, kiln dried (u=20%), planed, at sawmill</v>
      </c>
      <c r="CC8" s="29" t="str">
        <f t="shared" si="33"/>
        <v>sawnwood, board, softwood, kiln dried (u=20%), planed, at sawmill</v>
      </c>
      <c r="CD8" s="29" t="str">
        <f t="shared" si="33"/>
        <v>sawnwood, board, softwood, kiln dried (u=20%), planed, at sawmill</v>
      </c>
      <c r="CE8" s="29" t="str">
        <f t="shared" si="33"/>
        <v>sawnwood, board, softwood, kiln dried (u=20%), planed, at sawmill_631</v>
      </c>
      <c r="CF8" s="29" t="str">
        <f t="shared" si="33"/>
        <v>sawnwood, board, softwood, raw, air dried (u=20%), at sawmill</v>
      </c>
      <c r="CG8" s="29" t="str">
        <f t="shared" si="33"/>
        <v>sawnwood, board, softwood, raw, air dried (u=20%), at sawmill</v>
      </c>
      <c r="CH8" s="29" t="str">
        <f t="shared" si="33"/>
        <v>sawnwood, board, softwood, raw, air dried (u=20%), at sawmill</v>
      </c>
      <c r="CI8" s="29" t="str">
        <f t="shared" si="33"/>
        <v>sawnwood, board, softwood, raw, air dried (u=20%), at sawmill</v>
      </c>
      <c r="CJ8" s="29" t="str">
        <f t="shared" si="33"/>
        <v>sawnwood, board, softwood, raw, air dried (u=20%), at sawmill</v>
      </c>
      <c r="CK8" s="29" t="str">
        <f t="shared" si="33"/>
        <v>sawnwood, board, softwood, raw, air dried (u=20%), at sawmill</v>
      </c>
      <c r="CL8" s="29" t="str">
        <f t="shared" si="33"/>
        <v>sawnwood, board, softwood, raw, air dried (u=20%), at sawmill</v>
      </c>
      <c r="CM8" s="29" t="str">
        <f t="shared" si="33"/>
        <v>sawnwood, board, softwood, raw, air dried (u=20%), at sawmill</v>
      </c>
      <c r="CN8" s="29" t="str">
        <f t="shared" si="33"/>
        <v>sawnwood, board, softwood, raw, air dried (u=20%), at sawmill_631</v>
      </c>
      <c r="CO8" s="29" t="str">
        <f t="shared" si="33"/>
        <v>sawnwood, board, softwood, raw, kiln dried (u=10%), at sawmill</v>
      </c>
      <c r="CP8" s="29" t="str">
        <f t="shared" si="33"/>
        <v>sawnwood, board, softwood, raw, kiln dried (u=10%), at sawmill</v>
      </c>
      <c r="CQ8" s="29" t="str">
        <f t="shared" si="33"/>
        <v>sawnwood, board, softwood, raw, kiln dried (u=10%), at sawmill</v>
      </c>
      <c r="CR8" s="29" t="str">
        <f t="shared" si="33"/>
        <v>sawnwood, board, softwood, raw, kiln dried (u=10%), at sawmill</v>
      </c>
      <c r="CS8" s="29" t="str">
        <f t="shared" si="33"/>
        <v>sawnwood, board, softwood, raw, kiln dried (u=10%), at sawmill</v>
      </c>
      <c r="CT8" s="29" t="str">
        <f t="shared" si="33"/>
        <v>sawnwood, board, softwood, raw, kiln dried (u=10%), at sawmill</v>
      </c>
      <c r="CU8" s="29" t="str">
        <f t="shared" si="33"/>
        <v>sawnwood, board, softwood, raw, kiln dried (u=10%), at sawmill</v>
      </c>
      <c r="CV8" s="29" t="str">
        <f t="shared" si="33"/>
        <v>sawnwood, board, softwood, raw, kiln dried (u=10%), at sawmill</v>
      </c>
      <c r="CW8" s="29" t="str">
        <f t="shared" si="33"/>
        <v>sawnwood, board, softwood, raw, kiln dried (u=10%), at sawmill_631</v>
      </c>
      <c r="CX8" s="29" t="str">
        <f t="shared" si="33"/>
        <v>sawnwood, board, softwood, raw, kiln dried (u=20%), at sawmill</v>
      </c>
      <c r="CY8" s="29" t="str">
        <f t="shared" si="33"/>
        <v>sawnwood, board, softwood, raw, kiln dried (u=20%), at sawmill</v>
      </c>
      <c r="CZ8" s="29" t="str">
        <f t="shared" si="33"/>
        <v>sawnwood, board, softwood, raw, kiln dried (u=20%), at sawmill</v>
      </c>
      <c r="DA8" s="29" t="str">
        <f t="shared" si="33"/>
        <v>sawnwood, board, softwood, raw, kiln dried (u=20%), at sawmill</v>
      </c>
      <c r="DB8" s="29" t="str">
        <f t="shared" si="33"/>
        <v>sawnwood, board, softwood, raw, kiln dried (u=20%), at sawmill</v>
      </c>
      <c r="DC8" s="29" t="str">
        <f t="shared" si="33"/>
        <v>sawnwood, board, softwood, raw, kiln dried (u=20%), at sawmill</v>
      </c>
      <c r="DD8" s="29" t="str">
        <f t="shared" si="33"/>
        <v>sawnwood, board, softwood, raw, kiln dried (u=20%), at sawmill</v>
      </c>
      <c r="DE8" s="29" t="str">
        <f t="shared" si="33"/>
        <v>sawnwood, board, softwood, raw, kiln dried (u=20%), at sawmill</v>
      </c>
      <c r="DF8" s="29" t="str">
        <f t="shared" si="33"/>
        <v>sawnwood, board, softwood, raw, kiln dried (u=20%), at sawmill_631</v>
      </c>
      <c r="DG8" s="29" t="e">
        <f t="shared" si="33"/>
        <v>#VALUE!</v>
      </c>
      <c r="DH8" s="29" t="e">
        <f t="shared" si="33"/>
        <v>#VALUE!</v>
      </c>
      <c r="DI8" s="29" t="str">
        <f t="shared" si="33"/>
        <v>sawnwood, lath, hardwood, air dried (u=20%), planed, at sawmill</v>
      </c>
      <c r="DJ8" s="29" t="str">
        <f t="shared" si="33"/>
        <v>sawnwood, lath, hardwood, air dried (u=20%), planed, at sawmill</v>
      </c>
      <c r="DK8" s="29" t="str">
        <f t="shared" si="33"/>
        <v>sawnwood, lath, hardwood, air dried (u=20%), planed, at sawmill</v>
      </c>
      <c r="DL8" s="29" t="str">
        <f t="shared" si="33"/>
        <v>sawnwood, lath, hardwood, air dried (u=20%), planed, at sawmill</v>
      </c>
      <c r="DM8" s="29" t="str">
        <f t="shared" si="33"/>
        <v>sawnwood, lath, hardwood, air dried (u=20%), planed, at sawmill</v>
      </c>
      <c r="DN8" s="29" t="str">
        <f t="shared" si="33"/>
        <v>sawnwood, lath, hardwood, air dried (u=20%), planed, at sawmill</v>
      </c>
      <c r="DO8" s="29" t="str">
        <f t="shared" si="33"/>
        <v>sawnwood, lath, hardwood, air dried (u=20%), planed, at sawmill</v>
      </c>
      <c r="DP8" s="29" t="str">
        <f t="shared" si="33"/>
        <v>sawnwood, lath, hardwood, air dried (u=20%), planed, at sawmill</v>
      </c>
      <c r="DQ8" s="29" t="str">
        <f t="shared" si="33"/>
        <v>sawnwood, lath, hardwood, air dried (u=20%), planed, at sawmill_631</v>
      </c>
      <c r="DR8" s="29" t="str">
        <f t="shared" si="33"/>
        <v>sawnwood, lath, hardwood, dried (u=10%), planed, at sawmill</v>
      </c>
      <c r="DS8" s="29" t="str">
        <f t="shared" si="33"/>
        <v>sawnwood, lath, hardwood, dried (u=10%), planed, at sawmill</v>
      </c>
      <c r="DT8" s="29" t="str">
        <f t="shared" si="33"/>
        <v>sawnwood, lath, hardwood, dried (u=10%), planed, at sawmill</v>
      </c>
      <c r="DU8" s="29" t="str">
        <f t="shared" si="33"/>
        <v>sawnwood, lath, hardwood, dried (u=10%), planed, at sawmill</v>
      </c>
      <c r="DV8" s="29" t="str">
        <f t="shared" si="33"/>
        <v>sawnwood, lath, hardwood, dried (u=10%), planed, at sawmill</v>
      </c>
      <c r="DW8" s="29" t="str">
        <f t="shared" si="33"/>
        <v>sawnwood, lath, hardwood, dried (u=10%), planed, at sawmill</v>
      </c>
      <c r="DX8" s="29" t="str">
        <f t="shared" si="33"/>
        <v>sawnwood, lath, hardwood, dried (u=10%), planed, at sawmill</v>
      </c>
      <c r="DY8" s="29" t="str">
        <f t="shared" si="33"/>
        <v>sawnwood, lath, hardwood, dried (u=10%), planed, at sawmill</v>
      </c>
      <c r="DZ8" s="29" t="str">
        <f t="shared" si="33"/>
        <v>sawnwood, lath, hardwood, dried (u=10%), planed, at sawmill_631</v>
      </c>
      <c r="EA8" s="29" t="str">
        <f t="shared" si="33"/>
        <v>sawnwood, lath, hardwood, kiln dried (u=20%), planed, at sawmill</v>
      </c>
      <c r="EB8" s="29" t="str">
        <f t="shared" si="33"/>
        <v>sawnwood, lath, hardwood, kiln dried (u=20%), planed, at sawmill</v>
      </c>
      <c r="EC8" s="29" t="str">
        <f t="shared" ref="EC8:GN8" si="34">LEFT(EC1,FIND("/",EC1)-1)</f>
        <v>sawnwood, lath, hardwood, kiln dried (u=20%), planed, at sawmill</v>
      </c>
      <c r="ED8" s="29" t="str">
        <f t="shared" si="34"/>
        <v>sawnwood, lath, hardwood, kiln dried (u=20%), planed, at sawmill</v>
      </c>
      <c r="EE8" s="29" t="str">
        <f t="shared" si="34"/>
        <v>sawnwood, lath, hardwood, kiln dried (u=20%), planed, at sawmill</v>
      </c>
      <c r="EF8" s="29" t="str">
        <f t="shared" si="34"/>
        <v>sawnwood, lath, hardwood, kiln dried (u=20%), planed, at sawmill</v>
      </c>
      <c r="EG8" s="29" t="str">
        <f t="shared" si="34"/>
        <v>sawnwood, lath, hardwood, kiln dried (u=20%), planed, at sawmill</v>
      </c>
      <c r="EH8" s="29" t="str">
        <f t="shared" si="34"/>
        <v>sawnwood, lath, hardwood, kiln dried (u=20%), planed, at sawmill</v>
      </c>
      <c r="EI8" s="29" t="str">
        <f t="shared" si="34"/>
        <v>sawnwood, lath, hardwood, kiln dried (u=20%), planed, at sawmill_631</v>
      </c>
      <c r="EJ8" s="29" t="str">
        <f t="shared" si="34"/>
        <v>sawnwood, lath, hardwood, raw, air dried (u=20%), at sawmill</v>
      </c>
      <c r="EK8" s="29" t="str">
        <f t="shared" si="34"/>
        <v>sawnwood, lath, hardwood, raw, air dried (u=20%), at sawmill</v>
      </c>
      <c r="EL8" s="29" t="str">
        <f t="shared" si="34"/>
        <v>sawnwood, lath, hardwood, raw, air dried (u=20%), at sawmill</v>
      </c>
      <c r="EM8" s="29" t="str">
        <f t="shared" si="34"/>
        <v>sawnwood, lath, hardwood, raw, air dried (u=20%), at sawmill</v>
      </c>
      <c r="EN8" s="29" t="str">
        <f t="shared" si="34"/>
        <v>sawnwood, lath, hardwood, raw, air dried (u=20%), at sawmill</v>
      </c>
      <c r="EO8" s="29" t="str">
        <f t="shared" si="34"/>
        <v>sawnwood, lath, hardwood, raw, air dried (u=20%), at sawmill</v>
      </c>
      <c r="EP8" s="29" t="str">
        <f t="shared" si="34"/>
        <v>sawnwood, lath, hardwood, raw, air dried (u=20%), at sawmill</v>
      </c>
      <c r="EQ8" s="29" t="str">
        <f t="shared" si="34"/>
        <v>sawnwood, lath, hardwood, raw, air dried (u=20%), at sawmill</v>
      </c>
      <c r="ER8" s="29" t="str">
        <f t="shared" si="34"/>
        <v>sawnwood, lath, hardwood, raw, air dried (u=20%), at sawmill_631</v>
      </c>
      <c r="ES8" s="29" t="str">
        <f t="shared" si="34"/>
        <v>sawnwood, lath, hardwood, raw, kiln dried (u=10%), at sawmill</v>
      </c>
      <c r="ET8" s="29" t="str">
        <f t="shared" si="34"/>
        <v>sawnwood, lath, hardwood, raw, kiln dried (u=10%), at sawmill</v>
      </c>
      <c r="EU8" s="29" t="str">
        <f t="shared" si="34"/>
        <v>sawnwood, lath, hardwood, raw, kiln dried (u=10%), at sawmill</v>
      </c>
      <c r="EV8" s="29" t="str">
        <f t="shared" si="34"/>
        <v>sawnwood, lath, hardwood, raw, kiln dried (u=10%), at sawmill</v>
      </c>
      <c r="EW8" s="29" t="str">
        <f t="shared" si="34"/>
        <v>sawnwood, lath, hardwood, raw, kiln dried (u=10%), at sawmill</v>
      </c>
      <c r="EX8" s="29" t="str">
        <f t="shared" si="34"/>
        <v>sawnwood, lath, hardwood, raw, kiln dried (u=10%), at sawmill</v>
      </c>
      <c r="EY8" s="29" t="str">
        <f t="shared" si="34"/>
        <v>sawnwood, lath, hardwood, raw, kiln dried (u=10%), at sawmill</v>
      </c>
      <c r="EZ8" s="29" t="str">
        <f t="shared" si="34"/>
        <v>sawnwood, lath, hardwood, raw, kiln dried (u=10%), at sawmill</v>
      </c>
      <c r="FA8" s="29" t="str">
        <f t="shared" si="34"/>
        <v>sawnwood, lath, hardwood, raw, kiln dried (u=10%), at sawmill_631</v>
      </c>
      <c r="FB8" s="29" t="str">
        <f t="shared" si="34"/>
        <v>sawnwood, lath, hardwood, raw, kiln dried (u=20%), at sawmill</v>
      </c>
      <c r="FC8" s="29" t="str">
        <f t="shared" si="34"/>
        <v>sawnwood, lath, hardwood, raw, kiln dried (u=20%), at sawmill</v>
      </c>
      <c r="FD8" s="29" t="str">
        <f t="shared" si="34"/>
        <v>sawnwood, lath, hardwood, raw, kiln dried (u=20%), at sawmill</v>
      </c>
      <c r="FE8" s="29" t="str">
        <f t="shared" si="34"/>
        <v>sawnwood, lath, hardwood, raw, kiln dried (u=20%), at sawmill</v>
      </c>
      <c r="FF8" s="29" t="str">
        <f t="shared" si="34"/>
        <v>sawnwood, lath, hardwood, raw, kiln dried (u=20%), at sawmill</v>
      </c>
      <c r="FG8" s="29" t="str">
        <f t="shared" si="34"/>
        <v>sawnwood, lath, hardwood, raw, kiln dried (u=20%), at sawmill</v>
      </c>
      <c r="FH8" s="29" t="str">
        <f t="shared" si="34"/>
        <v>sawnwood, lath, hardwood, raw, kiln dried (u=20%), at sawmill</v>
      </c>
      <c r="FI8" s="29" t="str">
        <f t="shared" si="34"/>
        <v>sawnwood, lath, hardwood, raw, kiln dried (u=20%), at sawmill</v>
      </c>
      <c r="FJ8" s="29" t="str">
        <f t="shared" si="34"/>
        <v>sawnwood, lath, hardwood, raw, kiln dried (u=20%), at sawmill_631</v>
      </c>
      <c r="FK8" s="29" t="str">
        <f t="shared" si="34"/>
        <v>sawnwood, lath, softwood, air dried (u=20%), planed, at sawmill</v>
      </c>
      <c r="FL8" s="29" t="str">
        <f t="shared" si="34"/>
        <v>sawnwood, lath, softwood, air dried (u=20%), planed, at sawmill</v>
      </c>
      <c r="FM8" s="29" t="str">
        <f t="shared" si="34"/>
        <v>sawnwood, lath, softwood, air dried (u=20%), planed, at sawmill</v>
      </c>
      <c r="FN8" s="29" t="str">
        <f t="shared" si="34"/>
        <v>sawnwood, lath, softwood, air dried (u=20%), planed, at sawmill</v>
      </c>
      <c r="FO8" s="29" t="str">
        <f t="shared" si="34"/>
        <v>sawnwood, lath, softwood, air dried (u=20%), planed, at sawmill</v>
      </c>
      <c r="FP8" s="29" t="str">
        <f t="shared" si="34"/>
        <v>sawnwood, lath, softwood, air dried (u=20%), planed, at sawmill</v>
      </c>
      <c r="FQ8" s="29" t="str">
        <f t="shared" si="34"/>
        <v>sawnwood, lath, softwood, air dried (u=20%), planed, at sawmill</v>
      </c>
      <c r="FR8" s="29" t="str">
        <f t="shared" si="34"/>
        <v>sawnwood, lath, softwood, air dried (u=20%), planed, at sawmill</v>
      </c>
      <c r="FS8" s="29" t="str">
        <f t="shared" si="34"/>
        <v>sawnwood, lath, softwood, air dried (u=20%), planed, at sawmill_631</v>
      </c>
      <c r="FT8" s="29" t="str">
        <f t="shared" si="34"/>
        <v>sawnwood, lath, softwood, dried (u=10%), planed, at sawmill</v>
      </c>
      <c r="FU8" s="29" t="str">
        <f t="shared" si="34"/>
        <v>sawnwood, lath, softwood, dried (u=10%), planed, at sawmill</v>
      </c>
      <c r="FV8" s="29" t="str">
        <f t="shared" si="34"/>
        <v>sawnwood, lath, softwood, dried (u=10%), planed, at sawmill</v>
      </c>
      <c r="FW8" s="29" t="str">
        <f t="shared" si="34"/>
        <v>sawnwood, lath, softwood, dried (u=10%), planed, at sawmill</v>
      </c>
      <c r="FX8" s="29" t="str">
        <f t="shared" si="34"/>
        <v>sawnwood, lath, softwood, dried (u=10%), planed, at sawmill</v>
      </c>
      <c r="FY8" s="29" t="str">
        <f t="shared" si="34"/>
        <v>sawnwood, lath, softwood, dried (u=10%), planed, at sawmill</v>
      </c>
      <c r="FZ8" s="29" t="str">
        <f t="shared" si="34"/>
        <v>sawnwood, lath, softwood, dried (u=10%), planed, at sawmill</v>
      </c>
      <c r="GA8" s="29" t="str">
        <f t="shared" si="34"/>
        <v>sawnwood, lath, softwood, dried (u=10%), planed, at sawmill</v>
      </c>
      <c r="GB8" s="29" t="str">
        <f t="shared" si="34"/>
        <v>sawnwood, lath, softwood, dried (u=10%), planed, at sawmill_631</v>
      </c>
      <c r="GC8" s="29" t="str">
        <f t="shared" si="34"/>
        <v>sawnwood, lath, softwood, kiln dried (u=20%), planed, at sawmill</v>
      </c>
      <c r="GD8" s="29" t="str">
        <f t="shared" si="34"/>
        <v>sawnwood, lath, softwood, kiln dried (u=20%), planed, at sawmill</v>
      </c>
      <c r="GE8" s="29" t="str">
        <f t="shared" si="34"/>
        <v>sawnwood, lath, softwood, kiln dried (u=20%), planed, at sawmill</v>
      </c>
      <c r="GF8" s="29" t="str">
        <f t="shared" si="34"/>
        <v>sawnwood, lath, softwood, kiln dried (u=20%), planed, at sawmill</v>
      </c>
      <c r="GG8" s="29" t="str">
        <f t="shared" si="34"/>
        <v>sawnwood, lath, softwood, kiln dried (u=20%), planed, at sawmill</v>
      </c>
      <c r="GH8" s="29" t="str">
        <f t="shared" si="34"/>
        <v>sawnwood, lath, softwood, kiln dried (u=20%), planed, at sawmill</v>
      </c>
      <c r="GI8" s="29" t="str">
        <f t="shared" si="34"/>
        <v>sawnwood, lath, softwood, kiln dried (u=20%), planed, at sawmill</v>
      </c>
      <c r="GJ8" s="29" t="str">
        <f t="shared" si="34"/>
        <v>sawnwood, lath, softwood, kiln dried (u=20%), planed, at sawmill</v>
      </c>
      <c r="GK8" s="29" t="str">
        <f t="shared" si="34"/>
        <v>sawnwood, lath, softwood, kiln dried (u=20%), planed, at sawmill_631</v>
      </c>
      <c r="GL8" s="29" t="str">
        <f t="shared" si="34"/>
        <v>sawnwood, lath, softwood, raw, air dried (u=20%), at sawmill</v>
      </c>
      <c r="GM8" s="29" t="str">
        <f t="shared" si="34"/>
        <v>sawnwood, lath, softwood, raw, air dried (u=20%), at sawmill</v>
      </c>
      <c r="GN8" s="29" t="str">
        <f t="shared" si="34"/>
        <v>sawnwood, lath, softwood, raw, air dried (u=20%), at sawmill</v>
      </c>
      <c r="GO8" s="29" t="str">
        <f t="shared" ref="GO8:IZ8" si="35">LEFT(GO1,FIND("/",GO1)-1)</f>
        <v>sawnwood, lath, softwood, raw, air dried (u=20%), at sawmill</v>
      </c>
      <c r="GP8" s="29" t="str">
        <f t="shared" si="35"/>
        <v>sawnwood, lath, softwood, raw, air dried (u=20%), at sawmill</v>
      </c>
      <c r="GQ8" s="29" t="str">
        <f t="shared" si="35"/>
        <v>sawnwood, lath, softwood, raw, air dried (u=20%), at sawmill</v>
      </c>
      <c r="GR8" s="29" t="str">
        <f t="shared" si="35"/>
        <v>sawnwood, lath, softwood, raw, air dried (u=20%), at sawmill</v>
      </c>
      <c r="GS8" s="29" t="str">
        <f t="shared" si="35"/>
        <v>sawnwood, lath, softwood, raw, air dried (u=20%), at sawmill</v>
      </c>
      <c r="GT8" s="29" t="str">
        <f t="shared" si="35"/>
        <v>sawnwood, lath, softwood, raw, air dried (u=20%), at sawmill_631</v>
      </c>
      <c r="GU8" s="29" t="str">
        <f t="shared" si="35"/>
        <v>sawnwood, lath, softwood, raw, kiln dried (u=10%), at sawmill</v>
      </c>
      <c r="GV8" s="29" t="str">
        <f t="shared" si="35"/>
        <v>sawnwood, lath, softwood, raw, kiln dried (u=10%), at sawmill</v>
      </c>
      <c r="GW8" s="29" t="str">
        <f t="shared" si="35"/>
        <v>sawnwood, lath, softwood, raw, kiln dried (u=10%), at sawmill</v>
      </c>
      <c r="GX8" s="29" t="str">
        <f t="shared" si="35"/>
        <v>sawnwood, lath, softwood, raw, kiln dried (u=10%), at sawmill</v>
      </c>
      <c r="GY8" s="29" t="str">
        <f t="shared" si="35"/>
        <v>sawnwood, lath, softwood, raw, kiln dried (u=10%), at sawmill</v>
      </c>
      <c r="GZ8" s="29" t="str">
        <f t="shared" si="35"/>
        <v>sawnwood, lath, softwood, raw, kiln dried (u=10%), at sawmill</v>
      </c>
      <c r="HA8" s="29" t="str">
        <f t="shared" si="35"/>
        <v>sawnwood, lath, softwood, raw, kiln dried (u=10%), at sawmill</v>
      </c>
      <c r="HB8" s="29" t="str">
        <f t="shared" si="35"/>
        <v>sawnwood, lath, softwood, raw, kiln dried (u=10%), at sawmill</v>
      </c>
      <c r="HC8" s="29" t="str">
        <f t="shared" si="35"/>
        <v>sawnwood, lath, softwood, raw, kiln dried (u=10%), at sawmill_631</v>
      </c>
      <c r="HD8" s="29" t="str">
        <f t="shared" si="35"/>
        <v>sawnwood, lath, softwood, raw, kiln dried (u=20%), at sawmill</v>
      </c>
      <c r="HE8" s="29" t="str">
        <f t="shared" si="35"/>
        <v>sawnwood, lath, softwood, raw, kiln dried (u=20%), at sawmill</v>
      </c>
      <c r="HF8" s="29" t="str">
        <f t="shared" si="35"/>
        <v>sawnwood, lath, softwood, raw, kiln dried (u=20%), at sawmill</v>
      </c>
      <c r="HG8" s="29" t="str">
        <f t="shared" si="35"/>
        <v>sawnwood, lath, softwood, raw, kiln dried (u=20%), at sawmill</v>
      </c>
      <c r="HH8" s="29" t="str">
        <f t="shared" si="35"/>
        <v>sawnwood, lath, softwood, raw, kiln dried (u=20%), at sawmill</v>
      </c>
      <c r="HI8" s="29" t="str">
        <f t="shared" si="35"/>
        <v>sawnwood, lath, softwood, raw, kiln dried (u=20%), at sawmill</v>
      </c>
      <c r="HJ8" s="29" t="str">
        <f t="shared" si="35"/>
        <v>sawnwood, lath, softwood, raw, kiln dried (u=20%), at sawmill</v>
      </c>
      <c r="HK8" s="29" t="str">
        <f t="shared" si="35"/>
        <v>sawnwood, lath, softwood, raw, kiln dried (u=20%), at sawmill</v>
      </c>
      <c r="HL8" s="29" t="str">
        <f t="shared" si="35"/>
        <v>sawnwood, lath, softwood, raw, kiln dried (u=20%), at sawmill_631</v>
      </c>
      <c r="HM8" s="29" t="e">
        <f t="shared" si="35"/>
        <v>#VALUE!</v>
      </c>
      <c r="HN8" s="29" t="e">
        <f t="shared" si="35"/>
        <v>#VALUE!</v>
      </c>
      <c r="HO8" s="29" t="str">
        <f t="shared" si="35"/>
        <v>sawnwood, beam, hardwood, air dried (u=20%), planed, at sawmill</v>
      </c>
      <c r="HP8" s="29" t="str">
        <f t="shared" si="35"/>
        <v>sawnwood, beam, hardwood, air dried (u=20%), planed, at sawmill</v>
      </c>
      <c r="HQ8" s="29" t="str">
        <f t="shared" si="35"/>
        <v>sawnwood, beam, hardwood, air dried (u=20%), planed, at sawmill</v>
      </c>
      <c r="HR8" s="29" t="str">
        <f t="shared" si="35"/>
        <v>sawnwood, beam, hardwood, air dried (u=20%), planed, at sawmill</v>
      </c>
      <c r="HS8" s="29" t="str">
        <f t="shared" si="35"/>
        <v>sawnwood, beam, hardwood, air dried (u=20%), planed, at sawmill</v>
      </c>
      <c r="HT8" s="29" t="str">
        <f t="shared" si="35"/>
        <v>sawnwood, beam, hardwood, air dried (u=20%), planed, at sawmill</v>
      </c>
      <c r="HU8" s="29" t="str">
        <f t="shared" si="35"/>
        <v>sawnwood, beam, hardwood, air dried (u=20%), planed, at sawmill</v>
      </c>
      <c r="HV8" s="29" t="str">
        <f t="shared" si="35"/>
        <v>sawnwood, beam, hardwood, air dried (u=20%), planed, at sawmill</v>
      </c>
      <c r="HW8" s="29" t="str">
        <f t="shared" si="35"/>
        <v>sawnwood, beam, hardwood, air dried (u=20%), planed, at sawmill_631</v>
      </c>
      <c r="HX8" s="29" t="str">
        <f t="shared" si="35"/>
        <v>sawnwood, beam, hardwood, dried (u=10%), planed, at sawmill</v>
      </c>
      <c r="HY8" s="29" t="str">
        <f t="shared" si="35"/>
        <v>sawnwood, beam, hardwood, dried (u=10%), planed, at sawmill</v>
      </c>
      <c r="HZ8" s="29" t="str">
        <f t="shared" si="35"/>
        <v>sawnwood, beam, hardwood, dried (u=10%), planed, at sawmill</v>
      </c>
      <c r="IA8" s="29" t="str">
        <f t="shared" si="35"/>
        <v>sawnwood, beam, hardwood, dried (u=10%), planed, at sawmill</v>
      </c>
      <c r="IB8" s="29" t="str">
        <f t="shared" si="35"/>
        <v>sawnwood, beam, hardwood, dried (u=10%), planed, at sawmill</v>
      </c>
      <c r="IC8" s="29" t="str">
        <f t="shared" si="35"/>
        <v>sawnwood, beam, hardwood, dried (u=10%), planed, at sawmill</v>
      </c>
      <c r="ID8" s="29" t="str">
        <f t="shared" si="35"/>
        <v>sawnwood, beam, hardwood, dried (u=10%), planed, at sawmill</v>
      </c>
      <c r="IE8" s="29" t="str">
        <f t="shared" si="35"/>
        <v>sawnwood, beam, hardwood, dried (u=10%), planed, at sawmill</v>
      </c>
      <c r="IF8" s="29" t="str">
        <f t="shared" si="35"/>
        <v>sawnwood, beam, hardwood, dried (u=10%), planed, at sawmill_631</v>
      </c>
      <c r="IG8" s="29" t="str">
        <f t="shared" si="35"/>
        <v>sawnwood, beam, hardwood, kiln dried (u=20%), planed, at sawmill</v>
      </c>
      <c r="IH8" s="29" t="str">
        <f t="shared" si="35"/>
        <v>sawnwood, beam, hardwood, kiln dried (u=20%), planed, at sawmill</v>
      </c>
      <c r="II8" s="29" t="str">
        <f t="shared" si="35"/>
        <v>sawnwood, beam, hardwood, kiln dried (u=20%), planed, at sawmill</v>
      </c>
      <c r="IJ8" s="29" t="str">
        <f t="shared" si="35"/>
        <v>sawnwood, beam, hardwood, kiln dried (u=20%), planed, at sawmill</v>
      </c>
      <c r="IK8" s="29" t="str">
        <f t="shared" si="35"/>
        <v>sawnwood, beam, hardwood, kiln dried (u=20%), planed, at sawmill</v>
      </c>
      <c r="IL8" s="29" t="str">
        <f t="shared" si="35"/>
        <v>sawnwood, beam, hardwood, kiln dried (u=20%), planed, at sawmill</v>
      </c>
      <c r="IM8" s="29" t="str">
        <f t="shared" si="35"/>
        <v>sawnwood, beam, hardwood, kiln dried (u=20%), planed, at sawmill</v>
      </c>
      <c r="IN8" s="29" t="str">
        <f t="shared" si="35"/>
        <v>sawnwood, beam, hardwood, kiln dried (u=20%), planed, at sawmill</v>
      </c>
      <c r="IO8" s="29" t="str">
        <f t="shared" si="35"/>
        <v>sawnwood, beam, hardwood, kiln dried (u=20%), planed, at sawmill_631</v>
      </c>
      <c r="IP8" s="29" t="str">
        <f t="shared" si="35"/>
        <v>sawnwood, beam, hardwood, raw, air dried (u=20%), at sawmill</v>
      </c>
      <c r="IQ8" s="29" t="str">
        <f t="shared" si="35"/>
        <v>sawnwood, beam, hardwood, raw, air dried (u=20%), at sawmill</v>
      </c>
      <c r="IR8" s="29" t="str">
        <f t="shared" si="35"/>
        <v>sawnwood, beam, hardwood, raw, air dried (u=20%), at sawmill</v>
      </c>
      <c r="IS8" s="29" t="str">
        <f t="shared" si="35"/>
        <v>sawnwood, beam, hardwood, raw, air dried (u=20%), at sawmill</v>
      </c>
      <c r="IT8" s="29" t="str">
        <f t="shared" si="35"/>
        <v>sawnwood, beam, hardwood, raw, air dried (u=20%), at sawmill</v>
      </c>
      <c r="IU8" s="29" t="str">
        <f t="shared" si="35"/>
        <v>sawnwood, beam, hardwood, raw, air dried (u=20%), at sawmill</v>
      </c>
      <c r="IV8" s="29" t="str">
        <f t="shared" si="35"/>
        <v>sawnwood, beam, hardwood, raw, air dried (u=20%), at sawmill</v>
      </c>
      <c r="IW8" s="29" t="str">
        <f t="shared" si="35"/>
        <v>sawnwood, beam, hardwood, raw, air dried (u=20%), at sawmill</v>
      </c>
      <c r="IX8" s="29" t="str">
        <f t="shared" si="35"/>
        <v>sawnwood, beam, hardwood, raw, air dried (u=20%), at sawmill_631</v>
      </c>
      <c r="IY8" s="29" t="str">
        <f t="shared" si="35"/>
        <v>sawnwood, beam, hardwood, raw, kiln dried (u=10%), at sawmill</v>
      </c>
      <c r="IZ8" s="29" t="str">
        <f t="shared" si="35"/>
        <v>sawnwood, beam, hardwood, raw, kiln dried (u=10%), at sawmill</v>
      </c>
      <c r="JA8" s="29" t="str">
        <f t="shared" ref="JA8:LL8" si="36">LEFT(JA1,FIND("/",JA1)-1)</f>
        <v>sawnwood, beam, hardwood, raw, kiln dried (u=10%), at sawmill</v>
      </c>
      <c r="JB8" s="29" t="str">
        <f t="shared" si="36"/>
        <v>sawnwood, beam, hardwood, raw, kiln dried (u=10%), at sawmill</v>
      </c>
      <c r="JC8" s="29" t="str">
        <f t="shared" si="36"/>
        <v>sawnwood, beam, hardwood, raw, kiln dried (u=10%), at sawmill</v>
      </c>
      <c r="JD8" s="29" t="str">
        <f t="shared" si="36"/>
        <v>sawnwood, beam, hardwood, raw, kiln dried (u=10%), at sawmill</v>
      </c>
      <c r="JE8" s="29" t="str">
        <f t="shared" si="36"/>
        <v>sawnwood, beam, hardwood, raw, kiln dried (u=10%), at sawmill</v>
      </c>
      <c r="JF8" s="29" t="str">
        <f t="shared" si="36"/>
        <v>sawnwood, beam, hardwood, raw, kiln dried (u=10%), at sawmill</v>
      </c>
      <c r="JG8" s="29" t="str">
        <f t="shared" si="36"/>
        <v>sawnwood, beam, hardwood, raw, kiln dried (u=10%), at sawmill_631</v>
      </c>
      <c r="JH8" s="29" t="str">
        <f t="shared" si="36"/>
        <v>sawnwood, beam, hardwood, raw, kiln dried (u=20%), at sawmill</v>
      </c>
      <c r="JI8" s="29" t="str">
        <f t="shared" si="36"/>
        <v>sawnwood, beam, hardwood, raw, kiln dried (u=20%), at sawmill</v>
      </c>
      <c r="JJ8" s="29" t="str">
        <f t="shared" si="36"/>
        <v>sawnwood, beam, hardwood, raw, kiln dried (u=20%), at sawmill</v>
      </c>
      <c r="JK8" s="29" t="str">
        <f t="shared" si="36"/>
        <v>sawnwood, beam, hardwood, raw, kiln dried (u=20%), at sawmill</v>
      </c>
      <c r="JL8" s="29" t="str">
        <f t="shared" si="36"/>
        <v>sawnwood, beam, hardwood, raw, kiln dried (u=20%), at sawmill</v>
      </c>
      <c r="JM8" s="29" t="str">
        <f t="shared" si="36"/>
        <v>sawnwood, beam, hardwood, raw, kiln dried (u=20%), at sawmill</v>
      </c>
      <c r="JN8" s="29" t="str">
        <f t="shared" si="36"/>
        <v>sawnwood, beam, hardwood, raw, kiln dried (u=20%), at sawmill</v>
      </c>
      <c r="JO8" s="29" t="str">
        <f t="shared" si="36"/>
        <v>sawnwood, beam, hardwood, raw, kiln dried (u=20%), at sawmill</v>
      </c>
      <c r="JP8" s="29" t="str">
        <f t="shared" si="36"/>
        <v>sawnwood, beam, hardwood, raw, kiln dried (u=20%), at sawmill_631</v>
      </c>
      <c r="JQ8" s="29" t="str">
        <f t="shared" si="36"/>
        <v>sawnwood, beam, softwood, air dried (u=20%), planed, at sawmill</v>
      </c>
      <c r="JR8" s="29" t="str">
        <f t="shared" si="36"/>
        <v>sawnwood, beam, softwood, air dried (u=20%), planed, at sawmill</v>
      </c>
      <c r="JS8" s="29" t="str">
        <f t="shared" si="36"/>
        <v>sawnwood, beam, softwood, air dried (u=20%), planed, at sawmill</v>
      </c>
      <c r="JT8" s="29" t="str">
        <f t="shared" si="36"/>
        <v>sawnwood, beam, softwood, air dried (u=20%), planed, at sawmill</v>
      </c>
      <c r="JU8" s="29" t="str">
        <f t="shared" si="36"/>
        <v>sawnwood, beam, softwood, air dried (u=20%), planed, at sawmill</v>
      </c>
      <c r="JV8" s="29" t="str">
        <f t="shared" si="36"/>
        <v>sawnwood, beam, softwood, air dried (u=20%), planed, at sawmill</v>
      </c>
      <c r="JW8" s="29" t="str">
        <f t="shared" si="36"/>
        <v>sawnwood, beam, softwood, air dried (u=20%), planed, at sawmill</v>
      </c>
      <c r="JX8" s="29" t="str">
        <f t="shared" si="36"/>
        <v>sawnwood, beam, softwood, air dried (u=20%), planed, at sawmill</v>
      </c>
      <c r="JY8" s="29" t="str">
        <f t="shared" si="36"/>
        <v>sawnwood, beam, softwood, air dried (u=20%), planed, at sawmill_631</v>
      </c>
      <c r="JZ8" s="29" t="str">
        <f t="shared" si="36"/>
        <v>sawnwood, beam, softwood, dried (u=10%), planed, at sawmill</v>
      </c>
      <c r="KA8" s="29" t="str">
        <f t="shared" si="36"/>
        <v>sawnwood, beam, softwood, dried (u=10%), planed, at sawmill</v>
      </c>
      <c r="KB8" s="29" t="str">
        <f t="shared" si="36"/>
        <v>sawnwood, beam, softwood, dried (u=10%), planed, at sawmill</v>
      </c>
      <c r="KC8" s="29" t="str">
        <f t="shared" si="36"/>
        <v>sawnwood, beam, softwood, dried (u=10%), planed, at sawmill</v>
      </c>
      <c r="KD8" s="29" t="str">
        <f t="shared" si="36"/>
        <v>sawnwood, beam, softwood, dried (u=10%), planed, at sawmill</v>
      </c>
      <c r="KE8" s="29" t="str">
        <f t="shared" si="36"/>
        <v>sawnwood, beam, softwood, dried (u=10%), planed, at sawmill</v>
      </c>
      <c r="KF8" s="29" t="str">
        <f t="shared" si="36"/>
        <v>sawnwood, beam, softwood, dried (u=10%), planed, at sawmill</v>
      </c>
      <c r="KG8" s="29" t="str">
        <f t="shared" si="36"/>
        <v>sawnwood, beam, softwood, dried (u=10%), planed, at sawmill</v>
      </c>
      <c r="KH8" s="29" t="str">
        <f t="shared" si="36"/>
        <v>sawnwood, beam, softwood, dried (u=10%), planed, at sawmill_631</v>
      </c>
      <c r="KI8" s="29" t="str">
        <f t="shared" si="36"/>
        <v>sawnwood, beam, softwood, kiln dried (u=20%), planed, at sawmill</v>
      </c>
      <c r="KJ8" s="29" t="str">
        <f t="shared" si="36"/>
        <v>sawnwood, beam, softwood, kiln dried (u=20%), planed, at sawmill</v>
      </c>
      <c r="KK8" s="29" t="str">
        <f t="shared" si="36"/>
        <v>sawnwood, beam, softwood, kiln dried (u=20%), planed, at sawmill</v>
      </c>
      <c r="KL8" s="29" t="str">
        <f t="shared" si="36"/>
        <v>sawnwood, beam, softwood, kiln dried (u=20%), planed, at sawmill</v>
      </c>
      <c r="KM8" s="29" t="str">
        <f t="shared" si="36"/>
        <v>sawnwood, beam, softwood, kiln dried (u=20%), planed, at sawmill</v>
      </c>
      <c r="KN8" s="29" t="str">
        <f t="shared" si="36"/>
        <v>sawnwood, beam, softwood, kiln dried (u=20%), planed, at sawmill</v>
      </c>
      <c r="KO8" s="29" t="str">
        <f t="shared" si="36"/>
        <v>sawnwood, beam, softwood, kiln dried (u=20%), planed, at sawmill</v>
      </c>
      <c r="KP8" s="29" t="str">
        <f t="shared" si="36"/>
        <v>sawnwood, beam, softwood, kiln dried (u=20%), planed, at sawmill</v>
      </c>
      <c r="KQ8" s="29" t="str">
        <f t="shared" si="36"/>
        <v>sawnwood, beam, softwood, kiln dried (u=20%), planed, at sawmill_631</v>
      </c>
      <c r="KR8" s="29" t="str">
        <f t="shared" si="36"/>
        <v>sawnwood, beam, softwood, raw, air dried (u=20%), at sawmill</v>
      </c>
      <c r="KS8" s="29" t="str">
        <f t="shared" si="36"/>
        <v>sawnwood, beam, softwood, raw, air dried (u=20%), at sawmill</v>
      </c>
      <c r="KT8" s="29" t="str">
        <f t="shared" si="36"/>
        <v>sawnwood, beam, softwood, raw, air dried (u=20%), at sawmill</v>
      </c>
      <c r="KU8" s="29" t="str">
        <f t="shared" si="36"/>
        <v>sawnwood, beam, softwood, raw, air dried (u=20%), at sawmill</v>
      </c>
      <c r="KV8" s="29" t="str">
        <f t="shared" si="36"/>
        <v>sawnwood, beam, softwood, raw, air dried (u=20%), at sawmill</v>
      </c>
      <c r="KW8" s="29" t="str">
        <f t="shared" si="36"/>
        <v>sawnwood, beam, softwood, raw, air dried (u=20%), at sawmill</v>
      </c>
      <c r="KX8" s="29" t="str">
        <f t="shared" si="36"/>
        <v>sawnwood, beam, softwood, raw, air dried (u=20%), at sawmill</v>
      </c>
      <c r="KY8" s="29" t="str">
        <f t="shared" si="36"/>
        <v>sawnwood, beam, softwood, raw, air dried (u=20%), at sawmill</v>
      </c>
      <c r="KZ8" s="29" t="str">
        <f t="shared" si="36"/>
        <v>sawnwood, beam, softwood, raw, air dried (u=20%), at sawmill_631</v>
      </c>
      <c r="LA8" s="29" t="str">
        <f t="shared" si="36"/>
        <v>sawnwood, beam, softwood, raw, kiln dried (u=10%), at sawmill</v>
      </c>
      <c r="LB8" s="29" t="str">
        <f t="shared" si="36"/>
        <v>sawnwood, beam, softwood, raw, kiln dried (u=10%), at sawmill</v>
      </c>
      <c r="LC8" s="29" t="str">
        <f t="shared" si="36"/>
        <v>sawnwood, beam, softwood, raw, kiln dried (u=10%), at sawmill</v>
      </c>
      <c r="LD8" s="29" t="str">
        <f t="shared" si="36"/>
        <v>sawnwood, beam, softwood, raw, kiln dried (u=10%), at sawmill</v>
      </c>
      <c r="LE8" s="29" t="str">
        <f t="shared" si="36"/>
        <v>sawnwood, beam, softwood, raw, kiln dried (u=10%), at sawmill</v>
      </c>
      <c r="LF8" s="29" t="str">
        <f t="shared" si="36"/>
        <v>sawnwood, beam, softwood, raw, kiln dried (u=10%), at sawmill</v>
      </c>
      <c r="LG8" s="29" t="str">
        <f t="shared" si="36"/>
        <v>sawnwood, beam, softwood, raw, kiln dried (u=10%), at sawmill</v>
      </c>
      <c r="LH8" s="29" t="str">
        <f t="shared" si="36"/>
        <v>sawnwood, beam, softwood, raw, kiln dried (u=10%), at sawmill</v>
      </c>
      <c r="LI8" s="29" t="str">
        <f t="shared" si="36"/>
        <v>sawnwood, beam, softwood, raw, kiln dried (u=10%), at sawmill_631</v>
      </c>
      <c r="LJ8" s="29" t="str">
        <f t="shared" si="36"/>
        <v>sawnwood, beam, softwood, raw, kiln dried (u=20%), at sawmill</v>
      </c>
      <c r="LK8" s="29" t="str">
        <f t="shared" si="36"/>
        <v>sawnwood, beam, softwood, raw, kiln dried (u=20%), at sawmill</v>
      </c>
      <c r="LL8" s="29" t="str">
        <f t="shared" si="36"/>
        <v>sawnwood, beam, softwood, raw, kiln dried (u=20%), at sawmill</v>
      </c>
      <c r="LM8" s="29" t="str">
        <f t="shared" ref="LM8:NQ8" si="37">LEFT(LM1,FIND("/",LM1)-1)</f>
        <v>sawnwood, beam, softwood, raw, kiln dried (u=20%), at sawmill</v>
      </c>
      <c r="LN8" s="29" t="str">
        <f t="shared" si="37"/>
        <v>sawnwood, beam, softwood, raw, kiln dried (u=20%), at sawmill</v>
      </c>
      <c r="LO8" s="29" t="str">
        <f t="shared" si="37"/>
        <v>sawnwood, beam, softwood, raw, kiln dried (u=20%), at sawmill</v>
      </c>
      <c r="LP8" s="29" t="str">
        <f t="shared" si="37"/>
        <v>sawnwood, beam, softwood, raw, kiln dried (u=20%), at sawmill</v>
      </c>
      <c r="LQ8" s="29" t="str">
        <f t="shared" si="37"/>
        <v>sawnwood, beam, softwood, raw, kiln dried (u=20%), at sawmill</v>
      </c>
      <c r="LR8" s="29" t="str">
        <f t="shared" si="37"/>
        <v>sawnwood, beam, softwood, raw, kiln dried (u=20%), at sawmill_631</v>
      </c>
      <c r="LS8" s="29"/>
      <c r="LT8" s="29"/>
      <c r="LU8" s="111" t="str">
        <f t="shared" si="37"/>
        <v>fibreboard soft, at plant (u=7%)_631</v>
      </c>
      <c r="LV8" s="112" t="str">
        <f t="shared" si="37"/>
        <v>fibreboard, soft, from wet &amp; dry processes, at plant</v>
      </c>
      <c r="LW8" s="112" t="str">
        <f t="shared" si="37"/>
        <v>fibreboard, soft, from wet &amp; dry processes, at plant</v>
      </c>
      <c r="LX8" s="112" t="str">
        <f t="shared" si="37"/>
        <v>fibreboard, soft, from wet &amp; dry processes, at plant</v>
      </c>
      <c r="LY8" s="112" t="str">
        <f t="shared" si="37"/>
        <v>fibreboard, soft, from wet &amp; dry processes, at plant</v>
      </c>
      <c r="LZ8" s="112" t="str">
        <f t="shared" si="37"/>
        <v>fibreboard, soft, from wet &amp; dry processes, at plant</v>
      </c>
      <c r="MA8" s="112" t="str">
        <f t="shared" si="37"/>
        <v>fibreboard, soft, from wet &amp; dry processes, at plant</v>
      </c>
      <c r="MB8" s="112" t="str">
        <f t="shared" si="37"/>
        <v>fibreboard, soft, from wet &amp; dry processes, at plant</v>
      </c>
      <c r="MC8" s="113" t="str">
        <f t="shared" si="37"/>
        <v>fibreboard, soft, from wet &amp; dry processes, at plant</v>
      </c>
      <c r="MD8" s="29"/>
      <c r="ME8" s="29"/>
      <c r="MF8" s="29" t="str">
        <f t="shared" si="37"/>
        <v>glued laminated timber, indoor use, at plant</v>
      </c>
      <c r="MG8" s="29" t="str">
        <f t="shared" si="37"/>
        <v>glued laminated timber, indoor use, at plant</v>
      </c>
      <c r="MH8" s="29" t="str">
        <f t="shared" si="37"/>
        <v>glued laminated timber, indoor use, at plant</v>
      </c>
      <c r="MI8" s="29" t="str">
        <f t="shared" si="37"/>
        <v>glued laminated timber, indoor use, at plant</v>
      </c>
      <c r="MJ8" s="29" t="str">
        <f t="shared" si="37"/>
        <v>glued laminated timber, indoor use, at plant</v>
      </c>
      <c r="MK8" s="29" t="str">
        <f t="shared" si="37"/>
        <v>glued laminated timber, indoor use, at plant</v>
      </c>
      <c r="ML8" s="29" t="str">
        <f t="shared" si="37"/>
        <v>glued laminated timber, indoor use, at plant</v>
      </c>
      <c r="MM8" s="29" t="str">
        <f t="shared" si="37"/>
        <v>glued laminated timber, indoor use, at plant</v>
      </c>
      <c r="MN8" s="29" t="str">
        <f t="shared" si="37"/>
        <v>glued laminated timber, indoor use, at plant_631</v>
      </c>
      <c r="MO8" s="29" t="str">
        <f t="shared" si="37"/>
        <v>glued laminated timber, outdoor use, at plant</v>
      </c>
      <c r="MP8" s="29" t="str">
        <f t="shared" si="37"/>
        <v>glued laminated timber, outdoor use, at plant</v>
      </c>
      <c r="MQ8" s="29" t="str">
        <f t="shared" si="37"/>
        <v>glued laminated timber, outdoor use, at plant</v>
      </c>
      <c r="MR8" s="29" t="str">
        <f t="shared" si="37"/>
        <v>glued laminated timber, outdoor use, at plant</v>
      </c>
      <c r="MS8" s="29" t="str">
        <f t="shared" si="37"/>
        <v>glued laminated timber, outdoor use, at plant</v>
      </c>
      <c r="MT8" s="29" t="str">
        <f t="shared" si="37"/>
        <v>glued laminated timber, outdoor use, at plant</v>
      </c>
      <c r="MU8" s="29" t="str">
        <f t="shared" si="37"/>
        <v>glued laminated timber, outdoor use, at plant</v>
      </c>
      <c r="MV8" s="29" t="str">
        <f t="shared" si="37"/>
        <v>glued laminated timber, outdoor use, at plant</v>
      </c>
      <c r="MW8" s="29" t="str">
        <f t="shared" si="37"/>
        <v>glued laminated timber, outdoor use, at plant_631</v>
      </c>
      <c r="MX8" s="29"/>
      <c r="MY8" s="29"/>
      <c r="MZ8" s="111" t="str">
        <f t="shared" si="37"/>
        <v>particleboard 18 mm, average glue mix, melamine faced, at plant</v>
      </c>
      <c r="NA8" s="112" t="str">
        <f t="shared" si="37"/>
        <v>particleboard 18 mm, average glue mix, melamine faced, at plant</v>
      </c>
      <c r="NB8" s="112" t="str">
        <f t="shared" si="37"/>
        <v>particleboard 18 mm, average glue mix, melamine faced, at plant</v>
      </c>
      <c r="NC8" s="112" t="str">
        <f t="shared" si="37"/>
        <v>particleboard 18 mm, average glue mix, melamine faced, at plant</v>
      </c>
      <c r="ND8" s="112" t="str">
        <f t="shared" si="37"/>
        <v>particleboard 18 mm, average glue mix, melamine faced, at plant</v>
      </c>
      <c r="NE8" s="112" t="str">
        <f t="shared" si="37"/>
        <v>particleboard 18 mm, average glue mix, melamine faced, at plant</v>
      </c>
      <c r="NF8" s="112" t="str">
        <f t="shared" si="37"/>
        <v>particleboard 18 mm, average glue mix, melamine faced, at plant</v>
      </c>
      <c r="NG8" s="112" t="str">
        <f t="shared" si="37"/>
        <v>particleboard 18 mm, average glue mix, melamine faced, at plant</v>
      </c>
      <c r="NH8" s="112" t="str">
        <f t="shared" si="37"/>
        <v>particleboard 18 mm, average glue mix, melamine faced, at plant</v>
      </c>
      <c r="NI8" s="112" t="str">
        <f t="shared" si="37"/>
        <v>particleboard, uncoated, average glue mix, at plant</v>
      </c>
      <c r="NJ8" s="112" t="str">
        <f t="shared" si="37"/>
        <v>particleboard, uncoated, average glue mix, at plant</v>
      </c>
      <c r="NK8" s="112" t="str">
        <f t="shared" si="37"/>
        <v>particleboard, uncoated, average glue mix, at plant</v>
      </c>
      <c r="NL8" s="112" t="str">
        <f t="shared" si="37"/>
        <v>particleboard, uncoated, average glue mix, at plant</v>
      </c>
      <c r="NM8" s="112" t="str">
        <f t="shared" si="37"/>
        <v>particleboard, uncoated, average glue mix, at plant</v>
      </c>
      <c r="NN8" s="112" t="str">
        <f t="shared" si="37"/>
        <v>particleboard, uncoated, average glue mix, at plant</v>
      </c>
      <c r="NO8" s="112" t="str">
        <f t="shared" si="37"/>
        <v>particleboard, uncoated, average glue mix, at plant</v>
      </c>
      <c r="NP8" s="112" t="str">
        <f t="shared" si="37"/>
        <v>particleboard, uncoated, average glue mix, at plant</v>
      </c>
      <c r="NQ8" s="112" t="str">
        <f t="shared" si="37"/>
        <v>particleboard, uncoated, average glue mix, at plant</v>
      </c>
      <c r="NR8" s="29"/>
      <c r="NS8" s="29"/>
      <c r="NT8" s="29"/>
      <c r="NU8" s="29"/>
      <c r="NV8" s="29"/>
      <c r="NW8" s="29"/>
      <c r="NX8" s="29"/>
      <c r="NY8" s="29"/>
      <c r="NZ8" s="29"/>
      <c r="OA8" s="29"/>
      <c r="OB8" s="29"/>
      <c r="OC8" s="29"/>
      <c r="OD8" s="29"/>
      <c r="OE8" s="29"/>
      <c r="OF8" s="29" t="str">
        <f t="shared" ref="OF8:PC8" si="38">LEFT(OF1,FIND("/",OF1)-1)</f>
        <v>Transport, lorry &gt;16t, fleet average</v>
      </c>
      <c r="OG8" s="29" t="str">
        <f t="shared" si="38"/>
        <v>Transport, freight, rail</v>
      </c>
      <c r="OH8" s="29" t="str">
        <f t="shared" si="38"/>
        <v>Transport, lorry 20-28t, fleet average</v>
      </c>
      <c r="OI8" s="29" t="str">
        <f t="shared" si="38"/>
        <v>Transport, freight, rail</v>
      </c>
      <c r="OJ8" s="29" t="e">
        <f t="shared" si="38"/>
        <v>#VALUE!</v>
      </c>
      <c r="OK8" s="29" t="e">
        <f t="shared" si="38"/>
        <v>#VALUE!</v>
      </c>
      <c r="OL8" s="29" t="str">
        <f t="shared" si="38"/>
        <v>sawlog and veneer log, hardwood, sustainable forest management, measured as solid wood under bark, at forest road</v>
      </c>
      <c r="OM8" s="29" t="str">
        <f t="shared" si="38"/>
        <v>sawlog and veneer log, hardwood, sustainable forest management, measured as solid wood under bark, at forest road</v>
      </c>
      <c r="ON8" s="29" t="str">
        <f t="shared" si="38"/>
        <v>sawlog and veneer log, hardwood, sustainable forest management, measured as solid wood under bark, at forest road</v>
      </c>
      <c r="OO8" s="29" t="str">
        <f t="shared" si="38"/>
        <v>sawlog and veneer log, hardwood, sustainable forest management, measured as solid wood under bark, at forest road</v>
      </c>
      <c r="OP8" s="29" t="str">
        <f t="shared" si="38"/>
        <v>sawlog and veneer log, hardwood, sustainable forest management, measured as solid wood under bark, at forest road</v>
      </c>
      <c r="OQ8" s="29" t="str">
        <f t="shared" si="38"/>
        <v>sawlog and veneer log, hardwood, sustainable forest management, measured as solid wood under bark, at forest road</v>
      </c>
      <c r="OR8" s="29" t="str">
        <f t="shared" si="38"/>
        <v>sawlog and veneer log, hardwood, sustainable forest management, measured as solid wood under bark, at forest road</v>
      </c>
      <c r="OS8" s="29" t="str">
        <f t="shared" si="38"/>
        <v>sawlog and veneer log, hardwood, sustainable forest management, measured as solid wood under bark, at forest road</v>
      </c>
      <c r="OT8" s="29" t="str">
        <f t="shared" si="38"/>
        <v>sawlog and veneer log, hardwood, sustainable forest management, measured as solid wood under bark, at forest road_631</v>
      </c>
      <c r="OU8" s="29" t="str">
        <f t="shared" si="38"/>
        <v>sawlog and veneer log, softwood, sustainable forest management, measured as solid wood under bark, at forest road</v>
      </c>
      <c r="OV8" s="29" t="str">
        <f t="shared" si="38"/>
        <v>sawlog and veneer log, softwood, sustainable forest management, measured as solid wood under bark, at forest road</v>
      </c>
      <c r="OW8" s="29" t="str">
        <f t="shared" si="38"/>
        <v>sawlog and veneer log, softwood, sustainable forest management, measured as solid wood under bark, at forest road</v>
      </c>
      <c r="OX8" s="29" t="str">
        <f t="shared" si="38"/>
        <v>sawlog and veneer log, softwood, sustainable forest management, measured as solid wood under bark, at forest road</v>
      </c>
      <c r="OY8" s="29" t="str">
        <f t="shared" si="38"/>
        <v>sawlog and veneer log, softwood, sustainable forest management, measured as solid wood under bark, at forest road</v>
      </c>
      <c r="OZ8" s="29" t="str">
        <f t="shared" si="38"/>
        <v>sawlog and veneer log, softwood, sustainable forest management, measured as solid wood under bark, at forest road</v>
      </c>
      <c r="PA8" s="29" t="str">
        <f t="shared" si="38"/>
        <v>sawlog and veneer log, softwood, sustainable forest management, measured as solid wood under bark, at forest road</v>
      </c>
      <c r="PB8" s="29" t="str">
        <f t="shared" si="38"/>
        <v>sawlog and veneer log, softwood, sustainable forest management, measured as solid wood under bark, at forest road</v>
      </c>
      <c r="PC8" s="29" t="str">
        <f t="shared" si="38"/>
        <v>sawlog and veneer log, softwood, sustainable forest management, measured as solid wood under bark, at forest road_631</v>
      </c>
    </row>
    <row r="9" spans="1:419" s="17" customFormat="1">
      <c r="B9" s="17" t="s">
        <v>1058</v>
      </c>
      <c r="C9" s="29">
        <f>INDEX(Roundwood_transp._input!$D$1:$M$95,MATCH('2.LCIA'!C$8,Roundwood_transp._input!$D$1:$D$95,0),5)</f>
        <v>1.7088447999999998</v>
      </c>
      <c r="D9" s="29">
        <f>INDEX(Roundwood_transp._input!$D$1:$M$95,MATCH('2.LCIA'!D$8,Roundwood_transp._input!$D$1:$D$95,0),5)</f>
        <v>1.7088447999999998</v>
      </c>
      <c r="E9" s="29">
        <f>INDEX(Roundwood_transp._input!$D$1:$M$95,MATCH('2.LCIA'!E$8,Roundwood_transp._input!$D$1:$D$95,0),5)</f>
        <v>1.7088447999999998</v>
      </c>
      <c r="F9" s="29">
        <f>INDEX(Roundwood_transp._input!$D$1:$M$95,MATCH('2.LCIA'!F$8,Roundwood_transp._input!$D$1:$D$95,0),5)</f>
        <v>1.7088447999999998</v>
      </c>
      <c r="G9" s="29">
        <f>INDEX(Roundwood_transp._input!$D$1:$M$95,MATCH('2.LCIA'!G$8,Roundwood_transp._input!$D$1:$D$95,0),5)</f>
        <v>1.7088447999999998</v>
      </c>
      <c r="H9" s="29">
        <f>INDEX(Roundwood_transp._input!$D$1:$M$95,MATCH('2.LCIA'!H$8,Roundwood_transp._input!$D$1:$D$95,0),5)</f>
        <v>1.7088447999999998</v>
      </c>
      <c r="I9" s="29">
        <f>INDEX(Roundwood_transp._input!$D$1:$M$95,MATCH('2.LCIA'!I$8,Roundwood_transp._input!$D$1:$D$95,0),5)</f>
        <v>1.7088447999999998</v>
      </c>
      <c r="J9" s="29">
        <f>INDEX(Roundwood_transp._input!$D$1:$M$95,MATCH('2.LCIA'!J$8,Roundwood_transp._input!$D$1:$D$95,0),5)</f>
        <v>1.7088447999999998</v>
      </c>
      <c r="K9" s="29">
        <f>INDEX(Roundwood_transp._input!$D$1:$M$95,MATCH('2.LCIA'!K$8,Roundwood_transp._input!$D$1:$D$95,0),5)</f>
        <v>1.7088447999999998</v>
      </c>
      <c r="L9" s="29">
        <f>INDEX(Roundwood_transp._input!$D$1:$M$95,MATCH('2.LCIA'!L$8,Roundwood_transp._input!$D$1:$D$95,0),5)</f>
        <v>1.7893440000000003</v>
      </c>
      <c r="M9" s="29">
        <f>INDEX(Roundwood_transp._input!$D$1:$M$95,MATCH('2.LCIA'!M$8,Roundwood_transp._input!$D$1:$D$95,0),5)</f>
        <v>1.7893440000000003</v>
      </c>
      <c r="N9" s="29">
        <f>INDEX(Roundwood_transp._input!$D$1:$M$95,MATCH('2.LCIA'!N$8,Roundwood_transp._input!$D$1:$D$95,0),5)</f>
        <v>1.7893440000000003</v>
      </c>
      <c r="O9" s="29">
        <f>INDEX(Roundwood_transp._input!$D$1:$M$95,MATCH('2.LCIA'!O$8,Roundwood_transp._input!$D$1:$D$95,0),5)</f>
        <v>1.7893440000000003</v>
      </c>
      <c r="P9" s="29">
        <f>INDEX(Roundwood_transp._input!$D$1:$M$95,MATCH('2.LCIA'!P$8,Roundwood_transp._input!$D$1:$D$95,0),5)</f>
        <v>1.7893440000000003</v>
      </c>
      <c r="Q9" s="29">
        <f>INDEX(Roundwood_transp._input!$D$1:$M$95,MATCH('2.LCIA'!Q$8,Roundwood_transp._input!$D$1:$D$95,0),5)</f>
        <v>1.7893440000000003</v>
      </c>
      <c r="R9" s="29">
        <f>INDEX(Roundwood_transp._input!$D$1:$M$95,MATCH('2.LCIA'!R$8,Roundwood_transp._input!$D$1:$D$95,0),5)</f>
        <v>1.7893440000000003</v>
      </c>
      <c r="S9" s="29">
        <f>INDEX(Roundwood_transp._input!$D$1:$M$95,MATCH('2.LCIA'!S$8,Roundwood_transp._input!$D$1:$D$95,0),5)</f>
        <v>1.7893440000000003</v>
      </c>
      <c r="T9" s="29">
        <f>INDEX(Roundwood_transp._input!$D$1:$M$95,MATCH('2.LCIA'!T$8,Roundwood_transp._input!$D$1:$D$95,0),5)</f>
        <v>1.7893440000000003</v>
      </c>
      <c r="U9" s="29">
        <f>INDEX(Roundwood_transp._input!$D$1:$M$95,MATCH('2.LCIA'!U$8,Roundwood_transp._input!$D$1:$D$95,0),5)</f>
        <v>1.7088447999999998</v>
      </c>
      <c r="V9" s="29">
        <f>INDEX(Roundwood_transp._input!$D$1:$M$95,MATCH('2.LCIA'!V$8,Roundwood_transp._input!$D$1:$D$95,0),5)</f>
        <v>1.7088447999999998</v>
      </c>
      <c r="W9" s="29">
        <f>INDEX(Roundwood_transp._input!$D$1:$M$95,MATCH('2.LCIA'!W$8,Roundwood_transp._input!$D$1:$D$95,0),5)</f>
        <v>1.7088447999999998</v>
      </c>
      <c r="X9" s="29">
        <f>INDEX(Roundwood_transp._input!$D$1:$M$95,MATCH('2.LCIA'!X$8,Roundwood_transp._input!$D$1:$D$95,0),5)</f>
        <v>1.7088447999999998</v>
      </c>
      <c r="Y9" s="29">
        <f>INDEX(Roundwood_transp._input!$D$1:$M$95,MATCH('2.LCIA'!Y$8,Roundwood_transp._input!$D$1:$D$95,0),5)</f>
        <v>1.7088447999999998</v>
      </c>
      <c r="Z9" s="29">
        <f>INDEX(Roundwood_transp._input!$D$1:$M$95,MATCH('2.LCIA'!Z$8,Roundwood_transp._input!$D$1:$D$95,0),5)</f>
        <v>1.7088447999999998</v>
      </c>
      <c r="AA9" s="29">
        <f>INDEX(Roundwood_transp._input!$D$1:$M$95,MATCH('2.LCIA'!AA$8,Roundwood_transp._input!$D$1:$D$95,0),5)</f>
        <v>1.7088447999999998</v>
      </c>
      <c r="AB9" s="29">
        <f>INDEX(Roundwood_transp._input!$D$1:$M$95,MATCH('2.LCIA'!AB$8,Roundwood_transp._input!$D$1:$D$95,0),5)</f>
        <v>1.7088447999999998</v>
      </c>
      <c r="AC9" s="29">
        <f>INDEX(Roundwood_transp._input!$D$1:$M$95,MATCH('2.LCIA'!AC$8,Roundwood_transp._input!$D$1:$D$95,0),5)</f>
        <v>1.7088447999999998</v>
      </c>
      <c r="AD9" s="29">
        <f>INDEX(Roundwood_transp._input!$D$1:$M$95,MATCH('2.LCIA'!AD$8,Roundwood_transp._input!$D$1:$D$95,0),5)</f>
        <v>1.5808</v>
      </c>
      <c r="AE9" s="29">
        <f>INDEX(Roundwood_transp._input!$D$1:$M$95,MATCH('2.LCIA'!AE$8,Roundwood_transp._input!$D$1:$D$95,0),5)</f>
        <v>1.5808</v>
      </c>
      <c r="AF9" s="29">
        <f>INDEX(Roundwood_transp._input!$D$1:$M$95,MATCH('2.LCIA'!AF$8,Roundwood_transp._input!$D$1:$D$95,0),5)</f>
        <v>1.5808</v>
      </c>
      <c r="AG9" s="29">
        <f>INDEX(Roundwood_transp._input!$D$1:$M$95,MATCH('2.LCIA'!AG$8,Roundwood_transp._input!$D$1:$D$95,0),5)</f>
        <v>1.5808</v>
      </c>
      <c r="AH9" s="29">
        <f>INDEX(Roundwood_transp._input!$D$1:$M$95,MATCH('2.LCIA'!AH$8,Roundwood_transp._input!$D$1:$D$95,0),5)</f>
        <v>1.5808</v>
      </c>
      <c r="AI9" s="29">
        <f>INDEX(Roundwood_transp._input!$D$1:$M$95,MATCH('2.LCIA'!AI$8,Roundwood_transp._input!$D$1:$D$95,0),5)</f>
        <v>1.5808</v>
      </c>
      <c r="AJ9" s="29">
        <f>INDEX(Roundwood_transp._input!$D$1:$M$95,MATCH('2.LCIA'!AJ$8,Roundwood_transp._input!$D$1:$D$95,0),5)</f>
        <v>1.5808</v>
      </c>
      <c r="AK9" s="29">
        <f>INDEX(Roundwood_transp._input!$D$1:$M$95,MATCH('2.LCIA'!AK$8,Roundwood_transp._input!$D$1:$D$95,0),5)</f>
        <v>1.5808</v>
      </c>
      <c r="AL9" s="29">
        <f>INDEX(Roundwood_transp._input!$D$1:$M$95,MATCH('2.LCIA'!AL$8,Roundwood_transp._input!$D$1:$D$95,0),5)</f>
        <v>1.5808</v>
      </c>
      <c r="AM9" s="29">
        <f>INDEX(Roundwood_transp._input!$D$1:$M$95,MATCH('2.LCIA'!AM$8,Roundwood_transp._input!$D$1:$D$95,0),5)</f>
        <v>1.6568000000000001</v>
      </c>
      <c r="AN9" s="29">
        <f>INDEX(Roundwood_transp._input!$D$1:$M$95,MATCH('2.LCIA'!AN$8,Roundwood_transp._input!$D$1:$D$95,0),5)</f>
        <v>1.6568000000000001</v>
      </c>
      <c r="AO9" s="29">
        <f>INDEX(Roundwood_transp._input!$D$1:$M$95,MATCH('2.LCIA'!AO$8,Roundwood_transp._input!$D$1:$D$95,0),5)</f>
        <v>1.6568000000000001</v>
      </c>
      <c r="AP9" s="29">
        <f>INDEX(Roundwood_transp._input!$D$1:$M$95,MATCH('2.LCIA'!AP$8,Roundwood_transp._input!$D$1:$D$95,0),5)</f>
        <v>1.6568000000000001</v>
      </c>
      <c r="AQ9" s="29">
        <f>INDEX(Roundwood_transp._input!$D$1:$M$95,MATCH('2.LCIA'!AQ$8,Roundwood_transp._input!$D$1:$D$95,0),5)</f>
        <v>1.6568000000000001</v>
      </c>
      <c r="AR9" s="29">
        <f>INDEX(Roundwood_transp._input!$D$1:$M$95,MATCH('2.LCIA'!AR$8,Roundwood_transp._input!$D$1:$D$95,0),5)</f>
        <v>1.6568000000000001</v>
      </c>
      <c r="AS9" s="29">
        <f>INDEX(Roundwood_transp._input!$D$1:$M$95,MATCH('2.LCIA'!AS$8,Roundwood_transp._input!$D$1:$D$95,0),5)</f>
        <v>1.6568000000000001</v>
      </c>
      <c r="AT9" s="29">
        <f>INDEX(Roundwood_transp._input!$D$1:$M$95,MATCH('2.LCIA'!AT$8,Roundwood_transp._input!$D$1:$D$95,0),5)</f>
        <v>1.6568000000000001</v>
      </c>
      <c r="AU9" s="29">
        <f>INDEX(Roundwood_transp._input!$D$1:$M$95,MATCH('2.LCIA'!AU$8,Roundwood_transp._input!$D$1:$D$95,0),5)</f>
        <v>1.6568000000000001</v>
      </c>
      <c r="AV9" s="29">
        <f>INDEX(Roundwood_transp._input!$D$1:$M$95,MATCH('2.LCIA'!AV$8,Roundwood_transp._input!$D$1:$D$95,0),5)</f>
        <v>1.5808</v>
      </c>
      <c r="AW9" s="29">
        <f>INDEX(Roundwood_transp._input!$D$1:$M$95,MATCH('2.LCIA'!AW$8,Roundwood_transp._input!$D$1:$D$95,0),5)</f>
        <v>1.5808</v>
      </c>
      <c r="AX9" s="29">
        <f>INDEX(Roundwood_transp._input!$D$1:$M$95,MATCH('2.LCIA'!AX$8,Roundwood_transp._input!$D$1:$D$95,0),5)</f>
        <v>1.5808</v>
      </c>
      <c r="AY9" s="29">
        <f>INDEX(Roundwood_transp._input!$D$1:$M$95,MATCH('2.LCIA'!AY$8,Roundwood_transp._input!$D$1:$D$95,0),5)</f>
        <v>1.5808</v>
      </c>
      <c r="AZ9" s="29">
        <f>INDEX(Roundwood_transp._input!$D$1:$M$95,MATCH('2.LCIA'!AZ$8,Roundwood_transp._input!$D$1:$D$95,0),5)</f>
        <v>1.5808</v>
      </c>
      <c r="BA9" s="29">
        <f>INDEX(Roundwood_transp._input!$D$1:$M$95,MATCH('2.LCIA'!BA$8,Roundwood_transp._input!$D$1:$D$95,0),5)</f>
        <v>1.5808</v>
      </c>
      <c r="BB9" s="29">
        <f>INDEX(Roundwood_transp._input!$D$1:$M$95,MATCH('2.LCIA'!BB$8,Roundwood_transp._input!$D$1:$D$95,0),5)</f>
        <v>1.5808</v>
      </c>
      <c r="BC9" s="29">
        <f>INDEX(Roundwood_transp._input!$D$1:$M$95,MATCH('2.LCIA'!BC$8,Roundwood_transp._input!$D$1:$D$95,0),5)</f>
        <v>1.5808</v>
      </c>
      <c r="BD9" s="29">
        <f>INDEX(Roundwood_transp._input!$D$1:$M$95,MATCH('2.LCIA'!BD$8,Roundwood_transp._input!$D$1:$D$95,0),5)</f>
        <v>1.5808</v>
      </c>
      <c r="BE9" s="29">
        <f>INDEX(Roundwood_transp._input!$D$1:$M$95,MATCH('2.LCIA'!BE$8,Roundwood_transp._input!$D$1:$D$95,0),5)</f>
        <v>1.6801200000000001</v>
      </c>
      <c r="BF9" s="29">
        <f>INDEX(Roundwood_transp._input!$D$1:$M$95,MATCH('2.LCIA'!BF$8,Roundwood_transp._input!$D$1:$D$95,0),5)</f>
        <v>1.6801200000000001</v>
      </c>
      <c r="BG9" s="29">
        <f>INDEX(Roundwood_transp._input!$D$1:$M$95,MATCH('2.LCIA'!BG$8,Roundwood_transp._input!$D$1:$D$95,0),5)</f>
        <v>1.6801200000000001</v>
      </c>
      <c r="BH9" s="29">
        <f>INDEX(Roundwood_transp._input!$D$1:$M$95,MATCH('2.LCIA'!BH$8,Roundwood_transp._input!$D$1:$D$95,0),5)</f>
        <v>1.6801200000000001</v>
      </c>
      <c r="BI9" s="29">
        <f>INDEX(Roundwood_transp._input!$D$1:$M$95,MATCH('2.LCIA'!BI$8,Roundwood_transp._input!$D$1:$D$95,0),5)</f>
        <v>1.6801200000000001</v>
      </c>
      <c r="BJ9" s="29">
        <f>INDEX(Roundwood_transp._input!$D$1:$M$95,MATCH('2.LCIA'!BJ$8,Roundwood_transp._input!$D$1:$D$95,0),5)</f>
        <v>1.6801200000000001</v>
      </c>
      <c r="BK9" s="29">
        <f>INDEX(Roundwood_transp._input!$D$1:$M$95,MATCH('2.LCIA'!BK$8,Roundwood_transp._input!$D$1:$D$95,0),5)</f>
        <v>1.6801200000000001</v>
      </c>
      <c r="BL9" s="29">
        <f>INDEX(Roundwood_transp._input!$D$1:$M$95,MATCH('2.LCIA'!BL$8,Roundwood_transp._input!$D$1:$D$95,0),5)</f>
        <v>1.6801200000000001</v>
      </c>
      <c r="BM9" s="29">
        <f>INDEX(Roundwood_transp._input!$D$1:$M$95,MATCH('2.LCIA'!BM$8,Roundwood_transp._input!$D$1:$D$95,0),5)</f>
        <v>1.6801200000000001</v>
      </c>
      <c r="BN9" s="29">
        <f>INDEX(Roundwood_transp._input!$D$1:$M$95,MATCH('2.LCIA'!BN$8,Roundwood_transp._input!$D$1:$D$95,0),5)</f>
        <v>1.7658000000000003</v>
      </c>
      <c r="BO9" s="29">
        <f>INDEX(Roundwood_transp._input!$D$1:$M$95,MATCH('2.LCIA'!BO$8,Roundwood_transp._input!$D$1:$D$95,0),5)</f>
        <v>1.7658000000000003</v>
      </c>
      <c r="BP9" s="29">
        <f>INDEX(Roundwood_transp._input!$D$1:$M$95,MATCH('2.LCIA'!BP$8,Roundwood_transp._input!$D$1:$D$95,0),5)</f>
        <v>1.7658000000000003</v>
      </c>
      <c r="BQ9" s="29">
        <f>INDEX(Roundwood_transp._input!$D$1:$M$95,MATCH('2.LCIA'!BQ$8,Roundwood_transp._input!$D$1:$D$95,0),5)</f>
        <v>1.7658000000000003</v>
      </c>
      <c r="BR9" s="29">
        <f>INDEX(Roundwood_transp._input!$D$1:$M$95,MATCH('2.LCIA'!BR$8,Roundwood_transp._input!$D$1:$D$95,0),5)</f>
        <v>1.7658000000000003</v>
      </c>
      <c r="BS9" s="29">
        <f>INDEX(Roundwood_transp._input!$D$1:$M$95,MATCH('2.LCIA'!BS$8,Roundwood_transp._input!$D$1:$D$95,0),5)</f>
        <v>1.7658000000000003</v>
      </c>
      <c r="BT9" s="29">
        <f>INDEX(Roundwood_transp._input!$D$1:$M$95,MATCH('2.LCIA'!BT$8,Roundwood_transp._input!$D$1:$D$95,0),5)</f>
        <v>1.7658000000000003</v>
      </c>
      <c r="BU9" s="29">
        <f>INDEX(Roundwood_transp._input!$D$1:$M$95,MATCH('2.LCIA'!BU$8,Roundwood_transp._input!$D$1:$D$95,0),5)</f>
        <v>1.7658000000000003</v>
      </c>
      <c r="BV9" s="29">
        <f>INDEX(Roundwood_transp._input!$D$1:$M$95,MATCH('2.LCIA'!BV$8,Roundwood_transp._input!$D$1:$D$95,0),5)</f>
        <v>1.7658000000000003</v>
      </c>
      <c r="BW9" s="29">
        <f>INDEX(Roundwood_transp._input!$D$1:$M$95,MATCH('2.LCIA'!BW$8,Roundwood_transp._input!$D$1:$D$95,0),5)</f>
        <v>1.6801200000000001</v>
      </c>
      <c r="BX9" s="29">
        <f>INDEX(Roundwood_transp._input!$D$1:$M$95,MATCH('2.LCIA'!BX$8,Roundwood_transp._input!$D$1:$D$95,0),5)</f>
        <v>1.6801200000000001</v>
      </c>
      <c r="BY9" s="29">
        <f>INDEX(Roundwood_transp._input!$D$1:$M$95,MATCH('2.LCIA'!BY$8,Roundwood_transp._input!$D$1:$D$95,0),5)</f>
        <v>1.6801200000000001</v>
      </c>
      <c r="BZ9" s="29">
        <f>INDEX(Roundwood_transp._input!$D$1:$M$95,MATCH('2.LCIA'!BZ$8,Roundwood_transp._input!$D$1:$D$95,0),5)</f>
        <v>1.6801200000000001</v>
      </c>
      <c r="CA9" s="29">
        <f>INDEX(Roundwood_transp._input!$D$1:$M$95,MATCH('2.LCIA'!CA$8,Roundwood_transp._input!$D$1:$D$95,0),5)</f>
        <v>1.6801200000000001</v>
      </c>
      <c r="CB9" s="29">
        <f>INDEX(Roundwood_transp._input!$D$1:$M$95,MATCH('2.LCIA'!CB$8,Roundwood_transp._input!$D$1:$D$95,0),5)</f>
        <v>1.6801200000000001</v>
      </c>
      <c r="CC9" s="29">
        <f>INDEX(Roundwood_transp._input!$D$1:$M$95,MATCH('2.LCIA'!CC$8,Roundwood_transp._input!$D$1:$D$95,0),5)</f>
        <v>1.6801200000000001</v>
      </c>
      <c r="CD9" s="29">
        <f>INDEX(Roundwood_transp._input!$D$1:$M$95,MATCH('2.LCIA'!CD$8,Roundwood_transp._input!$D$1:$D$95,0),5)</f>
        <v>1.6801200000000001</v>
      </c>
      <c r="CE9" s="29">
        <f>INDEX(Roundwood_transp._input!$D$1:$M$95,MATCH('2.LCIA'!CE$8,Roundwood_transp._input!$D$1:$D$95,0),5)</f>
        <v>1.6801200000000001</v>
      </c>
      <c r="CF9" s="29">
        <f>INDEX(Roundwood_transp._input!$D$1:$M$95,MATCH('2.LCIA'!CF$8,Roundwood_transp._input!$D$1:$D$95,0),5)</f>
        <v>1.56</v>
      </c>
      <c r="CG9" s="29">
        <f>INDEX(Roundwood_transp._input!$D$1:$M$95,MATCH('2.LCIA'!CG$8,Roundwood_transp._input!$D$1:$D$95,0),5)</f>
        <v>1.56</v>
      </c>
      <c r="CH9" s="29">
        <f>INDEX(Roundwood_transp._input!$D$1:$M$95,MATCH('2.LCIA'!CH$8,Roundwood_transp._input!$D$1:$D$95,0),5)</f>
        <v>1.56</v>
      </c>
      <c r="CI9" s="29">
        <f>INDEX(Roundwood_transp._input!$D$1:$M$95,MATCH('2.LCIA'!CI$8,Roundwood_transp._input!$D$1:$D$95,0),5)</f>
        <v>1.56</v>
      </c>
      <c r="CJ9" s="29">
        <f>INDEX(Roundwood_transp._input!$D$1:$M$95,MATCH('2.LCIA'!CJ$8,Roundwood_transp._input!$D$1:$D$95,0),5)</f>
        <v>1.56</v>
      </c>
      <c r="CK9" s="29">
        <f>INDEX(Roundwood_transp._input!$D$1:$M$95,MATCH('2.LCIA'!CK$8,Roundwood_transp._input!$D$1:$D$95,0),5)</f>
        <v>1.56</v>
      </c>
      <c r="CL9" s="29">
        <f>INDEX(Roundwood_transp._input!$D$1:$M$95,MATCH('2.LCIA'!CL$8,Roundwood_transp._input!$D$1:$D$95,0),5)</f>
        <v>1.56</v>
      </c>
      <c r="CM9" s="29">
        <f>INDEX(Roundwood_transp._input!$D$1:$M$95,MATCH('2.LCIA'!CM$8,Roundwood_transp._input!$D$1:$D$95,0),5)</f>
        <v>1.56</v>
      </c>
      <c r="CN9" s="29">
        <f>INDEX(Roundwood_transp._input!$D$1:$M$95,MATCH('2.LCIA'!CN$8,Roundwood_transp._input!$D$1:$D$95,0),5)</f>
        <v>1.56</v>
      </c>
      <c r="CO9" s="29">
        <f>INDEX(Roundwood_transp._input!$D$1:$M$95,MATCH('2.LCIA'!CO$8,Roundwood_transp._input!$D$1:$D$95,0),5)</f>
        <v>1.6350000000000002</v>
      </c>
      <c r="CP9" s="29">
        <f>INDEX(Roundwood_transp._input!$D$1:$M$95,MATCH('2.LCIA'!CP$8,Roundwood_transp._input!$D$1:$D$95,0),5)</f>
        <v>1.6350000000000002</v>
      </c>
      <c r="CQ9" s="29">
        <f>INDEX(Roundwood_transp._input!$D$1:$M$95,MATCH('2.LCIA'!CQ$8,Roundwood_transp._input!$D$1:$D$95,0),5)</f>
        <v>1.6350000000000002</v>
      </c>
      <c r="CR9" s="29">
        <f>INDEX(Roundwood_transp._input!$D$1:$M$95,MATCH('2.LCIA'!CR$8,Roundwood_transp._input!$D$1:$D$95,0),5)</f>
        <v>1.6350000000000002</v>
      </c>
      <c r="CS9" s="29">
        <f>INDEX(Roundwood_transp._input!$D$1:$M$95,MATCH('2.LCIA'!CS$8,Roundwood_transp._input!$D$1:$D$95,0),5)</f>
        <v>1.6350000000000002</v>
      </c>
      <c r="CT9" s="29">
        <f>INDEX(Roundwood_transp._input!$D$1:$M$95,MATCH('2.LCIA'!CT$8,Roundwood_transp._input!$D$1:$D$95,0),5)</f>
        <v>1.6350000000000002</v>
      </c>
      <c r="CU9" s="29">
        <f>INDEX(Roundwood_transp._input!$D$1:$M$95,MATCH('2.LCIA'!CU$8,Roundwood_transp._input!$D$1:$D$95,0),5)</f>
        <v>1.6350000000000002</v>
      </c>
      <c r="CV9" s="29">
        <f>INDEX(Roundwood_transp._input!$D$1:$M$95,MATCH('2.LCIA'!CV$8,Roundwood_transp._input!$D$1:$D$95,0),5)</f>
        <v>1.6350000000000002</v>
      </c>
      <c r="CW9" s="29">
        <f>INDEX(Roundwood_transp._input!$D$1:$M$95,MATCH('2.LCIA'!CW$8,Roundwood_transp._input!$D$1:$D$95,0),5)</f>
        <v>1.6350000000000002</v>
      </c>
      <c r="CX9" s="29">
        <f>INDEX(Roundwood_transp._input!$D$1:$M$95,MATCH('2.LCIA'!CX$8,Roundwood_transp._input!$D$1:$D$95,0),5)</f>
        <v>1.56</v>
      </c>
      <c r="CY9" s="29">
        <f>INDEX(Roundwood_transp._input!$D$1:$M$95,MATCH('2.LCIA'!CY$8,Roundwood_transp._input!$D$1:$D$95,0),5)</f>
        <v>1.56</v>
      </c>
      <c r="CZ9" s="29">
        <f>INDEX(Roundwood_transp._input!$D$1:$M$95,MATCH('2.LCIA'!CZ$8,Roundwood_transp._input!$D$1:$D$95,0),5)</f>
        <v>1.56</v>
      </c>
      <c r="DA9" s="29">
        <f>INDEX(Roundwood_transp._input!$D$1:$M$95,MATCH('2.LCIA'!DA$8,Roundwood_transp._input!$D$1:$D$95,0),5)</f>
        <v>1.56</v>
      </c>
      <c r="DB9" s="29">
        <f>INDEX(Roundwood_transp._input!$D$1:$M$95,MATCH('2.LCIA'!DB$8,Roundwood_transp._input!$D$1:$D$95,0),5)</f>
        <v>1.56</v>
      </c>
      <c r="DC9" s="29">
        <f>INDEX(Roundwood_transp._input!$D$1:$M$95,MATCH('2.LCIA'!DC$8,Roundwood_transp._input!$D$1:$D$95,0),5)</f>
        <v>1.56</v>
      </c>
      <c r="DD9" s="29">
        <f>INDEX(Roundwood_transp._input!$D$1:$M$95,MATCH('2.LCIA'!DD$8,Roundwood_transp._input!$D$1:$D$95,0),5)</f>
        <v>1.56</v>
      </c>
      <c r="DE9" s="29">
        <f>INDEX(Roundwood_transp._input!$D$1:$M$95,MATCH('2.LCIA'!DE$8,Roundwood_transp._input!$D$1:$D$95,0),5)</f>
        <v>1.56</v>
      </c>
      <c r="DF9" s="29">
        <f>INDEX(Roundwood_transp._input!$D$1:$M$95,MATCH('2.LCIA'!DF$8,Roundwood_transp._input!$D$1:$D$95,0),5)</f>
        <v>1.56</v>
      </c>
      <c r="DG9" s="29" t="e">
        <f>INDEX(Roundwood_transp._input!$D$1:$M$95,MATCH('2.LCIA'!DG$8,Roundwood_transp._input!$D$1:$D$95,0),5)</f>
        <v>#VALUE!</v>
      </c>
      <c r="DH9" s="29" t="e">
        <f>INDEX(Roundwood_transp._input!$D$1:$M$95,MATCH('2.LCIA'!DH$8,Roundwood_transp._input!$D$1:$D$95,0),5)</f>
        <v>#VALUE!</v>
      </c>
      <c r="DI9" s="29">
        <f>INDEX(Roundwood_transp._input!$D$1:$M$95,MATCH('2.LCIA'!DI$8,Roundwood_transp._input!$D$1:$D$95,0),5)</f>
        <v>1.7515264000000001</v>
      </c>
      <c r="DJ9" s="29">
        <f>INDEX(Roundwood_transp._input!$D$1:$M$95,MATCH('2.LCIA'!DJ$8,Roundwood_transp._input!$D$1:$D$95,0),5)</f>
        <v>1.7515264000000001</v>
      </c>
      <c r="DK9" s="29">
        <f>INDEX(Roundwood_transp._input!$D$1:$M$95,MATCH('2.LCIA'!DK$8,Roundwood_transp._input!$D$1:$D$95,0),5)</f>
        <v>1.7515264000000001</v>
      </c>
      <c r="DL9" s="29">
        <f>INDEX(Roundwood_transp._input!$D$1:$M$95,MATCH('2.LCIA'!DL$8,Roundwood_transp._input!$D$1:$D$95,0),5)</f>
        <v>1.7515264000000001</v>
      </c>
      <c r="DM9" s="29">
        <f>INDEX(Roundwood_transp._input!$D$1:$M$95,MATCH('2.LCIA'!DM$8,Roundwood_transp._input!$D$1:$D$95,0),5)</f>
        <v>1.7515264000000001</v>
      </c>
      <c r="DN9" s="29">
        <f>INDEX(Roundwood_transp._input!$D$1:$M$95,MATCH('2.LCIA'!DN$8,Roundwood_transp._input!$D$1:$D$95,0),5)</f>
        <v>1.7515264000000001</v>
      </c>
      <c r="DO9" s="29">
        <f>INDEX(Roundwood_transp._input!$D$1:$M$95,MATCH('2.LCIA'!DO$8,Roundwood_transp._input!$D$1:$D$95,0),5)</f>
        <v>1.7515264000000001</v>
      </c>
      <c r="DP9" s="29">
        <f>INDEX(Roundwood_transp._input!$D$1:$M$95,MATCH('2.LCIA'!DP$8,Roundwood_transp._input!$D$1:$D$95,0),5)</f>
        <v>1.7515264000000001</v>
      </c>
      <c r="DQ9" s="29">
        <f>INDEX(Roundwood_transp._input!$D$1:$M$95,MATCH('2.LCIA'!DQ$8,Roundwood_transp._input!$D$1:$D$95,0),5)</f>
        <v>1.7515264000000001</v>
      </c>
      <c r="DR9" s="29">
        <f>INDEX(Roundwood_transp._input!$D$1:$M$95,MATCH('2.LCIA'!DR$8,Roundwood_transp._input!$D$1:$D$95,0),5)</f>
        <v>1.8390480000000002</v>
      </c>
      <c r="DS9" s="29">
        <f>INDEX(Roundwood_transp._input!$D$1:$M$95,MATCH('2.LCIA'!DS$8,Roundwood_transp._input!$D$1:$D$95,0),5)</f>
        <v>1.8390480000000002</v>
      </c>
      <c r="DT9" s="29">
        <f>INDEX(Roundwood_transp._input!$D$1:$M$95,MATCH('2.LCIA'!DT$8,Roundwood_transp._input!$D$1:$D$95,0),5)</f>
        <v>1.8390480000000002</v>
      </c>
      <c r="DU9" s="29">
        <f>INDEX(Roundwood_transp._input!$D$1:$M$95,MATCH('2.LCIA'!DU$8,Roundwood_transp._input!$D$1:$D$95,0),5)</f>
        <v>1.8390480000000002</v>
      </c>
      <c r="DV9" s="29">
        <f>INDEX(Roundwood_transp._input!$D$1:$M$95,MATCH('2.LCIA'!DV$8,Roundwood_transp._input!$D$1:$D$95,0),5)</f>
        <v>1.8390480000000002</v>
      </c>
      <c r="DW9" s="29">
        <f>INDEX(Roundwood_transp._input!$D$1:$M$95,MATCH('2.LCIA'!DW$8,Roundwood_transp._input!$D$1:$D$95,0),5)</f>
        <v>1.8390480000000002</v>
      </c>
      <c r="DX9" s="29">
        <f>INDEX(Roundwood_transp._input!$D$1:$M$95,MATCH('2.LCIA'!DX$8,Roundwood_transp._input!$D$1:$D$95,0),5)</f>
        <v>1.8390480000000002</v>
      </c>
      <c r="DY9" s="29">
        <f>INDEX(Roundwood_transp._input!$D$1:$M$95,MATCH('2.LCIA'!DY$8,Roundwood_transp._input!$D$1:$D$95,0),5)</f>
        <v>1.8390480000000002</v>
      </c>
      <c r="DZ9" s="29">
        <f>INDEX(Roundwood_transp._input!$D$1:$M$95,MATCH('2.LCIA'!DZ$8,Roundwood_transp._input!$D$1:$D$95,0),5)</f>
        <v>1.8390480000000002</v>
      </c>
      <c r="EA9" s="29">
        <f>INDEX(Roundwood_transp._input!$D$1:$M$95,MATCH('2.LCIA'!EA$8,Roundwood_transp._input!$D$1:$D$95,0),5)</f>
        <v>1.7515264000000001</v>
      </c>
      <c r="EB9" s="29">
        <f>INDEX(Roundwood_transp._input!$D$1:$M$95,MATCH('2.LCIA'!EB$8,Roundwood_transp._input!$D$1:$D$95,0),5)</f>
        <v>1.7515264000000001</v>
      </c>
      <c r="EC9" s="29">
        <f>INDEX(Roundwood_transp._input!$D$1:$M$95,MATCH('2.LCIA'!EC$8,Roundwood_transp._input!$D$1:$D$95,0),5)</f>
        <v>1.7515264000000001</v>
      </c>
      <c r="ED9" s="29">
        <f>INDEX(Roundwood_transp._input!$D$1:$M$95,MATCH('2.LCIA'!ED$8,Roundwood_transp._input!$D$1:$D$95,0),5)</f>
        <v>1.7515264000000001</v>
      </c>
      <c r="EE9" s="29">
        <f>INDEX(Roundwood_transp._input!$D$1:$M$95,MATCH('2.LCIA'!EE$8,Roundwood_transp._input!$D$1:$D$95,0),5)</f>
        <v>1.7515264000000001</v>
      </c>
      <c r="EF9" s="29">
        <f>INDEX(Roundwood_transp._input!$D$1:$M$95,MATCH('2.LCIA'!EF$8,Roundwood_transp._input!$D$1:$D$95,0),5)</f>
        <v>1.7515264000000001</v>
      </c>
      <c r="EG9" s="29">
        <f>INDEX(Roundwood_transp._input!$D$1:$M$95,MATCH('2.LCIA'!EG$8,Roundwood_transp._input!$D$1:$D$95,0),5)</f>
        <v>1.7515264000000001</v>
      </c>
      <c r="EH9" s="29">
        <f>INDEX(Roundwood_transp._input!$D$1:$M$95,MATCH('2.LCIA'!EH$8,Roundwood_transp._input!$D$1:$D$95,0),5)</f>
        <v>1.7515264000000001</v>
      </c>
      <c r="EI9" s="29">
        <f>INDEX(Roundwood_transp._input!$D$1:$M$95,MATCH('2.LCIA'!EI$8,Roundwood_transp._input!$D$1:$D$95,0),5)</f>
        <v>1.7515264000000001</v>
      </c>
      <c r="EJ9" s="29">
        <f>INDEX(Roundwood_transp._input!$D$1:$M$95,MATCH('2.LCIA'!EJ$8,Roundwood_transp._input!$D$1:$D$95,0),5)</f>
        <v>1.5808</v>
      </c>
      <c r="EK9" s="29">
        <f>INDEX(Roundwood_transp._input!$D$1:$M$95,MATCH('2.LCIA'!EK$8,Roundwood_transp._input!$D$1:$D$95,0),5)</f>
        <v>1.5808</v>
      </c>
      <c r="EL9" s="29">
        <f>INDEX(Roundwood_transp._input!$D$1:$M$95,MATCH('2.LCIA'!EL$8,Roundwood_transp._input!$D$1:$D$95,0),5)</f>
        <v>1.5808</v>
      </c>
      <c r="EM9" s="29">
        <f>INDEX(Roundwood_transp._input!$D$1:$M$95,MATCH('2.LCIA'!EM$8,Roundwood_transp._input!$D$1:$D$95,0),5)</f>
        <v>1.5808</v>
      </c>
      <c r="EN9" s="29">
        <f>INDEX(Roundwood_transp._input!$D$1:$M$95,MATCH('2.LCIA'!EN$8,Roundwood_transp._input!$D$1:$D$95,0),5)</f>
        <v>1.5808</v>
      </c>
      <c r="EO9" s="29">
        <f>INDEX(Roundwood_transp._input!$D$1:$M$95,MATCH('2.LCIA'!EO$8,Roundwood_transp._input!$D$1:$D$95,0),5)</f>
        <v>1.5808</v>
      </c>
      <c r="EP9" s="29">
        <f>INDEX(Roundwood_transp._input!$D$1:$M$95,MATCH('2.LCIA'!EP$8,Roundwood_transp._input!$D$1:$D$95,0),5)</f>
        <v>1.5808</v>
      </c>
      <c r="EQ9" s="29">
        <f>INDEX(Roundwood_transp._input!$D$1:$M$95,MATCH('2.LCIA'!EQ$8,Roundwood_transp._input!$D$1:$D$95,0),5)</f>
        <v>1.5808</v>
      </c>
      <c r="ER9" s="29">
        <f>INDEX(Roundwood_transp._input!$D$1:$M$95,MATCH('2.LCIA'!ER$8,Roundwood_transp._input!$D$1:$D$95,0),5)</f>
        <v>1.5808</v>
      </c>
      <c r="ES9" s="29">
        <f>INDEX(Roundwood_transp._input!$D$1:$M$95,MATCH('2.LCIA'!ES$8,Roundwood_transp._input!$D$1:$D$95,0),5)</f>
        <v>1.6568000000000001</v>
      </c>
      <c r="ET9" s="29">
        <f>INDEX(Roundwood_transp._input!$D$1:$M$95,MATCH('2.LCIA'!ET$8,Roundwood_transp._input!$D$1:$D$95,0),5)</f>
        <v>1.6568000000000001</v>
      </c>
      <c r="EU9" s="29">
        <f>INDEX(Roundwood_transp._input!$D$1:$M$95,MATCH('2.LCIA'!EU$8,Roundwood_transp._input!$D$1:$D$95,0),5)</f>
        <v>1.6568000000000001</v>
      </c>
      <c r="EV9" s="29">
        <f>INDEX(Roundwood_transp._input!$D$1:$M$95,MATCH('2.LCIA'!EV$8,Roundwood_transp._input!$D$1:$D$95,0),5)</f>
        <v>1.6568000000000001</v>
      </c>
      <c r="EW9" s="29">
        <f>INDEX(Roundwood_transp._input!$D$1:$M$95,MATCH('2.LCIA'!EW$8,Roundwood_transp._input!$D$1:$D$95,0),5)</f>
        <v>1.6568000000000001</v>
      </c>
      <c r="EX9" s="29">
        <f>INDEX(Roundwood_transp._input!$D$1:$M$95,MATCH('2.LCIA'!EX$8,Roundwood_transp._input!$D$1:$D$95,0),5)</f>
        <v>1.6568000000000001</v>
      </c>
      <c r="EY9" s="29">
        <f>INDEX(Roundwood_transp._input!$D$1:$M$95,MATCH('2.LCIA'!EY$8,Roundwood_transp._input!$D$1:$D$95,0),5)</f>
        <v>1.6568000000000001</v>
      </c>
      <c r="EZ9" s="29">
        <f>INDEX(Roundwood_transp._input!$D$1:$M$95,MATCH('2.LCIA'!EZ$8,Roundwood_transp._input!$D$1:$D$95,0),5)</f>
        <v>1.6568000000000001</v>
      </c>
      <c r="FA9" s="29">
        <f>INDEX(Roundwood_transp._input!$D$1:$M$95,MATCH('2.LCIA'!FA$8,Roundwood_transp._input!$D$1:$D$95,0),5)</f>
        <v>1.6568000000000001</v>
      </c>
      <c r="FB9" s="29">
        <f>INDEX(Roundwood_transp._input!$D$1:$M$95,MATCH('2.LCIA'!FB$8,Roundwood_transp._input!$D$1:$D$95,0),5)</f>
        <v>1.5808</v>
      </c>
      <c r="FC9" s="29">
        <f>INDEX(Roundwood_transp._input!$D$1:$M$95,MATCH('2.LCIA'!FC$8,Roundwood_transp._input!$D$1:$D$95,0),5)</f>
        <v>1.5808</v>
      </c>
      <c r="FD9" s="29">
        <f>INDEX(Roundwood_transp._input!$D$1:$M$95,MATCH('2.LCIA'!FD$8,Roundwood_transp._input!$D$1:$D$95,0),5)</f>
        <v>1.5808</v>
      </c>
      <c r="FE9" s="29">
        <f>INDEX(Roundwood_transp._input!$D$1:$M$95,MATCH('2.LCIA'!FE$8,Roundwood_transp._input!$D$1:$D$95,0),5)</f>
        <v>1.5808</v>
      </c>
      <c r="FF9" s="29">
        <f>INDEX(Roundwood_transp._input!$D$1:$M$95,MATCH('2.LCIA'!FF$8,Roundwood_transp._input!$D$1:$D$95,0),5)</f>
        <v>1.5808</v>
      </c>
      <c r="FG9" s="29">
        <f>INDEX(Roundwood_transp._input!$D$1:$M$95,MATCH('2.LCIA'!FG$8,Roundwood_transp._input!$D$1:$D$95,0),5)</f>
        <v>1.5808</v>
      </c>
      <c r="FH9" s="29">
        <f>INDEX(Roundwood_transp._input!$D$1:$M$95,MATCH('2.LCIA'!FH$8,Roundwood_transp._input!$D$1:$D$95,0),5)</f>
        <v>1.5808</v>
      </c>
      <c r="FI9" s="29">
        <f>INDEX(Roundwood_transp._input!$D$1:$M$95,MATCH('2.LCIA'!FI$8,Roundwood_transp._input!$D$1:$D$95,0),5)</f>
        <v>1.5808</v>
      </c>
      <c r="FJ9" s="29">
        <f>INDEX(Roundwood_transp._input!$D$1:$M$95,MATCH('2.LCIA'!FJ$8,Roundwood_transp._input!$D$1:$D$95,0),5)</f>
        <v>1.5808</v>
      </c>
      <c r="FK9" s="29">
        <f>INDEX(Roundwood_transp._input!$D$1:$M$95,MATCH('2.LCIA'!FK$8,Roundwood_transp._input!$D$1:$D$95,0),5)</f>
        <v>1.72068</v>
      </c>
      <c r="FL9" s="29">
        <f>INDEX(Roundwood_transp._input!$D$1:$M$95,MATCH('2.LCIA'!FL$8,Roundwood_transp._input!$D$1:$D$95,0),5)</f>
        <v>1.72068</v>
      </c>
      <c r="FM9" s="29">
        <f>INDEX(Roundwood_transp._input!$D$1:$M$95,MATCH('2.LCIA'!FM$8,Roundwood_transp._input!$D$1:$D$95,0),5)</f>
        <v>1.72068</v>
      </c>
      <c r="FN9" s="29">
        <f>INDEX(Roundwood_transp._input!$D$1:$M$95,MATCH('2.LCIA'!FN$8,Roundwood_transp._input!$D$1:$D$95,0),5)</f>
        <v>1.72068</v>
      </c>
      <c r="FO9" s="29">
        <f>INDEX(Roundwood_transp._input!$D$1:$M$95,MATCH('2.LCIA'!FO$8,Roundwood_transp._input!$D$1:$D$95,0),5)</f>
        <v>1.72068</v>
      </c>
      <c r="FP9" s="29">
        <f>INDEX(Roundwood_transp._input!$D$1:$M$95,MATCH('2.LCIA'!FP$8,Roundwood_transp._input!$D$1:$D$95,0),5)</f>
        <v>1.72068</v>
      </c>
      <c r="FQ9" s="29">
        <f>INDEX(Roundwood_transp._input!$D$1:$M$95,MATCH('2.LCIA'!FQ$8,Roundwood_transp._input!$D$1:$D$95,0),5)</f>
        <v>1.72068</v>
      </c>
      <c r="FR9" s="29">
        <f>INDEX(Roundwood_transp._input!$D$1:$M$95,MATCH('2.LCIA'!FR$8,Roundwood_transp._input!$D$1:$D$95,0),5)</f>
        <v>1.72068</v>
      </c>
      <c r="FS9" s="29">
        <f>INDEX(Roundwood_transp._input!$D$1:$M$95,MATCH('2.LCIA'!FS$8,Roundwood_transp._input!$D$1:$D$95,0),5)</f>
        <v>1.72068</v>
      </c>
      <c r="FT9" s="29">
        <f>INDEX(Roundwood_transp._input!$D$1:$M$95,MATCH('2.LCIA'!FT$8,Roundwood_transp._input!$D$1:$D$95,0),5)</f>
        <v>1.7985000000000004</v>
      </c>
      <c r="FU9" s="29">
        <f>INDEX(Roundwood_transp._input!$D$1:$M$95,MATCH('2.LCIA'!FU$8,Roundwood_transp._input!$D$1:$D$95,0),5)</f>
        <v>1.7985000000000004</v>
      </c>
      <c r="FV9" s="29">
        <f>INDEX(Roundwood_transp._input!$D$1:$M$95,MATCH('2.LCIA'!FV$8,Roundwood_transp._input!$D$1:$D$95,0),5)</f>
        <v>1.7985000000000004</v>
      </c>
      <c r="FW9" s="29">
        <f>INDEX(Roundwood_transp._input!$D$1:$M$95,MATCH('2.LCIA'!FW$8,Roundwood_transp._input!$D$1:$D$95,0),5)</f>
        <v>1.7985000000000004</v>
      </c>
      <c r="FX9" s="29">
        <f>INDEX(Roundwood_transp._input!$D$1:$M$95,MATCH('2.LCIA'!FX$8,Roundwood_transp._input!$D$1:$D$95,0),5)</f>
        <v>1.7985000000000004</v>
      </c>
      <c r="FY9" s="29">
        <f>INDEX(Roundwood_transp._input!$D$1:$M$95,MATCH('2.LCIA'!FY$8,Roundwood_transp._input!$D$1:$D$95,0),5)</f>
        <v>1.7985000000000004</v>
      </c>
      <c r="FZ9" s="29">
        <f>INDEX(Roundwood_transp._input!$D$1:$M$95,MATCH('2.LCIA'!FZ$8,Roundwood_transp._input!$D$1:$D$95,0),5)</f>
        <v>1.7985000000000004</v>
      </c>
      <c r="GA9" s="29">
        <f>INDEX(Roundwood_transp._input!$D$1:$M$95,MATCH('2.LCIA'!GA$8,Roundwood_transp._input!$D$1:$D$95,0),5)</f>
        <v>1.7985000000000004</v>
      </c>
      <c r="GB9" s="29" t="e">
        <f>INDEX(Roundwood_transp._input!$D$1:$M$95,MATCH('2.LCIA'!GB$8,Roundwood_transp._input!$D$1:$D$95,0),5)</f>
        <v>#N/A</v>
      </c>
      <c r="GC9" s="29">
        <f>INDEX(Roundwood_transp._input!$D$1:$M$95,MATCH('2.LCIA'!GC$8,Roundwood_transp._input!$D$1:$D$95,0),5)</f>
        <v>1.72068</v>
      </c>
      <c r="GD9" s="29">
        <f>INDEX(Roundwood_transp._input!$D$1:$M$95,MATCH('2.LCIA'!GD$8,Roundwood_transp._input!$D$1:$D$95,0),5)</f>
        <v>1.72068</v>
      </c>
      <c r="GE9" s="29">
        <f>INDEX(Roundwood_transp._input!$D$1:$M$95,MATCH('2.LCIA'!GE$8,Roundwood_transp._input!$D$1:$D$95,0),5)</f>
        <v>1.72068</v>
      </c>
      <c r="GF9" s="29">
        <f>INDEX(Roundwood_transp._input!$D$1:$M$95,MATCH('2.LCIA'!GF$8,Roundwood_transp._input!$D$1:$D$95,0),5)</f>
        <v>1.72068</v>
      </c>
      <c r="GG9" s="29">
        <f>INDEX(Roundwood_transp._input!$D$1:$M$95,MATCH('2.LCIA'!GG$8,Roundwood_transp._input!$D$1:$D$95,0),5)</f>
        <v>1.72068</v>
      </c>
      <c r="GH9" s="29">
        <f>INDEX(Roundwood_transp._input!$D$1:$M$95,MATCH('2.LCIA'!GH$8,Roundwood_transp._input!$D$1:$D$95,0),5)</f>
        <v>1.72068</v>
      </c>
      <c r="GI9" s="29">
        <f>INDEX(Roundwood_transp._input!$D$1:$M$95,MATCH('2.LCIA'!GI$8,Roundwood_transp._input!$D$1:$D$95,0),5)</f>
        <v>1.72068</v>
      </c>
      <c r="GJ9" s="29">
        <f>INDEX(Roundwood_transp._input!$D$1:$M$95,MATCH('2.LCIA'!GJ$8,Roundwood_transp._input!$D$1:$D$95,0),5)</f>
        <v>1.72068</v>
      </c>
      <c r="GK9" s="29">
        <f>INDEX(Roundwood_transp._input!$D$1:$M$95,MATCH('2.LCIA'!GK$8,Roundwood_transp._input!$D$1:$D$95,0),5)</f>
        <v>1.72068</v>
      </c>
      <c r="GL9" s="29">
        <f>INDEX(Roundwood_transp._input!$D$1:$M$95,MATCH('2.LCIA'!GL$8,Roundwood_transp._input!$D$1:$D$95,0),5)</f>
        <v>1.56</v>
      </c>
      <c r="GM9" s="29">
        <f>INDEX(Roundwood_transp._input!$D$1:$M$95,MATCH('2.LCIA'!GM$8,Roundwood_transp._input!$D$1:$D$95,0),5)</f>
        <v>1.56</v>
      </c>
      <c r="GN9" s="29">
        <f>INDEX(Roundwood_transp._input!$D$1:$M$95,MATCH('2.LCIA'!GN$8,Roundwood_transp._input!$D$1:$D$95,0),5)</f>
        <v>1.56</v>
      </c>
      <c r="GO9" s="29">
        <f>INDEX(Roundwood_transp._input!$D$1:$M$95,MATCH('2.LCIA'!GO$8,Roundwood_transp._input!$D$1:$D$95,0),5)</f>
        <v>1.56</v>
      </c>
      <c r="GP9" s="29">
        <f>INDEX(Roundwood_transp._input!$D$1:$M$95,MATCH('2.LCIA'!GP$8,Roundwood_transp._input!$D$1:$D$95,0),5)</f>
        <v>1.56</v>
      </c>
      <c r="GQ9" s="29">
        <f>INDEX(Roundwood_transp._input!$D$1:$M$95,MATCH('2.LCIA'!GQ$8,Roundwood_transp._input!$D$1:$D$95,0),5)</f>
        <v>1.56</v>
      </c>
      <c r="GR9" s="29">
        <f>INDEX(Roundwood_transp._input!$D$1:$M$95,MATCH('2.LCIA'!GR$8,Roundwood_transp._input!$D$1:$D$95,0),5)</f>
        <v>1.56</v>
      </c>
      <c r="GS9" s="29">
        <f>INDEX(Roundwood_transp._input!$D$1:$M$95,MATCH('2.LCIA'!GS$8,Roundwood_transp._input!$D$1:$D$95,0),5)</f>
        <v>1.56</v>
      </c>
      <c r="GT9" s="29">
        <f>INDEX(Roundwood_transp._input!$D$1:$M$95,MATCH('2.LCIA'!GT$8,Roundwood_transp._input!$D$1:$D$95,0),5)</f>
        <v>1.56</v>
      </c>
      <c r="GU9" s="29">
        <f>INDEX(Roundwood_transp._input!$D$1:$M$95,MATCH('2.LCIA'!GU$8,Roundwood_transp._input!$D$1:$D$95,0),5)</f>
        <v>1.6350000000000002</v>
      </c>
      <c r="GV9" s="29">
        <f>INDEX(Roundwood_transp._input!$D$1:$M$95,MATCH('2.LCIA'!GV$8,Roundwood_transp._input!$D$1:$D$95,0),5)</f>
        <v>1.6350000000000002</v>
      </c>
      <c r="GW9" s="29">
        <f>INDEX(Roundwood_transp._input!$D$1:$M$95,MATCH('2.LCIA'!GW$8,Roundwood_transp._input!$D$1:$D$95,0),5)</f>
        <v>1.6350000000000002</v>
      </c>
      <c r="GX9" s="29">
        <f>INDEX(Roundwood_transp._input!$D$1:$M$95,MATCH('2.LCIA'!GX$8,Roundwood_transp._input!$D$1:$D$95,0),5)</f>
        <v>1.6350000000000002</v>
      </c>
      <c r="GY9" s="29">
        <f>INDEX(Roundwood_transp._input!$D$1:$M$95,MATCH('2.LCIA'!GY$8,Roundwood_transp._input!$D$1:$D$95,0),5)</f>
        <v>1.6350000000000002</v>
      </c>
      <c r="GZ9" s="29">
        <f>INDEX(Roundwood_transp._input!$D$1:$M$95,MATCH('2.LCIA'!GZ$8,Roundwood_transp._input!$D$1:$D$95,0),5)</f>
        <v>1.6350000000000002</v>
      </c>
      <c r="HA9" s="29">
        <f>INDEX(Roundwood_transp._input!$D$1:$M$95,MATCH('2.LCIA'!HA$8,Roundwood_transp._input!$D$1:$D$95,0),5)</f>
        <v>1.6350000000000002</v>
      </c>
      <c r="HB9" s="29">
        <f>INDEX(Roundwood_transp._input!$D$1:$M$95,MATCH('2.LCIA'!HB$8,Roundwood_transp._input!$D$1:$D$95,0),5)</f>
        <v>1.6350000000000002</v>
      </c>
      <c r="HC9" s="29">
        <f>INDEX(Roundwood_transp._input!$D$1:$M$95,MATCH('2.LCIA'!HC$8,Roundwood_transp._input!$D$1:$D$95,0),5)</f>
        <v>1.6350000000000002</v>
      </c>
      <c r="HD9" s="29">
        <f>INDEX(Roundwood_transp._input!$D$1:$M$95,MATCH('2.LCIA'!HD$8,Roundwood_transp._input!$D$1:$D$95,0),5)</f>
        <v>1.56</v>
      </c>
      <c r="HE9" s="29">
        <f>INDEX(Roundwood_transp._input!$D$1:$M$95,MATCH('2.LCIA'!HE$8,Roundwood_transp._input!$D$1:$D$95,0),5)</f>
        <v>1.56</v>
      </c>
      <c r="HF9" s="29">
        <f>INDEX(Roundwood_transp._input!$D$1:$M$95,MATCH('2.LCIA'!HF$8,Roundwood_transp._input!$D$1:$D$95,0),5)</f>
        <v>1.56</v>
      </c>
      <c r="HG9" s="29">
        <f>INDEX(Roundwood_transp._input!$D$1:$M$95,MATCH('2.LCIA'!HG$8,Roundwood_transp._input!$D$1:$D$95,0),5)</f>
        <v>1.56</v>
      </c>
      <c r="HH9" s="29">
        <f>INDEX(Roundwood_transp._input!$D$1:$M$95,MATCH('2.LCIA'!HH$8,Roundwood_transp._input!$D$1:$D$95,0),5)</f>
        <v>1.56</v>
      </c>
      <c r="HI9" s="29">
        <f>INDEX(Roundwood_transp._input!$D$1:$M$95,MATCH('2.LCIA'!HI$8,Roundwood_transp._input!$D$1:$D$95,0),5)</f>
        <v>1.56</v>
      </c>
      <c r="HJ9" s="29">
        <f>INDEX(Roundwood_transp._input!$D$1:$M$95,MATCH('2.LCIA'!HJ$8,Roundwood_transp._input!$D$1:$D$95,0),5)</f>
        <v>1.56</v>
      </c>
      <c r="HK9" s="29">
        <f>INDEX(Roundwood_transp._input!$D$1:$M$95,MATCH('2.LCIA'!HK$8,Roundwood_transp._input!$D$1:$D$95,0),5)</f>
        <v>1.56</v>
      </c>
      <c r="HL9" s="29">
        <f>INDEX(Roundwood_transp._input!$D$1:$M$95,MATCH('2.LCIA'!HL$8,Roundwood_transp._input!$D$1:$D$95,0),5)</f>
        <v>1.56</v>
      </c>
      <c r="HM9" s="29" t="e">
        <f>INDEX(Roundwood_transp._input!$D$1:$M$95,MATCH('2.LCIA'!HM$8,Roundwood_transp._input!$D$1:$D$95,0),5)</f>
        <v>#VALUE!</v>
      </c>
      <c r="HN9" s="29" t="e">
        <f>INDEX(Roundwood_transp._input!$D$1:$M$95,MATCH('2.LCIA'!HN$8,Roundwood_transp._input!$D$1:$D$95,0),5)</f>
        <v>#VALUE!</v>
      </c>
      <c r="HO9" s="29">
        <f>INDEX(Roundwood_transp._input!$D$1:$M$95,MATCH('2.LCIA'!HO$8,Roundwood_transp._input!$D$1:$D$95,0),5)</f>
        <v>1.6550975999999999</v>
      </c>
      <c r="HP9" s="29">
        <f>INDEX(Roundwood_transp._input!$D$1:$M$95,MATCH('2.LCIA'!HP$8,Roundwood_transp._input!$D$1:$D$95,0),5)</f>
        <v>1.6550975999999999</v>
      </c>
      <c r="HQ9" s="29">
        <f>INDEX(Roundwood_transp._input!$D$1:$M$95,MATCH('2.LCIA'!HQ$8,Roundwood_transp._input!$D$1:$D$95,0),5)</f>
        <v>1.6550975999999999</v>
      </c>
      <c r="HR9" s="29">
        <f>INDEX(Roundwood_transp._input!$D$1:$M$95,MATCH('2.LCIA'!HR$8,Roundwood_transp._input!$D$1:$D$95,0),5)</f>
        <v>1.6550975999999999</v>
      </c>
      <c r="HS9" s="29">
        <f>INDEX(Roundwood_transp._input!$D$1:$M$95,MATCH('2.LCIA'!HS$8,Roundwood_transp._input!$D$1:$D$95,0),5)</f>
        <v>1.6550975999999999</v>
      </c>
      <c r="HT9" s="29">
        <f>INDEX(Roundwood_transp._input!$D$1:$M$95,MATCH('2.LCIA'!HT$8,Roundwood_transp._input!$D$1:$D$95,0),5)</f>
        <v>1.6550975999999999</v>
      </c>
      <c r="HU9" s="29">
        <f>INDEX(Roundwood_transp._input!$D$1:$M$95,MATCH('2.LCIA'!HU$8,Roundwood_transp._input!$D$1:$D$95,0),5)</f>
        <v>1.6550975999999999</v>
      </c>
      <c r="HV9" s="29">
        <f>INDEX(Roundwood_transp._input!$D$1:$M$95,MATCH('2.LCIA'!HV$8,Roundwood_transp._input!$D$1:$D$95,0),5)</f>
        <v>1.6550975999999999</v>
      </c>
      <c r="HW9" s="29">
        <f>INDEX(Roundwood_transp._input!$D$1:$M$95,MATCH('2.LCIA'!HW$8,Roundwood_transp._input!$D$1:$D$95,0),5)</f>
        <v>1.6550975999999999</v>
      </c>
      <c r="HX9" s="29">
        <f>INDEX(Roundwood_transp._input!$D$1:$M$95,MATCH('2.LCIA'!HX$8,Roundwood_transp._input!$D$1:$D$95,0),5)</f>
        <v>1.7396400000000001</v>
      </c>
      <c r="HY9" s="29">
        <f>INDEX(Roundwood_transp._input!$D$1:$M$95,MATCH('2.LCIA'!HY$8,Roundwood_transp._input!$D$1:$D$95,0),5)</f>
        <v>1.7396400000000001</v>
      </c>
      <c r="HZ9" s="29">
        <f>INDEX(Roundwood_transp._input!$D$1:$M$95,MATCH('2.LCIA'!HZ$8,Roundwood_transp._input!$D$1:$D$95,0),5)</f>
        <v>1.7396400000000001</v>
      </c>
      <c r="IA9" s="29">
        <f>INDEX(Roundwood_transp._input!$D$1:$M$95,MATCH('2.LCIA'!IA$8,Roundwood_transp._input!$D$1:$D$95,0),5)</f>
        <v>1.7396400000000001</v>
      </c>
      <c r="IB9" s="29">
        <f>INDEX(Roundwood_transp._input!$D$1:$M$95,MATCH('2.LCIA'!IB$8,Roundwood_transp._input!$D$1:$D$95,0),5)</f>
        <v>1.7396400000000001</v>
      </c>
      <c r="IC9" s="29">
        <f>INDEX(Roundwood_transp._input!$D$1:$M$95,MATCH('2.LCIA'!IC$8,Roundwood_transp._input!$D$1:$D$95,0),5)</f>
        <v>1.7396400000000001</v>
      </c>
      <c r="ID9" s="29">
        <f>INDEX(Roundwood_transp._input!$D$1:$M$95,MATCH('2.LCIA'!ID$8,Roundwood_transp._input!$D$1:$D$95,0),5)</f>
        <v>1.7396400000000001</v>
      </c>
      <c r="IE9" s="29">
        <f>INDEX(Roundwood_transp._input!$D$1:$M$95,MATCH('2.LCIA'!IE$8,Roundwood_transp._input!$D$1:$D$95,0),5)</f>
        <v>1.7396400000000001</v>
      </c>
      <c r="IF9" s="29">
        <f>INDEX(Roundwood_transp._input!$D$1:$M$95,MATCH('2.LCIA'!IF$8,Roundwood_transp._input!$D$1:$D$95,0),5)</f>
        <v>1.7396400000000001</v>
      </c>
      <c r="IG9" s="29">
        <f>INDEX(Roundwood_transp._input!$D$1:$M$95,MATCH('2.LCIA'!IG$8,Roundwood_transp._input!$D$1:$D$95,0),5)</f>
        <v>1.6550975999999999</v>
      </c>
      <c r="IH9" s="29">
        <f>INDEX(Roundwood_transp._input!$D$1:$M$95,MATCH('2.LCIA'!IH$8,Roundwood_transp._input!$D$1:$D$95,0),5)</f>
        <v>1.6550975999999999</v>
      </c>
      <c r="II9" s="29">
        <f>INDEX(Roundwood_transp._input!$D$1:$M$95,MATCH('2.LCIA'!II$8,Roundwood_transp._input!$D$1:$D$95,0),5)</f>
        <v>1.6550975999999999</v>
      </c>
      <c r="IJ9" s="29">
        <f>INDEX(Roundwood_transp._input!$D$1:$M$95,MATCH('2.LCIA'!IJ$8,Roundwood_transp._input!$D$1:$D$95,0),5)</f>
        <v>1.6550975999999999</v>
      </c>
      <c r="IK9" s="29">
        <f>INDEX(Roundwood_transp._input!$D$1:$M$95,MATCH('2.LCIA'!IK$8,Roundwood_transp._input!$D$1:$D$95,0),5)</f>
        <v>1.6550975999999999</v>
      </c>
      <c r="IL9" s="29">
        <f>INDEX(Roundwood_transp._input!$D$1:$M$95,MATCH('2.LCIA'!IL$8,Roundwood_transp._input!$D$1:$D$95,0),5)</f>
        <v>1.6550975999999999</v>
      </c>
      <c r="IM9" s="29">
        <f>INDEX(Roundwood_transp._input!$D$1:$M$95,MATCH('2.LCIA'!IM$8,Roundwood_transp._input!$D$1:$D$95,0),5)</f>
        <v>1.6550975999999999</v>
      </c>
      <c r="IN9" s="29">
        <f>INDEX(Roundwood_transp._input!$D$1:$M$95,MATCH('2.LCIA'!IN$8,Roundwood_transp._input!$D$1:$D$95,0),5)</f>
        <v>1.6550975999999999</v>
      </c>
      <c r="IO9" s="29">
        <f>INDEX(Roundwood_transp._input!$D$1:$M$95,MATCH('2.LCIA'!IO$8,Roundwood_transp._input!$D$1:$D$95,0),5)</f>
        <v>1.6550975999999999</v>
      </c>
      <c r="IP9" s="29">
        <f>INDEX(Roundwood_transp._input!$D$1:$M$95,MATCH('2.LCIA'!IP$8,Roundwood_transp._input!$D$1:$D$95,0),5)</f>
        <v>1.5808</v>
      </c>
      <c r="IQ9" s="29">
        <f>INDEX(Roundwood_transp._input!$D$1:$M$95,MATCH('2.LCIA'!IQ$8,Roundwood_transp._input!$D$1:$D$95,0),5)</f>
        <v>1.5808</v>
      </c>
      <c r="IR9" s="29">
        <f>INDEX(Roundwood_transp._input!$D$1:$M$95,MATCH('2.LCIA'!IR$8,Roundwood_transp._input!$D$1:$D$95,0),5)</f>
        <v>1.5808</v>
      </c>
      <c r="IS9" s="29">
        <f>INDEX(Roundwood_transp._input!$D$1:$M$95,MATCH('2.LCIA'!IS$8,Roundwood_transp._input!$D$1:$D$95,0),5)</f>
        <v>1.5808</v>
      </c>
      <c r="IT9" s="29">
        <f>INDEX(Roundwood_transp._input!$D$1:$M$95,MATCH('2.LCIA'!IT$8,Roundwood_transp._input!$D$1:$D$95,0),5)</f>
        <v>1.5808</v>
      </c>
      <c r="IU9" s="29">
        <f>INDEX(Roundwood_transp._input!$D$1:$M$95,MATCH('2.LCIA'!IU$8,Roundwood_transp._input!$D$1:$D$95,0),5)</f>
        <v>1.5808</v>
      </c>
      <c r="IV9" s="29">
        <f>INDEX(Roundwood_transp._input!$D$1:$M$95,MATCH('2.LCIA'!IV$8,Roundwood_transp._input!$D$1:$D$95,0),5)</f>
        <v>1.5808</v>
      </c>
      <c r="IW9" s="29">
        <f>INDEX(Roundwood_transp._input!$D$1:$M$95,MATCH('2.LCIA'!IW$8,Roundwood_transp._input!$D$1:$D$95,0),5)</f>
        <v>1.5808</v>
      </c>
      <c r="IX9" s="29">
        <f>INDEX(Roundwood_transp._input!$D$1:$M$95,MATCH('2.LCIA'!IX$8,Roundwood_transp._input!$D$1:$D$95,0),5)</f>
        <v>1.5808</v>
      </c>
      <c r="IY9" s="29">
        <f>INDEX(Roundwood_transp._input!$D$1:$M$95,MATCH('2.LCIA'!IY$8,Roundwood_transp._input!$D$1:$D$95,0),5)</f>
        <v>1.6568000000000001</v>
      </c>
      <c r="IZ9" s="29">
        <f>INDEX(Roundwood_transp._input!$D$1:$M$95,MATCH('2.LCIA'!IZ$8,Roundwood_transp._input!$D$1:$D$95,0),5)</f>
        <v>1.6568000000000001</v>
      </c>
      <c r="JA9" s="29">
        <f>INDEX(Roundwood_transp._input!$D$1:$M$95,MATCH('2.LCIA'!JA$8,Roundwood_transp._input!$D$1:$D$95,0),5)</f>
        <v>1.6568000000000001</v>
      </c>
      <c r="JB9" s="29">
        <f>INDEX(Roundwood_transp._input!$D$1:$M$95,MATCH('2.LCIA'!JB$8,Roundwood_transp._input!$D$1:$D$95,0),5)</f>
        <v>1.6568000000000001</v>
      </c>
      <c r="JC9" s="29">
        <f>INDEX(Roundwood_transp._input!$D$1:$M$95,MATCH('2.LCIA'!JC$8,Roundwood_transp._input!$D$1:$D$95,0),5)</f>
        <v>1.6568000000000001</v>
      </c>
      <c r="JD9" s="29">
        <f>INDEX(Roundwood_transp._input!$D$1:$M$95,MATCH('2.LCIA'!JD$8,Roundwood_transp._input!$D$1:$D$95,0),5)</f>
        <v>1.6568000000000001</v>
      </c>
      <c r="JE9" s="29">
        <f>INDEX(Roundwood_transp._input!$D$1:$M$95,MATCH('2.LCIA'!JE$8,Roundwood_transp._input!$D$1:$D$95,0),5)</f>
        <v>1.6568000000000001</v>
      </c>
      <c r="JF9" s="29">
        <f>INDEX(Roundwood_transp._input!$D$1:$M$95,MATCH('2.LCIA'!JF$8,Roundwood_transp._input!$D$1:$D$95,0),5)</f>
        <v>1.6568000000000001</v>
      </c>
      <c r="JG9" s="29">
        <f>INDEX(Roundwood_transp._input!$D$1:$M$95,MATCH('2.LCIA'!JG$8,Roundwood_transp._input!$D$1:$D$95,0),5)</f>
        <v>1.6568000000000001</v>
      </c>
      <c r="JH9" s="29">
        <f>INDEX(Roundwood_transp._input!$D$1:$M$95,MATCH('2.LCIA'!JH$8,Roundwood_transp._input!$D$1:$D$95,0),5)</f>
        <v>1.5808</v>
      </c>
      <c r="JI9" s="29">
        <f>INDEX(Roundwood_transp._input!$D$1:$M$95,MATCH('2.LCIA'!JI$8,Roundwood_transp._input!$D$1:$D$95,0),5)</f>
        <v>1.5808</v>
      </c>
      <c r="JJ9" s="29">
        <f>INDEX(Roundwood_transp._input!$D$1:$M$95,MATCH('2.LCIA'!JJ$8,Roundwood_transp._input!$D$1:$D$95,0),5)</f>
        <v>1.5808</v>
      </c>
      <c r="JK9" s="29">
        <f>INDEX(Roundwood_transp._input!$D$1:$M$95,MATCH('2.LCIA'!JK$8,Roundwood_transp._input!$D$1:$D$95,0),5)</f>
        <v>1.5808</v>
      </c>
      <c r="JL9" s="29">
        <f>INDEX(Roundwood_transp._input!$D$1:$M$95,MATCH('2.LCIA'!JL$8,Roundwood_transp._input!$D$1:$D$95,0),5)</f>
        <v>1.5808</v>
      </c>
      <c r="JM9" s="29">
        <f>INDEX(Roundwood_transp._input!$D$1:$M$95,MATCH('2.LCIA'!JM$8,Roundwood_transp._input!$D$1:$D$95,0),5)</f>
        <v>1.5808</v>
      </c>
      <c r="JN9" s="29">
        <f>INDEX(Roundwood_transp._input!$D$1:$M$95,MATCH('2.LCIA'!JN$8,Roundwood_transp._input!$D$1:$D$95,0),5)</f>
        <v>1.5808</v>
      </c>
      <c r="JO9" s="29">
        <f>INDEX(Roundwood_transp._input!$D$1:$M$95,MATCH('2.LCIA'!JO$8,Roundwood_transp._input!$D$1:$D$95,0),5)</f>
        <v>1.5808</v>
      </c>
      <c r="JP9" s="29">
        <f>INDEX(Roundwood_transp._input!$D$1:$M$95,MATCH('2.LCIA'!JP$8,Roundwood_transp._input!$D$1:$D$95,0),5)</f>
        <v>1.5808</v>
      </c>
      <c r="JQ9" s="29">
        <f>INDEX(Roundwood_transp._input!$D$1:$M$95,MATCH('2.LCIA'!JQ$8,Roundwood_transp._input!$D$1:$D$95,0),5)</f>
        <v>1.6301999999999999</v>
      </c>
      <c r="JR9" s="29">
        <f>INDEX(Roundwood_transp._input!$D$1:$M$95,MATCH('2.LCIA'!JR$8,Roundwood_transp._input!$D$1:$D$95,0),5)</f>
        <v>1.6301999999999999</v>
      </c>
      <c r="JS9" s="29">
        <f>INDEX(Roundwood_transp._input!$D$1:$M$95,MATCH('2.LCIA'!JS$8,Roundwood_transp._input!$D$1:$D$95,0),5)</f>
        <v>1.6301999999999999</v>
      </c>
      <c r="JT9" s="29">
        <f>INDEX(Roundwood_transp._input!$D$1:$M$95,MATCH('2.LCIA'!JT$8,Roundwood_transp._input!$D$1:$D$95,0),5)</f>
        <v>1.6301999999999999</v>
      </c>
      <c r="JU9" s="29">
        <f>INDEX(Roundwood_transp._input!$D$1:$M$95,MATCH('2.LCIA'!JU$8,Roundwood_transp._input!$D$1:$D$95,0),5)</f>
        <v>1.6301999999999999</v>
      </c>
      <c r="JV9" s="29">
        <f>INDEX(Roundwood_transp._input!$D$1:$M$95,MATCH('2.LCIA'!JV$8,Roundwood_transp._input!$D$1:$D$95,0),5)</f>
        <v>1.6301999999999999</v>
      </c>
      <c r="JW9" s="29">
        <f>INDEX(Roundwood_transp._input!$D$1:$M$95,MATCH('2.LCIA'!JW$8,Roundwood_transp._input!$D$1:$D$95,0),5)</f>
        <v>1.6301999999999999</v>
      </c>
      <c r="JX9" s="29">
        <f>INDEX(Roundwood_transp._input!$D$1:$M$95,MATCH('2.LCIA'!JX$8,Roundwood_transp._input!$D$1:$D$95,0),5)</f>
        <v>1.6301999999999999</v>
      </c>
      <c r="JY9" s="29">
        <f>INDEX(Roundwood_transp._input!$D$1:$M$95,MATCH('2.LCIA'!JY$8,Roundwood_transp._input!$D$1:$D$95,0),5)</f>
        <v>1.6301999999999999</v>
      </c>
      <c r="JZ9" s="29">
        <f>INDEX(Roundwood_transp._input!$D$1:$M$95,MATCH('2.LCIA'!JZ$8,Roundwood_transp._input!$D$1:$D$95,0),5)</f>
        <v>1.7004000000000004</v>
      </c>
      <c r="KA9" s="29">
        <f>INDEX(Roundwood_transp._input!$D$1:$M$95,MATCH('2.LCIA'!KA$8,Roundwood_transp._input!$D$1:$D$95,0),5)</f>
        <v>1.7004000000000004</v>
      </c>
      <c r="KB9" s="29">
        <f>INDEX(Roundwood_transp._input!$D$1:$M$95,MATCH('2.LCIA'!KB$8,Roundwood_transp._input!$D$1:$D$95,0),5)</f>
        <v>1.7004000000000004</v>
      </c>
      <c r="KC9" s="29">
        <f>INDEX(Roundwood_transp._input!$D$1:$M$95,MATCH('2.LCIA'!KC$8,Roundwood_transp._input!$D$1:$D$95,0),5)</f>
        <v>1.7004000000000004</v>
      </c>
      <c r="KD9" s="29">
        <f>INDEX(Roundwood_transp._input!$D$1:$M$95,MATCH('2.LCIA'!KD$8,Roundwood_transp._input!$D$1:$D$95,0),5)</f>
        <v>1.7004000000000004</v>
      </c>
      <c r="KE9" s="29">
        <f>INDEX(Roundwood_transp._input!$D$1:$M$95,MATCH('2.LCIA'!KE$8,Roundwood_transp._input!$D$1:$D$95,0),5)</f>
        <v>1.7004000000000004</v>
      </c>
      <c r="KF9" s="29">
        <f>INDEX(Roundwood_transp._input!$D$1:$M$95,MATCH('2.LCIA'!KF$8,Roundwood_transp._input!$D$1:$D$95,0),5)</f>
        <v>1.7004000000000004</v>
      </c>
      <c r="KG9" s="29">
        <f>INDEX(Roundwood_transp._input!$D$1:$M$95,MATCH('2.LCIA'!KG$8,Roundwood_transp._input!$D$1:$D$95,0),5)</f>
        <v>1.7004000000000004</v>
      </c>
      <c r="KH9" s="29">
        <f>INDEX(Roundwood_transp._input!$D$1:$M$95,MATCH('2.LCIA'!KH$8,Roundwood_transp._input!$D$1:$D$95,0),5)</f>
        <v>1.7004000000000004</v>
      </c>
      <c r="KI9" s="29">
        <f>INDEX(Roundwood_transp._input!$D$1:$M$95,MATCH('2.LCIA'!KI$8,Roundwood_transp._input!$D$1:$D$95,0),5)</f>
        <v>1.6301999999999999</v>
      </c>
      <c r="KJ9" s="29">
        <f>INDEX(Roundwood_transp._input!$D$1:$M$95,MATCH('2.LCIA'!KJ$8,Roundwood_transp._input!$D$1:$D$95,0),5)</f>
        <v>1.6301999999999999</v>
      </c>
      <c r="KK9" s="29">
        <f>INDEX(Roundwood_transp._input!$D$1:$M$95,MATCH('2.LCIA'!KK$8,Roundwood_transp._input!$D$1:$D$95,0),5)</f>
        <v>1.6301999999999999</v>
      </c>
      <c r="KL9" s="29">
        <f>INDEX(Roundwood_transp._input!$D$1:$M$95,MATCH('2.LCIA'!KL$8,Roundwood_transp._input!$D$1:$D$95,0),5)</f>
        <v>1.6301999999999999</v>
      </c>
      <c r="KM9" s="29">
        <f>INDEX(Roundwood_transp._input!$D$1:$M$95,MATCH('2.LCIA'!KM$8,Roundwood_transp._input!$D$1:$D$95,0),5)</f>
        <v>1.6301999999999999</v>
      </c>
      <c r="KN9" s="29">
        <f>INDEX(Roundwood_transp._input!$D$1:$M$95,MATCH('2.LCIA'!KN$8,Roundwood_transp._input!$D$1:$D$95,0),5)</f>
        <v>1.6301999999999999</v>
      </c>
      <c r="KO9" s="29">
        <f>INDEX(Roundwood_transp._input!$D$1:$M$95,MATCH('2.LCIA'!KO$8,Roundwood_transp._input!$D$1:$D$95,0),5)</f>
        <v>1.6301999999999999</v>
      </c>
      <c r="KP9" s="29">
        <f>INDEX(Roundwood_transp._input!$D$1:$M$95,MATCH('2.LCIA'!KP$8,Roundwood_transp._input!$D$1:$D$95,0),5)</f>
        <v>1.6301999999999999</v>
      </c>
      <c r="KQ9" s="29">
        <f>INDEX(Roundwood_transp._input!$D$1:$M$95,MATCH('2.LCIA'!KQ$8,Roundwood_transp._input!$D$1:$D$95,0),5)</f>
        <v>1.6301999999999999</v>
      </c>
      <c r="KR9" s="29">
        <f>INDEX(Roundwood_transp._input!$D$1:$M$95,MATCH('2.LCIA'!KR$8,Roundwood_transp._input!$D$1:$D$95,0),5)</f>
        <v>1.56</v>
      </c>
      <c r="KS9" s="29">
        <f>INDEX(Roundwood_transp._input!$D$1:$M$95,MATCH('2.LCIA'!KS$8,Roundwood_transp._input!$D$1:$D$95,0),5)</f>
        <v>1.56</v>
      </c>
      <c r="KT9" s="29">
        <f>INDEX(Roundwood_transp._input!$D$1:$M$95,MATCH('2.LCIA'!KT$8,Roundwood_transp._input!$D$1:$D$95,0),5)</f>
        <v>1.56</v>
      </c>
      <c r="KU9" s="29">
        <f>INDEX(Roundwood_transp._input!$D$1:$M$95,MATCH('2.LCIA'!KU$8,Roundwood_transp._input!$D$1:$D$95,0),5)</f>
        <v>1.56</v>
      </c>
      <c r="KV9" s="29">
        <f>INDEX(Roundwood_transp._input!$D$1:$M$95,MATCH('2.LCIA'!KV$8,Roundwood_transp._input!$D$1:$D$95,0),5)</f>
        <v>1.56</v>
      </c>
      <c r="KW9" s="29">
        <f>INDEX(Roundwood_transp._input!$D$1:$M$95,MATCH('2.LCIA'!KW$8,Roundwood_transp._input!$D$1:$D$95,0),5)</f>
        <v>1.56</v>
      </c>
      <c r="KX9" s="29">
        <f>INDEX(Roundwood_transp._input!$D$1:$M$95,MATCH('2.LCIA'!KX$8,Roundwood_transp._input!$D$1:$D$95,0),5)</f>
        <v>1.56</v>
      </c>
      <c r="KY9" s="29">
        <f>INDEX(Roundwood_transp._input!$D$1:$M$95,MATCH('2.LCIA'!KY$8,Roundwood_transp._input!$D$1:$D$95,0),5)</f>
        <v>1.56</v>
      </c>
      <c r="KZ9" s="29">
        <f>INDEX(Roundwood_transp._input!$D$1:$M$95,MATCH('2.LCIA'!KZ$8,Roundwood_transp._input!$D$1:$D$95,0),5)</f>
        <v>1.56</v>
      </c>
      <c r="LA9" s="29">
        <f>INDEX(Roundwood_transp._input!$D$1:$M$95,MATCH('2.LCIA'!LA$8,Roundwood_transp._input!$D$1:$D$95,0),5)</f>
        <v>1.6350000000000002</v>
      </c>
      <c r="LB9" s="29">
        <f>INDEX(Roundwood_transp._input!$D$1:$M$95,MATCH('2.LCIA'!LB$8,Roundwood_transp._input!$D$1:$D$95,0),5)</f>
        <v>1.6350000000000002</v>
      </c>
      <c r="LC9" s="29">
        <f>INDEX(Roundwood_transp._input!$D$1:$M$95,MATCH('2.LCIA'!LC$8,Roundwood_transp._input!$D$1:$D$95,0),5)</f>
        <v>1.6350000000000002</v>
      </c>
      <c r="LD9" s="29">
        <f>INDEX(Roundwood_transp._input!$D$1:$M$95,MATCH('2.LCIA'!LD$8,Roundwood_transp._input!$D$1:$D$95,0),5)</f>
        <v>1.6350000000000002</v>
      </c>
      <c r="LE9" s="29">
        <f>INDEX(Roundwood_transp._input!$D$1:$M$95,MATCH('2.LCIA'!LE$8,Roundwood_transp._input!$D$1:$D$95,0),5)</f>
        <v>1.6350000000000002</v>
      </c>
      <c r="LF9" s="29">
        <f>INDEX(Roundwood_transp._input!$D$1:$M$95,MATCH('2.LCIA'!LF$8,Roundwood_transp._input!$D$1:$D$95,0),5)</f>
        <v>1.6350000000000002</v>
      </c>
      <c r="LG9" s="29">
        <f>INDEX(Roundwood_transp._input!$D$1:$M$95,MATCH('2.LCIA'!LG$8,Roundwood_transp._input!$D$1:$D$95,0),5)</f>
        <v>1.6350000000000002</v>
      </c>
      <c r="LH9" s="29">
        <f>INDEX(Roundwood_transp._input!$D$1:$M$95,MATCH('2.LCIA'!LH$8,Roundwood_transp._input!$D$1:$D$95,0),5)</f>
        <v>1.6350000000000002</v>
      </c>
      <c r="LI9" s="29">
        <f>INDEX(Roundwood_transp._input!$D$1:$M$95,MATCH('2.LCIA'!LI$8,Roundwood_transp._input!$D$1:$D$95,0),5)</f>
        <v>1.6350000000000002</v>
      </c>
      <c r="LJ9" s="29">
        <f>INDEX(Roundwood_transp._input!$D$1:$M$95,MATCH('2.LCIA'!LJ$8,Roundwood_transp._input!$D$1:$D$95,0),5)</f>
        <v>1.56</v>
      </c>
      <c r="LK9" s="29">
        <f>INDEX(Roundwood_transp._input!$D$1:$M$95,MATCH('2.LCIA'!LK$8,Roundwood_transp._input!$D$1:$D$95,0),5)</f>
        <v>1.56</v>
      </c>
      <c r="LL9" s="29">
        <f>INDEX(Roundwood_transp._input!$D$1:$M$95,MATCH('2.LCIA'!LL$8,Roundwood_transp._input!$D$1:$D$95,0),5)</f>
        <v>1.56</v>
      </c>
      <c r="LM9" s="29">
        <f>INDEX(Roundwood_transp._input!$D$1:$M$95,MATCH('2.LCIA'!LM$8,Roundwood_transp._input!$D$1:$D$95,0),5)</f>
        <v>1.56</v>
      </c>
      <c r="LN9" s="29">
        <f>INDEX(Roundwood_transp._input!$D$1:$M$95,MATCH('2.LCIA'!LN$8,Roundwood_transp._input!$D$1:$D$95,0),5)</f>
        <v>1.56</v>
      </c>
      <c r="LO9" s="29">
        <f>INDEX(Roundwood_transp._input!$D$1:$M$95,MATCH('2.LCIA'!LO$8,Roundwood_transp._input!$D$1:$D$95,0),5)</f>
        <v>1.56</v>
      </c>
      <c r="LP9" s="29">
        <f>INDEX(Roundwood_transp._input!$D$1:$M$95,MATCH('2.LCIA'!LP$8,Roundwood_transp._input!$D$1:$D$95,0),5)</f>
        <v>1.56</v>
      </c>
      <c r="LQ9" s="29">
        <f>INDEX(Roundwood_transp._input!$D$1:$M$95,MATCH('2.LCIA'!LQ$8,Roundwood_transp._input!$D$1:$D$95,0),5)</f>
        <v>1.56</v>
      </c>
      <c r="LR9" s="29">
        <f>INDEX(Roundwood_transp._input!$D$1:$M$95,MATCH('2.LCIA'!LR$8,Roundwood_transp._input!$D$1:$D$95,0),5)</f>
        <v>1.56</v>
      </c>
      <c r="LS9" s="29"/>
      <c r="LT9" s="29"/>
      <c r="LU9" s="111" t="e">
        <f>INDEX(Roundwood_transp._input!$D$1:$M$95,MATCH('2.LCIA'!LU$8,Roundwood_transp._input!$D$1:$D$95,0),5)</f>
        <v>#N/A</v>
      </c>
      <c r="LV9" s="112" t="e">
        <f>INDEX(Roundwood_transp._input!$D$1:$M$95,MATCH('2.LCIA'!LV$8,Roundwood_transp._input!$D$1:$D$95,0),5)</f>
        <v>#N/A</v>
      </c>
      <c r="LW9" s="112" t="e">
        <f>INDEX(Roundwood_transp._input!$D$1:$M$95,MATCH('2.LCIA'!LW$8,Roundwood_transp._input!$D$1:$D$95,0),5)</f>
        <v>#N/A</v>
      </c>
      <c r="LX9" s="112" t="e">
        <f>INDEX(Roundwood_transp._input!$D$1:$M$95,MATCH('2.LCIA'!LX$8,Roundwood_transp._input!$D$1:$D$95,0),5)</f>
        <v>#N/A</v>
      </c>
      <c r="LY9" s="112" t="e">
        <f>INDEX(Roundwood_transp._input!$D$1:$M$95,MATCH('2.LCIA'!LY$8,Roundwood_transp._input!$D$1:$D$95,0),5)</f>
        <v>#N/A</v>
      </c>
      <c r="LZ9" s="112" t="e">
        <f>INDEX(Roundwood_transp._input!$D$1:$M$95,MATCH('2.LCIA'!LZ$8,Roundwood_transp._input!$D$1:$D$95,0),5)</f>
        <v>#N/A</v>
      </c>
      <c r="MA9" s="112" t="e">
        <f>INDEX(Roundwood_transp._input!$D$1:$M$95,MATCH('2.LCIA'!MA$8,Roundwood_transp._input!$D$1:$D$95,0),5)</f>
        <v>#N/A</v>
      </c>
      <c r="MB9" s="112" t="e">
        <f>INDEX(Roundwood_transp._input!$D$1:$M$95,MATCH('2.LCIA'!MB$8,Roundwood_transp._input!$D$1:$D$95,0),5)</f>
        <v>#N/A</v>
      </c>
      <c r="MC9" s="113" t="e">
        <f>INDEX(Roundwood_transp._input!$D$1:$M$95,MATCH('2.LCIA'!MC$8,Roundwood_transp._input!$D$1:$D$95,0),5)</f>
        <v>#N/A</v>
      </c>
      <c r="MD9" s="29"/>
      <c r="ME9" s="29"/>
      <c r="MF9" s="29">
        <f>INDEX(Roundwood_transp._input!$D$1:$M$95,MATCH('2.LCIA'!MF$8,Roundwood_transp._input!$D$1:$D$95,0),5)</f>
        <v>2.2399500000000003</v>
      </c>
      <c r="MG9" s="29">
        <f>INDEX(Roundwood_transp._input!$D$1:$M$95,MATCH('2.LCIA'!MG$8,Roundwood_transp._input!$D$1:$D$95,0),5)</f>
        <v>2.2399500000000003</v>
      </c>
      <c r="MH9" s="29">
        <f>INDEX(Roundwood_transp._input!$D$1:$M$95,MATCH('2.LCIA'!MH$8,Roundwood_transp._input!$D$1:$D$95,0),5)</f>
        <v>2.2399500000000003</v>
      </c>
      <c r="MI9" s="29">
        <f t="array" ref="MI9">INDEX(Roundwood_transp._input!$D$1:$M$95,MATCH('2.LCIA'!MI$8,Roundwood_transp._input!$D$1:$D$95,0),5)</f>
        <v>2.2399500000000003</v>
      </c>
      <c r="MJ9" s="29">
        <f>INDEX(Roundwood_transp._input!$D$1:$M$95,MATCH('2.LCIA'!MJ$8,Roundwood_transp._input!$D$1:$D$95,0),5)</f>
        <v>2.2399500000000003</v>
      </c>
      <c r="MK9" s="29">
        <f>INDEX(Roundwood_transp._input!$D$1:$M$95,MATCH('2.LCIA'!MK$8,Roundwood_transp._input!$D$1:$D$95,0),5)</f>
        <v>2.2399500000000003</v>
      </c>
      <c r="ML9" s="29">
        <f>INDEX(Roundwood_transp._input!$D$1:$M$95,MATCH('2.LCIA'!ML$8,Roundwood_transp._input!$D$1:$D$95,0),5)</f>
        <v>2.2399500000000003</v>
      </c>
      <c r="MM9" s="29">
        <f>INDEX(Roundwood_transp._input!$D$1:$M$95,MATCH('2.LCIA'!MM$8,Roundwood_transp._input!$D$1:$D$95,0),5)</f>
        <v>2.2399500000000003</v>
      </c>
      <c r="MN9" s="29">
        <f>INDEX(Roundwood_transp._input!$D$1:$M$95,MATCH('2.LCIA'!MN$8,Roundwood_transp._input!$D$1:$D$95,0),5)</f>
        <v>2.2399500000000003</v>
      </c>
      <c r="MO9" s="29">
        <f>INDEX(Roundwood_transp._input!$D$1:$M$95,MATCH('2.LCIA'!MO$8,Roundwood_transp._input!$D$1:$D$95,0),5)</f>
        <v>2.2399500000000003</v>
      </c>
      <c r="MP9" s="29">
        <f>INDEX(Roundwood_transp._input!$D$1:$M$95,MATCH('2.LCIA'!MP$8,Roundwood_transp._input!$D$1:$D$95,0),5)</f>
        <v>2.2399500000000003</v>
      </c>
      <c r="MQ9" s="29">
        <f>INDEX(Roundwood_transp._input!$D$1:$M$95,MATCH('2.LCIA'!MQ$8,Roundwood_transp._input!$D$1:$D$95,0),5)</f>
        <v>2.2399500000000003</v>
      </c>
      <c r="MR9" s="29">
        <f>INDEX(Roundwood_transp._input!$D$1:$M$95,MATCH('2.LCIA'!MR$8,Roundwood_transp._input!$D$1:$D$95,0),5)</f>
        <v>2.2399500000000003</v>
      </c>
      <c r="MS9" s="29">
        <f>INDEX(Roundwood_transp._input!$D$1:$M$95,MATCH('2.LCIA'!MS$8,Roundwood_transp._input!$D$1:$D$95,0),5)</f>
        <v>2.2399500000000003</v>
      </c>
      <c r="MT9" s="29">
        <f>INDEX(Roundwood_transp._input!$D$1:$M$95,MATCH('2.LCIA'!MT$8,Roundwood_transp._input!$D$1:$D$95,0),5)</f>
        <v>2.2399500000000003</v>
      </c>
      <c r="MU9" s="29">
        <f>INDEX(Roundwood_transp._input!$D$1:$M$95,MATCH('2.LCIA'!MU$8,Roundwood_transp._input!$D$1:$D$95,0),5)</f>
        <v>2.2399500000000003</v>
      </c>
      <c r="MV9" s="29">
        <f>INDEX(Roundwood_transp._input!$D$1:$M$95,MATCH('2.LCIA'!MV$8,Roundwood_transp._input!$D$1:$D$95,0),5)</f>
        <v>2.2399500000000003</v>
      </c>
      <c r="MW9" s="29">
        <f>INDEX(Roundwood_transp._input!$D$1:$M$95,MATCH('2.LCIA'!MW$8,Roundwood_transp._input!$D$1:$D$95,0),5)</f>
        <v>2.2399500000000003</v>
      </c>
      <c r="MX9" s="29"/>
      <c r="MY9" s="29"/>
      <c r="MZ9" s="111" t="e">
        <f>INDEX(Roundwood_transp._input!$D$1:$M$95,MATCH('2.LCIA'!MZ$8,Roundwood_transp._input!$D$1:$D$95,0),5)</f>
        <v>#N/A</v>
      </c>
      <c r="NA9" s="112" t="e">
        <f>INDEX(Roundwood_transp._input!$D$1:$M$95,MATCH('2.LCIA'!NA$8,Roundwood_transp._input!$D$1:$D$95,0),5)</f>
        <v>#N/A</v>
      </c>
      <c r="NB9" s="112" t="e">
        <f>INDEX(Roundwood_transp._input!$D$1:$M$95,MATCH('2.LCIA'!NB$8,Roundwood_transp._input!$D$1:$D$95,0),5)</f>
        <v>#N/A</v>
      </c>
      <c r="NC9" s="112" t="e">
        <f>INDEX(Roundwood_transp._input!$D$1:$M$95,MATCH('2.LCIA'!NC$8,Roundwood_transp._input!$D$1:$D$95,0),5)</f>
        <v>#N/A</v>
      </c>
      <c r="ND9" s="112" t="e">
        <f>INDEX(Roundwood_transp._input!$D$1:$M$95,MATCH('2.LCIA'!ND$8,Roundwood_transp._input!$D$1:$D$95,0),5)</f>
        <v>#N/A</v>
      </c>
      <c r="NE9" s="112" t="e">
        <f>INDEX(Roundwood_transp._input!$D$1:$M$95,MATCH('2.LCIA'!NE$8,Roundwood_transp._input!$D$1:$D$95,0),5)</f>
        <v>#N/A</v>
      </c>
      <c r="NF9" s="112" t="e">
        <f>INDEX(Roundwood_transp._input!$D$1:$M$95,MATCH('2.LCIA'!NF$8,Roundwood_transp._input!$D$1:$D$95,0),5)</f>
        <v>#N/A</v>
      </c>
      <c r="NG9" s="112" t="e">
        <f>INDEX(Roundwood_transp._input!$D$1:$M$95,MATCH('2.LCIA'!NG$8,Roundwood_transp._input!$D$1:$D$95,0),5)</f>
        <v>#N/A</v>
      </c>
      <c r="NH9" s="112" t="e">
        <f>INDEX(Roundwood_transp._input!$D$1:$M$95,MATCH('2.LCIA'!NH$8,Roundwood_transp._input!$D$1:$D$95,0),5)</f>
        <v>#N/A</v>
      </c>
      <c r="NI9" s="112" t="e">
        <f>INDEX(Roundwood_transp._input!$D$1:$M$95,MATCH('2.LCIA'!NI$8,Roundwood_transp._input!$D$1:$D$95,0),5)</f>
        <v>#N/A</v>
      </c>
      <c r="NJ9" s="112" t="e">
        <f>INDEX(Roundwood_transp._input!$D$1:$M$95,MATCH('2.LCIA'!NJ$8,Roundwood_transp._input!$D$1:$D$95,0),5)</f>
        <v>#N/A</v>
      </c>
      <c r="NK9" s="112" t="e">
        <f>INDEX(Roundwood_transp._input!$D$1:$M$95,MATCH('2.LCIA'!NK$8,Roundwood_transp._input!$D$1:$D$95,0),5)</f>
        <v>#N/A</v>
      </c>
      <c r="NL9" s="112" t="e">
        <f>INDEX(Roundwood_transp._input!$D$1:$M$95,MATCH('2.LCIA'!NL$8,Roundwood_transp._input!$D$1:$D$95,0),5)</f>
        <v>#N/A</v>
      </c>
      <c r="NM9" s="112" t="e">
        <f>INDEX(Roundwood_transp._input!$D$1:$M$95,MATCH('2.LCIA'!NM$8,Roundwood_transp._input!$D$1:$D$95,0),5)</f>
        <v>#N/A</v>
      </c>
      <c r="NN9" s="112" t="e">
        <f>INDEX(Roundwood_transp._input!$D$1:$M$95,MATCH('2.LCIA'!NN$8,Roundwood_transp._input!$D$1:$D$95,0),5)</f>
        <v>#N/A</v>
      </c>
      <c r="NO9" s="112" t="e">
        <f>INDEX(Roundwood_transp._input!$D$1:$M$95,MATCH('2.LCIA'!NO$8,Roundwood_transp._input!$D$1:$D$95,0),5)</f>
        <v>#N/A</v>
      </c>
      <c r="NP9" s="112" t="e">
        <f>INDEX(Roundwood_transp._input!$D$1:$M$95,MATCH('2.LCIA'!NP$8,Roundwood_transp._input!$D$1:$D$95,0),5)</f>
        <v>#N/A</v>
      </c>
      <c r="NQ9" s="112" t="e">
        <f>INDEX(Roundwood_transp._input!$D$1:$M$95,MATCH('2.LCIA'!NQ$8,Roundwood_transp._input!$D$1:$D$95,0),5)</f>
        <v>#N/A</v>
      </c>
      <c r="NR9" s="29"/>
      <c r="NS9" s="29"/>
      <c r="NT9" s="29"/>
      <c r="NU9" s="29"/>
      <c r="NV9" s="29"/>
      <c r="NW9" s="29"/>
      <c r="NX9" s="29"/>
      <c r="NY9" s="29"/>
      <c r="NZ9" s="29"/>
      <c r="OA9" s="29"/>
      <c r="OB9" s="29"/>
      <c r="OC9" s="29"/>
      <c r="OD9" s="29"/>
      <c r="OE9" s="29"/>
      <c r="OF9" s="29"/>
      <c r="OG9" s="29"/>
      <c r="OH9" s="29"/>
      <c r="OI9" s="29"/>
      <c r="OJ9" s="29"/>
      <c r="OK9" s="29"/>
      <c r="OL9" s="29" t="e">
        <f>INDEX(Roundwood_transp._input!$D$1:$M$95,MATCH('2.LCIA'!OL$8,Roundwood_transp._input!$D$1:$D$95,0),5)</f>
        <v>#N/A</v>
      </c>
      <c r="OM9" s="29" t="e">
        <f>INDEX(Roundwood_transp._input!$D$1:$M$95,MATCH('2.LCIA'!OM$8,Roundwood_transp._input!$D$1:$D$95,0),5)</f>
        <v>#N/A</v>
      </c>
      <c r="ON9" s="29" t="e">
        <f>INDEX(Roundwood_transp._input!$D$1:$M$95,MATCH('2.LCIA'!ON$8,Roundwood_transp._input!$D$1:$D$95,0),5)</f>
        <v>#N/A</v>
      </c>
      <c r="OO9" s="29" t="e">
        <f>INDEX(Roundwood_transp._input!$D$1:$M$95,MATCH('2.LCIA'!OO$8,Roundwood_transp._input!$D$1:$D$95,0),5)</f>
        <v>#N/A</v>
      </c>
      <c r="OP9" s="29" t="e">
        <f>INDEX(Roundwood_transp._input!$D$1:$M$95,MATCH('2.LCIA'!OP$8,Roundwood_transp._input!$D$1:$D$95,0),5)</f>
        <v>#N/A</v>
      </c>
      <c r="OQ9" s="29" t="e">
        <f>INDEX(Roundwood_transp._input!$D$1:$M$95,MATCH('2.LCIA'!OQ$8,Roundwood_transp._input!$D$1:$D$95,0),5)</f>
        <v>#N/A</v>
      </c>
      <c r="OR9" s="29" t="e">
        <f>INDEX(Roundwood_transp._input!$D$1:$M$95,MATCH('2.LCIA'!OR$8,Roundwood_transp._input!$D$1:$D$95,0),5)</f>
        <v>#N/A</v>
      </c>
      <c r="OS9" s="29" t="e">
        <f>INDEX(Roundwood_transp._input!$D$1:$M$95,MATCH('2.LCIA'!OS$8,Roundwood_transp._input!$D$1:$D$95,0),5)</f>
        <v>#N/A</v>
      </c>
      <c r="OT9" s="29" t="e">
        <f>INDEX(Roundwood_transp._input!$D$1:$M$95,MATCH('2.LCIA'!OT$8,Roundwood_transp._input!$D$1:$D$95,0),5)</f>
        <v>#N/A</v>
      </c>
      <c r="OU9" s="29" t="e">
        <f>INDEX(Roundwood_transp._input!$D$1:$M$95,MATCH('2.LCIA'!OU$8,Roundwood_transp._input!$D$1:$D$95,0),5)</f>
        <v>#N/A</v>
      </c>
      <c r="OV9" s="29" t="e">
        <f>INDEX(Roundwood_transp._input!$D$1:$M$95,MATCH('2.LCIA'!OV$8,Roundwood_transp._input!$D$1:$D$95,0),5)</f>
        <v>#N/A</v>
      </c>
      <c r="OW9" s="29" t="e">
        <f>INDEX(Roundwood_transp._input!$D$1:$M$95,MATCH('2.LCIA'!OW$8,Roundwood_transp._input!$D$1:$D$95,0),5)</f>
        <v>#N/A</v>
      </c>
      <c r="OX9" s="29" t="e">
        <f>INDEX(Roundwood_transp._input!$D$1:$M$95,MATCH('2.LCIA'!OX$8,Roundwood_transp._input!$D$1:$D$95,0),5)</f>
        <v>#N/A</v>
      </c>
      <c r="OY9" s="29" t="e">
        <f>INDEX(Roundwood_transp._input!$D$1:$M$95,MATCH('2.LCIA'!OY$8,Roundwood_transp._input!$D$1:$D$95,0),5)</f>
        <v>#N/A</v>
      </c>
      <c r="OZ9" s="29" t="e">
        <f>INDEX(Roundwood_transp._input!$D$1:$M$95,MATCH('2.LCIA'!OZ$8,Roundwood_transp._input!$D$1:$D$95,0),5)</f>
        <v>#N/A</v>
      </c>
      <c r="PA9" s="29" t="e">
        <f>INDEX(Roundwood_transp._input!$D$1:$M$95,MATCH('2.LCIA'!PA$8,Roundwood_transp._input!$D$1:$D$95,0),5)</f>
        <v>#N/A</v>
      </c>
      <c r="PB9" s="29" t="e">
        <f>INDEX(Roundwood_transp._input!$D$1:$M$95,MATCH('2.LCIA'!PB$8,Roundwood_transp._input!$D$1:$D$95,0),5)</f>
        <v>#N/A</v>
      </c>
      <c r="PC9" s="29" t="e">
        <f>INDEX(Roundwood_transp._input!$D$1:$M$95,MATCH('2.LCIA'!PC$8,Roundwood_transp._input!$D$1:$D$95,0),5)</f>
        <v>#N/A</v>
      </c>
    </row>
    <row r="10" spans="1:419" s="17" customFormat="1">
      <c r="B10" s="17" t="s">
        <v>1179</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111"/>
      <c r="LV10" s="112"/>
      <c r="LW10" s="112"/>
      <c r="LX10" s="112"/>
      <c r="LY10" s="112"/>
      <c r="LZ10" s="112"/>
      <c r="MA10" s="112"/>
      <c r="MB10" s="112"/>
      <c r="MC10" s="113"/>
      <c r="MD10" s="29"/>
      <c r="ME10" s="29"/>
      <c r="MF10" s="29"/>
      <c r="MG10" s="29"/>
      <c r="MH10" s="29"/>
      <c r="MI10" s="29"/>
      <c r="MJ10" s="29"/>
      <c r="MK10" s="29"/>
      <c r="ML10" s="29"/>
      <c r="MM10" s="29"/>
      <c r="MN10" s="29"/>
      <c r="MO10" s="29"/>
      <c r="MP10" s="29"/>
      <c r="MQ10" s="29"/>
      <c r="MR10" s="29"/>
      <c r="MS10" s="29"/>
      <c r="MT10" s="29"/>
      <c r="MU10" s="29"/>
      <c r="MV10" s="29"/>
      <c r="MW10" s="29"/>
      <c r="MX10" s="29"/>
      <c r="MY10" s="29"/>
      <c r="MZ10" s="111"/>
      <c r="NA10" s="112"/>
      <c r="NB10" s="112"/>
      <c r="NC10" s="112"/>
      <c r="ND10" s="112"/>
      <c r="NE10" s="112"/>
      <c r="NF10" s="112"/>
      <c r="NG10" s="112"/>
      <c r="NH10" s="112"/>
      <c r="NI10" s="112"/>
      <c r="NJ10" s="112"/>
      <c r="NK10" s="112"/>
      <c r="NL10" s="112"/>
      <c r="NM10" s="112"/>
      <c r="NN10" s="112"/>
      <c r="NO10" s="112"/>
      <c r="NP10" s="112"/>
      <c r="NQ10" s="112"/>
      <c r="NR10" s="29"/>
      <c r="NS10" s="29"/>
      <c r="NT10" s="29"/>
      <c r="NU10" s="29"/>
      <c r="NV10" s="29"/>
      <c r="NW10" s="29"/>
      <c r="NX10" s="29"/>
      <c r="NY10" s="29"/>
      <c r="NZ10" s="29"/>
      <c r="OA10" s="29"/>
      <c r="OB10" s="29"/>
      <c r="OC10" s="29"/>
      <c r="OD10" s="29"/>
      <c r="OE10" s="29"/>
      <c r="OF10" s="29">
        <f>'2.Transport'!E28</f>
        <v>60</v>
      </c>
      <c r="OG10" s="29">
        <f>'2.Transport'!F28</f>
        <v>0</v>
      </c>
      <c r="OH10" s="29">
        <f>'2.Transport'!E29</f>
        <v>0</v>
      </c>
      <c r="OI10" s="29">
        <f>'2.Transport'!F29</f>
        <v>0</v>
      </c>
      <c r="OJ10" s="29"/>
      <c r="OK10" s="29"/>
      <c r="OL10" s="29">
        <f t="array" ref="OL10">INDEX(Tabelle3!$A$2:$E$19,MATCH('2.LCIA'!OL6&amp;'2.LCIA'!OL2,INDEX(Tabelle3!$A$2:$E$19,,1)&amp;INDEX(Tabelle3!$A$2:$E$19,,2),0),5)</f>
        <v>1.121546052631579</v>
      </c>
      <c r="OM10" s="29">
        <f t="array" ref="OM10">INDEX(Tabelle3!$A$2:$E$19,MATCH('2.LCIA'!OM6&amp;'2.LCIA'!OM2,INDEX(Tabelle3!$A$2:$E$19,,1)&amp;INDEX(Tabelle3!$A$2:$E$19,,2),0),5)</f>
        <v>1.1390702097039473</v>
      </c>
      <c r="ON10" s="29">
        <f t="array" ref="ON10">INDEX(Tabelle3!$A$2:$E$19,MATCH('2.LCIA'!ON6&amp;'2.LCIA'!ON2,INDEX(Tabelle3!$A$2:$E$19,,1)&amp;INDEX(Tabelle3!$A$2:$E$19,,2),0),5)</f>
        <v>1.121546052631579</v>
      </c>
      <c r="OO10" s="29">
        <f t="array" ref="OO10">INDEX(Tabelle3!$A$2:$E$19,MATCH('2.LCIA'!OO6&amp;'2.LCIA'!OO2,INDEX(Tabelle3!$A$2:$E$19,,1)&amp;INDEX(Tabelle3!$A$2:$E$19,,2),0),5)</f>
        <v>1.121546052631579</v>
      </c>
      <c r="OP10" s="29">
        <f t="array" ref="OP10">INDEX(Tabelle3!$A$2:$E$19,MATCH('2.LCIA'!OP6&amp;'2.LCIA'!OP2,INDEX(Tabelle3!$A$2:$E$19,,1)&amp;INDEX(Tabelle3!$A$2:$E$19,,2),0),5)</f>
        <v>1.121546052631579</v>
      </c>
      <c r="OQ10" s="29">
        <f t="array" ref="OQ10">INDEX(Tabelle3!$A$2:$E$19,MATCH('2.LCIA'!OQ6&amp;'2.LCIA'!OQ2,INDEX(Tabelle3!$A$2:$E$19,,1)&amp;INDEX(Tabelle3!$A$2:$E$19,,2),0),5)</f>
        <v>1.121546052631579</v>
      </c>
      <c r="OR10" s="29">
        <f t="array" ref="OR10">INDEX(Tabelle3!$A$2:$E$19,MATCH('2.LCIA'!OR6&amp;'2.LCIA'!OR2,INDEX(Tabelle3!$A$2:$E$19,,1)&amp;INDEX(Tabelle3!$A$2:$E$19,,2),0),5)</f>
        <v>1.121546052631579</v>
      </c>
      <c r="OS10" s="29">
        <f t="array" ref="OS10">INDEX(Tabelle3!$A$2:$E$19,MATCH('2.LCIA'!OS6&amp;'2.LCIA'!OS2,INDEX(Tabelle3!$A$2:$E$19,,1)&amp;INDEX(Tabelle3!$A$2:$E$19,,2),0),5)</f>
        <v>1.121546052631579</v>
      </c>
      <c r="OT10" s="29">
        <f t="array" ref="OT10">INDEX(Tabelle3!$A$2:$E$19,MATCH('2.LCIA'!OT6&amp;'2.LCIA'!OT2,INDEX(Tabelle3!$A$2:$E$19,,1)&amp;INDEX(Tabelle3!$A$2:$E$19,,2),0),5)</f>
        <v>1.121546052631579</v>
      </c>
      <c r="OU10" s="29">
        <f t="array" ref="OU10">INDEX(Tabelle3!$A$2:$E$19,MATCH('2.LCIA'!OU6&amp;'2.LCIA'!OU2,INDEX(Tabelle3!$A$2:$E$19,,1)&amp;INDEX(Tabelle3!$A$2:$E$19,,2),0),5)</f>
        <v>0.91347826086956507</v>
      </c>
      <c r="OV10" s="29">
        <f t="array" ref="OV10">INDEX(Tabelle3!$A$2:$E$19,MATCH('2.LCIA'!OV6&amp;'2.LCIA'!OV2,INDEX(Tabelle3!$A$2:$E$19,,1)&amp;INDEX(Tabelle3!$A$2:$E$19,,2),0),5)</f>
        <v>0.95499999999999985</v>
      </c>
      <c r="OW10" s="29">
        <f t="array" ref="OW10">INDEX(Tabelle3!$A$2:$E$19,MATCH('2.LCIA'!OW6&amp;'2.LCIA'!OW2,INDEX(Tabelle3!$A$2:$E$19,,1)&amp;INDEX(Tabelle3!$A$2:$E$19,,2),0),5)</f>
        <v>0.95499999999999985</v>
      </c>
      <c r="OX10" s="29">
        <f t="array" ref="OX10">INDEX(Tabelle3!$A$2:$E$19,MATCH('2.LCIA'!OX6&amp;'2.LCIA'!OX2,INDEX(Tabelle3!$A$2:$E$19,,1)&amp;INDEX(Tabelle3!$A$2:$E$19,,2),0),5)</f>
        <v>0.95499999999999985</v>
      </c>
      <c r="OY10" s="29">
        <f t="array" ref="OY10">INDEX(Tabelle3!$A$2:$E$19,MATCH('2.LCIA'!OY6&amp;'2.LCIA'!OY2,INDEX(Tabelle3!$A$2:$E$19,,1)&amp;INDEX(Tabelle3!$A$2:$E$19,,2),0),5)</f>
        <v>1.0172826086956519</v>
      </c>
      <c r="OZ10" s="29">
        <f t="array" ref="OZ10">INDEX(Tabelle3!$A$2:$E$19,MATCH('2.LCIA'!OZ6&amp;'2.LCIA'!OZ2,INDEX(Tabelle3!$A$2:$E$19,,1)&amp;INDEX(Tabelle3!$A$2:$E$19,,2),0),5)</f>
        <v>1.0172826086956519</v>
      </c>
      <c r="PA10" s="29">
        <f t="array" ref="PA10">INDEX(Tabelle3!$A$2:$E$19,MATCH('2.LCIA'!PA6&amp;'2.LCIA'!PA2,INDEX(Tabelle3!$A$2:$E$19,,1)&amp;INDEX(Tabelle3!$A$2:$E$19,,2),0),5)</f>
        <v>0.95499999999999985</v>
      </c>
      <c r="PB10" s="29">
        <f t="array" ref="PB10">INDEX(Tabelle3!$A$2:$E$19,MATCH('2.LCIA'!PB6&amp;'2.LCIA'!PB2,INDEX(Tabelle3!$A$2:$E$19,,1)&amp;INDEX(Tabelle3!$A$2:$E$19,,2),0),5)</f>
        <v>0.95499999999999985</v>
      </c>
      <c r="PC10" s="29">
        <f t="array" ref="PC10">INDEX(Tabelle3!$A$2:$E$19,MATCH('2.LCIA'!PC6&amp;'2.LCIA'!PC2,INDEX(Tabelle3!$A$2:$E$19,,1)&amp;INDEX(Tabelle3!$A$2:$E$19,,2),0),5)</f>
        <v>0.91347826086956507</v>
      </c>
    </row>
    <row r="11" spans="1:419" s="17" customFormat="1">
      <c r="B11" s="17" t="s">
        <v>1183</v>
      </c>
      <c r="C11" s="29" t="str">
        <f>INDEX(Roundwood_transp._input!$D$1:$M$95,MATCH('2.LCIA'!C$8,Roundwood_transp._input!$D$1:$D$95,0),7)</f>
        <v>sawlog and veneer log, hardwood, sustainable forest management, measured as solid wood under bark, at forest road</v>
      </c>
      <c r="D11" s="29" t="str">
        <f>INDEX(Roundwood_transp._input!$D$1:$M$95,MATCH('2.LCIA'!D$8,Roundwood_transp._input!$D$1:$D$95,0),7)</f>
        <v>sawlog and veneer log, hardwood, sustainable forest management, measured as solid wood under bark, at forest road</v>
      </c>
      <c r="E11" s="29" t="str">
        <f>INDEX(Roundwood_transp._input!$D$1:$M$95,MATCH('2.LCIA'!E$8,Roundwood_transp._input!$D$1:$D$95,0),7)</f>
        <v>sawlog and veneer log, hardwood, sustainable forest management, measured as solid wood under bark, at forest road</v>
      </c>
      <c r="F11" s="29" t="str">
        <f>INDEX(Roundwood_transp._input!$D$1:$M$95,MATCH('2.LCIA'!F$8,Roundwood_transp._input!$D$1:$D$95,0),7)</f>
        <v>sawlog and veneer log, hardwood, sustainable forest management, measured as solid wood under bark, at forest road</v>
      </c>
      <c r="G11" s="29" t="str">
        <f>INDEX(Roundwood_transp._input!$D$1:$M$95,MATCH('2.LCIA'!G$8,Roundwood_transp._input!$D$1:$D$95,0),7)</f>
        <v>sawlog and veneer log, hardwood, sustainable forest management, measured as solid wood under bark, at forest road</v>
      </c>
      <c r="H11" s="29" t="str">
        <f>INDEX(Roundwood_transp._input!$D$1:$M$95,MATCH('2.LCIA'!H$8,Roundwood_transp._input!$D$1:$D$95,0),7)</f>
        <v>sawlog and veneer log, hardwood, sustainable forest management, measured as solid wood under bark, at forest road</v>
      </c>
      <c r="I11" s="29" t="str">
        <f>INDEX(Roundwood_transp._input!$D$1:$M$95,MATCH('2.LCIA'!I$8,Roundwood_transp._input!$D$1:$D$95,0),7)</f>
        <v>sawlog and veneer log, hardwood, sustainable forest management, measured as solid wood under bark, at forest road</v>
      </c>
      <c r="J11" s="29" t="str">
        <f>INDEX(Roundwood_transp._input!$D$1:$M$95,MATCH('2.LCIA'!J$8,Roundwood_transp._input!$D$1:$D$95,0),7)</f>
        <v>sawlog and veneer log, hardwood, sustainable forest management, measured as solid wood under bark, at forest road</v>
      </c>
      <c r="K11" s="29" t="str">
        <f>INDEX(Roundwood_transp._input!$D$1:$M$95,MATCH('2.LCIA'!K$8,Roundwood_transp._input!$D$1:$D$95,0),7)</f>
        <v>sawlog and veneer log, hardwood, sustainable forest management, measured as solid wood under bark, at forest road</v>
      </c>
      <c r="L11" s="29" t="str">
        <f>INDEX(Roundwood_transp._input!$D$1:$M$95,MATCH('2.LCIA'!L$8,Roundwood_transp._input!$D$1:$D$95,0),7)</f>
        <v>sawlog and veneer log, hardwood, sustainable forest management, measured as solid wood under bark, at forest road</v>
      </c>
      <c r="M11" s="29" t="str">
        <f>INDEX(Roundwood_transp._input!$D$1:$M$95,MATCH('2.LCIA'!M$8,Roundwood_transp._input!$D$1:$D$95,0),7)</f>
        <v>sawlog and veneer log, hardwood, sustainable forest management, measured as solid wood under bark, at forest road</v>
      </c>
      <c r="N11" s="29" t="str">
        <f>INDEX(Roundwood_transp._input!$D$1:$M$95,MATCH('2.LCIA'!N$8,Roundwood_transp._input!$D$1:$D$95,0),7)</f>
        <v>sawlog and veneer log, hardwood, sustainable forest management, measured as solid wood under bark, at forest road</v>
      </c>
      <c r="O11" s="29" t="str">
        <f>INDEX(Roundwood_transp._input!$D$1:$M$95,MATCH('2.LCIA'!O$8,Roundwood_transp._input!$D$1:$D$95,0),7)</f>
        <v>sawlog and veneer log, hardwood, sustainable forest management, measured as solid wood under bark, at forest road</v>
      </c>
      <c r="P11" s="29" t="str">
        <f>INDEX(Roundwood_transp._input!$D$1:$M$95,MATCH('2.LCIA'!P$8,Roundwood_transp._input!$D$1:$D$95,0),7)</f>
        <v>sawlog and veneer log, hardwood, sustainable forest management, measured as solid wood under bark, at forest road</v>
      </c>
      <c r="Q11" s="29" t="str">
        <f>INDEX(Roundwood_transp._input!$D$1:$M$95,MATCH('2.LCIA'!Q$8,Roundwood_transp._input!$D$1:$D$95,0),7)</f>
        <v>sawlog and veneer log, hardwood, sustainable forest management, measured as solid wood under bark, at forest road</v>
      </c>
      <c r="R11" s="29" t="str">
        <f>INDEX(Roundwood_transp._input!$D$1:$M$95,MATCH('2.LCIA'!R$8,Roundwood_transp._input!$D$1:$D$95,0),7)</f>
        <v>sawlog and veneer log, hardwood, sustainable forest management, measured as solid wood under bark, at forest road</v>
      </c>
      <c r="S11" s="29" t="str">
        <f>INDEX(Roundwood_transp._input!$D$1:$M$95,MATCH('2.LCIA'!S$8,Roundwood_transp._input!$D$1:$D$95,0),7)</f>
        <v>sawlog and veneer log, hardwood, sustainable forest management, measured as solid wood under bark, at forest road</v>
      </c>
      <c r="T11" s="29" t="str">
        <f>INDEX(Roundwood_transp._input!$D$1:$M$95,MATCH('2.LCIA'!T$8,Roundwood_transp._input!$D$1:$D$95,0),7)</f>
        <v>sawlog and veneer log, hardwood, sustainable forest management, measured as solid wood under bark, at forest road</v>
      </c>
      <c r="U11" s="29" t="str">
        <f>INDEX(Roundwood_transp._input!$D$1:$M$95,MATCH('2.LCIA'!U$8,Roundwood_transp._input!$D$1:$D$95,0),7)</f>
        <v>sawlog and veneer log, hardwood, sustainable forest management, measured as solid wood under bark, at forest road</v>
      </c>
      <c r="V11" s="29" t="str">
        <f>INDEX(Roundwood_transp._input!$D$1:$M$95,MATCH('2.LCIA'!V$8,Roundwood_transp._input!$D$1:$D$95,0),7)</f>
        <v>sawlog and veneer log, hardwood, sustainable forest management, measured as solid wood under bark, at forest road</v>
      </c>
      <c r="W11" s="29" t="str">
        <f>INDEX(Roundwood_transp._input!$D$1:$M$95,MATCH('2.LCIA'!W$8,Roundwood_transp._input!$D$1:$D$95,0),7)</f>
        <v>sawlog and veneer log, hardwood, sustainable forest management, measured as solid wood under bark, at forest road</v>
      </c>
      <c r="X11" s="29" t="str">
        <f>INDEX(Roundwood_transp._input!$D$1:$M$95,MATCH('2.LCIA'!X$8,Roundwood_transp._input!$D$1:$D$95,0),7)</f>
        <v>sawlog and veneer log, hardwood, sustainable forest management, measured as solid wood under bark, at forest road</v>
      </c>
      <c r="Y11" s="29" t="str">
        <f>INDEX(Roundwood_transp._input!$D$1:$M$95,MATCH('2.LCIA'!Y$8,Roundwood_transp._input!$D$1:$D$95,0),7)</f>
        <v>sawlog and veneer log, hardwood, sustainable forest management, measured as solid wood under bark, at forest road</v>
      </c>
      <c r="Z11" s="29" t="str">
        <f>INDEX(Roundwood_transp._input!$D$1:$M$95,MATCH('2.LCIA'!Z$8,Roundwood_transp._input!$D$1:$D$95,0),7)</f>
        <v>sawlog and veneer log, hardwood, sustainable forest management, measured as solid wood under bark, at forest road</v>
      </c>
      <c r="AA11" s="29" t="str">
        <f>INDEX(Roundwood_transp._input!$D$1:$M$95,MATCH('2.LCIA'!AA$8,Roundwood_transp._input!$D$1:$D$95,0),7)</f>
        <v>sawlog and veneer log, hardwood, sustainable forest management, measured as solid wood under bark, at forest road</v>
      </c>
      <c r="AB11" s="29" t="str">
        <f>INDEX(Roundwood_transp._input!$D$1:$M$95,MATCH('2.LCIA'!AB$8,Roundwood_transp._input!$D$1:$D$95,0),7)</f>
        <v>sawlog and veneer log, hardwood, sustainable forest management, measured as solid wood under bark, at forest road</v>
      </c>
      <c r="AC11" s="29" t="str">
        <f>INDEX(Roundwood_transp._input!$D$1:$M$95,MATCH('2.LCIA'!AC$8,Roundwood_transp._input!$D$1:$D$95,0),7)</f>
        <v>sawlog and veneer log, hardwood, sustainable forest management, measured as solid wood under bark, at forest road</v>
      </c>
      <c r="AD11" s="29" t="str">
        <f>INDEX(Roundwood_transp._input!$D$1:$M$95,MATCH('2.LCIA'!AD$8,Roundwood_transp._input!$D$1:$D$95,0),7)</f>
        <v>sawlog and veneer log, hardwood, sustainable forest management, measured as solid wood under bark, at forest road</v>
      </c>
      <c r="AE11" s="29" t="str">
        <f>INDEX(Roundwood_transp._input!$D$1:$M$95,MATCH('2.LCIA'!AE$8,Roundwood_transp._input!$D$1:$D$95,0),7)</f>
        <v>sawlog and veneer log, hardwood, sustainable forest management, measured as solid wood under bark, at forest road</v>
      </c>
      <c r="AF11" s="29" t="str">
        <f>INDEX(Roundwood_transp._input!$D$1:$M$95,MATCH('2.LCIA'!AF$8,Roundwood_transp._input!$D$1:$D$95,0),7)</f>
        <v>sawlog and veneer log, hardwood, sustainable forest management, measured as solid wood under bark, at forest road</v>
      </c>
      <c r="AG11" s="29" t="str">
        <f>INDEX(Roundwood_transp._input!$D$1:$M$95,MATCH('2.LCIA'!AG$8,Roundwood_transp._input!$D$1:$D$95,0),7)</f>
        <v>sawlog and veneer log, hardwood, sustainable forest management, measured as solid wood under bark, at forest road</v>
      </c>
      <c r="AH11" s="29" t="str">
        <f>INDEX(Roundwood_transp._input!$D$1:$M$95,MATCH('2.LCIA'!AH$8,Roundwood_transp._input!$D$1:$D$95,0),7)</f>
        <v>sawlog and veneer log, hardwood, sustainable forest management, measured as solid wood under bark, at forest road</v>
      </c>
      <c r="AI11" s="29" t="str">
        <f>INDEX(Roundwood_transp._input!$D$1:$M$95,MATCH('2.LCIA'!AI$8,Roundwood_transp._input!$D$1:$D$95,0),7)</f>
        <v>sawlog and veneer log, hardwood, sustainable forest management, measured as solid wood under bark, at forest road</v>
      </c>
      <c r="AJ11" s="29" t="str">
        <f>INDEX(Roundwood_transp._input!$D$1:$M$95,MATCH('2.LCIA'!AJ$8,Roundwood_transp._input!$D$1:$D$95,0),7)</f>
        <v>sawlog and veneer log, hardwood, sustainable forest management, measured as solid wood under bark, at forest road</v>
      </c>
      <c r="AK11" s="29" t="str">
        <f>INDEX(Roundwood_transp._input!$D$1:$M$95,MATCH('2.LCIA'!AK$8,Roundwood_transp._input!$D$1:$D$95,0),7)</f>
        <v>sawlog and veneer log, hardwood, sustainable forest management, measured as solid wood under bark, at forest road</v>
      </c>
      <c r="AL11" s="29" t="str">
        <f>INDEX(Roundwood_transp._input!$D$1:$M$95,MATCH('2.LCIA'!AL$8,Roundwood_transp._input!$D$1:$D$95,0),7)</f>
        <v>sawlog and veneer log, hardwood, sustainable forest management, measured as solid wood under bark, at forest road</v>
      </c>
      <c r="AM11" s="29" t="str">
        <f>INDEX(Roundwood_transp._input!$D$1:$M$95,MATCH('2.LCIA'!AM$8,Roundwood_transp._input!$D$1:$D$95,0),7)</f>
        <v>sawlog and veneer log, hardwood, sustainable forest management, measured as solid wood under bark, at forest road</v>
      </c>
      <c r="AN11" s="29" t="str">
        <f>INDEX(Roundwood_transp._input!$D$1:$M$95,MATCH('2.LCIA'!AN$8,Roundwood_transp._input!$D$1:$D$95,0),7)</f>
        <v>sawlog and veneer log, hardwood, sustainable forest management, measured as solid wood under bark, at forest road</v>
      </c>
      <c r="AO11" s="29" t="str">
        <f>INDEX(Roundwood_transp._input!$D$1:$M$95,MATCH('2.LCIA'!AO$8,Roundwood_transp._input!$D$1:$D$95,0),7)</f>
        <v>sawlog and veneer log, hardwood, sustainable forest management, measured as solid wood under bark, at forest road</v>
      </c>
      <c r="AP11" s="29" t="str">
        <f>INDEX(Roundwood_transp._input!$D$1:$M$95,MATCH('2.LCIA'!AP$8,Roundwood_transp._input!$D$1:$D$95,0),7)</f>
        <v>sawlog and veneer log, hardwood, sustainable forest management, measured as solid wood under bark, at forest road</v>
      </c>
      <c r="AQ11" s="29" t="str">
        <f>INDEX(Roundwood_transp._input!$D$1:$M$95,MATCH('2.LCIA'!AQ$8,Roundwood_transp._input!$D$1:$D$95,0),7)</f>
        <v>sawlog and veneer log, hardwood, sustainable forest management, measured as solid wood under bark, at forest road</v>
      </c>
      <c r="AR11" s="29" t="str">
        <f>INDEX(Roundwood_transp._input!$D$1:$M$95,MATCH('2.LCIA'!AR$8,Roundwood_transp._input!$D$1:$D$95,0),7)</f>
        <v>sawlog and veneer log, hardwood, sustainable forest management, measured as solid wood under bark, at forest road</v>
      </c>
      <c r="AS11" s="29" t="str">
        <f>INDEX(Roundwood_transp._input!$D$1:$M$95,MATCH('2.LCIA'!AS$8,Roundwood_transp._input!$D$1:$D$95,0),7)</f>
        <v>sawlog and veneer log, hardwood, sustainable forest management, measured as solid wood under bark, at forest road</v>
      </c>
      <c r="AT11" s="29" t="str">
        <f>INDEX(Roundwood_transp._input!$D$1:$M$95,MATCH('2.LCIA'!AT$8,Roundwood_transp._input!$D$1:$D$95,0),7)</f>
        <v>sawlog and veneer log, hardwood, sustainable forest management, measured as solid wood under bark, at forest road</v>
      </c>
      <c r="AU11" s="29" t="str">
        <f>INDEX(Roundwood_transp._input!$D$1:$M$95,MATCH('2.LCIA'!AU$8,Roundwood_transp._input!$D$1:$D$95,0),7)</f>
        <v>sawlog and veneer log, hardwood, sustainable forest management, measured as solid wood under bark, at forest road</v>
      </c>
      <c r="AV11" s="29" t="str">
        <f>INDEX(Roundwood_transp._input!$D$1:$M$95,MATCH('2.LCIA'!AV$8,Roundwood_transp._input!$D$1:$D$95,0),7)</f>
        <v>sawlog and veneer log, hardwood, sustainable forest management, measured as solid wood under bark, at forest road</v>
      </c>
      <c r="AW11" s="29" t="str">
        <f>INDEX(Roundwood_transp._input!$D$1:$M$95,MATCH('2.LCIA'!AW$8,Roundwood_transp._input!$D$1:$D$95,0),7)</f>
        <v>sawlog and veneer log, hardwood, sustainable forest management, measured as solid wood under bark, at forest road</v>
      </c>
      <c r="AX11" s="29" t="str">
        <f>INDEX(Roundwood_transp._input!$D$1:$M$95,MATCH('2.LCIA'!AX$8,Roundwood_transp._input!$D$1:$D$95,0),7)</f>
        <v>sawlog and veneer log, hardwood, sustainable forest management, measured as solid wood under bark, at forest road</v>
      </c>
      <c r="AY11" s="29" t="str">
        <f>INDEX(Roundwood_transp._input!$D$1:$M$95,MATCH('2.LCIA'!AY$8,Roundwood_transp._input!$D$1:$D$95,0),7)</f>
        <v>sawlog and veneer log, hardwood, sustainable forest management, measured as solid wood under bark, at forest road</v>
      </c>
      <c r="AZ11" s="29" t="str">
        <f>INDEX(Roundwood_transp._input!$D$1:$M$95,MATCH('2.LCIA'!AZ$8,Roundwood_transp._input!$D$1:$D$95,0),7)</f>
        <v>sawlog and veneer log, hardwood, sustainable forest management, measured as solid wood under bark, at forest road</v>
      </c>
      <c r="BA11" s="29" t="str">
        <f>INDEX(Roundwood_transp._input!$D$1:$M$95,MATCH('2.LCIA'!BA$8,Roundwood_transp._input!$D$1:$D$95,0),7)</f>
        <v>sawlog and veneer log, hardwood, sustainable forest management, measured as solid wood under bark, at forest road</v>
      </c>
      <c r="BB11" s="29" t="str">
        <f>INDEX(Roundwood_transp._input!$D$1:$M$95,MATCH('2.LCIA'!BB$8,Roundwood_transp._input!$D$1:$D$95,0),7)</f>
        <v>sawlog and veneer log, hardwood, sustainable forest management, measured as solid wood under bark, at forest road</v>
      </c>
      <c r="BC11" s="29" t="str">
        <f>INDEX(Roundwood_transp._input!$D$1:$M$95,MATCH('2.LCIA'!BC$8,Roundwood_transp._input!$D$1:$D$95,0),7)</f>
        <v>sawlog and veneer log, hardwood, sustainable forest management, measured as solid wood under bark, at forest road</v>
      </c>
      <c r="BD11" s="29" t="str">
        <f>INDEX(Roundwood_transp._input!$D$1:$M$95,MATCH('2.LCIA'!BD$8,Roundwood_transp._input!$D$1:$D$95,0),7)</f>
        <v>sawlog and veneer log, hardwood, sustainable forest management, measured as solid wood under bark, at forest road</v>
      </c>
      <c r="BE11" s="29" t="str">
        <f>INDEX(Roundwood_transp._input!$D$1:$M$95,MATCH('2.LCIA'!BE$8,Roundwood_transp._input!$D$1:$D$95,0),7)</f>
        <v>sawlog and veneer log, softwood, sustainable forest management, measured as solid wood under bark, at forest road</v>
      </c>
      <c r="BF11" s="29" t="str">
        <f>INDEX(Roundwood_transp._input!$D$1:$M$95,MATCH('2.LCIA'!BF$8,Roundwood_transp._input!$D$1:$D$95,0),7)</f>
        <v>sawlog and veneer log, softwood, sustainable forest management, measured as solid wood under bark, at forest road</v>
      </c>
      <c r="BG11" s="29" t="str">
        <f>INDEX(Roundwood_transp._input!$D$1:$M$95,MATCH('2.LCIA'!BG$8,Roundwood_transp._input!$D$1:$D$95,0),7)</f>
        <v>sawlog and veneer log, softwood, sustainable forest management, measured as solid wood under bark, at forest road</v>
      </c>
      <c r="BH11" s="29" t="str">
        <f>INDEX(Roundwood_transp._input!$D$1:$M$95,MATCH('2.LCIA'!BH$8,Roundwood_transp._input!$D$1:$D$95,0),7)</f>
        <v>sawlog and veneer log, softwood, sustainable forest management, measured as solid wood under bark, at forest road</v>
      </c>
      <c r="BI11" s="29" t="str">
        <f>INDEX(Roundwood_transp._input!$D$1:$M$95,MATCH('2.LCIA'!BI$8,Roundwood_transp._input!$D$1:$D$95,0),7)</f>
        <v>sawlog and veneer log, softwood, sustainable forest management, measured as solid wood under bark, at forest road</v>
      </c>
      <c r="BJ11" s="29" t="str">
        <f>INDEX(Roundwood_transp._input!$D$1:$M$95,MATCH('2.LCIA'!BJ$8,Roundwood_transp._input!$D$1:$D$95,0),7)</f>
        <v>sawlog and veneer log, softwood, sustainable forest management, measured as solid wood under bark, at forest road</v>
      </c>
      <c r="BK11" s="29" t="str">
        <f>INDEX(Roundwood_transp._input!$D$1:$M$95,MATCH('2.LCIA'!BK$8,Roundwood_transp._input!$D$1:$D$95,0),7)</f>
        <v>sawlog and veneer log, softwood, sustainable forest management, measured as solid wood under bark, at forest road</v>
      </c>
      <c r="BL11" s="29" t="str">
        <f>INDEX(Roundwood_transp._input!$D$1:$M$95,MATCH('2.LCIA'!BL$8,Roundwood_transp._input!$D$1:$D$95,0),7)</f>
        <v>sawlog and veneer log, softwood, sustainable forest management, measured as solid wood under bark, at forest road</v>
      </c>
      <c r="BM11" s="29" t="str">
        <f>INDEX(Roundwood_transp._input!$D$1:$M$95,MATCH('2.LCIA'!BM$8,Roundwood_transp._input!$D$1:$D$95,0),7)</f>
        <v>sawlog and veneer log, softwood, sustainable forest management, measured as solid wood under bark, at forest road</v>
      </c>
      <c r="BN11" s="29" t="str">
        <f>INDEX(Roundwood_transp._input!$D$1:$M$95,MATCH('2.LCIA'!BN$8,Roundwood_transp._input!$D$1:$D$95,0),7)</f>
        <v>sawlog and veneer log, softwood, sustainable forest management, measured as solid wood under bark, at forest road</v>
      </c>
      <c r="BO11" s="29" t="str">
        <f>INDEX(Roundwood_transp._input!$D$1:$M$95,MATCH('2.LCIA'!BO$8,Roundwood_transp._input!$D$1:$D$95,0),7)</f>
        <v>sawlog and veneer log, softwood, sustainable forest management, measured as solid wood under bark, at forest road</v>
      </c>
      <c r="BP11" s="29" t="str">
        <f>INDEX(Roundwood_transp._input!$D$1:$M$95,MATCH('2.LCIA'!BP$8,Roundwood_transp._input!$D$1:$D$95,0),7)</f>
        <v>sawlog and veneer log, softwood, sustainable forest management, measured as solid wood under bark, at forest road</v>
      </c>
      <c r="BQ11" s="29" t="str">
        <f>INDEX(Roundwood_transp._input!$D$1:$M$95,MATCH('2.LCIA'!BQ$8,Roundwood_transp._input!$D$1:$D$95,0),7)</f>
        <v>sawlog and veneer log, softwood, sustainable forest management, measured as solid wood under bark, at forest road</v>
      </c>
      <c r="BR11" s="29" t="str">
        <f>INDEX(Roundwood_transp._input!$D$1:$M$95,MATCH('2.LCIA'!BR$8,Roundwood_transp._input!$D$1:$D$95,0),7)</f>
        <v>sawlog and veneer log, softwood, sustainable forest management, measured as solid wood under bark, at forest road</v>
      </c>
      <c r="BS11" s="29" t="str">
        <f>INDEX(Roundwood_transp._input!$D$1:$M$95,MATCH('2.LCIA'!BS$8,Roundwood_transp._input!$D$1:$D$95,0),7)</f>
        <v>sawlog and veneer log, softwood, sustainable forest management, measured as solid wood under bark, at forest road</v>
      </c>
      <c r="BT11" s="29" t="str">
        <f>INDEX(Roundwood_transp._input!$D$1:$M$95,MATCH('2.LCIA'!BT$8,Roundwood_transp._input!$D$1:$D$95,0),7)</f>
        <v>sawlog and veneer log, softwood, sustainable forest management, measured as solid wood under bark, at forest road</v>
      </c>
      <c r="BU11" s="29" t="str">
        <f>INDEX(Roundwood_transp._input!$D$1:$M$95,MATCH('2.LCIA'!BU$8,Roundwood_transp._input!$D$1:$D$95,0),7)</f>
        <v>sawlog and veneer log, softwood, sustainable forest management, measured as solid wood under bark, at forest road</v>
      </c>
      <c r="BV11" s="29" t="str">
        <f>INDEX(Roundwood_transp._input!$D$1:$M$95,MATCH('2.LCIA'!BV$8,Roundwood_transp._input!$D$1:$D$95,0),7)</f>
        <v>sawlog and veneer log, softwood, sustainable forest management, measured as solid wood under bark, at forest road</v>
      </c>
      <c r="BW11" s="29" t="str">
        <f>INDEX(Roundwood_transp._input!$D$1:$M$95,MATCH('2.LCIA'!BW$8,Roundwood_transp._input!$D$1:$D$95,0),7)</f>
        <v>sawlog and veneer log, softwood, sustainable forest management, measured as solid wood under bark, at forest road</v>
      </c>
      <c r="BX11" s="29" t="str">
        <f>INDEX(Roundwood_transp._input!$D$1:$M$95,MATCH('2.LCIA'!BX$8,Roundwood_transp._input!$D$1:$D$95,0),7)</f>
        <v>sawlog and veneer log, softwood, sustainable forest management, measured as solid wood under bark, at forest road</v>
      </c>
      <c r="BY11" s="29" t="str">
        <f>INDEX(Roundwood_transp._input!$D$1:$M$95,MATCH('2.LCIA'!BY$8,Roundwood_transp._input!$D$1:$D$95,0),7)</f>
        <v>sawlog and veneer log, softwood, sustainable forest management, measured as solid wood under bark, at forest road</v>
      </c>
      <c r="BZ11" s="29" t="str">
        <f>INDEX(Roundwood_transp._input!$D$1:$M$95,MATCH('2.LCIA'!BZ$8,Roundwood_transp._input!$D$1:$D$95,0),7)</f>
        <v>sawlog and veneer log, softwood, sustainable forest management, measured as solid wood under bark, at forest road</v>
      </c>
      <c r="CA11" s="29" t="str">
        <f>INDEX(Roundwood_transp._input!$D$1:$M$95,MATCH('2.LCIA'!CA$8,Roundwood_transp._input!$D$1:$D$95,0),7)</f>
        <v>sawlog and veneer log, softwood, sustainable forest management, measured as solid wood under bark, at forest road</v>
      </c>
      <c r="CB11" s="29" t="str">
        <f>INDEX(Roundwood_transp._input!$D$1:$M$95,MATCH('2.LCIA'!CB$8,Roundwood_transp._input!$D$1:$D$95,0),7)</f>
        <v>sawlog and veneer log, softwood, sustainable forest management, measured as solid wood under bark, at forest road</v>
      </c>
      <c r="CC11" s="29" t="str">
        <f>INDEX(Roundwood_transp._input!$D$1:$M$95,MATCH('2.LCIA'!CC$8,Roundwood_transp._input!$D$1:$D$95,0),7)</f>
        <v>sawlog and veneer log, softwood, sustainable forest management, measured as solid wood under bark, at forest road</v>
      </c>
      <c r="CD11" s="29" t="str">
        <f>INDEX(Roundwood_transp._input!$D$1:$M$95,MATCH('2.LCIA'!CD$8,Roundwood_transp._input!$D$1:$D$95,0),7)</f>
        <v>sawlog and veneer log, softwood, sustainable forest management, measured as solid wood under bark, at forest road</v>
      </c>
      <c r="CE11" s="29" t="str">
        <f>INDEX(Roundwood_transp._input!$D$1:$M$95,MATCH('2.LCIA'!CE$8,Roundwood_transp._input!$D$1:$D$95,0),7)</f>
        <v>sawlog and veneer log, softwood, sustainable forest management, measured as solid wood under bark, at forest road</v>
      </c>
      <c r="CF11" s="29" t="str">
        <f>INDEX(Roundwood_transp._input!$D$1:$M$95,MATCH('2.LCIA'!CF$8,Roundwood_transp._input!$D$1:$D$95,0),7)</f>
        <v>sawlog and veneer log, softwood, sustainable forest management, measured as solid wood under bark, at forest road</v>
      </c>
      <c r="CG11" s="29" t="str">
        <f>INDEX(Roundwood_transp._input!$D$1:$M$95,MATCH('2.LCIA'!CG$8,Roundwood_transp._input!$D$1:$D$95,0),7)</f>
        <v>sawlog and veneer log, softwood, sustainable forest management, measured as solid wood under bark, at forest road</v>
      </c>
      <c r="CH11" s="29" t="str">
        <f>INDEX(Roundwood_transp._input!$D$1:$M$95,MATCH('2.LCIA'!CH$8,Roundwood_transp._input!$D$1:$D$95,0),7)</f>
        <v>sawlog and veneer log, softwood, sustainable forest management, measured as solid wood under bark, at forest road</v>
      </c>
      <c r="CI11" s="29" t="str">
        <f>INDEX(Roundwood_transp._input!$D$1:$M$95,MATCH('2.LCIA'!CI$8,Roundwood_transp._input!$D$1:$D$95,0),7)</f>
        <v>sawlog and veneer log, softwood, sustainable forest management, measured as solid wood under bark, at forest road</v>
      </c>
      <c r="CJ11" s="29" t="str">
        <f>INDEX(Roundwood_transp._input!$D$1:$M$95,MATCH('2.LCIA'!CJ$8,Roundwood_transp._input!$D$1:$D$95,0),7)</f>
        <v>sawlog and veneer log, softwood, sustainable forest management, measured as solid wood under bark, at forest road</v>
      </c>
      <c r="CK11" s="29" t="str">
        <f>INDEX(Roundwood_transp._input!$D$1:$M$95,MATCH('2.LCIA'!CK$8,Roundwood_transp._input!$D$1:$D$95,0),7)</f>
        <v>sawlog and veneer log, softwood, sustainable forest management, measured as solid wood under bark, at forest road</v>
      </c>
      <c r="CL11" s="29" t="str">
        <f>INDEX(Roundwood_transp._input!$D$1:$M$95,MATCH('2.LCIA'!CL$8,Roundwood_transp._input!$D$1:$D$95,0),7)</f>
        <v>sawlog and veneer log, softwood, sustainable forest management, measured as solid wood under bark, at forest road</v>
      </c>
      <c r="CM11" s="29" t="str">
        <f>INDEX(Roundwood_transp._input!$D$1:$M$95,MATCH('2.LCIA'!CM$8,Roundwood_transp._input!$D$1:$D$95,0),7)</f>
        <v>sawlog and veneer log, softwood, sustainable forest management, measured as solid wood under bark, at forest road</v>
      </c>
      <c r="CN11" s="29" t="str">
        <f>INDEX(Roundwood_transp._input!$D$1:$M$95,MATCH('2.LCIA'!CN$8,Roundwood_transp._input!$D$1:$D$95,0),7)</f>
        <v>sawlog and veneer log, softwood, sustainable forest management, measured as solid wood under bark, at forest road</v>
      </c>
      <c r="CO11" s="29" t="str">
        <f>INDEX(Roundwood_transp._input!$D$1:$M$95,MATCH('2.LCIA'!CO$8,Roundwood_transp._input!$D$1:$D$95,0),7)</f>
        <v>sawlog and veneer log, softwood, sustainable forest management, measured as solid wood under bark, at forest road</v>
      </c>
      <c r="CP11" s="29" t="str">
        <f>INDEX(Roundwood_transp._input!$D$1:$M$95,MATCH('2.LCIA'!CP$8,Roundwood_transp._input!$D$1:$D$95,0),7)</f>
        <v>sawlog and veneer log, softwood, sustainable forest management, measured as solid wood under bark, at forest road</v>
      </c>
      <c r="CQ11" s="29" t="str">
        <f>INDEX(Roundwood_transp._input!$D$1:$M$95,MATCH('2.LCIA'!CQ$8,Roundwood_transp._input!$D$1:$D$95,0),7)</f>
        <v>sawlog and veneer log, softwood, sustainable forest management, measured as solid wood under bark, at forest road</v>
      </c>
      <c r="CR11" s="29" t="str">
        <f>INDEX(Roundwood_transp._input!$D$1:$M$95,MATCH('2.LCIA'!CR$8,Roundwood_transp._input!$D$1:$D$95,0),7)</f>
        <v>sawlog and veneer log, softwood, sustainable forest management, measured as solid wood under bark, at forest road</v>
      </c>
      <c r="CS11" s="29" t="str">
        <f>INDEX(Roundwood_transp._input!$D$1:$M$95,MATCH('2.LCIA'!CS$8,Roundwood_transp._input!$D$1:$D$95,0),7)</f>
        <v>sawlog and veneer log, softwood, sustainable forest management, measured as solid wood under bark, at forest road</v>
      </c>
      <c r="CT11" s="29" t="str">
        <f>INDEX(Roundwood_transp._input!$D$1:$M$95,MATCH('2.LCIA'!CT$8,Roundwood_transp._input!$D$1:$D$95,0),7)</f>
        <v>sawlog and veneer log, softwood, sustainable forest management, measured as solid wood under bark, at forest road</v>
      </c>
      <c r="CU11" s="29" t="str">
        <f>INDEX(Roundwood_transp._input!$D$1:$M$95,MATCH('2.LCIA'!CU$8,Roundwood_transp._input!$D$1:$D$95,0),7)</f>
        <v>sawlog and veneer log, softwood, sustainable forest management, measured as solid wood under bark, at forest road</v>
      </c>
      <c r="CV11" s="29" t="str">
        <f>INDEX(Roundwood_transp._input!$D$1:$M$95,MATCH('2.LCIA'!CV$8,Roundwood_transp._input!$D$1:$D$95,0),7)</f>
        <v>sawlog and veneer log, softwood, sustainable forest management, measured as solid wood under bark, at forest road</v>
      </c>
      <c r="CW11" s="29" t="str">
        <f>INDEX(Roundwood_transp._input!$D$1:$M$95,MATCH('2.LCIA'!CW$8,Roundwood_transp._input!$D$1:$D$95,0),7)</f>
        <v>sawlog and veneer log, softwood, sustainable forest management, measured as solid wood under bark, at forest road</v>
      </c>
      <c r="CX11" s="29" t="str">
        <f>INDEX(Roundwood_transp._input!$D$1:$M$95,MATCH('2.LCIA'!CX$8,Roundwood_transp._input!$D$1:$D$95,0),7)</f>
        <v>sawlog and veneer log, softwood, sustainable forest management, measured as solid wood under bark, at forest road</v>
      </c>
      <c r="CY11" s="29" t="str">
        <f>INDEX(Roundwood_transp._input!$D$1:$M$95,MATCH('2.LCIA'!CY$8,Roundwood_transp._input!$D$1:$D$95,0),7)</f>
        <v>sawlog and veneer log, softwood, sustainable forest management, measured as solid wood under bark, at forest road</v>
      </c>
      <c r="CZ11" s="29" t="str">
        <f>INDEX(Roundwood_transp._input!$D$1:$M$95,MATCH('2.LCIA'!CZ$8,Roundwood_transp._input!$D$1:$D$95,0),7)</f>
        <v>sawlog and veneer log, softwood, sustainable forest management, measured as solid wood under bark, at forest road</v>
      </c>
      <c r="DA11" s="29" t="str">
        <f>INDEX(Roundwood_transp._input!$D$1:$M$95,MATCH('2.LCIA'!DA$8,Roundwood_transp._input!$D$1:$D$95,0),7)</f>
        <v>sawlog and veneer log, softwood, sustainable forest management, measured as solid wood under bark, at forest road</v>
      </c>
      <c r="DB11" s="29" t="str">
        <f>INDEX(Roundwood_transp._input!$D$1:$M$95,MATCH('2.LCIA'!DB$8,Roundwood_transp._input!$D$1:$D$95,0),7)</f>
        <v>sawlog and veneer log, softwood, sustainable forest management, measured as solid wood under bark, at forest road</v>
      </c>
      <c r="DC11" s="29" t="str">
        <f>INDEX(Roundwood_transp._input!$D$1:$M$95,MATCH('2.LCIA'!DC$8,Roundwood_transp._input!$D$1:$D$95,0),7)</f>
        <v>sawlog and veneer log, softwood, sustainable forest management, measured as solid wood under bark, at forest road</v>
      </c>
      <c r="DD11" s="29" t="str">
        <f>INDEX(Roundwood_transp._input!$D$1:$M$95,MATCH('2.LCIA'!DD$8,Roundwood_transp._input!$D$1:$D$95,0),7)</f>
        <v>sawlog and veneer log, softwood, sustainable forest management, measured as solid wood under bark, at forest road</v>
      </c>
      <c r="DE11" s="29" t="str">
        <f>INDEX(Roundwood_transp._input!$D$1:$M$95,MATCH('2.LCIA'!DE$8,Roundwood_transp._input!$D$1:$D$95,0),7)</f>
        <v>sawlog and veneer log, softwood, sustainable forest management, measured as solid wood under bark, at forest road</v>
      </c>
      <c r="DF11" s="29" t="str">
        <f>INDEX(Roundwood_transp._input!$D$1:$M$95,MATCH('2.LCIA'!DF$8,Roundwood_transp._input!$D$1:$D$95,0),7)</f>
        <v>sawlog and veneer log, softwood, sustainable forest management, measured as solid wood under bark, at forest road</v>
      </c>
      <c r="DG11" s="29" t="e">
        <f>INDEX(Roundwood_transp._input!$D$1:$M$95,MATCH('2.LCIA'!DG$8,Roundwood_transp._input!$D$1:$D$95,0),7)</f>
        <v>#VALUE!</v>
      </c>
      <c r="DH11" s="29" t="e">
        <f>INDEX(Roundwood_transp._input!$D$1:$M$95,MATCH('2.LCIA'!DH$8,Roundwood_transp._input!$D$1:$D$95,0),7)</f>
        <v>#VALUE!</v>
      </c>
      <c r="DI11" s="29" t="str">
        <f>INDEX(Roundwood_transp._input!$D$1:$M$95,MATCH('2.LCIA'!DI$8,Roundwood_transp._input!$D$1:$D$95,0),7)</f>
        <v>sawlog and veneer log, hardwood, sustainable forest management, measured as solid wood under bark, at forest road</v>
      </c>
      <c r="DJ11" s="29" t="str">
        <f>INDEX(Roundwood_transp._input!$D$1:$M$95,MATCH('2.LCIA'!DJ$8,Roundwood_transp._input!$D$1:$D$95,0),7)</f>
        <v>sawlog and veneer log, hardwood, sustainable forest management, measured as solid wood under bark, at forest road</v>
      </c>
      <c r="DK11" s="29" t="str">
        <f>INDEX(Roundwood_transp._input!$D$1:$M$95,MATCH('2.LCIA'!DK$8,Roundwood_transp._input!$D$1:$D$95,0),7)</f>
        <v>sawlog and veneer log, hardwood, sustainable forest management, measured as solid wood under bark, at forest road</v>
      </c>
      <c r="DL11" s="29" t="str">
        <f>INDEX(Roundwood_transp._input!$D$1:$M$95,MATCH('2.LCIA'!DL$8,Roundwood_transp._input!$D$1:$D$95,0),7)</f>
        <v>sawlog and veneer log, hardwood, sustainable forest management, measured as solid wood under bark, at forest road</v>
      </c>
      <c r="DM11" s="29" t="str">
        <f>INDEX(Roundwood_transp._input!$D$1:$M$95,MATCH('2.LCIA'!DM$8,Roundwood_transp._input!$D$1:$D$95,0),7)</f>
        <v>sawlog and veneer log, hardwood, sustainable forest management, measured as solid wood under bark, at forest road</v>
      </c>
      <c r="DN11" s="29" t="str">
        <f>INDEX(Roundwood_transp._input!$D$1:$M$95,MATCH('2.LCIA'!DN$8,Roundwood_transp._input!$D$1:$D$95,0),7)</f>
        <v>sawlog and veneer log, hardwood, sustainable forest management, measured as solid wood under bark, at forest road</v>
      </c>
      <c r="DO11" s="29" t="str">
        <f>INDEX(Roundwood_transp._input!$D$1:$M$95,MATCH('2.LCIA'!DO$8,Roundwood_transp._input!$D$1:$D$95,0),7)</f>
        <v>sawlog and veneer log, hardwood, sustainable forest management, measured as solid wood under bark, at forest road</v>
      </c>
      <c r="DP11" s="29" t="str">
        <f>INDEX(Roundwood_transp._input!$D$1:$M$95,MATCH('2.LCIA'!DP$8,Roundwood_transp._input!$D$1:$D$95,0),7)</f>
        <v>sawlog and veneer log, hardwood, sustainable forest management, measured as solid wood under bark, at forest road</v>
      </c>
      <c r="DQ11" s="29" t="str">
        <f>INDEX(Roundwood_transp._input!$D$1:$M$95,MATCH('2.LCIA'!DQ$8,Roundwood_transp._input!$D$1:$D$95,0),7)</f>
        <v>sawlog and veneer log, hardwood, sustainable forest management, measured as solid wood under bark, at forest road</v>
      </c>
      <c r="DR11" s="29" t="str">
        <f>INDEX(Roundwood_transp._input!$D$1:$M$95,MATCH('2.LCIA'!DR$8,Roundwood_transp._input!$D$1:$D$95,0),7)</f>
        <v>sawlog and veneer log, softwood, sustainable forest management, measured as solid wood under bark, at forest road</v>
      </c>
      <c r="DS11" s="29" t="str">
        <f>INDEX(Roundwood_transp._input!$D$1:$M$95,MATCH('2.LCIA'!DS$8,Roundwood_transp._input!$D$1:$D$95,0),7)</f>
        <v>sawlog and veneer log, softwood, sustainable forest management, measured as solid wood under bark, at forest road</v>
      </c>
      <c r="DT11" s="29" t="str">
        <f>INDEX(Roundwood_transp._input!$D$1:$M$95,MATCH('2.LCIA'!DT$8,Roundwood_transp._input!$D$1:$D$95,0),7)</f>
        <v>sawlog and veneer log, softwood, sustainable forest management, measured as solid wood under bark, at forest road</v>
      </c>
      <c r="DU11" s="29" t="str">
        <f>INDEX(Roundwood_transp._input!$D$1:$M$95,MATCH('2.LCIA'!DU$8,Roundwood_transp._input!$D$1:$D$95,0),7)</f>
        <v>sawlog and veneer log, softwood, sustainable forest management, measured as solid wood under bark, at forest road</v>
      </c>
      <c r="DV11" s="29" t="str">
        <f>INDEX(Roundwood_transp._input!$D$1:$M$95,MATCH('2.LCIA'!DV$8,Roundwood_transp._input!$D$1:$D$95,0),7)</f>
        <v>sawlog and veneer log, softwood, sustainable forest management, measured as solid wood under bark, at forest road</v>
      </c>
      <c r="DW11" s="29" t="str">
        <f>INDEX(Roundwood_transp._input!$D$1:$M$95,MATCH('2.LCIA'!DW$8,Roundwood_transp._input!$D$1:$D$95,0),7)</f>
        <v>sawlog and veneer log, softwood, sustainable forest management, measured as solid wood under bark, at forest road</v>
      </c>
      <c r="DX11" s="29" t="str">
        <f>INDEX(Roundwood_transp._input!$D$1:$M$95,MATCH('2.LCIA'!DX$8,Roundwood_transp._input!$D$1:$D$95,0),7)</f>
        <v>sawlog and veneer log, softwood, sustainable forest management, measured as solid wood under bark, at forest road</v>
      </c>
      <c r="DY11" s="29" t="str">
        <f>INDEX(Roundwood_transp._input!$D$1:$M$95,MATCH('2.LCIA'!DY$8,Roundwood_transp._input!$D$1:$D$95,0),7)</f>
        <v>sawlog and veneer log, softwood, sustainable forest management, measured as solid wood under bark, at forest road</v>
      </c>
      <c r="DZ11" s="29" t="str">
        <f>INDEX(Roundwood_transp._input!$D$1:$M$95,MATCH('2.LCIA'!DZ$8,Roundwood_transp._input!$D$1:$D$95,0),7)</f>
        <v>sawlog and veneer log, softwood, sustainable forest management, measured as solid wood under bark, at forest road</v>
      </c>
      <c r="EA11" s="29" t="str">
        <f>INDEX(Roundwood_transp._input!$D$1:$M$95,MATCH('2.LCIA'!EA$8,Roundwood_transp._input!$D$1:$D$95,0),7)</f>
        <v>sawlog and veneer log, softwood, sustainable forest management, measured as solid wood under bark, at forest road</v>
      </c>
      <c r="EB11" s="29" t="str">
        <f>INDEX(Roundwood_transp._input!$D$1:$M$95,MATCH('2.LCIA'!EB$8,Roundwood_transp._input!$D$1:$D$95,0),7)</f>
        <v>sawlog and veneer log, softwood, sustainable forest management, measured as solid wood under bark, at forest road</v>
      </c>
      <c r="EC11" s="29" t="str">
        <f>INDEX(Roundwood_transp._input!$D$1:$M$95,MATCH('2.LCIA'!EC$8,Roundwood_transp._input!$D$1:$D$95,0),7)</f>
        <v>sawlog and veneer log, softwood, sustainable forest management, measured as solid wood under bark, at forest road</v>
      </c>
      <c r="ED11" s="29" t="str">
        <f>INDEX(Roundwood_transp._input!$D$1:$M$95,MATCH('2.LCIA'!ED$8,Roundwood_transp._input!$D$1:$D$95,0),7)</f>
        <v>sawlog and veneer log, softwood, sustainable forest management, measured as solid wood under bark, at forest road</v>
      </c>
      <c r="EE11" s="29" t="str">
        <f>INDEX(Roundwood_transp._input!$D$1:$M$95,MATCH('2.LCIA'!EE$8,Roundwood_transp._input!$D$1:$D$95,0),7)</f>
        <v>sawlog and veneer log, softwood, sustainable forest management, measured as solid wood under bark, at forest road</v>
      </c>
      <c r="EF11" s="29" t="str">
        <f>INDEX(Roundwood_transp._input!$D$1:$M$95,MATCH('2.LCIA'!EF$8,Roundwood_transp._input!$D$1:$D$95,0),7)</f>
        <v>sawlog and veneer log, softwood, sustainable forest management, measured as solid wood under bark, at forest road</v>
      </c>
      <c r="EG11" s="29" t="str">
        <f>INDEX(Roundwood_transp._input!$D$1:$M$95,MATCH('2.LCIA'!EG$8,Roundwood_transp._input!$D$1:$D$95,0),7)</f>
        <v>sawlog and veneer log, softwood, sustainable forest management, measured as solid wood under bark, at forest road</v>
      </c>
      <c r="EH11" s="29" t="str">
        <f>INDEX(Roundwood_transp._input!$D$1:$M$95,MATCH('2.LCIA'!EH$8,Roundwood_transp._input!$D$1:$D$95,0),7)</f>
        <v>sawlog and veneer log, softwood, sustainable forest management, measured as solid wood under bark, at forest road</v>
      </c>
      <c r="EI11" s="29" t="str">
        <f>INDEX(Roundwood_transp._input!$D$1:$M$95,MATCH('2.LCIA'!EI$8,Roundwood_transp._input!$D$1:$D$95,0),7)</f>
        <v>sawlog and veneer log, softwood, sustainable forest management, measured as solid wood under bark, at forest road</v>
      </c>
      <c r="EJ11" s="29" t="str">
        <f>INDEX(Roundwood_transp._input!$D$1:$M$95,MATCH('2.LCIA'!EJ$8,Roundwood_transp._input!$D$1:$D$95,0),7)</f>
        <v>sawlog and veneer log, hardwood, sustainable forest management, measured as solid wood under bark, at forest road</v>
      </c>
      <c r="EK11" s="29" t="str">
        <f>INDEX(Roundwood_transp._input!$D$1:$M$95,MATCH('2.LCIA'!EK$8,Roundwood_transp._input!$D$1:$D$95,0),7)</f>
        <v>sawlog and veneer log, hardwood, sustainable forest management, measured as solid wood under bark, at forest road</v>
      </c>
      <c r="EL11" s="29" t="str">
        <f>INDEX(Roundwood_transp._input!$D$1:$M$95,MATCH('2.LCIA'!EL$8,Roundwood_transp._input!$D$1:$D$95,0),7)</f>
        <v>sawlog and veneer log, hardwood, sustainable forest management, measured as solid wood under bark, at forest road</v>
      </c>
      <c r="EM11" s="29" t="str">
        <f>INDEX(Roundwood_transp._input!$D$1:$M$95,MATCH('2.LCIA'!EM$8,Roundwood_transp._input!$D$1:$D$95,0),7)</f>
        <v>sawlog and veneer log, hardwood, sustainable forest management, measured as solid wood under bark, at forest road</v>
      </c>
      <c r="EN11" s="29" t="str">
        <f>INDEX(Roundwood_transp._input!$D$1:$M$95,MATCH('2.LCIA'!EN$8,Roundwood_transp._input!$D$1:$D$95,0),7)</f>
        <v>sawlog and veneer log, hardwood, sustainable forest management, measured as solid wood under bark, at forest road</v>
      </c>
      <c r="EO11" s="29" t="str">
        <f>INDEX(Roundwood_transp._input!$D$1:$M$95,MATCH('2.LCIA'!EO$8,Roundwood_transp._input!$D$1:$D$95,0),7)</f>
        <v>sawlog and veneer log, hardwood, sustainable forest management, measured as solid wood under bark, at forest road</v>
      </c>
      <c r="EP11" s="29" t="str">
        <f>INDEX(Roundwood_transp._input!$D$1:$M$95,MATCH('2.LCIA'!EP$8,Roundwood_transp._input!$D$1:$D$95,0),7)</f>
        <v>sawlog and veneer log, hardwood, sustainable forest management, measured as solid wood under bark, at forest road</v>
      </c>
      <c r="EQ11" s="29" t="str">
        <f>INDEX(Roundwood_transp._input!$D$1:$M$95,MATCH('2.LCIA'!EQ$8,Roundwood_transp._input!$D$1:$D$95,0),7)</f>
        <v>sawlog and veneer log, hardwood, sustainable forest management, measured as solid wood under bark, at forest road</v>
      </c>
      <c r="ER11" s="29" t="str">
        <f>INDEX(Roundwood_transp._input!$D$1:$M$95,MATCH('2.LCIA'!ER$8,Roundwood_transp._input!$D$1:$D$95,0),7)</f>
        <v>sawlog and veneer log, hardwood, sustainable forest management, measured as solid wood under bark, at forest road</v>
      </c>
      <c r="ES11" s="29" t="str">
        <f>INDEX(Roundwood_transp._input!$D$1:$M$95,MATCH('2.LCIA'!ES$8,Roundwood_transp._input!$D$1:$D$95,0),7)</f>
        <v>sawlog and veneer log, hardwood, sustainable forest management, measured as solid wood under bark, at forest road</v>
      </c>
      <c r="ET11" s="29" t="str">
        <f>INDEX(Roundwood_transp._input!$D$1:$M$95,MATCH('2.LCIA'!ET$8,Roundwood_transp._input!$D$1:$D$95,0),7)</f>
        <v>sawlog and veneer log, hardwood, sustainable forest management, measured as solid wood under bark, at forest road</v>
      </c>
      <c r="EU11" s="29" t="str">
        <f>INDEX(Roundwood_transp._input!$D$1:$M$95,MATCH('2.LCIA'!EU$8,Roundwood_transp._input!$D$1:$D$95,0),7)</f>
        <v>sawlog and veneer log, hardwood, sustainable forest management, measured as solid wood under bark, at forest road</v>
      </c>
      <c r="EV11" s="29" t="str">
        <f>INDEX(Roundwood_transp._input!$D$1:$M$95,MATCH('2.LCIA'!EV$8,Roundwood_transp._input!$D$1:$D$95,0),7)</f>
        <v>sawlog and veneer log, hardwood, sustainable forest management, measured as solid wood under bark, at forest road</v>
      </c>
      <c r="EW11" s="29" t="str">
        <f>INDEX(Roundwood_transp._input!$D$1:$M$95,MATCH('2.LCIA'!EW$8,Roundwood_transp._input!$D$1:$D$95,0),7)</f>
        <v>sawlog and veneer log, hardwood, sustainable forest management, measured as solid wood under bark, at forest road</v>
      </c>
      <c r="EX11" s="29" t="str">
        <f>INDEX(Roundwood_transp._input!$D$1:$M$95,MATCH('2.LCIA'!EX$8,Roundwood_transp._input!$D$1:$D$95,0),7)</f>
        <v>sawlog and veneer log, hardwood, sustainable forest management, measured as solid wood under bark, at forest road</v>
      </c>
      <c r="EY11" s="29" t="str">
        <f>INDEX(Roundwood_transp._input!$D$1:$M$95,MATCH('2.LCIA'!EY$8,Roundwood_transp._input!$D$1:$D$95,0),7)</f>
        <v>sawlog and veneer log, hardwood, sustainable forest management, measured as solid wood under bark, at forest road</v>
      </c>
      <c r="EZ11" s="29" t="str">
        <f>INDEX(Roundwood_transp._input!$D$1:$M$95,MATCH('2.LCIA'!EZ$8,Roundwood_transp._input!$D$1:$D$95,0),7)</f>
        <v>sawlog and veneer log, hardwood, sustainable forest management, measured as solid wood under bark, at forest road</v>
      </c>
      <c r="FA11" s="29" t="str">
        <f>INDEX(Roundwood_transp._input!$D$1:$M$95,MATCH('2.LCIA'!FA$8,Roundwood_transp._input!$D$1:$D$95,0),7)</f>
        <v>sawlog and veneer log, hardwood, sustainable forest management, measured as solid wood under bark, at forest road</v>
      </c>
      <c r="FB11" s="29" t="str">
        <f>INDEX(Roundwood_transp._input!$D$1:$M$95,MATCH('2.LCIA'!FB$8,Roundwood_transp._input!$D$1:$D$95,0),7)</f>
        <v>sawlog and veneer log, hardwood, sustainable forest management, measured as solid wood under bark, at forest road</v>
      </c>
      <c r="FC11" s="29" t="str">
        <f>INDEX(Roundwood_transp._input!$D$1:$M$95,MATCH('2.LCIA'!FC$8,Roundwood_transp._input!$D$1:$D$95,0),7)</f>
        <v>sawlog and veneer log, hardwood, sustainable forest management, measured as solid wood under bark, at forest road</v>
      </c>
      <c r="FD11" s="29" t="str">
        <f>INDEX(Roundwood_transp._input!$D$1:$M$95,MATCH('2.LCIA'!FD$8,Roundwood_transp._input!$D$1:$D$95,0),7)</f>
        <v>sawlog and veneer log, hardwood, sustainable forest management, measured as solid wood under bark, at forest road</v>
      </c>
      <c r="FE11" s="29" t="str">
        <f>INDEX(Roundwood_transp._input!$D$1:$M$95,MATCH('2.LCIA'!FE$8,Roundwood_transp._input!$D$1:$D$95,0),7)</f>
        <v>sawlog and veneer log, hardwood, sustainable forest management, measured as solid wood under bark, at forest road</v>
      </c>
      <c r="FF11" s="29" t="str">
        <f>INDEX(Roundwood_transp._input!$D$1:$M$95,MATCH('2.LCIA'!FF$8,Roundwood_transp._input!$D$1:$D$95,0),7)</f>
        <v>sawlog and veneer log, hardwood, sustainable forest management, measured as solid wood under bark, at forest road</v>
      </c>
      <c r="FG11" s="29" t="str">
        <f>INDEX(Roundwood_transp._input!$D$1:$M$95,MATCH('2.LCIA'!FG$8,Roundwood_transp._input!$D$1:$D$95,0),7)</f>
        <v>sawlog and veneer log, hardwood, sustainable forest management, measured as solid wood under bark, at forest road</v>
      </c>
      <c r="FH11" s="29" t="str">
        <f>INDEX(Roundwood_transp._input!$D$1:$M$95,MATCH('2.LCIA'!FH$8,Roundwood_transp._input!$D$1:$D$95,0),7)</f>
        <v>sawlog and veneer log, hardwood, sustainable forest management, measured as solid wood under bark, at forest road</v>
      </c>
      <c r="FI11" s="29" t="str">
        <f>INDEX(Roundwood_transp._input!$D$1:$M$95,MATCH('2.LCIA'!FI$8,Roundwood_transp._input!$D$1:$D$95,0),7)</f>
        <v>sawlog and veneer log, hardwood, sustainable forest management, measured as solid wood under bark, at forest road</v>
      </c>
      <c r="FJ11" s="29" t="str">
        <f>INDEX(Roundwood_transp._input!$D$1:$M$95,MATCH('2.LCIA'!FJ$8,Roundwood_transp._input!$D$1:$D$95,0),7)</f>
        <v>sawlog and veneer log, hardwood, sustainable forest management, measured as solid wood under bark, at forest road</v>
      </c>
      <c r="FK11" s="29" t="str">
        <f>INDEX(Roundwood_transp._input!$D$1:$M$95,MATCH('2.LCIA'!FK$8,Roundwood_transp._input!$D$1:$D$95,0),7)</f>
        <v>sawlog and veneer log, softwood, sustainable forest management, measured as solid wood under bark, at forest road</v>
      </c>
      <c r="FL11" s="29" t="str">
        <f>INDEX(Roundwood_transp._input!$D$1:$M$95,MATCH('2.LCIA'!FL$8,Roundwood_transp._input!$D$1:$D$95,0),7)</f>
        <v>sawlog and veneer log, softwood, sustainable forest management, measured as solid wood under bark, at forest road</v>
      </c>
      <c r="FM11" s="29" t="str">
        <f>INDEX(Roundwood_transp._input!$D$1:$M$95,MATCH('2.LCIA'!FM$8,Roundwood_transp._input!$D$1:$D$95,0),7)</f>
        <v>sawlog and veneer log, softwood, sustainable forest management, measured as solid wood under bark, at forest road</v>
      </c>
      <c r="FN11" s="29" t="str">
        <f>INDEX(Roundwood_transp._input!$D$1:$M$95,MATCH('2.LCIA'!FN$8,Roundwood_transp._input!$D$1:$D$95,0),7)</f>
        <v>sawlog and veneer log, softwood, sustainable forest management, measured as solid wood under bark, at forest road</v>
      </c>
      <c r="FO11" s="29" t="str">
        <f>INDEX(Roundwood_transp._input!$D$1:$M$95,MATCH('2.LCIA'!FO$8,Roundwood_transp._input!$D$1:$D$95,0),7)</f>
        <v>sawlog and veneer log, softwood, sustainable forest management, measured as solid wood under bark, at forest road</v>
      </c>
      <c r="FP11" s="29" t="str">
        <f>INDEX(Roundwood_transp._input!$D$1:$M$95,MATCH('2.LCIA'!FP$8,Roundwood_transp._input!$D$1:$D$95,0),7)</f>
        <v>sawlog and veneer log, softwood, sustainable forest management, measured as solid wood under bark, at forest road</v>
      </c>
      <c r="FQ11" s="29" t="str">
        <f>INDEX(Roundwood_transp._input!$D$1:$M$95,MATCH('2.LCIA'!FQ$8,Roundwood_transp._input!$D$1:$D$95,0),7)</f>
        <v>sawlog and veneer log, softwood, sustainable forest management, measured as solid wood under bark, at forest road</v>
      </c>
      <c r="FR11" s="29" t="str">
        <f>INDEX(Roundwood_transp._input!$D$1:$M$95,MATCH('2.LCIA'!FR$8,Roundwood_transp._input!$D$1:$D$95,0),7)</f>
        <v>sawlog and veneer log, softwood, sustainable forest management, measured as solid wood under bark, at forest road</v>
      </c>
      <c r="FS11" s="29" t="str">
        <f>INDEX(Roundwood_transp._input!$D$1:$M$95,MATCH('2.LCIA'!FS$8,Roundwood_transp._input!$D$1:$D$95,0),7)</f>
        <v>sawlog and veneer log, softwood, sustainable forest management, measured as solid wood under bark, at forest road</v>
      </c>
      <c r="FT11" s="29" t="str">
        <f>INDEX(Roundwood_transp._input!$D$1:$M$95,MATCH('2.LCIA'!FT$8,Roundwood_transp._input!$D$1:$D$95,0),7)</f>
        <v>sawlog and veneer log, hardwood, sustainable forest management, measured as solid wood under bark, at forest road</v>
      </c>
      <c r="FU11" s="29" t="str">
        <f>INDEX(Roundwood_transp._input!$D$1:$M$95,MATCH('2.LCIA'!FU$8,Roundwood_transp._input!$D$1:$D$95,0),7)</f>
        <v>sawlog and veneer log, hardwood, sustainable forest management, measured as solid wood under bark, at forest road</v>
      </c>
      <c r="FV11" s="29" t="str">
        <f>INDEX(Roundwood_transp._input!$D$1:$M$95,MATCH('2.LCIA'!FV$8,Roundwood_transp._input!$D$1:$D$95,0),7)</f>
        <v>sawlog and veneer log, hardwood, sustainable forest management, measured as solid wood under bark, at forest road</v>
      </c>
      <c r="FW11" s="29" t="str">
        <f>INDEX(Roundwood_transp._input!$D$1:$M$95,MATCH('2.LCIA'!FW$8,Roundwood_transp._input!$D$1:$D$95,0),7)</f>
        <v>sawlog and veneer log, hardwood, sustainable forest management, measured as solid wood under bark, at forest road</v>
      </c>
      <c r="FX11" s="29" t="str">
        <f>INDEX(Roundwood_transp._input!$D$1:$M$95,MATCH('2.LCIA'!FX$8,Roundwood_transp._input!$D$1:$D$95,0),7)</f>
        <v>sawlog and veneer log, hardwood, sustainable forest management, measured as solid wood under bark, at forest road</v>
      </c>
      <c r="FY11" s="29" t="str">
        <f>INDEX(Roundwood_transp._input!$D$1:$M$95,MATCH('2.LCIA'!FY$8,Roundwood_transp._input!$D$1:$D$95,0),7)</f>
        <v>sawlog and veneer log, hardwood, sustainable forest management, measured as solid wood under bark, at forest road</v>
      </c>
      <c r="FZ11" s="29" t="str">
        <f>INDEX(Roundwood_transp._input!$D$1:$M$95,MATCH('2.LCIA'!FZ$8,Roundwood_transp._input!$D$1:$D$95,0),7)</f>
        <v>sawlog and veneer log, hardwood, sustainable forest management, measured as solid wood under bark, at forest road</v>
      </c>
      <c r="GA11" s="29" t="str">
        <f>INDEX(Roundwood_transp._input!$D$1:$M$95,MATCH('2.LCIA'!GA$8,Roundwood_transp._input!$D$1:$D$95,0),7)</f>
        <v>sawlog and veneer log, hardwood, sustainable forest management, measured as solid wood under bark, at forest road</v>
      </c>
      <c r="GB11" s="29" t="e">
        <f>INDEX(Roundwood_transp._input!$D$1:$M$95,MATCH('2.LCIA'!GB$8,Roundwood_transp._input!$D$1:$D$95,0),7)</f>
        <v>#N/A</v>
      </c>
      <c r="GC11" s="29" t="str">
        <f>INDEX(Roundwood_transp._input!$D$1:$M$95,MATCH('2.LCIA'!GC$8,Roundwood_transp._input!$D$1:$D$95,0),7)</f>
        <v>sawlog and veneer log, hardwood, sustainable forest management, measured as solid wood under bark, at forest road</v>
      </c>
      <c r="GD11" s="29" t="str">
        <f>INDEX(Roundwood_transp._input!$D$1:$M$95,MATCH('2.LCIA'!GD$8,Roundwood_transp._input!$D$1:$D$95,0),7)</f>
        <v>sawlog and veneer log, hardwood, sustainable forest management, measured as solid wood under bark, at forest road</v>
      </c>
      <c r="GE11" s="29" t="str">
        <f>INDEX(Roundwood_transp._input!$D$1:$M$95,MATCH('2.LCIA'!GE$8,Roundwood_transp._input!$D$1:$D$95,0),7)</f>
        <v>sawlog and veneer log, hardwood, sustainable forest management, measured as solid wood under bark, at forest road</v>
      </c>
      <c r="GF11" s="29" t="str">
        <f>INDEX(Roundwood_transp._input!$D$1:$M$95,MATCH('2.LCIA'!GF$8,Roundwood_transp._input!$D$1:$D$95,0),7)</f>
        <v>sawlog and veneer log, hardwood, sustainable forest management, measured as solid wood under bark, at forest road</v>
      </c>
      <c r="GG11" s="29" t="str">
        <f>INDEX(Roundwood_transp._input!$D$1:$M$95,MATCH('2.LCIA'!GG$8,Roundwood_transp._input!$D$1:$D$95,0),7)</f>
        <v>sawlog and veneer log, hardwood, sustainable forest management, measured as solid wood under bark, at forest road</v>
      </c>
      <c r="GH11" s="29" t="str">
        <f>INDEX(Roundwood_transp._input!$D$1:$M$95,MATCH('2.LCIA'!GH$8,Roundwood_transp._input!$D$1:$D$95,0),7)</f>
        <v>sawlog and veneer log, hardwood, sustainable forest management, measured as solid wood under bark, at forest road</v>
      </c>
      <c r="GI11" s="29" t="str">
        <f>INDEX(Roundwood_transp._input!$D$1:$M$95,MATCH('2.LCIA'!GI$8,Roundwood_transp._input!$D$1:$D$95,0),7)</f>
        <v>sawlog and veneer log, hardwood, sustainable forest management, measured as solid wood under bark, at forest road</v>
      </c>
      <c r="GJ11" s="29" t="str">
        <f>INDEX(Roundwood_transp._input!$D$1:$M$95,MATCH('2.LCIA'!GJ$8,Roundwood_transp._input!$D$1:$D$95,0),7)</f>
        <v>sawlog and veneer log, hardwood, sustainable forest management, measured as solid wood under bark, at forest road</v>
      </c>
      <c r="GK11" s="29" t="str">
        <f>INDEX(Roundwood_transp._input!$D$1:$M$95,MATCH('2.LCIA'!GK$8,Roundwood_transp._input!$D$1:$D$95,0),7)</f>
        <v>sawlog and veneer log, hardwood, sustainable forest management, measured as solid wood under bark, at forest road</v>
      </c>
      <c r="GL11" s="29" t="str">
        <f>INDEX(Roundwood_transp._input!$D$1:$M$95,MATCH('2.LCIA'!GL$8,Roundwood_transp._input!$D$1:$D$95,0),7)</f>
        <v>sawlog and veneer log, softwood, sustainable forest management, measured as solid wood under bark, at forest road</v>
      </c>
      <c r="GM11" s="29" t="str">
        <f>INDEX(Roundwood_transp._input!$D$1:$M$95,MATCH('2.LCIA'!GM$8,Roundwood_transp._input!$D$1:$D$95,0),7)</f>
        <v>sawlog and veneer log, softwood, sustainable forest management, measured as solid wood under bark, at forest road</v>
      </c>
      <c r="GN11" s="29" t="str">
        <f>INDEX(Roundwood_transp._input!$D$1:$M$95,MATCH('2.LCIA'!GN$8,Roundwood_transp._input!$D$1:$D$95,0),7)</f>
        <v>sawlog and veneer log, softwood, sustainable forest management, measured as solid wood under bark, at forest road</v>
      </c>
      <c r="GO11" s="29" t="str">
        <f>INDEX(Roundwood_transp._input!$D$1:$M$95,MATCH('2.LCIA'!GO$8,Roundwood_transp._input!$D$1:$D$95,0),7)</f>
        <v>sawlog and veneer log, softwood, sustainable forest management, measured as solid wood under bark, at forest road</v>
      </c>
      <c r="GP11" s="29" t="str">
        <f>INDEX(Roundwood_transp._input!$D$1:$M$95,MATCH('2.LCIA'!GP$8,Roundwood_transp._input!$D$1:$D$95,0),7)</f>
        <v>sawlog and veneer log, softwood, sustainable forest management, measured as solid wood under bark, at forest road</v>
      </c>
      <c r="GQ11" s="29" t="str">
        <f>INDEX(Roundwood_transp._input!$D$1:$M$95,MATCH('2.LCIA'!GQ$8,Roundwood_transp._input!$D$1:$D$95,0),7)</f>
        <v>sawlog and veneer log, softwood, sustainable forest management, measured as solid wood under bark, at forest road</v>
      </c>
      <c r="GR11" s="29" t="str">
        <f>INDEX(Roundwood_transp._input!$D$1:$M$95,MATCH('2.LCIA'!GR$8,Roundwood_transp._input!$D$1:$D$95,0),7)</f>
        <v>sawlog and veneer log, softwood, sustainable forest management, measured as solid wood under bark, at forest road</v>
      </c>
      <c r="GS11" s="29" t="str">
        <f>INDEX(Roundwood_transp._input!$D$1:$M$95,MATCH('2.LCIA'!GS$8,Roundwood_transp._input!$D$1:$D$95,0),7)</f>
        <v>sawlog and veneer log, softwood, sustainable forest management, measured as solid wood under bark, at forest road</v>
      </c>
      <c r="GT11" s="29" t="str">
        <f>INDEX(Roundwood_transp._input!$D$1:$M$95,MATCH('2.LCIA'!GT$8,Roundwood_transp._input!$D$1:$D$95,0),7)</f>
        <v>sawlog and veneer log, softwood, sustainable forest management, measured as solid wood under bark, at forest road</v>
      </c>
      <c r="GU11" s="29" t="str">
        <f>INDEX(Roundwood_transp._input!$D$1:$M$95,MATCH('2.LCIA'!GU$8,Roundwood_transp._input!$D$1:$D$95,0),7)</f>
        <v>sawlog and veneer log, softwood, sustainable forest management, measured as solid wood under bark, at forest road</v>
      </c>
      <c r="GV11" s="29" t="str">
        <f>INDEX(Roundwood_transp._input!$D$1:$M$95,MATCH('2.LCIA'!GV$8,Roundwood_transp._input!$D$1:$D$95,0),7)</f>
        <v>sawlog and veneer log, softwood, sustainable forest management, measured as solid wood under bark, at forest road</v>
      </c>
      <c r="GW11" s="29" t="str">
        <f>INDEX(Roundwood_transp._input!$D$1:$M$95,MATCH('2.LCIA'!GW$8,Roundwood_transp._input!$D$1:$D$95,0),7)</f>
        <v>sawlog and veneer log, softwood, sustainable forest management, measured as solid wood under bark, at forest road</v>
      </c>
      <c r="GX11" s="29" t="str">
        <f>INDEX(Roundwood_transp._input!$D$1:$M$95,MATCH('2.LCIA'!GX$8,Roundwood_transp._input!$D$1:$D$95,0),7)</f>
        <v>sawlog and veneer log, softwood, sustainable forest management, measured as solid wood under bark, at forest road</v>
      </c>
      <c r="GY11" s="29" t="str">
        <f>INDEX(Roundwood_transp._input!$D$1:$M$95,MATCH('2.LCIA'!GY$8,Roundwood_transp._input!$D$1:$D$95,0),7)</f>
        <v>sawlog and veneer log, softwood, sustainable forest management, measured as solid wood under bark, at forest road</v>
      </c>
      <c r="GZ11" s="29" t="str">
        <f>INDEX(Roundwood_transp._input!$D$1:$M$95,MATCH('2.LCIA'!GZ$8,Roundwood_transp._input!$D$1:$D$95,0),7)</f>
        <v>sawlog and veneer log, softwood, sustainable forest management, measured as solid wood under bark, at forest road</v>
      </c>
      <c r="HA11" s="29" t="str">
        <f>INDEX(Roundwood_transp._input!$D$1:$M$95,MATCH('2.LCIA'!HA$8,Roundwood_transp._input!$D$1:$D$95,0),7)</f>
        <v>sawlog and veneer log, softwood, sustainable forest management, measured as solid wood under bark, at forest road</v>
      </c>
      <c r="HB11" s="29" t="str">
        <f>INDEX(Roundwood_transp._input!$D$1:$M$95,MATCH('2.LCIA'!HB$8,Roundwood_transp._input!$D$1:$D$95,0),7)</f>
        <v>sawlog and veneer log, softwood, sustainable forest management, measured as solid wood under bark, at forest road</v>
      </c>
      <c r="HC11" s="29" t="str">
        <f>INDEX(Roundwood_transp._input!$D$1:$M$95,MATCH('2.LCIA'!HC$8,Roundwood_transp._input!$D$1:$D$95,0),7)</f>
        <v>sawlog and veneer log, softwood, sustainable forest management, measured as solid wood under bark, at forest road</v>
      </c>
      <c r="HD11" s="29" t="str">
        <f>INDEX(Roundwood_transp._input!$D$1:$M$95,MATCH('2.LCIA'!HD$8,Roundwood_transp._input!$D$1:$D$95,0),7)</f>
        <v>sawlog and veneer log, softwood, sustainable forest management, measured as solid wood under bark, at forest road</v>
      </c>
      <c r="HE11" s="29" t="str">
        <f>INDEX(Roundwood_transp._input!$D$1:$M$95,MATCH('2.LCIA'!HE$8,Roundwood_transp._input!$D$1:$D$95,0),7)</f>
        <v>sawlog and veneer log, softwood, sustainable forest management, measured as solid wood under bark, at forest road</v>
      </c>
      <c r="HF11" s="29" t="str">
        <f>INDEX(Roundwood_transp._input!$D$1:$M$95,MATCH('2.LCIA'!HF$8,Roundwood_transp._input!$D$1:$D$95,0),7)</f>
        <v>sawlog and veneer log, softwood, sustainable forest management, measured as solid wood under bark, at forest road</v>
      </c>
      <c r="HG11" s="29" t="str">
        <f>INDEX(Roundwood_transp._input!$D$1:$M$95,MATCH('2.LCIA'!HG$8,Roundwood_transp._input!$D$1:$D$95,0),7)</f>
        <v>sawlog and veneer log, softwood, sustainable forest management, measured as solid wood under bark, at forest road</v>
      </c>
      <c r="HH11" s="29" t="str">
        <f>INDEX(Roundwood_transp._input!$D$1:$M$95,MATCH('2.LCIA'!HH$8,Roundwood_transp._input!$D$1:$D$95,0),7)</f>
        <v>sawlog and veneer log, softwood, sustainable forest management, measured as solid wood under bark, at forest road</v>
      </c>
      <c r="HI11" s="29" t="str">
        <f>INDEX(Roundwood_transp._input!$D$1:$M$95,MATCH('2.LCIA'!HI$8,Roundwood_transp._input!$D$1:$D$95,0),7)</f>
        <v>sawlog and veneer log, softwood, sustainable forest management, measured as solid wood under bark, at forest road</v>
      </c>
      <c r="HJ11" s="29" t="str">
        <f>INDEX(Roundwood_transp._input!$D$1:$M$95,MATCH('2.LCIA'!HJ$8,Roundwood_transp._input!$D$1:$D$95,0),7)</f>
        <v>sawlog and veneer log, softwood, sustainable forest management, measured as solid wood under bark, at forest road</v>
      </c>
      <c r="HK11" s="29" t="str">
        <f>INDEX(Roundwood_transp._input!$D$1:$M$95,MATCH('2.LCIA'!HK$8,Roundwood_transp._input!$D$1:$D$95,0),7)</f>
        <v>sawlog and veneer log, softwood, sustainable forest management, measured as solid wood under bark, at forest road</v>
      </c>
      <c r="HL11" s="29" t="str">
        <f>INDEX(Roundwood_transp._input!$D$1:$M$95,MATCH('2.LCIA'!HL$8,Roundwood_transp._input!$D$1:$D$95,0),7)</f>
        <v>sawlog and veneer log, softwood, sustainable forest management, measured as solid wood under bark, at forest road</v>
      </c>
      <c r="HM11" s="29" t="e">
        <f>INDEX(Roundwood_transp._input!$D$1:$M$95,MATCH('2.LCIA'!HM$8,Roundwood_transp._input!$D$1:$D$95,0),7)</f>
        <v>#VALUE!</v>
      </c>
      <c r="HN11" s="29" t="e">
        <f>INDEX(Roundwood_transp._input!$D$1:$M$95,MATCH('2.LCIA'!HN$8,Roundwood_transp._input!$D$1:$D$95,0),7)</f>
        <v>#VALUE!</v>
      </c>
      <c r="HO11" s="29" t="str">
        <f>INDEX(Roundwood_transp._input!$D$1:$M$95,MATCH('2.LCIA'!HO$8,Roundwood_transp._input!$D$1:$D$95,0),7)</f>
        <v>sawlog and veneer log, hardwood, sustainable forest management, measured as solid wood under bark, at forest road</v>
      </c>
      <c r="HP11" s="29" t="str">
        <f>INDEX(Roundwood_transp._input!$D$1:$M$95,MATCH('2.LCIA'!HP$8,Roundwood_transp._input!$D$1:$D$95,0),7)</f>
        <v>sawlog and veneer log, hardwood, sustainable forest management, measured as solid wood under bark, at forest road</v>
      </c>
      <c r="HQ11" s="29" t="str">
        <f>INDEX(Roundwood_transp._input!$D$1:$M$95,MATCH('2.LCIA'!HQ$8,Roundwood_transp._input!$D$1:$D$95,0),7)</f>
        <v>sawlog and veneer log, hardwood, sustainable forest management, measured as solid wood under bark, at forest road</v>
      </c>
      <c r="HR11" s="29" t="str">
        <f>INDEX(Roundwood_transp._input!$D$1:$M$95,MATCH('2.LCIA'!HR$8,Roundwood_transp._input!$D$1:$D$95,0),7)</f>
        <v>sawlog and veneer log, hardwood, sustainable forest management, measured as solid wood under bark, at forest road</v>
      </c>
      <c r="HS11" s="29" t="str">
        <f>INDEX(Roundwood_transp._input!$D$1:$M$95,MATCH('2.LCIA'!HS$8,Roundwood_transp._input!$D$1:$D$95,0),7)</f>
        <v>sawlog and veneer log, hardwood, sustainable forest management, measured as solid wood under bark, at forest road</v>
      </c>
      <c r="HT11" s="29" t="str">
        <f>INDEX(Roundwood_transp._input!$D$1:$M$95,MATCH('2.LCIA'!HT$8,Roundwood_transp._input!$D$1:$D$95,0),7)</f>
        <v>sawlog and veneer log, hardwood, sustainable forest management, measured as solid wood under bark, at forest road</v>
      </c>
      <c r="HU11" s="29" t="str">
        <f>INDEX(Roundwood_transp._input!$D$1:$M$95,MATCH('2.LCIA'!HU$8,Roundwood_transp._input!$D$1:$D$95,0),7)</f>
        <v>sawlog and veneer log, hardwood, sustainable forest management, measured as solid wood under bark, at forest road</v>
      </c>
      <c r="HV11" s="29" t="str">
        <f>INDEX(Roundwood_transp._input!$D$1:$M$95,MATCH('2.LCIA'!HV$8,Roundwood_transp._input!$D$1:$D$95,0),7)</f>
        <v>sawlog and veneer log, hardwood, sustainable forest management, measured as solid wood under bark, at forest road</v>
      </c>
      <c r="HW11" s="29" t="str">
        <f>INDEX(Roundwood_transp._input!$D$1:$M$95,MATCH('2.LCIA'!HW$8,Roundwood_transp._input!$D$1:$D$95,0),7)</f>
        <v>sawlog and veneer log, hardwood, sustainable forest management, measured as solid wood under bark, at forest road</v>
      </c>
      <c r="HX11" s="29" t="str">
        <f>INDEX(Roundwood_transp._input!$D$1:$M$95,MATCH('2.LCIA'!HX$8,Roundwood_transp._input!$D$1:$D$95,0),7)</f>
        <v>sawlog and veneer log, hardwood, sustainable forest management, measured as solid wood under bark, at forest road</v>
      </c>
      <c r="HY11" s="29" t="str">
        <f>INDEX(Roundwood_transp._input!$D$1:$M$95,MATCH('2.LCIA'!HY$8,Roundwood_transp._input!$D$1:$D$95,0),7)</f>
        <v>sawlog and veneer log, hardwood, sustainable forest management, measured as solid wood under bark, at forest road</v>
      </c>
      <c r="HZ11" s="29" t="str">
        <f>INDEX(Roundwood_transp._input!$D$1:$M$95,MATCH('2.LCIA'!HZ$8,Roundwood_transp._input!$D$1:$D$95,0),7)</f>
        <v>sawlog and veneer log, hardwood, sustainable forest management, measured as solid wood under bark, at forest road</v>
      </c>
      <c r="IA11" s="29" t="str">
        <f>INDEX(Roundwood_transp._input!$D$1:$M$95,MATCH('2.LCIA'!IA$8,Roundwood_transp._input!$D$1:$D$95,0),7)</f>
        <v>sawlog and veneer log, hardwood, sustainable forest management, measured as solid wood under bark, at forest road</v>
      </c>
      <c r="IB11" s="29" t="str">
        <f>INDEX(Roundwood_transp._input!$D$1:$M$95,MATCH('2.LCIA'!IB$8,Roundwood_transp._input!$D$1:$D$95,0),7)</f>
        <v>sawlog and veneer log, hardwood, sustainable forest management, measured as solid wood under bark, at forest road</v>
      </c>
      <c r="IC11" s="29" t="str">
        <f>INDEX(Roundwood_transp._input!$D$1:$M$95,MATCH('2.LCIA'!IC$8,Roundwood_transp._input!$D$1:$D$95,0),7)</f>
        <v>sawlog and veneer log, hardwood, sustainable forest management, measured as solid wood under bark, at forest road</v>
      </c>
      <c r="ID11" s="29" t="str">
        <f>INDEX(Roundwood_transp._input!$D$1:$M$95,MATCH('2.LCIA'!ID$8,Roundwood_transp._input!$D$1:$D$95,0),7)</f>
        <v>sawlog and veneer log, hardwood, sustainable forest management, measured as solid wood under bark, at forest road</v>
      </c>
      <c r="IE11" s="29" t="str">
        <f>INDEX(Roundwood_transp._input!$D$1:$M$95,MATCH('2.LCIA'!IE$8,Roundwood_transp._input!$D$1:$D$95,0),7)</f>
        <v>sawlog and veneer log, hardwood, sustainable forest management, measured as solid wood under bark, at forest road</v>
      </c>
      <c r="IF11" s="29" t="str">
        <f>INDEX(Roundwood_transp._input!$D$1:$M$95,MATCH('2.LCIA'!IF$8,Roundwood_transp._input!$D$1:$D$95,0),7)</f>
        <v>sawlog and veneer log, hardwood, sustainable forest management, measured as solid wood under bark, at forest road</v>
      </c>
      <c r="IG11" s="29" t="str">
        <f>INDEX(Roundwood_transp._input!$D$1:$M$95,MATCH('2.LCIA'!IG$8,Roundwood_transp._input!$D$1:$D$95,0),7)</f>
        <v>sawlog and veneer log, hardwood, sustainable forest management, measured as solid wood under bark, at forest road</v>
      </c>
      <c r="IH11" s="29" t="str">
        <f>INDEX(Roundwood_transp._input!$D$1:$M$95,MATCH('2.LCIA'!IH$8,Roundwood_transp._input!$D$1:$D$95,0),7)</f>
        <v>sawlog and veneer log, hardwood, sustainable forest management, measured as solid wood under bark, at forest road</v>
      </c>
      <c r="II11" s="29" t="str">
        <f>INDEX(Roundwood_transp._input!$D$1:$M$95,MATCH('2.LCIA'!II$8,Roundwood_transp._input!$D$1:$D$95,0),7)</f>
        <v>sawlog and veneer log, hardwood, sustainable forest management, measured as solid wood under bark, at forest road</v>
      </c>
      <c r="IJ11" s="29" t="str">
        <f>INDEX(Roundwood_transp._input!$D$1:$M$95,MATCH('2.LCIA'!IJ$8,Roundwood_transp._input!$D$1:$D$95,0),7)</f>
        <v>sawlog and veneer log, hardwood, sustainable forest management, measured as solid wood under bark, at forest road</v>
      </c>
      <c r="IK11" s="29" t="str">
        <f>INDEX(Roundwood_transp._input!$D$1:$M$95,MATCH('2.LCIA'!IK$8,Roundwood_transp._input!$D$1:$D$95,0),7)</f>
        <v>sawlog and veneer log, hardwood, sustainable forest management, measured as solid wood under bark, at forest road</v>
      </c>
      <c r="IL11" s="29" t="str">
        <f>INDEX(Roundwood_transp._input!$D$1:$M$95,MATCH('2.LCIA'!IL$8,Roundwood_transp._input!$D$1:$D$95,0),7)</f>
        <v>sawlog and veneer log, hardwood, sustainable forest management, measured as solid wood under bark, at forest road</v>
      </c>
      <c r="IM11" s="29" t="str">
        <f>INDEX(Roundwood_transp._input!$D$1:$M$95,MATCH('2.LCIA'!IM$8,Roundwood_transp._input!$D$1:$D$95,0),7)</f>
        <v>sawlog and veneer log, hardwood, sustainable forest management, measured as solid wood under bark, at forest road</v>
      </c>
      <c r="IN11" s="29" t="str">
        <f>INDEX(Roundwood_transp._input!$D$1:$M$95,MATCH('2.LCIA'!IN$8,Roundwood_transp._input!$D$1:$D$95,0),7)</f>
        <v>sawlog and veneer log, hardwood, sustainable forest management, measured as solid wood under bark, at forest road</v>
      </c>
      <c r="IO11" s="29" t="str">
        <f>INDEX(Roundwood_transp._input!$D$1:$M$95,MATCH('2.LCIA'!IO$8,Roundwood_transp._input!$D$1:$D$95,0),7)</f>
        <v>sawlog and veneer log, hardwood, sustainable forest management, measured as solid wood under bark, at forest road</v>
      </c>
      <c r="IP11" s="29" t="str">
        <f>INDEX(Roundwood_transp._input!$D$1:$M$95,MATCH('2.LCIA'!IP$8,Roundwood_transp._input!$D$1:$D$95,0),7)</f>
        <v>sawlog and veneer log, hardwood, sustainable forest management, measured as solid wood under bark, at forest road</v>
      </c>
      <c r="IQ11" s="29" t="str">
        <f>INDEX(Roundwood_transp._input!$D$1:$M$95,MATCH('2.LCIA'!IQ$8,Roundwood_transp._input!$D$1:$D$95,0),7)</f>
        <v>sawlog and veneer log, hardwood, sustainable forest management, measured as solid wood under bark, at forest road</v>
      </c>
      <c r="IR11" s="29" t="str">
        <f>INDEX(Roundwood_transp._input!$D$1:$M$95,MATCH('2.LCIA'!IR$8,Roundwood_transp._input!$D$1:$D$95,0),7)</f>
        <v>sawlog and veneer log, hardwood, sustainable forest management, measured as solid wood under bark, at forest road</v>
      </c>
      <c r="IS11" s="29" t="str">
        <f>INDEX(Roundwood_transp._input!$D$1:$M$95,MATCH('2.LCIA'!IS$8,Roundwood_transp._input!$D$1:$D$95,0),7)</f>
        <v>sawlog and veneer log, hardwood, sustainable forest management, measured as solid wood under bark, at forest road</v>
      </c>
      <c r="IT11" s="29" t="str">
        <f>INDEX(Roundwood_transp._input!$D$1:$M$95,MATCH('2.LCIA'!IT$8,Roundwood_transp._input!$D$1:$D$95,0),7)</f>
        <v>sawlog and veneer log, hardwood, sustainable forest management, measured as solid wood under bark, at forest road</v>
      </c>
      <c r="IU11" s="29" t="str">
        <f>INDEX(Roundwood_transp._input!$D$1:$M$95,MATCH('2.LCIA'!IU$8,Roundwood_transp._input!$D$1:$D$95,0),7)</f>
        <v>sawlog and veneer log, hardwood, sustainable forest management, measured as solid wood under bark, at forest road</v>
      </c>
      <c r="IV11" s="29" t="str">
        <f>INDEX(Roundwood_transp._input!$D$1:$M$95,MATCH('2.LCIA'!IV$8,Roundwood_transp._input!$D$1:$D$95,0),7)</f>
        <v>sawlog and veneer log, hardwood, sustainable forest management, measured as solid wood under bark, at forest road</v>
      </c>
      <c r="IW11" s="29" t="str">
        <f>INDEX(Roundwood_transp._input!$D$1:$M$95,MATCH('2.LCIA'!IW$8,Roundwood_transp._input!$D$1:$D$95,0),7)</f>
        <v>sawlog and veneer log, hardwood, sustainable forest management, measured as solid wood under bark, at forest road</v>
      </c>
      <c r="IX11" s="29" t="str">
        <f>INDEX(Roundwood_transp._input!$D$1:$M$95,MATCH('2.LCIA'!IX$8,Roundwood_transp._input!$D$1:$D$95,0),7)</f>
        <v>sawlog and veneer log, hardwood, sustainable forest management, measured as solid wood under bark, at forest road</v>
      </c>
      <c r="IY11" s="29" t="str">
        <f>INDEX(Roundwood_transp._input!$D$1:$M$95,MATCH('2.LCIA'!IY$8,Roundwood_transp._input!$D$1:$D$95,0),7)</f>
        <v>sawlog and veneer log, hardwood, sustainable forest management, measured as solid wood under bark, at forest road</v>
      </c>
      <c r="IZ11" s="29" t="str">
        <f>INDEX(Roundwood_transp._input!$D$1:$M$95,MATCH('2.LCIA'!IZ$8,Roundwood_transp._input!$D$1:$D$95,0),7)</f>
        <v>sawlog and veneer log, hardwood, sustainable forest management, measured as solid wood under bark, at forest road</v>
      </c>
      <c r="JA11" s="29" t="str">
        <f>INDEX(Roundwood_transp._input!$D$1:$M$95,MATCH('2.LCIA'!JA$8,Roundwood_transp._input!$D$1:$D$95,0),7)</f>
        <v>sawlog and veneer log, hardwood, sustainable forest management, measured as solid wood under bark, at forest road</v>
      </c>
      <c r="JB11" s="29" t="str">
        <f>INDEX(Roundwood_transp._input!$D$1:$M$95,MATCH('2.LCIA'!JB$8,Roundwood_transp._input!$D$1:$D$95,0),7)</f>
        <v>sawlog and veneer log, hardwood, sustainable forest management, measured as solid wood under bark, at forest road</v>
      </c>
      <c r="JC11" s="29" t="str">
        <f>INDEX(Roundwood_transp._input!$D$1:$M$95,MATCH('2.LCIA'!JC$8,Roundwood_transp._input!$D$1:$D$95,0),7)</f>
        <v>sawlog and veneer log, hardwood, sustainable forest management, measured as solid wood under bark, at forest road</v>
      </c>
      <c r="JD11" s="29" t="str">
        <f>INDEX(Roundwood_transp._input!$D$1:$M$95,MATCH('2.LCIA'!JD$8,Roundwood_transp._input!$D$1:$D$95,0),7)</f>
        <v>sawlog and veneer log, hardwood, sustainable forest management, measured as solid wood under bark, at forest road</v>
      </c>
      <c r="JE11" s="29" t="str">
        <f>INDEX(Roundwood_transp._input!$D$1:$M$95,MATCH('2.LCIA'!JE$8,Roundwood_transp._input!$D$1:$D$95,0),7)</f>
        <v>sawlog and veneer log, hardwood, sustainable forest management, measured as solid wood under bark, at forest road</v>
      </c>
      <c r="JF11" s="29" t="str">
        <f>INDEX(Roundwood_transp._input!$D$1:$M$95,MATCH('2.LCIA'!JF$8,Roundwood_transp._input!$D$1:$D$95,0),7)</f>
        <v>sawlog and veneer log, hardwood, sustainable forest management, measured as solid wood under bark, at forest road</v>
      </c>
      <c r="JG11" s="29" t="str">
        <f>INDEX(Roundwood_transp._input!$D$1:$M$95,MATCH('2.LCIA'!JG$8,Roundwood_transp._input!$D$1:$D$95,0),7)</f>
        <v>sawlog and veneer log, hardwood, sustainable forest management, measured as solid wood under bark, at forest road</v>
      </c>
      <c r="JH11" s="29" t="str">
        <f>INDEX(Roundwood_transp._input!$D$1:$M$95,MATCH('2.LCIA'!JH$8,Roundwood_transp._input!$D$1:$D$95,0),7)</f>
        <v>sawlog and veneer log, hardwood, sustainable forest management, measured as solid wood under bark, at forest road</v>
      </c>
      <c r="JI11" s="29" t="str">
        <f>INDEX(Roundwood_transp._input!$D$1:$M$95,MATCH('2.LCIA'!JI$8,Roundwood_transp._input!$D$1:$D$95,0),7)</f>
        <v>sawlog and veneer log, hardwood, sustainable forest management, measured as solid wood under bark, at forest road</v>
      </c>
      <c r="JJ11" s="29" t="str">
        <f>INDEX(Roundwood_transp._input!$D$1:$M$95,MATCH('2.LCIA'!JJ$8,Roundwood_transp._input!$D$1:$D$95,0),7)</f>
        <v>sawlog and veneer log, hardwood, sustainable forest management, measured as solid wood under bark, at forest road</v>
      </c>
      <c r="JK11" s="29" t="str">
        <f>INDEX(Roundwood_transp._input!$D$1:$M$95,MATCH('2.LCIA'!JK$8,Roundwood_transp._input!$D$1:$D$95,0),7)</f>
        <v>sawlog and veneer log, hardwood, sustainable forest management, measured as solid wood under bark, at forest road</v>
      </c>
      <c r="JL11" s="29" t="str">
        <f>INDEX(Roundwood_transp._input!$D$1:$M$95,MATCH('2.LCIA'!JL$8,Roundwood_transp._input!$D$1:$D$95,0),7)</f>
        <v>sawlog and veneer log, hardwood, sustainable forest management, measured as solid wood under bark, at forest road</v>
      </c>
      <c r="JM11" s="29" t="str">
        <f>INDEX(Roundwood_transp._input!$D$1:$M$95,MATCH('2.LCIA'!JM$8,Roundwood_transp._input!$D$1:$D$95,0),7)</f>
        <v>sawlog and veneer log, hardwood, sustainable forest management, measured as solid wood under bark, at forest road</v>
      </c>
      <c r="JN11" s="29" t="str">
        <f>INDEX(Roundwood_transp._input!$D$1:$M$95,MATCH('2.LCIA'!JN$8,Roundwood_transp._input!$D$1:$D$95,0),7)</f>
        <v>sawlog and veneer log, hardwood, sustainable forest management, measured as solid wood under bark, at forest road</v>
      </c>
      <c r="JO11" s="29" t="str">
        <f>INDEX(Roundwood_transp._input!$D$1:$M$95,MATCH('2.LCIA'!JO$8,Roundwood_transp._input!$D$1:$D$95,0),7)</f>
        <v>sawlog and veneer log, hardwood, sustainable forest management, measured as solid wood under bark, at forest road</v>
      </c>
      <c r="JP11" s="29" t="str">
        <f>INDEX(Roundwood_transp._input!$D$1:$M$95,MATCH('2.LCIA'!JP$8,Roundwood_transp._input!$D$1:$D$95,0),7)</f>
        <v>sawlog and veneer log, hardwood, sustainable forest management, measured as solid wood under bark, at forest road</v>
      </c>
      <c r="JQ11" s="29" t="str">
        <f>INDEX(Roundwood_transp._input!$D$1:$M$95,MATCH('2.LCIA'!JQ$8,Roundwood_transp._input!$D$1:$D$95,0),7)</f>
        <v>sawlog and veneer log, softwood, sustainable forest management, measured as solid wood under bark, at forest road</v>
      </c>
      <c r="JR11" s="29" t="str">
        <f>INDEX(Roundwood_transp._input!$D$1:$M$95,MATCH('2.LCIA'!JR$8,Roundwood_transp._input!$D$1:$D$95,0),7)</f>
        <v>sawlog and veneer log, softwood, sustainable forest management, measured as solid wood under bark, at forest road</v>
      </c>
      <c r="JS11" s="29" t="str">
        <f>INDEX(Roundwood_transp._input!$D$1:$M$95,MATCH('2.LCIA'!JS$8,Roundwood_transp._input!$D$1:$D$95,0),7)</f>
        <v>sawlog and veneer log, softwood, sustainable forest management, measured as solid wood under bark, at forest road</v>
      </c>
      <c r="JT11" s="29" t="str">
        <f>INDEX(Roundwood_transp._input!$D$1:$M$95,MATCH('2.LCIA'!JT$8,Roundwood_transp._input!$D$1:$D$95,0),7)</f>
        <v>sawlog and veneer log, softwood, sustainable forest management, measured as solid wood under bark, at forest road</v>
      </c>
      <c r="JU11" s="29" t="str">
        <f>INDEX(Roundwood_transp._input!$D$1:$M$95,MATCH('2.LCIA'!JU$8,Roundwood_transp._input!$D$1:$D$95,0),7)</f>
        <v>sawlog and veneer log, softwood, sustainable forest management, measured as solid wood under bark, at forest road</v>
      </c>
      <c r="JV11" s="29" t="str">
        <f>INDEX(Roundwood_transp._input!$D$1:$M$95,MATCH('2.LCIA'!JV$8,Roundwood_transp._input!$D$1:$D$95,0),7)</f>
        <v>sawlog and veneer log, softwood, sustainable forest management, measured as solid wood under bark, at forest road</v>
      </c>
      <c r="JW11" s="29" t="str">
        <f>INDEX(Roundwood_transp._input!$D$1:$M$95,MATCH('2.LCIA'!JW$8,Roundwood_transp._input!$D$1:$D$95,0),7)</f>
        <v>sawlog and veneer log, softwood, sustainable forest management, measured as solid wood under bark, at forest road</v>
      </c>
      <c r="JX11" s="29" t="str">
        <f>INDEX(Roundwood_transp._input!$D$1:$M$95,MATCH('2.LCIA'!JX$8,Roundwood_transp._input!$D$1:$D$95,0),7)</f>
        <v>sawlog and veneer log, softwood, sustainable forest management, measured as solid wood under bark, at forest road</v>
      </c>
      <c r="JY11" s="29" t="str">
        <f>INDEX(Roundwood_transp._input!$D$1:$M$95,MATCH('2.LCIA'!JY$8,Roundwood_transp._input!$D$1:$D$95,0),7)</f>
        <v>sawlog and veneer log, softwood, sustainable forest management, measured as solid wood under bark, at forest road</v>
      </c>
      <c r="JZ11" s="29" t="str">
        <f>INDEX(Roundwood_transp._input!$D$1:$M$95,MATCH('2.LCIA'!JZ$8,Roundwood_transp._input!$D$1:$D$95,0),7)</f>
        <v>sawlog and veneer log, softwood, sustainable forest management, measured as solid wood under bark, at forest road</v>
      </c>
      <c r="KA11" s="29" t="str">
        <f>INDEX(Roundwood_transp._input!$D$1:$M$95,MATCH('2.LCIA'!KA$8,Roundwood_transp._input!$D$1:$D$95,0),7)</f>
        <v>sawlog and veneer log, softwood, sustainable forest management, measured as solid wood under bark, at forest road</v>
      </c>
      <c r="KB11" s="29" t="str">
        <f>INDEX(Roundwood_transp._input!$D$1:$M$95,MATCH('2.LCIA'!KB$8,Roundwood_transp._input!$D$1:$D$95,0),7)</f>
        <v>sawlog and veneer log, softwood, sustainable forest management, measured as solid wood under bark, at forest road</v>
      </c>
      <c r="KC11" s="29" t="str">
        <f>INDEX(Roundwood_transp._input!$D$1:$M$95,MATCH('2.LCIA'!KC$8,Roundwood_transp._input!$D$1:$D$95,0),7)</f>
        <v>sawlog and veneer log, softwood, sustainable forest management, measured as solid wood under bark, at forest road</v>
      </c>
      <c r="KD11" s="29" t="str">
        <f>INDEX(Roundwood_transp._input!$D$1:$M$95,MATCH('2.LCIA'!KD$8,Roundwood_transp._input!$D$1:$D$95,0),7)</f>
        <v>sawlog and veneer log, softwood, sustainable forest management, measured as solid wood under bark, at forest road</v>
      </c>
      <c r="KE11" s="29" t="str">
        <f>INDEX(Roundwood_transp._input!$D$1:$M$95,MATCH('2.LCIA'!KE$8,Roundwood_transp._input!$D$1:$D$95,0),7)</f>
        <v>sawlog and veneer log, softwood, sustainable forest management, measured as solid wood under bark, at forest road</v>
      </c>
      <c r="KF11" s="29" t="str">
        <f>INDEX(Roundwood_transp._input!$D$1:$M$95,MATCH('2.LCIA'!KF$8,Roundwood_transp._input!$D$1:$D$95,0),7)</f>
        <v>sawlog and veneer log, softwood, sustainable forest management, measured as solid wood under bark, at forest road</v>
      </c>
      <c r="KG11" s="29" t="str">
        <f>INDEX(Roundwood_transp._input!$D$1:$M$95,MATCH('2.LCIA'!KG$8,Roundwood_transp._input!$D$1:$D$95,0),7)</f>
        <v>sawlog and veneer log, softwood, sustainable forest management, measured as solid wood under bark, at forest road</v>
      </c>
      <c r="KH11" s="29" t="str">
        <f>INDEX(Roundwood_transp._input!$D$1:$M$95,MATCH('2.LCIA'!KH$8,Roundwood_transp._input!$D$1:$D$95,0),7)</f>
        <v>sawlog and veneer log, softwood, sustainable forest management, measured as solid wood under bark, at forest road</v>
      </c>
      <c r="KI11" s="29" t="str">
        <f>INDEX(Roundwood_transp._input!$D$1:$M$95,MATCH('2.LCIA'!KI$8,Roundwood_transp._input!$D$1:$D$95,0),7)</f>
        <v>sawlog and veneer log, softwood, sustainable forest management, measured as solid wood under bark, at forest road</v>
      </c>
      <c r="KJ11" s="29" t="str">
        <f>INDEX(Roundwood_transp._input!$D$1:$M$95,MATCH('2.LCIA'!KJ$8,Roundwood_transp._input!$D$1:$D$95,0),7)</f>
        <v>sawlog and veneer log, softwood, sustainable forest management, measured as solid wood under bark, at forest road</v>
      </c>
      <c r="KK11" s="29" t="str">
        <f>INDEX(Roundwood_transp._input!$D$1:$M$95,MATCH('2.LCIA'!KK$8,Roundwood_transp._input!$D$1:$D$95,0),7)</f>
        <v>sawlog and veneer log, softwood, sustainable forest management, measured as solid wood under bark, at forest road</v>
      </c>
      <c r="KL11" s="29" t="str">
        <f>INDEX(Roundwood_transp._input!$D$1:$M$95,MATCH('2.LCIA'!KL$8,Roundwood_transp._input!$D$1:$D$95,0),7)</f>
        <v>sawlog and veneer log, softwood, sustainable forest management, measured as solid wood under bark, at forest road</v>
      </c>
      <c r="KM11" s="29" t="str">
        <f>INDEX(Roundwood_transp._input!$D$1:$M$95,MATCH('2.LCIA'!KM$8,Roundwood_transp._input!$D$1:$D$95,0),7)</f>
        <v>sawlog and veneer log, softwood, sustainable forest management, measured as solid wood under bark, at forest road</v>
      </c>
      <c r="KN11" s="29" t="str">
        <f>INDEX(Roundwood_transp._input!$D$1:$M$95,MATCH('2.LCIA'!KN$8,Roundwood_transp._input!$D$1:$D$95,0),7)</f>
        <v>sawlog and veneer log, softwood, sustainable forest management, measured as solid wood under bark, at forest road</v>
      </c>
      <c r="KO11" s="29" t="str">
        <f>INDEX(Roundwood_transp._input!$D$1:$M$95,MATCH('2.LCIA'!KO$8,Roundwood_transp._input!$D$1:$D$95,0),7)</f>
        <v>sawlog and veneer log, softwood, sustainable forest management, measured as solid wood under bark, at forest road</v>
      </c>
      <c r="KP11" s="29" t="str">
        <f>INDEX(Roundwood_transp._input!$D$1:$M$95,MATCH('2.LCIA'!KP$8,Roundwood_transp._input!$D$1:$D$95,0),7)</f>
        <v>sawlog and veneer log, softwood, sustainable forest management, measured as solid wood under bark, at forest road</v>
      </c>
      <c r="KQ11" s="29" t="str">
        <f>INDEX(Roundwood_transp._input!$D$1:$M$95,MATCH('2.LCIA'!KQ$8,Roundwood_transp._input!$D$1:$D$95,0),7)</f>
        <v>sawlog and veneer log, softwood, sustainable forest management, measured as solid wood under bark, at forest road</v>
      </c>
      <c r="KR11" s="29" t="str">
        <f>INDEX(Roundwood_transp._input!$D$1:$M$95,MATCH('2.LCIA'!KR$8,Roundwood_transp._input!$D$1:$D$95,0),7)</f>
        <v>sawlog and veneer log, softwood, sustainable forest management, measured as solid wood under bark, at forest road</v>
      </c>
      <c r="KS11" s="29" t="str">
        <f>INDEX(Roundwood_transp._input!$D$1:$M$95,MATCH('2.LCIA'!KS$8,Roundwood_transp._input!$D$1:$D$95,0),7)</f>
        <v>sawlog and veneer log, softwood, sustainable forest management, measured as solid wood under bark, at forest road</v>
      </c>
      <c r="KT11" s="29" t="str">
        <f>INDEX(Roundwood_transp._input!$D$1:$M$95,MATCH('2.LCIA'!KT$8,Roundwood_transp._input!$D$1:$D$95,0),7)</f>
        <v>sawlog and veneer log, softwood, sustainable forest management, measured as solid wood under bark, at forest road</v>
      </c>
      <c r="KU11" s="29" t="str">
        <f>INDEX(Roundwood_transp._input!$D$1:$M$95,MATCH('2.LCIA'!KU$8,Roundwood_transp._input!$D$1:$D$95,0),7)</f>
        <v>sawlog and veneer log, softwood, sustainable forest management, measured as solid wood under bark, at forest road</v>
      </c>
      <c r="KV11" s="29" t="str">
        <f>INDEX(Roundwood_transp._input!$D$1:$M$95,MATCH('2.LCIA'!KV$8,Roundwood_transp._input!$D$1:$D$95,0),7)</f>
        <v>sawlog and veneer log, softwood, sustainable forest management, measured as solid wood under bark, at forest road</v>
      </c>
      <c r="KW11" s="29" t="str">
        <f>INDEX(Roundwood_transp._input!$D$1:$M$95,MATCH('2.LCIA'!KW$8,Roundwood_transp._input!$D$1:$D$95,0),7)</f>
        <v>sawlog and veneer log, softwood, sustainable forest management, measured as solid wood under bark, at forest road</v>
      </c>
      <c r="KX11" s="29" t="str">
        <f>INDEX(Roundwood_transp._input!$D$1:$M$95,MATCH('2.LCIA'!KX$8,Roundwood_transp._input!$D$1:$D$95,0),7)</f>
        <v>sawlog and veneer log, softwood, sustainable forest management, measured as solid wood under bark, at forest road</v>
      </c>
      <c r="KY11" s="29" t="str">
        <f>INDEX(Roundwood_transp._input!$D$1:$M$95,MATCH('2.LCIA'!KY$8,Roundwood_transp._input!$D$1:$D$95,0),7)</f>
        <v>sawlog and veneer log, softwood, sustainable forest management, measured as solid wood under bark, at forest road</v>
      </c>
      <c r="KZ11" s="29" t="str">
        <f>INDEX(Roundwood_transp._input!$D$1:$M$95,MATCH('2.LCIA'!KZ$8,Roundwood_transp._input!$D$1:$D$95,0),7)</f>
        <v>sawlog and veneer log, softwood, sustainable forest management, measured as solid wood under bark, at forest road</v>
      </c>
      <c r="LA11" s="29" t="str">
        <f>INDEX(Roundwood_transp._input!$D$1:$M$95,MATCH('2.LCIA'!LA$8,Roundwood_transp._input!$D$1:$D$95,0),7)</f>
        <v>sawlog and veneer log, softwood, sustainable forest management, measured as solid wood under bark, at forest road</v>
      </c>
      <c r="LB11" s="29" t="str">
        <f>INDEX(Roundwood_transp._input!$D$1:$M$95,MATCH('2.LCIA'!LB$8,Roundwood_transp._input!$D$1:$D$95,0),7)</f>
        <v>sawlog and veneer log, softwood, sustainable forest management, measured as solid wood under bark, at forest road</v>
      </c>
      <c r="LC11" s="29" t="str">
        <f>INDEX(Roundwood_transp._input!$D$1:$M$95,MATCH('2.LCIA'!LC$8,Roundwood_transp._input!$D$1:$D$95,0),7)</f>
        <v>sawlog and veneer log, softwood, sustainable forest management, measured as solid wood under bark, at forest road</v>
      </c>
      <c r="LD11" s="29" t="str">
        <f>INDEX(Roundwood_transp._input!$D$1:$M$95,MATCH('2.LCIA'!LD$8,Roundwood_transp._input!$D$1:$D$95,0),7)</f>
        <v>sawlog and veneer log, softwood, sustainable forest management, measured as solid wood under bark, at forest road</v>
      </c>
      <c r="LE11" s="29" t="str">
        <f>INDEX(Roundwood_transp._input!$D$1:$M$95,MATCH('2.LCIA'!LE$8,Roundwood_transp._input!$D$1:$D$95,0),7)</f>
        <v>sawlog and veneer log, softwood, sustainable forest management, measured as solid wood under bark, at forest road</v>
      </c>
      <c r="LF11" s="29" t="str">
        <f>INDEX(Roundwood_transp._input!$D$1:$M$95,MATCH('2.LCIA'!LF$8,Roundwood_transp._input!$D$1:$D$95,0),7)</f>
        <v>sawlog and veneer log, softwood, sustainable forest management, measured as solid wood under bark, at forest road</v>
      </c>
      <c r="LG11" s="29" t="str">
        <f>INDEX(Roundwood_transp._input!$D$1:$M$95,MATCH('2.LCIA'!LG$8,Roundwood_transp._input!$D$1:$D$95,0),7)</f>
        <v>sawlog and veneer log, softwood, sustainable forest management, measured as solid wood under bark, at forest road</v>
      </c>
      <c r="LH11" s="29" t="str">
        <f>INDEX(Roundwood_transp._input!$D$1:$M$95,MATCH('2.LCIA'!LH$8,Roundwood_transp._input!$D$1:$D$95,0),7)</f>
        <v>sawlog and veneer log, softwood, sustainable forest management, measured as solid wood under bark, at forest road</v>
      </c>
      <c r="LI11" s="29" t="str">
        <f>INDEX(Roundwood_transp._input!$D$1:$M$95,MATCH('2.LCIA'!LI$8,Roundwood_transp._input!$D$1:$D$95,0),7)</f>
        <v>sawlog and veneer log, softwood, sustainable forest management, measured as solid wood under bark, at forest road</v>
      </c>
      <c r="LJ11" s="29" t="str">
        <f>INDEX(Roundwood_transp._input!$D$1:$M$95,MATCH('2.LCIA'!LJ$8,Roundwood_transp._input!$D$1:$D$95,0),7)</f>
        <v>sawlog and veneer log, softwood, sustainable forest management, measured as solid wood under bark, at forest road</v>
      </c>
      <c r="LK11" s="29" t="str">
        <f>INDEX(Roundwood_transp._input!$D$1:$M$95,MATCH('2.LCIA'!LK$8,Roundwood_transp._input!$D$1:$D$95,0),7)</f>
        <v>sawlog and veneer log, softwood, sustainable forest management, measured as solid wood under bark, at forest road</v>
      </c>
      <c r="LL11" s="29" t="str">
        <f>INDEX(Roundwood_transp._input!$D$1:$M$95,MATCH('2.LCIA'!LL$8,Roundwood_transp._input!$D$1:$D$95,0),7)</f>
        <v>sawlog and veneer log, softwood, sustainable forest management, measured as solid wood under bark, at forest road</v>
      </c>
      <c r="LM11" s="29" t="str">
        <f>INDEX(Roundwood_transp._input!$D$1:$M$95,MATCH('2.LCIA'!LM$8,Roundwood_transp._input!$D$1:$D$95,0),7)</f>
        <v>sawlog and veneer log, softwood, sustainable forest management, measured as solid wood under bark, at forest road</v>
      </c>
      <c r="LN11" s="29" t="str">
        <f>INDEX(Roundwood_transp._input!$D$1:$M$95,MATCH('2.LCIA'!LN$8,Roundwood_transp._input!$D$1:$D$95,0),7)</f>
        <v>sawlog and veneer log, softwood, sustainable forest management, measured as solid wood under bark, at forest road</v>
      </c>
      <c r="LO11" s="29" t="str">
        <f>INDEX(Roundwood_transp._input!$D$1:$M$95,MATCH('2.LCIA'!LO$8,Roundwood_transp._input!$D$1:$D$95,0),7)</f>
        <v>sawlog and veneer log, softwood, sustainable forest management, measured as solid wood under bark, at forest road</v>
      </c>
      <c r="LP11" s="29" t="str">
        <f>INDEX(Roundwood_transp._input!$D$1:$M$95,MATCH('2.LCIA'!LP$8,Roundwood_transp._input!$D$1:$D$95,0),7)</f>
        <v>sawlog and veneer log, softwood, sustainable forest management, measured as solid wood under bark, at forest road</v>
      </c>
      <c r="LQ11" s="29" t="str">
        <f>INDEX(Roundwood_transp._input!$D$1:$M$95,MATCH('2.LCIA'!LQ$8,Roundwood_transp._input!$D$1:$D$95,0),7)</f>
        <v>sawlog and veneer log, softwood, sustainable forest management, measured as solid wood under bark, at forest road</v>
      </c>
      <c r="LR11" s="29" t="str">
        <f>INDEX(Roundwood_transp._input!$D$1:$M$95,MATCH('2.LCIA'!LR$8,Roundwood_transp._input!$D$1:$D$95,0),7)</f>
        <v>sawlog and veneer log, softwood, sustainable forest management, measured as solid wood under bark, at forest road</v>
      </c>
      <c r="LS11" s="29"/>
      <c r="LT11" s="29"/>
      <c r="LU11" s="111">
        <f>Ressourcenkorrektur!$E$23/1000</f>
        <v>0.14000000000000001</v>
      </c>
      <c r="LV11" s="131">
        <f>Ressourcenkorrektur!$E$24/1000</f>
        <v>0.16</v>
      </c>
      <c r="LW11" s="131">
        <f>Ressourcenkorrektur!$E$24/1000</f>
        <v>0.16</v>
      </c>
      <c r="LX11" s="131">
        <f>Ressourcenkorrektur!$E$24/1000</f>
        <v>0.16</v>
      </c>
      <c r="LY11" s="131">
        <f>Ressourcenkorrektur!$E$24/1000</f>
        <v>0.16</v>
      </c>
      <c r="LZ11" s="131">
        <f>Ressourcenkorrektur!$E$24/1000</f>
        <v>0.16</v>
      </c>
      <c r="MA11" s="131">
        <f>Ressourcenkorrektur!$E$24/1000</f>
        <v>0.16</v>
      </c>
      <c r="MB11" s="131">
        <f>Ressourcenkorrektur!$E$24/1000</f>
        <v>0.16</v>
      </c>
      <c r="MC11" s="131">
        <f>Ressourcenkorrektur!$E$24/1000</f>
        <v>0.16</v>
      </c>
      <c r="MD11" s="29"/>
      <c r="ME11" s="29"/>
      <c r="MF11" s="29" t="str">
        <f>INDEX(Roundwood_transp._input!$D$1:$M$95,MATCH('2.LCIA'!MF$8,Roundwood_transp._input!$D$1:$D$95,0),7)</f>
        <v>sawlog and veneer log, softwood, sustainable forest management, measured as solid wood under bark, at forest road</v>
      </c>
      <c r="MG11" s="29" t="str">
        <f>INDEX(Roundwood_transp._input!$D$1:$M$95,MATCH('2.LCIA'!MG$8,Roundwood_transp._input!$D$1:$D$95,0),7)</f>
        <v>sawlog and veneer log, softwood, sustainable forest management, measured as solid wood under bark, at forest road</v>
      </c>
      <c r="MH11" s="29" t="str">
        <f>INDEX(Roundwood_transp._input!$D$1:$M$95,MATCH('2.LCIA'!MH$8,Roundwood_transp._input!$D$1:$D$95,0),7)</f>
        <v>sawlog and veneer log, softwood, sustainable forest management, measured as solid wood under bark, at forest road</v>
      </c>
      <c r="MI11" s="29" t="str">
        <f>INDEX(Roundwood_transp._input!$D$1:$M$95,MATCH('2.LCIA'!MI$8,Roundwood_transp._input!$D$1:$D$95,0),7)</f>
        <v>sawlog and veneer log, softwood, sustainable forest management, measured as solid wood under bark, at forest road</v>
      </c>
      <c r="MJ11" s="29" t="str">
        <f>INDEX(Roundwood_transp._input!$D$1:$M$95,MATCH('2.LCIA'!MJ$8,Roundwood_transp._input!$D$1:$D$95,0),7)</f>
        <v>sawlog and veneer log, softwood, sustainable forest management, measured as solid wood under bark, at forest road</v>
      </c>
      <c r="MK11" s="29" t="str">
        <f>INDEX(Roundwood_transp._input!$D$1:$M$95,MATCH('2.LCIA'!MK$8,Roundwood_transp._input!$D$1:$D$95,0),7)</f>
        <v>sawlog and veneer log, softwood, sustainable forest management, measured as solid wood under bark, at forest road</v>
      </c>
      <c r="ML11" s="29" t="str">
        <f>INDEX(Roundwood_transp._input!$D$1:$M$95,MATCH('2.LCIA'!ML$8,Roundwood_transp._input!$D$1:$D$95,0),7)</f>
        <v>sawlog and veneer log, softwood, sustainable forest management, measured as solid wood under bark, at forest road</v>
      </c>
      <c r="MM11" s="29" t="str">
        <f>INDEX(Roundwood_transp._input!$D$1:$M$95,MATCH('2.LCIA'!MM$8,Roundwood_transp._input!$D$1:$D$95,0),7)</f>
        <v>sawlog and veneer log, softwood, sustainable forest management, measured as solid wood under bark, at forest road</v>
      </c>
      <c r="MN11" s="29" t="str">
        <f>INDEX(Roundwood_transp._input!$D$1:$M$95,MATCH('2.LCIA'!MN$8,Roundwood_transp._input!$D$1:$D$95,0),7)</f>
        <v>sawlog and veneer log, softwood, sustainable forest management, measured as solid wood under bark, at forest road</v>
      </c>
      <c r="MO11" s="29" t="str">
        <f>INDEX(Roundwood_transp._input!$D$1:$M$95,MATCH('2.LCIA'!MO$8,Roundwood_transp._input!$D$1:$D$95,0),7)</f>
        <v>sawlog and veneer log, softwood, sustainable forest management, measured as solid wood under bark, at forest road</v>
      </c>
      <c r="MP11" s="29" t="str">
        <f>INDEX(Roundwood_transp._input!$D$1:$M$95,MATCH('2.LCIA'!MP$8,Roundwood_transp._input!$D$1:$D$95,0),7)</f>
        <v>sawlog and veneer log, softwood, sustainable forest management, measured as solid wood under bark, at forest road</v>
      </c>
      <c r="MQ11" s="29" t="str">
        <f>INDEX(Roundwood_transp._input!$D$1:$M$95,MATCH('2.LCIA'!MQ$8,Roundwood_transp._input!$D$1:$D$95,0),7)</f>
        <v>sawlog and veneer log, softwood, sustainable forest management, measured as solid wood under bark, at forest road</v>
      </c>
      <c r="MR11" s="29" t="str">
        <f>INDEX(Roundwood_transp._input!$D$1:$M$95,MATCH('2.LCIA'!MR$8,Roundwood_transp._input!$D$1:$D$95,0),7)</f>
        <v>sawlog and veneer log, softwood, sustainable forest management, measured as solid wood under bark, at forest road</v>
      </c>
      <c r="MS11" s="29" t="str">
        <f>INDEX(Roundwood_transp._input!$D$1:$M$95,MATCH('2.LCIA'!MS$8,Roundwood_transp._input!$D$1:$D$95,0),7)</f>
        <v>sawlog and veneer log, softwood, sustainable forest management, measured as solid wood under bark, at forest road</v>
      </c>
      <c r="MT11" s="29" t="str">
        <f>INDEX(Roundwood_transp._input!$D$1:$M$95,MATCH('2.LCIA'!MT$8,Roundwood_transp._input!$D$1:$D$95,0),7)</f>
        <v>sawlog and veneer log, softwood, sustainable forest management, measured as solid wood under bark, at forest road</v>
      </c>
      <c r="MU11" s="29" t="str">
        <f>INDEX(Roundwood_transp._input!$D$1:$M$95,MATCH('2.LCIA'!MU$8,Roundwood_transp._input!$D$1:$D$95,0),7)</f>
        <v>sawlog and veneer log, softwood, sustainable forest management, measured as solid wood under bark, at forest road</v>
      </c>
      <c r="MV11" s="29" t="str">
        <f>INDEX(Roundwood_transp._input!$D$1:$M$95,MATCH('2.LCIA'!MV$8,Roundwood_transp._input!$D$1:$D$95,0),7)</f>
        <v>sawlog and veneer log, softwood, sustainable forest management, measured as solid wood under bark, at forest road</v>
      </c>
      <c r="MW11" s="29" t="str">
        <f>INDEX(Roundwood_transp._input!$D$1:$M$95,MATCH('2.LCIA'!MW$8,Roundwood_transp._input!$D$1:$D$95,0),7)</f>
        <v>sawlog and veneer log, softwood, sustainable forest management, measured as solid wood under bark, at forest road</v>
      </c>
      <c r="MX11" s="29"/>
      <c r="MY11" s="29"/>
      <c r="MZ11" s="132">
        <f>Ressourcenkorrektur!$E$4/1000</f>
        <v>0.64</v>
      </c>
      <c r="NA11" s="132">
        <f>Ressourcenkorrektur!$E$4/1000</f>
        <v>0.64</v>
      </c>
      <c r="NB11" s="132">
        <f>Ressourcenkorrektur!$E$4/1000</f>
        <v>0.64</v>
      </c>
      <c r="NC11" s="132">
        <f>Ressourcenkorrektur!$E$4/1000</f>
        <v>0.64</v>
      </c>
      <c r="ND11" s="132">
        <f>Ressourcenkorrektur!$E$4/1000</f>
        <v>0.64</v>
      </c>
      <c r="NE11" s="132">
        <f>Ressourcenkorrektur!$E$4/1000</f>
        <v>0.64</v>
      </c>
      <c r="NF11" s="132">
        <f>Ressourcenkorrektur!$E$4/1000</f>
        <v>0.64</v>
      </c>
      <c r="NG11" s="132">
        <f>Ressourcenkorrektur!$E$4/1000</f>
        <v>0.64</v>
      </c>
      <c r="NH11" s="132">
        <f>Ressourcenkorrektur!$E$4/1000</f>
        <v>0.64</v>
      </c>
      <c r="NI11" s="132">
        <f>Ressourcenkorrektur!$E$4/1000</f>
        <v>0.64</v>
      </c>
      <c r="NJ11" s="132">
        <f>Ressourcenkorrektur!$E$4/1000</f>
        <v>0.64</v>
      </c>
      <c r="NK11" s="132">
        <f>Ressourcenkorrektur!$E$4/1000</f>
        <v>0.64</v>
      </c>
      <c r="NL11" s="132">
        <f>Ressourcenkorrektur!$E$4/1000</f>
        <v>0.64</v>
      </c>
      <c r="NM11" s="132">
        <f>Ressourcenkorrektur!$E$4/1000</f>
        <v>0.64</v>
      </c>
      <c r="NN11" s="132">
        <f>Ressourcenkorrektur!$E$4/1000</f>
        <v>0.64</v>
      </c>
      <c r="NO11" s="132">
        <f>Ressourcenkorrektur!$E$4/1000</f>
        <v>0.64</v>
      </c>
      <c r="NP11" s="132">
        <f>Ressourcenkorrektur!$E$4/1000</f>
        <v>0.64</v>
      </c>
      <c r="NQ11" s="132">
        <f>Ressourcenkorrektur!$E$4/1000</f>
        <v>0.64</v>
      </c>
      <c r="NR11" s="29"/>
      <c r="NS11" s="29"/>
      <c r="NT11" s="29"/>
      <c r="NU11" s="29"/>
      <c r="NV11" s="29"/>
      <c r="NW11" s="29"/>
      <c r="NX11" s="29"/>
      <c r="NY11" s="29"/>
      <c r="NZ11" s="29"/>
      <c r="OA11" s="29"/>
      <c r="OB11" s="29"/>
      <c r="OC11" s="29"/>
      <c r="OD11" s="29"/>
      <c r="OE11" s="29"/>
      <c r="OF11" s="29">
        <f>'2.Transport'!C67</f>
        <v>300</v>
      </c>
      <c r="OG11" s="29">
        <f>'2.Transport'!D67</f>
        <v>0</v>
      </c>
      <c r="OH11" s="29">
        <v>0</v>
      </c>
      <c r="OI11" s="29">
        <v>0</v>
      </c>
      <c r="OJ11" s="29"/>
      <c r="OK11" s="29"/>
      <c r="OL11" s="29">
        <f t="array" ref="OL11">IF(AND(OR(Holzrechner!$B$15=3,Holzrechner!$B$15=4),OR(Holzrechner!$F$15=2,Holzrechner!$F$15=Holzrechner!$F$6)),INDEX(Tabelle3!$A$2:$F$19,MATCH('2.LCIA'!OL6&amp;'2.LCIA'!OL2,INDEX(Tabelle3!$A$2:$F$19,,1)&amp;INDEX(Tabelle3!$A$2:$F$19,,2),0),6),IF(OR(Holzrechner!$F$15=2,Holzrechner!$F$15=Holzrechner!$F$6),INDEX(Tabelle3!$A$2:$F$19,MATCH('2.LCIA'!OL6&amp;'2.LCIA'!OL2,INDEX(Tabelle3!$A$2:$F$19,,1)&amp;INDEX(Tabelle3!$A$2:$F$19,,2),0),6),INDEX(Tabelle3!$A$20:$F$37,MATCH('2.LCIA'!OL6&amp;'2.LCIA'!OL2,INDEX(Tabelle3!$A$20:$F$37,,1)&amp;INDEX(Tabelle3!$A$20:$F$37,,2),0),6)))</f>
        <v>0.67500000000000004</v>
      </c>
      <c r="OM11" s="29">
        <f t="array" ref="OM11">IF(AND(OR(Holzrechner!$B$15=3,Holzrechner!$B$15=4),OR(Holzrechner!$F$15=2,Holzrechner!$F$15=Holzrechner!$F$6)),INDEX(Tabelle3!$A$2:$F$19,MATCH('2.LCIA'!OM6&amp;'2.LCIA'!OM2,INDEX(Tabelle3!$A$2:$F$19,,1)&amp;INDEX(Tabelle3!$A$2:$F$19,,2),0),6),IF(OR(Holzrechner!$F$15=2,Holzrechner!$F$15=Holzrechner!$F$6),INDEX(Tabelle3!$A$2:$F$19,MATCH('2.LCIA'!OM6&amp;'2.LCIA'!OM2,INDEX(Tabelle3!$A$2:$F$19,,1)&amp;INDEX(Tabelle3!$A$2:$F$19,,2),0),6),INDEX(Tabelle3!$A$20:$F$37,MATCH('2.LCIA'!OM6&amp;'2.LCIA'!OM2,INDEX(Tabelle3!$A$20:$F$37,,1)&amp;INDEX(Tabelle3!$A$20:$F$37,,2),0),6)))</f>
        <v>0.71499999999999997</v>
      </c>
      <c r="ON11" s="29">
        <f t="array" ref="ON11">IF(OR(Holzrechner!$B$15=3,Holzrechner!$B$15=4),INDEX(Tabelle3!$A$2:$F$19,MATCH('2.LCIA'!ON6&amp;'2.LCIA'!ON2,INDEX(Tabelle3!$A$2:$F$19,,1)&amp;INDEX(Tabelle3!$A$2:$F$19,,2),0),6),IF(OR(Holzrechner!$F$15=2,Holzrechner!$F$15=Holzrechner!$F$6),INDEX(Tabelle3!$A$2:$F$19,MATCH('2.LCIA'!ON6&amp;'2.LCIA'!ON2,INDEX(Tabelle3!$A$2:$F$19,,1)&amp;INDEX(Tabelle3!$A$2:$F$19,,2),0),6),INDEX(Tabelle3!$A$20:$F$37,MATCH('2.LCIA'!ON6&amp;'2.LCIA'!ON2,INDEX(Tabelle3!$A$20:$F$37,,1)&amp;INDEX(Tabelle3!$A$20:$F$37,,2),0),6)))</f>
        <v>0.70399999999999996</v>
      </c>
      <c r="OO11" s="29">
        <f t="array" ref="OO11">IF(OR(Holzrechner!$B$15=3,Holzrechner!$B$15=4),INDEX(Tabelle3!$A$2:$F$19,MATCH('2.LCIA'!OO6&amp;'2.LCIA'!OO2,INDEX(Tabelle3!$A$2:$F$19,,1)&amp;INDEX(Tabelle3!$A$2:$F$19,,2),0),6),IF(OR(Holzrechner!$F$15=2,Holzrechner!$F$15=Holzrechner!$F$6),INDEX(Tabelle3!$A$2:$F$19,MATCH('2.LCIA'!OO6&amp;'2.LCIA'!OO2,INDEX(Tabelle3!$A$2:$F$19,,1)&amp;INDEX(Tabelle3!$A$2:$F$19,,2),0),6),INDEX(Tabelle3!$A$20:$F$37,MATCH('2.LCIA'!OO6&amp;'2.LCIA'!OO2,INDEX(Tabelle3!$A$20:$F$37,,1)&amp;INDEX(Tabelle3!$A$20:$F$37,,2),0),6)))</f>
        <v>0.70399999999999996</v>
      </c>
      <c r="OP11" s="29">
        <f t="array" ref="OP11">IF(OR(Holzrechner!$B$15=3,Holzrechner!$B$15=4),INDEX(Tabelle3!$A$2:$F$19,MATCH('2.LCIA'!OP6&amp;'2.LCIA'!OP2,INDEX(Tabelle3!$A$2:$F$19,,1)&amp;INDEX(Tabelle3!$A$2:$F$19,,2),0),6),IF(OR(Holzrechner!$F$15=2,Holzrechner!$F$15=Holzrechner!$F$6),INDEX(Tabelle3!$A$2:$F$19,MATCH('2.LCIA'!OP6&amp;'2.LCIA'!OP2,INDEX(Tabelle3!$A$2:$F$19,,1)&amp;INDEX(Tabelle3!$A$2:$F$19,,2),0),6),INDEX(Tabelle3!$A$20:$F$37,MATCH('2.LCIA'!OP6&amp;'2.LCIA'!OP2,INDEX(Tabelle3!$A$20:$F$37,,1)&amp;INDEX(Tabelle3!$A$20:$F$37,,2),0),6)))</f>
        <v>0.70399999999999996</v>
      </c>
      <c r="OQ11" s="29">
        <f t="array" ref="OQ11">IF(OR(Holzrechner!$B$15=3,Holzrechner!$B$15=4),INDEX(Tabelle3!$A$2:$F$19,MATCH('2.LCIA'!OQ6&amp;'2.LCIA'!OQ2,INDEX(Tabelle3!$A$2:$F$19,,1)&amp;INDEX(Tabelle3!$A$2:$F$19,,2),0),6),IF(OR(Holzrechner!$F$15=2,Holzrechner!$F$15=Holzrechner!$F$6),INDEX(Tabelle3!$A$2:$F$19,MATCH('2.LCIA'!OQ6&amp;'2.LCIA'!OQ2,INDEX(Tabelle3!$A$2:$F$19,,1)&amp;INDEX(Tabelle3!$A$2:$F$19,,2),0),6),INDEX(Tabelle3!$A$20:$F$37,MATCH('2.LCIA'!OQ6&amp;'2.LCIA'!OQ2,INDEX(Tabelle3!$A$20:$F$37,,1)&amp;INDEX(Tabelle3!$A$20:$F$37,,2),0),6)))</f>
        <v>0.70399999999999996</v>
      </c>
      <c r="OR11" s="29">
        <f t="array" ref="OR11">IF(OR(Holzrechner!$B$15=3,Holzrechner!$B$15=4),INDEX(Tabelle3!$A$2:$F$19,MATCH('2.LCIA'!OR6&amp;'2.LCIA'!OR2,INDEX(Tabelle3!$A$2:$F$19,,1)&amp;INDEX(Tabelle3!$A$2:$F$19,,2),0),6),IF(OR(Holzrechner!$F$15=2,Holzrechner!$F$15=Holzrechner!$F$6),INDEX(Tabelle3!$A$2:$F$19,MATCH('2.LCIA'!OR6&amp;'2.LCIA'!OR2,INDEX(Tabelle3!$A$2:$F$19,,1)&amp;INDEX(Tabelle3!$A$2:$F$19,,2),0),6),INDEX(Tabelle3!$A$20:$F$37,MATCH('2.LCIA'!OR6&amp;'2.LCIA'!OR2,INDEX(Tabelle3!$A$20:$F$37,,1)&amp;INDEX(Tabelle3!$A$20:$F$37,,2),0),6)))</f>
        <v>0.70399999999999996</v>
      </c>
      <c r="OS11" s="29">
        <f t="array" ref="OS11">IF(OR(Holzrechner!$B$15=3,Holzrechner!$B$15=4),INDEX(Tabelle3!$A$2:$F$19,MATCH('2.LCIA'!OS6&amp;'2.LCIA'!OS2,INDEX(Tabelle3!$A$2:$F$19,,1)&amp;INDEX(Tabelle3!$A$2:$F$19,,2),0),6),IF(OR(Holzrechner!$F$15=2,Holzrechner!$F$15=Holzrechner!$F$6),INDEX(Tabelle3!$A$2:$F$19,MATCH('2.LCIA'!OS6&amp;'2.LCIA'!OS2,INDEX(Tabelle3!$A$2:$F$19,,1)&amp;INDEX(Tabelle3!$A$2:$F$19,,2),0),6),INDEX(Tabelle3!$A$20:$F$37,MATCH('2.LCIA'!OS6&amp;'2.LCIA'!OS2,INDEX(Tabelle3!$A$20:$F$37,,1)&amp;INDEX(Tabelle3!$A$20:$F$37,,2),0),6)))</f>
        <v>0.70399999999999996</v>
      </c>
      <c r="OT11" s="29">
        <f t="array" ref="OT11">IF(OR(Holzrechner!$B$15=3,Holzrechner!$B$15=4),INDEX(Tabelle3!$A$2:$F$19,MATCH('2.LCIA'!OT6&amp;'2.LCIA'!OT2,INDEX(Tabelle3!$A$2:$F$19,,1)&amp;INDEX(Tabelle3!$A$2:$F$19,,2),0),6),IF(OR(Holzrechner!$F$15=2,Holzrechner!$F$15=Holzrechner!$F$6),INDEX(Tabelle3!$A$2:$F$19,MATCH('2.LCIA'!OT6&amp;'2.LCIA'!OT2,INDEX(Tabelle3!$A$2:$F$19,,1)&amp;INDEX(Tabelle3!$A$2:$F$19,,2),0),6),INDEX(Tabelle3!$A$20:$F$37,MATCH('2.LCIA'!OT6&amp;'2.LCIA'!OT2,INDEX(Tabelle3!$A$20:$F$37,,1)&amp;INDEX(Tabelle3!$A$20:$F$37,,2),0),6)))</f>
        <v>0.67500000000000004</v>
      </c>
      <c r="OU11" s="29">
        <f t="array" ref="OU11">IF(OR(Holzrechner!$B$15=3,Holzrechner!$B$15=4),INDEX(Tabelle3!$A$2:$F$19,MATCH('2.LCIA'!OU6&amp;'2.LCIA'!OU2,INDEX(Tabelle3!$A$2:$F$19,,1)&amp;INDEX(Tabelle3!$A$2:$F$19,,2),0),6),IF(OR(Holzrechner!$F$15=2,Holzrechner!$F$15=Holzrechner!$F$6),INDEX(Tabelle3!$A$2:$F$19,MATCH('2.LCIA'!OU6&amp;'2.LCIA'!OU2,INDEX(Tabelle3!$A$2:$F$19,,1)&amp;INDEX(Tabelle3!$A$2:$F$19,,2),0),6),INDEX(Tabelle3!$A$20:$F$37,MATCH('2.LCIA'!OU6&amp;'2.LCIA'!OU2,INDEX(Tabelle3!$A$20:$F$37,,1)&amp;INDEX(Tabelle3!$A$20:$F$37,,2),0),6)))</f>
        <v>0.46500000000000002</v>
      </c>
      <c r="OV11" s="29">
        <f t="array" ref="OV11">IF(OR(Holzrechner!$B$15=3,Holzrechner!$B$15=4),INDEX(Tabelle3!$A$2:$F$19,MATCH('2.LCIA'!OV6&amp;'2.LCIA'!OV2,INDEX(Tabelle3!$A$2:$F$19,,1)&amp;INDEX(Tabelle3!$A$2:$F$19,,2),0),6),IF(OR(Holzrechner!$F$15=2,Holzrechner!$F$15=Holzrechner!$F$6),INDEX(Tabelle3!$A$2:$F$19,MATCH('2.LCIA'!OV6&amp;'2.LCIA'!OV2,INDEX(Tabelle3!$A$2:$F$19,,1)&amp;INDEX(Tabelle3!$A$2:$F$19,,2),0),6),INDEX(Tabelle3!$A$20:$F$37,MATCH('2.LCIA'!OV6&amp;'2.LCIA'!OV2,INDEX(Tabelle3!$A$20:$F$37,,1)&amp;INDEX(Tabelle3!$A$20:$F$37,,2),0),6)))</f>
        <v>0.50600000000000001</v>
      </c>
      <c r="OW11" s="29">
        <f t="array" ref="OW11">IF(OR(Holzrechner!$B$15=3,Holzrechner!$B$15=4),INDEX(Tabelle3!$A$2:$F$19,MATCH('2.LCIA'!OW6&amp;'2.LCIA'!OW2,INDEX(Tabelle3!$A$2:$F$19,,1)&amp;INDEX(Tabelle3!$A$2:$F$19,,2),0),6),IF(OR(Holzrechner!$F$15=2,Holzrechner!$F$15=Holzrechner!$F$6),INDEX(Tabelle3!$A$2:$F$19,MATCH('2.LCIA'!OW6&amp;'2.LCIA'!OW2,INDEX(Tabelle3!$A$2:$F$19,,1)&amp;INDEX(Tabelle3!$A$2:$F$19,,2),0),6),INDEX(Tabelle3!$A$20:$F$37,MATCH('2.LCIA'!OW6&amp;'2.LCIA'!OW2,INDEX(Tabelle3!$A$20:$F$37,,1)&amp;INDEX(Tabelle3!$A$20:$F$37,,2),0),6)))</f>
        <v>0.50600000000000001</v>
      </c>
      <c r="OX11" s="29">
        <f t="array" ref="OX11">IF(OR(Holzrechner!$B$15=3,Holzrechner!$B$15=4),INDEX(Tabelle3!$A$2:$F$19,MATCH('2.LCIA'!OX6&amp;'2.LCIA'!OX2,INDEX(Tabelle3!$A$2:$F$19,,1)&amp;INDEX(Tabelle3!$A$2:$F$19,,2),0),6),IF(OR(Holzrechner!$F$15=2,Holzrechner!$F$15=Holzrechner!$F$6),INDEX(Tabelle3!$A$2:$F$19,MATCH('2.LCIA'!OX6&amp;'2.LCIA'!OX2,INDEX(Tabelle3!$A$2:$F$19,,1)&amp;INDEX(Tabelle3!$A$2:$F$19,,2),0),6),INDEX(Tabelle3!$A$20:$F$37,MATCH('2.LCIA'!OX6&amp;'2.LCIA'!OX2,INDEX(Tabelle3!$A$20:$F$37,,1)&amp;INDEX(Tabelle3!$A$20:$F$37,,2),0),6)))</f>
        <v>0.50600000000000001</v>
      </c>
      <c r="OY11" s="29">
        <f t="array" ref="OY11">IF(OR(Holzrechner!$B$15=3,Holzrechner!$B$15=4),INDEX(Tabelle3!$A$2:$F$19,MATCH('2.LCIA'!OY6&amp;'2.LCIA'!OY2,INDEX(Tabelle3!$A$2:$F$19,,1)&amp;INDEX(Tabelle3!$A$2:$F$19,,2),0),6),IF(OR(Holzrechner!$F$15=2,Holzrechner!$F$15=Holzrechner!$F$6),INDEX(Tabelle3!$A$2:$F$19,MATCH('2.LCIA'!OY6&amp;'2.LCIA'!OY2,INDEX(Tabelle3!$A$2:$F$19,,1)&amp;INDEX(Tabelle3!$A$2:$F$19,,2),0),6),INDEX(Tabelle3!$A$20:$F$37,MATCH('2.LCIA'!OY6&amp;'2.LCIA'!OY2,INDEX(Tabelle3!$A$20:$F$37,,1)&amp;INDEX(Tabelle3!$A$20:$F$37,,2),0),6)))</f>
        <v>0.53900000000000003</v>
      </c>
      <c r="OZ11" s="29">
        <f t="array" ref="OZ11">IF(OR(Holzrechner!$B$15=3,Holzrechner!$B$15=4),INDEX(Tabelle3!$A$2:$F$19,MATCH('2.LCIA'!OZ6&amp;'2.LCIA'!OZ2,INDEX(Tabelle3!$A$2:$F$19,,1)&amp;INDEX(Tabelle3!$A$2:$F$19,,2),0),6),IF(OR(Holzrechner!$F$15=2,Holzrechner!$F$15=Holzrechner!$F$6),INDEX(Tabelle3!$A$2:$F$19,MATCH('2.LCIA'!OZ6&amp;'2.LCIA'!OZ2,INDEX(Tabelle3!$A$2:$F$19,,1)&amp;INDEX(Tabelle3!$A$2:$F$19,,2),0),6),INDEX(Tabelle3!$A$20:$F$37,MATCH('2.LCIA'!OZ6&amp;'2.LCIA'!OZ2,INDEX(Tabelle3!$A$20:$F$37,,1)&amp;INDEX(Tabelle3!$A$20:$F$37,,2),0),6)))</f>
        <v>0.53900000000000003</v>
      </c>
      <c r="PA11" s="29">
        <f t="array" ref="PA11">IF(OR(Holzrechner!$B$15=3,Holzrechner!$B$15=4),INDEX(Tabelle3!$A$2:$F$19,MATCH('2.LCIA'!PA6&amp;'2.LCIA'!PA2,INDEX(Tabelle3!$A$2:$F$19,,1)&amp;INDEX(Tabelle3!$A$2:$F$19,,2),0),6),IF(OR(Holzrechner!$F$15=2,Holzrechner!$F$15=Holzrechner!$F$6),INDEX(Tabelle3!$A$2:$F$19,MATCH('2.LCIA'!PA6&amp;'2.LCIA'!PA2,INDEX(Tabelle3!$A$2:$F$19,,1)&amp;INDEX(Tabelle3!$A$2:$F$19,,2),0),6),INDEX(Tabelle3!$A$20:$F$37,MATCH('2.LCIA'!PA6&amp;'2.LCIA'!PA2,INDEX(Tabelle3!$A$20:$F$37,,1)&amp;INDEX(Tabelle3!$A$20:$F$37,,2),0),6)))</f>
        <v>0.50600000000000001</v>
      </c>
      <c r="PB11" s="29">
        <f t="array" ref="PB11">IF(OR(Holzrechner!$B$15=3,Holzrechner!$B$15=4),INDEX(Tabelle3!$A$2:$F$19,MATCH('2.LCIA'!PB6&amp;'2.LCIA'!PB2,INDEX(Tabelle3!$A$2:$F$19,,1)&amp;INDEX(Tabelle3!$A$2:$F$19,,2),0),6),IF(OR(Holzrechner!$F$15=2,Holzrechner!$F$15=Holzrechner!$F$6),INDEX(Tabelle3!$A$2:$F$19,MATCH('2.LCIA'!PB6&amp;'2.LCIA'!PB2,INDEX(Tabelle3!$A$2:$F$19,,1)&amp;INDEX(Tabelle3!$A$2:$F$19,,2),0),6),INDEX(Tabelle3!$A$20:$F$37,MATCH('2.LCIA'!PB6&amp;'2.LCIA'!PB2,INDEX(Tabelle3!$A$20:$F$37,,1)&amp;INDEX(Tabelle3!$A$20:$F$37,,2),0),6)))</f>
        <v>0.50600000000000001</v>
      </c>
      <c r="PC11" s="29">
        <f t="array" ref="PC11">IF(OR(Holzrechner!$B$15=3,Holzrechner!$B$15=4),INDEX(Tabelle3!$A$2:$F$19,MATCH('2.LCIA'!PC6&amp;'2.LCIA'!PC2,INDEX(Tabelle3!$A$2:$F$19,,1)&amp;INDEX(Tabelle3!$A$2:$F$19,,2),0),6),IF(OR(Holzrechner!$F$15=2,Holzrechner!$F$15=Holzrechner!$F$6),INDEX(Tabelle3!$A$2:$F$19,MATCH('2.LCIA'!PC6&amp;'2.LCIA'!PC2,INDEX(Tabelle3!$A$2:$F$19,,1)&amp;INDEX(Tabelle3!$A$2:$F$19,,2),0),6),INDEX(Tabelle3!$A$20:$F$37,MATCH('2.LCIA'!PC6&amp;'2.LCIA'!PC2,INDEX(Tabelle3!$A$20:$F$37,,1)&amp;INDEX(Tabelle3!$A$20:$F$37,,2),0),6)))</f>
        <v>0.46500000000000002</v>
      </c>
    </row>
    <row r="12" spans="1:419" s="17" customFormat="1">
      <c r="B12" s="17" t="s">
        <v>1064</v>
      </c>
      <c r="C12" s="29">
        <f>IF(ISNUMBER(INDEX(Roundwood_transp._input!$D$1:$M$95,MATCH('2.LCIA'!C$8,Roundwood_transp._input!$D$1:$D$95,0),8)),INDEX(Roundwood_transp._input!$D$1:$M$95,MATCH('2.LCIA'!C$8,Roundwood_transp._input!$D$1:$D$95,0),8),INDEX(Roundwood_transp._input!$D$1:$M$95,MATCH('2.LCIA'!C$8,Roundwood_transp._input!$D$1:$D$95,0),10))</f>
        <v>76.661925599999989</v>
      </c>
      <c r="D12" s="29">
        <f>IF(ISNUMBER(INDEX(Roundwood_transp._input!$D$1:$M$95,MATCH('2.LCIA'!D$8,Roundwood_transp._input!$D$1:$D$95,0),8)),INDEX(Roundwood_transp._input!$D$1:$M$95,MATCH('2.LCIA'!D$8,Roundwood_transp._input!$D$1:$D$95,0),8),INDEX(Roundwood_transp._input!$D$1:$M$95,MATCH('2.LCIA'!D$8,Roundwood_transp._input!$D$1:$D$95,0),10))</f>
        <v>76.661925599999989</v>
      </c>
      <c r="E12" s="29">
        <f>IF(ISNUMBER(INDEX(Roundwood_transp._input!$D$1:$M$95,MATCH('2.LCIA'!E$8,Roundwood_transp._input!$D$1:$D$95,0),8)),INDEX(Roundwood_transp._input!$D$1:$M$95,MATCH('2.LCIA'!E$8,Roundwood_transp._input!$D$1:$D$95,0),8),INDEX(Roundwood_transp._input!$D$1:$M$95,MATCH('2.LCIA'!E$8,Roundwood_transp._input!$D$1:$D$95,0),10))</f>
        <v>76.661925599999989</v>
      </c>
      <c r="F12" s="29">
        <f>IF(ISNUMBER(INDEX(Roundwood_transp._input!$D$1:$M$95,MATCH('2.LCIA'!F$8,Roundwood_transp._input!$D$1:$D$95,0),8)),INDEX(Roundwood_transp._input!$D$1:$M$95,MATCH('2.LCIA'!F$8,Roundwood_transp._input!$D$1:$D$95,0),8),INDEX(Roundwood_transp._input!$D$1:$M$95,MATCH('2.LCIA'!F$8,Roundwood_transp._input!$D$1:$D$95,0),10))</f>
        <v>76.661925599999989</v>
      </c>
      <c r="G12" s="29">
        <f>IF(ISNUMBER(INDEX(Roundwood_transp._input!$D$1:$M$95,MATCH('2.LCIA'!G$8,Roundwood_transp._input!$D$1:$D$95,0),8)),INDEX(Roundwood_transp._input!$D$1:$M$95,MATCH('2.LCIA'!G$8,Roundwood_transp._input!$D$1:$D$95,0),8),INDEX(Roundwood_transp._input!$D$1:$M$95,MATCH('2.LCIA'!G$8,Roundwood_transp._input!$D$1:$D$95,0),10))</f>
        <v>76.661925599999989</v>
      </c>
      <c r="H12" s="29">
        <f>IF(ISNUMBER(INDEX(Roundwood_transp._input!$D$1:$M$95,MATCH('2.LCIA'!H$8,Roundwood_transp._input!$D$1:$D$95,0),8)),INDEX(Roundwood_transp._input!$D$1:$M$95,MATCH('2.LCIA'!H$8,Roundwood_transp._input!$D$1:$D$95,0),8),INDEX(Roundwood_transp._input!$D$1:$M$95,MATCH('2.LCIA'!H$8,Roundwood_transp._input!$D$1:$D$95,0),10))</f>
        <v>76.661925599999989</v>
      </c>
      <c r="I12" s="29">
        <f>IF(ISNUMBER(INDEX(Roundwood_transp._input!$D$1:$M$95,MATCH('2.LCIA'!I$8,Roundwood_transp._input!$D$1:$D$95,0),8)),INDEX(Roundwood_transp._input!$D$1:$M$95,MATCH('2.LCIA'!I$8,Roundwood_transp._input!$D$1:$D$95,0),8),INDEX(Roundwood_transp._input!$D$1:$M$95,MATCH('2.LCIA'!I$8,Roundwood_transp._input!$D$1:$D$95,0),10))</f>
        <v>76.661925599999989</v>
      </c>
      <c r="J12" s="29">
        <f>IF(ISNUMBER(INDEX(Roundwood_transp._input!$D$1:$M$95,MATCH('2.LCIA'!J$8,Roundwood_transp._input!$D$1:$D$95,0),8)),INDEX(Roundwood_transp._input!$D$1:$M$95,MATCH('2.LCIA'!J$8,Roundwood_transp._input!$D$1:$D$95,0),8),INDEX(Roundwood_transp._input!$D$1:$M$95,MATCH('2.LCIA'!J$8,Roundwood_transp._input!$D$1:$D$95,0),10))</f>
        <v>76.661925599999989</v>
      </c>
      <c r="K12" s="29">
        <f>IF(ISNUMBER(INDEX(Roundwood_transp._input!$D$1:$M$95,MATCH('2.LCIA'!K$8,Roundwood_transp._input!$D$1:$D$95,0),8)),INDEX(Roundwood_transp._input!$D$1:$M$95,MATCH('2.LCIA'!K$8,Roundwood_transp._input!$D$1:$D$95,0),8),INDEX(Roundwood_transp._input!$D$1:$M$95,MATCH('2.LCIA'!K$8,Roundwood_transp._input!$D$1:$D$95,0),10))</f>
        <v>76.661925599999989</v>
      </c>
      <c r="L12" s="29">
        <f>IF(ISNUMBER(INDEX(Roundwood_transp._input!$D$1:$M$95,MATCH('2.LCIA'!L$8,Roundwood_transp._input!$D$1:$D$95,0),8)),INDEX(Roundwood_transp._input!$D$1:$M$95,MATCH('2.LCIA'!L$8,Roundwood_transp._input!$D$1:$D$95,0),8),INDEX(Roundwood_transp._input!$D$1:$M$95,MATCH('2.LCIA'!L$8,Roundwood_transp._input!$D$1:$D$95,0),10))</f>
        <v>80.273268000000002</v>
      </c>
      <c r="M12" s="29">
        <f>IF(ISNUMBER(INDEX(Roundwood_transp._input!$D$1:$M$95,MATCH('2.LCIA'!M$8,Roundwood_transp._input!$D$1:$D$95,0),8)),INDEX(Roundwood_transp._input!$D$1:$M$95,MATCH('2.LCIA'!M$8,Roundwood_transp._input!$D$1:$D$95,0),8),INDEX(Roundwood_transp._input!$D$1:$M$95,MATCH('2.LCIA'!M$8,Roundwood_transp._input!$D$1:$D$95,0),10))</f>
        <v>80.273268000000002</v>
      </c>
      <c r="N12" s="29">
        <f>IF(ISNUMBER(INDEX(Roundwood_transp._input!$D$1:$M$95,MATCH('2.LCIA'!N$8,Roundwood_transp._input!$D$1:$D$95,0),8)),INDEX(Roundwood_transp._input!$D$1:$M$95,MATCH('2.LCIA'!N$8,Roundwood_transp._input!$D$1:$D$95,0),8),INDEX(Roundwood_transp._input!$D$1:$M$95,MATCH('2.LCIA'!N$8,Roundwood_transp._input!$D$1:$D$95,0),10))</f>
        <v>80.273268000000002</v>
      </c>
      <c r="O12" s="29">
        <f>IF(ISNUMBER(INDEX(Roundwood_transp._input!$D$1:$M$95,MATCH('2.LCIA'!O$8,Roundwood_transp._input!$D$1:$D$95,0),8)),INDEX(Roundwood_transp._input!$D$1:$M$95,MATCH('2.LCIA'!O$8,Roundwood_transp._input!$D$1:$D$95,0),8),INDEX(Roundwood_transp._input!$D$1:$M$95,MATCH('2.LCIA'!O$8,Roundwood_transp._input!$D$1:$D$95,0),10))</f>
        <v>80.273268000000002</v>
      </c>
      <c r="P12" s="29">
        <f>IF(ISNUMBER(INDEX(Roundwood_transp._input!$D$1:$M$95,MATCH('2.LCIA'!P$8,Roundwood_transp._input!$D$1:$D$95,0),8)),INDEX(Roundwood_transp._input!$D$1:$M$95,MATCH('2.LCIA'!P$8,Roundwood_transp._input!$D$1:$D$95,0),8),INDEX(Roundwood_transp._input!$D$1:$M$95,MATCH('2.LCIA'!P$8,Roundwood_transp._input!$D$1:$D$95,0),10))</f>
        <v>80.273268000000002</v>
      </c>
      <c r="Q12" s="29">
        <f>IF(ISNUMBER(INDEX(Roundwood_transp._input!$D$1:$M$95,MATCH('2.LCIA'!Q$8,Roundwood_transp._input!$D$1:$D$95,0),8)),INDEX(Roundwood_transp._input!$D$1:$M$95,MATCH('2.LCIA'!Q$8,Roundwood_transp._input!$D$1:$D$95,0),8),INDEX(Roundwood_transp._input!$D$1:$M$95,MATCH('2.LCIA'!Q$8,Roundwood_transp._input!$D$1:$D$95,0),10))</f>
        <v>80.273268000000002</v>
      </c>
      <c r="R12" s="29">
        <f>IF(ISNUMBER(INDEX(Roundwood_transp._input!$D$1:$M$95,MATCH('2.LCIA'!R$8,Roundwood_transp._input!$D$1:$D$95,0),8)),INDEX(Roundwood_transp._input!$D$1:$M$95,MATCH('2.LCIA'!R$8,Roundwood_transp._input!$D$1:$D$95,0),8),INDEX(Roundwood_transp._input!$D$1:$M$95,MATCH('2.LCIA'!R$8,Roundwood_transp._input!$D$1:$D$95,0),10))</f>
        <v>80.273268000000002</v>
      </c>
      <c r="S12" s="29">
        <f>IF(ISNUMBER(INDEX(Roundwood_transp._input!$D$1:$M$95,MATCH('2.LCIA'!S$8,Roundwood_transp._input!$D$1:$D$95,0),8)),INDEX(Roundwood_transp._input!$D$1:$M$95,MATCH('2.LCIA'!S$8,Roundwood_transp._input!$D$1:$D$95,0),8),INDEX(Roundwood_transp._input!$D$1:$M$95,MATCH('2.LCIA'!S$8,Roundwood_transp._input!$D$1:$D$95,0),10))</f>
        <v>80.273268000000002</v>
      </c>
      <c r="T12" s="29">
        <f>IF(ISNUMBER(INDEX(Roundwood_transp._input!$D$1:$M$95,MATCH('2.LCIA'!T$8,Roundwood_transp._input!$D$1:$D$95,0),8)),INDEX(Roundwood_transp._input!$D$1:$M$95,MATCH('2.LCIA'!T$8,Roundwood_transp._input!$D$1:$D$95,0),8),INDEX(Roundwood_transp._input!$D$1:$M$95,MATCH('2.LCIA'!T$8,Roundwood_transp._input!$D$1:$D$95,0),10))</f>
        <v>80.273268000000002</v>
      </c>
      <c r="U12" s="29">
        <f>IF(ISNUMBER(INDEX(Roundwood_transp._input!$D$1:$M$95,MATCH('2.LCIA'!U$8,Roundwood_transp._input!$D$1:$D$95,0),8)),INDEX(Roundwood_transp._input!$D$1:$M$95,MATCH('2.LCIA'!U$8,Roundwood_transp._input!$D$1:$D$95,0),8),INDEX(Roundwood_transp._input!$D$1:$M$95,MATCH('2.LCIA'!U$8,Roundwood_transp._input!$D$1:$D$95,0),10))</f>
        <v>76.661925599999989</v>
      </c>
      <c r="V12" s="29">
        <f>IF(ISNUMBER(INDEX(Roundwood_transp._input!$D$1:$M$95,MATCH('2.LCIA'!V$8,Roundwood_transp._input!$D$1:$D$95,0),8)),INDEX(Roundwood_transp._input!$D$1:$M$95,MATCH('2.LCIA'!V$8,Roundwood_transp._input!$D$1:$D$95,0),8),INDEX(Roundwood_transp._input!$D$1:$M$95,MATCH('2.LCIA'!V$8,Roundwood_transp._input!$D$1:$D$95,0),10))</f>
        <v>76.661925599999989</v>
      </c>
      <c r="W12" s="29">
        <f>IF(ISNUMBER(INDEX(Roundwood_transp._input!$D$1:$M$95,MATCH('2.LCIA'!W$8,Roundwood_transp._input!$D$1:$D$95,0),8)),INDEX(Roundwood_transp._input!$D$1:$M$95,MATCH('2.LCIA'!W$8,Roundwood_transp._input!$D$1:$D$95,0),8),INDEX(Roundwood_transp._input!$D$1:$M$95,MATCH('2.LCIA'!W$8,Roundwood_transp._input!$D$1:$D$95,0),10))</f>
        <v>76.661925599999989</v>
      </c>
      <c r="X12" s="29">
        <f>IF(ISNUMBER(INDEX(Roundwood_transp._input!$D$1:$M$95,MATCH('2.LCIA'!X$8,Roundwood_transp._input!$D$1:$D$95,0),8)),INDEX(Roundwood_transp._input!$D$1:$M$95,MATCH('2.LCIA'!X$8,Roundwood_transp._input!$D$1:$D$95,0),8),INDEX(Roundwood_transp._input!$D$1:$M$95,MATCH('2.LCIA'!X$8,Roundwood_transp._input!$D$1:$D$95,0),10))</f>
        <v>76.661925599999989</v>
      </c>
      <c r="Y12" s="29">
        <f>IF(ISNUMBER(INDEX(Roundwood_transp._input!$D$1:$M$95,MATCH('2.LCIA'!Y$8,Roundwood_transp._input!$D$1:$D$95,0),8)),INDEX(Roundwood_transp._input!$D$1:$M$95,MATCH('2.LCIA'!Y$8,Roundwood_transp._input!$D$1:$D$95,0),8),INDEX(Roundwood_transp._input!$D$1:$M$95,MATCH('2.LCIA'!Y$8,Roundwood_transp._input!$D$1:$D$95,0),10))</f>
        <v>76.661925599999989</v>
      </c>
      <c r="Z12" s="29">
        <f>IF(ISNUMBER(INDEX(Roundwood_transp._input!$D$1:$M$95,MATCH('2.LCIA'!Z$8,Roundwood_transp._input!$D$1:$D$95,0),8)),INDEX(Roundwood_transp._input!$D$1:$M$95,MATCH('2.LCIA'!Z$8,Roundwood_transp._input!$D$1:$D$95,0),8),INDEX(Roundwood_transp._input!$D$1:$M$95,MATCH('2.LCIA'!Z$8,Roundwood_transp._input!$D$1:$D$95,0),10))</f>
        <v>76.661925599999989</v>
      </c>
      <c r="AA12" s="29">
        <f>IF(ISNUMBER(INDEX(Roundwood_transp._input!$D$1:$M$95,MATCH('2.LCIA'!AA$8,Roundwood_transp._input!$D$1:$D$95,0),8)),INDEX(Roundwood_transp._input!$D$1:$M$95,MATCH('2.LCIA'!AA$8,Roundwood_transp._input!$D$1:$D$95,0),8),INDEX(Roundwood_transp._input!$D$1:$M$95,MATCH('2.LCIA'!AA$8,Roundwood_transp._input!$D$1:$D$95,0),10))</f>
        <v>76.661925599999989</v>
      </c>
      <c r="AB12" s="29">
        <f>IF(ISNUMBER(INDEX(Roundwood_transp._input!$D$1:$M$95,MATCH('2.LCIA'!AB$8,Roundwood_transp._input!$D$1:$D$95,0),8)),INDEX(Roundwood_transp._input!$D$1:$M$95,MATCH('2.LCIA'!AB$8,Roundwood_transp._input!$D$1:$D$95,0),8),INDEX(Roundwood_transp._input!$D$1:$M$95,MATCH('2.LCIA'!AB$8,Roundwood_transp._input!$D$1:$D$95,0),10))</f>
        <v>76.661925599999989</v>
      </c>
      <c r="AC12" s="29">
        <f>IF(ISNUMBER(INDEX(Roundwood_transp._input!$D$1:$M$95,MATCH('2.LCIA'!AC$8,Roundwood_transp._input!$D$1:$D$95,0),8)),INDEX(Roundwood_transp._input!$D$1:$M$95,MATCH('2.LCIA'!AC$8,Roundwood_transp._input!$D$1:$D$95,0),8),INDEX(Roundwood_transp._input!$D$1:$M$95,MATCH('2.LCIA'!AC$8,Roundwood_transp._input!$D$1:$D$95,0),10))</f>
        <v>76.661925599999989</v>
      </c>
      <c r="AD12" s="29">
        <f>IF(ISNUMBER(INDEX(Roundwood_transp._input!$D$1:$M$95,MATCH('2.LCIA'!AD$8,Roundwood_transp._input!$D$1:$D$95,0),8)),INDEX(Roundwood_transp._input!$D$1:$M$95,MATCH('2.LCIA'!AD$8,Roundwood_transp._input!$D$1:$D$95,0),8),INDEX(Roundwood_transp._input!$D$1:$M$95,MATCH('2.LCIA'!AD$8,Roundwood_transp._input!$D$1:$D$95,0),10))</f>
        <v>70.917599999999993</v>
      </c>
      <c r="AE12" s="29">
        <f>IF(ISNUMBER(INDEX(Roundwood_transp._input!$D$1:$M$95,MATCH('2.LCIA'!AE$8,Roundwood_transp._input!$D$1:$D$95,0),8)),INDEX(Roundwood_transp._input!$D$1:$M$95,MATCH('2.LCIA'!AE$8,Roundwood_transp._input!$D$1:$D$95,0),8),INDEX(Roundwood_transp._input!$D$1:$M$95,MATCH('2.LCIA'!AE$8,Roundwood_transp._input!$D$1:$D$95,0),10))</f>
        <v>70.917599999999993</v>
      </c>
      <c r="AF12" s="29">
        <f>IF(ISNUMBER(INDEX(Roundwood_transp._input!$D$1:$M$95,MATCH('2.LCIA'!AF$8,Roundwood_transp._input!$D$1:$D$95,0),8)),INDEX(Roundwood_transp._input!$D$1:$M$95,MATCH('2.LCIA'!AF$8,Roundwood_transp._input!$D$1:$D$95,0),8),INDEX(Roundwood_transp._input!$D$1:$M$95,MATCH('2.LCIA'!AF$8,Roundwood_transp._input!$D$1:$D$95,0),10))</f>
        <v>70.917599999999993</v>
      </c>
      <c r="AG12" s="29">
        <f>IF(ISNUMBER(INDEX(Roundwood_transp._input!$D$1:$M$95,MATCH('2.LCIA'!AG$8,Roundwood_transp._input!$D$1:$D$95,0),8)),INDEX(Roundwood_transp._input!$D$1:$M$95,MATCH('2.LCIA'!AG$8,Roundwood_transp._input!$D$1:$D$95,0),8),INDEX(Roundwood_transp._input!$D$1:$M$95,MATCH('2.LCIA'!AG$8,Roundwood_transp._input!$D$1:$D$95,0),10))</f>
        <v>70.917599999999993</v>
      </c>
      <c r="AH12" s="29">
        <f>IF(ISNUMBER(INDEX(Roundwood_transp._input!$D$1:$M$95,MATCH('2.LCIA'!AH$8,Roundwood_transp._input!$D$1:$D$95,0),8)),INDEX(Roundwood_transp._input!$D$1:$M$95,MATCH('2.LCIA'!AH$8,Roundwood_transp._input!$D$1:$D$95,0),8),INDEX(Roundwood_transp._input!$D$1:$M$95,MATCH('2.LCIA'!AH$8,Roundwood_transp._input!$D$1:$D$95,0),10))</f>
        <v>70.917599999999993</v>
      </c>
      <c r="AI12" s="29">
        <f>IF(ISNUMBER(INDEX(Roundwood_transp._input!$D$1:$M$95,MATCH('2.LCIA'!AI$8,Roundwood_transp._input!$D$1:$D$95,0),8)),INDEX(Roundwood_transp._input!$D$1:$M$95,MATCH('2.LCIA'!AI$8,Roundwood_transp._input!$D$1:$D$95,0),8),INDEX(Roundwood_transp._input!$D$1:$M$95,MATCH('2.LCIA'!AI$8,Roundwood_transp._input!$D$1:$D$95,0),10))</f>
        <v>70.917599999999993</v>
      </c>
      <c r="AJ12" s="29">
        <f>IF(ISNUMBER(INDEX(Roundwood_transp._input!$D$1:$M$95,MATCH('2.LCIA'!AJ$8,Roundwood_transp._input!$D$1:$D$95,0),8)),INDEX(Roundwood_transp._input!$D$1:$M$95,MATCH('2.LCIA'!AJ$8,Roundwood_transp._input!$D$1:$D$95,0),8),INDEX(Roundwood_transp._input!$D$1:$M$95,MATCH('2.LCIA'!AJ$8,Roundwood_transp._input!$D$1:$D$95,0),10))</f>
        <v>70.917599999999993</v>
      </c>
      <c r="AK12" s="29">
        <f>IF(ISNUMBER(INDEX(Roundwood_transp._input!$D$1:$M$95,MATCH('2.LCIA'!AK$8,Roundwood_transp._input!$D$1:$D$95,0),8)),INDEX(Roundwood_transp._input!$D$1:$M$95,MATCH('2.LCIA'!AK$8,Roundwood_transp._input!$D$1:$D$95,0),8),INDEX(Roundwood_transp._input!$D$1:$M$95,MATCH('2.LCIA'!AK$8,Roundwood_transp._input!$D$1:$D$95,0),10))</f>
        <v>70.917599999999993</v>
      </c>
      <c r="AL12" s="29">
        <f>IF(ISNUMBER(INDEX(Roundwood_transp._input!$D$1:$M$95,MATCH('2.LCIA'!AL$8,Roundwood_transp._input!$D$1:$D$95,0),8)),INDEX(Roundwood_transp._input!$D$1:$M$95,MATCH('2.LCIA'!AL$8,Roundwood_transp._input!$D$1:$D$95,0),8),INDEX(Roundwood_transp._input!$D$1:$M$95,MATCH('2.LCIA'!AL$8,Roundwood_transp._input!$D$1:$D$95,0),10))</f>
        <v>70.917599999999993</v>
      </c>
      <c r="AM12" s="29">
        <f>IF(ISNUMBER(INDEX(Roundwood_transp._input!$D$1:$M$95,MATCH('2.LCIA'!AM$8,Roundwood_transp._input!$D$1:$D$95,0),8)),INDEX(Roundwood_transp._input!$D$1:$M$95,MATCH('2.LCIA'!AM$8,Roundwood_transp._input!$D$1:$D$95,0),8),INDEX(Roundwood_transp._input!$D$1:$M$95,MATCH('2.LCIA'!AM$8,Roundwood_transp._input!$D$1:$D$95,0),10))</f>
        <v>74.327100000000002</v>
      </c>
      <c r="AN12" s="29">
        <f>IF(ISNUMBER(INDEX(Roundwood_transp._input!$D$1:$M$95,MATCH('2.LCIA'!AN$8,Roundwood_transp._input!$D$1:$D$95,0),8)),INDEX(Roundwood_transp._input!$D$1:$M$95,MATCH('2.LCIA'!AN$8,Roundwood_transp._input!$D$1:$D$95,0),8),INDEX(Roundwood_transp._input!$D$1:$M$95,MATCH('2.LCIA'!AN$8,Roundwood_transp._input!$D$1:$D$95,0),10))</f>
        <v>74.327100000000002</v>
      </c>
      <c r="AO12" s="29">
        <f>IF(ISNUMBER(INDEX(Roundwood_transp._input!$D$1:$M$95,MATCH('2.LCIA'!AO$8,Roundwood_transp._input!$D$1:$D$95,0),8)),INDEX(Roundwood_transp._input!$D$1:$M$95,MATCH('2.LCIA'!AO$8,Roundwood_transp._input!$D$1:$D$95,0),8),INDEX(Roundwood_transp._input!$D$1:$M$95,MATCH('2.LCIA'!AO$8,Roundwood_transp._input!$D$1:$D$95,0),10))</f>
        <v>74.327100000000002</v>
      </c>
      <c r="AP12" s="29">
        <f>IF(ISNUMBER(INDEX(Roundwood_transp._input!$D$1:$M$95,MATCH('2.LCIA'!AP$8,Roundwood_transp._input!$D$1:$D$95,0),8)),INDEX(Roundwood_transp._input!$D$1:$M$95,MATCH('2.LCIA'!AP$8,Roundwood_transp._input!$D$1:$D$95,0),8),INDEX(Roundwood_transp._input!$D$1:$M$95,MATCH('2.LCIA'!AP$8,Roundwood_transp._input!$D$1:$D$95,0),10))</f>
        <v>74.327100000000002</v>
      </c>
      <c r="AQ12" s="29">
        <f>IF(ISNUMBER(INDEX(Roundwood_transp._input!$D$1:$M$95,MATCH('2.LCIA'!AQ$8,Roundwood_transp._input!$D$1:$D$95,0),8)),INDEX(Roundwood_transp._input!$D$1:$M$95,MATCH('2.LCIA'!AQ$8,Roundwood_transp._input!$D$1:$D$95,0),8),INDEX(Roundwood_transp._input!$D$1:$M$95,MATCH('2.LCIA'!AQ$8,Roundwood_transp._input!$D$1:$D$95,0),10))</f>
        <v>74.327100000000002</v>
      </c>
      <c r="AR12" s="29">
        <f>IF(ISNUMBER(INDEX(Roundwood_transp._input!$D$1:$M$95,MATCH('2.LCIA'!AR$8,Roundwood_transp._input!$D$1:$D$95,0),8)),INDEX(Roundwood_transp._input!$D$1:$M$95,MATCH('2.LCIA'!AR$8,Roundwood_transp._input!$D$1:$D$95,0),8),INDEX(Roundwood_transp._input!$D$1:$M$95,MATCH('2.LCIA'!AR$8,Roundwood_transp._input!$D$1:$D$95,0),10))</f>
        <v>74.327100000000002</v>
      </c>
      <c r="AS12" s="29">
        <f>IF(ISNUMBER(INDEX(Roundwood_transp._input!$D$1:$M$95,MATCH('2.LCIA'!AS$8,Roundwood_transp._input!$D$1:$D$95,0),8)),INDEX(Roundwood_transp._input!$D$1:$M$95,MATCH('2.LCIA'!AS$8,Roundwood_transp._input!$D$1:$D$95,0),8),INDEX(Roundwood_transp._input!$D$1:$M$95,MATCH('2.LCIA'!AS$8,Roundwood_transp._input!$D$1:$D$95,0),10))</f>
        <v>74.327100000000002</v>
      </c>
      <c r="AT12" s="29">
        <f>IF(ISNUMBER(INDEX(Roundwood_transp._input!$D$1:$M$95,MATCH('2.LCIA'!AT$8,Roundwood_transp._input!$D$1:$D$95,0),8)),INDEX(Roundwood_transp._input!$D$1:$M$95,MATCH('2.LCIA'!AT$8,Roundwood_transp._input!$D$1:$D$95,0),8),INDEX(Roundwood_transp._input!$D$1:$M$95,MATCH('2.LCIA'!AT$8,Roundwood_transp._input!$D$1:$D$95,0),10))</f>
        <v>74.327100000000002</v>
      </c>
      <c r="AU12" s="29">
        <f>IF(ISNUMBER(INDEX(Roundwood_transp._input!$D$1:$M$95,MATCH('2.LCIA'!AU$8,Roundwood_transp._input!$D$1:$D$95,0),8)),INDEX(Roundwood_transp._input!$D$1:$M$95,MATCH('2.LCIA'!AU$8,Roundwood_transp._input!$D$1:$D$95,0),8),INDEX(Roundwood_transp._input!$D$1:$M$95,MATCH('2.LCIA'!AU$8,Roundwood_transp._input!$D$1:$D$95,0),10))</f>
        <v>74.327100000000002</v>
      </c>
      <c r="AV12" s="29">
        <f>IF(ISNUMBER(INDEX(Roundwood_transp._input!$D$1:$M$95,MATCH('2.LCIA'!AV$8,Roundwood_transp._input!$D$1:$D$95,0),8)),INDEX(Roundwood_transp._input!$D$1:$M$95,MATCH('2.LCIA'!AV$8,Roundwood_transp._input!$D$1:$D$95,0),8),INDEX(Roundwood_transp._input!$D$1:$M$95,MATCH('2.LCIA'!AV$8,Roundwood_transp._input!$D$1:$D$95,0),10))</f>
        <v>70.917599999999993</v>
      </c>
      <c r="AW12" s="29">
        <f>IF(ISNUMBER(INDEX(Roundwood_transp._input!$D$1:$M$95,MATCH('2.LCIA'!AW$8,Roundwood_transp._input!$D$1:$D$95,0),8)),INDEX(Roundwood_transp._input!$D$1:$M$95,MATCH('2.LCIA'!AW$8,Roundwood_transp._input!$D$1:$D$95,0),8),INDEX(Roundwood_transp._input!$D$1:$M$95,MATCH('2.LCIA'!AW$8,Roundwood_transp._input!$D$1:$D$95,0),10))</f>
        <v>70.917599999999993</v>
      </c>
      <c r="AX12" s="29">
        <f>IF(ISNUMBER(INDEX(Roundwood_transp._input!$D$1:$M$95,MATCH('2.LCIA'!AX$8,Roundwood_transp._input!$D$1:$D$95,0),8)),INDEX(Roundwood_transp._input!$D$1:$M$95,MATCH('2.LCIA'!AX$8,Roundwood_transp._input!$D$1:$D$95,0),8),INDEX(Roundwood_transp._input!$D$1:$M$95,MATCH('2.LCIA'!AX$8,Roundwood_transp._input!$D$1:$D$95,0),10))</f>
        <v>70.917599999999993</v>
      </c>
      <c r="AY12" s="29">
        <f>IF(ISNUMBER(INDEX(Roundwood_transp._input!$D$1:$M$95,MATCH('2.LCIA'!AY$8,Roundwood_transp._input!$D$1:$D$95,0),8)),INDEX(Roundwood_transp._input!$D$1:$M$95,MATCH('2.LCIA'!AY$8,Roundwood_transp._input!$D$1:$D$95,0),8),INDEX(Roundwood_transp._input!$D$1:$M$95,MATCH('2.LCIA'!AY$8,Roundwood_transp._input!$D$1:$D$95,0),10))</f>
        <v>70.917599999999993</v>
      </c>
      <c r="AZ12" s="29">
        <f>IF(ISNUMBER(INDEX(Roundwood_transp._input!$D$1:$M$95,MATCH('2.LCIA'!AZ$8,Roundwood_transp._input!$D$1:$D$95,0),8)),INDEX(Roundwood_transp._input!$D$1:$M$95,MATCH('2.LCIA'!AZ$8,Roundwood_transp._input!$D$1:$D$95,0),8),INDEX(Roundwood_transp._input!$D$1:$M$95,MATCH('2.LCIA'!AZ$8,Roundwood_transp._input!$D$1:$D$95,0),10))</f>
        <v>70.917599999999993</v>
      </c>
      <c r="BA12" s="29">
        <f>IF(ISNUMBER(INDEX(Roundwood_transp._input!$D$1:$M$95,MATCH('2.LCIA'!BA$8,Roundwood_transp._input!$D$1:$D$95,0),8)),INDEX(Roundwood_transp._input!$D$1:$M$95,MATCH('2.LCIA'!BA$8,Roundwood_transp._input!$D$1:$D$95,0),8),INDEX(Roundwood_transp._input!$D$1:$M$95,MATCH('2.LCIA'!BA$8,Roundwood_transp._input!$D$1:$D$95,0),10))</f>
        <v>70.917599999999993</v>
      </c>
      <c r="BB12" s="29">
        <f>IF(ISNUMBER(INDEX(Roundwood_transp._input!$D$1:$M$95,MATCH('2.LCIA'!BB$8,Roundwood_transp._input!$D$1:$D$95,0),8)),INDEX(Roundwood_transp._input!$D$1:$M$95,MATCH('2.LCIA'!BB$8,Roundwood_transp._input!$D$1:$D$95,0),8),INDEX(Roundwood_transp._input!$D$1:$M$95,MATCH('2.LCIA'!BB$8,Roundwood_transp._input!$D$1:$D$95,0),10))</f>
        <v>70.917599999999993</v>
      </c>
      <c r="BC12" s="29">
        <f>IF(ISNUMBER(INDEX(Roundwood_transp._input!$D$1:$M$95,MATCH('2.LCIA'!BC$8,Roundwood_transp._input!$D$1:$D$95,0),8)),INDEX(Roundwood_transp._input!$D$1:$M$95,MATCH('2.LCIA'!BC$8,Roundwood_transp._input!$D$1:$D$95,0),8),INDEX(Roundwood_transp._input!$D$1:$M$95,MATCH('2.LCIA'!BC$8,Roundwood_transp._input!$D$1:$D$95,0),10))</f>
        <v>70.917599999999993</v>
      </c>
      <c r="BD12" s="29">
        <f>IF(ISNUMBER(INDEX(Roundwood_transp._input!$D$1:$M$95,MATCH('2.LCIA'!BD$8,Roundwood_transp._input!$D$1:$D$95,0),8)),INDEX(Roundwood_transp._input!$D$1:$M$95,MATCH('2.LCIA'!BD$8,Roundwood_transp._input!$D$1:$D$95,0),8),INDEX(Roundwood_transp._input!$D$1:$M$95,MATCH('2.LCIA'!BD$8,Roundwood_transp._input!$D$1:$D$95,0),10))</f>
        <v>70.917599999999993</v>
      </c>
      <c r="BE12" s="29">
        <f>IF(ISNUMBER(INDEX(Roundwood_transp._input!$D$1:$M$95,MATCH('2.LCIA'!BE$8,Roundwood_transp._input!$D$1:$D$95,0),8)),INDEX(Roundwood_transp._input!$D$1:$M$95,MATCH('2.LCIA'!BE$8,Roundwood_transp._input!$D$1:$D$95,0),8),INDEX(Roundwood_transp._input!$D$1:$M$95,MATCH('2.LCIA'!BE$8,Roundwood_transp._input!$D$1:$D$95,0),10))</f>
        <v>64.180583999999996</v>
      </c>
      <c r="BF12" s="29">
        <f>IF(ISNUMBER(INDEX(Roundwood_transp._input!$D$1:$M$95,MATCH('2.LCIA'!BF$8,Roundwood_transp._input!$D$1:$D$95,0),8)),INDEX(Roundwood_transp._input!$D$1:$M$95,MATCH('2.LCIA'!BF$8,Roundwood_transp._input!$D$1:$D$95,0),8),INDEX(Roundwood_transp._input!$D$1:$M$95,MATCH('2.LCIA'!BF$8,Roundwood_transp._input!$D$1:$D$95,0),10))</f>
        <v>64.180583999999996</v>
      </c>
      <c r="BG12" s="29">
        <f>IF(ISNUMBER(INDEX(Roundwood_transp._input!$D$1:$M$95,MATCH('2.LCIA'!BG$8,Roundwood_transp._input!$D$1:$D$95,0),8)),INDEX(Roundwood_transp._input!$D$1:$M$95,MATCH('2.LCIA'!BG$8,Roundwood_transp._input!$D$1:$D$95,0),8),INDEX(Roundwood_transp._input!$D$1:$M$95,MATCH('2.LCIA'!BG$8,Roundwood_transp._input!$D$1:$D$95,0),10))</f>
        <v>64.180583999999996</v>
      </c>
      <c r="BH12" s="29">
        <f>IF(ISNUMBER(INDEX(Roundwood_transp._input!$D$1:$M$95,MATCH('2.LCIA'!BH$8,Roundwood_transp._input!$D$1:$D$95,0),8)),INDEX(Roundwood_transp._input!$D$1:$M$95,MATCH('2.LCIA'!BH$8,Roundwood_transp._input!$D$1:$D$95,0),8),INDEX(Roundwood_transp._input!$D$1:$M$95,MATCH('2.LCIA'!BH$8,Roundwood_transp._input!$D$1:$D$95,0),10))</f>
        <v>64.180583999999996</v>
      </c>
      <c r="BI12" s="29">
        <f>IF(ISNUMBER(INDEX(Roundwood_transp._input!$D$1:$M$95,MATCH('2.LCIA'!BI$8,Roundwood_transp._input!$D$1:$D$95,0),8)),INDEX(Roundwood_transp._input!$D$1:$M$95,MATCH('2.LCIA'!BI$8,Roundwood_transp._input!$D$1:$D$95,0),8),INDEX(Roundwood_transp._input!$D$1:$M$95,MATCH('2.LCIA'!BI$8,Roundwood_transp._input!$D$1:$D$95,0),10))</f>
        <v>64.180583999999996</v>
      </c>
      <c r="BJ12" s="29">
        <f>IF(ISNUMBER(INDEX(Roundwood_transp._input!$D$1:$M$95,MATCH('2.LCIA'!BJ$8,Roundwood_transp._input!$D$1:$D$95,0),8)),INDEX(Roundwood_transp._input!$D$1:$M$95,MATCH('2.LCIA'!BJ$8,Roundwood_transp._input!$D$1:$D$95,0),8),INDEX(Roundwood_transp._input!$D$1:$M$95,MATCH('2.LCIA'!BJ$8,Roundwood_transp._input!$D$1:$D$95,0),10))</f>
        <v>64.180583999999996</v>
      </c>
      <c r="BK12" s="29">
        <f>IF(ISNUMBER(INDEX(Roundwood_transp._input!$D$1:$M$95,MATCH('2.LCIA'!BK$8,Roundwood_transp._input!$D$1:$D$95,0),8)),INDEX(Roundwood_transp._input!$D$1:$M$95,MATCH('2.LCIA'!BK$8,Roundwood_transp._input!$D$1:$D$95,0),8),INDEX(Roundwood_transp._input!$D$1:$M$95,MATCH('2.LCIA'!BK$8,Roundwood_transp._input!$D$1:$D$95,0),10))</f>
        <v>64.180583999999996</v>
      </c>
      <c r="BL12" s="29">
        <f>IF(ISNUMBER(INDEX(Roundwood_transp._input!$D$1:$M$95,MATCH('2.LCIA'!BL$8,Roundwood_transp._input!$D$1:$D$95,0),8)),INDEX(Roundwood_transp._input!$D$1:$M$95,MATCH('2.LCIA'!BL$8,Roundwood_transp._input!$D$1:$D$95,0),8),INDEX(Roundwood_transp._input!$D$1:$M$95,MATCH('2.LCIA'!BL$8,Roundwood_transp._input!$D$1:$D$95,0),10))</f>
        <v>64.180583999999996</v>
      </c>
      <c r="BM12" s="29">
        <f>IF(ISNUMBER(INDEX(Roundwood_transp._input!$D$1:$M$95,MATCH('2.LCIA'!BM$8,Roundwood_transp._input!$D$1:$D$95,0),8)),INDEX(Roundwood_transp._input!$D$1:$M$95,MATCH('2.LCIA'!BM$8,Roundwood_transp._input!$D$1:$D$95,0),8),INDEX(Roundwood_transp._input!$D$1:$M$95,MATCH('2.LCIA'!BM$8,Roundwood_transp._input!$D$1:$D$95,0),10))</f>
        <v>64.180583999999996</v>
      </c>
      <c r="BN12" s="29">
        <f>IF(ISNUMBER(INDEX(Roundwood_transp._input!$D$1:$M$95,MATCH('2.LCIA'!BN$8,Roundwood_transp._input!$D$1:$D$95,0),8)),INDEX(Roundwood_transp._input!$D$1:$M$95,MATCH('2.LCIA'!BN$8,Roundwood_transp._input!$D$1:$D$95,0),8),INDEX(Roundwood_transp._input!$D$1:$M$95,MATCH('2.LCIA'!BN$8,Roundwood_transp._input!$D$1:$D$95,0),10))</f>
        <v>67.45356000000001</v>
      </c>
      <c r="BO12" s="29">
        <f>IF(ISNUMBER(INDEX(Roundwood_transp._input!$D$1:$M$95,MATCH('2.LCIA'!BO$8,Roundwood_transp._input!$D$1:$D$95,0),8)),INDEX(Roundwood_transp._input!$D$1:$M$95,MATCH('2.LCIA'!BO$8,Roundwood_transp._input!$D$1:$D$95,0),8),INDEX(Roundwood_transp._input!$D$1:$M$95,MATCH('2.LCIA'!BO$8,Roundwood_transp._input!$D$1:$D$95,0),10))</f>
        <v>67.45356000000001</v>
      </c>
      <c r="BP12" s="29">
        <f>IF(ISNUMBER(INDEX(Roundwood_transp._input!$D$1:$M$95,MATCH('2.LCIA'!BP$8,Roundwood_transp._input!$D$1:$D$95,0),8)),INDEX(Roundwood_transp._input!$D$1:$M$95,MATCH('2.LCIA'!BP$8,Roundwood_transp._input!$D$1:$D$95,0),8),INDEX(Roundwood_transp._input!$D$1:$M$95,MATCH('2.LCIA'!BP$8,Roundwood_transp._input!$D$1:$D$95,0),10))</f>
        <v>67.45356000000001</v>
      </c>
      <c r="BQ12" s="29">
        <f>IF(ISNUMBER(INDEX(Roundwood_transp._input!$D$1:$M$95,MATCH('2.LCIA'!BQ$8,Roundwood_transp._input!$D$1:$D$95,0),8)),INDEX(Roundwood_transp._input!$D$1:$M$95,MATCH('2.LCIA'!BQ$8,Roundwood_transp._input!$D$1:$D$95,0),8),INDEX(Roundwood_transp._input!$D$1:$M$95,MATCH('2.LCIA'!BQ$8,Roundwood_transp._input!$D$1:$D$95,0),10))</f>
        <v>67.45356000000001</v>
      </c>
      <c r="BR12" s="29">
        <f>IF(ISNUMBER(INDEX(Roundwood_transp._input!$D$1:$M$95,MATCH('2.LCIA'!BR$8,Roundwood_transp._input!$D$1:$D$95,0),8)),INDEX(Roundwood_transp._input!$D$1:$M$95,MATCH('2.LCIA'!BR$8,Roundwood_transp._input!$D$1:$D$95,0),8),INDEX(Roundwood_transp._input!$D$1:$M$95,MATCH('2.LCIA'!BR$8,Roundwood_transp._input!$D$1:$D$95,0),10))</f>
        <v>67.45356000000001</v>
      </c>
      <c r="BS12" s="29">
        <f>IF(ISNUMBER(INDEX(Roundwood_transp._input!$D$1:$M$95,MATCH('2.LCIA'!BS$8,Roundwood_transp._input!$D$1:$D$95,0),8)),INDEX(Roundwood_transp._input!$D$1:$M$95,MATCH('2.LCIA'!BS$8,Roundwood_transp._input!$D$1:$D$95,0),8),INDEX(Roundwood_transp._input!$D$1:$M$95,MATCH('2.LCIA'!BS$8,Roundwood_transp._input!$D$1:$D$95,0),10))</f>
        <v>67.45356000000001</v>
      </c>
      <c r="BT12" s="29">
        <f>IF(ISNUMBER(INDEX(Roundwood_transp._input!$D$1:$M$95,MATCH('2.LCIA'!BT$8,Roundwood_transp._input!$D$1:$D$95,0),8)),INDEX(Roundwood_transp._input!$D$1:$M$95,MATCH('2.LCIA'!BT$8,Roundwood_transp._input!$D$1:$D$95,0),8),INDEX(Roundwood_transp._input!$D$1:$M$95,MATCH('2.LCIA'!BT$8,Roundwood_transp._input!$D$1:$D$95,0),10))</f>
        <v>67.45356000000001</v>
      </c>
      <c r="BU12" s="29">
        <f>IF(ISNUMBER(INDEX(Roundwood_transp._input!$D$1:$M$95,MATCH('2.LCIA'!BU$8,Roundwood_transp._input!$D$1:$D$95,0),8)),INDEX(Roundwood_transp._input!$D$1:$M$95,MATCH('2.LCIA'!BU$8,Roundwood_transp._input!$D$1:$D$95,0),8),INDEX(Roundwood_transp._input!$D$1:$M$95,MATCH('2.LCIA'!BU$8,Roundwood_transp._input!$D$1:$D$95,0),10))</f>
        <v>67.45356000000001</v>
      </c>
      <c r="BV12" s="29">
        <f>IF(ISNUMBER(INDEX(Roundwood_transp._input!$D$1:$M$95,MATCH('2.LCIA'!BV$8,Roundwood_transp._input!$D$1:$D$95,0),8)),INDEX(Roundwood_transp._input!$D$1:$M$95,MATCH('2.LCIA'!BV$8,Roundwood_transp._input!$D$1:$D$95,0),8),INDEX(Roundwood_transp._input!$D$1:$M$95,MATCH('2.LCIA'!BV$8,Roundwood_transp._input!$D$1:$D$95,0),10))</f>
        <v>67.45356000000001</v>
      </c>
      <c r="BW12" s="29">
        <f>IF(ISNUMBER(INDEX(Roundwood_transp._input!$D$1:$M$95,MATCH('2.LCIA'!BW$8,Roundwood_transp._input!$D$1:$D$95,0),8)),INDEX(Roundwood_transp._input!$D$1:$M$95,MATCH('2.LCIA'!BW$8,Roundwood_transp._input!$D$1:$D$95,0),8),INDEX(Roundwood_transp._input!$D$1:$M$95,MATCH('2.LCIA'!BW$8,Roundwood_transp._input!$D$1:$D$95,0),10))</f>
        <v>64.180583999999996</v>
      </c>
      <c r="BX12" s="29">
        <f>IF(ISNUMBER(INDEX(Roundwood_transp._input!$D$1:$M$95,MATCH('2.LCIA'!BX$8,Roundwood_transp._input!$D$1:$D$95,0),8)),INDEX(Roundwood_transp._input!$D$1:$M$95,MATCH('2.LCIA'!BX$8,Roundwood_transp._input!$D$1:$D$95,0),8),INDEX(Roundwood_transp._input!$D$1:$M$95,MATCH('2.LCIA'!BX$8,Roundwood_transp._input!$D$1:$D$95,0),10))</f>
        <v>64.180583999999996</v>
      </c>
      <c r="BY12" s="29">
        <f>IF(ISNUMBER(INDEX(Roundwood_transp._input!$D$1:$M$95,MATCH('2.LCIA'!BY$8,Roundwood_transp._input!$D$1:$D$95,0),8)),INDEX(Roundwood_transp._input!$D$1:$M$95,MATCH('2.LCIA'!BY$8,Roundwood_transp._input!$D$1:$D$95,0),8),INDEX(Roundwood_transp._input!$D$1:$M$95,MATCH('2.LCIA'!BY$8,Roundwood_transp._input!$D$1:$D$95,0),10))</f>
        <v>64.180583999999996</v>
      </c>
      <c r="BZ12" s="29">
        <f>IF(ISNUMBER(INDEX(Roundwood_transp._input!$D$1:$M$95,MATCH('2.LCIA'!BZ$8,Roundwood_transp._input!$D$1:$D$95,0),8)),INDEX(Roundwood_transp._input!$D$1:$M$95,MATCH('2.LCIA'!BZ$8,Roundwood_transp._input!$D$1:$D$95,0),8),INDEX(Roundwood_transp._input!$D$1:$M$95,MATCH('2.LCIA'!BZ$8,Roundwood_transp._input!$D$1:$D$95,0),10))</f>
        <v>64.180583999999996</v>
      </c>
      <c r="CA12" s="29">
        <f>IF(ISNUMBER(INDEX(Roundwood_transp._input!$D$1:$M$95,MATCH('2.LCIA'!CA$8,Roundwood_transp._input!$D$1:$D$95,0),8)),INDEX(Roundwood_transp._input!$D$1:$M$95,MATCH('2.LCIA'!CA$8,Roundwood_transp._input!$D$1:$D$95,0),8),INDEX(Roundwood_transp._input!$D$1:$M$95,MATCH('2.LCIA'!CA$8,Roundwood_transp._input!$D$1:$D$95,0),10))</f>
        <v>64.180583999999996</v>
      </c>
      <c r="CB12" s="29">
        <f>IF(ISNUMBER(INDEX(Roundwood_transp._input!$D$1:$M$95,MATCH('2.LCIA'!CB$8,Roundwood_transp._input!$D$1:$D$95,0),8)),INDEX(Roundwood_transp._input!$D$1:$M$95,MATCH('2.LCIA'!CB$8,Roundwood_transp._input!$D$1:$D$95,0),8),INDEX(Roundwood_transp._input!$D$1:$M$95,MATCH('2.LCIA'!CB$8,Roundwood_transp._input!$D$1:$D$95,0),10))</f>
        <v>64.180583999999996</v>
      </c>
      <c r="CC12" s="29">
        <f>IF(ISNUMBER(INDEX(Roundwood_transp._input!$D$1:$M$95,MATCH('2.LCIA'!CC$8,Roundwood_transp._input!$D$1:$D$95,0),8)),INDEX(Roundwood_transp._input!$D$1:$M$95,MATCH('2.LCIA'!CC$8,Roundwood_transp._input!$D$1:$D$95,0),8),INDEX(Roundwood_transp._input!$D$1:$M$95,MATCH('2.LCIA'!CC$8,Roundwood_transp._input!$D$1:$D$95,0),10))</f>
        <v>64.180583999999996</v>
      </c>
      <c r="CD12" s="29">
        <f>IF(ISNUMBER(INDEX(Roundwood_transp._input!$D$1:$M$95,MATCH('2.LCIA'!CD$8,Roundwood_transp._input!$D$1:$D$95,0),8)),INDEX(Roundwood_transp._input!$D$1:$M$95,MATCH('2.LCIA'!CD$8,Roundwood_transp._input!$D$1:$D$95,0),8),INDEX(Roundwood_transp._input!$D$1:$M$95,MATCH('2.LCIA'!CD$8,Roundwood_transp._input!$D$1:$D$95,0),10))</f>
        <v>64.180583999999996</v>
      </c>
      <c r="CE12" s="29">
        <f>IF(ISNUMBER(INDEX(Roundwood_transp._input!$D$1:$M$95,MATCH('2.LCIA'!CE$8,Roundwood_transp._input!$D$1:$D$95,0),8)),INDEX(Roundwood_transp._input!$D$1:$M$95,MATCH('2.LCIA'!CE$8,Roundwood_transp._input!$D$1:$D$95,0),8),INDEX(Roundwood_transp._input!$D$1:$M$95,MATCH('2.LCIA'!CE$8,Roundwood_transp._input!$D$1:$D$95,0),10))</f>
        <v>64.180583999999996</v>
      </c>
      <c r="CF12" s="29">
        <f>IF(ISNUMBER(INDEX(Roundwood_transp._input!$D$1:$M$95,MATCH('2.LCIA'!CF$8,Roundwood_transp._input!$D$1:$D$95,0),8)),INDEX(Roundwood_transp._input!$D$1:$M$95,MATCH('2.LCIA'!CF$8,Roundwood_transp._input!$D$1:$D$95,0),8),INDEX(Roundwood_transp._input!$D$1:$M$95,MATCH('2.LCIA'!CF$8,Roundwood_transp._input!$D$1:$D$95,0),10))</f>
        <v>59.591999999999999</v>
      </c>
      <c r="CG12" s="29">
        <f>IF(ISNUMBER(INDEX(Roundwood_transp._input!$D$1:$M$95,MATCH('2.LCIA'!CG$8,Roundwood_transp._input!$D$1:$D$95,0),8)),INDEX(Roundwood_transp._input!$D$1:$M$95,MATCH('2.LCIA'!CG$8,Roundwood_transp._input!$D$1:$D$95,0),8),INDEX(Roundwood_transp._input!$D$1:$M$95,MATCH('2.LCIA'!CG$8,Roundwood_transp._input!$D$1:$D$95,0),10))</f>
        <v>59.591999999999999</v>
      </c>
      <c r="CH12" s="29">
        <f>IF(ISNUMBER(INDEX(Roundwood_transp._input!$D$1:$M$95,MATCH('2.LCIA'!CH$8,Roundwood_transp._input!$D$1:$D$95,0),8)),INDEX(Roundwood_transp._input!$D$1:$M$95,MATCH('2.LCIA'!CH$8,Roundwood_transp._input!$D$1:$D$95,0),8),INDEX(Roundwood_transp._input!$D$1:$M$95,MATCH('2.LCIA'!CH$8,Roundwood_transp._input!$D$1:$D$95,0),10))</f>
        <v>59.591999999999999</v>
      </c>
      <c r="CI12" s="29">
        <f>IF(ISNUMBER(INDEX(Roundwood_transp._input!$D$1:$M$95,MATCH('2.LCIA'!CI$8,Roundwood_transp._input!$D$1:$D$95,0),8)),INDEX(Roundwood_transp._input!$D$1:$M$95,MATCH('2.LCIA'!CI$8,Roundwood_transp._input!$D$1:$D$95,0),8),INDEX(Roundwood_transp._input!$D$1:$M$95,MATCH('2.LCIA'!CI$8,Roundwood_transp._input!$D$1:$D$95,0),10))</f>
        <v>59.591999999999999</v>
      </c>
      <c r="CJ12" s="29">
        <f>IF(ISNUMBER(INDEX(Roundwood_transp._input!$D$1:$M$95,MATCH('2.LCIA'!CJ$8,Roundwood_transp._input!$D$1:$D$95,0),8)),INDEX(Roundwood_transp._input!$D$1:$M$95,MATCH('2.LCIA'!CJ$8,Roundwood_transp._input!$D$1:$D$95,0),8),INDEX(Roundwood_transp._input!$D$1:$M$95,MATCH('2.LCIA'!CJ$8,Roundwood_transp._input!$D$1:$D$95,0),10))</f>
        <v>59.591999999999999</v>
      </c>
      <c r="CK12" s="29">
        <f>IF(ISNUMBER(INDEX(Roundwood_transp._input!$D$1:$M$95,MATCH('2.LCIA'!CK$8,Roundwood_transp._input!$D$1:$D$95,0),8)),INDEX(Roundwood_transp._input!$D$1:$M$95,MATCH('2.LCIA'!CK$8,Roundwood_transp._input!$D$1:$D$95,0),8),INDEX(Roundwood_transp._input!$D$1:$M$95,MATCH('2.LCIA'!CK$8,Roundwood_transp._input!$D$1:$D$95,0),10))</f>
        <v>59.591999999999999</v>
      </c>
      <c r="CL12" s="29">
        <f>IF(ISNUMBER(INDEX(Roundwood_transp._input!$D$1:$M$95,MATCH('2.LCIA'!CL$8,Roundwood_transp._input!$D$1:$D$95,0),8)),INDEX(Roundwood_transp._input!$D$1:$M$95,MATCH('2.LCIA'!CL$8,Roundwood_transp._input!$D$1:$D$95,0),8),INDEX(Roundwood_transp._input!$D$1:$M$95,MATCH('2.LCIA'!CL$8,Roundwood_transp._input!$D$1:$D$95,0),10))</f>
        <v>59.591999999999999</v>
      </c>
      <c r="CM12" s="29">
        <f>IF(ISNUMBER(INDEX(Roundwood_transp._input!$D$1:$M$95,MATCH('2.LCIA'!CM$8,Roundwood_transp._input!$D$1:$D$95,0),8)),INDEX(Roundwood_transp._input!$D$1:$M$95,MATCH('2.LCIA'!CM$8,Roundwood_transp._input!$D$1:$D$95,0),8),INDEX(Roundwood_transp._input!$D$1:$M$95,MATCH('2.LCIA'!CM$8,Roundwood_transp._input!$D$1:$D$95,0),10))</f>
        <v>59.591999999999999</v>
      </c>
      <c r="CN12" s="29">
        <f>IF(ISNUMBER(INDEX(Roundwood_transp._input!$D$1:$M$95,MATCH('2.LCIA'!CN$8,Roundwood_transp._input!$D$1:$D$95,0),8)),INDEX(Roundwood_transp._input!$D$1:$M$95,MATCH('2.LCIA'!CN$8,Roundwood_transp._input!$D$1:$D$95,0),8),INDEX(Roundwood_transp._input!$D$1:$M$95,MATCH('2.LCIA'!CN$8,Roundwood_transp._input!$D$1:$D$95,0),10))</f>
        <v>59.591999999999999</v>
      </c>
      <c r="CO12" s="29">
        <f>IF(ISNUMBER(INDEX(Roundwood_transp._input!$D$1:$M$95,MATCH('2.LCIA'!CO$8,Roundwood_transp._input!$D$1:$D$95,0),8)),INDEX(Roundwood_transp._input!$D$1:$M$95,MATCH('2.LCIA'!CO$8,Roundwood_transp._input!$D$1:$D$95,0),8),INDEX(Roundwood_transp._input!$D$1:$M$95,MATCH('2.LCIA'!CO$8,Roundwood_transp._input!$D$1:$D$95,0),10))</f>
        <v>62.457000000000001</v>
      </c>
      <c r="CP12" s="29">
        <f>IF(ISNUMBER(INDEX(Roundwood_transp._input!$D$1:$M$95,MATCH('2.LCIA'!CP$8,Roundwood_transp._input!$D$1:$D$95,0),8)),INDEX(Roundwood_transp._input!$D$1:$M$95,MATCH('2.LCIA'!CP$8,Roundwood_transp._input!$D$1:$D$95,0),8),INDEX(Roundwood_transp._input!$D$1:$M$95,MATCH('2.LCIA'!CP$8,Roundwood_transp._input!$D$1:$D$95,0),10))</f>
        <v>62.457000000000001</v>
      </c>
      <c r="CQ12" s="29">
        <f>IF(ISNUMBER(INDEX(Roundwood_transp._input!$D$1:$M$95,MATCH('2.LCIA'!CQ$8,Roundwood_transp._input!$D$1:$D$95,0),8)),INDEX(Roundwood_transp._input!$D$1:$M$95,MATCH('2.LCIA'!CQ$8,Roundwood_transp._input!$D$1:$D$95,0),8),INDEX(Roundwood_transp._input!$D$1:$M$95,MATCH('2.LCIA'!CQ$8,Roundwood_transp._input!$D$1:$D$95,0),10))</f>
        <v>62.457000000000001</v>
      </c>
      <c r="CR12" s="29">
        <f>IF(ISNUMBER(INDEX(Roundwood_transp._input!$D$1:$M$95,MATCH('2.LCIA'!CR$8,Roundwood_transp._input!$D$1:$D$95,0),8)),INDEX(Roundwood_transp._input!$D$1:$M$95,MATCH('2.LCIA'!CR$8,Roundwood_transp._input!$D$1:$D$95,0),8),INDEX(Roundwood_transp._input!$D$1:$M$95,MATCH('2.LCIA'!CR$8,Roundwood_transp._input!$D$1:$D$95,0),10))</f>
        <v>62.457000000000001</v>
      </c>
      <c r="CS12" s="29">
        <f>IF(ISNUMBER(INDEX(Roundwood_transp._input!$D$1:$M$95,MATCH('2.LCIA'!CS$8,Roundwood_transp._input!$D$1:$D$95,0),8)),INDEX(Roundwood_transp._input!$D$1:$M$95,MATCH('2.LCIA'!CS$8,Roundwood_transp._input!$D$1:$D$95,0),8),INDEX(Roundwood_transp._input!$D$1:$M$95,MATCH('2.LCIA'!CS$8,Roundwood_transp._input!$D$1:$D$95,0),10))</f>
        <v>62.457000000000001</v>
      </c>
      <c r="CT12" s="29">
        <f>IF(ISNUMBER(INDEX(Roundwood_transp._input!$D$1:$M$95,MATCH('2.LCIA'!CT$8,Roundwood_transp._input!$D$1:$D$95,0),8)),INDEX(Roundwood_transp._input!$D$1:$M$95,MATCH('2.LCIA'!CT$8,Roundwood_transp._input!$D$1:$D$95,0),8),INDEX(Roundwood_transp._input!$D$1:$M$95,MATCH('2.LCIA'!CT$8,Roundwood_transp._input!$D$1:$D$95,0),10))</f>
        <v>62.457000000000001</v>
      </c>
      <c r="CU12" s="29">
        <f>IF(ISNUMBER(INDEX(Roundwood_transp._input!$D$1:$M$95,MATCH('2.LCIA'!CU$8,Roundwood_transp._input!$D$1:$D$95,0),8)),INDEX(Roundwood_transp._input!$D$1:$M$95,MATCH('2.LCIA'!CU$8,Roundwood_transp._input!$D$1:$D$95,0),8),INDEX(Roundwood_transp._input!$D$1:$M$95,MATCH('2.LCIA'!CU$8,Roundwood_transp._input!$D$1:$D$95,0),10))</f>
        <v>62.457000000000001</v>
      </c>
      <c r="CV12" s="29">
        <f>IF(ISNUMBER(INDEX(Roundwood_transp._input!$D$1:$M$95,MATCH('2.LCIA'!CV$8,Roundwood_transp._input!$D$1:$D$95,0),8)),INDEX(Roundwood_transp._input!$D$1:$M$95,MATCH('2.LCIA'!CV$8,Roundwood_transp._input!$D$1:$D$95,0),8),INDEX(Roundwood_transp._input!$D$1:$M$95,MATCH('2.LCIA'!CV$8,Roundwood_transp._input!$D$1:$D$95,0),10))</f>
        <v>62.457000000000001</v>
      </c>
      <c r="CW12" s="29">
        <f>IF(ISNUMBER(INDEX(Roundwood_transp._input!$D$1:$M$95,MATCH('2.LCIA'!CW$8,Roundwood_transp._input!$D$1:$D$95,0),8)),INDEX(Roundwood_transp._input!$D$1:$M$95,MATCH('2.LCIA'!CW$8,Roundwood_transp._input!$D$1:$D$95,0),8),INDEX(Roundwood_transp._input!$D$1:$M$95,MATCH('2.LCIA'!CW$8,Roundwood_transp._input!$D$1:$D$95,0),10))</f>
        <v>62.457000000000001</v>
      </c>
      <c r="CX12" s="29">
        <f>IF(ISNUMBER(INDEX(Roundwood_transp._input!$D$1:$M$95,MATCH('2.LCIA'!CX$8,Roundwood_transp._input!$D$1:$D$95,0),8)),INDEX(Roundwood_transp._input!$D$1:$M$95,MATCH('2.LCIA'!CX$8,Roundwood_transp._input!$D$1:$D$95,0),8),INDEX(Roundwood_transp._input!$D$1:$M$95,MATCH('2.LCIA'!CX$8,Roundwood_transp._input!$D$1:$D$95,0),10))</f>
        <v>59.591999999999999</v>
      </c>
      <c r="CY12" s="29">
        <f>IF(ISNUMBER(INDEX(Roundwood_transp._input!$D$1:$M$95,MATCH('2.LCIA'!CY$8,Roundwood_transp._input!$D$1:$D$95,0),8)),INDEX(Roundwood_transp._input!$D$1:$M$95,MATCH('2.LCIA'!CY$8,Roundwood_transp._input!$D$1:$D$95,0),8),INDEX(Roundwood_transp._input!$D$1:$M$95,MATCH('2.LCIA'!CY$8,Roundwood_transp._input!$D$1:$D$95,0),10))</f>
        <v>59.591999999999999</v>
      </c>
      <c r="CZ12" s="29">
        <f>IF(ISNUMBER(INDEX(Roundwood_transp._input!$D$1:$M$95,MATCH('2.LCIA'!CZ$8,Roundwood_transp._input!$D$1:$D$95,0),8)),INDEX(Roundwood_transp._input!$D$1:$M$95,MATCH('2.LCIA'!CZ$8,Roundwood_transp._input!$D$1:$D$95,0),8),INDEX(Roundwood_transp._input!$D$1:$M$95,MATCH('2.LCIA'!CZ$8,Roundwood_transp._input!$D$1:$D$95,0),10))</f>
        <v>59.591999999999999</v>
      </c>
      <c r="DA12" s="29">
        <f>IF(ISNUMBER(INDEX(Roundwood_transp._input!$D$1:$M$95,MATCH('2.LCIA'!DA$8,Roundwood_transp._input!$D$1:$D$95,0),8)),INDEX(Roundwood_transp._input!$D$1:$M$95,MATCH('2.LCIA'!DA$8,Roundwood_transp._input!$D$1:$D$95,0),8),INDEX(Roundwood_transp._input!$D$1:$M$95,MATCH('2.LCIA'!DA$8,Roundwood_transp._input!$D$1:$D$95,0),10))</f>
        <v>59.591999999999999</v>
      </c>
      <c r="DB12" s="29">
        <f>IF(ISNUMBER(INDEX(Roundwood_transp._input!$D$1:$M$95,MATCH('2.LCIA'!DB$8,Roundwood_transp._input!$D$1:$D$95,0),8)),INDEX(Roundwood_transp._input!$D$1:$M$95,MATCH('2.LCIA'!DB$8,Roundwood_transp._input!$D$1:$D$95,0),8),INDEX(Roundwood_transp._input!$D$1:$M$95,MATCH('2.LCIA'!DB$8,Roundwood_transp._input!$D$1:$D$95,0),10))</f>
        <v>59.591999999999999</v>
      </c>
      <c r="DC12" s="29">
        <f>IF(ISNUMBER(INDEX(Roundwood_transp._input!$D$1:$M$95,MATCH('2.LCIA'!DC$8,Roundwood_transp._input!$D$1:$D$95,0),8)),INDEX(Roundwood_transp._input!$D$1:$M$95,MATCH('2.LCIA'!DC$8,Roundwood_transp._input!$D$1:$D$95,0),8),INDEX(Roundwood_transp._input!$D$1:$M$95,MATCH('2.LCIA'!DC$8,Roundwood_transp._input!$D$1:$D$95,0),10))</f>
        <v>59.591999999999999</v>
      </c>
      <c r="DD12" s="29">
        <f>IF(ISNUMBER(INDEX(Roundwood_transp._input!$D$1:$M$95,MATCH('2.LCIA'!DD$8,Roundwood_transp._input!$D$1:$D$95,0),8)),INDEX(Roundwood_transp._input!$D$1:$M$95,MATCH('2.LCIA'!DD$8,Roundwood_transp._input!$D$1:$D$95,0),8),INDEX(Roundwood_transp._input!$D$1:$M$95,MATCH('2.LCIA'!DD$8,Roundwood_transp._input!$D$1:$D$95,0),10))</f>
        <v>59.591999999999999</v>
      </c>
      <c r="DE12" s="29">
        <f>IF(ISNUMBER(INDEX(Roundwood_transp._input!$D$1:$M$95,MATCH('2.LCIA'!DE$8,Roundwood_transp._input!$D$1:$D$95,0),8)),INDEX(Roundwood_transp._input!$D$1:$M$95,MATCH('2.LCIA'!DE$8,Roundwood_transp._input!$D$1:$D$95,0),8),INDEX(Roundwood_transp._input!$D$1:$M$95,MATCH('2.LCIA'!DE$8,Roundwood_transp._input!$D$1:$D$95,0),10))</f>
        <v>59.591999999999999</v>
      </c>
      <c r="DF12" s="29">
        <f>IF(ISNUMBER(INDEX(Roundwood_transp._input!$D$1:$M$95,MATCH('2.LCIA'!DF$8,Roundwood_transp._input!$D$1:$D$95,0),8)),INDEX(Roundwood_transp._input!$D$1:$M$95,MATCH('2.LCIA'!DF$8,Roundwood_transp._input!$D$1:$D$95,0),8),INDEX(Roundwood_transp._input!$D$1:$M$95,MATCH('2.LCIA'!DF$8,Roundwood_transp._input!$D$1:$D$95,0),10))</f>
        <v>59.591999999999999</v>
      </c>
      <c r="DG12" s="29" t="e">
        <f>IF(ISNUMBER(INDEX(Roundwood_transp._input!$D$1:$M$95,MATCH('2.LCIA'!DG$8,Roundwood_transp._input!$D$1:$D$95,0),8)),INDEX(Roundwood_transp._input!$D$1:$M$95,MATCH('2.LCIA'!DG$8,Roundwood_transp._input!$D$1:$D$95,0),8),INDEX(Roundwood_transp._input!$D$1:$M$95,MATCH('2.LCIA'!DG$8,Roundwood_transp._input!$D$1:$D$95,0),10))</f>
        <v>#VALUE!</v>
      </c>
      <c r="DH12" s="29" t="e">
        <f>IF(ISNUMBER(INDEX(Roundwood_transp._input!$D$1:$M$95,MATCH('2.LCIA'!DH$8,Roundwood_transp._input!$D$1:$D$95,0),8)),INDEX(Roundwood_transp._input!$D$1:$M$95,MATCH('2.LCIA'!DH$8,Roundwood_transp._input!$D$1:$D$95,0),8),INDEX(Roundwood_transp._input!$D$1:$M$95,MATCH('2.LCIA'!DH$8,Roundwood_transp._input!$D$1:$D$95,0),10))</f>
        <v>#VALUE!</v>
      </c>
      <c r="DI12" s="29">
        <f>IF(ISNUMBER(INDEX(Roundwood_transp._input!$D$1:$M$95,MATCH('2.LCIA'!DI$8,Roundwood_transp._input!$D$1:$D$95,0),8)),INDEX(Roundwood_transp._input!$D$1:$M$95,MATCH('2.LCIA'!DI$8,Roundwood_transp._input!$D$1:$D$95,0),8),INDEX(Roundwood_transp._input!$D$1:$M$95,MATCH('2.LCIA'!DI$8,Roundwood_transp._input!$D$1:$D$95,0),10))</f>
        <v>78.576700799999998</v>
      </c>
      <c r="DJ12" s="29">
        <f>IF(ISNUMBER(INDEX(Roundwood_transp._input!$D$1:$M$95,MATCH('2.LCIA'!DJ$8,Roundwood_transp._input!$D$1:$D$95,0),8)),INDEX(Roundwood_transp._input!$D$1:$M$95,MATCH('2.LCIA'!DJ$8,Roundwood_transp._input!$D$1:$D$95,0),8),INDEX(Roundwood_transp._input!$D$1:$M$95,MATCH('2.LCIA'!DJ$8,Roundwood_transp._input!$D$1:$D$95,0),10))</f>
        <v>78.576700799999998</v>
      </c>
      <c r="DK12" s="29">
        <f>IF(ISNUMBER(INDEX(Roundwood_transp._input!$D$1:$M$95,MATCH('2.LCIA'!DK$8,Roundwood_transp._input!$D$1:$D$95,0),8)),INDEX(Roundwood_transp._input!$D$1:$M$95,MATCH('2.LCIA'!DK$8,Roundwood_transp._input!$D$1:$D$95,0),8),INDEX(Roundwood_transp._input!$D$1:$M$95,MATCH('2.LCIA'!DK$8,Roundwood_transp._input!$D$1:$D$95,0),10))</f>
        <v>78.576700799999998</v>
      </c>
      <c r="DL12" s="29">
        <f>IF(ISNUMBER(INDEX(Roundwood_transp._input!$D$1:$M$95,MATCH('2.LCIA'!DL$8,Roundwood_transp._input!$D$1:$D$95,0),8)),INDEX(Roundwood_transp._input!$D$1:$M$95,MATCH('2.LCIA'!DL$8,Roundwood_transp._input!$D$1:$D$95,0),8),INDEX(Roundwood_transp._input!$D$1:$M$95,MATCH('2.LCIA'!DL$8,Roundwood_transp._input!$D$1:$D$95,0),10))</f>
        <v>78.576700799999998</v>
      </c>
      <c r="DM12" s="29">
        <f>IF(ISNUMBER(INDEX(Roundwood_transp._input!$D$1:$M$95,MATCH('2.LCIA'!DM$8,Roundwood_transp._input!$D$1:$D$95,0),8)),INDEX(Roundwood_transp._input!$D$1:$M$95,MATCH('2.LCIA'!DM$8,Roundwood_transp._input!$D$1:$D$95,0),8),INDEX(Roundwood_transp._input!$D$1:$M$95,MATCH('2.LCIA'!DM$8,Roundwood_transp._input!$D$1:$D$95,0),10))</f>
        <v>78.576700799999998</v>
      </c>
      <c r="DN12" s="29">
        <f>IF(ISNUMBER(INDEX(Roundwood_transp._input!$D$1:$M$95,MATCH('2.LCIA'!DN$8,Roundwood_transp._input!$D$1:$D$95,0),8)),INDEX(Roundwood_transp._input!$D$1:$M$95,MATCH('2.LCIA'!DN$8,Roundwood_transp._input!$D$1:$D$95,0),8),INDEX(Roundwood_transp._input!$D$1:$M$95,MATCH('2.LCIA'!DN$8,Roundwood_transp._input!$D$1:$D$95,0),10))</f>
        <v>78.576700799999998</v>
      </c>
      <c r="DO12" s="29">
        <f>IF(ISNUMBER(INDEX(Roundwood_transp._input!$D$1:$M$95,MATCH('2.LCIA'!DO$8,Roundwood_transp._input!$D$1:$D$95,0),8)),INDEX(Roundwood_transp._input!$D$1:$M$95,MATCH('2.LCIA'!DO$8,Roundwood_transp._input!$D$1:$D$95,0),8),INDEX(Roundwood_transp._input!$D$1:$M$95,MATCH('2.LCIA'!DO$8,Roundwood_transp._input!$D$1:$D$95,0),10))</f>
        <v>78.576700799999998</v>
      </c>
      <c r="DP12" s="29">
        <f>IF(ISNUMBER(INDEX(Roundwood_transp._input!$D$1:$M$95,MATCH('2.LCIA'!DP$8,Roundwood_transp._input!$D$1:$D$95,0),8)),INDEX(Roundwood_transp._input!$D$1:$M$95,MATCH('2.LCIA'!DP$8,Roundwood_transp._input!$D$1:$D$95,0),8),INDEX(Roundwood_transp._input!$D$1:$M$95,MATCH('2.LCIA'!DP$8,Roundwood_transp._input!$D$1:$D$95,0),10))</f>
        <v>78.576700799999998</v>
      </c>
      <c r="DQ12" s="29">
        <f>IF(ISNUMBER(INDEX(Roundwood_transp._input!$D$1:$M$95,MATCH('2.LCIA'!DQ$8,Roundwood_transp._input!$D$1:$D$95,0),8)),INDEX(Roundwood_transp._input!$D$1:$M$95,MATCH('2.LCIA'!DQ$8,Roundwood_transp._input!$D$1:$D$95,0),8),INDEX(Roundwood_transp._input!$D$1:$M$95,MATCH('2.LCIA'!DQ$8,Roundwood_transp._input!$D$1:$D$95,0),10))</f>
        <v>78.576700799999998</v>
      </c>
      <c r="DR12" s="29">
        <f>IF(ISNUMBER(INDEX(Roundwood_transp._input!$D$1:$M$95,MATCH('2.LCIA'!DR$8,Roundwood_transp._input!$D$1:$D$95,0),8)),INDEX(Roundwood_transp._input!$D$1:$M$95,MATCH('2.LCIA'!DR$8,Roundwood_transp._input!$D$1:$D$95,0),8),INDEX(Roundwood_transp._input!$D$1:$M$95,MATCH('2.LCIA'!DR$8,Roundwood_transp._input!$D$1:$D$95,0),10))</f>
        <v>82.503081000000009</v>
      </c>
      <c r="DS12" s="29">
        <f>IF(ISNUMBER(INDEX(Roundwood_transp._input!$D$1:$M$95,MATCH('2.LCIA'!DS$8,Roundwood_transp._input!$D$1:$D$95,0),8)),INDEX(Roundwood_transp._input!$D$1:$M$95,MATCH('2.LCIA'!DS$8,Roundwood_transp._input!$D$1:$D$95,0),8),INDEX(Roundwood_transp._input!$D$1:$M$95,MATCH('2.LCIA'!DS$8,Roundwood_transp._input!$D$1:$D$95,0),10))</f>
        <v>82.503081000000009</v>
      </c>
      <c r="DT12" s="29">
        <f>IF(ISNUMBER(INDEX(Roundwood_transp._input!$D$1:$M$95,MATCH('2.LCIA'!DT$8,Roundwood_transp._input!$D$1:$D$95,0),8)),INDEX(Roundwood_transp._input!$D$1:$M$95,MATCH('2.LCIA'!DT$8,Roundwood_transp._input!$D$1:$D$95,0),8),INDEX(Roundwood_transp._input!$D$1:$M$95,MATCH('2.LCIA'!DT$8,Roundwood_transp._input!$D$1:$D$95,0),10))</f>
        <v>82.503081000000009</v>
      </c>
      <c r="DU12" s="29">
        <f>IF(ISNUMBER(INDEX(Roundwood_transp._input!$D$1:$M$95,MATCH('2.LCIA'!DU$8,Roundwood_transp._input!$D$1:$D$95,0),8)),INDEX(Roundwood_transp._input!$D$1:$M$95,MATCH('2.LCIA'!DU$8,Roundwood_transp._input!$D$1:$D$95,0),8),INDEX(Roundwood_transp._input!$D$1:$M$95,MATCH('2.LCIA'!DU$8,Roundwood_transp._input!$D$1:$D$95,0),10))</f>
        <v>82.503081000000009</v>
      </c>
      <c r="DV12" s="29">
        <f>IF(ISNUMBER(INDEX(Roundwood_transp._input!$D$1:$M$95,MATCH('2.LCIA'!DV$8,Roundwood_transp._input!$D$1:$D$95,0),8)),INDEX(Roundwood_transp._input!$D$1:$M$95,MATCH('2.LCIA'!DV$8,Roundwood_transp._input!$D$1:$D$95,0),8),INDEX(Roundwood_transp._input!$D$1:$M$95,MATCH('2.LCIA'!DV$8,Roundwood_transp._input!$D$1:$D$95,0),10))</f>
        <v>82.503081000000009</v>
      </c>
      <c r="DW12" s="29">
        <f>IF(ISNUMBER(INDEX(Roundwood_transp._input!$D$1:$M$95,MATCH('2.LCIA'!DW$8,Roundwood_transp._input!$D$1:$D$95,0),8)),INDEX(Roundwood_transp._input!$D$1:$M$95,MATCH('2.LCIA'!DW$8,Roundwood_transp._input!$D$1:$D$95,0),8),INDEX(Roundwood_transp._input!$D$1:$M$95,MATCH('2.LCIA'!DW$8,Roundwood_transp._input!$D$1:$D$95,0),10))</f>
        <v>82.503081000000009</v>
      </c>
      <c r="DX12" s="29">
        <f>IF(ISNUMBER(INDEX(Roundwood_transp._input!$D$1:$M$95,MATCH('2.LCIA'!DX$8,Roundwood_transp._input!$D$1:$D$95,0),8)),INDEX(Roundwood_transp._input!$D$1:$M$95,MATCH('2.LCIA'!DX$8,Roundwood_transp._input!$D$1:$D$95,0),8),INDEX(Roundwood_transp._input!$D$1:$M$95,MATCH('2.LCIA'!DX$8,Roundwood_transp._input!$D$1:$D$95,0),10))</f>
        <v>82.503081000000009</v>
      </c>
      <c r="DY12" s="29">
        <f>IF(ISNUMBER(INDEX(Roundwood_transp._input!$D$1:$M$95,MATCH('2.LCIA'!DY$8,Roundwood_transp._input!$D$1:$D$95,0),8)),INDEX(Roundwood_transp._input!$D$1:$M$95,MATCH('2.LCIA'!DY$8,Roundwood_transp._input!$D$1:$D$95,0),8),INDEX(Roundwood_transp._input!$D$1:$M$95,MATCH('2.LCIA'!DY$8,Roundwood_transp._input!$D$1:$D$95,0),10))</f>
        <v>82.503081000000009</v>
      </c>
      <c r="DZ12" s="29">
        <f>IF(ISNUMBER(INDEX(Roundwood_transp._input!$D$1:$M$95,MATCH('2.LCIA'!DZ$8,Roundwood_transp._input!$D$1:$D$95,0),8)),INDEX(Roundwood_transp._input!$D$1:$M$95,MATCH('2.LCIA'!DZ$8,Roundwood_transp._input!$D$1:$D$95,0),8),INDEX(Roundwood_transp._input!$D$1:$M$95,MATCH('2.LCIA'!DZ$8,Roundwood_transp._input!$D$1:$D$95,0),10))</f>
        <v>82.503081000000009</v>
      </c>
      <c r="EA12" s="29">
        <f>IF(ISNUMBER(INDEX(Roundwood_transp._input!$D$1:$M$95,MATCH('2.LCIA'!EA$8,Roundwood_transp._input!$D$1:$D$95,0),8)),INDEX(Roundwood_transp._input!$D$1:$M$95,MATCH('2.LCIA'!EA$8,Roundwood_transp._input!$D$1:$D$95,0),8),INDEX(Roundwood_transp._input!$D$1:$M$95,MATCH('2.LCIA'!EA$8,Roundwood_transp._input!$D$1:$D$95,0),10))</f>
        <v>78.576700799999998</v>
      </c>
      <c r="EB12" s="29">
        <f>IF(ISNUMBER(INDEX(Roundwood_transp._input!$D$1:$M$95,MATCH('2.LCIA'!EB$8,Roundwood_transp._input!$D$1:$D$95,0),8)),INDEX(Roundwood_transp._input!$D$1:$M$95,MATCH('2.LCIA'!EB$8,Roundwood_transp._input!$D$1:$D$95,0),8),INDEX(Roundwood_transp._input!$D$1:$M$95,MATCH('2.LCIA'!EB$8,Roundwood_transp._input!$D$1:$D$95,0),10))</f>
        <v>78.576700799999998</v>
      </c>
      <c r="EC12" s="29">
        <f>IF(ISNUMBER(INDEX(Roundwood_transp._input!$D$1:$M$95,MATCH('2.LCIA'!EC$8,Roundwood_transp._input!$D$1:$D$95,0),8)),INDEX(Roundwood_transp._input!$D$1:$M$95,MATCH('2.LCIA'!EC$8,Roundwood_transp._input!$D$1:$D$95,0),8),INDEX(Roundwood_transp._input!$D$1:$M$95,MATCH('2.LCIA'!EC$8,Roundwood_transp._input!$D$1:$D$95,0),10))</f>
        <v>78.576700799999998</v>
      </c>
      <c r="ED12" s="29">
        <f>IF(ISNUMBER(INDEX(Roundwood_transp._input!$D$1:$M$95,MATCH('2.LCIA'!ED$8,Roundwood_transp._input!$D$1:$D$95,0),8)),INDEX(Roundwood_transp._input!$D$1:$M$95,MATCH('2.LCIA'!ED$8,Roundwood_transp._input!$D$1:$D$95,0),8),INDEX(Roundwood_transp._input!$D$1:$M$95,MATCH('2.LCIA'!ED$8,Roundwood_transp._input!$D$1:$D$95,0),10))</f>
        <v>78.576700799999998</v>
      </c>
      <c r="EE12" s="29">
        <f>IF(ISNUMBER(INDEX(Roundwood_transp._input!$D$1:$M$95,MATCH('2.LCIA'!EE$8,Roundwood_transp._input!$D$1:$D$95,0),8)),INDEX(Roundwood_transp._input!$D$1:$M$95,MATCH('2.LCIA'!EE$8,Roundwood_transp._input!$D$1:$D$95,0),8),INDEX(Roundwood_transp._input!$D$1:$M$95,MATCH('2.LCIA'!EE$8,Roundwood_transp._input!$D$1:$D$95,0),10))</f>
        <v>78.576700799999998</v>
      </c>
      <c r="EF12" s="29">
        <f>IF(ISNUMBER(INDEX(Roundwood_transp._input!$D$1:$M$95,MATCH('2.LCIA'!EF$8,Roundwood_transp._input!$D$1:$D$95,0),8)),INDEX(Roundwood_transp._input!$D$1:$M$95,MATCH('2.LCIA'!EF$8,Roundwood_transp._input!$D$1:$D$95,0),8),INDEX(Roundwood_transp._input!$D$1:$M$95,MATCH('2.LCIA'!EF$8,Roundwood_transp._input!$D$1:$D$95,0),10))</f>
        <v>78.576700799999998</v>
      </c>
      <c r="EG12" s="29">
        <f>IF(ISNUMBER(INDEX(Roundwood_transp._input!$D$1:$M$95,MATCH('2.LCIA'!EG$8,Roundwood_transp._input!$D$1:$D$95,0),8)),INDEX(Roundwood_transp._input!$D$1:$M$95,MATCH('2.LCIA'!EG$8,Roundwood_transp._input!$D$1:$D$95,0),8),INDEX(Roundwood_transp._input!$D$1:$M$95,MATCH('2.LCIA'!EG$8,Roundwood_transp._input!$D$1:$D$95,0),10))</f>
        <v>78.576700799999998</v>
      </c>
      <c r="EH12" s="29">
        <f>IF(ISNUMBER(INDEX(Roundwood_transp._input!$D$1:$M$95,MATCH('2.LCIA'!EH$8,Roundwood_transp._input!$D$1:$D$95,0),8)),INDEX(Roundwood_transp._input!$D$1:$M$95,MATCH('2.LCIA'!EH$8,Roundwood_transp._input!$D$1:$D$95,0),8),INDEX(Roundwood_transp._input!$D$1:$M$95,MATCH('2.LCIA'!EH$8,Roundwood_transp._input!$D$1:$D$95,0),10))</f>
        <v>78.576700799999998</v>
      </c>
      <c r="EI12" s="29">
        <f>IF(ISNUMBER(INDEX(Roundwood_transp._input!$D$1:$M$95,MATCH('2.LCIA'!EI$8,Roundwood_transp._input!$D$1:$D$95,0),8)),INDEX(Roundwood_transp._input!$D$1:$M$95,MATCH('2.LCIA'!EI$8,Roundwood_transp._input!$D$1:$D$95,0),8),INDEX(Roundwood_transp._input!$D$1:$M$95,MATCH('2.LCIA'!EI$8,Roundwood_transp._input!$D$1:$D$95,0),10))</f>
        <v>78.576700799999998</v>
      </c>
      <c r="EJ12" s="29">
        <f>IF(ISNUMBER(INDEX(Roundwood_transp._input!$D$1:$M$95,MATCH('2.LCIA'!EJ$8,Roundwood_transp._input!$D$1:$D$95,0),8)),INDEX(Roundwood_transp._input!$D$1:$M$95,MATCH('2.LCIA'!EJ$8,Roundwood_transp._input!$D$1:$D$95,0),8),INDEX(Roundwood_transp._input!$D$1:$M$95,MATCH('2.LCIA'!EJ$8,Roundwood_transp._input!$D$1:$D$95,0),10))</f>
        <v>70.917599999999993</v>
      </c>
      <c r="EK12" s="29">
        <f>IF(ISNUMBER(INDEX(Roundwood_transp._input!$D$1:$M$95,MATCH('2.LCIA'!EK$8,Roundwood_transp._input!$D$1:$D$95,0),8)),INDEX(Roundwood_transp._input!$D$1:$M$95,MATCH('2.LCIA'!EK$8,Roundwood_transp._input!$D$1:$D$95,0),8),INDEX(Roundwood_transp._input!$D$1:$M$95,MATCH('2.LCIA'!EK$8,Roundwood_transp._input!$D$1:$D$95,0),10))</f>
        <v>70.917599999999993</v>
      </c>
      <c r="EL12" s="29">
        <f>IF(ISNUMBER(INDEX(Roundwood_transp._input!$D$1:$M$95,MATCH('2.LCIA'!EL$8,Roundwood_transp._input!$D$1:$D$95,0),8)),INDEX(Roundwood_transp._input!$D$1:$M$95,MATCH('2.LCIA'!EL$8,Roundwood_transp._input!$D$1:$D$95,0),8),INDEX(Roundwood_transp._input!$D$1:$M$95,MATCH('2.LCIA'!EL$8,Roundwood_transp._input!$D$1:$D$95,0),10))</f>
        <v>70.917599999999993</v>
      </c>
      <c r="EM12" s="29">
        <f>IF(ISNUMBER(INDEX(Roundwood_transp._input!$D$1:$M$95,MATCH('2.LCIA'!EM$8,Roundwood_transp._input!$D$1:$D$95,0),8)),INDEX(Roundwood_transp._input!$D$1:$M$95,MATCH('2.LCIA'!EM$8,Roundwood_transp._input!$D$1:$D$95,0),8),INDEX(Roundwood_transp._input!$D$1:$M$95,MATCH('2.LCIA'!EM$8,Roundwood_transp._input!$D$1:$D$95,0),10))</f>
        <v>70.917599999999993</v>
      </c>
      <c r="EN12" s="29">
        <f>IF(ISNUMBER(INDEX(Roundwood_transp._input!$D$1:$M$95,MATCH('2.LCIA'!EN$8,Roundwood_transp._input!$D$1:$D$95,0),8)),INDEX(Roundwood_transp._input!$D$1:$M$95,MATCH('2.LCIA'!EN$8,Roundwood_transp._input!$D$1:$D$95,0),8),INDEX(Roundwood_transp._input!$D$1:$M$95,MATCH('2.LCIA'!EN$8,Roundwood_transp._input!$D$1:$D$95,0),10))</f>
        <v>70.917599999999993</v>
      </c>
      <c r="EO12" s="29">
        <f>IF(ISNUMBER(INDEX(Roundwood_transp._input!$D$1:$M$95,MATCH('2.LCIA'!EO$8,Roundwood_transp._input!$D$1:$D$95,0),8)),INDEX(Roundwood_transp._input!$D$1:$M$95,MATCH('2.LCIA'!EO$8,Roundwood_transp._input!$D$1:$D$95,0),8),INDEX(Roundwood_transp._input!$D$1:$M$95,MATCH('2.LCIA'!EO$8,Roundwood_transp._input!$D$1:$D$95,0),10))</f>
        <v>70.917599999999993</v>
      </c>
      <c r="EP12" s="29">
        <f>IF(ISNUMBER(INDEX(Roundwood_transp._input!$D$1:$M$95,MATCH('2.LCIA'!EP$8,Roundwood_transp._input!$D$1:$D$95,0),8)),INDEX(Roundwood_transp._input!$D$1:$M$95,MATCH('2.LCIA'!EP$8,Roundwood_transp._input!$D$1:$D$95,0),8),INDEX(Roundwood_transp._input!$D$1:$M$95,MATCH('2.LCIA'!EP$8,Roundwood_transp._input!$D$1:$D$95,0),10))</f>
        <v>70.917599999999993</v>
      </c>
      <c r="EQ12" s="29">
        <f>IF(ISNUMBER(INDEX(Roundwood_transp._input!$D$1:$M$95,MATCH('2.LCIA'!EQ$8,Roundwood_transp._input!$D$1:$D$95,0),8)),INDEX(Roundwood_transp._input!$D$1:$M$95,MATCH('2.LCIA'!EQ$8,Roundwood_transp._input!$D$1:$D$95,0),8),INDEX(Roundwood_transp._input!$D$1:$M$95,MATCH('2.LCIA'!EQ$8,Roundwood_transp._input!$D$1:$D$95,0),10))</f>
        <v>70.917599999999993</v>
      </c>
      <c r="ER12" s="29">
        <f>IF(ISNUMBER(INDEX(Roundwood_transp._input!$D$1:$M$95,MATCH('2.LCIA'!ER$8,Roundwood_transp._input!$D$1:$D$95,0),8)),INDEX(Roundwood_transp._input!$D$1:$M$95,MATCH('2.LCIA'!ER$8,Roundwood_transp._input!$D$1:$D$95,0),8),INDEX(Roundwood_transp._input!$D$1:$M$95,MATCH('2.LCIA'!ER$8,Roundwood_transp._input!$D$1:$D$95,0),10))</f>
        <v>70.917599999999993</v>
      </c>
      <c r="ES12" s="29">
        <f>IF(ISNUMBER(INDEX(Roundwood_transp._input!$D$1:$M$95,MATCH('2.LCIA'!ES$8,Roundwood_transp._input!$D$1:$D$95,0),8)),INDEX(Roundwood_transp._input!$D$1:$M$95,MATCH('2.LCIA'!ES$8,Roundwood_transp._input!$D$1:$D$95,0),8),INDEX(Roundwood_transp._input!$D$1:$M$95,MATCH('2.LCIA'!ES$8,Roundwood_transp._input!$D$1:$D$95,0),10))</f>
        <v>74.327100000000002</v>
      </c>
      <c r="ET12" s="29">
        <f>IF(ISNUMBER(INDEX(Roundwood_transp._input!$D$1:$M$95,MATCH('2.LCIA'!ET$8,Roundwood_transp._input!$D$1:$D$95,0),8)),INDEX(Roundwood_transp._input!$D$1:$M$95,MATCH('2.LCIA'!ET$8,Roundwood_transp._input!$D$1:$D$95,0),8),INDEX(Roundwood_transp._input!$D$1:$M$95,MATCH('2.LCIA'!ET$8,Roundwood_transp._input!$D$1:$D$95,0),10))</f>
        <v>74.327100000000002</v>
      </c>
      <c r="EU12" s="29">
        <f>IF(ISNUMBER(INDEX(Roundwood_transp._input!$D$1:$M$95,MATCH('2.LCIA'!EU$8,Roundwood_transp._input!$D$1:$D$95,0),8)),INDEX(Roundwood_transp._input!$D$1:$M$95,MATCH('2.LCIA'!EU$8,Roundwood_transp._input!$D$1:$D$95,0),8),INDEX(Roundwood_transp._input!$D$1:$M$95,MATCH('2.LCIA'!EU$8,Roundwood_transp._input!$D$1:$D$95,0),10))</f>
        <v>74.327100000000002</v>
      </c>
      <c r="EV12" s="29">
        <f>IF(ISNUMBER(INDEX(Roundwood_transp._input!$D$1:$M$95,MATCH('2.LCIA'!EV$8,Roundwood_transp._input!$D$1:$D$95,0),8)),INDEX(Roundwood_transp._input!$D$1:$M$95,MATCH('2.LCIA'!EV$8,Roundwood_transp._input!$D$1:$D$95,0),8),INDEX(Roundwood_transp._input!$D$1:$M$95,MATCH('2.LCIA'!EV$8,Roundwood_transp._input!$D$1:$D$95,0),10))</f>
        <v>74.327100000000002</v>
      </c>
      <c r="EW12" s="29">
        <f>IF(ISNUMBER(INDEX(Roundwood_transp._input!$D$1:$M$95,MATCH('2.LCIA'!EW$8,Roundwood_transp._input!$D$1:$D$95,0),8)),INDEX(Roundwood_transp._input!$D$1:$M$95,MATCH('2.LCIA'!EW$8,Roundwood_transp._input!$D$1:$D$95,0),8),INDEX(Roundwood_transp._input!$D$1:$M$95,MATCH('2.LCIA'!EW$8,Roundwood_transp._input!$D$1:$D$95,0),10))</f>
        <v>74.327100000000002</v>
      </c>
      <c r="EX12" s="29">
        <f>IF(ISNUMBER(INDEX(Roundwood_transp._input!$D$1:$M$95,MATCH('2.LCIA'!EX$8,Roundwood_transp._input!$D$1:$D$95,0),8)),INDEX(Roundwood_transp._input!$D$1:$M$95,MATCH('2.LCIA'!EX$8,Roundwood_transp._input!$D$1:$D$95,0),8),INDEX(Roundwood_transp._input!$D$1:$M$95,MATCH('2.LCIA'!EX$8,Roundwood_transp._input!$D$1:$D$95,0),10))</f>
        <v>74.327100000000002</v>
      </c>
      <c r="EY12" s="29">
        <f>IF(ISNUMBER(INDEX(Roundwood_transp._input!$D$1:$M$95,MATCH('2.LCIA'!EY$8,Roundwood_transp._input!$D$1:$D$95,0),8)),INDEX(Roundwood_transp._input!$D$1:$M$95,MATCH('2.LCIA'!EY$8,Roundwood_transp._input!$D$1:$D$95,0),8),INDEX(Roundwood_transp._input!$D$1:$M$95,MATCH('2.LCIA'!EY$8,Roundwood_transp._input!$D$1:$D$95,0),10))</f>
        <v>74.327100000000002</v>
      </c>
      <c r="EZ12" s="29">
        <f>IF(ISNUMBER(INDEX(Roundwood_transp._input!$D$1:$M$95,MATCH('2.LCIA'!EZ$8,Roundwood_transp._input!$D$1:$D$95,0),8)),INDEX(Roundwood_transp._input!$D$1:$M$95,MATCH('2.LCIA'!EZ$8,Roundwood_transp._input!$D$1:$D$95,0),8),INDEX(Roundwood_transp._input!$D$1:$M$95,MATCH('2.LCIA'!EZ$8,Roundwood_transp._input!$D$1:$D$95,0),10))</f>
        <v>74.327100000000002</v>
      </c>
      <c r="FA12" s="29">
        <f>IF(ISNUMBER(INDEX(Roundwood_transp._input!$D$1:$M$95,MATCH('2.LCIA'!FA$8,Roundwood_transp._input!$D$1:$D$95,0),8)),INDEX(Roundwood_transp._input!$D$1:$M$95,MATCH('2.LCIA'!FA$8,Roundwood_transp._input!$D$1:$D$95,0),8),INDEX(Roundwood_transp._input!$D$1:$M$95,MATCH('2.LCIA'!FA$8,Roundwood_transp._input!$D$1:$D$95,0),10))</f>
        <v>74.327100000000002</v>
      </c>
      <c r="FB12" s="29">
        <f>IF(ISNUMBER(INDEX(Roundwood_transp._input!$D$1:$M$95,MATCH('2.LCIA'!FB$8,Roundwood_transp._input!$D$1:$D$95,0),8)),INDEX(Roundwood_transp._input!$D$1:$M$95,MATCH('2.LCIA'!FB$8,Roundwood_transp._input!$D$1:$D$95,0),8),INDEX(Roundwood_transp._input!$D$1:$M$95,MATCH('2.LCIA'!FB$8,Roundwood_transp._input!$D$1:$D$95,0),10))</f>
        <v>70.917599999999993</v>
      </c>
      <c r="FC12" s="29">
        <f>IF(ISNUMBER(INDEX(Roundwood_transp._input!$D$1:$M$95,MATCH('2.LCIA'!FC$8,Roundwood_transp._input!$D$1:$D$95,0),8)),INDEX(Roundwood_transp._input!$D$1:$M$95,MATCH('2.LCIA'!FC$8,Roundwood_transp._input!$D$1:$D$95,0),8),INDEX(Roundwood_transp._input!$D$1:$M$95,MATCH('2.LCIA'!FC$8,Roundwood_transp._input!$D$1:$D$95,0),10))</f>
        <v>70.917599999999993</v>
      </c>
      <c r="FD12" s="29">
        <f>IF(ISNUMBER(INDEX(Roundwood_transp._input!$D$1:$M$95,MATCH('2.LCIA'!FD$8,Roundwood_transp._input!$D$1:$D$95,0),8)),INDEX(Roundwood_transp._input!$D$1:$M$95,MATCH('2.LCIA'!FD$8,Roundwood_transp._input!$D$1:$D$95,0),8),INDEX(Roundwood_transp._input!$D$1:$M$95,MATCH('2.LCIA'!FD$8,Roundwood_transp._input!$D$1:$D$95,0),10))</f>
        <v>70.917599999999993</v>
      </c>
      <c r="FE12" s="29">
        <f>IF(ISNUMBER(INDEX(Roundwood_transp._input!$D$1:$M$95,MATCH('2.LCIA'!FE$8,Roundwood_transp._input!$D$1:$D$95,0),8)),INDEX(Roundwood_transp._input!$D$1:$M$95,MATCH('2.LCIA'!FE$8,Roundwood_transp._input!$D$1:$D$95,0),8),INDEX(Roundwood_transp._input!$D$1:$M$95,MATCH('2.LCIA'!FE$8,Roundwood_transp._input!$D$1:$D$95,0),10))</f>
        <v>70.917599999999993</v>
      </c>
      <c r="FF12" s="29">
        <f>IF(ISNUMBER(INDEX(Roundwood_transp._input!$D$1:$M$95,MATCH('2.LCIA'!FF$8,Roundwood_transp._input!$D$1:$D$95,0),8)),INDEX(Roundwood_transp._input!$D$1:$M$95,MATCH('2.LCIA'!FF$8,Roundwood_transp._input!$D$1:$D$95,0),8),INDEX(Roundwood_transp._input!$D$1:$M$95,MATCH('2.LCIA'!FF$8,Roundwood_transp._input!$D$1:$D$95,0),10))</f>
        <v>70.917599999999993</v>
      </c>
      <c r="FG12" s="29">
        <f>IF(ISNUMBER(INDEX(Roundwood_transp._input!$D$1:$M$95,MATCH('2.LCIA'!FG$8,Roundwood_transp._input!$D$1:$D$95,0),8)),INDEX(Roundwood_transp._input!$D$1:$M$95,MATCH('2.LCIA'!FG$8,Roundwood_transp._input!$D$1:$D$95,0),8),INDEX(Roundwood_transp._input!$D$1:$M$95,MATCH('2.LCIA'!FG$8,Roundwood_transp._input!$D$1:$D$95,0),10))</f>
        <v>70.917599999999993</v>
      </c>
      <c r="FH12" s="29">
        <f>IF(ISNUMBER(INDEX(Roundwood_transp._input!$D$1:$M$95,MATCH('2.LCIA'!FH$8,Roundwood_transp._input!$D$1:$D$95,0),8)),INDEX(Roundwood_transp._input!$D$1:$M$95,MATCH('2.LCIA'!FH$8,Roundwood_transp._input!$D$1:$D$95,0),8),INDEX(Roundwood_transp._input!$D$1:$M$95,MATCH('2.LCIA'!FH$8,Roundwood_transp._input!$D$1:$D$95,0),10))</f>
        <v>70.917599999999993</v>
      </c>
      <c r="FI12" s="29">
        <f>IF(ISNUMBER(INDEX(Roundwood_transp._input!$D$1:$M$95,MATCH('2.LCIA'!FI$8,Roundwood_transp._input!$D$1:$D$95,0),8)),INDEX(Roundwood_transp._input!$D$1:$M$95,MATCH('2.LCIA'!FI$8,Roundwood_transp._input!$D$1:$D$95,0),8),INDEX(Roundwood_transp._input!$D$1:$M$95,MATCH('2.LCIA'!FI$8,Roundwood_transp._input!$D$1:$D$95,0),10))</f>
        <v>70.917599999999993</v>
      </c>
      <c r="FJ12" s="29">
        <f>IF(ISNUMBER(INDEX(Roundwood_transp._input!$D$1:$M$95,MATCH('2.LCIA'!FJ$8,Roundwood_transp._input!$D$1:$D$95,0),8)),INDEX(Roundwood_transp._input!$D$1:$M$95,MATCH('2.LCIA'!FJ$8,Roundwood_transp._input!$D$1:$D$95,0),8),INDEX(Roundwood_transp._input!$D$1:$M$95,MATCH('2.LCIA'!FJ$8,Roundwood_transp._input!$D$1:$D$95,0),10))</f>
        <v>70.917599999999993</v>
      </c>
      <c r="FK12" s="29">
        <f>IF(ISNUMBER(INDEX(Roundwood_transp._input!$D$1:$M$95,MATCH('2.LCIA'!FK$8,Roundwood_transp._input!$D$1:$D$95,0),8)),INDEX(Roundwood_transp._input!$D$1:$M$95,MATCH('2.LCIA'!FK$8,Roundwood_transp._input!$D$1:$D$95,0),8),INDEX(Roundwood_transp._input!$D$1:$M$95,MATCH('2.LCIA'!FK$8,Roundwood_transp._input!$D$1:$D$95,0),10))</f>
        <v>65.729975999999994</v>
      </c>
      <c r="FL12" s="29">
        <f>IF(ISNUMBER(INDEX(Roundwood_transp._input!$D$1:$M$95,MATCH('2.LCIA'!FL$8,Roundwood_transp._input!$D$1:$D$95,0),8)),INDEX(Roundwood_transp._input!$D$1:$M$95,MATCH('2.LCIA'!FL$8,Roundwood_transp._input!$D$1:$D$95,0),8),INDEX(Roundwood_transp._input!$D$1:$M$95,MATCH('2.LCIA'!FL$8,Roundwood_transp._input!$D$1:$D$95,0),10))</f>
        <v>65.729975999999994</v>
      </c>
      <c r="FM12" s="29">
        <f>IF(ISNUMBER(INDEX(Roundwood_transp._input!$D$1:$M$95,MATCH('2.LCIA'!FM$8,Roundwood_transp._input!$D$1:$D$95,0),8)),INDEX(Roundwood_transp._input!$D$1:$M$95,MATCH('2.LCIA'!FM$8,Roundwood_transp._input!$D$1:$D$95,0),8),INDEX(Roundwood_transp._input!$D$1:$M$95,MATCH('2.LCIA'!FM$8,Roundwood_transp._input!$D$1:$D$95,0),10))</f>
        <v>65.729975999999994</v>
      </c>
      <c r="FN12" s="29">
        <f>IF(ISNUMBER(INDEX(Roundwood_transp._input!$D$1:$M$95,MATCH('2.LCIA'!FN$8,Roundwood_transp._input!$D$1:$D$95,0),8)),INDEX(Roundwood_transp._input!$D$1:$M$95,MATCH('2.LCIA'!FN$8,Roundwood_transp._input!$D$1:$D$95,0),8),INDEX(Roundwood_transp._input!$D$1:$M$95,MATCH('2.LCIA'!FN$8,Roundwood_transp._input!$D$1:$D$95,0),10))</f>
        <v>65.729975999999994</v>
      </c>
      <c r="FO12" s="29">
        <f>IF(ISNUMBER(INDEX(Roundwood_transp._input!$D$1:$M$95,MATCH('2.LCIA'!FO$8,Roundwood_transp._input!$D$1:$D$95,0),8)),INDEX(Roundwood_transp._input!$D$1:$M$95,MATCH('2.LCIA'!FO$8,Roundwood_transp._input!$D$1:$D$95,0),8),INDEX(Roundwood_transp._input!$D$1:$M$95,MATCH('2.LCIA'!FO$8,Roundwood_transp._input!$D$1:$D$95,0),10))</f>
        <v>65.729975999999994</v>
      </c>
      <c r="FP12" s="29">
        <f>IF(ISNUMBER(INDEX(Roundwood_transp._input!$D$1:$M$95,MATCH('2.LCIA'!FP$8,Roundwood_transp._input!$D$1:$D$95,0),8)),INDEX(Roundwood_transp._input!$D$1:$M$95,MATCH('2.LCIA'!FP$8,Roundwood_transp._input!$D$1:$D$95,0),8),INDEX(Roundwood_transp._input!$D$1:$M$95,MATCH('2.LCIA'!FP$8,Roundwood_transp._input!$D$1:$D$95,0),10))</f>
        <v>65.729975999999994</v>
      </c>
      <c r="FQ12" s="29">
        <f>IF(ISNUMBER(INDEX(Roundwood_transp._input!$D$1:$M$95,MATCH('2.LCIA'!FQ$8,Roundwood_transp._input!$D$1:$D$95,0),8)),INDEX(Roundwood_transp._input!$D$1:$M$95,MATCH('2.LCIA'!FQ$8,Roundwood_transp._input!$D$1:$D$95,0),8),INDEX(Roundwood_transp._input!$D$1:$M$95,MATCH('2.LCIA'!FQ$8,Roundwood_transp._input!$D$1:$D$95,0),10))</f>
        <v>65.729975999999994</v>
      </c>
      <c r="FR12" s="29">
        <f>IF(ISNUMBER(INDEX(Roundwood_transp._input!$D$1:$M$95,MATCH('2.LCIA'!FR$8,Roundwood_transp._input!$D$1:$D$95,0),8)),INDEX(Roundwood_transp._input!$D$1:$M$95,MATCH('2.LCIA'!FR$8,Roundwood_transp._input!$D$1:$D$95,0),8),INDEX(Roundwood_transp._input!$D$1:$M$95,MATCH('2.LCIA'!FR$8,Roundwood_transp._input!$D$1:$D$95,0),10))</f>
        <v>65.729975999999994</v>
      </c>
      <c r="FS12" s="29">
        <f>IF(ISNUMBER(INDEX(Roundwood_transp._input!$D$1:$M$95,MATCH('2.LCIA'!FS$8,Roundwood_transp._input!$D$1:$D$95,0),8)),INDEX(Roundwood_transp._input!$D$1:$M$95,MATCH('2.LCIA'!FS$8,Roundwood_transp._input!$D$1:$D$95,0),8),INDEX(Roundwood_transp._input!$D$1:$M$95,MATCH('2.LCIA'!FS$8,Roundwood_transp._input!$D$1:$D$95,0),10))</f>
        <v>65.729975999999994</v>
      </c>
      <c r="FT12" s="29">
        <f>IF(ISNUMBER(INDEX(Roundwood_transp._input!$D$1:$M$95,MATCH('2.LCIA'!FT$8,Roundwood_transp._input!$D$1:$D$95,0),8)),INDEX(Roundwood_transp._input!$D$1:$M$95,MATCH('2.LCIA'!FT$8,Roundwood_transp._input!$D$1:$D$95,0),8),INDEX(Roundwood_transp._input!$D$1:$M$95,MATCH('2.LCIA'!FT$8,Roundwood_transp._input!$D$1:$D$95,0),10))</f>
        <v>68.702700000000007</v>
      </c>
      <c r="FU12" s="29">
        <f>IF(ISNUMBER(INDEX(Roundwood_transp._input!$D$1:$M$95,MATCH('2.LCIA'!FU$8,Roundwood_transp._input!$D$1:$D$95,0),8)),INDEX(Roundwood_transp._input!$D$1:$M$95,MATCH('2.LCIA'!FU$8,Roundwood_transp._input!$D$1:$D$95,0),8),INDEX(Roundwood_transp._input!$D$1:$M$95,MATCH('2.LCIA'!FU$8,Roundwood_transp._input!$D$1:$D$95,0),10))</f>
        <v>68.702700000000007</v>
      </c>
      <c r="FV12" s="29">
        <f>IF(ISNUMBER(INDEX(Roundwood_transp._input!$D$1:$M$95,MATCH('2.LCIA'!FV$8,Roundwood_transp._input!$D$1:$D$95,0),8)),INDEX(Roundwood_transp._input!$D$1:$M$95,MATCH('2.LCIA'!FV$8,Roundwood_transp._input!$D$1:$D$95,0),8),INDEX(Roundwood_transp._input!$D$1:$M$95,MATCH('2.LCIA'!FV$8,Roundwood_transp._input!$D$1:$D$95,0),10))</f>
        <v>68.702700000000007</v>
      </c>
      <c r="FW12" s="29">
        <f>IF(ISNUMBER(INDEX(Roundwood_transp._input!$D$1:$M$95,MATCH('2.LCIA'!FW$8,Roundwood_transp._input!$D$1:$D$95,0),8)),INDEX(Roundwood_transp._input!$D$1:$M$95,MATCH('2.LCIA'!FW$8,Roundwood_transp._input!$D$1:$D$95,0),8),INDEX(Roundwood_transp._input!$D$1:$M$95,MATCH('2.LCIA'!FW$8,Roundwood_transp._input!$D$1:$D$95,0),10))</f>
        <v>68.702700000000007</v>
      </c>
      <c r="FX12" s="29">
        <f>IF(ISNUMBER(INDEX(Roundwood_transp._input!$D$1:$M$95,MATCH('2.LCIA'!FX$8,Roundwood_transp._input!$D$1:$D$95,0),8)),INDEX(Roundwood_transp._input!$D$1:$M$95,MATCH('2.LCIA'!FX$8,Roundwood_transp._input!$D$1:$D$95,0),8),INDEX(Roundwood_transp._input!$D$1:$M$95,MATCH('2.LCIA'!FX$8,Roundwood_transp._input!$D$1:$D$95,0),10))</f>
        <v>68.702700000000007</v>
      </c>
      <c r="FY12" s="29">
        <f>IF(ISNUMBER(INDEX(Roundwood_transp._input!$D$1:$M$95,MATCH('2.LCIA'!FY$8,Roundwood_transp._input!$D$1:$D$95,0),8)),INDEX(Roundwood_transp._input!$D$1:$M$95,MATCH('2.LCIA'!FY$8,Roundwood_transp._input!$D$1:$D$95,0),8),INDEX(Roundwood_transp._input!$D$1:$M$95,MATCH('2.LCIA'!FY$8,Roundwood_transp._input!$D$1:$D$95,0),10))</f>
        <v>68.702700000000007</v>
      </c>
      <c r="FZ12" s="29">
        <f>IF(ISNUMBER(INDEX(Roundwood_transp._input!$D$1:$M$95,MATCH('2.LCIA'!FZ$8,Roundwood_transp._input!$D$1:$D$95,0),8)),INDEX(Roundwood_transp._input!$D$1:$M$95,MATCH('2.LCIA'!FZ$8,Roundwood_transp._input!$D$1:$D$95,0),8),INDEX(Roundwood_transp._input!$D$1:$M$95,MATCH('2.LCIA'!FZ$8,Roundwood_transp._input!$D$1:$D$95,0),10))</f>
        <v>68.702700000000007</v>
      </c>
      <c r="GA12" s="29">
        <f>IF(ISNUMBER(INDEX(Roundwood_transp._input!$D$1:$M$95,MATCH('2.LCIA'!GA$8,Roundwood_transp._input!$D$1:$D$95,0),8)),INDEX(Roundwood_transp._input!$D$1:$M$95,MATCH('2.LCIA'!GA$8,Roundwood_transp._input!$D$1:$D$95,0),8),INDEX(Roundwood_transp._input!$D$1:$M$95,MATCH('2.LCIA'!GA$8,Roundwood_transp._input!$D$1:$D$95,0),10))</f>
        <v>68.702700000000007</v>
      </c>
      <c r="GB12" s="29" t="e">
        <f>IF(ISNUMBER(INDEX(Roundwood_transp._input!$D$1:$M$95,MATCH('2.LCIA'!GB$8,Roundwood_transp._input!$D$1:$D$95,0),8)),INDEX(Roundwood_transp._input!$D$1:$M$95,MATCH('2.LCIA'!GB$8,Roundwood_transp._input!$D$1:$D$95,0),8),INDEX(Roundwood_transp._input!$D$1:$M$95,MATCH('2.LCIA'!GB$8,Roundwood_transp._input!$D$1:$D$95,0),10))</f>
        <v>#N/A</v>
      </c>
      <c r="GC12" s="29">
        <f>IF(ISNUMBER(INDEX(Roundwood_transp._input!$D$1:$M$95,MATCH('2.LCIA'!GC$8,Roundwood_transp._input!$D$1:$D$95,0),8)),INDEX(Roundwood_transp._input!$D$1:$M$95,MATCH('2.LCIA'!GC$8,Roundwood_transp._input!$D$1:$D$95,0),8),INDEX(Roundwood_transp._input!$D$1:$M$95,MATCH('2.LCIA'!GC$8,Roundwood_transp._input!$D$1:$D$95,0),10))</f>
        <v>65.729975999999994</v>
      </c>
      <c r="GD12" s="29">
        <f>IF(ISNUMBER(INDEX(Roundwood_transp._input!$D$1:$M$95,MATCH('2.LCIA'!GD$8,Roundwood_transp._input!$D$1:$D$95,0),8)),INDEX(Roundwood_transp._input!$D$1:$M$95,MATCH('2.LCIA'!GD$8,Roundwood_transp._input!$D$1:$D$95,0),8),INDEX(Roundwood_transp._input!$D$1:$M$95,MATCH('2.LCIA'!GD$8,Roundwood_transp._input!$D$1:$D$95,0),10))</f>
        <v>65.729975999999994</v>
      </c>
      <c r="GE12" s="29">
        <f>IF(ISNUMBER(INDEX(Roundwood_transp._input!$D$1:$M$95,MATCH('2.LCIA'!GE$8,Roundwood_transp._input!$D$1:$D$95,0),8)),INDEX(Roundwood_transp._input!$D$1:$M$95,MATCH('2.LCIA'!GE$8,Roundwood_transp._input!$D$1:$D$95,0),8),INDEX(Roundwood_transp._input!$D$1:$M$95,MATCH('2.LCIA'!GE$8,Roundwood_transp._input!$D$1:$D$95,0),10))</f>
        <v>65.729975999999994</v>
      </c>
      <c r="GF12" s="29">
        <f>IF(ISNUMBER(INDEX(Roundwood_transp._input!$D$1:$M$95,MATCH('2.LCIA'!GF$8,Roundwood_transp._input!$D$1:$D$95,0),8)),INDEX(Roundwood_transp._input!$D$1:$M$95,MATCH('2.LCIA'!GF$8,Roundwood_transp._input!$D$1:$D$95,0),8),INDEX(Roundwood_transp._input!$D$1:$M$95,MATCH('2.LCIA'!GF$8,Roundwood_transp._input!$D$1:$D$95,0),10))</f>
        <v>65.729975999999994</v>
      </c>
      <c r="GG12" s="29">
        <f>IF(ISNUMBER(INDEX(Roundwood_transp._input!$D$1:$M$95,MATCH('2.LCIA'!GG$8,Roundwood_transp._input!$D$1:$D$95,0),8)),INDEX(Roundwood_transp._input!$D$1:$M$95,MATCH('2.LCIA'!GG$8,Roundwood_transp._input!$D$1:$D$95,0),8),INDEX(Roundwood_transp._input!$D$1:$M$95,MATCH('2.LCIA'!GG$8,Roundwood_transp._input!$D$1:$D$95,0),10))</f>
        <v>65.729975999999994</v>
      </c>
      <c r="GH12" s="29">
        <f>IF(ISNUMBER(INDEX(Roundwood_transp._input!$D$1:$M$95,MATCH('2.LCIA'!GH$8,Roundwood_transp._input!$D$1:$D$95,0),8)),INDEX(Roundwood_transp._input!$D$1:$M$95,MATCH('2.LCIA'!GH$8,Roundwood_transp._input!$D$1:$D$95,0),8),INDEX(Roundwood_transp._input!$D$1:$M$95,MATCH('2.LCIA'!GH$8,Roundwood_transp._input!$D$1:$D$95,0),10))</f>
        <v>65.729975999999994</v>
      </c>
      <c r="GI12" s="29">
        <f>IF(ISNUMBER(INDEX(Roundwood_transp._input!$D$1:$M$95,MATCH('2.LCIA'!GI$8,Roundwood_transp._input!$D$1:$D$95,0),8)),INDEX(Roundwood_transp._input!$D$1:$M$95,MATCH('2.LCIA'!GI$8,Roundwood_transp._input!$D$1:$D$95,0),8),INDEX(Roundwood_transp._input!$D$1:$M$95,MATCH('2.LCIA'!GI$8,Roundwood_transp._input!$D$1:$D$95,0),10))</f>
        <v>65.729975999999994</v>
      </c>
      <c r="GJ12" s="29">
        <f>IF(ISNUMBER(INDEX(Roundwood_transp._input!$D$1:$M$95,MATCH('2.LCIA'!GJ$8,Roundwood_transp._input!$D$1:$D$95,0),8)),INDEX(Roundwood_transp._input!$D$1:$M$95,MATCH('2.LCIA'!GJ$8,Roundwood_transp._input!$D$1:$D$95,0),8),INDEX(Roundwood_transp._input!$D$1:$M$95,MATCH('2.LCIA'!GJ$8,Roundwood_transp._input!$D$1:$D$95,0),10))</f>
        <v>65.729975999999994</v>
      </c>
      <c r="GK12" s="29">
        <f>IF(ISNUMBER(INDEX(Roundwood_transp._input!$D$1:$M$95,MATCH('2.LCIA'!GK$8,Roundwood_transp._input!$D$1:$D$95,0),8)),INDEX(Roundwood_transp._input!$D$1:$M$95,MATCH('2.LCIA'!GK$8,Roundwood_transp._input!$D$1:$D$95,0),8),INDEX(Roundwood_transp._input!$D$1:$M$95,MATCH('2.LCIA'!GK$8,Roundwood_transp._input!$D$1:$D$95,0),10))</f>
        <v>65.729975999999994</v>
      </c>
      <c r="GL12" s="29">
        <f>IF(ISNUMBER(INDEX(Roundwood_transp._input!$D$1:$M$95,MATCH('2.LCIA'!GL$8,Roundwood_transp._input!$D$1:$D$95,0),8)),INDEX(Roundwood_transp._input!$D$1:$M$95,MATCH('2.LCIA'!GL$8,Roundwood_transp._input!$D$1:$D$95,0),8),INDEX(Roundwood_transp._input!$D$1:$M$95,MATCH('2.LCIA'!GL$8,Roundwood_transp._input!$D$1:$D$95,0),10))</f>
        <v>59.591999999999999</v>
      </c>
      <c r="GM12" s="29">
        <f>IF(ISNUMBER(INDEX(Roundwood_transp._input!$D$1:$M$95,MATCH('2.LCIA'!GM$8,Roundwood_transp._input!$D$1:$D$95,0),8)),INDEX(Roundwood_transp._input!$D$1:$M$95,MATCH('2.LCIA'!GM$8,Roundwood_transp._input!$D$1:$D$95,0),8),INDEX(Roundwood_transp._input!$D$1:$M$95,MATCH('2.LCIA'!GM$8,Roundwood_transp._input!$D$1:$D$95,0),10))</f>
        <v>59.591999999999999</v>
      </c>
      <c r="GN12" s="29">
        <f>IF(ISNUMBER(INDEX(Roundwood_transp._input!$D$1:$M$95,MATCH('2.LCIA'!GN$8,Roundwood_transp._input!$D$1:$D$95,0),8)),INDEX(Roundwood_transp._input!$D$1:$M$95,MATCH('2.LCIA'!GN$8,Roundwood_transp._input!$D$1:$D$95,0),8),INDEX(Roundwood_transp._input!$D$1:$M$95,MATCH('2.LCIA'!GN$8,Roundwood_transp._input!$D$1:$D$95,0),10))</f>
        <v>59.591999999999999</v>
      </c>
      <c r="GO12" s="29">
        <f>IF(ISNUMBER(INDEX(Roundwood_transp._input!$D$1:$M$95,MATCH('2.LCIA'!GO$8,Roundwood_transp._input!$D$1:$D$95,0),8)),INDEX(Roundwood_transp._input!$D$1:$M$95,MATCH('2.LCIA'!GO$8,Roundwood_transp._input!$D$1:$D$95,0),8),INDEX(Roundwood_transp._input!$D$1:$M$95,MATCH('2.LCIA'!GO$8,Roundwood_transp._input!$D$1:$D$95,0),10))</f>
        <v>59.591999999999999</v>
      </c>
      <c r="GP12" s="29">
        <f>IF(ISNUMBER(INDEX(Roundwood_transp._input!$D$1:$M$95,MATCH('2.LCIA'!GP$8,Roundwood_transp._input!$D$1:$D$95,0),8)),INDEX(Roundwood_transp._input!$D$1:$M$95,MATCH('2.LCIA'!GP$8,Roundwood_transp._input!$D$1:$D$95,0),8),INDEX(Roundwood_transp._input!$D$1:$M$95,MATCH('2.LCIA'!GP$8,Roundwood_transp._input!$D$1:$D$95,0),10))</f>
        <v>59.591999999999999</v>
      </c>
      <c r="GQ12" s="29">
        <f>IF(ISNUMBER(INDEX(Roundwood_transp._input!$D$1:$M$95,MATCH('2.LCIA'!GQ$8,Roundwood_transp._input!$D$1:$D$95,0),8)),INDEX(Roundwood_transp._input!$D$1:$M$95,MATCH('2.LCIA'!GQ$8,Roundwood_transp._input!$D$1:$D$95,0),8),INDEX(Roundwood_transp._input!$D$1:$M$95,MATCH('2.LCIA'!GQ$8,Roundwood_transp._input!$D$1:$D$95,0),10))</f>
        <v>59.591999999999999</v>
      </c>
      <c r="GR12" s="29">
        <f>IF(ISNUMBER(INDEX(Roundwood_transp._input!$D$1:$M$95,MATCH('2.LCIA'!GR$8,Roundwood_transp._input!$D$1:$D$95,0),8)),INDEX(Roundwood_transp._input!$D$1:$M$95,MATCH('2.LCIA'!GR$8,Roundwood_transp._input!$D$1:$D$95,0),8),INDEX(Roundwood_transp._input!$D$1:$M$95,MATCH('2.LCIA'!GR$8,Roundwood_transp._input!$D$1:$D$95,0),10))</f>
        <v>59.591999999999999</v>
      </c>
      <c r="GS12" s="29">
        <f>IF(ISNUMBER(INDEX(Roundwood_transp._input!$D$1:$M$95,MATCH('2.LCIA'!GS$8,Roundwood_transp._input!$D$1:$D$95,0),8)),INDEX(Roundwood_transp._input!$D$1:$M$95,MATCH('2.LCIA'!GS$8,Roundwood_transp._input!$D$1:$D$95,0),8),INDEX(Roundwood_transp._input!$D$1:$M$95,MATCH('2.LCIA'!GS$8,Roundwood_transp._input!$D$1:$D$95,0),10))</f>
        <v>59.591999999999999</v>
      </c>
      <c r="GT12" s="29">
        <f>IF(ISNUMBER(INDEX(Roundwood_transp._input!$D$1:$M$95,MATCH('2.LCIA'!GT$8,Roundwood_transp._input!$D$1:$D$95,0),8)),INDEX(Roundwood_transp._input!$D$1:$M$95,MATCH('2.LCIA'!GT$8,Roundwood_transp._input!$D$1:$D$95,0),8),INDEX(Roundwood_transp._input!$D$1:$M$95,MATCH('2.LCIA'!GT$8,Roundwood_transp._input!$D$1:$D$95,0),10))</f>
        <v>59.591999999999999</v>
      </c>
      <c r="GU12" s="29">
        <f>IF(ISNUMBER(INDEX(Roundwood_transp._input!$D$1:$M$95,MATCH('2.LCIA'!GU$8,Roundwood_transp._input!$D$1:$D$95,0),8)),INDEX(Roundwood_transp._input!$D$1:$M$95,MATCH('2.LCIA'!GU$8,Roundwood_transp._input!$D$1:$D$95,0),8),INDEX(Roundwood_transp._input!$D$1:$M$95,MATCH('2.LCIA'!GU$8,Roundwood_transp._input!$D$1:$D$95,0),10))</f>
        <v>62.457000000000001</v>
      </c>
      <c r="GV12" s="29">
        <f>IF(ISNUMBER(INDEX(Roundwood_transp._input!$D$1:$M$95,MATCH('2.LCIA'!GV$8,Roundwood_transp._input!$D$1:$D$95,0),8)),INDEX(Roundwood_transp._input!$D$1:$M$95,MATCH('2.LCIA'!GV$8,Roundwood_transp._input!$D$1:$D$95,0),8),INDEX(Roundwood_transp._input!$D$1:$M$95,MATCH('2.LCIA'!GV$8,Roundwood_transp._input!$D$1:$D$95,0),10))</f>
        <v>62.457000000000001</v>
      </c>
      <c r="GW12" s="29">
        <f>IF(ISNUMBER(INDEX(Roundwood_transp._input!$D$1:$M$95,MATCH('2.LCIA'!GW$8,Roundwood_transp._input!$D$1:$D$95,0),8)),INDEX(Roundwood_transp._input!$D$1:$M$95,MATCH('2.LCIA'!GW$8,Roundwood_transp._input!$D$1:$D$95,0),8),INDEX(Roundwood_transp._input!$D$1:$M$95,MATCH('2.LCIA'!GW$8,Roundwood_transp._input!$D$1:$D$95,0),10))</f>
        <v>62.457000000000001</v>
      </c>
      <c r="GX12" s="29">
        <f>IF(ISNUMBER(INDEX(Roundwood_transp._input!$D$1:$M$95,MATCH('2.LCIA'!GX$8,Roundwood_transp._input!$D$1:$D$95,0),8)),INDEX(Roundwood_transp._input!$D$1:$M$95,MATCH('2.LCIA'!GX$8,Roundwood_transp._input!$D$1:$D$95,0),8),INDEX(Roundwood_transp._input!$D$1:$M$95,MATCH('2.LCIA'!GX$8,Roundwood_transp._input!$D$1:$D$95,0),10))</f>
        <v>62.457000000000001</v>
      </c>
      <c r="GY12" s="29">
        <f>IF(ISNUMBER(INDEX(Roundwood_transp._input!$D$1:$M$95,MATCH('2.LCIA'!GY$8,Roundwood_transp._input!$D$1:$D$95,0),8)),INDEX(Roundwood_transp._input!$D$1:$M$95,MATCH('2.LCIA'!GY$8,Roundwood_transp._input!$D$1:$D$95,0),8),INDEX(Roundwood_transp._input!$D$1:$M$95,MATCH('2.LCIA'!GY$8,Roundwood_transp._input!$D$1:$D$95,0),10))</f>
        <v>62.457000000000001</v>
      </c>
      <c r="GZ12" s="29">
        <f>IF(ISNUMBER(INDEX(Roundwood_transp._input!$D$1:$M$95,MATCH('2.LCIA'!GZ$8,Roundwood_transp._input!$D$1:$D$95,0),8)),INDEX(Roundwood_transp._input!$D$1:$M$95,MATCH('2.LCIA'!GZ$8,Roundwood_transp._input!$D$1:$D$95,0),8),INDEX(Roundwood_transp._input!$D$1:$M$95,MATCH('2.LCIA'!GZ$8,Roundwood_transp._input!$D$1:$D$95,0),10))</f>
        <v>62.457000000000001</v>
      </c>
      <c r="HA12" s="29">
        <f>IF(ISNUMBER(INDEX(Roundwood_transp._input!$D$1:$M$95,MATCH('2.LCIA'!HA$8,Roundwood_transp._input!$D$1:$D$95,0),8)),INDEX(Roundwood_transp._input!$D$1:$M$95,MATCH('2.LCIA'!HA$8,Roundwood_transp._input!$D$1:$D$95,0),8),INDEX(Roundwood_transp._input!$D$1:$M$95,MATCH('2.LCIA'!HA$8,Roundwood_transp._input!$D$1:$D$95,0),10))</f>
        <v>62.457000000000001</v>
      </c>
      <c r="HB12" s="29">
        <f>IF(ISNUMBER(INDEX(Roundwood_transp._input!$D$1:$M$95,MATCH('2.LCIA'!HB$8,Roundwood_transp._input!$D$1:$D$95,0),8)),INDEX(Roundwood_transp._input!$D$1:$M$95,MATCH('2.LCIA'!HB$8,Roundwood_transp._input!$D$1:$D$95,0),8),INDEX(Roundwood_transp._input!$D$1:$M$95,MATCH('2.LCIA'!HB$8,Roundwood_transp._input!$D$1:$D$95,0),10))</f>
        <v>62.457000000000001</v>
      </c>
      <c r="HC12" s="29">
        <f>IF(ISNUMBER(INDEX(Roundwood_transp._input!$D$1:$M$95,MATCH('2.LCIA'!HC$8,Roundwood_transp._input!$D$1:$D$95,0),8)),INDEX(Roundwood_transp._input!$D$1:$M$95,MATCH('2.LCIA'!HC$8,Roundwood_transp._input!$D$1:$D$95,0),8),INDEX(Roundwood_transp._input!$D$1:$M$95,MATCH('2.LCIA'!HC$8,Roundwood_transp._input!$D$1:$D$95,0),10))</f>
        <v>62.457000000000001</v>
      </c>
      <c r="HD12" s="29">
        <f>IF(ISNUMBER(INDEX(Roundwood_transp._input!$D$1:$M$95,MATCH('2.LCIA'!HD$8,Roundwood_transp._input!$D$1:$D$95,0),8)),INDEX(Roundwood_transp._input!$D$1:$M$95,MATCH('2.LCIA'!HD$8,Roundwood_transp._input!$D$1:$D$95,0),8),INDEX(Roundwood_transp._input!$D$1:$M$95,MATCH('2.LCIA'!HD$8,Roundwood_transp._input!$D$1:$D$95,0),10))</f>
        <v>59.591999999999999</v>
      </c>
      <c r="HE12" s="29">
        <f>IF(ISNUMBER(INDEX(Roundwood_transp._input!$D$1:$M$95,MATCH('2.LCIA'!HE$8,Roundwood_transp._input!$D$1:$D$95,0),8)),INDEX(Roundwood_transp._input!$D$1:$M$95,MATCH('2.LCIA'!HE$8,Roundwood_transp._input!$D$1:$D$95,0),8),INDEX(Roundwood_transp._input!$D$1:$M$95,MATCH('2.LCIA'!HE$8,Roundwood_transp._input!$D$1:$D$95,0),10))</f>
        <v>59.591999999999999</v>
      </c>
      <c r="HF12" s="29">
        <f>IF(ISNUMBER(INDEX(Roundwood_transp._input!$D$1:$M$95,MATCH('2.LCIA'!HF$8,Roundwood_transp._input!$D$1:$D$95,0),8)),INDEX(Roundwood_transp._input!$D$1:$M$95,MATCH('2.LCIA'!HF$8,Roundwood_transp._input!$D$1:$D$95,0),8),INDEX(Roundwood_transp._input!$D$1:$M$95,MATCH('2.LCIA'!HF$8,Roundwood_transp._input!$D$1:$D$95,0),10))</f>
        <v>59.591999999999999</v>
      </c>
      <c r="HG12" s="29">
        <f>IF(ISNUMBER(INDEX(Roundwood_transp._input!$D$1:$M$95,MATCH('2.LCIA'!HG$8,Roundwood_transp._input!$D$1:$D$95,0),8)),INDEX(Roundwood_transp._input!$D$1:$M$95,MATCH('2.LCIA'!HG$8,Roundwood_transp._input!$D$1:$D$95,0),8),INDEX(Roundwood_transp._input!$D$1:$M$95,MATCH('2.LCIA'!HG$8,Roundwood_transp._input!$D$1:$D$95,0),10))</f>
        <v>59.591999999999999</v>
      </c>
      <c r="HH12" s="29">
        <f>IF(ISNUMBER(INDEX(Roundwood_transp._input!$D$1:$M$95,MATCH('2.LCIA'!HH$8,Roundwood_transp._input!$D$1:$D$95,0),8)),INDEX(Roundwood_transp._input!$D$1:$M$95,MATCH('2.LCIA'!HH$8,Roundwood_transp._input!$D$1:$D$95,0),8),INDEX(Roundwood_transp._input!$D$1:$M$95,MATCH('2.LCIA'!HH$8,Roundwood_transp._input!$D$1:$D$95,0),10))</f>
        <v>59.591999999999999</v>
      </c>
      <c r="HI12" s="29">
        <f>IF(ISNUMBER(INDEX(Roundwood_transp._input!$D$1:$M$95,MATCH('2.LCIA'!HI$8,Roundwood_transp._input!$D$1:$D$95,0),8)),INDEX(Roundwood_transp._input!$D$1:$M$95,MATCH('2.LCIA'!HI$8,Roundwood_transp._input!$D$1:$D$95,0),8),INDEX(Roundwood_transp._input!$D$1:$M$95,MATCH('2.LCIA'!HI$8,Roundwood_transp._input!$D$1:$D$95,0),10))</f>
        <v>59.591999999999999</v>
      </c>
      <c r="HJ12" s="29">
        <f>IF(ISNUMBER(INDEX(Roundwood_transp._input!$D$1:$M$95,MATCH('2.LCIA'!HJ$8,Roundwood_transp._input!$D$1:$D$95,0),8)),INDEX(Roundwood_transp._input!$D$1:$M$95,MATCH('2.LCIA'!HJ$8,Roundwood_transp._input!$D$1:$D$95,0),8),INDEX(Roundwood_transp._input!$D$1:$M$95,MATCH('2.LCIA'!HJ$8,Roundwood_transp._input!$D$1:$D$95,0),10))</f>
        <v>59.591999999999999</v>
      </c>
      <c r="HK12" s="29">
        <f>IF(ISNUMBER(INDEX(Roundwood_transp._input!$D$1:$M$95,MATCH('2.LCIA'!HK$8,Roundwood_transp._input!$D$1:$D$95,0),8)),INDEX(Roundwood_transp._input!$D$1:$M$95,MATCH('2.LCIA'!HK$8,Roundwood_transp._input!$D$1:$D$95,0),8),INDEX(Roundwood_transp._input!$D$1:$M$95,MATCH('2.LCIA'!HK$8,Roundwood_transp._input!$D$1:$D$95,0),10))</f>
        <v>59.591999999999999</v>
      </c>
      <c r="HL12" s="29">
        <f>IF(ISNUMBER(INDEX(Roundwood_transp._input!$D$1:$M$95,MATCH('2.LCIA'!HL$8,Roundwood_transp._input!$D$1:$D$95,0),8)),INDEX(Roundwood_transp._input!$D$1:$M$95,MATCH('2.LCIA'!HL$8,Roundwood_transp._input!$D$1:$D$95,0),8),INDEX(Roundwood_transp._input!$D$1:$M$95,MATCH('2.LCIA'!HL$8,Roundwood_transp._input!$D$1:$D$95,0),10))</f>
        <v>59.591999999999999</v>
      </c>
      <c r="HM12" s="29" t="e">
        <f>IF(ISNUMBER(INDEX(Roundwood_transp._input!$D$1:$M$95,MATCH('2.LCIA'!HM$8,Roundwood_transp._input!$D$1:$D$95,0),8)),INDEX(Roundwood_transp._input!$D$1:$M$95,MATCH('2.LCIA'!HM$8,Roundwood_transp._input!$D$1:$D$95,0),8),INDEX(Roundwood_transp._input!$D$1:$M$95,MATCH('2.LCIA'!HM$8,Roundwood_transp._input!$D$1:$D$95,0),10))</f>
        <v>#VALUE!</v>
      </c>
      <c r="HN12" s="29" t="e">
        <f>IF(ISNUMBER(INDEX(Roundwood_transp._input!$D$1:$M$95,MATCH('2.LCIA'!HN$8,Roundwood_transp._input!$D$1:$D$95,0),8)),INDEX(Roundwood_transp._input!$D$1:$M$95,MATCH('2.LCIA'!HN$8,Roundwood_transp._input!$D$1:$D$95,0),8),INDEX(Roundwood_transp._input!$D$1:$M$95,MATCH('2.LCIA'!HN$8,Roundwood_transp._input!$D$1:$D$95,0),10))</f>
        <v>#VALUE!</v>
      </c>
      <c r="HO12" s="29">
        <f>IF(ISNUMBER(INDEX(Roundwood_transp._input!$D$1:$M$95,MATCH('2.LCIA'!HO$8,Roundwood_transp._input!$D$1:$D$95,0),8)),INDEX(Roundwood_transp._input!$D$1:$M$95,MATCH('2.LCIA'!HO$8,Roundwood_transp._input!$D$1:$D$95,0),8),INDEX(Roundwood_transp._input!$D$1:$M$95,MATCH('2.LCIA'!HO$8,Roundwood_transp._input!$D$1:$D$95,0),10))</f>
        <v>74.250727199999986</v>
      </c>
      <c r="HP12" s="29">
        <f>IF(ISNUMBER(INDEX(Roundwood_transp._input!$D$1:$M$95,MATCH('2.LCIA'!HP$8,Roundwood_transp._input!$D$1:$D$95,0),8)),INDEX(Roundwood_transp._input!$D$1:$M$95,MATCH('2.LCIA'!HP$8,Roundwood_transp._input!$D$1:$D$95,0),8),INDEX(Roundwood_transp._input!$D$1:$M$95,MATCH('2.LCIA'!HP$8,Roundwood_transp._input!$D$1:$D$95,0),10))</f>
        <v>74.250727199999986</v>
      </c>
      <c r="HQ12" s="29">
        <f>IF(ISNUMBER(INDEX(Roundwood_transp._input!$D$1:$M$95,MATCH('2.LCIA'!HQ$8,Roundwood_transp._input!$D$1:$D$95,0),8)),INDEX(Roundwood_transp._input!$D$1:$M$95,MATCH('2.LCIA'!HQ$8,Roundwood_transp._input!$D$1:$D$95,0),8),INDEX(Roundwood_transp._input!$D$1:$M$95,MATCH('2.LCIA'!HQ$8,Roundwood_transp._input!$D$1:$D$95,0),10))</f>
        <v>74.250727199999986</v>
      </c>
      <c r="HR12" s="29">
        <f>IF(ISNUMBER(INDEX(Roundwood_transp._input!$D$1:$M$95,MATCH('2.LCIA'!HR$8,Roundwood_transp._input!$D$1:$D$95,0),8)),INDEX(Roundwood_transp._input!$D$1:$M$95,MATCH('2.LCIA'!HR$8,Roundwood_transp._input!$D$1:$D$95,0),8),INDEX(Roundwood_transp._input!$D$1:$M$95,MATCH('2.LCIA'!HR$8,Roundwood_transp._input!$D$1:$D$95,0),10))</f>
        <v>74.250727199999986</v>
      </c>
      <c r="HS12" s="29">
        <f>IF(ISNUMBER(INDEX(Roundwood_transp._input!$D$1:$M$95,MATCH('2.LCIA'!HS$8,Roundwood_transp._input!$D$1:$D$95,0),8)),INDEX(Roundwood_transp._input!$D$1:$M$95,MATCH('2.LCIA'!HS$8,Roundwood_transp._input!$D$1:$D$95,0),8),INDEX(Roundwood_transp._input!$D$1:$M$95,MATCH('2.LCIA'!HS$8,Roundwood_transp._input!$D$1:$D$95,0),10))</f>
        <v>74.250727199999986</v>
      </c>
      <c r="HT12" s="29">
        <f>IF(ISNUMBER(INDEX(Roundwood_transp._input!$D$1:$M$95,MATCH('2.LCIA'!HT$8,Roundwood_transp._input!$D$1:$D$95,0),8)),INDEX(Roundwood_transp._input!$D$1:$M$95,MATCH('2.LCIA'!HT$8,Roundwood_transp._input!$D$1:$D$95,0),8),INDEX(Roundwood_transp._input!$D$1:$M$95,MATCH('2.LCIA'!HT$8,Roundwood_transp._input!$D$1:$D$95,0),10))</f>
        <v>74.250727199999986</v>
      </c>
      <c r="HU12" s="29">
        <f>IF(ISNUMBER(INDEX(Roundwood_transp._input!$D$1:$M$95,MATCH('2.LCIA'!HU$8,Roundwood_transp._input!$D$1:$D$95,0),8)),INDEX(Roundwood_transp._input!$D$1:$M$95,MATCH('2.LCIA'!HU$8,Roundwood_transp._input!$D$1:$D$95,0),8),INDEX(Roundwood_transp._input!$D$1:$M$95,MATCH('2.LCIA'!HU$8,Roundwood_transp._input!$D$1:$D$95,0),10))</f>
        <v>74.250727199999986</v>
      </c>
      <c r="HV12" s="29">
        <f>IF(ISNUMBER(INDEX(Roundwood_transp._input!$D$1:$M$95,MATCH('2.LCIA'!HV$8,Roundwood_transp._input!$D$1:$D$95,0),8)),INDEX(Roundwood_transp._input!$D$1:$M$95,MATCH('2.LCIA'!HV$8,Roundwood_transp._input!$D$1:$D$95,0),8),INDEX(Roundwood_transp._input!$D$1:$M$95,MATCH('2.LCIA'!HV$8,Roundwood_transp._input!$D$1:$D$95,0),10))</f>
        <v>74.250727199999986</v>
      </c>
      <c r="HW12" s="29">
        <f>IF(ISNUMBER(INDEX(Roundwood_transp._input!$D$1:$M$95,MATCH('2.LCIA'!HW$8,Roundwood_transp._input!$D$1:$D$95,0),8)),INDEX(Roundwood_transp._input!$D$1:$M$95,MATCH('2.LCIA'!HW$8,Roundwood_transp._input!$D$1:$D$95,0),8),INDEX(Roundwood_transp._input!$D$1:$M$95,MATCH('2.LCIA'!HW$8,Roundwood_transp._input!$D$1:$D$95,0),10))</f>
        <v>74.250727199999986</v>
      </c>
      <c r="HX12" s="29">
        <f>IF(ISNUMBER(INDEX(Roundwood_transp._input!$D$1:$M$95,MATCH('2.LCIA'!HX$8,Roundwood_transp._input!$D$1:$D$95,0),8)),INDEX(Roundwood_transp._input!$D$1:$M$95,MATCH('2.LCIA'!HX$8,Roundwood_transp._input!$D$1:$D$95,0),8),INDEX(Roundwood_transp._input!$D$1:$M$95,MATCH('2.LCIA'!HX$8,Roundwood_transp._input!$D$1:$D$95,0),10))</f>
        <v>78.043455000000009</v>
      </c>
      <c r="HY12" s="29">
        <f>IF(ISNUMBER(INDEX(Roundwood_transp._input!$D$1:$M$95,MATCH('2.LCIA'!HY$8,Roundwood_transp._input!$D$1:$D$95,0),8)),INDEX(Roundwood_transp._input!$D$1:$M$95,MATCH('2.LCIA'!HY$8,Roundwood_transp._input!$D$1:$D$95,0),8),INDEX(Roundwood_transp._input!$D$1:$M$95,MATCH('2.LCIA'!HY$8,Roundwood_transp._input!$D$1:$D$95,0),10))</f>
        <v>78.043455000000009</v>
      </c>
      <c r="HZ12" s="29">
        <f>IF(ISNUMBER(INDEX(Roundwood_transp._input!$D$1:$M$95,MATCH('2.LCIA'!HZ$8,Roundwood_transp._input!$D$1:$D$95,0),8)),INDEX(Roundwood_transp._input!$D$1:$M$95,MATCH('2.LCIA'!HZ$8,Roundwood_transp._input!$D$1:$D$95,0),8),INDEX(Roundwood_transp._input!$D$1:$M$95,MATCH('2.LCIA'!HZ$8,Roundwood_transp._input!$D$1:$D$95,0),10))</f>
        <v>78.043455000000009</v>
      </c>
      <c r="IA12" s="29">
        <f>IF(ISNUMBER(INDEX(Roundwood_transp._input!$D$1:$M$95,MATCH('2.LCIA'!IA$8,Roundwood_transp._input!$D$1:$D$95,0),8)),INDEX(Roundwood_transp._input!$D$1:$M$95,MATCH('2.LCIA'!IA$8,Roundwood_transp._input!$D$1:$D$95,0),8),INDEX(Roundwood_transp._input!$D$1:$M$95,MATCH('2.LCIA'!IA$8,Roundwood_transp._input!$D$1:$D$95,0),10))</f>
        <v>78.043455000000009</v>
      </c>
      <c r="IB12" s="29">
        <f>IF(ISNUMBER(INDEX(Roundwood_transp._input!$D$1:$M$95,MATCH('2.LCIA'!IB$8,Roundwood_transp._input!$D$1:$D$95,0),8)),INDEX(Roundwood_transp._input!$D$1:$M$95,MATCH('2.LCIA'!IB$8,Roundwood_transp._input!$D$1:$D$95,0),8),INDEX(Roundwood_transp._input!$D$1:$M$95,MATCH('2.LCIA'!IB$8,Roundwood_transp._input!$D$1:$D$95,0),10))</f>
        <v>78.043455000000009</v>
      </c>
      <c r="IC12" s="29">
        <f>IF(ISNUMBER(INDEX(Roundwood_transp._input!$D$1:$M$95,MATCH('2.LCIA'!IC$8,Roundwood_transp._input!$D$1:$D$95,0),8)),INDEX(Roundwood_transp._input!$D$1:$M$95,MATCH('2.LCIA'!IC$8,Roundwood_transp._input!$D$1:$D$95,0),8),INDEX(Roundwood_transp._input!$D$1:$M$95,MATCH('2.LCIA'!IC$8,Roundwood_transp._input!$D$1:$D$95,0),10))</f>
        <v>78.043455000000009</v>
      </c>
      <c r="ID12" s="29">
        <f>IF(ISNUMBER(INDEX(Roundwood_transp._input!$D$1:$M$95,MATCH('2.LCIA'!ID$8,Roundwood_transp._input!$D$1:$D$95,0),8)),INDEX(Roundwood_transp._input!$D$1:$M$95,MATCH('2.LCIA'!ID$8,Roundwood_transp._input!$D$1:$D$95,0),8),INDEX(Roundwood_transp._input!$D$1:$M$95,MATCH('2.LCIA'!ID$8,Roundwood_transp._input!$D$1:$D$95,0),10))</f>
        <v>78.043455000000009</v>
      </c>
      <c r="IE12" s="29">
        <f>IF(ISNUMBER(INDEX(Roundwood_transp._input!$D$1:$M$95,MATCH('2.LCIA'!IE$8,Roundwood_transp._input!$D$1:$D$95,0),8)),INDEX(Roundwood_transp._input!$D$1:$M$95,MATCH('2.LCIA'!IE$8,Roundwood_transp._input!$D$1:$D$95,0),8),INDEX(Roundwood_transp._input!$D$1:$M$95,MATCH('2.LCIA'!IE$8,Roundwood_transp._input!$D$1:$D$95,0),10))</f>
        <v>78.043455000000009</v>
      </c>
      <c r="IF12" s="29">
        <f>IF(ISNUMBER(INDEX(Roundwood_transp._input!$D$1:$M$95,MATCH('2.LCIA'!IF$8,Roundwood_transp._input!$D$1:$D$95,0),8)),INDEX(Roundwood_transp._input!$D$1:$M$95,MATCH('2.LCIA'!IF$8,Roundwood_transp._input!$D$1:$D$95,0),8),INDEX(Roundwood_transp._input!$D$1:$M$95,MATCH('2.LCIA'!IF$8,Roundwood_transp._input!$D$1:$D$95,0),10))</f>
        <v>78.043455000000009</v>
      </c>
      <c r="IG12" s="29">
        <f>IF(ISNUMBER(INDEX(Roundwood_transp._input!$D$1:$M$95,MATCH('2.LCIA'!IG$8,Roundwood_transp._input!$D$1:$D$95,0),8)),INDEX(Roundwood_transp._input!$D$1:$M$95,MATCH('2.LCIA'!IG$8,Roundwood_transp._input!$D$1:$D$95,0),8),INDEX(Roundwood_transp._input!$D$1:$M$95,MATCH('2.LCIA'!IG$8,Roundwood_transp._input!$D$1:$D$95,0),10))</f>
        <v>74.250727199999986</v>
      </c>
      <c r="IH12" s="29">
        <f>IF(ISNUMBER(INDEX(Roundwood_transp._input!$D$1:$M$95,MATCH('2.LCIA'!IH$8,Roundwood_transp._input!$D$1:$D$95,0),8)),INDEX(Roundwood_transp._input!$D$1:$M$95,MATCH('2.LCIA'!IH$8,Roundwood_transp._input!$D$1:$D$95,0),8),INDEX(Roundwood_transp._input!$D$1:$M$95,MATCH('2.LCIA'!IH$8,Roundwood_transp._input!$D$1:$D$95,0),10))</f>
        <v>74.250727199999986</v>
      </c>
      <c r="II12" s="29">
        <f>IF(ISNUMBER(INDEX(Roundwood_transp._input!$D$1:$M$95,MATCH('2.LCIA'!II$8,Roundwood_transp._input!$D$1:$D$95,0),8)),INDEX(Roundwood_transp._input!$D$1:$M$95,MATCH('2.LCIA'!II$8,Roundwood_transp._input!$D$1:$D$95,0),8),INDEX(Roundwood_transp._input!$D$1:$M$95,MATCH('2.LCIA'!II$8,Roundwood_transp._input!$D$1:$D$95,0),10))</f>
        <v>74.250727199999986</v>
      </c>
      <c r="IJ12" s="29">
        <f>IF(ISNUMBER(INDEX(Roundwood_transp._input!$D$1:$M$95,MATCH('2.LCIA'!IJ$8,Roundwood_transp._input!$D$1:$D$95,0),8)),INDEX(Roundwood_transp._input!$D$1:$M$95,MATCH('2.LCIA'!IJ$8,Roundwood_transp._input!$D$1:$D$95,0),8),INDEX(Roundwood_transp._input!$D$1:$M$95,MATCH('2.LCIA'!IJ$8,Roundwood_transp._input!$D$1:$D$95,0),10))</f>
        <v>74.250727199999986</v>
      </c>
      <c r="IK12" s="29">
        <f>IF(ISNUMBER(INDEX(Roundwood_transp._input!$D$1:$M$95,MATCH('2.LCIA'!IK$8,Roundwood_transp._input!$D$1:$D$95,0),8)),INDEX(Roundwood_transp._input!$D$1:$M$95,MATCH('2.LCIA'!IK$8,Roundwood_transp._input!$D$1:$D$95,0),8),INDEX(Roundwood_transp._input!$D$1:$M$95,MATCH('2.LCIA'!IK$8,Roundwood_transp._input!$D$1:$D$95,0),10))</f>
        <v>74.250727199999986</v>
      </c>
      <c r="IL12" s="29">
        <f>IF(ISNUMBER(INDEX(Roundwood_transp._input!$D$1:$M$95,MATCH('2.LCIA'!IL$8,Roundwood_transp._input!$D$1:$D$95,0),8)),INDEX(Roundwood_transp._input!$D$1:$M$95,MATCH('2.LCIA'!IL$8,Roundwood_transp._input!$D$1:$D$95,0),8),INDEX(Roundwood_transp._input!$D$1:$M$95,MATCH('2.LCIA'!IL$8,Roundwood_transp._input!$D$1:$D$95,0),10))</f>
        <v>74.250727199999986</v>
      </c>
      <c r="IM12" s="29">
        <f>IF(ISNUMBER(INDEX(Roundwood_transp._input!$D$1:$M$95,MATCH('2.LCIA'!IM$8,Roundwood_transp._input!$D$1:$D$95,0),8)),INDEX(Roundwood_transp._input!$D$1:$M$95,MATCH('2.LCIA'!IM$8,Roundwood_transp._input!$D$1:$D$95,0),8),INDEX(Roundwood_transp._input!$D$1:$M$95,MATCH('2.LCIA'!IM$8,Roundwood_transp._input!$D$1:$D$95,0),10))</f>
        <v>74.250727199999986</v>
      </c>
      <c r="IN12" s="29">
        <f>IF(ISNUMBER(INDEX(Roundwood_transp._input!$D$1:$M$95,MATCH('2.LCIA'!IN$8,Roundwood_transp._input!$D$1:$D$95,0),8)),INDEX(Roundwood_transp._input!$D$1:$M$95,MATCH('2.LCIA'!IN$8,Roundwood_transp._input!$D$1:$D$95,0),8),INDEX(Roundwood_transp._input!$D$1:$M$95,MATCH('2.LCIA'!IN$8,Roundwood_transp._input!$D$1:$D$95,0),10))</f>
        <v>74.250727199999986</v>
      </c>
      <c r="IO12" s="29">
        <f>IF(ISNUMBER(INDEX(Roundwood_transp._input!$D$1:$M$95,MATCH('2.LCIA'!IO$8,Roundwood_transp._input!$D$1:$D$95,0),8)),INDEX(Roundwood_transp._input!$D$1:$M$95,MATCH('2.LCIA'!IO$8,Roundwood_transp._input!$D$1:$D$95,0),8),INDEX(Roundwood_transp._input!$D$1:$M$95,MATCH('2.LCIA'!IO$8,Roundwood_transp._input!$D$1:$D$95,0),10))</f>
        <v>74.250727199999986</v>
      </c>
      <c r="IP12" s="29">
        <f>IF(ISNUMBER(INDEX(Roundwood_transp._input!$D$1:$M$95,MATCH('2.LCIA'!IP$8,Roundwood_transp._input!$D$1:$D$95,0),8)),INDEX(Roundwood_transp._input!$D$1:$M$95,MATCH('2.LCIA'!IP$8,Roundwood_transp._input!$D$1:$D$95,0),8),INDEX(Roundwood_transp._input!$D$1:$M$95,MATCH('2.LCIA'!IP$8,Roundwood_transp._input!$D$1:$D$95,0),10))</f>
        <v>70.917599999999993</v>
      </c>
      <c r="IQ12" s="29">
        <f>IF(ISNUMBER(INDEX(Roundwood_transp._input!$D$1:$M$95,MATCH('2.LCIA'!IQ$8,Roundwood_transp._input!$D$1:$D$95,0),8)),INDEX(Roundwood_transp._input!$D$1:$M$95,MATCH('2.LCIA'!IQ$8,Roundwood_transp._input!$D$1:$D$95,0),8),INDEX(Roundwood_transp._input!$D$1:$M$95,MATCH('2.LCIA'!IQ$8,Roundwood_transp._input!$D$1:$D$95,0),10))</f>
        <v>70.917599999999993</v>
      </c>
      <c r="IR12" s="29">
        <f>IF(ISNUMBER(INDEX(Roundwood_transp._input!$D$1:$M$95,MATCH('2.LCIA'!IR$8,Roundwood_transp._input!$D$1:$D$95,0),8)),INDEX(Roundwood_transp._input!$D$1:$M$95,MATCH('2.LCIA'!IR$8,Roundwood_transp._input!$D$1:$D$95,0),8),INDEX(Roundwood_transp._input!$D$1:$M$95,MATCH('2.LCIA'!IR$8,Roundwood_transp._input!$D$1:$D$95,0),10))</f>
        <v>70.917599999999993</v>
      </c>
      <c r="IS12" s="29">
        <f>IF(ISNUMBER(INDEX(Roundwood_transp._input!$D$1:$M$95,MATCH('2.LCIA'!IS$8,Roundwood_transp._input!$D$1:$D$95,0),8)),INDEX(Roundwood_transp._input!$D$1:$M$95,MATCH('2.LCIA'!IS$8,Roundwood_transp._input!$D$1:$D$95,0),8),INDEX(Roundwood_transp._input!$D$1:$M$95,MATCH('2.LCIA'!IS$8,Roundwood_transp._input!$D$1:$D$95,0),10))</f>
        <v>70.917599999999993</v>
      </c>
      <c r="IT12" s="29">
        <f>IF(ISNUMBER(INDEX(Roundwood_transp._input!$D$1:$M$95,MATCH('2.LCIA'!IT$8,Roundwood_transp._input!$D$1:$D$95,0),8)),INDEX(Roundwood_transp._input!$D$1:$M$95,MATCH('2.LCIA'!IT$8,Roundwood_transp._input!$D$1:$D$95,0),8),INDEX(Roundwood_transp._input!$D$1:$M$95,MATCH('2.LCIA'!IT$8,Roundwood_transp._input!$D$1:$D$95,0),10))</f>
        <v>70.917599999999993</v>
      </c>
      <c r="IU12" s="29">
        <f>IF(ISNUMBER(INDEX(Roundwood_transp._input!$D$1:$M$95,MATCH('2.LCIA'!IU$8,Roundwood_transp._input!$D$1:$D$95,0),8)),INDEX(Roundwood_transp._input!$D$1:$M$95,MATCH('2.LCIA'!IU$8,Roundwood_transp._input!$D$1:$D$95,0),8),INDEX(Roundwood_transp._input!$D$1:$M$95,MATCH('2.LCIA'!IU$8,Roundwood_transp._input!$D$1:$D$95,0),10))</f>
        <v>70.917599999999993</v>
      </c>
      <c r="IV12" s="29">
        <f>IF(ISNUMBER(INDEX(Roundwood_transp._input!$D$1:$M$95,MATCH('2.LCIA'!IV$8,Roundwood_transp._input!$D$1:$D$95,0),8)),INDEX(Roundwood_transp._input!$D$1:$M$95,MATCH('2.LCIA'!IV$8,Roundwood_transp._input!$D$1:$D$95,0),8),INDEX(Roundwood_transp._input!$D$1:$M$95,MATCH('2.LCIA'!IV$8,Roundwood_transp._input!$D$1:$D$95,0),10))</f>
        <v>70.917599999999993</v>
      </c>
      <c r="IW12" s="29">
        <f>IF(ISNUMBER(INDEX(Roundwood_transp._input!$D$1:$M$95,MATCH('2.LCIA'!IW$8,Roundwood_transp._input!$D$1:$D$95,0),8)),INDEX(Roundwood_transp._input!$D$1:$M$95,MATCH('2.LCIA'!IW$8,Roundwood_transp._input!$D$1:$D$95,0),8),INDEX(Roundwood_transp._input!$D$1:$M$95,MATCH('2.LCIA'!IW$8,Roundwood_transp._input!$D$1:$D$95,0),10))</f>
        <v>70.917599999999993</v>
      </c>
      <c r="IX12" s="29">
        <f>IF(ISNUMBER(INDEX(Roundwood_transp._input!$D$1:$M$95,MATCH('2.LCIA'!IX$8,Roundwood_transp._input!$D$1:$D$95,0),8)),INDEX(Roundwood_transp._input!$D$1:$M$95,MATCH('2.LCIA'!IX$8,Roundwood_transp._input!$D$1:$D$95,0),8),INDEX(Roundwood_transp._input!$D$1:$M$95,MATCH('2.LCIA'!IX$8,Roundwood_transp._input!$D$1:$D$95,0),10))</f>
        <v>70.917599999999993</v>
      </c>
      <c r="IY12" s="29">
        <f>IF(ISNUMBER(INDEX(Roundwood_transp._input!$D$1:$M$95,MATCH('2.LCIA'!IY$8,Roundwood_transp._input!$D$1:$D$95,0),8)),INDEX(Roundwood_transp._input!$D$1:$M$95,MATCH('2.LCIA'!IY$8,Roundwood_transp._input!$D$1:$D$95,0),8),INDEX(Roundwood_transp._input!$D$1:$M$95,MATCH('2.LCIA'!IY$8,Roundwood_transp._input!$D$1:$D$95,0),10))</f>
        <v>74.327100000000002</v>
      </c>
      <c r="IZ12" s="29">
        <f>IF(ISNUMBER(INDEX(Roundwood_transp._input!$D$1:$M$95,MATCH('2.LCIA'!IZ$8,Roundwood_transp._input!$D$1:$D$95,0),8)),INDEX(Roundwood_transp._input!$D$1:$M$95,MATCH('2.LCIA'!IZ$8,Roundwood_transp._input!$D$1:$D$95,0),8),INDEX(Roundwood_transp._input!$D$1:$M$95,MATCH('2.LCIA'!IZ$8,Roundwood_transp._input!$D$1:$D$95,0),10))</f>
        <v>74.327100000000002</v>
      </c>
      <c r="JA12" s="29">
        <f>IF(ISNUMBER(INDEX(Roundwood_transp._input!$D$1:$M$95,MATCH('2.LCIA'!JA$8,Roundwood_transp._input!$D$1:$D$95,0),8)),INDEX(Roundwood_transp._input!$D$1:$M$95,MATCH('2.LCIA'!JA$8,Roundwood_transp._input!$D$1:$D$95,0),8),INDEX(Roundwood_transp._input!$D$1:$M$95,MATCH('2.LCIA'!JA$8,Roundwood_transp._input!$D$1:$D$95,0),10))</f>
        <v>74.327100000000002</v>
      </c>
      <c r="JB12" s="29">
        <f>IF(ISNUMBER(INDEX(Roundwood_transp._input!$D$1:$M$95,MATCH('2.LCIA'!JB$8,Roundwood_transp._input!$D$1:$D$95,0),8)),INDEX(Roundwood_transp._input!$D$1:$M$95,MATCH('2.LCIA'!JB$8,Roundwood_transp._input!$D$1:$D$95,0),8),INDEX(Roundwood_transp._input!$D$1:$M$95,MATCH('2.LCIA'!JB$8,Roundwood_transp._input!$D$1:$D$95,0),10))</f>
        <v>74.327100000000002</v>
      </c>
      <c r="JC12" s="29">
        <f>IF(ISNUMBER(INDEX(Roundwood_transp._input!$D$1:$M$95,MATCH('2.LCIA'!JC$8,Roundwood_transp._input!$D$1:$D$95,0),8)),INDEX(Roundwood_transp._input!$D$1:$M$95,MATCH('2.LCIA'!JC$8,Roundwood_transp._input!$D$1:$D$95,0),8),INDEX(Roundwood_transp._input!$D$1:$M$95,MATCH('2.LCIA'!JC$8,Roundwood_transp._input!$D$1:$D$95,0),10))</f>
        <v>74.327100000000002</v>
      </c>
      <c r="JD12" s="29">
        <f>IF(ISNUMBER(INDEX(Roundwood_transp._input!$D$1:$M$95,MATCH('2.LCIA'!JD$8,Roundwood_transp._input!$D$1:$D$95,0),8)),INDEX(Roundwood_transp._input!$D$1:$M$95,MATCH('2.LCIA'!JD$8,Roundwood_transp._input!$D$1:$D$95,0),8),INDEX(Roundwood_transp._input!$D$1:$M$95,MATCH('2.LCIA'!JD$8,Roundwood_transp._input!$D$1:$D$95,0),10))</f>
        <v>74.327100000000002</v>
      </c>
      <c r="JE12" s="29">
        <f>IF(ISNUMBER(INDEX(Roundwood_transp._input!$D$1:$M$95,MATCH('2.LCIA'!JE$8,Roundwood_transp._input!$D$1:$D$95,0),8)),INDEX(Roundwood_transp._input!$D$1:$M$95,MATCH('2.LCIA'!JE$8,Roundwood_transp._input!$D$1:$D$95,0),8),INDEX(Roundwood_transp._input!$D$1:$M$95,MATCH('2.LCIA'!JE$8,Roundwood_transp._input!$D$1:$D$95,0),10))</f>
        <v>74.327100000000002</v>
      </c>
      <c r="JF12" s="29">
        <f>IF(ISNUMBER(INDEX(Roundwood_transp._input!$D$1:$M$95,MATCH('2.LCIA'!JF$8,Roundwood_transp._input!$D$1:$D$95,0),8)),INDEX(Roundwood_transp._input!$D$1:$M$95,MATCH('2.LCIA'!JF$8,Roundwood_transp._input!$D$1:$D$95,0),8),INDEX(Roundwood_transp._input!$D$1:$M$95,MATCH('2.LCIA'!JF$8,Roundwood_transp._input!$D$1:$D$95,0),10))</f>
        <v>74.327100000000002</v>
      </c>
      <c r="JG12" s="29">
        <f>IF(ISNUMBER(INDEX(Roundwood_transp._input!$D$1:$M$95,MATCH('2.LCIA'!JG$8,Roundwood_transp._input!$D$1:$D$95,0),8)),INDEX(Roundwood_transp._input!$D$1:$M$95,MATCH('2.LCIA'!JG$8,Roundwood_transp._input!$D$1:$D$95,0),8),INDEX(Roundwood_transp._input!$D$1:$M$95,MATCH('2.LCIA'!JG$8,Roundwood_transp._input!$D$1:$D$95,0),10))</f>
        <v>74.327100000000002</v>
      </c>
      <c r="JH12" s="29">
        <f>IF(ISNUMBER(INDEX(Roundwood_transp._input!$D$1:$M$95,MATCH('2.LCIA'!JH$8,Roundwood_transp._input!$D$1:$D$95,0),8)),INDEX(Roundwood_transp._input!$D$1:$M$95,MATCH('2.LCIA'!JH$8,Roundwood_transp._input!$D$1:$D$95,0),8),INDEX(Roundwood_transp._input!$D$1:$M$95,MATCH('2.LCIA'!JH$8,Roundwood_transp._input!$D$1:$D$95,0),10))</f>
        <v>70.917599999999993</v>
      </c>
      <c r="JI12" s="29">
        <f>IF(ISNUMBER(INDEX(Roundwood_transp._input!$D$1:$M$95,MATCH('2.LCIA'!JI$8,Roundwood_transp._input!$D$1:$D$95,0),8)),INDEX(Roundwood_transp._input!$D$1:$M$95,MATCH('2.LCIA'!JI$8,Roundwood_transp._input!$D$1:$D$95,0),8),INDEX(Roundwood_transp._input!$D$1:$M$95,MATCH('2.LCIA'!JI$8,Roundwood_transp._input!$D$1:$D$95,0),10))</f>
        <v>70.917599999999993</v>
      </c>
      <c r="JJ12" s="29">
        <f>IF(ISNUMBER(INDEX(Roundwood_transp._input!$D$1:$M$95,MATCH('2.LCIA'!JJ$8,Roundwood_transp._input!$D$1:$D$95,0),8)),INDEX(Roundwood_transp._input!$D$1:$M$95,MATCH('2.LCIA'!JJ$8,Roundwood_transp._input!$D$1:$D$95,0),8),INDEX(Roundwood_transp._input!$D$1:$M$95,MATCH('2.LCIA'!JJ$8,Roundwood_transp._input!$D$1:$D$95,0),10))</f>
        <v>70.917599999999993</v>
      </c>
      <c r="JK12" s="29">
        <f>IF(ISNUMBER(INDEX(Roundwood_transp._input!$D$1:$M$95,MATCH('2.LCIA'!JK$8,Roundwood_transp._input!$D$1:$D$95,0),8)),INDEX(Roundwood_transp._input!$D$1:$M$95,MATCH('2.LCIA'!JK$8,Roundwood_transp._input!$D$1:$D$95,0),8),INDEX(Roundwood_transp._input!$D$1:$M$95,MATCH('2.LCIA'!JK$8,Roundwood_transp._input!$D$1:$D$95,0),10))</f>
        <v>70.917599999999993</v>
      </c>
      <c r="JL12" s="29">
        <f>IF(ISNUMBER(INDEX(Roundwood_transp._input!$D$1:$M$95,MATCH('2.LCIA'!JL$8,Roundwood_transp._input!$D$1:$D$95,0),8)),INDEX(Roundwood_transp._input!$D$1:$M$95,MATCH('2.LCIA'!JL$8,Roundwood_transp._input!$D$1:$D$95,0),8),INDEX(Roundwood_transp._input!$D$1:$M$95,MATCH('2.LCIA'!JL$8,Roundwood_transp._input!$D$1:$D$95,0),10))</f>
        <v>70.917599999999993</v>
      </c>
      <c r="JM12" s="29">
        <f>IF(ISNUMBER(INDEX(Roundwood_transp._input!$D$1:$M$95,MATCH('2.LCIA'!JM$8,Roundwood_transp._input!$D$1:$D$95,0),8)),INDEX(Roundwood_transp._input!$D$1:$M$95,MATCH('2.LCIA'!JM$8,Roundwood_transp._input!$D$1:$D$95,0),8),INDEX(Roundwood_transp._input!$D$1:$M$95,MATCH('2.LCIA'!JM$8,Roundwood_transp._input!$D$1:$D$95,0),10))</f>
        <v>70.917599999999993</v>
      </c>
      <c r="JN12" s="29">
        <f>IF(ISNUMBER(INDEX(Roundwood_transp._input!$D$1:$M$95,MATCH('2.LCIA'!JN$8,Roundwood_transp._input!$D$1:$D$95,0),8)),INDEX(Roundwood_transp._input!$D$1:$M$95,MATCH('2.LCIA'!JN$8,Roundwood_transp._input!$D$1:$D$95,0),8),INDEX(Roundwood_transp._input!$D$1:$M$95,MATCH('2.LCIA'!JN$8,Roundwood_transp._input!$D$1:$D$95,0),10))</f>
        <v>70.917599999999993</v>
      </c>
      <c r="JO12" s="29">
        <f>IF(ISNUMBER(INDEX(Roundwood_transp._input!$D$1:$M$95,MATCH('2.LCIA'!JO$8,Roundwood_transp._input!$D$1:$D$95,0),8)),INDEX(Roundwood_transp._input!$D$1:$M$95,MATCH('2.LCIA'!JO$8,Roundwood_transp._input!$D$1:$D$95,0),8),INDEX(Roundwood_transp._input!$D$1:$M$95,MATCH('2.LCIA'!JO$8,Roundwood_transp._input!$D$1:$D$95,0),10))</f>
        <v>70.917599999999993</v>
      </c>
      <c r="JP12" s="29">
        <f>IF(ISNUMBER(INDEX(Roundwood_transp._input!$D$1:$M$95,MATCH('2.LCIA'!JP$8,Roundwood_transp._input!$D$1:$D$95,0),8)),INDEX(Roundwood_transp._input!$D$1:$M$95,MATCH('2.LCIA'!JP$8,Roundwood_transp._input!$D$1:$D$95,0),8),INDEX(Roundwood_transp._input!$D$1:$M$95,MATCH('2.LCIA'!JP$8,Roundwood_transp._input!$D$1:$D$95,0),10))</f>
        <v>70.917599999999993</v>
      </c>
      <c r="JQ12" s="29">
        <f>IF(ISNUMBER(INDEX(Roundwood_transp._input!$D$1:$M$95,MATCH('2.LCIA'!JQ$8,Roundwood_transp._input!$D$1:$D$95,0),8)),INDEX(Roundwood_transp._input!$D$1:$M$95,MATCH('2.LCIA'!JQ$8,Roundwood_transp._input!$D$1:$D$95,0),8),INDEX(Roundwood_transp._input!$D$1:$M$95,MATCH('2.LCIA'!JQ$8,Roundwood_transp._input!$D$1:$D$95,0),10))</f>
        <v>62.273639999999993</v>
      </c>
      <c r="JR12" s="29">
        <f>IF(ISNUMBER(INDEX(Roundwood_transp._input!$D$1:$M$95,MATCH('2.LCIA'!JR$8,Roundwood_transp._input!$D$1:$D$95,0),8)),INDEX(Roundwood_transp._input!$D$1:$M$95,MATCH('2.LCIA'!JR$8,Roundwood_transp._input!$D$1:$D$95,0),8),INDEX(Roundwood_transp._input!$D$1:$M$95,MATCH('2.LCIA'!JR$8,Roundwood_transp._input!$D$1:$D$95,0),10))</f>
        <v>62.273639999999993</v>
      </c>
      <c r="JS12" s="29">
        <f>IF(ISNUMBER(INDEX(Roundwood_transp._input!$D$1:$M$95,MATCH('2.LCIA'!JS$8,Roundwood_transp._input!$D$1:$D$95,0),8)),INDEX(Roundwood_transp._input!$D$1:$M$95,MATCH('2.LCIA'!JS$8,Roundwood_transp._input!$D$1:$D$95,0),8),INDEX(Roundwood_transp._input!$D$1:$M$95,MATCH('2.LCIA'!JS$8,Roundwood_transp._input!$D$1:$D$95,0),10))</f>
        <v>62.273639999999993</v>
      </c>
      <c r="JT12" s="29">
        <f>IF(ISNUMBER(INDEX(Roundwood_transp._input!$D$1:$M$95,MATCH('2.LCIA'!JT$8,Roundwood_transp._input!$D$1:$D$95,0),8)),INDEX(Roundwood_transp._input!$D$1:$M$95,MATCH('2.LCIA'!JT$8,Roundwood_transp._input!$D$1:$D$95,0),8),INDEX(Roundwood_transp._input!$D$1:$M$95,MATCH('2.LCIA'!JT$8,Roundwood_transp._input!$D$1:$D$95,0),10))</f>
        <v>62.273639999999993</v>
      </c>
      <c r="JU12" s="29">
        <f>IF(ISNUMBER(INDEX(Roundwood_transp._input!$D$1:$M$95,MATCH('2.LCIA'!JU$8,Roundwood_transp._input!$D$1:$D$95,0),8)),INDEX(Roundwood_transp._input!$D$1:$M$95,MATCH('2.LCIA'!JU$8,Roundwood_transp._input!$D$1:$D$95,0),8),INDEX(Roundwood_transp._input!$D$1:$M$95,MATCH('2.LCIA'!JU$8,Roundwood_transp._input!$D$1:$D$95,0),10))</f>
        <v>62.273639999999993</v>
      </c>
      <c r="JV12" s="29">
        <f>IF(ISNUMBER(INDEX(Roundwood_transp._input!$D$1:$M$95,MATCH('2.LCIA'!JV$8,Roundwood_transp._input!$D$1:$D$95,0),8)),INDEX(Roundwood_transp._input!$D$1:$M$95,MATCH('2.LCIA'!JV$8,Roundwood_transp._input!$D$1:$D$95,0),8),INDEX(Roundwood_transp._input!$D$1:$M$95,MATCH('2.LCIA'!JV$8,Roundwood_transp._input!$D$1:$D$95,0),10))</f>
        <v>62.273639999999993</v>
      </c>
      <c r="JW12" s="29">
        <f>IF(ISNUMBER(INDEX(Roundwood_transp._input!$D$1:$M$95,MATCH('2.LCIA'!JW$8,Roundwood_transp._input!$D$1:$D$95,0),8)),INDEX(Roundwood_transp._input!$D$1:$M$95,MATCH('2.LCIA'!JW$8,Roundwood_transp._input!$D$1:$D$95,0),8),INDEX(Roundwood_transp._input!$D$1:$M$95,MATCH('2.LCIA'!JW$8,Roundwood_transp._input!$D$1:$D$95,0),10))</f>
        <v>62.273639999999993</v>
      </c>
      <c r="JX12" s="29">
        <f>IF(ISNUMBER(INDEX(Roundwood_transp._input!$D$1:$M$95,MATCH('2.LCIA'!JX$8,Roundwood_transp._input!$D$1:$D$95,0),8)),INDEX(Roundwood_transp._input!$D$1:$M$95,MATCH('2.LCIA'!JX$8,Roundwood_transp._input!$D$1:$D$95,0),8),INDEX(Roundwood_transp._input!$D$1:$M$95,MATCH('2.LCIA'!JX$8,Roundwood_transp._input!$D$1:$D$95,0),10))</f>
        <v>62.273639999999993</v>
      </c>
      <c r="JY12" s="29">
        <f>IF(ISNUMBER(INDEX(Roundwood_transp._input!$D$1:$M$95,MATCH('2.LCIA'!JY$8,Roundwood_transp._input!$D$1:$D$95,0),8)),INDEX(Roundwood_transp._input!$D$1:$M$95,MATCH('2.LCIA'!JY$8,Roundwood_transp._input!$D$1:$D$95,0),8),INDEX(Roundwood_transp._input!$D$1:$M$95,MATCH('2.LCIA'!JY$8,Roundwood_transp._input!$D$1:$D$95,0),10))</f>
        <v>62.273639999999993</v>
      </c>
      <c r="JZ12" s="29">
        <f>IF(ISNUMBER(INDEX(Roundwood_transp._input!$D$1:$M$95,MATCH('2.LCIA'!JZ$8,Roundwood_transp._input!$D$1:$D$95,0),8)),INDEX(Roundwood_transp._input!$D$1:$M$95,MATCH('2.LCIA'!JZ$8,Roundwood_transp._input!$D$1:$D$95,0),8),INDEX(Roundwood_transp._input!$D$1:$M$95,MATCH('2.LCIA'!JZ$8,Roundwood_transp._input!$D$1:$D$95,0),10))</f>
        <v>64.955280000000002</v>
      </c>
      <c r="KA12" s="29">
        <f>IF(ISNUMBER(INDEX(Roundwood_transp._input!$D$1:$M$95,MATCH('2.LCIA'!KA$8,Roundwood_transp._input!$D$1:$D$95,0),8)),INDEX(Roundwood_transp._input!$D$1:$M$95,MATCH('2.LCIA'!KA$8,Roundwood_transp._input!$D$1:$D$95,0),8),INDEX(Roundwood_transp._input!$D$1:$M$95,MATCH('2.LCIA'!KA$8,Roundwood_transp._input!$D$1:$D$95,0),10))</f>
        <v>64.955280000000002</v>
      </c>
      <c r="KB12" s="29">
        <f>IF(ISNUMBER(INDEX(Roundwood_transp._input!$D$1:$M$95,MATCH('2.LCIA'!KB$8,Roundwood_transp._input!$D$1:$D$95,0),8)),INDEX(Roundwood_transp._input!$D$1:$M$95,MATCH('2.LCIA'!KB$8,Roundwood_transp._input!$D$1:$D$95,0),8),INDEX(Roundwood_transp._input!$D$1:$M$95,MATCH('2.LCIA'!KB$8,Roundwood_transp._input!$D$1:$D$95,0),10))</f>
        <v>64.955280000000002</v>
      </c>
      <c r="KC12" s="29">
        <f>IF(ISNUMBER(INDEX(Roundwood_transp._input!$D$1:$M$95,MATCH('2.LCIA'!KC$8,Roundwood_transp._input!$D$1:$D$95,0),8)),INDEX(Roundwood_transp._input!$D$1:$M$95,MATCH('2.LCIA'!KC$8,Roundwood_transp._input!$D$1:$D$95,0),8),INDEX(Roundwood_transp._input!$D$1:$M$95,MATCH('2.LCIA'!KC$8,Roundwood_transp._input!$D$1:$D$95,0),10))</f>
        <v>64.955280000000002</v>
      </c>
      <c r="KD12" s="29">
        <f>IF(ISNUMBER(INDEX(Roundwood_transp._input!$D$1:$M$95,MATCH('2.LCIA'!KD$8,Roundwood_transp._input!$D$1:$D$95,0),8)),INDEX(Roundwood_transp._input!$D$1:$M$95,MATCH('2.LCIA'!KD$8,Roundwood_transp._input!$D$1:$D$95,0),8),INDEX(Roundwood_transp._input!$D$1:$M$95,MATCH('2.LCIA'!KD$8,Roundwood_transp._input!$D$1:$D$95,0),10))</f>
        <v>64.955280000000002</v>
      </c>
      <c r="KE12" s="29">
        <f>IF(ISNUMBER(INDEX(Roundwood_transp._input!$D$1:$M$95,MATCH('2.LCIA'!KE$8,Roundwood_transp._input!$D$1:$D$95,0),8)),INDEX(Roundwood_transp._input!$D$1:$M$95,MATCH('2.LCIA'!KE$8,Roundwood_transp._input!$D$1:$D$95,0),8),INDEX(Roundwood_transp._input!$D$1:$M$95,MATCH('2.LCIA'!KE$8,Roundwood_transp._input!$D$1:$D$95,0),10))</f>
        <v>64.955280000000002</v>
      </c>
      <c r="KF12" s="29">
        <f>IF(ISNUMBER(INDEX(Roundwood_transp._input!$D$1:$M$95,MATCH('2.LCIA'!KF$8,Roundwood_transp._input!$D$1:$D$95,0),8)),INDEX(Roundwood_transp._input!$D$1:$M$95,MATCH('2.LCIA'!KF$8,Roundwood_transp._input!$D$1:$D$95,0),8),INDEX(Roundwood_transp._input!$D$1:$M$95,MATCH('2.LCIA'!KF$8,Roundwood_transp._input!$D$1:$D$95,0),10))</f>
        <v>64.955280000000002</v>
      </c>
      <c r="KG12" s="29">
        <f>IF(ISNUMBER(INDEX(Roundwood_transp._input!$D$1:$M$95,MATCH('2.LCIA'!KG$8,Roundwood_transp._input!$D$1:$D$95,0),8)),INDEX(Roundwood_transp._input!$D$1:$M$95,MATCH('2.LCIA'!KG$8,Roundwood_transp._input!$D$1:$D$95,0),8),INDEX(Roundwood_transp._input!$D$1:$M$95,MATCH('2.LCIA'!KG$8,Roundwood_transp._input!$D$1:$D$95,0),10))</f>
        <v>64.955280000000002</v>
      </c>
      <c r="KH12" s="29">
        <f>IF(ISNUMBER(INDEX(Roundwood_transp._input!$D$1:$M$95,MATCH('2.LCIA'!KH$8,Roundwood_transp._input!$D$1:$D$95,0),8)),INDEX(Roundwood_transp._input!$D$1:$M$95,MATCH('2.LCIA'!KH$8,Roundwood_transp._input!$D$1:$D$95,0),8),INDEX(Roundwood_transp._input!$D$1:$M$95,MATCH('2.LCIA'!KH$8,Roundwood_transp._input!$D$1:$D$95,0),10))</f>
        <v>64.955280000000002</v>
      </c>
      <c r="KI12" s="29">
        <f>IF(ISNUMBER(INDEX(Roundwood_transp._input!$D$1:$M$95,MATCH('2.LCIA'!KI$8,Roundwood_transp._input!$D$1:$D$95,0),8)),INDEX(Roundwood_transp._input!$D$1:$M$95,MATCH('2.LCIA'!KI$8,Roundwood_transp._input!$D$1:$D$95,0),8),INDEX(Roundwood_transp._input!$D$1:$M$95,MATCH('2.LCIA'!KI$8,Roundwood_transp._input!$D$1:$D$95,0),10))</f>
        <v>62.273639999999993</v>
      </c>
      <c r="KJ12" s="29">
        <f>IF(ISNUMBER(INDEX(Roundwood_transp._input!$D$1:$M$95,MATCH('2.LCIA'!KJ$8,Roundwood_transp._input!$D$1:$D$95,0),8)),INDEX(Roundwood_transp._input!$D$1:$M$95,MATCH('2.LCIA'!KJ$8,Roundwood_transp._input!$D$1:$D$95,0),8),INDEX(Roundwood_transp._input!$D$1:$M$95,MATCH('2.LCIA'!KJ$8,Roundwood_transp._input!$D$1:$D$95,0),10))</f>
        <v>62.273639999999993</v>
      </c>
      <c r="KK12" s="29">
        <f>IF(ISNUMBER(INDEX(Roundwood_transp._input!$D$1:$M$95,MATCH('2.LCIA'!KK$8,Roundwood_transp._input!$D$1:$D$95,0),8)),INDEX(Roundwood_transp._input!$D$1:$M$95,MATCH('2.LCIA'!KK$8,Roundwood_transp._input!$D$1:$D$95,0),8),INDEX(Roundwood_transp._input!$D$1:$M$95,MATCH('2.LCIA'!KK$8,Roundwood_transp._input!$D$1:$D$95,0),10))</f>
        <v>62.273639999999993</v>
      </c>
      <c r="KL12" s="29">
        <f>IF(ISNUMBER(INDEX(Roundwood_transp._input!$D$1:$M$95,MATCH('2.LCIA'!KL$8,Roundwood_transp._input!$D$1:$D$95,0),8)),INDEX(Roundwood_transp._input!$D$1:$M$95,MATCH('2.LCIA'!KL$8,Roundwood_transp._input!$D$1:$D$95,0),8),INDEX(Roundwood_transp._input!$D$1:$M$95,MATCH('2.LCIA'!KL$8,Roundwood_transp._input!$D$1:$D$95,0),10))</f>
        <v>62.273639999999993</v>
      </c>
      <c r="KM12" s="29">
        <f>IF(ISNUMBER(INDEX(Roundwood_transp._input!$D$1:$M$95,MATCH('2.LCIA'!KM$8,Roundwood_transp._input!$D$1:$D$95,0),8)),INDEX(Roundwood_transp._input!$D$1:$M$95,MATCH('2.LCIA'!KM$8,Roundwood_transp._input!$D$1:$D$95,0),8),INDEX(Roundwood_transp._input!$D$1:$M$95,MATCH('2.LCIA'!KM$8,Roundwood_transp._input!$D$1:$D$95,0),10))</f>
        <v>62.273639999999993</v>
      </c>
      <c r="KN12" s="29">
        <f>IF(ISNUMBER(INDEX(Roundwood_transp._input!$D$1:$M$95,MATCH('2.LCIA'!KN$8,Roundwood_transp._input!$D$1:$D$95,0),8)),INDEX(Roundwood_transp._input!$D$1:$M$95,MATCH('2.LCIA'!KN$8,Roundwood_transp._input!$D$1:$D$95,0),8),INDEX(Roundwood_transp._input!$D$1:$M$95,MATCH('2.LCIA'!KN$8,Roundwood_transp._input!$D$1:$D$95,0),10))</f>
        <v>62.273639999999993</v>
      </c>
      <c r="KO12" s="29">
        <f>IF(ISNUMBER(INDEX(Roundwood_transp._input!$D$1:$M$95,MATCH('2.LCIA'!KO$8,Roundwood_transp._input!$D$1:$D$95,0),8)),INDEX(Roundwood_transp._input!$D$1:$M$95,MATCH('2.LCIA'!KO$8,Roundwood_transp._input!$D$1:$D$95,0),8),INDEX(Roundwood_transp._input!$D$1:$M$95,MATCH('2.LCIA'!KO$8,Roundwood_transp._input!$D$1:$D$95,0),10))</f>
        <v>62.273639999999993</v>
      </c>
      <c r="KP12" s="29">
        <f>IF(ISNUMBER(INDEX(Roundwood_transp._input!$D$1:$M$95,MATCH('2.LCIA'!KP$8,Roundwood_transp._input!$D$1:$D$95,0),8)),INDEX(Roundwood_transp._input!$D$1:$M$95,MATCH('2.LCIA'!KP$8,Roundwood_transp._input!$D$1:$D$95,0),8),INDEX(Roundwood_transp._input!$D$1:$M$95,MATCH('2.LCIA'!KP$8,Roundwood_transp._input!$D$1:$D$95,0),10))</f>
        <v>62.273639999999993</v>
      </c>
      <c r="KQ12" s="29">
        <f>IF(ISNUMBER(INDEX(Roundwood_transp._input!$D$1:$M$95,MATCH('2.LCIA'!KQ$8,Roundwood_transp._input!$D$1:$D$95,0),8)),INDEX(Roundwood_transp._input!$D$1:$M$95,MATCH('2.LCIA'!KQ$8,Roundwood_transp._input!$D$1:$D$95,0),8),INDEX(Roundwood_transp._input!$D$1:$M$95,MATCH('2.LCIA'!KQ$8,Roundwood_transp._input!$D$1:$D$95,0),10))</f>
        <v>62.273639999999993</v>
      </c>
      <c r="KR12" s="29">
        <f>IF(ISNUMBER(INDEX(Roundwood_transp._input!$D$1:$M$95,MATCH('2.LCIA'!KR$8,Roundwood_transp._input!$D$1:$D$95,0),8)),INDEX(Roundwood_transp._input!$D$1:$M$95,MATCH('2.LCIA'!KR$8,Roundwood_transp._input!$D$1:$D$95,0),8),INDEX(Roundwood_transp._input!$D$1:$M$95,MATCH('2.LCIA'!KR$8,Roundwood_transp._input!$D$1:$D$95,0),10))</f>
        <v>59.591999999999999</v>
      </c>
      <c r="KS12" s="29">
        <f>IF(ISNUMBER(INDEX(Roundwood_transp._input!$D$1:$M$95,MATCH('2.LCIA'!KS$8,Roundwood_transp._input!$D$1:$D$95,0),8)),INDEX(Roundwood_transp._input!$D$1:$M$95,MATCH('2.LCIA'!KS$8,Roundwood_transp._input!$D$1:$D$95,0),8),INDEX(Roundwood_transp._input!$D$1:$M$95,MATCH('2.LCIA'!KS$8,Roundwood_transp._input!$D$1:$D$95,0),10))</f>
        <v>59.591999999999999</v>
      </c>
      <c r="KT12" s="29">
        <f>IF(ISNUMBER(INDEX(Roundwood_transp._input!$D$1:$M$95,MATCH('2.LCIA'!KT$8,Roundwood_transp._input!$D$1:$D$95,0),8)),INDEX(Roundwood_transp._input!$D$1:$M$95,MATCH('2.LCIA'!KT$8,Roundwood_transp._input!$D$1:$D$95,0),8),INDEX(Roundwood_transp._input!$D$1:$M$95,MATCH('2.LCIA'!KT$8,Roundwood_transp._input!$D$1:$D$95,0),10))</f>
        <v>59.591999999999999</v>
      </c>
      <c r="KU12" s="29">
        <f>IF(ISNUMBER(INDEX(Roundwood_transp._input!$D$1:$M$95,MATCH('2.LCIA'!KU$8,Roundwood_transp._input!$D$1:$D$95,0),8)),INDEX(Roundwood_transp._input!$D$1:$M$95,MATCH('2.LCIA'!KU$8,Roundwood_transp._input!$D$1:$D$95,0),8),INDEX(Roundwood_transp._input!$D$1:$M$95,MATCH('2.LCIA'!KU$8,Roundwood_transp._input!$D$1:$D$95,0),10))</f>
        <v>59.591999999999999</v>
      </c>
      <c r="KV12" s="29">
        <f>IF(ISNUMBER(INDEX(Roundwood_transp._input!$D$1:$M$95,MATCH('2.LCIA'!KV$8,Roundwood_transp._input!$D$1:$D$95,0),8)),INDEX(Roundwood_transp._input!$D$1:$M$95,MATCH('2.LCIA'!KV$8,Roundwood_transp._input!$D$1:$D$95,0),8),INDEX(Roundwood_transp._input!$D$1:$M$95,MATCH('2.LCIA'!KV$8,Roundwood_transp._input!$D$1:$D$95,0),10))</f>
        <v>59.591999999999999</v>
      </c>
      <c r="KW12" s="29">
        <f>IF(ISNUMBER(INDEX(Roundwood_transp._input!$D$1:$M$95,MATCH('2.LCIA'!KW$8,Roundwood_transp._input!$D$1:$D$95,0),8)),INDEX(Roundwood_transp._input!$D$1:$M$95,MATCH('2.LCIA'!KW$8,Roundwood_transp._input!$D$1:$D$95,0),8),INDEX(Roundwood_transp._input!$D$1:$M$95,MATCH('2.LCIA'!KW$8,Roundwood_transp._input!$D$1:$D$95,0),10))</f>
        <v>59.591999999999999</v>
      </c>
      <c r="KX12" s="29">
        <f>IF(ISNUMBER(INDEX(Roundwood_transp._input!$D$1:$M$95,MATCH('2.LCIA'!KX$8,Roundwood_transp._input!$D$1:$D$95,0),8)),INDEX(Roundwood_transp._input!$D$1:$M$95,MATCH('2.LCIA'!KX$8,Roundwood_transp._input!$D$1:$D$95,0),8),INDEX(Roundwood_transp._input!$D$1:$M$95,MATCH('2.LCIA'!KX$8,Roundwood_transp._input!$D$1:$D$95,0),10))</f>
        <v>59.591999999999999</v>
      </c>
      <c r="KY12" s="29">
        <f>IF(ISNUMBER(INDEX(Roundwood_transp._input!$D$1:$M$95,MATCH('2.LCIA'!KY$8,Roundwood_transp._input!$D$1:$D$95,0),8)),INDEX(Roundwood_transp._input!$D$1:$M$95,MATCH('2.LCIA'!KY$8,Roundwood_transp._input!$D$1:$D$95,0),8),INDEX(Roundwood_transp._input!$D$1:$M$95,MATCH('2.LCIA'!KY$8,Roundwood_transp._input!$D$1:$D$95,0),10))</f>
        <v>59.591999999999999</v>
      </c>
      <c r="KZ12" s="29">
        <f>IF(ISNUMBER(INDEX(Roundwood_transp._input!$D$1:$M$95,MATCH('2.LCIA'!KZ$8,Roundwood_transp._input!$D$1:$D$95,0),8)),INDEX(Roundwood_transp._input!$D$1:$M$95,MATCH('2.LCIA'!KZ$8,Roundwood_transp._input!$D$1:$D$95,0),8),INDEX(Roundwood_transp._input!$D$1:$M$95,MATCH('2.LCIA'!KZ$8,Roundwood_transp._input!$D$1:$D$95,0),10))</f>
        <v>59.591999999999999</v>
      </c>
      <c r="LA12" s="29">
        <f>IF(ISNUMBER(INDEX(Roundwood_transp._input!$D$1:$M$95,MATCH('2.LCIA'!LA$8,Roundwood_transp._input!$D$1:$D$95,0),8)),INDEX(Roundwood_transp._input!$D$1:$M$95,MATCH('2.LCIA'!LA$8,Roundwood_transp._input!$D$1:$D$95,0),8),INDEX(Roundwood_transp._input!$D$1:$M$95,MATCH('2.LCIA'!LA$8,Roundwood_transp._input!$D$1:$D$95,0),10))</f>
        <v>62.457000000000001</v>
      </c>
      <c r="LB12" s="29">
        <f>IF(ISNUMBER(INDEX(Roundwood_transp._input!$D$1:$M$95,MATCH('2.LCIA'!LB$8,Roundwood_transp._input!$D$1:$D$95,0),8)),INDEX(Roundwood_transp._input!$D$1:$M$95,MATCH('2.LCIA'!LB$8,Roundwood_transp._input!$D$1:$D$95,0),8),INDEX(Roundwood_transp._input!$D$1:$M$95,MATCH('2.LCIA'!LB$8,Roundwood_transp._input!$D$1:$D$95,0),10))</f>
        <v>62.457000000000001</v>
      </c>
      <c r="LC12" s="29">
        <f>IF(ISNUMBER(INDEX(Roundwood_transp._input!$D$1:$M$95,MATCH('2.LCIA'!LC$8,Roundwood_transp._input!$D$1:$D$95,0),8)),INDEX(Roundwood_transp._input!$D$1:$M$95,MATCH('2.LCIA'!LC$8,Roundwood_transp._input!$D$1:$D$95,0),8),INDEX(Roundwood_transp._input!$D$1:$M$95,MATCH('2.LCIA'!LC$8,Roundwood_transp._input!$D$1:$D$95,0),10))</f>
        <v>62.457000000000001</v>
      </c>
      <c r="LD12" s="29">
        <f>IF(ISNUMBER(INDEX(Roundwood_transp._input!$D$1:$M$95,MATCH('2.LCIA'!LD$8,Roundwood_transp._input!$D$1:$D$95,0),8)),INDEX(Roundwood_transp._input!$D$1:$M$95,MATCH('2.LCIA'!LD$8,Roundwood_transp._input!$D$1:$D$95,0),8),INDEX(Roundwood_transp._input!$D$1:$M$95,MATCH('2.LCIA'!LD$8,Roundwood_transp._input!$D$1:$D$95,0),10))</f>
        <v>62.457000000000001</v>
      </c>
      <c r="LE12" s="29">
        <f>IF(ISNUMBER(INDEX(Roundwood_transp._input!$D$1:$M$95,MATCH('2.LCIA'!LE$8,Roundwood_transp._input!$D$1:$D$95,0),8)),INDEX(Roundwood_transp._input!$D$1:$M$95,MATCH('2.LCIA'!LE$8,Roundwood_transp._input!$D$1:$D$95,0),8),INDEX(Roundwood_transp._input!$D$1:$M$95,MATCH('2.LCIA'!LE$8,Roundwood_transp._input!$D$1:$D$95,0),10))</f>
        <v>62.457000000000001</v>
      </c>
      <c r="LF12" s="29">
        <f>IF(ISNUMBER(INDEX(Roundwood_transp._input!$D$1:$M$95,MATCH('2.LCIA'!LF$8,Roundwood_transp._input!$D$1:$D$95,0),8)),INDEX(Roundwood_transp._input!$D$1:$M$95,MATCH('2.LCIA'!LF$8,Roundwood_transp._input!$D$1:$D$95,0),8),INDEX(Roundwood_transp._input!$D$1:$M$95,MATCH('2.LCIA'!LF$8,Roundwood_transp._input!$D$1:$D$95,0),10))</f>
        <v>62.457000000000001</v>
      </c>
      <c r="LG12" s="29">
        <f>IF(ISNUMBER(INDEX(Roundwood_transp._input!$D$1:$M$95,MATCH('2.LCIA'!LG$8,Roundwood_transp._input!$D$1:$D$95,0),8)),INDEX(Roundwood_transp._input!$D$1:$M$95,MATCH('2.LCIA'!LG$8,Roundwood_transp._input!$D$1:$D$95,0),8),INDEX(Roundwood_transp._input!$D$1:$M$95,MATCH('2.LCIA'!LG$8,Roundwood_transp._input!$D$1:$D$95,0),10))</f>
        <v>62.457000000000001</v>
      </c>
      <c r="LH12" s="29">
        <f>IF(ISNUMBER(INDEX(Roundwood_transp._input!$D$1:$M$95,MATCH('2.LCIA'!LH$8,Roundwood_transp._input!$D$1:$D$95,0),8)),INDEX(Roundwood_transp._input!$D$1:$M$95,MATCH('2.LCIA'!LH$8,Roundwood_transp._input!$D$1:$D$95,0),8),INDEX(Roundwood_transp._input!$D$1:$M$95,MATCH('2.LCIA'!LH$8,Roundwood_transp._input!$D$1:$D$95,0),10))</f>
        <v>62.457000000000001</v>
      </c>
      <c r="LI12" s="29">
        <f>IF(ISNUMBER(INDEX(Roundwood_transp._input!$D$1:$M$95,MATCH('2.LCIA'!LI$8,Roundwood_transp._input!$D$1:$D$95,0),8)),INDEX(Roundwood_transp._input!$D$1:$M$95,MATCH('2.LCIA'!LI$8,Roundwood_transp._input!$D$1:$D$95,0),8),INDEX(Roundwood_transp._input!$D$1:$M$95,MATCH('2.LCIA'!LI$8,Roundwood_transp._input!$D$1:$D$95,0),10))</f>
        <v>62.457000000000001</v>
      </c>
      <c r="LJ12" s="29">
        <f>IF(ISNUMBER(INDEX(Roundwood_transp._input!$D$1:$M$95,MATCH('2.LCIA'!LJ$8,Roundwood_transp._input!$D$1:$D$95,0),8)),INDEX(Roundwood_transp._input!$D$1:$M$95,MATCH('2.LCIA'!LJ$8,Roundwood_transp._input!$D$1:$D$95,0),8),INDEX(Roundwood_transp._input!$D$1:$M$95,MATCH('2.LCIA'!LJ$8,Roundwood_transp._input!$D$1:$D$95,0),10))</f>
        <v>59.591999999999999</v>
      </c>
      <c r="LK12" s="29">
        <f>IF(ISNUMBER(INDEX(Roundwood_transp._input!$D$1:$M$95,MATCH('2.LCIA'!LK$8,Roundwood_transp._input!$D$1:$D$95,0),8)),INDEX(Roundwood_transp._input!$D$1:$M$95,MATCH('2.LCIA'!LK$8,Roundwood_transp._input!$D$1:$D$95,0),8),INDEX(Roundwood_transp._input!$D$1:$M$95,MATCH('2.LCIA'!LK$8,Roundwood_transp._input!$D$1:$D$95,0),10))</f>
        <v>59.591999999999999</v>
      </c>
      <c r="LL12" s="29">
        <f>IF(ISNUMBER(INDEX(Roundwood_transp._input!$D$1:$M$95,MATCH('2.LCIA'!LL$8,Roundwood_transp._input!$D$1:$D$95,0),8)),INDEX(Roundwood_transp._input!$D$1:$M$95,MATCH('2.LCIA'!LL$8,Roundwood_transp._input!$D$1:$D$95,0),8),INDEX(Roundwood_transp._input!$D$1:$M$95,MATCH('2.LCIA'!LL$8,Roundwood_transp._input!$D$1:$D$95,0),10))</f>
        <v>59.591999999999999</v>
      </c>
      <c r="LM12" s="29">
        <f>IF(ISNUMBER(INDEX(Roundwood_transp._input!$D$1:$M$95,MATCH('2.LCIA'!LM$8,Roundwood_transp._input!$D$1:$D$95,0),8)),INDEX(Roundwood_transp._input!$D$1:$M$95,MATCH('2.LCIA'!LM$8,Roundwood_transp._input!$D$1:$D$95,0),8),INDEX(Roundwood_transp._input!$D$1:$M$95,MATCH('2.LCIA'!LM$8,Roundwood_transp._input!$D$1:$D$95,0),10))</f>
        <v>59.591999999999999</v>
      </c>
      <c r="LN12" s="29">
        <f>IF(ISNUMBER(INDEX(Roundwood_transp._input!$D$1:$M$95,MATCH('2.LCIA'!LN$8,Roundwood_transp._input!$D$1:$D$95,0),8)),INDEX(Roundwood_transp._input!$D$1:$M$95,MATCH('2.LCIA'!LN$8,Roundwood_transp._input!$D$1:$D$95,0),8),INDEX(Roundwood_transp._input!$D$1:$M$95,MATCH('2.LCIA'!LN$8,Roundwood_transp._input!$D$1:$D$95,0),10))</f>
        <v>59.591999999999999</v>
      </c>
      <c r="LO12" s="29">
        <f>IF(ISNUMBER(INDEX(Roundwood_transp._input!$D$1:$M$95,MATCH('2.LCIA'!LO$8,Roundwood_transp._input!$D$1:$D$95,0),8)),INDEX(Roundwood_transp._input!$D$1:$M$95,MATCH('2.LCIA'!LO$8,Roundwood_transp._input!$D$1:$D$95,0),8),INDEX(Roundwood_transp._input!$D$1:$M$95,MATCH('2.LCIA'!LO$8,Roundwood_transp._input!$D$1:$D$95,0),10))</f>
        <v>59.591999999999999</v>
      </c>
      <c r="LP12" s="29">
        <f>IF(ISNUMBER(INDEX(Roundwood_transp._input!$D$1:$M$95,MATCH('2.LCIA'!LP$8,Roundwood_transp._input!$D$1:$D$95,0),8)),INDEX(Roundwood_transp._input!$D$1:$M$95,MATCH('2.LCIA'!LP$8,Roundwood_transp._input!$D$1:$D$95,0),8),INDEX(Roundwood_transp._input!$D$1:$M$95,MATCH('2.LCIA'!LP$8,Roundwood_transp._input!$D$1:$D$95,0),10))</f>
        <v>59.591999999999999</v>
      </c>
      <c r="LQ12" s="29">
        <f>IF(ISNUMBER(INDEX(Roundwood_transp._input!$D$1:$M$95,MATCH('2.LCIA'!LQ$8,Roundwood_transp._input!$D$1:$D$95,0),8)),INDEX(Roundwood_transp._input!$D$1:$M$95,MATCH('2.LCIA'!LQ$8,Roundwood_transp._input!$D$1:$D$95,0),8),INDEX(Roundwood_transp._input!$D$1:$M$95,MATCH('2.LCIA'!LQ$8,Roundwood_transp._input!$D$1:$D$95,0),10))</f>
        <v>59.591999999999999</v>
      </c>
      <c r="LR12" s="29">
        <f>IF(ISNUMBER(INDEX(Roundwood_transp._input!$D$1:$M$95,MATCH('2.LCIA'!LR$8,Roundwood_transp._input!$D$1:$D$95,0),8)),INDEX(Roundwood_transp._input!$D$1:$M$95,MATCH('2.LCIA'!LR$8,Roundwood_transp._input!$D$1:$D$95,0),8),INDEX(Roundwood_transp._input!$D$1:$M$95,MATCH('2.LCIA'!LR$8,Roundwood_transp._input!$D$1:$D$95,0),10))</f>
        <v>59.591999999999999</v>
      </c>
      <c r="LS12" s="29"/>
      <c r="LT12" s="29"/>
      <c r="LU12" s="111" t="e">
        <f>IF(ISNUMBER(INDEX(Roundwood_transp._input!$D$1:$M$95,MATCH('2.LCIA'!LU$8,Roundwood_transp._input!$D$1:$D$95,0),8)),INDEX(Roundwood_transp._input!$D$1:$M$95,MATCH('2.LCIA'!LU$8,Roundwood_transp._input!$D$1:$D$95,0),8),INDEX(Roundwood_transp._input!$D$1:$M$95,MATCH('2.LCIA'!LU$8,Roundwood_transp._input!$D$1:$D$95,0),10))</f>
        <v>#N/A</v>
      </c>
      <c r="LV12" s="112" t="e">
        <f>IF(ISNUMBER(INDEX(Roundwood_transp._input!$D$1:$M$95,MATCH('2.LCIA'!LV$8,Roundwood_transp._input!$D$1:$D$95,0),8)),INDEX(Roundwood_transp._input!$D$1:$M$95,MATCH('2.LCIA'!LV$8,Roundwood_transp._input!$D$1:$D$95,0),8),INDEX(Roundwood_transp._input!$D$1:$M$95,MATCH('2.LCIA'!LV$8,Roundwood_transp._input!$D$1:$D$95,0),10))</f>
        <v>#N/A</v>
      </c>
      <c r="LW12" s="112" t="e">
        <f>IF(ISNUMBER(INDEX(Roundwood_transp._input!$D$1:$M$95,MATCH('2.LCIA'!LW$8,Roundwood_transp._input!$D$1:$D$95,0),8)),INDEX(Roundwood_transp._input!$D$1:$M$95,MATCH('2.LCIA'!LW$8,Roundwood_transp._input!$D$1:$D$95,0),8),INDEX(Roundwood_transp._input!$D$1:$M$95,MATCH('2.LCIA'!LW$8,Roundwood_transp._input!$D$1:$D$95,0),10))</f>
        <v>#N/A</v>
      </c>
      <c r="LX12" s="112" t="e">
        <f>IF(ISNUMBER(INDEX(Roundwood_transp._input!$D$1:$M$95,MATCH('2.LCIA'!LX$8,Roundwood_transp._input!$D$1:$D$95,0),8)),INDEX(Roundwood_transp._input!$D$1:$M$95,MATCH('2.LCIA'!LX$8,Roundwood_transp._input!$D$1:$D$95,0),8),INDEX(Roundwood_transp._input!$D$1:$M$95,MATCH('2.LCIA'!LX$8,Roundwood_transp._input!$D$1:$D$95,0),10))</f>
        <v>#N/A</v>
      </c>
      <c r="LY12" s="112" t="e">
        <f>IF(ISNUMBER(INDEX(Roundwood_transp._input!$D$1:$M$95,MATCH('2.LCIA'!LY$8,Roundwood_transp._input!$D$1:$D$95,0),8)),INDEX(Roundwood_transp._input!$D$1:$M$95,MATCH('2.LCIA'!LY$8,Roundwood_transp._input!$D$1:$D$95,0),8),INDEX(Roundwood_transp._input!$D$1:$M$95,MATCH('2.LCIA'!LY$8,Roundwood_transp._input!$D$1:$D$95,0),10))</f>
        <v>#N/A</v>
      </c>
      <c r="LZ12" s="112" t="e">
        <f>IF(ISNUMBER(INDEX(Roundwood_transp._input!$D$1:$M$95,MATCH('2.LCIA'!LZ$8,Roundwood_transp._input!$D$1:$D$95,0),8)),INDEX(Roundwood_transp._input!$D$1:$M$95,MATCH('2.LCIA'!LZ$8,Roundwood_transp._input!$D$1:$D$95,0),8),INDEX(Roundwood_transp._input!$D$1:$M$95,MATCH('2.LCIA'!LZ$8,Roundwood_transp._input!$D$1:$D$95,0),10))</f>
        <v>#N/A</v>
      </c>
      <c r="MA12" s="112" t="e">
        <f>IF(ISNUMBER(INDEX(Roundwood_transp._input!$D$1:$M$95,MATCH('2.LCIA'!MA$8,Roundwood_transp._input!$D$1:$D$95,0),8)),INDEX(Roundwood_transp._input!$D$1:$M$95,MATCH('2.LCIA'!MA$8,Roundwood_transp._input!$D$1:$D$95,0),8),INDEX(Roundwood_transp._input!$D$1:$M$95,MATCH('2.LCIA'!MA$8,Roundwood_transp._input!$D$1:$D$95,0),10))</f>
        <v>#N/A</v>
      </c>
      <c r="MB12" s="112" t="e">
        <f>IF(ISNUMBER(INDEX(Roundwood_transp._input!$D$1:$M$95,MATCH('2.LCIA'!MB$8,Roundwood_transp._input!$D$1:$D$95,0),8)),INDEX(Roundwood_transp._input!$D$1:$M$95,MATCH('2.LCIA'!MB$8,Roundwood_transp._input!$D$1:$D$95,0),8),INDEX(Roundwood_transp._input!$D$1:$M$95,MATCH('2.LCIA'!MB$8,Roundwood_transp._input!$D$1:$D$95,0),10))</f>
        <v>#N/A</v>
      </c>
      <c r="MC12" s="113" t="e">
        <f>IF(ISNUMBER(INDEX(Roundwood_transp._input!$D$1:$M$95,MATCH('2.LCIA'!MC$8,Roundwood_transp._input!$D$1:$D$95,0),8)),INDEX(Roundwood_transp._input!$D$1:$M$95,MATCH('2.LCIA'!MC$8,Roundwood_transp._input!$D$1:$D$95,0),8),INDEX(Roundwood_transp._input!$D$1:$M$95,MATCH('2.LCIA'!MC$8,Roundwood_transp._input!$D$1:$D$95,0),10))</f>
        <v>#N/A</v>
      </c>
      <c r="MD12" s="29"/>
      <c r="ME12" s="29"/>
      <c r="MF12" s="29">
        <f>IF(ISNUMBER(INDEX(Roundwood_transp._input!$D$1:$M$95,MATCH('2.LCIA'!MF$8,Roundwood_transp._input!$D$1:$D$95,0),8)),INDEX(Roundwood_transp._input!$D$1:$M$95,MATCH('2.LCIA'!MF$8,Roundwood_transp._input!$D$1:$D$95,0),8),INDEX(Roundwood_transp._input!$D$1:$M$95,MATCH('2.LCIA'!MF$8,Roundwood_transp._input!$D$1:$D$95,0),10))</f>
        <v>85.566090000000003</v>
      </c>
      <c r="MG12" s="29">
        <f>IF(ISNUMBER(INDEX(Roundwood_transp._input!$D$1:$M$95,MATCH('2.LCIA'!MG$8,Roundwood_transp._input!$D$1:$D$95,0),8)),INDEX(Roundwood_transp._input!$D$1:$M$95,MATCH('2.LCIA'!MG$8,Roundwood_transp._input!$D$1:$D$95,0),8),INDEX(Roundwood_transp._input!$D$1:$M$95,MATCH('2.LCIA'!MG$8,Roundwood_transp._input!$D$1:$D$95,0),10))</f>
        <v>85.566090000000003</v>
      </c>
      <c r="MH12" s="29">
        <f>IF(ISNUMBER(INDEX(Roundwood_transp._input!$D$1:$M$95,MATCH('2.LCIA'!MH$8,Roundwood_transp._input!$D$1:$D$95,0),8)),INDEX(Roundwood_transp._input!$D$1:$M$95,MATCH('2.LCIA'!MH$8,Roundwood_transp._input!$D$1:$D$95,0),8),INDEX(Roundwood_transp._input!$D$1:$M$95,MATCH('2.LCIA'!MH$8,Roundwood_transp._input!$D$1:$D$95,0),10))</f>
        <v>85.566090000000003</v>
      </c>
      <c r="MI12" s="29">
        <f>IF(ISNUMBER(INDEX(Roundwood_transp._input!$D$1:$M$95,MATCH('2.LCIA'!MI$8,Roundwood_transp._input!$D$1:$D$95,0),8)),INDEX(Roundwood_transp._input!$D$1:$M$95,MATCH('2.LCIA'!MI$8,Roundwood_transp._input!$D$1:$D$95,0),8),INDEX(Roundwood_transp._input!$D$1:$M$95,MATCH('2.LCIA'!MI$8,Roundwood_transp._input!$D$1:$D$95,0),10))</f>
        <v>85.566090000000003</v>
      </c>
      <c r="MJ12" s="29">
        <f>IF(ISNUMBER(INDEX(Roundwood_transp._input!$D$1:$M$95,MATCH('2.LCIA'!MJ$8,Roundwood_transp._input!$D$1:$D$95,0),8)),INDEX(Roundwood_transp._input!$D$1:$M$95,MATCH('2.LCIA'!MJ$8,Roundwood_transp._input!$D$1:$D$95,0),8),INDEX(Roundwood_transp._input!$D$1:$M$95,MATCH('2.LCIA'!MJ$8,Roundwood_transp._input!$D$1:$D$95,0),10))</f>
        <v>85.566090000000003</v>
      </c>
      <c r="MK12" s="29">
        <f>IF(ISNUMBER(INDEX(Roundwood_transp._input!$D$1:$M$95,MATCH('2.LCIA'!MK$8,Roundwood_transp._input!$D$1:$D$95,0),8)),INDEX(Roundwood_transp._input!$D$1:$M$95,MATCH('2.LCIA'!MK$8,Roundwood_transp._input!$D$1:$D$95,0),8),INDEX(Roundwood_transp._input!$D$1:$M$95,MATCH('2.LCIA'!MK$8,Roundwood_transp._input!$D$1:$D$95,0),10))</f>
        <v>85.566090000000003</v>
      </c>
      <c r="ML12" s="29">
        <f>IF(ISNUMBER(INDEX(Roundwood_transp._input!$D$1:$M$95,MATCH('2.LCIA'!ML$8,Roundwood_transp._input!$D$1:$D$95,0),8)),INDEX(Roundwood_transp._input!$D$1:$M$95,MATCH('2.LCIA'!ML$8,Roundwood_transp._input!$D$1:$D$95,0),8),INDEX(Roundwood_transp._input!$D$1:$M$95,MATCH('2.LCIA'!ML$8,Roundwood_transp._input!$D$1:$D$95,0),10))</f>
        <v>85.566090000000003</v>
      </c>
      <c r="MM12" s="29">
        <f>IF(ISNUMBER(INDEX(Roundwood_transp._input!$D$1:$M$95,MATCH('2.LCIA'!MM$8,Roundwood_transp._input!$D$1:$D$95,0),8)),INDEX(Roundwood_transp._input!$D$1:$M$95,MATCH('2.LCIA'!MM$8,Roundwood_transp._input!$D$1:$D$95,0),8),INDEX(Roundwood_transp._input!$D$1:$M$95,MATCH('2.LCIA'!MM$8,Roundwood_transp._input!$D$1:$D$95,0),10))</f>
        <v>85.566090000000003</v>
      </c>
      <c r="MN12" s="29">
        <f>IF(ISNUMBER(INDEX(Roundwood_transp._input!$D$1:$M$95,MATCH('2.LCIA'!MN$8,Roundwood_transp._input!$D$1:$D$95,0),8)),INDEX(Roundwood_transp._input!$D$1:$M$95,MATCH('2.LCIA'!MN$8,Roundwood_transp._input!$D$1:$D$95,0),8),INDEX(Roundwood_transp._input!$D$1:$M$95,MATCH('2.LCIA'!MN$8,Roundwood_transp._input!$D$1:$D$95,0),10))</f>
        <v>85.566090000000003</v>
      </c>
      <c r="MO12" s="29">
        <f>IF(ISNUMBER(INDEX(Roundwood_transp._input!$D$1:$M$95,MATCH('2.LCIA'!MO$8,Roundwood_transp._input!$D$1:$D$95,0),8)),INDEX(Roundwood_transp._input!$D$1:$M$95,MATCH('2.LCIA'!MO$8,Roundwood_transp._input!$D$1:$D$95,0),8),INDEX(Roundwood_transp._input!$D$1:$M$95,MATCH('2.LCIA'!MO$8,Roundwood_transp._input!$D$1:$D$95,0),10))</f>
        <v>85.566090000000003</v>
      </c>
      <c r="MP12" s="29">
        <f>IF(ISNUMBER(INDEX(Roundwood_transp._input!$D$1:$M$95,MATCH('2.LCIA'!MP$8,Roundwood_transp._input!$D$1:$D$95,0),8)),INDEX(Roundwood_transp._input!$D$1:$M$95,MATCH('2.LCIA'!MP$8,Roundwood_transp._input!$D$1:$D$95,0),8),INDEX(Roundwood_transp._input!$D$1:$M$95,MATCH('2.LCIA'!MP$8,Roundwood_transp._input!$D$1:$D$95,0),10))</f>
        <v>85.566090000000003</v>
      </c>
      <c r="MQ12" s="29">
        <f>IF(ISNUMBER(INDEX(Roundwood_transp._input!$D$1:$M$95,MATCH('2.LCIA'!MQ$8,Roundwood_transp._input!$D$1:$D$95,0),8)),INDEX(Roundwood_transp._input!$D$1:$M$95,MATCH('2.LCIA'!MQ$8,Roundwood_transp._input!$D$1:$D$95,0),8),INDEX(Roundwood_transp._input!$D$1:$M$95,MATCH('2.LCIA'!MQ$8,Roundwood_transp._input!$D$1:$D$95,0),10))</f>
        <v>85.566090000000003</v>
      </c>
      <c r="MR12" s="29">
        <f>IF(ISNUMBER(INDEX(Roundwood_transp._input!$D$1:$M$95,MATCH('2.LCIA'!MR$8,Roundwood_transp._input!$D$1:$D$95,0),8)),INDEX(Roundwood_transp._input!$D$1:$M$95,MATCH('2.LCIA'!MR$8,Roundwood_transp._input!$D$1:$D$95,0),8),INDEX(Roundwood_transp._input!$D$1:$M$95,MATCH('2.LCIA'!MR$8,Roundwood_transp._input!$D$1:$D$95,0),10))</f>
        <v>85.566090000000003</v>
      </c>
      <c r="MS12" s="29">
        <f>IF(ISNUMBER(INDEX(Roundwood_transp._input!$D$1:$M$95,MATCH('2.LCIA'!MS$8,Roundwood_transp._input!$D$1:$D$95,0),8)),INDEX(Roundwood_transp._input!$D$1:$M$95,MATCH('2.LCIA'!MS$8,Roundwood_transp._input!$D$1:$D$95,0),8),INDEX(Roundwood_transp._input!$D$1:$M$95,MATCH('2.LCIA'!MS$8,Roundwood_transp._input!$D$1:$D$95,0),10))</f>
        <v>85.566090000000003</v>
      </c>
      <c r="MT12" s="29">
        <f>IF(ISNUMBER(INDEX(Roundwood_transp._input!$D$1:$M$95,MATCH('2.LCIA'!MT$8,Roundwood_transp._input!$D$1:$D$95,0),8)),INDEX(Roundwood_transp._input!$D$1:$M$95,MATCH('2.LCIA'!MT$8,Roundwood_transp._input!$D$1:$D$95,0),8),INDEX(Roundwood_transp._input!$D$1:$M$95,MATCH('2.LCIA'!MT$8,Roundwood_transp._input!$D$1:$D$95,0),10))</f>
        <v>85.566090000000003</v>
      </c>
      <c r="MU12" s="29">
        <f>IF(ISNUMBER(INDEX(Roundwood_transp._input!$D$1:$M$95,MATCH('2.LCIA'!MU$8,Roundwood_transp._input!$D$1:$D$95,0),8)),INDEX(Roundwood_transp._input!$D$1:$M$95,MATCH('2.LCIA'!MU$8,Roundwood_transp._input!$D$1:$D$95,0),8),INDEX(Roundwood_transp._input!$D$1:$M$95,MATCH('2.LCIA'!MU$8,Roundwood_transp._input!$D$1:$D$95,0),10))</f>
        <v>85.566090000000003</v>
      </c>
      <c r="MV12" s="29">
        <f>IF(ISNUMBER(INDEX(Roundwood_transp._input!$D$1:$M$95,MATCH('2.LCIA'!MV$8,Roundwood_transp._input!$D$1:$D$95,0),8)),INDEX(Roundwood_transp._input!$D$1:$M$95,MATCH('2.LCIA'!MV$8,Roundwood_transp._input!$D$1:$D$95,0),8),INDEX(Roundwood_transp._input!$D$1:$M$95,MATCH('2.LCIA'!MV$8,Roundwood_transp._input!$D$1:$D$95,0),10))</f>
        <v>85.566090000000003</v>
      </c>
      <c r="MW12" s="29">
        <f>IF(ISNUMBER(INDEX(Roundwood_transp._input!$D$1:$M$95,MATCH('2.LCIA'!MW$8,Roundwood_transp._input!$D$1:$D$95,0),8)),INDEX(Roundwood_transp._input!$D$1:$M$95,MATCH('2.LCIA'!MW$8,Roundwood_transp._input!$D$1:$D$95,0),8),INDEX(Roundwood_transp._input!$D$1:$M$95,MATCH('2.LCIA'!MW$8,Roundwood_transp._input!$D$1:$D$95,0),10))</f>
        <v>85.566090000000003</v>
      </c>
      <c r="MX12" s="29"/>
      <c r="MY12" s="29"/>
      <c r="MZ12" s="111" t="e">
        <f>IF(ISNUMBER(INDEX(Roundwood_transp._input!$D$1:$M$95,MATCH('2.LCIA'!MZ$8,Roundwood_transp._input!$D$1:$D$95,0),8)),INDEX(Roundwood_transp._input!$D$1:$M$95,MATCH('2.LCIA'!MZ$8,Roundwood_transp._input!$D$1:$D$95,0),8),INDEX(Roundwood_transp._input!$D$1:$M$95,MATCH('2.LCIA'!MZ$8,Roundwood_transp._input!$D$1:$D$95,0),10))</f>
        <v>#N/A</v>
      </c>
      <c r="NA12" s="112" t="e">
        <f>IF(ISNUMBER(INDEX(Roundwood_transp._input!$D$1:$M$95,MATCH('2.LCIA'!NA$8,Roundwood_transp._input!$D$1:$D$95,0),8)),INDEX(Roundwood_transp._input!$D$1:$M$95,MATCH('2.LCIA'!NA$8,Roundwood_transp._input!$D$1:$D$95,0),8),INDEX(Roundwood_transp._input!$D$1:$M$95,MATCH('2.LCIA'!NA$8,Roundwood_transp._input!$D$1:$D$95,0),10))</f>
        <v>#N/A</v>
      </c>
      <c r="NB12" s="112" t="e">
        <f>IF(ISNUMBER(INDEX(Roundwood_transp._input!$D$1:$M$95,MATCH('2.LCIA'!NB$8,Roundwood_transp._input!$D$1:$D$95,0),8)),INDEX(Roundwood_transp._input!$D$1:$M$95,MATCH('2.LCIA'!NB$8,Roundwood_transp._input!$D$1:$D$95,0),8),INDEX(Roundwood_transp._input!$D$1:$M$95,MATCH('2.LCIA'!NB$8,Roundwood_transp._input!$D$1:$D$95,0),10))</f>
        <v>#N/A</v>
      </c>
      <c r="NC12" s="112" t="e">
        <f>IF(ISNUMBER(INDEX(Roundwood_transp._input!$D$1:$M$95,MATCH('2.LCIA'!NC$8,Roundwood_transp._input!$D$1:$D$95,0),8)),INDEX(Roundwood_transp._input!$D$1:$M$95,MATCH('2.LCIA'!NC$8,Roundwood_transp._input!$D$1:$D$95,0),8),INDEX(Roundwood_transp._input!$D$1:$M$95,MATCH('2.LCIA'!NC$8,Roundwood_transp._input!$D$1:$D$95,0),10))</f>
        <v>#N/A</v>
      </c>
      <c r="ND12" s="112" t="e">
        <f>IF(ISNUMBER(INDEX(Roundwood_transp._input!$D$1:$M$95,MATCH('2.LCIA'!ND$8,Roundwood_transp._input!$D$1:$D$95,0),8)),INDEX(Roundwood_transp._input!$D$1:$M$95,MATCH('2.LCIA'!ND$8,Roundwood_transp._input!$D$1:$D$95,0),8),INDEX(Roundwood_transp._input!$D$1:$M$95,MATCH('2.LCIA'!ND$8,Roundwood_transp._input!$D$1:$D$95,0),10))</f>
        <v>#N/A</v>
      </c>
      <c r="NE12" s="112" t="e">
        <f>IF(ISNUMBER(INDEX(Roundwood_transp._input!$D$1:$M$95,MATCH('2.LCIA'!NE$8,Roundwood_transp._input!$D$1:$D$95,0),8)),INDEX(Roundwood_transp._input!$D$1:$M$95,MATCH('2.LCIA'!NE$8,Roundwood_transp._input!$D$1:$D$95,0),8),INDEX(Roundwood_transp._input!$D$1:$M$95,MATCH('2.LCIA'!NE$8,Roundwood_transp._input!$D$1:$D$95,0),10))</f>
        <v>#N/A</v>
      </c>
      <c r="NF12" s="112" t="e">
        <f>IF(ISNUMBER(INDEX(Roundwood_transp._input!$D$1:$M$95,MATCH('2.LCIA'!NF$8,Roundwood_transp._input!$D$1:$D$95,0),8)),INDEX(Roundwood_transp._input!$D$1:$M$95,MATCH('2.LCIA'!NF$8,Roundwood_transp._input!$D$1:$D$95,0),8),INDEX(Roundwood_transp._input!$D$1:$M$95,MATCH('2.LCIA'!NF$8,Roundwood_transp._input!$D$1:$D$95,0),10))</f>
        <v>#N/A</v>
      </c>
      <c r="NG12" s="112" t="e">
        <f>IF(ISNUMBER(INDEX(Roundwood_transp._input!$D$1:$M$95,MATCH('2.LCIA'!NG$8,Roundwood_transp._input!$D$1:$D$95,0),8)),INDEX(Roundwood_transp._input!$D$1:$M$95,MATCH('2.LCIA'!NG$8,Roundwood_transp._input!$D$1:$D$95,0),8),INDEX(Roundwood_transp._input!$D$1:$M$95,MATCH('2.LCIA'!NG$8,Roundwood_transp._input!$D$1:$D$95,0),10))</f>
        <v>#N/A</v>
      </c>
      <c r="NH12" s="112" t="e">
        <f>IF(ISNUMBER(INDEX(Roundwood_transp._input!$D$1:$M$95,MATCH('2.LCIA'!NH$8,Roundwood_transp._input!$D$1:$D$95,0),8)),INDEX(Roundwood_transp._input!$D$1:$M$95,MATCH('2.LCIA'!NH$8,Roundwood_transp._input!$D$1:$D$95,0),8),INDEX(Roundwood_transp._input!$D$1:$M$95,MATCH('2.LCIA'!NH$8,Roundwood_transp._input!$D$1:$D$95,0),10))</f>
        <v>#N/A</v>
      </c>
      <c r="NI12" s="112" t="e">
        <f>IF(ISNUMBER(INDEX(Roundwood_transp._input!$D$1:$M$95,MATCH('2.LCIA'!NI$8,Roundwood_transp._input!$D$1:$D$95,0),8)),INDEX(Roundwood_transp._input!$D$1:$M$95,MATCH('2.LCIA'!NI$8,Roundwood_transp._input!$D$1:$D$95,0),8),INDEX(Roundwood_transp._input!$D$1:$M$95,MATCH('2.LCIA'!NI$8,Roundwood_transp._input!$D$1:$D$95,0),10))</f>
        <v>#N/A</v>
      </c>
      <c r="NJ12" s="112" t="e">
        <f>IF(ISNUMBER(INDEX(Roundwood_transp._input!$D$1:$M$95,MATCH('2.LCIA'!NJ$8,Roundwood_transp._input!$D$1:$D$95,0),8)),INDEX(Roundwood_transp._input!$D$1:$M$95,MATCH('2.LCIA'!NJ$8,Roundwood_transp._input!$D$1:$D$95,0),8),INDEX(Roundwood_transp._input!$D$1:$M$95,MATCH('2.LCIA'!NJ$8,Roundwood_transp._input!$D$1:$D$95,0),10))</f>
        <v>#N/A</v>
      </c>
      <c r="NK12" s="112" t="e">
        <f>IF(ISNUMBER(INDEX(Roundwood_transp._input!$D$1:$M$95,MATCH('2.LCIA'!NK$8,Roundwood_transp._input!$D$1:$D$95,0),8)),INDEX(Roundwood_transp._input!$D$1:$M$95,MATCH('2.LCIA'!NK$8,Roundwood_transp._input!$D$1:$D$95,0),8),INDEX(Roundwood_transp._input!$D$1:$M$95,MATCH('2.LCIA'!NK$8,Roundwood_transp._input!$D$1:$D$95,0),10))</f>
        <v>#N/A</v>
      </c>
      <c r="NL12" s="112" t="e">
        <f>IF(ISNUMBER(INDEX(Roundwood_transp._input!$D$1:$M$95,MATCH('2.LCIA'!NL$8,Roundwood_transp._input!$D$1:$D$95,0),8)),INDEX(Roundwood_transp._input!$D$1:$M$95,MATCH('2.LCIA'!NL$8,Roundwood_transp._input!$D$1:$D$95,0),8),INDEX(Roundwood_transp._input!$D$1:$M$95,MATCH('2.LCIA'!NL$8,Roundwood_transp._input!$D$1:$D$95,0),10))</f>
        <v>#N/A</v>
      </c>
      <c r="NM12" s="112" t="e">
        <f>IF(ISNUMBER(INDEX(Roundwood_transp._input!$D$1:$M$95,MATCH('2.LCIA'!NM$8,Roundwood_transp._input!$D$1:$D$95,0),8)),INDEX(Roundwood_transp._input!$D$1:$M$95,MATCH('2.LCIA'!NM$8,Roundwood_transp._input!$D$1:$D$95,0),8),INDEX(Roundwood_transp._input!$D$1:$M$95,MATCH('2.LCIA'!NM$8,Roundwood_transp._input!$D$1:$D$95,0),10))</f>
        <v>#N/A</v>
      </c>
      <c r="NN12" s="112" t="e">
        <f>IF(ISNUMBER(INDEX(Roundwood_transp._input!$D$1:$M$95,MATCH('2.LCIA'!NN$8,Roundwood_transp._input!$D$1:$D$95,0),8)),INDEX(Roundwood_transp._input!$D$1:$M$95,MATCH('2.LCIA'!NN$8,Roundwood_transp._input!$D$1:$D$95,0),8),INDEX(Roundwood_transp._input!$D$1:$M$95,MATCH('2.LCIA'!NN$8,Roundwood_transp._input!$D$1:$D$95,0),10))</f>
        <v>#N/A</v>
      </c>
      <c r="NO12" s="112" t="e">
        <f>IF(ISNUMBER(INDEX(Roundwood_transp._input!$D$1:$M$95,MATCH('2.LCIA'!NO$8,Roundwood_transp._input!$D$1:$D$95,0),8)),INDEX(Roundwood_transp._input!$D$1:$M$95,MATCH('2.LCIA'!NO$8,Roundwood_transp._input!$D$1:$D$95,0),8),INDEX(Roundwood_transp._input!$D$1:$M$95,MATCH('2.LCIA'!NO$8,Roundwood_transp._input!$D$1:$D$95,0),10))</f>
        <v>#N/A</v>
      </c>
      <c r="NP12" s="112" t="e">
        <f>IF(ISNUMBER(INDEX(Roundwood_transp._input!$D$1:$M$95,MATCH('2.LCIA'!NP$8,Roundwood_transp._input!$D$1:$D$95,0),8)),INDEX(Roundwood_transp._input!$D$1:$M$95,MATCH('2.LCIA'!NP$8,Roundwood_transp._input!$D$1:$D$95,0),8),INDEX(Roundwood_transp._input!$D$1:$M$95,MATCH('2.LCIA'!NP$8,Roundwood_transp._input!$D$1:$D$95,0),10))</f>
        <v>#N/A</v>
      </c>
      <c r="NQ12" s="112" t="e">
        <f>IF(ISNUMBER(INDEX(Roundwood_transp._input!$D$1:$M$95,MATCH('2.LCIA'!NQ$8,Roundwood_transp._input!$D$1:$D$95,0),8)),INDEX(Roundwood_transp._input!$D$1:$M$95,MATCH('2.LCIA'!NQ$8,Roundwood_transp._input!$D$1:$D$95,0),8),INDEX(Roundwood_transp._input!$D$1:$M$95,MATCH('2.LCIA'!NQ$8,Roundwood_transp._input!$D$1:$D$95,0),10))</f>
        <v>#N/A</v>
      </c>
      <c r="NR12" s="29"/>
      <c r="NS12" s="29"/>
      <c r="NT12" s="29"/>
      <c r="NU12" s="29"/>
      <c r="NV12" s="29"/>
      <c r="NW12" s="29"/>
      <c r="NX12" s="29"/>
      <c r="NY12" s="29"/>
      <c r="NZ12" s="29"/>
      <c r="OA12" s="29"/>
      <c r="OB12" s="29"/>
      <c r="OC12" s="29"/>
      <c r="OD12" s="29"/>
      <c r="OE12" s="29"/>
      <c r="OF12" s="29"/>
      <c r="OG12" s="29"/>
      <c r="OH12" s="29"/>
      <c r="OI12" s="29"/>
      <c r="OJ12" s="29"/>
      <c r="OK12" s="29"/>
      <c r="OL12" s="29" t="e">
        <f>IF(ISNUMBER(INDEX(Roundwood_transp._input!$D$1:$M$95,MATCH('2.LCIA'!OL$8,Roundwood_transp._input!$D$1:$D$95,0),8)),INDEX(Roundwood_transp._input!$D$1:$M$95,MATCH('2.LCIA'!OL$8,Roundwood_transp._input!$D$1:$D$95,0),8),INDEX(Roundwood_transp._input!$D$1:$M$95,MATCH('2.LCIA'!OL$8,Roundwood_transp._input!$D$1:$D$95,0),10))</f>
        <v>#N/A</v>
      </c>
      <c r="OM12" s="29" t="e">
        <f>IF(ISNUMBER(INDEX(Roundwood_transp._input!$D$1:$M$95,MATCH('2.LCIA'!OM$8,Roundwood_transp._input!$D$1:$D$95,0),8)),INDEX(Roundwood_transp._input!$D$1:$M$95,MATCH('2.LCIA'!OM$8,Roundwood_transp._input!$D$1:$D$95,0),8),INDEX(Roundwood_transp._input!$D$1:$M$95,MATCH('2.LCIA'!OM$8,Roundwood_transp._input!$D$1:$D$95,0),10))</f>
        <v>#N/A</v>
      </c>
      <c r="ON12" s="29" t="e">
        <f>IF(ISNUMBER(INDEX(Roundwood_transp._input!$D$1:$M$95,MATCH('2.LCIA'!ON$8,Roundwood_transp._input!$D$1:$D$95,0),8)),INDEX(Roundwood_transp._input!$D$1:$M$95,MATCH('2.LCIA'!ON$8,Roundwood_transp._input!$D$1:$D$95,0),8),INDEX(Roundwood_transp._input!$D$1:$M$95,MATCH('2.LCIA'!ON$8,Roundwood_transp._input!$D$1:$D$95,0),10))</f>
        <v>#N/A</v>
      </c>
      <c r="OO12" s="29" t="e">
        <f>IF(ISNUMBER(INDEX(Roundwood_transp._input!$D$1:$M$95,MATCH('2.LCIA'!OO$8,Roundwood_transp._input!$D$1:$D$95,0),8)),INDEX(Roundwood_transp._input!$D$1:$M$95,MATCH('2.LCIA'!OO$8,Roundwood_transp._input!$D$1:$D$95,0),8),INDEX(Roundwood_transp._input!$D$1:$M$95,MATCH('2.LCIA'!OO$8,Roundwood_transp._input!$D$1:$D$95,0),10))</f>
        <v>#N/A</v>
      </c>
      <c r="OP12" s="29" t="e">
        <f>IF(ISNUMBER(INDEX(Roundwood_transp._input!$D$1:$M$95,MATCH('2.LCIA'!OP$8,Roundwood_transp._input!$D$1:$D$95,0),8)),INDEX(Roundwood_transp._input!$D$1:$M$95,MATCH('2.LCIA'!OP$8,Roundwood_transp._input!$D$1:$D$95,0),8),INDEX(Roundwood_transp._input!$D$1:$M$95,MATCH('2.LCIA'!OP$8,Roundwood_transp._input!$D$1:$D$95,0),10))</f>
        <v>#N/A</v>
      </c>
      <c r="OQ12" s="29" t="e">
        <f>IF(ISNUMBER(INDEX(Roundwood_transp._input!$D$1:$M$95,MATCH('2.LCIA'!OQ$8,Roundwood_transp._input!$D$1:$D$95,0),8)),INDEX(Roundwood_transp._input!$D$1:$M$95,MATCH('2.LCIA'!OQ$8,Roundwood_transp._input!$D$1:$D$95,0),8),INDEX(Roundwood_transp._input!$D$1:$M$95,MATCH('2.LCIA'!OQ$8,Roundwood_transp._input!$D$1:$D$95,0),10))</f>
        <v>#N/A</v>
      </c>
      <c r="OR12" s="29" t="e">
        <f>IF(ISNUMBER(INDEX(Roundwood_transp._input!$D$1:$M$95,MATCH('2.LCIA'!OR$8,Roundwood_transp._input!$D$1:$D$95,0),8)),INDEX(Roundwood_transp._input!$D$1:$M$95,MATCH('2.LCIA'!OR$8,Roundwood_transp._input!$D$1:$D$95,0),8),INDEX(Roundwood_transp._input!$D$1:$M$95,MATCH('2.LCIA'!OR$8,Roundwood_transp._input!$D$1:$D$95,0),10))</f>
        <v>#N/A</v>
      </c>
      <c r="OS12" s="29" t="e">
        <f>IF(ISNUMBER(INDEX(Roundwood_transp._input!$D$1:$M$95,MATCH('2.LCIA'!OS$8,Roundwood_transp._input!$D$1:$D$95,0),8)),INDEX(Roundwood_transp._input!$D$1:$M$95,MATCH('2.LCIA'!OS$8,Roundwood_transp._input!$D$1:$D$95,0),8),INDEX(Roundwood_transp._input!$D$1:$M$95,MATCH('2.LCIA'!OS$8,Roundwood_transp._input!$D$1:$D$95,0),10))</f>
        <v>#N/A</v>
      </c>
      <c r="OT12" s="29" t="e">
        <f>IF(ISNUMBER(INDEX(Roundwood_transp._input!$D$1:$M$95,MATCH('2.LCIA'!OT$8,Roundwood_transp._input!$D$1:$D$95,0),8)),INDEX(Roundwood_transp._input!$D$1:$M$95,MATCH('2.LCIA'!OT$8,Roundwood_transp._input!$D$1:$D$95,0),8),INDEX(Roundwood_transp._input!$D$1:$M$95,MATCH('2.LCIA'!OT$8,Roundwood_transp._input!$D$1:$D$95,0),10))</f>
        <v>#N/A</v>
      </c>
      <c r="OU12" s="29" t="e">
        <f>IF(ISNUMBER(INDEX(Roundwood_transp._input!$D$1:$M$95,MATCH('2.LCIA'!OU$8,Roundwood_transp._input!$D$1:$D$95,0),8)),INDEX(Roundwood_transp._input!$D$1:$M$95,MATCH('2.LCIA'!OU$8,Roundwood_transp._input!$D$1:$D$95,0),8),INDEX(Roundwood_transp._input!$D$1:$M$95,MATCH('2.LCIA'!OU$8,Roundwood_transp._input!$D$1:$D$95,0),10))</f>
        <v>#N/A</v>
      </c>
      <c r="OV12" s="29" t="e">
        <f>IF(ISNUMBER(INDEX(Roundwood_transp._input!$D$1:$M$95,MATCH('2.LCIA'!OV$8,Roundwood_transp._input!$D$1:$D$95,0),8)),INDEX(Roundwood_transp._input!$D$1:$M$95,MATCH('2.LCIA'!OV$8,Roundwood_transp._input!$D$1:$D$95,0),8),INDEX(Roundwood_transp._input!$D$1:$M$95,MATCH('2.LCIA'!OV$8,Roundwood_transp._input!$D$1:$D$95,0),10))</f>
        <v>#N/A</v>
      </c>
      <c r="OW12" s="29" t="e">
        <f>IF(ISNUMBER(INDEX(Roundwood_transp._input!$D$1:$M$95,MATCH('2.LCIA'!OW$8,Roundwood_transp._input!$D$1:$D$95,0),8)),INDEX(Roundwood_transp._input!$D$1:$M$95,MATCH('2.LCIA'!OW$8,Roundwood_transp._input!$D$1:$D$95,0),8),INDEX(Roundwood_transp._input!$D$1:$M$95,MATCH('2.LCIA'!OW$8,Roundwood_transp._input!$D$1:$D$95,0),10))</f>
        <v>#N/A</v>
      </c>
      <c r="OX12" s="29" t="e">
        <f>IF(ISNUMBER(INDEX(Roundwood_transp._input!$D$1:$M$95,MATCH('2.LCIA'!OX$8,Roundwood_transp._input!$D$1:$D$95,0),8)),INDEX(Roundwood_transp._input!$D$1:$M$95,MATCH('2.LCIA'!OX$8,Roundwood_transp._input!$D$1:$D$95,0),8),INDEX(Roundwood_transp._input!$D$1:$M$95,MATCH('2.LCIA'!OX$8,Roundwood_transp._input!$D$1:$D$95,0),10))</f>
        <v>#N/A</v>
      </c>
      <c r="OY12" s="29" t="e">
        <f>IF(ISNUMBER(INDEX(Roundwood_transp._input!$D$1:$M$95,MATCH('2.LCIA'!OY$8,Roundwood_transp._input!$D$1:$D$95,0),8)),INDEX(Roundwood_transp._input!$D$1:$M$95,MATCH('2.LCIA'!OY$8,Roundwood_transp._input!$D$1:$D$95,0),8),INDEX(Roundwood_transp._input!$D$1:$M$95,MATCH('2.LCIA'!OY$8,Roundwood_transp._input!$D$1:$D$95,0),10))</f>
        <v>#N/A</v>
      </c>
      <c r="OZ12" s="29" t="e">
        <f>IF(ISNUMBER(INDEX(Roundwood_transp._input!$D$1:$M$95,MATCH('2.LCIA'!OZ$8,Roundwood_transp._input!$D$1:$D$95,0),8)),INDEX(Roundwood_transp._input!$D$1:$M$95,MATCH('2.LCIA'!OZ$8,Roundwood_transp._input!$D$1:$D$95,0),8),INDEX(Roundwood_transp._input!$D$1:$M$95,MATCH('2.LCIA'!OZ$8,Roundwood_transp._input!$D$1:$D$95,0),10))</f>
        <v>#N/A</v>
      </c>
      <c r="PA12" s="29" t="e">
        <f>IF(ISNUMBER(INDEX(Roundwood_transp._input!$D$1:$M$95,MATCH('2.LCIA'!PA$8,Roundwood_transp._input!$D$1:$D$95,0),8)),INDEX(Roundwood_transp._input!$D$1:$M$95,MATCH('2.LCIA'!PA$8,Roundwood_transp._input!$D$1:$D$95,0),8),INDEX(Roundwood_transp._input!$D$1:$M$95,MATCH('2.LCIA'!PA$8,Roundwood_transp._input!$D$1:$D$95,0),10))</f>
        <v>#N/A</v>
      </c>
      <c r="PB12" s="29" t="e">
        <f>IF(ISNUMBER(INDEX(Roundwood_transp._input!$D$1:$M$95,MATCH('2.LCIA'!PB$8,Roundwood_transp._input!$D$1:$D$95,0),8)),INDEX(Roundwood_transp._input!$D$1:$M$95,MATCH('2.LCIA'!PB$8,Roundwood_transp._input!$D$1:$D$95,0),8),INDEX(Roundwood_transp._input!$D$1:$M$95,MATCH('2.LCIA'!PB$8,Roundwood_transp._input!$D$1:$D$95,0),10))</f>
        <v>#N/A</v>
      </c>
      <c r="PC12" s="29" t="e">
        <f>IF(ISNUMBER(INDEX(Roundwood_transp._input!$D$1:$M$95,MATCH('2.LCIA'!PC$8,Roundwood_transp._input!$D$1:$D$95,0),8)),INDEX(Roundwood_transp._input!$D$1:$M$95,MATCH('2.LCIA'!PC$8,Roundwood_transp._input!$D$1:$D$95,0),8),INDEX(Roundwood_transp._input!$D$1:$M$95,MATCH('2.LCIA'!PC$8,Roundwood_transp._input!$D$1:$D$95,0),10))</f>
        <v>#N/A</v>
      </c>
    </row>
    <row r="13" spans="1:419" s="17" customFormat="1">
      <c r="B13" s="17" t="s">
        <v>1065</v>
      </c>
      <c r="C13" s="29" t="str">
        <f>IF(ISNUMBER(INDEX(Roundwood_transp._input!$D$1:$M$95,MATCH('2.LCIA'!C$8,Roundwood_transp._input!$D$1:$D$95,0),8)),Roundwood_transp._input!$K$1,Roundwood_transp._input!$M$1)</f>
        <v>Transport, lorry &gt;16t, fleet average/RER U</v>
      </c>
      <c r="D13" s="29" t="str">
        <f>IF(ISNUMBER(INDEX(Roundwood_transp._input!$D$1:$M$95,MATCH('2.LCIA'!D$8,Roundwood_transp._input!$D$1:$D$95,0),8)),Roundwood_transp._input!$K$1,Roundwood_transp._input!$M$1)</f>
        <v>Transport, lorry &gt;16t, fleet average/RER U</v>
      </c>
      <c r="E13" s="29" t="str">
        <f>IF(ISNUMBER(INDEX(Roundwood_transp._input!$D$1:$M$95,MATCH('2.LCIA'!E$8,Roundwood_transp._input!$D$1:$D$95,0),8)),Roundwood_transp._input!$K$1,Roundwood_transp._input!$M$1)</f>
        <v>Transport, lorry &gt;16t, fleet average/RER U</v>
      </c>
      <c r="F13" s="29" t="str">
        <f>IF(ISNUMBER(INDEX(Roundwood_transp._input!$D$1:$M$95,MATCH('2.LCIA'!F$8,Roundwood_transp._input!$D$1:$D$95,0),8)),Roundwood_transp._input!$K$1,Roundwood_transp._input!$M$1)</f>
        <v>Transport, lorry &gt;16t, fleet average/RER U</v>
      </c>
      <c r="G13" s="29" t="str">
        <f>IF(ISNUMBER(INDEX(Roundwood_transp._input!$D$1:$M$95,MATCH('2.LCIA'!G$8,Roundwood_transp._input!$D$1:$D$95,0),8)),Roundwood_transp._input!$K$1,Roundwood_transp._input!$M$1)</f>
        <v>Transport, lorry &gt;16t, fleet average/RER U</v>
      </c>
      <c r="H13" s="29" t="str">
        <f>IF(ISNUMBER(INDEX(Roundwood_transp._input!$D$1:$M$95,MATCH('2.LCIA'!H$8,Roundwood_transp._input!$D$1:$D$95,0),8)),Roundwood_transp._input!$K$1,Roundwood_transp._input!$M$1)</f>
        <v>Transport, lorry &gt;16t, fleet average/RER U</v>
      </c>
      <c r="I13" s="29" t="str">
        <f>IF(ISNUMBER(INDEX(Roundwood_transp._input!$D$1:$M$95,MATCH('2.LCIA'!I$8,Roundwood_transp._input!$D$1:$D$95,0),8)),Roundwood_transp._input!$K$1,Roundwood_transp._input!$M$1)</f>
        <v>Transport, lorry &gt;16t, fleet average/RER U</v>
      </c>
      <c r="J13" s="29" t="str">
        <f>IF(ISNUMBER(INDEX(Roundwood_transp._input!$D$1:$M$95,MATCH('2.LCIA'!J$8,Roundwood_transp._input!$D$1:$D$95,0),8)),Roundwood_transp._input!$K$1,Roundwood_transp._input!$M$1)</f>
        <v>Transport, lorry &gt;16t, fleet average/RER U</v>
      </c>
      <c r="K13" s="29" t="str">
        <f>IF(ISNUMBER(INDEX(Roundwood_transp._input!$D$1:$M$95,MATCH('2.LCIA'!K$8,Roundwood_transp._input!$D$1:$D$95,0),8)),Roundwood_transp._input!$K$1,Roundwood_transp._input!$M$1)</f>
        <v>Transport, lorry 20-28t, fleet average/CH U</v>
      </c>
      <c r="L13" s="29" t="str">
        <f>IF(ISNUMBER(INDEX(Roundwood_transp._input!$D$1:$M$95,MATCH('2.LCIA'!L$8,Roundwood_transp._input!$D$1:$D$95,0),8)),Roundwood_transp._input!$K$1,Roundwood_transp._input!$M$1)</f>
        <v>Transport, lorry &gt;16t, fleet average/RER U</v>
      </c>
      <c r="M13" s="29" t="str">
        <f>IF(ISNUMBER(INDEX(Roundwood_transp._input!$D$1:$M$95,MATCH('2.LCIA'!M$8,Roundwood_transp._input!$D$1:$D$95,0),8)),Roundwood_transp._input!$K$1,Roundwood_transp._input!$M$1)</f>
        <v>Transport, lorry &gt;16t, fleet average/RER U</v>
      </c>
      <c r="N13" s="29" t="str">
        <f>IF(ISNUMBER(INDEX(Roundwood_transp._input!$D$1:$M$95,MATCH('2.LCIA'!N$8,Roundwood_transp._input!$D$1:$D$95,0),8)),Roundwood_transp._input!$K$1,Roundwood_transp._input!$M$1)</f>
        <v>Transport, lorry &gt;16t, fleet average/RER U</v>
      </c>
      <c r="O13" s="29" t="str">
        <f>IF(ISNUMBER(INDEX(Roundwood_transp._input!$D$1:$M$95,MATCH('2.LCIA'!O$8,Roundwood_transp._input!$D$1:$D$95,0),8)),Roundwood_transp._input!$K$1,Roundwood_transp._input!$M$1)</f>
        <v>Transport, lorry &gt;16t, fleet average/RER U</v>
      </c>
      <c r="P13" s="29" t="str">
        <f>IF(ISNUMBER(INDEX(Roundwood_transp._input!$D$1:$M$95,MATCH('2.LCIA'!P$8,Roundwood_transp._input!$D$1:$D$95,0),8)),Roundwood_transp._input!$K$1,Roundwood_transp._input!$M$1)</f>
        <v>Transport, lorry &gt;16t, fleet average/RER U</v>
      </c>
      <c r="Q13" s="29" t="str">
        <f>IF(ISNUMBER(INDEX(Roundwood_transp._input!$D$1:$M$95,MATCH('2.LCIA'!Q$8,Roundwood_transp._input!$D$1:$D$95,0),8)),Roundwood_transp._input!$K$1,Roundwood_transp._input!$M$1)</f>
        <v>Transport, lorry &gt;16t, fleet average/RER U</v>
      </c>
      <c r="R13" s="29" t="str">
        <f>IF(ISNUMBER(INDEX(Roundwood_transp._input!$D$1:$M$95,MATCH('2.LCIA'!R$8,Roundwood_transp._input!$D$1:$D$95,0),8)),Roundwood_transp._input!$K$1,Roundwood_transp._input!$M$1)</f>
        <v>Transport, lorry &gt;16t, fleet average/RER U</v>
      </c>
      <c r="S13" s="29" t="str">
        <f>IF(ISNUMBER(INDEX(Roundwood_transp._input!$D$1:$M$95,MATCH('2.LCIA'!S$8,Roundwood_transp._input!$D$1:$D$95,0),8)),Roundwood_transp._input!$K$1,Roundwood_transp._input!$M$1)</f>
        <v>Transport, lorry &gt;16t, fleet average/RER U</v>
      </c>
      <c r="T13" s="29" t="str">
        <f>IF(ISNUMBER(INDEX(Roundwood_transp._input!$D$1:$M$95,MATCH('2.LCIA'!T$8,Roundwood_transp._input!$D$1:$D$95,0),8)),Roundwood_transp._input!$K$1,Roundwood_transp._input!$M$1)</f>
        <v>Transport, lorry 20-28t, fleet average/CH U</v>
      </c>
      <c r="U13" s="29" t="str">
        <f>IF(ISNUMBER(INDEX(Roundwood_transp._input!$D$1:$M$95,MATCH('2.LCIA'!U$8,Roundwood_transp._input!$D$1:$D$95,0),8)),Roundwood_transp._input!$K$1,Roundwood_transp._input!$M$1)</f>
        <v>Transport, lorry &gt;16t, fleet average/RER U</v>
      </c>
      <c r="V13" s="29" t="str">
        <f>IF(ISNUMBER(INDEX(Roundwood_transp._input!$D$1:$M$95,MATCH('2.LCIA'!V$8,Roundwood_transp._input!$D$1:$D$95,0),8)),Roundwood_transp._input!$K$1,Roundwood_transp._input!$M$1)</f>
        <v>Transport, lorry &gt;16t, fleet average/RER U</v>
      </c>
      <c r="W13" s="29" t="str">
        <f>IF(ISNUMBER(INDEX(Roundwood_transp._input!$D$1:$M$95,MATCH('2.LCIA'!W$8,Roundwood_transp._input!$D$1:$D$95,0),8)),Roundwood_transp._input!$K$1,Roundwood_transp._input!$M$1)</f>
        <v>Transport, lorry &gt;16t, fleet average/RER U</v>
      </c>
      <c r="X13" s="29" t="str">
        <f>IF(ISNUMBER(INDEX(Roundwood_transp._input!$D$1:$M$95,MATCH('2.LCIA'!X$8,Roundwood_transp._input!$D$1:$D$95,0),8)),Roundwood_transp._input!$K$1,Roundwood_transp._input!$M$1)</f>
        <v>Transport, lorry &gt;16t, fleet average/RER U</v>
      </c>
      <c r="Y13" s="29" t="str">
        <f>IF(ISNUMBER(INDEX(Roundwood_transp._input!$D$1:$M$95,MATCH('2.LCIA'!Y$8,Roundwood_transp._input!$D$1:$D$95,0),8)),Roundwood_transp._input!$K$1,Roundwood_transp._input!$M$1)</f>
        <v>Transport, lorry &gt;16t, fleet average/RER U</v>
      </c>
      <c r="Z13" s="29" t="str">
        <f>IF(ISNUMBER(INDEX(Roundwood_transp._input!$D$1:$M$95,MATCH('2.LCIA'!Z$8,Roundwood_transp._input!$D$1:$D$95,0),8)),Roundwood_transp._input!$K$1,Roundwood_transp._input!$M$1)</f>
        <v>Transport, lorry &gt;16t, fleet average/RER U</v>
      </c>
      <c r="AA13" s="29" t="str">
        <f>IF(ISNUMBER(INDEX(Roundwood_transp._input!$D$1:$M$95,MATCH('2.LCIA'!AA$8,Roundwood_transp._input!$D$1:$D$95,0),8)),Roundwood_transp._input!$K$1,Roundwood_transp._input!$M$1)</f>
        <v>Transport, lorry &gt;16t, fleet average/RER U</v>
      </c>
      <c r="AB13" s="29" t="str">
        <f>IF(ISNUMBER(INDEX(Roundwood_transp._input!$D$1:$M$95,MATCH('2.LCIA'!AB$8,Roundwood_transp._input!$D$1:$D$95,0),8)),Roundwood_transp._input!$K$1,Roundwood_transp._input!$M$1)</f>
        <v>Transport, lorry &gt;16t, fleet average/RER U</v>
      </c>
      <c r="AC13" s="29" t="str">
        <f>IF(ISNUMBER(INDEX(Roundwood_transp._input!$D$1:$M$95,MATCH('2.LCIA'!AC$8,Roundwood_transp._input!$D$1:$D$95,0),8)),Roundwood_transp._input!$K$1,Roundwood_transp._input!$M$1)</f>
        <v>Transport, lorry 20-28t, fleet average/CH U</v>
      </c>
      <c r="AD13" s="29" t="str">
        <f>IF(ISNUMBER(INDEX(Roundwood_transp._input!$D$1:$M$95,MATCH('2.LCIA'!AD$8,Roundwood_transp._input!$D$1:$D$95,0),8)),Roundwood_transp._input!$K$1,Roundwood_transp._input!$M$1)</f>
        <v>Transport, lorry &gt;16t, fleet average/RER U</v>
      </c>
      <c r="AE13" s="29" t="str">
        <f>IF(ISNUMBER(INDEX(Roundwood_transp._input!$D$1:$M$95,MATCH('2.LCIA'!AE$8,Roundwood_transp._input!$D$1:$D$95,0),8)),Roundwood_transp._input!$K$1,Roundwood_transp._input!$M$1)</f>
        <v>Transport, lorry &gt;16t, fleet average/RER U</v>
      </c>
      <c r="AF13" s="29" t="str">
        <f>IF(ISNUMBER(INDEX(Roundwood_transp._input!$D$1:$M$95,MATCH('2.LCIA'!AF$8,Roundwood_transp._input!$D$1:$D$95,0),8)),Roundwood_transp._input!$K$1,Roundwood_transp._input!$M$1)</f>
        <v>Transport, lorry &gt;16t, fleet average/RER U</v>
      </c>
      <c r="AG13" s="29" t="str">
        <f>IF(ISNUMBER(INDEX(Roundwood_transp._input!$D$1:$M$95,MATCH('2.LCIA'!AG$8,Roundwood_transp._input!$D$1:$D$95,0),8)),Roundwood_transp._input!$K$1,Roundwood_transp._input!$M$1)</f>
        <v>Transport, lorry &gt;16t, fleet average/RER U</v>
      </c>
      <c r="AH13" s="29" t="str">
        <f>IF(ISNUMBER(INDEX(Roundwood_transp._input!$D$1:$M$95,MATCH('2.LCIA'!AH$8,Roundwood_transp._input!$D$1:$D$95,0),8)),Roundwood_transp._input!$K$1,Roundwood_transp._input!$M$1)</f>
        <v>Transport, lorry &gt;16t, fleet average/RER U</v>
      </c>
      <c r="AI13" s="29" t="str">
        <f>IF(ISNUMBER(INDEX(Roundwood_transp._input!$D$1:$M$95,MATCH('2.LCIA'!AI$8,Roundwood_transp._input!$D$1:$D$95,0),8)),Roundwood_transp._input!$K$1,Roundwood_transp._input!$M$1)</f>
        <v>Transport, lorry &gt;16t, fleet average/RER U</v>
      </c>
      <c r="AJ13" s="29" t="str">
        <f>IF(ISNUMBER(INDEX(Roundwood_transp._input!$D$1:$M$95,MATCH('2.LCIA'!AJ$8,Roundwood_transp._input!$D$1:$D$95,0),8)),Roundwood_transp._input!$K$1,Roundwood_transp._input!$M$1)</f>
        <v>Transport, lorry &gt;16t, fleet average/RER U</v>
      </c>
      <c r="AK13" s="29" t="str">
        <f>IF(ISNUMBER(INDEX(Roundwood_transp._input!$D$1:$M$95,MATCH('2.LCIA'!AK$8,Roundwood_transp._input!$D$1:$D$95,0),8)),Roundwood_transp._input!$K$1,Roundwood_transp._input!$M$1)</f>
        <v>Transport, lorry &gt;16t, fleet average/RER U</v>
      </c>
      <c r="AL13" s="29" t="str">
        <f>IF(ISNUMBER(INDEX(Roundwood_transp._input!$D$1:$M$95,MATCH('2.LCIA'!AL$8,Roundwood_transp._input!$D$1:$D$95,0),8)),Roundwood_transp._input!$K$1,Roundwood_transp._input!$M$1)</f>
        <v>Transport, lorry 20-28t, fleet average/CH U</v>
      </c>
      <c r="AM13" s="29" t="str">
        <f>IF(ISNUMBER(INDEX(Roundwood_transp._input!$D$1:$M$95,MATCH('2.LCIA'!AM$8,Roundwood_transp._input!$D$1:$D$95,0),8)),Roundwood_transp._input!$K$1,Roundwood_transp._input!$M$1)</f>
        <v>Transport, lorry &gt;16t, fleet average/RER U</v>
      </c>
      <c r="AN13" s="29" t="str">
        <f>IF(ISNUMBER(INDEX(Roundwood_transp._input!$D$1:$M$95,MATCH('2.LCIA'!AN$8,Roundwood_transp._input!$D$1:$D$95,0),8)),Roundwood_transp._input!$K$1,Roundwood_transp._input!$M$1)</f>
        <v>Transport, lorry &gt;16t, fleet average/RER U</v>
      </c>
      <c r="AO13" s="29" t="str">
        <f>IF(ISNUMBER(INDEX(Roundwood_transp._input!$D$1:$M$95,MATCH('2.LCIA'!AO$8,Roundwood_transp._input!$D$1:$D$95,0),8)),Roundwood_transp._input!$K$1,Roundwood_transp._input!$M$1)</f>
        <v>Transport, lorry &gt;16t, fleet average/RER U</v>
      </c>
      <c r="AP13" s="29" t="str">
        <f>IF(ISNUMBER(INDEX(Roundwood_transp._input!$D$1:$M$95,MATCH('2.LCIA'!AP$8,Roundwood_transp._input!$D$1:$D$95,0),8)),Roundwood_transp._input!$K$1,Roundwood_transp._input!$M$1)</f>
        <v>Transport, lorry &gt;16t, fleet average/RER U</v>
      </c>
      <c r="AQ13" s="29" t="str">
        <f>IF(ISNUMBER(INDEX(Roundwood_transp._input!$D$1:$M$95,MATCH('2.LCIA'!AQ$8,Roundwood_transp._input!$D$1:$D$95,0),8)),Roundwood_transp._input!$K$1,Roundwood_transp._input!$M$1)</f>
        <v>Transport, lorry &gt;16t, fleet average/RER U</v>
      </c>
      <c r="AR13" s="29" t="str">
        <f>IF(ISNUMBER(INDEX(Roundwood_transp._input!$D$1:$M$95,MATCH('2.LCIA'!AR$8,Roundwood_transp._input!$D$1:$D$95,0),8)),Roundwood_transp._input!$K$1,Roundwood_transp._input!$M$1)</f>
        <v>Transport, lorry &gt;16t, fleet average/RER U</v>
      </c>
      <c r="AS13" s="29" t="str">
        <f>IF(ISNUMBER(INDEX(Roundwood_transp._input!$D$1:$M$95,MATCH('2.LCIA'!AS$8,Roundwood_transp._input!$D$1:$D$95,0),8)),Roundwood_transp._input!$K$1,Roundwood_transp._input!$M$1)</f>
        <v>Transport, lorry &gt;16t, fleet average/RER U</v>
      </c>
      <c r="AT13" s="29" t="str">
        <f>IF(ISNUMBER(INDEX(Roundwood_transp._input!$D$1:$M$95,MATCH('2.LCIA'!AT$8,Roundwood_transp._input!$D$1:$D$95,0),8)),Roundwood_transp._input!$K$1,Roundwood_transp._input!$M$1)</f>
        <v>Transport, lorry &gt;16t, fleet average/RER U</v>
      </c>
      <c r="AU13" s="29" t="str">
        <f>IF(ISNUMBER(INDEX(Roundwood_transp._input!$D$1:$M$95,MATCH('2.LCIA'!AU$8,Roundwood_transp._input!$D$1:$D$95,0),8)),Roundwood_transp._input!$K$1,Roundwood_transp._input!$M$1)</f>
        <v>Transport, lorry 20-28t, fleet average/CH U</v>
      </c>
      <c r="AV13" s="29" t="str">
        <f>IF(ISNUMBER(INDEX(Roundwood_transp._input!$D$1:$M$95,MATCH('2.LCIA'!AV$8,Roundwood_transp._input!$D$1:$D$95,0),8)),Roundwood_transp._input!$K$1,Roundwood_transp._input!$M$1)</f>
        <v>Transport, lorry &gt;16t, fleet average/RER U</v>
      </c>
      <c r="AW13" s="29" t="str">
        <f>IF(ISNUMBER(INDEX(Roundwood_transp._input!$D$1:$M$95,MATCH('2.LCIA'!AW$8,Roundwood_transp._input!$D$1:$D$95,0),8)),Roundwood_transp._input!$K$1,Roundwood_transp._input!$M$1)</f>
        <v>Transport, lorry &gt;16t, fleet average/RER U</v>
      </c>
      <c r="AX13" s="29" t="str">
        <f>IF(ISNUMBER(INDEX(Roundwood_transp._input!$D$1:$M$95,MATCH('2.LCIA'!AX$8,Roundwood_transp._input!$D$1:$D$95,0),8)),Roundwood_transp._input!$K$1,Roundwood_transp._input!$M$1)</f>
        <v>Transport, lorry &gt;16t, fleet average/RER U</v>
      </c>
      <c r="AY13" s="29" t="str">
        <f>IF(ISNUMBER(INDEX(Roundwood_transp._input!$D$1:$M$95,MATCH('2.LCIA'!AY$8,Roundwood_transp._input!$D$1:$D$95,0),8)),Roundwood_transp._input!$K$1,Roundwood_transp._input!$M$1)</f>
        <v>Transport, lorry &gt;16t, fleet average/RER U</v>
      </c>
      <c r="AZ13" s="29" t="str">
        <f>IF(ISNUMBER(INDEX(Roundwood_transp._input!$D$1:$M$95,MATCH('2.LCIA'!AZ$8,Roundwood_transp._input!$D$1:$D$95,0),8)),Roundwood_transp._input!$K$1,Roundwood_transp._input!$M$1)</f>
        <v>Transport, lorry &gt;16t, fleet average/RER U</v>
      </c>
      <c r="BA13" s="29" t="str">
        <f>IF(ISNUMBER(INDEX(Roundwood_transp._input!$D$1:$M$95,MATCH('2.LCIA'!BA$8,Roundwood_transp._input!$D$1:$D$95,0),8)),Roundwood_transp._input!$K$1,Roundwood_transp._input!$M$1)</f>
        <v>Transport, lorry &gt;16t, fleet average/RER U</v>
      </c>
      <c r="BB13" s="29" t="str">
        <f>IF(ISNUMBER(INDEX(Roundwood_transp._input!$D$1:$M$95,MATCH('2.LCIA'!BB$8,Roundwood_transp._input!$D$1:$D$95,0),8)),Roundwood_transp._input!$K$1,Roundwood_transp._input!$M$1)</f>
        <v>Transport, lorry &gt;16t, fleet average/RER U</v>
      </c>
      <c r="BC13" s="29" t="str">
        <f>IF(ISNUMBER(INDEX(Roundwood_transp._input!$D$1:$M$95,MATCH('2.LCIA'!BC$8,Roundwood_transp._input!$D$1:$D$95,0),8)),Roundwood_transp._input!$K$1,Roundwood_transp._input!$M$1)</f>
        <v>Transport, lorry &gt;16t, fleet average/RER U</v>
      </c>
      <c r="BD13" s="29" t="str">
        <f>IF(ISNUMBER(INDEX(Roundwood_transp._input!$D$1:$M$95,MATCH('2.LCIA'!BD$8,Roundwood_transp._input!$D$1:$D$95,0),8)),Roundwood_transp._input!$K$1,Roundwood_transp._input!$M$1)</f>
        <v>Transport, lorry 20-28t, fleet average/CH U</v>
      </c>
      <c r="BE13" s="29" t="str">
        <f>IF(ISNUMBER(INDEX(Roundwood_transp._input!$D$1:$M$95,MATCH('2.LCIA'!BE$8,Roundwood_transp._input!$D$1:$D$95,0),8)),Roundwood_transp._input!$K$1,Roundwood_transp._input!$M$1)</f>
        <v>Transport, lorry &gt;16t, fleet average/RER U</v>
      </c>
      <c r="BF13" s="29" t="str">
        <f>IF(ISNUMBER(INDEX(Roundwood_transp._input!$D$1:$M$95,MATCH('2.LCIA'!BF$8,Roundwood_transp._input!$D$1:$D$95,0),8)),Roundwood_transp._input!$K$1,Roundwood_transp._input!$M$1)</f>
        <v>Transport, lorry &gt;16t, fleet average/RER U</v>
      </c>
      <c r="BG13" s="29" t="str">
        <f>IF(ISNUMBER(INDEX(Roundwood_transp._input!$D$1:$M$95,MATCH('2.LCIA'!BG$8,Roundwood_transp._input!$D$1:$D$95,0),8)),Roundwood_transp._input!$K$1,Roundwood_transp._input!$M$1)</f>
        <v>Transport, lorry &gt;16t, fleet average/RER U</v>
      </c>
      <c r="BH13" s="29" t="str">
        <f>IF(ISNUMBER(INDEX(Roundwood_transp._input!$D$1:$M$95,MATCH('2.LCIA'!BH$8,Roundwood_transp._input!$D$1:$D$95,0),8)),Roundwood_transp._input!$K$1,Roundwood_transp._input!$M$1)</f>
        <v>Transport, lorry &gt;16t, fleet average/RER U</v>
      </c>
      <c r="BI13" s="29" t="str">
        <f>IF(ISNUMBER(INDEX(Roundwood_transp._input!$D$1:$M$95,MATCH('2.LCIA'!BI$8,Roundwood_transp._input!$D$1:$D$95,0),8)),Roundwood_transp._input!$K$1,Roundwood_transp._input!$M$1)</f>
        <v>Transport, lorry &gt;16t, fleet average/RER U</v>
      </c>
      <c r="BJ13" s="29" t="str">
        <f>IF(ISNUMBER(INDEX(Roundwood_transp._input!$D$1:$M$95,MATCH('2.LCIA'!BJ$8,Roundwood_transp._input!$D$1:$D$95,0),8)),Roundwood_transp._input!$K$1,Roundwood_transp._input!$M$1)</f>
        <v>Transport, lorry &gt;16t, fleet average/RER U</v>
      </c>
      <c r="BK13" s="29" t="str">
        <f>IF(ISNUMBER(INDEX(Roundwood_transp._input!$D$1:$M$95,MATCH('2.LCIA'!BK$8,Roundwood_transp._input!$D$1:$D$95,0),8)),Roundwood_transp._input!$K$1,Roundwood_transp._input!$M$1)</f>
        <v>Transport, lorry &gt;16t, fleet average/RER U</v>
      </c>
      <c r="BL13" s="29" t="str">
        <f>IF(ISNUMBER(INDEX(Roundwood_transp._input!$D$1:$M$95,MATCH('2.LCIA'!BL$8,Roundwood_transp._input!$D$1:$D$95,0),8)),Roundwood_transp._input!$K$1,Roundwood_transp._input!$M$1)</f>
        <v>Transport, lorry &gt;16t, fleet average/RER U</v>
      </c>
      <c r="BM13" s="29" t="str">
        <f>IF(ISNUMBER(INDEX(Roundwood_transp._input!$D$1:$M$95,MATCH('2.LCIA'!BM$8,Roundwood_transp._input!$D$1:$D$95,0),8)),Roundwood_transp._input!$K$1,Roundwood_transp._input!$M$1)</f>
        <v>Transport, lorry 20-28t, fleet average/CH U</v>
      </c>
      <c r="BN13" s="29" t="str">
        <f>IF(ISNUMBER(INDEX(Roundwood_transp._input!$D$1:$M$95,MATCH('2.LCIA'!BN$8,Roundwood_transp._input!$D$1:$D$95,0),8)),Roundwood_transp._input!$K$1,Roundwood_transp._input!$M$1)</f>
        <v>Transport, lorry &gt;16t, fleet average/RER U</v>
      </c>
      <c r="BO13" s="29" t="str">
        <f>IF(ISNUMBER(INDEX(Roundwood_transp._input!$D$1:$M$95,MATCH('2.LCIA'!BO$8,Roundwood_transp._input!$D$1:$D$95,0),8)),Roundwood_transp._input!$K$1,Roundwood_transp._input!$M$1)</f>
        <v>Transport, lorry &gt;16t, fleet average/RER U</v>
      </c>
      <c r="BP13" s="29" t="str">
        <f>IF(ISNUMBER(INDEX(Roundwood_transp._input!$D$1:$M$95,MATCH('2.LCIA'!BP$8,Roundwood_transp._input!$D$1:$D$95,0),8)),Roundwood_transp._input!$K$1,Roundwood_transp._input!$M$1)</f>
        <v>Transport, lorry &gt;16t, fleet average/RER U</v>
      </c>
      <c r="BQ13" s="29" t="str">
        <f>IF(ISNUMBER(INDEX(Roundwood_transp._input!$D$1:$M$95,MATCH('2.LCIA'!BQ$8,Roundwood_transp._input!$D$1:$D$95,0),8)),Roundwood_transp._input!$K$1,Roundwood_transp._input!$M$1)</f>
        <v>Transport, lorry &gt;16t, fleet average/RER U</v>
      </c>
      <c r="BR13" s="29" t="str">
        <f>IF(ISNUMBER(INDEX(Roundwood_transp._input!$D$1:$M$95,MATCH('2.LCIA'!BR$8,Roundwood_transp._input!$D$1:$D$95,0),8)),Roundwood_transp._input!$K$1,Roundwood_transp._input!$M$1)</f>
        <v>Transport, lorry &gt;16t, fleet average/RER U</v>
      </c>
      <c r="BS13" s="29" t="str">
        <f>IF(ISNUMBER(INDEX(Roundwood_transp._input!$D$1:$M$95,MATCH('2.LCIA'!BS$8,Roundwood_transp._input!$D$1:$D$95,0),8)),Roundwood_transp._input!$K$1,Roundwood_transp._input!$M$1)</f>
        <v>Transport, lorry &gt;16t, fleet average/RER U</v>
      </c>
      <c r="BT13" s="29" t="str">
        <f>IF(ISNUMBER(INDEX(Roundwood_transp._input!$D$1:$M$95,MATCH('2.LCIA'!BT$8,Roundwood_transp._input!$D$1:$D$95,0),8)),Roundwood_transp._input!$K$1,Roundwood_transp._input!$M$1)</f>
        <v>Transport, lorry &gt;16t, fleet average/RER U</v>
      </c>
      <c r="BU13" s="29" t="str">
        <f>IF(ISNUMBER(INDEX(Roundwood_transp._input!$D$1:$M$95,MATCH('2.LCIA'!BU$8,Roundwood_transp._input!$D$1:$D$95,0),8)),Roundwood_transp._input!$K$1,Roundwood_transp._input!$M$1)</f>
        <v>Transport, lorry &gt;16t, fleet average/RER U</v>
      </c>
      <c r="BV13" s="29" t="str">
        <f>IF(ISNUMBER(INDEX(Roundwood_transp._input!$D$1:$M$95,MATCH('2.LCIA'!BV$8,Roundwood_transp._input!$D$1:$D$95,0),8)),Roundwood_transp._input!$K$1,Roundwood_transp._input!$M$1)</f>
        <v>Transport, lorry 20-28t, fleet average/CH U</v>
      </c>
      <c r="BW13" s="29" t="str">
        <f>IF(ISNUMBER(INDEX(Roundwood_transp._input!$D$1:$M$95,MATCH('2.LCIA'!BW$8,Roundwood_transp._input!$D$1:$D$95,0),8)),Roundwood_transp._input!$K$1,Roundwood_transp._input!$M$1)</f>
        <v>Transport, lorry &gt;16t, fleet average/RER U</v>
      </c>
      <c r="BX13" s="29" t="str">
        <f>IF(ISNUMBER(INDEX(Roundwood_transp._input!$D$1:$M$95,MATCH('2.LCIA'!BX$8,Roundwood_transp._input!$D$1:$D$95,0),8)),Roundwood_transp._input!$K$1,Roundwood_transp._input!$M$1)</f>
        <v>Transport, lorry &gt;16t, fleet average/RER U</v>
      </c>
      <c r="BY13" s="29" t="str">
        <f>IF(ISNUMBER(INDEX(Roundwood_transp._input!$D$1:$M$95,MATCH('2.LCIA'!BY$8,Roundwood_transp._input!$D$1:$D$95,0),8)),Roundwood_transp._input!$K$1,Roundwood_transp._input!$M$1)</f>
        <v>Transport, lorry &gt;16t, fleet average/RER U</v>
      </c>
      <c r="BZ13" s="29" t="str">
        <f>IF(ISNUMBER(INDEX(Roundwood_transp._input!$D$1:$M$95,MATCH('2.LCIA'!BZ$8,Roundwood_transp._input!$D$1:$D$95,0),8)),Roundwood_transp._input!$K$1,Roundwood_transp._input!$M$1)</f>
        <v>Transport, lorry &gt;16t, fleet average/RER U</v>
      </c>
      <c r="CA13" s="29" t="str">
        <f>IF(ISNUMBER(INDEX(Roundwood_transp._input!$D$1:$M$95,MATCH('2.LCIA'!CA$8,Roundwood_transp._input!$D$1:$D$95,0),8)),Roundwood_transp._input!$K$1,Roundwood_transp._input!$M$1)</f>
        <v>Transport, lorry &gt;16t, fleet average/RER U</v>
      </c>
      <c r="CB13" s="29" t="str">
        <f>IF(ISNUMBER(INDEX(Roundwood_transp._input!$D$1:$M$95,MATCH('2.LCIA'!CB$8,Roundwood_transp._input!$D$1:$D$95,0),8)),Roundwood_transp._input!$K$1,Roundwood_transp._input!$M$1)</f>
        <v>Transport, lorry &gt;16t, fleet average/RER U</v>
      </c>
      <c r="CC13" s="29" t="str">
        <f>IF(ISNUMBER(INDEX(Roundwood_transp._input!$D$1:$M$95,MATCH('2.LCIA'!CC$8,Roundwood_transp._input!$D$1:$D$95,0),8)),Roundwood_transp._input!$K$1,Roundwood_transp._input!$M$1)</f>
        <v>Transport, lorry &gt;16t, fleet average/RER U</v>
      </c>
      <c r="CD13" s="29" t="str">
        <f>IF(ISNUMBER(INDEX(Roundwood_transp._input!$D$1:$M$95,MATCH('2.LCIA'!CD$8,Roundwood_transp._input!$D$1:$D$95,0),8)),Roundwood_transp._input!$K$1,Roundwood_transp._input!$M$1)</f>
        <v>Transport, lorry &gt;16t, fleet average/RER U</v>
      </c>
      <c r="CE13" s="29" t="str">
        <f>IF(ISNUMBER(INDEX(Roundwood_transp._input!$D$1:$M$95,MATCH('2.LCIA'!CE$8,Roundwood_transp._input!$D$1:$D$95,0),8)),Roundwood_transp._input!$K$1,Roundwood_transp._input!$M$1)</f>
        <v>Transport, lorry 20-28t, fleet average/CH U</v>
      </c>
      <c r="CF13" s="29" t="str">
        <f>IF(ISNUMBER(INDEX(Roundwood_transp._input!$D$1:$M$95,MATCH('2.LCIA'!CF$8,Roundwood_transp._input!$D$1:$D$95,0),8)),Roundwood_transp._input!$K$1,Roundwood_transp._input!$M$1)</f>
        <v>Transport, lorry &gt;16t, fleet average/RER U</v>
      </c>
      <c r="CG13" s="29" t="str">
        <f>IF(ISNUMBER(INDEX(Roundwood_transp._input!$D$1:$M$95,MATCH('2.LCIA'!CG$8,Roundwood_transp._input!$D$1:$D$95,0),8)),Roundwood_transp._input!$K$1,Roundwood_transp._input!$M$1)</f>
        <v>Transport, lorry &gt;16t, fleet average/RER U</v>
      </c>
      <c r="CH13" s="29" t="str">
        <f>IF(ISNUMBER(INDEX(Roundwood_transp._input!$D$1:$M$95,MATCH('2.LCIA'!CH$8,Roundwood_transp._input!$D$1:$D$95,0),8)),Roundwood_transp._input!$K$1,Roundwood_transp._input!$M$1)</f>
        <v>Transport, lorry &gt;16t, fleet average/RER U</v>
      </c>
      <c r="CI13" s="29" t="str">
        <f>IF(ISNUMBER(INDEX(Roundwood_transp._input!$D$1:$M$95,MATCH('2.LCIA'!CI$8,Roundwood_transp._input!$D$1:$D$95,0),8)),Roundwood_transp._input!$K$1,Roundwood_transp._input!$M$1)</f>
        <v>Transport, lorry &gt;16t, fleet average/RER U</v>
      </c>
      <c r="CJ13" s="29" t="str">
        <f>IF(ISNUMBER(INDEX(Roundwood_transp._input!$D$1:$M$95,MATCH('2.LCIA'!CJ$8,Roundwood_transp._input!$D$1:$D$95,0),8)),Roundwood_transp._input!$K$1,Roundwood_transp._input!$M$1)</f>
        <v>Transport, lorry &gt;16t, fleet average/RER U</v>
      </c>
      <c r="CK13" s="29" t="str">
        <f>IF(ISNUMBER(INDEX(Roundwood_transp._input!$D$1:$M$95,MATCH('2.LCIA'!CK$8,Roundwood_transp._input!$D$1:$D$95,0),8)),Roundwood_transp._input!$K$1,Roundwood_transp._input!$M$1)</f>
        <v>Transport, lorry &gt;16t, fleet average/RER U</v>
      </c>
      <c r="CL13" s="29" t="str">
        <f>IF(ISNUMBER(INDEX(Roundwood_transp._input!$D$1:$M$95,MATCH('2.LCIA'!CL$8,Roundwood_transp._input!$D$1:$D$95,0),8)),Roundwood_transp._input!$K$1,Roundwood_transp._input!$M$1)</f>
        <v>Transport, lorry &gt;16t, fleet average/RER U</v>
      </c>
      <c r="CM13" s="29" t="str">
        <f>IF(ISNUMBER(INDEX(Roundwood_transp._input!$D$1:$M$95,MATCH('2.LCIA'!CM$8,Roundwood_transp._input!$D$1:$D$95,0),8)),Roundwood_transp._input!$K$1,Roundwood_transp._input!$M$1)</f>
        <v>Transport, lorry &gt;16t, fleet average/RER U</v>
      </c>
      <c r="CN13" s="29" t="str">
        <f>IF(ISNUMBER(INDEX(Roundwood_transp._input!$D$1:$M$95,MATCH('2.LCIA'!CN$8,Roundwood_transp._input!$D$1:$D$95,0),8)),Roundwood_transp._input!$K$1,Roundwood_transp._input!$M$1)</f>
        <v>Transport, lorry 20-28t, fleet average/CH U</v>
      </c>
      <c r="CO13" s="29" t="str">
        <f>IF(ISNUMBER(INDEX(Roundwood_transp._input!$D$1:$M$95,MATCH('2.LCIA'!CO$8,Roundwood_transp._input!$D$1:$D$95,0),8)),Roundwood_transp._input!$K$1,Roundwood_transp._input!$M$1)</f>
        <v>Transport, lorry &gt;16t, fleet average/RER U</v>
      </c>
      <c r="CP13" s="29" t="str">
        <f>IF(ISNUMBER(INDEX(Roundwood_transp._input!$D$1:$M$95,MATCH('2.LCIA'!CP$8,Roundwood_transp._input!$D$1:$D$95,0),8)),Roundwood_transp._input!$K$1,Roundwood_transp._input!$M$1)</f>
        <v>Transport, lorry &gt;16t, fleet average/RER U</v>
      </c>
      <c r="CQ13" s="29" t="str">
        <f>IF(ISNUMBER(INDEX(Roundwood_transp._input!$D$1:$M$95,MATCH('2.LCIA'!CQ$8,Roundwood_transp._input!$D$1:$D$95,0),8)),Roundwood_transp._input!$K$1,Roundwood_transp._input!$M$1)</f>
        <v>Transport, lorry &gt;16t, fleet average/RER U</v>
      </c>
      <c r="CR13" s="29" t="str">
        <f>IF(ISNUMBER(INDEX(Roundwood_transp._input!$D$1:$M$95,MATCH('2.LCIA'!CR$8,Roundwood_transp._input!$D$1:$D$95,0),8)),Roundwood_transp._input!$K$1,Roundwood_transp._input!$M$1)</f>
        <v>Transport, lorry &gt;16t, fleet average/RER U</v>
      </c>
      <c r="CS13" s="29" t="str">
        <f>IF(ISNUMBER(INDEX(Roundwood_transp._input!$D$1:$M$95,MATCH('2.LCIA'!CS$8,Roundwood_transp._input!$D$1:$D$95,0),8)),Roundwood_transp._input!$K$1,Roundwood_transp._input!$M$1)</f>
        <v>Transport, lorry &gt;16t, fleet average/RER U</v>
      </c>
      <c r="CT13" s="29" t="str">
        <f>IF(ISNUMBER(INDEX(Roundwood_transp._input!$D$1:$M$95,MATCH('2.LCIA'!CT$8,Roundwood_transp._input!$D$1:$D$95,0),8)),Roundwood_transp._input!$K$1,Roundwood_transp._input!$M$1)</f>
        <v>Transport, lorry &gt;16t, fleet average/RER U</v>
      </c>
      <c r="CU13" s="29" t="str">
        <f>IF(ISNUMBER(INDEX(Roundwood_transp._input!$D$1:$M$95,MATCH('2.LCIA'!CU$8,Roundwood_transp._input!$D$1:$D$95,0),8)),Roundwood_transp._input!$K$1,Roundwood_transp._input!$M$1)</f>
        <v>Transport, lorry &gt;16t, fleet average/RER U</v>
      </c>
      <c r="CV13" s="29" t="str">
        <f>IF(ISNUMBER(INDEX(Roundwood_transp._input!$D$1:$M$95,MATCH('2.LCIA'!CV$8,Roundwood_transp._input!$D$1:$D$95,0),8)),Roundwood_transp._input!$K$1,Roundwood_transp._input!$M$1)</f>
        <v>Transport, lorry &gt;16t, fleet average/RER U</v>
      </c>
      <c r="CW13" s="29" t="str">
        <f>IF(ISNUMBER(INDEX(Roundwood_transp._input!$D$1:$M$95,MATCH('2.LCIA'!CW$8,Roundwood_transp._input!$D$1:$D$95,0),8)),Roundwood_transp._input!$K$1,Roundwood_transp._input!$M$1)</f>
        <v>Transport, lorry 20-28t, fleet average/CH U</v>
      </c>
      <c r="CX13" s="29" t="str">
        <f>IF(ISNUMBER(INDEX(Roundwood_transp._input!$D$1:$M$95,MATCH('2.LCIA'!CX$8,Roundwood_transp._input!$D$1:$D$95,0),8)),Roundwood_transp._input!$K$1,Roundwood_transp._input!$M$1)</f>
        <v>Transport, lorry &gt;16t, fleet average/RER U</v>
      </c>
      <c r="CY13" s="29" t="str">
        <f>IF(ISNUMBER(INDEX(Roundwood_transp._input!$D$1:$M$95,MATCH('2.LCIA'!CY$8,Roundwood_transp._input!$D$1:$D$95,0),8)),Roundwood_transp._input!$K$1,Roundwood_transp._input!$M$1)</f>
        <v>Transport, lorry &gt;16t, fleet average/RER U</v>
      </c>
      <c r="CZ13" s="29" t="str">
        <f>IF(ISNUMBER(INDEX(Roundwood_transp._input!$D$1:$M$95,MATCH('2.LCIA'!CZ$8,Roundwood_transp._input!$D$1:$D$95,0),8)),Roundwood_transp._input!$K$1,Roundwood_transp._input!$M$1)</f>
        <v>Transport, lorry &gt;16t, fleet average/RER U</v>
      </c>
      <c r="DA13" s="29" t="str">
        <f>IF(ISNUMBER(INDEX(Roundwood_transp._input!$D$1:$M$95,MATCH('2.LCIA'!DA$8,Roundwood_transp._input!$D$1:$D$95,0),8)),Roundwood_transp._input!$K$1,Roundwood_transp._input!$M$1)</f>
        <v>Transport, lorry &gt;16t, fleet average/RER U</v>
      </c>
      <c r="DB13" s="29" t="str">
        <f>IF(ISNUMBER(INDEX(Roundwood_transp._input!$D$1:$M$95,MATCH('2.LCIA'!DB$8,Roundwood_transp._input!$D$1:$D$95,0),8)),Roundwood_transp._input!$K$1,Roundwood_transp._input!$M$1)</f>
        <v>Transport, lorry &gt;16t, fleet average/RER U</v>
      </c>
      <c r="DC13" s="29" t="str">
        <f>IF(ISNUMBER(INDEX(Roundwood_transp._input!$D$1:$M$95,MATCH('2.LCIA'!DC$8,Roundwood_transp._input!$D$1:$D$95,0),8)),Roundwood_transp._input!$K$1,Roundwood_transp._input!$M$1)</f>
        <v>Transport, lorry &gt;16t, fleet average/RER U</v>
      </c>
      <c r="DD13" s="29" t="str">
        <f>IF(ISNUMBER(INDEX(Roundwood_transp._input!$D$1:$M$95,MATCH('2.LCIA'!DD$8,Roundwood_transp._input!$D$1:$D$95,0),8)),Roundwood_transp._input!$K$1,Roundwood_transp._input!$M$1)</f>
        <v>Transport, lorry &gt;16t, fleet average/RER U</v>
      </c>
      <c r="DE13" s="29" t="str">
        <f>IF(ISNUMBER(INDEX(Roundwood_transp._input!$D$1:$M$95,MATCH('2.LCIA'!DE$8,Roundwood_transp._input!$D$1:$D$95,0),8)),Roundwood_transp._input!$K$1,Roundwood_transp._input!$M$1)</f>
        <v>Transport, lorry &gt;16t, fleet average/RER U</v>
      </c>
      <c r="DF13" s="29" t="str">
        <f>IF(ISNUMBER(INDEX(Roundwood_transp._input!$D$1:$M$95,MATCH('2.LCIA'!DF$8,Roundwood_transp._input!$D$1:$D$95,0),8)),Roundwood_transp._input!$K$1,Roundwood_transp._input!$M$1)</f>
        <v>Transport, lorry 20-28t, fleet average/CH U</v>
      </c>
      <c r="DG13" s="29" t="str">
        <f>IF(ISNUMBER(INDEX(Roundwood_transp._input!$D$1:$M$95,MATCH('2.LCIA'!DG$8,Roundwood_transp._input!$D$1:$D$95,0),8)),Roundwood_transp._input!$K$1,Roundwood_transp._input!$M$1)</f>
        <v>Transport, lorry 20-28t, fleet average/CH U</v>
      </c>
      <c r="DH13" s="29" t="str">
        <f>IF(ISNUMBER(INDEX(Roundwood_transp._input!$D$1:$M$95,MATCH('2.LCIA'!DH$8,Roundwood_transp._input!$D$1:$D$95,0),8)),Roundwood_transp._input!$K$1,Roundwood_transp._input!$M$1)</f>
        <v>Transport, lorry 20-28t, fleet average/CH U</v>
      </c>
      <c r="DI13" s="29" t="str">
        <f>IF(ISNUMBER(INDEX(Roundwood_transp._input!$D$1:$M$95,MATCH('2.LCIA'!DI$8,Roundwood_transp._input!$D$1:$D$95,0),8)),Roundwood_transp._input!$K$1,Roundwood_transp._input!$M$1)</f>
        <v>Transport, lorry &gt;16t, fleet average/RER U</v>
      </c>
      <c r="DJ13" s="29" t="str">
        <f>IF(ISNUMBER(INDEX(Roundwood_transp._input!$D$1:$M$95,MATCH('2.LCIA'!DJ$8,Roundwood_transp._input!$D$1:$D$95,0),8)),Roundwood_transp._input!$K$1,Roundwood_transp._input!$M$1)</f>
        <v>Transport, lorry &gt;16t, fleet average/RER U</v>
      </c>
      <c r="DK13" s="29" t="str">
        <f>IF(ISNUMBER(INDEX(Roundwood_transp._input!$D$1:$M$95,MATCH('2.LCIA'!DK$8,Roundwood_transp._input!$D$1:$D$95,0),8)),Roundwood_transp._input!$K$1,Roundwood_transp._input!$M$1)</f>
        <v>Transport, lorry &gt;16t, fleet average/RER U</v>
      </c>
      <c r="DL13" s="29" t="str">
        <f>IF(ISNUMBER(INDEX(Roundwood_transp._input!$D$1:$M$95,MATCH('2.LCIA'!DL$8,Roundwood_transp._input!$D$1:$D$95,0),8)),Roundwood_transp._input!$K$1,Roundwood_transp._input!$M$1)</f>
        <v>Transport, lorry &gt;16t, fleet average/RER U</v>
      </c>
      <c r="DM13" s="29" t="str">
        <f>IF(ISNUMBER(INDEX(Roundwood_transp._input!$D$1:$M$95,MATCH('2.LCIA'!DM$8,Roundwood_transp._input!$D$1:$D$95,0),8)),Roundwood_transp._input!$K$1,Roundwood_transp._input!$M$1)</f>
        <v>Transport, lorry &gt;16t, fleet average/RER U</v>
      </c>
      <c r="DN13" s="29" t="str">
        <f>IF(ISNUMBER(INDEX(Roundwood_transp._input!$D$1:$M$95,MATCH('2.LCIA'!DN$8,Roundwood_transp._input!$D$1:$D$95,0),8)),Roundwood_transp._input!$K$1,Roundwood_transp._input!$M$1)</f>
        <v>Transport, lorry &gt;16t, fleet average/RER U</v>
      </c>
      <c r="DO13" s="29" t="str">
        <f>IF(ISNUMBER(INDEX(Roundwood_transp._input!$D$1:$M$95,MATCH('2.LCIA'!DO$8,Roundwood_transp._input!$D$1:$D$95,0),8)),Roundwood_transp._input!$K$1,Roundwood_transp._input!$M$1)</f>
        <v>Transport, lorry &gt;16t, fleet average/RER U</v>
      </c>
      <c r="DP13" s="29" t="str">
        <f>IF(ISNUMBER(INDEX(Roundwood_transp._input!$D$1:$M$95,MATCH('2.LCIA'!DP$8,Roundwood_transp._input!$D$1:$D$95,0),8)),Roundwood_transp._input!$K$1,Roundwood_transp._input!$M$1)</f>
        <v>Transport, lorry &gt;16t, fleet average/RER U</v>
      </c>
      <c r="DQ13" s="29" t="str">
        <f>IF(ISNUMBER(INDEX(Roundwood_transp._input!$D$1:$M$95,MATCH('2.LCIA'!DQ$8,Roundwood_transp._input!$D$1:$D$95,0),8)),Roundwood_transp._input!$K$1,Roundwood_transp._input!$M$1)</f>
        <v>Transport, lorry 20-28t, fleet average/CH U</v>
      </c>
      <c r="DR13" s="29" t="str">
        <f>IF(ISNUMBER(INDEX(Roundwood_transp._input!$D$1:$M$95,MATCH('2.LCIA'!DR$8,Roundwood_transp._input!$D$1:$D$95,0),8)),Roundwood_transp._input!$K$1,Roundwood_transp._input!$M$1)</f>
        <v>Transport, lorry &gt;16t, fleet average/RER U</v>
      </c>
      <c r="DS13" s="29" t="str">
        <f>IF(ISNUMBER(INDEX(Roundwood_transp._input!$D$1:$M$95,MATCH('2.LCIA'!DS$8,Roundwood_transp._input!$D$1:$D$95,0),8)),Roundwood_transp._input!$K$1,Roundwood_transp._input!$M$1)</f>
        <v>Transport, lorry &gt;16t, fleet average/RER U</v>
      </c>
      <c r="DT13" s="29" t="str">
        <f>IF(ISNUMBER(INDEX(Roundwood_transp._input!$D$1:$M$95,MATCH('2.LCIA'!DT$8,Roundwood_transp._input!$D$1:$D$95,0),8)),Roundwood_transp._input!$K$1,Roundwood_transp._input!$M$1)</f>
        <v>Transport, lorry &gt;16t, fleet average/RER U</v>
      </c>
      <c r="DU13" s="29" t="str">
        <f>IF(ISNUMBER(INDEX(Roundwood_transp._input!$D$1:$M$95,MATCH('2.LCIA'!DU$8,Roundwood_transp._input!$D$1:$D$95,0),8)),Roundwood_transp._input!$K$1,Roundwood_transp._input!$M$1)</f>
        <v>Transport, lorry &gt;16t, fleet average/RER U</v>
      </c>
      <c r="DV13" s="29" t="str">
        <f>IF(ISNUMBER(INDEX(Roundwood_transp._input!$D$1:$M$95,MATCH('2.LCIA'!DV$8,Roundwood_transp._input!$D$1:$D$95,0),8)),Roundwood_transp._input!$K$1,Roundwood_transp._input!$M$1)</f>
        <v>Transport, lorry &gt;16t, fleet average/RER U</v>
      </c>
      <c r="DW13" s="29" t="str">
        <f>IF(ISNUMBER(INDEX(Roundwood_transp._input!$D$1:$M$95,MATCH('2.LCIA'!DW$8,Roundwood_transp._input!$D$1:$D$95,0),8)),Roundwood_transp._input!$K$1,Roundwood_transp._input!$M$1)</f>
        <v>Transport, lorry &gt;16t, fleet average/RER U</v>
      </c>
      <c r="DX13" s="29" t="str">
        <f>IF(ISNUMBER(INDEX(Roundwood_transp._input!$D$1:$M$95,MATCH('2.LCIA'!DX$8,Roundwood_transp._input!$D$1:$D$95,0),8)),Roundwood_transp._input!$K$1,Roundwood_transp._input!$M$1)</f>
        <v>Transport, lorry &gt;16t, fleet average/RER U</v>
      </c>
      <c r="DY13" s="29" t="str">
        <f>IF(ISNUMBER(INDEX(Roundwood_transp._input!$D$1:$M$95,MATCH('2.LCIA'!DY$8,Roundwood_transp._input!$D$1:$D$95,0),8)),Roundwood_transp._input!$K$1,Roundwood_transp._input!$M$1)</f>
        <v>Transport, lorry &gt;16t, fleet average/RER U</v>
      </c>
      <c r="DZ13" s="29" t="str">
        <f>IF(ISNUMBER(INDEX(Roundwood_transp._input!$D$1:$M$95,MATCH('2.LCIA'!DZ$8,Roundwood_transp._input!$D$1:$D$95,0),8)),Roundwood_transp._input!$K$1,Roundwood_transp._input!$M$1)</f>
        <v>Transport, lorry 20-28t, fleet average/CH U</v>
      </c>
      <c r="EA13" s="29" t="str">
        <f>IF(ISNUMBER(INDEX(Roundwood_transp._input!$D$1:$M$95,MATCH('2.LCIA'!EA$8,Roundwood_transp._input!$D$1:$D$95,0),8)),Roundwood_transp._input!$K$1,Roundwood_transp._input!$M$1)</f>
        <v>Transport, lorry &gt;16t, fleet average/RER U</v>
      </c>
      <c r="EB13" s="29" t="str">
        <f>IF(ISNUMBER(INDEX(Roundwood_transp._input!$D$1:$M$95,MATCH('2.LCIA'!EB$8,Roundwood_transp._input!$D$1:$D$95,0),8)),Roundwood_transp._input!$K$1,Roundwood_transp._input!$M$1)</f>
        <v>Transport, lorry &gt;16t, fleet average/RER U</v>
      </c>
      <c r="EC13" s="29" t="str">
        <f>IF(ISNUMBER(INDEX(Roundwood_transp._input!$D$1:$M$95,MATCH('2.LCIA'!EC$8,Roundwood_transp._input!$D$1:$D$95,0),8)),Roundwood_transp._input!$K$1,Roundwood_transp._input!$M$1)</f>
        <v>Transport, lorry &gt;16t, fleet average/RER U</v>
      </c>
      <c r="ED13" s="29" t="str">
        <f>IF(ISNUMBER(INDEX(Roundwood_transp._input!$D$1:$M$95,MATCH('2.LCIA'!ED$8,Roundwood_transp._input!$D$1:$D$95,0),8)),Roundwood_transp._input!$K$1,Roundwood_transp._input!$M$1)</f>
        <v>Transport, lorry &gt;16t, fleet average/RER U</v>
      </c>
      <c r="EE13" s="29" t="str">
        <f>IF(ISNUMBER(INDEX(Roundwood_transp._input!$D$1:$M$95,MATCH('2.LCIA'!EE$8,Roundwood_transp._input!$D$1:$D$95,0),8)),Roundwood_transp._input!$K$1,Roundwood_transp._input!$M$1)</f>
        <v>Transport, lorry &gt;16t, fleet average/RER U</v>
      </c>
      <c r="EF13" s="29" t="str">
        <f>IF(ISNUMBER(INDEX(Roundwood_transp._input!$D$1:$M$95,MATCH('2.LCIA'!EF$8,Roundwood_transp._input!$D$1:$D$95,0),8)),Roundwood_transp._input!$K$1,Roundwood_transp._input!$M$1)</f>
        <v>Transport, lorry &gt;16t, fleet average/RER U</v>
      </c>
      <c r="EG13" s="29" t="str">
        <f>IF(ISNUMBER(INDEX(Roundwood_transp._input!$D$1:$M$95,MATCH('2.LCIA'!EG$8,Roundwood_transp._input!$D$1:$D$95,0),8)),Roundwood_transp._input!$K$1,Roundwood_transp._input!$M$1)</f>
        <v>Transport, lorry &gt;16t, fleet average/RER U</v>
      </c>
      <c r="EH13" s="29" t="str">
        <f>IF(ISNUMBER(INDEX(Roundwood_transp._input!$D$1:$M$95,MATCH('2.LCIA'!EH$8,Roundwood_transp._input!$D$1:$D$95,0),8)),Roundwood_transp._input!$K$1,Roundwood_transp._input!$M$1)</f>
        <v>Transport, lorry &gt;16t, fleet average/RER U</v>
      </c>
      <c r="EI13" s="29" t="str">
        <f>IF(ISNUMBER(INDEX(Roundwood_transp._input!$D$1:$M$95,MATCH('2.LCIA'!EI$8,Roundwood_transp._input!$D$1:$D$95,0),8)),Roundwood_transp._input!$K$1,Roundwood_transp._input!$M$1)</f>
        <v>Transport, lorry 20-28t, fleet average/CH U</v>
      </c>
      <c r="EJ13" s="29" t="str">
        <f>IF(ISNUMBER(INDEX(Roundwood_transp._input!$D$1:$M$95,MATCH('2.LCIA'!EJ$8,Roundwood_transp._input!$D$1:$D$95,0),8)),Roundwood_transp._input!$K$1,Roundwood_transp._input!$M$1)</f>
        <v>Transport, lorry &gt;16t, fleet average/RER U</v>
      </c>
      <c r="EK13" s="29" t="str">
        <f>IF(ISNUMBER(INDEX(Roundwood_transp._input!$D$1:$M$95,MATCH('2.LCIA'!EK$8,Roundwood_transp._input!$D$1:$D$95,0),8)),Roundwood_transp._input!$K$1,Roundwood_transp._input!$M$1)</f>
        <v>Transport, lorry &gt;16t, fleet average/RER U</v>
      </c>
      <c r="EL13" s="29" t="str">
        <f>IF(ISNUMBER(INDEX(Roundwood_transp._input!$D$1:$M$95,MATCH('2.LCIA'!EL$8,Roundwood_transp._input!$D$1:$D$95,0),8)),Roundwood_transp._input!$K$1,Roundwood_transp._input!$M$1)</f>
        <v>Transport, lorry &gt;16t, fleet average/RER U</v>
      </c>
      <c r="EM13" s="29" t="str">
        <f>IF(ISNUMBER(INDEX(Roundwood_transp._input!$D$1:$M$95,MATCH('2.LCIA'!EM$8,Roundwood_transp._input!$D$1:$D$95,0),8)),Roundwood_transp._input!$K$1,Roundwood_transp._input!$M$1)</f>
        <v>Transport, lorry &gt;16t, fleet average/RER U</v>
      </c>
      <c r="EN13" s="29" t="str">
        <f>IF(ISNUMBER(INDEX(Roundwood_transp._input!$D$1:$M$95,MATCH('2.LCIA'!EN$8,Roundwood_transp._input!$D$1:$D$95,0),8)),Roundwood_transp._input!$K$1,Roundwood_transp._input!$M$1)</f>
        <v>Transport, lorry &gt;16t, fleet average/RER U</v>
      </c>
      <c r="EO13" s="29" t="str">
        <f>IF(ISNUMBER(INDEX(Roundwood_transp._input!$D$1:$M$95,MATCH('2.LCIA'!EO$8,Roundwood_transp._input!$D$1:$D$95,0),8)),Roundwood_transp._input!$K$1,Roundwood_transp._input!$M$1)</f>
        <v>Transport, lorry &gt;16t, fleet average/RER U</v>
      </c>
      <c r="EP13" s="29" t="str">
        <f>IF(ISNUMBER(INDEX(Roundwood_transp._input!$D$1:$M$95,MATCH('2.LCIA'!EP$8,Roundwood_transp._input!$D$1:$D$95,0),8)),Roundwood_transp._input!$K$1,Roundwood_transp._input!$M$1)</f>
        <v>Transport, lorry &gt;16t, fleet average/RER U</v>
      </c>
      <c r="EQ13" s="29" t="str">
        <f>IF(ISNUMBER(INDEX(Roundwood_transp._input!$D$1:$M$95,MATCH('2.LCIA'!EQ$8,Roundwood_transp._input!$D$1:$D$95,0),8)),Roundwood_transp._input!$K$1,Roundwood_transp._input!$M$1)</f>
        <v>Transport, lorry &gt;16t, fleet average/RER U</v>
      </c>
      <c r="ER13" s="29" t="str">
        <f>IF(ISNUMBER(INDEX(Roundwood_transp._input!$D$1:$M$95,MATCH('2.LCIA'!ER$8,Roundwood_transp._input!$D$1:$D$95,0),8)),Roundwood_transp._input!$K$1,Roundwood_transp._input!$M$1)</f>
        <v>Transport, lorry 20-28t, fleet average/CH U</v>
      </c>
      <c r="ES13" s="29" t="str">
        <f>IF(ISNUMBER(INDEX(Roundwood_transp._input!$D$1:$M$95,MATCH('2.LCIA'!ES$8,Roundwood_transp._input!$D$1:$D$95,0),8)),Roundwood_transp._input!$K$1,Roundwood_transp._input!$M$1)</f>
        <v>Transport, lorry &gt;16t, fleet average/RER U</v>
      </c>
      <c r="ET13" s="29" t="str">
        <f>IF(ISNUMBER(INDEX(Roundwood_transp._input!$D$1:$M$95,MATCH('2.LCIA'!ET$8,Roundwood_transp._input!$D$1:$D$95,0),8)),Roundwood_transp._input!$K$1,Roundwood_transp._input!$M$1)</f>
        <v>Transport, lorry &gt;16t, fleet average/RER U</v>
      </c>
      <c r="EU13" s="29" t="str">
        <f>IF(ISNUMBER(INDEX(Roundwood_transp._input!$D$1:$M$95,MATCH('2.LCIA'!EU$8,Roundwood_transp._input!$D$1:$D$95,0),8)),Roundwood_transp._input!$K$1,Roundwood_transp._input!$M$1)</f>
        <v>Transport, lorry &gt;16t, fleet average/RER U</v>
      </c>
      <c r="EV13" s="29" t="str">
        <f>IF(ISNUMBER(INDEX(Roundwood_transp._input!$D$1:$M$95,MATCH('2.LCIA'!EV$8,Roundwood_transp._input!$D$1:$D$95,0),8)),Roundwood_transp._input!$K$1,Roundwood_transp._input!$M$1)</f>
        <v>Transport, lorry &gt;16t, fleet average/RER U</v>
      </c>
      <c r="EW13" s="29" t="str">
        <f>IF(ISNUMBER(INDEX(Roundwood_transp._input!$D$1:$M$95,MATCH('2.LCIA'!EW$8,Roundwood_transp._input!$D$1:$D$95,0),8)),Roundwood_transp._input!$K$1,Roundwood_transp._input!$M$1)</f>
        <v>Transport, lorry &gt;16t, fleet average/RER U</v>
      </c>
      <c r="EX13" s="29" t="str">
        <f>IF(ISNUMBER(INDEX(Roundwood_transp._input!$D$1:$M$95,MATCH('2.LCIA'!EX$8,Roundwood_transp._input!$D$1:$D$95,0),8)),Roundwood_transp._input!$K$1,Roundwood_transp._input!$M$1)</f>
        <v>Transport, lorry &gt;16t, fleet average/RER U</v>
      </c>
      <c r="EY13" s="29" t="str">
        <f>IF(ISNUMBER(INDEX(Roundwood_transp._input!$D$1:$M$95,MATCH('2.LCIA'!EY$8,Roundwood_transp._input!$D$1:$D$95,0),8)),Roundwood_transp._input!$K$1,Roundwood_transp._input!$M$1)</f>
        <v>Transport, lorry &gt;16t, fleet average/RER U</v>
      </c>
      <c r="EZ13" s="29" t="str">
        <f>IF(ISNUMBER(INDEX(Roundwood_transp._input!$D$1:$M$95,MATCH('2.LCIA'!EZ$8,Roundwood_transp._input!$D$1:$D$95,0),8)),Roundwood_transp._input!$K$1,Roundwood_transp._input!$M$1)</f>
        <v>Transport, lorry &gt;16t, fleet average/RER U</v>
      </c>
      <c r="FA13" s="29" t="str">
        <f>IF(ISNUMBER(INDEX(Roundwood_transp._input!$D$1:$M$95,MATCH('2.LCIA'!FA$8,Roundwood_transp._input!$D$1:$D$95,0),8)),Roundwood_transp._input!$K$1,Roundwood_transp._input!$M$1)</f>
        <v>Transport, lorry 20-28t, fleet average/CH U</v>
      </c>
      <c r="FB13" s="29" t="str">
        <f>IF(ISNUMBER(INDEX(Roundwood_transp._input!$D$1:$M$95,MATCH('2.LCIA'!FB$8,Roundwood_transp._input!$D$1:$D$95,0),8)),Roundwood_transp._input!$K$1,Roundwood_transp._input!$M$1)</f>
        <v>Transport, lorry &gt;16t, fleet average/RER U</v>
      </c>
      <c r="FC13" s="29" t="str">
        <f>IF(ISNUMBER(INDEX(Roundwood_transp._input!$D$1:$M$95,MATCH('2.LCIA'!FC$8,Roundwood_transp._input!$D$1:$D$95,0),8)),Roundwood_transp._input!$K$1,Roundwood_transp._input!$M$1)</f>
        <v>Transport, lorry &gt;16t, fleet average/RER U</v>
      </c>
      <c r="FD13" s="29" t="str">
        <f>IF(ISNUMBER(INDEX(Roundwood_transp._input!$D$1:$M$95,MATCH('2.LCIA'!FD$8,Roundwood_transp._input!$D$1:$D$95,0),8)),Roundwood_transp._input!$K$1,Roundwood_transp._input!$M$1)</f>
        <v>Transport, lorry &gt;16t, fleet average/RER U</v>
      </c>
      <c r="FE13" s="29" t="str">
        <f>IF(ISNUMBER(INDEX(Roundwood_transp._input!$D$1:$M$95,MATCH('2.LCIA'!FE$8,Roundwood_transp._input!$D$1:$D$95,0),8)),Roundwood_transp._input!$K$1,Roundwood_transp._input!$M$1)</f>
        <v>Transport, lorry &gt;16t, fleet average/RER U</v>
      </c>
      <c r="FF13" s="29" t="str">
        <f>IF(ISNUMBER(INDEX(Roundwood_transp._input!$D$1:$M$95,MATCH('2.LCIA'!FF$8,Roundwood_transp._input!$D$1:$D$95,0),8)),Roundwood_transp._input!$K$1,Roundwood_transp._input!$M$1)</f>
        <v>Transport, lorry &gt;16t, fleet average/RER U</v>
      </c>
      <c r="FG13" s="29" t="str">
        <f>IF(ISNUMBER(INDEX(Roundwood_transp._input!$D$1:$M$95,MATCH('2.LCIA'!FG$8,Roundwood_transp._input!$D$1:$D$95,0),8)),Roundwood_transp._input!$K$1,Roundwood_transp._input!$M$1)</f>
        <v>Transport, lorry &gt;16t, fleet average/RER U</v>
      </c>
      <c r="FH13" s="29" t="str">
        <f>IF(ISNUMBER(INDEX(Roundwood_transp._input!$D$1:$M$95,MATCH('2.LCIA'!FH$8,Roundwood_transp._input!$D$1:$D$95,0),8)),Roundwood_transp._input!$K$1,Roundwood_transp._input!$M$1)</f>
        <v>Transport, lorry &gt;16t, fleet average/RER U</v>
      </c>
      <c r="FI13" s="29" t="str">
        <f>IF(ISNUMBER(INDEX(Roundwood_transp._input!$D$1:$M$95,MATCH('2.LCIA'!FI$8,Roundwood_transp._input!$D$1:$D$95,0),8)),Roundwood_transp._input!$K$1,Roundwood_transp._input!$M$1)</f>
        <v>Transport, lorry &gt;16t, fleet average/RER U</v>
      </c>
      <c r="FJ13" s="29" t="str">
        <f>IF(ISNUMBER(INDEX(Roundwood_transp._input!$D$1:$M$95,MATCH('2.LCIA'!FJ$8,Roundwood_transp._input!$D$1:$D$95,0),8)),Roundwood_transp._input!$K$1,Roundwood_transp._input!$M$1)</f>
        <v>Transport, lorry 20-28t, fleet average/CH U</v>
      </c>
      <c r="FK13" s="29" t="str">
        <f>IF(ISNUMBER(INDEX(Roundwood_transp._input!$D$1:$M$95,MATCH('2.LCIA'!FK$8,Roundwood_transp._input!$D$1:$D$95,0),8)),Roundwood_transp._input!$K$1,Roundwood_transp._input!$M$1)</f>
        <v>Transport, lorry &gt;16t, fleet average/RER U</v>
      </c>
      <c r="FL13" s="29" t="str">
        <f>IF(ISNUMBER(INDEX(Roundwood_transp._input!$D$1:$M$95,MATCH('2.LCIA'!FL$8,Roundwood_transp._input!$D$1:$D$95,0),8)),Roundwood_transp._input!$K$1,Roundwood_transp._input!$M$1)</f>
        <v>Transport, lorry &gt;16t, fleet average/RER U</v>
      </c>
      <c r="FM13" s="29" t="str">
        <f>IF(ISNUMBER(INDEX(Roundwood_transp._input!$D$1:$M$95,MATCH('2.LCIA'!FM$8,Roundwood_transp._input!$D$1:$D$95,0),8)),Roundwood_transp._input!$K$1,Roundwood_transp._input!$M$1)</f>
        <v>Transport, lorry &gt;16t, fleet average/RER U</v>
      </c>
      <c r="FN13" s="29" t="str">
        <f>IF(ISNUMBER(INDEX(Roundwood_transp._input!$D$1:$M$95,MATCH('2.LCIA'!FN$8,Roundwood_transp._input!$D$1:$D$95,0),8)),Roundwood_transp._input!$K$1,Roundwood_transp._input!$M$1)</f>
        <v>Transport, lorry &gt;16t, fleet average/RER U</v>
      </c>
      <c r="FO13" s="29" t="str">
        <f>IF(ISNUMBER(INDEX(Roundwood_transp._input!$D$1:$M$95,MATCH('2.LCIA'!FO$8,Roundwood_transp._input!$D$1:$D$95,0),8)),Roundwood_transp._input!$K$1,Roundwood_transp._input!$M$1)</f>
        <v>Transport, lorry &gt;16t, fleet average/RER U</v>
      </c>
      <c r="FP13" s="29" t="str">
        <f>IF(ISNUMBER(INDEX(Roundwood_transp._input!$D$1:$M$95,MATCH('2.LCIA'!FP$8,Roundwood_transp._input!$D$1:$D$95,0),8)),Roundwood_transp._input!$K$1,Roundwood_transp._input!$M$1)</f>
        <v>Transport, lorry &gt;16t, fleet average/RER U</v>
      </c>
      <c r="FQ13" s="29" t="str">
        <f>IF(ISNUMBER(INDEX(Roundwood_transp._input!$D$1:$M$95,MATCH('2.LCIA'!FQ$8,Roundwood_transp._input!$D$1:$D$95,0),8)),Roundwood_transp._input!$K$1,Roundwood_transp._input!$M$1)</f>
        <v>Transport, lorry &gt;16t, fleet average/RER U</v>
      </c>
      <c r="FR13" s="29" t="str">
        <f>IF(ISNUMBER(INDEX(Roundwood_transp._input!$D$1:$M$95,MATCH('2.LCIA'!FR$8,Roundwood_transp._input!$D$1:$D$95,0),8)),Roundwood_transp._input!$K$1,Roundwood_transp._input!$M$1)</f>
        <v>Transport, lorry &gt;16t, fleet average/RER U</v>
      </c>
      <c r="FS13" s="29" t="str">
        <f>IF(ISNUMBER(INDEX(Roundwood_transp._input!$D$1:$M$95,MATCH('2.LCIA'!FS$8,Roundwood_transp._input!$D$1:$D$95,0),8)),Roundwood_transp._input!$K$1,Roundwood_transp._input!$M$1)</f>
        <v>Transport, lorry 20-28t, fleet average/CH U</v>
      </c>
      <c r="FT13" s="29" t="str">
        <f>IF(ISNUMBER(INDEX(Roundwood_transp._input!$D$1:$M$95,MATCH('2.LCIA'!FT$8,Roundwood_transp._input!$D$1:$D$95,0),8)),Roundwood_transp._input!$K$1,Roundwood_transp._input!$M$1)</f>
        <v>Transport, lorry &gt;16t, fleet average/RER U</v>
      </c>
      <c r="FU13" s="29" t="str">
        <f>IF(ISNUMBER(INDEX(Roundwood_transp._input!$D$1:$M$95,MATCH('2.LCIA'!FU$8,Roundwood_transp._input!$D$1:$D$95,0),8)),Roundwood_transp._input!$K$1,Roundwood_transp._input!$M$1)</f>
        <v>Transport, lorry &gt;16t, fleet average/RER U</v>
      </c>
      <c r="FV13" s="29" t="str">
        <f>IF(ISNUMBER(INDEX(Roundwood_transp._input!$D$1:$M$95,MATCH('2.LCIA'!FV$8,Roundwood_transp._input!$D$1:$D$95,0),8)),Roundwood_transp._input!$K$1,Roundwood_transp._input!$M$1)</f>
        <v>Transport, lorry &gt;16t, fleet average/RER U</v>
      </c>
      <c r="FW13" s="29" t="str">
        <f>IF(ISNUMBER(INDEX(Roundwood_transp._input!$D$1:$M$95,MATCH('2.LCIA'!FW$8,Roundwood_transp._input!$D$1:$D$95,0),8)),Roundwood_transp._input!$K$1,Roundwood_transp._input!$M$1)</f>
        <v>Transport, lorry &gt;16t, fleet average/RER U</v>
      </c>
      <c r="FX13" s="29" t="str">
        <f>IF(ISNUMBER(INDEX(Roundwood_transp._input!$D$1:$M$95,MATCH('2.LCIA'!FX$8,Roundwood_transp._input!$D$1:$D$95,0),8)),Roundwood_transp._input!$K$1,Roundwood_transp._input!$M$1)</f>
        <v>Transport, lorry &gt;16t, fleet average/RER U</v>
      </c>
      <c r="FY13" s="29" t="str">
        <f>IF(ISNUMBER(INDEX(Roundwood_transp._input!$D$1:$M$95,MATCH('2.LCIA'!FY$8,Roundwood_transp._input!$D$1:$D$95,0),8)),Roundwood_transp._input!$K$1,Roundwood_transp._input!$M$1)</f>
        <v>Transport, lorry &gt;16t, fleet average/RER U</v>
      </c>
      <c r="FZ13" s="29" t="str">
        <f>IF(ISNUMBER(INDEX(Roundwood_transp._input!$D$1:$M$95,MATCH('2.LCIA'!FZ$8,Roundwood_transp._input!$D$1:$D$95,0),8)),Roundwood_transp._input!$K$1,Roundwood_transp._input!$M$1)</f>
        <v>Transport, lorry &gt;16t, fleet average/RER U</v>
      </c>
      <c r="GA13" s="29" t="str">
        <f>IF(ISNUMBER(INDEX(Roundwood_transp._input!$D$1:$M$95,MATCH('2.LCIA'!GA$8,Roundwood_transp._input!$D$1:$D$95,0),8)),Roundwood_transp._input!$K$1,Roundwood_transp._input!$M$1)</f>
        <v>Transport, lorry &gt;16t, fleet average/RER U</v>
      </c>
      <c r="GB13" s="29" t="str">
        <f>IF(ISNUMBER(INDEX(Roundwood_transp._input!$D$1:$M$95,MATCH('2.LCIA'!GB$8,Roundwood_transp._input!$D$1:$D$95,0),8)),Roundwood_transp._input!$K$1,Roundwood_transp._input!$M$1)</f>
        <v>Transport, lorry 20-28t, fleet average/CH U</v>
      </c>
      <c r="GC13" s="29" t="str">
        <f>IF(ISNUMBER(INDEX(Roundwood_transp._input!$D$1:$M$95,MATCH('2.LCIA'!GC$8,Roundwood_transp._input!$D$1:$D$95,0),8)),Roundwood_transp._input!$K$1,Roundwood_transp._input!$M$1)</f>
        <v>Transport, lorry &gt;16t, fleet average/RER U</v>
      </c>
      <c r="GD13" s="29" t="str">
        <f>IF(ISNUMBER(INDEX(Roundwood_transp._input!$D$1:$M$95,MATCH('2.LCIA'!GD$8,Roundwood_transp._input!$D$1:$D$95,0),8)),Roundwood_transp._input!$K$1,Roundwood_transp._input!$M$1)</f>
        <v>Transport, lorry &gt;16t, fleet average/RER U</v>
      </c>
      <c r="GE13" s="29" t="str">
        <f>IF(ISNUMBER(INDEX(Roundwood_transp._input!$D$1:$M$95,MATCH('2.LCIA'!GE$8,Roundwood_transp._input!$D$1:$D$95,0),8)),Roundwood_transp._input!$K$1,Roundwood_transp._input!$M$1)</f>
        <v>Transport, lorry &gt;16t, fleet average/RER U</v>
      </c>
      <c r="GF13" s="29" t="str">
        <f>IF(ISNUMBER(INDEX(Roundwood_transp._input!$D$1:$M$95,MATCH('2.LCIA'!GF$8,Roundwood_transp._input!$D$1:$D$95,0),8)),Roundwood_transp._input!$K$1,Roundwood_transp._input!$M$1)</f>
        <v>Transport, lorry &gt;16t, fleet average/RER U</v>
      </c>
      <c r="GG13" s="29" t="str">
        <f>IF(ISNUMBER(INDEX(Roundwood_transp._input!$D$1:$M$95,MATCH('2.LCIA'!GG$8,Roundwood_transp._input!$D$1:$D$95,0),8)),Roundwood_transp._input!$K$1,Roundwood_transp._input!$M$1)</f>
        <v>Transport, lorry &gt;16t, fleet average/RER U</v>
      </c>
      <c r="GH13" s="29" t="str">
        <f>IF(ISNUMBER(INDEX(Roundwood_transp._input!$D$1:$M$95,MATCH('2.LCIA'!GH$8,Roundwood_transp._input!$D$1:$D$95,0),8)),Roundwood_transp._input!$K$1,Roundwood_transp._input!$M$1)</f>
        <v>Transport, lorry &gt;16t, fleet average/RER U</v>
      </c>
      <c r="GI13" s="29" t="str">
        <f>IF(ISNUMBER(INDEX(Roundwood_transp._input!$D$1:$M$95,MATCH('2.LCIA'!GI$8,Roundwood_transp._input!$D$1:$D$95,0),8)),Roundwood_transp._input!$K$1,Roundwood_transp._input!$M$1)</f>
        <v>Transport, lorry &gt;16t, fleet average/RER U</v>
      </c>
      <c r="GJ13" s="29" t="str">
        <f>IF(ISNUMBER(INDEX(Roundwood_transp._input!$D$1:$M$95,MATCH('2.LCIA'!GJ$8,Roundwood_transp._input!$D$1:$D$95,0),8)),Roundwood_transp._input!$K$1,Roundwood_transp._input!$M$1)</f>
        <v>Transport, lorry &gt;16t, fleet average/RER U</v>
      </c>
      <c r="GK13" s="29" t="str">
        <f>IF(ISNUMBER(INDEX(Roundwood_transp._input!$D$1:$M$95,MATCH('2.LCIA'!GK$8,Roundwood_transp._input!$D$1:$D$95,0),8)),Roundwood_transp._input!$K$1,Roundwood_transp._input!$M$1)</f>
        <v>Transport, lorry 20-28t, fleet average/CH U</v>
      </c>
      <c r="GL13" s="29" t="str">
        <f>IF(ISNUMBER(INDEX(Roundwood_transp._input!$D$1:$M$95,MATCH('2.LCIA'!GL$8,Roundwood_transp._input!$D$1:$D$95,0),8)),Roundwood_transp._input!$K$1,Roundwood_transp._input!$M$1)</f>
        <v>Transport, lorry &gt;16t, fleet average/RER U</v>
      </c>
      <c r="GM13" s="29" t="str">
        <f>IF(ISNUMBER(INDEX(Roundwood_transp._input!$D$1:$M$95,MATCH('2.LCIA'!GM$8,Roundwood_transp._input!$D$1:$D$95,0),8)),Roundwood_transp._input!$K$1,Roundwood_transp._input!$M$1)</f>
        <v>Transport, lorry &gt;16t, fleet average/RER U</v>
      </c>
      <c r="GN13" s="29" t="str">
        <f>IF(ISNUMBER(INDEX(Roundwood_transp._input!$D$1:$M$95,MATCH('2.LCIA'!GN$8,Roundwood_transp._input!$D$1:$D$95,0),8)),Roundwood_transp._input!$K$1,Roundwood_transp._input!$M$1)</f>
        <v>Transport, lorry &gt;16t, fleet average/RER U</v>
      </c>
      <c r="GO13" s="29" t="str">
        <f>IF(ISNUMBER(INDEX(Roundwood_transp._input!$D$1:$M$95,MATCH('2.LCIA'!GO$8,Roundwood_transp._input!$D$1:$D$95,0),8)),Roundwood_transp._input!$K$1,Roundwood_transp._input!$M$1)</f>
        <v>Transport, lorry &gt;16t, fleet average/RER U</v>
      </c>
      <c r="GP13" s="29" t="str">
        <f>IF(ISNUMBER(INDEX(Roundwood_transp._input!$D$1:$M$95,MATCH('2.LCIA'!GP$8,Roundwood_transp._input!$D$1:$D$95,0),8)),Roundwood_transp._input!$K$1,Roundwood_transp._input!$M$1)</f>
        <v>Transport, lorry &gt;16t, fleet average/RER U</v>
      </c>
      <c r="GQ13" s="29" t="str">
        <f>IF(ISNUMBER(INDEX(Roundwood_transp._input!$D$1:$M$95,MATCH('2.LCIA'!GQ$8,Roundwood_transp._input!$D$1:$D$95,0),8)),Roundwood_transp._input!$K$1,Roundwood_transp._input!$M$1)</f>
        <v>Transport, lorry &gt;16t, fleet average/RER U</v>
      </c>
      <c r="GR13" s="29" t="str">
        <f>IF(ISNUMBER(INDEX(Roundwood_transp._input!$D$1:$M$95,MATCH('2.LCIA'!GR$8,Roundwood_transp._input!$D$1:$D$95,0),8)),Roundwood_transp._input!$K$1,Roundwood_transp._input!$M$1)</f>
        <v>Transport, lorry &gt;16t, fleet average/RER U</v>
      </c>
      <c r="GS13" s="29" t="str">
        <f>IF(ISNUMBER(INDEX(Roundwood_transp._input!$D$1:$M$95,MATCH('2.LCIA'!GS$8,Roundwood_transp._input!$D$1:$D$95,0),8)),Roundwood_transp._input!$K$1,Roundwood_transp._input!$M$1)</f>
        <v>Transport, lorry &gt;16t, fleet average/RER U</v>
      </c>
      <c r="GT13" s="29" t="str">
        <f>IF(ISNUMBER(INDEX(Roundwood_transp._input!$D$1:$M$95,MATCH('2.LCIA'!GT$8,Roundwood_transp._input!$D$1:$D$95,0),8)),Roundwood_transp._input!$K$1,Roundwood_transp._input!$M$1)</f>
        <v>Transport, lorry 20-28t, fleet average/CH U</v>
      </c>
      <c r="GU13" s="29" t="str">
        <f>IF(ISNUMBER(INDEX(Roundwood_transp._input!$D$1:$M$95,MATCH('2.LCIA'!GU$8,Roundwood_transp._input!$D$1:$D$95,0),8)),Roundwood_transp._input!$K$1,Roundwood_transp._input!$M$1)</f>
        <v>Transport, lorry &gt;16t, fleet average/RER U</v>
      </c>
      <c r="GV13" s="29" t="str">
        <f>IF(ISNUMBER(INDEX(Roundwood_transp._input!$D$1:$M$95,MATCH('2.LCIA'!GV$8,Roundwood_transp._input!$D$1:$D$95,0),8)),Roundwood_transp._input!$K$1,Roundwood_transp._input!$M$1)</f>
        <v>Transport, lorry &gt;16t, fleet average/RER U</v>
      </c>
      <c r="GW13" s="29" t="str">
        <f>IF(ISNUMBER(INDEX(Roundwood_transp._input!$D$1:$M$95,MATCH('2.LCIA'!GW$8,Roundwood_transp._input!$D$1:$D$95,0),8)),Roundwood_transp._input!$K$1,Roundwood_transp._input!$M$1)</f>
        <v>Transport, lorry &gt;16t, fleet average/RER U</v>
      </c>
      <c r="GX13" s="29" t="str">
        <f>IF(ISNUMBER(INDEX(Roundwood_transp._input!$D$1:$M$95,MATCH('2.LCIA'!GX$8,Roundwood_transp._input!$D$1:$D$95,0),8)),Roundwood_transp._input!$K$1,Roundwood_transp._input!$M$1)</f>
        <v>Transport, lorry &gt;16t, fleet average/RER U</v>
      </c>
      <c r="GY13" s="29" t="str">
        <f>IF(ISNUMBER(INDEX(Roundwood_transp._input!$D$1:$M$95,MATCH('2.LCIA'!GY$8,Roundwood_transp._input!$D$1:$D$95,0),8)),Roundwood_transp._input!$K$1,Roundwood_transp._input!$M$1)</f>
        <v>Transport, lorry &gt;16t, fleet average/RER U</v>
      </c>
      <c r="GZ13" s="29" t="str">
        <f>IF(ISNUMBER(INDEX(Roundwood_transp._input!$D$1:$M$95,MATCH('2.LCIA'!GZ$8,Roundwood_transp._input!$D$1:$D$95,0),8)),Roundwood_transp._input!$K$1,Roundwood_transp._input!$M$1)</f>
        <v>Transport, lorry &gt;16t, fleet average/RER U</v>
      </c>
      <c r="HA13" s="29" t="str">
        <f>IF(ISNUMBER(INDEX(Roundwood_transp._input!$D$1:$M$95,MATCH('2.LCIA'!HA$8,Roundwood_transp._input!$D$1:$D$95,0),8)),Roundwood_transp._input!$K$1,Roundwood_transp._input!$M$1)</f>
        <v>Transport, lorry &gt;16t, fleet average/RER U</v>
      </c>
      <c r="HB13" s="29" t="str">
        <f>IF(ISNUMBER(INDEX(Roundwood_transp._input!$D$1:$M$95,MATCH('2.LCIA'!HB$8,Roundwood_transp._input!$D$1:$D$95,0),8)),Roundwood_transp._input!$K$1,Roundwood_transp._input!$M$1)</f>
        <v>Transport, lorry &gt;16t, fleet average/RER U</v>
      </c>
      <c r="HC13" s="29" t="str">
        <f>IF(ISNUMBER(INDEX(Roundwood_transp._input!$D$1:$M$95,MATCH('2.LCIA'!HC$8,Roundwood_transp._input!$D$1:$D$95,0),8)),Roundwood_transp._input!$K$1,Roundwood_transp._input!$M$1)</f>
        <v>Transport, lorry 20-28t, fleet average/CH U</v>
      </c>
      <c r="HD13" s="29" t="str">
        <f>IF(ISNUMBER(INDEX(Roundwood_transp._input!$D$1:$M$95,MATCH('2.LCIA'!HD$8,Roundwood_transp._input!$D$1:$D$95,0),8)),Roundwood_transp._input!$K$1,Roundwood_transp._input!$M$1)</f>
        <v>Transport, lorry &gt;16t, fleet average/RER U</v>
      </c>
      <c r="HE13" s="29" t="str">
        <f>IF(ISNUMBER(INDEX(Roundwood_transp._input!$D$1:$M$95,MATCH('2.LCIA'!HE$8,Roundwood_transp._input!$D$1:$D$95,0),8)),Roundwood_transp._input!$K$1,Roundwood_transp._input!$M$1)</f>
        <v>Transport, lorry &gt;16t, fleet average/RER U</v>
      </c>
      <c r="HF13" s="29" t="str">
        <f>IF(ISNUMBER(INDEX(Roundwood_transp._input!$D$1:$M$95,MATCH('2.LCIA'!HF$8,Roundwood_transp._input!$D$1:$D$95,0),8)),Roundwood_transp._input!$K$1,Roundwood_transp._input!$M$1)</f>
        <v>Transport, lorry &gt;16t, fleet average/RER U</v>
      </c>
      <c r="HG13" s="29" t="str">
        <f>IF(ISNUMBER(INDEX(Roundwood_transp._input!$D$1:$M$95,MATCH('2.LCIA'!HG$8,Roundwood_transp._input!$D$1:$D$95,0),8)),Roundwood_transp._input!$K$1,Roundwood_transp._input!$M$1)</f>
        <v>Transport, lorry &gt;16t, fleet average/RER U</v>
      </c>
      <c r="HH13" s="29" t="str">
        <f>IF(ISNUMBER(INDEX(Roundwood_transp._input!$D$1:$M$95,MATCH('2.LCIA'!HH$8,Roundwood_transp._input!$D$1:$D$95,0),8)),Roundwood_transp._input!$K$1,Roundwood_transp._input!$M$1)</f>
        <v>Transport, lorry &gt;16t, fleet average/RER U</v>
      </c>
      <c r="HI13" s="29" t="str">
        <f>IF(ISNUMBER(INDEX(Roundwood_transp._input!$D$1:$M$95,MATCH('2.LCIA'!HI$8,Roundwood_transp._input!$D$1:$D$95,0),8)),Roundwood_transp._input!$K$1,Roundwood_transp._input!$M$1)</f>
        <v>Transport, lorry &gt;16t, fleet average/RER U</v>
      </c>
      <c r="HJ13" s="29" t="str">
        <f>IF(ISNUMBER(INDEX(Roundwood_transp._input!$D$1:$M$95,MATCH('2.LCIA'!HJ$8,Roundwood_transp._input!$D$1:$D$95,0),8)),Roundwood_transp._input!$K$1,Roundwood_transp._input!$M$1)</f>
        <v>Transport, lorry &gt;16t, fleet average/RER U</v>
      </c>
      <c r="HK13" s="29" t="str">
        <f>IF(ISNUMBER(INDEX(Roundwood_transp._input!$D$1:$M$95,MATCH('2.LCIA'!HK$8,Roundwood_transp._input!$D$1:$D$95,0),8)),Roundwood_transp._input!$K$1,Roundwood_transp._input!$M$1)</f>
        <v>Transport, lorry &gt;16t, fleet average/RER U</v>
      </c>
      <c r="HL13" s="29" t="str">
        <f>IF(ISNUMBER(INDEX(Roundwood_transp._input!$D$1:$M$95,MATCH('2.LCIA'!HL$8,Roundwood_transp._input!$D$1:$D$95,0),8)),Roundwood_transp._input!$K$1,Roundwood_transp._input!$M$1)</f>
        <v>Transport, lorry 20-28t, fleet average/CH U</v>
      </c>
      <c r="HM13" s="29" t="str">
        <f>IF(ISNUMBER(INDEX(Roundwood_transp._input!$D$1:$M$95,MATCH('2.LCIA'!HM$8,Roundwood_transp._input!$D$1:$D$95,0),8)),Roundwood_transp._input!$K$1,Roundwood_transp._input!$M$1)</f>
        <v>Transport, lorry 20-28t, fleet average/CH U</v>
      </c>
      <c r="HN13" s="29" t="str">
        <f>IF(ISNUMBER(INDEX(Roundwood_transp._input!$D$1:$M$95,MATCH('2.LCIA'!HN$8,Roundwood_transp._input!$D$1:$D$95,0),8)),Roundwood_transp._input!$K$1,Roundwood_transp._input!$M$1)</f>
        <v>Transport, lorry 20-28t, fleet average/CH U</v>
      </c>
      <c r="HO13" s="29" t="str">
        <f>IF(ISNUMBER(INDEX(Roundwood_transp._input!$D$1:$M$95,MATCH('2.LCIA'!HO$8,Roundwood_transp._input!$D$1:$D$95,0),8)),Roundwood_transp._input!$K$1,Roundwood_transp._input!$M$1)</f>
        <v>Transport, lorry &gt;16t, fleet average/RER U</v>
      </c>
      <c r="HP13" s="29" t="str">
        <f>IF(ISNUMBER(INDEX(Roundwood_transp._input!$D$1:$M$95,MATCH('2.LCIA'!HP$8,Roundwood_transp._input!$D$1:$D$95,0),8)),Roundwood_transp._input!$K$1,Roundwood_transp._input!$M$1)</f>
        <v>Transport, lorry &gt;16t, fleet average/RER U</v>
      </c>
      <c r="HQ13" s="29" t="str">
        <f>IF(ISNUMBER(INDEX(Roundwood_transp._input!$D$1:$M$95,MATCH('2.LCIA'!HQ$8,Roundwood_transp._input!$D$1:$D$95,0),8)),Roundwood_transp._input!$K$1,Roundwood_transp._input!$M$1)</f>
        <v>Transport, lorry &gt;16t, fleet average/RER U</v>
      </c>
      <c r="HR13" s="29" t="str">
        <f>IF(ISNUMBER(INDEX(Roundwood_transp._input!$D$1:$M$95,MATCH('2.LCIA'!HR$8,Roundwood_transp._input!$D$1:$D$95,0),8)),Roundwood_transp._input!$K$1,Roundwood_transp._input!$M$1)</f>
        <v>Transport, lorry &gt;16t, fleet average/RER U</v>
      </c>
      <c r="HS13" s="29" t="str">
        <f>IF(ISNUMBER(INDEX(Roundwood_transp._input!$D$1:$M$95,MATCH('2.LCIA'!HS$8,Roundwood_transp._input!$D$1:$D$95,0),8)),Roundwood_transp._input!$K$1,Roundwood_transp._input!$M$1)</f>
        <v>Transport, lorry &gt;16t, fleet average/RER U</v>
      </c>
      <c r="HT13" s="29" t="str">
        <f>IF(ISNUMBER(INDEX(Roundwood_transp._input!$D$1:$M$95,MATCH('2.LCIA'!HT$8,Roundwood_transp._input!$D$1:$D$95,0),8)),Roundwood_transp._input!$K$1,Roundwood_transp._input!$M$1)</f>
        <v>Transport, lorry &gt;16t, fleet average/RER U</v>
      </c>
      <c r="HU13" s="29" t="str">
        <f>IF(ISNUMBER(INDEX(Roundwood_transp._input!$D$1:$M$95,MATCH('2.LCIA'!HU$8,Roundwood_transp._input!$D$1:$D$95,0),8)),Roundwood_transp._input!$K$1,Roundwood_transp._input!$M$1)</f>
        <v>Transport, lorry &gt;16t, fleet average/RER U</v>
      </c>
      <c r="HV13" s="29" t="str">
        <f>IF(ISNUMBER(INDEX(Roundwood_transp._input!$D$1:$M$95,MATCH('2.LCIA'!HV$8,Roundwood_transp._input!$D$1:$D$95,0),8)),Roundwood_transp._input!$K$1,Roundwood_transp._input!$M$1)</f>
        <v>Transport, lorry &gt;16t, fleet average/RER U</v>
      </c>
      <c r="HW13" s="29" t="str">
        <f>IF(ISNUMBER(INDEX(Roundwood_transp._input!$D$1:$M$95,MATCH('2.LCIA'!HW$8,Roundwood_transp._input!$D$1:$D$95,0),8)),Roundwood_transp._input!$K$1,Roundwood_transp._input!$M$1)</f>
        <v>Transport, lorry 20-28t, fleet average/CH U</v>
      </c>
      <c r="HX13" s="29" t="str">
        <f>IF(ISNUMBER(INDEX(Roundwood_transp._input!$D$1:$M$95,MATCH('2.LCIA'!HX$8,Roundwood_transp._input!$D$1:$D$95,0),8)),Roundwood_transp._input!$K$1,Roundwood_transp._input!$M$1)</f>
        <v>Transport, lorry &gt;16t, fleet average/RER U</v>
      </c>
      <c r="HY13" s="29" t="str">
        <f>IF(ISNUMBER(INDEX(Roundwood_transp._input!$D$1:$M$95,MATCH('2.LCIA'!HY$8,Roundwood_transp._input!$D$1:$D$95,0),8)),Roundwood_transp._input!$K$1,Roundwood_transp._input!$M$1)</f>
        <v>Transport, lorry &gt;16t, fleet average/RER U</v>
      </c>
      <c r="HZ13" s="29" t="str">
        <f>IF(ISNUMBER(INDEX(Roundwood_transp._input!$D$1:$M$95,MATCH('2.LCIA'!HZ$8,Roundwood_transp._input!$D$1:$D$95,0),8)),Roundwood_transp._input!$K$1,Roundwood_transp._input!$M$1)</f>
        <v>Transport, lorry &gt;16t, fleet average/RER U</v>
      </c>
      <c r="IA13" s="29" t="str">
        <f>IF(ISNUMBER(INDEX(Roundwood_transp._input!$D$1:$M$95,MATCH('2.LCIA'!IA$8,Roundwood_transp._input!$D$1:$D$95,0),8)),Roundwood_transp._input!$K$1,Roundwood_transp._input!$M$1)</f>
        <v>Transport, lorry &gt;16t, fleet average/RER U</v>
      </c>
      <c r="IB13" s="29" t="str">
        <f>IF(ISNUMBER(INDEX(Roundwood_transp._input!$D$1:$M$95,MATCH('2.LCIA'!IB$8,Roundwood_transp._input!$D$1:$D$95,0),8)),Roundwood_transp._input!$K$1,Roundwood_transp._input!$M$1)</f>
        <v>Transport, lorry &gt;16t, fleet average/RER U</v>
      </c>
      <c r="IC13" s="29" t="str">
        <f>IF(ISNUMBER(INDEX(Roundwood_transp._input!$D$1:$M$95,MATCH('2.LCIA'!IC$8,Roundwood_transp._input!$D$1:$D$95,0),8)),Roundwood_transp._input!$K$1,Roundwood_transp._input!$M$1)</f>
        <v>Transport, lorry &gt;16t, fleet average/RER U</v>
      </c>
      <c r="ID13" s="29" t="str">
        <f>IF(ISNUMBER(INDEX(Roundwood_transp._input!$D$1:$M$95,MATCH('2.LCIA'!ID$8,Roundwood_transp._input!$D$1:$D$95,0),8)),Roundwood_transp._input!$K$1,Roundwood_transp._input!$M$1)</f>
        <v>Transport, lorry &gt;16t, fleet average/RER U</v>
      </c>
      <c r="IE13" s="29" t="str">
        <f>IF(ISNUMBER(INDEX(Roundwood_transp._input!$D$1:$M$95,MATCH('2.LCIA'!IE$8,Roundwood_transp._input!$D$1:$D$95,0),8)),Roundwood_transp._input!$K$1,Roundwood_transp._input!$M$1)</f>
        <v>Transport, lorry &gt;16t, fleet average/RER U</v>
      </c>
      <c r="IF13" s="29" t="str">
        <f>IF(ISNUMBER(INDEX(Roundwood_transp._input!$D$1:$M$95,MATCH('2.LCIA'!IF$8,Roundwood_transp._input!$D$1:$D$95,0),8)),Roundwood_transp._input!$K$1,Roundwood_transp._input!$M$1)</f>
        <v>Transport, lorry 20-28t, fleet average/CH U</v>
      </c>
      <c r="IG13" s="29" t="str">
        <f>IF(ISNUMBER(INDEX(Roundwood_transp._input!$D$1:$M$95,MATCH('2.LCIA'!IG$8,Roundwood_transp._input!$D$1:$D$95,0),8)),Roundwood_transp._input!$K$1,Roundwood_transp._input!$M$1)</f>
        <v>Transport, lorry &gt;16t, fleet average/RER U</v>
      </c>
      <c r="IH13" s="29" t="str">
        <f>IF(ISNUMBER(INDEX(Roundwood_transp._input!$D$1:$M$95,MATCH('2.LCIA'!IH$8,Roundwood_transp._input!$D$1:$D$95,0),8)),Roundwood_transp._input!$K$1,Roundwood_transp._input!$M$1)</f>
        <v>Transport, lorry &gt;16t, fleet average/RER U</v>
      </c>
      <c r="II13" s="29" t="str">
        <f>IF(ISNUMBER(INDEX(Roundwood_transp._input!$D$1:$M$95,MATCH('2.LCIA'!II$8,Roundwood_transp._input!$D$1:$D$95,0),8)),Roundwood_transp._input!$K$1,Roundwood_transp._input!$M$1)</f>
        <v>Transport, lorry &gt;16t, fleet average/RER U</v>
      </c>
      <c r="IJ13" s="29" t="str">
        <f>IF(ISNUMBER(INDEX(Roundwood_transp._input!$D$1:$M$95,MATCH('2.LCIA'!IJ$8,Roundwood_transp._input!$D$1:$D$95,0),8)),Roundwood_transp._input!$K$1,Roundwood_transp._input!$M$1)</f>
        <v>Transport, lorry &gt;16t, fleet average/RER U</v>
      </c>
      <c r="IK13" s="29" t="str">
        <f>IF(ISNUMBER(INDEX(Roundwood_transp._input!$D$1:$M$95,MATCH('2.LCIA'!IK$8,Roundwood_transp._input!$D$1:$D$95,0),8)),Roundwood_transp._input!$K$1,Roundwood_transp._input!$M$1)</f>
        <v>Transport, lorry &gt;16t, fleet average/RER U</v>
      </c>
      <c r="IL13" s="29" t="str">
        <f>IF(ISNUMBER(INDEX(Roundwood_transp._input!$D$1:$M$95,MATCH('2.LCIA'!IL$8,Roundwood_transp._input!$D$1:$D$95,0),8)),Roundwood_transp._input!$K$1,Roundwood_transp._input!$M$1)</f>
        <v>Transport, lorry &gt;16t, fleet average/RER U</v>
      </c>
      <c r="IM13" s="29" t="str">
        <f>IF(ISNUMBER(INDEX(Roundwood_transp._input!$D$1:$M$95,MATCH('2.LCIA'!IM$8,Roundwood_transp._input!$D$1:$D$95,0),8)),Roundwood_transp._input!$K$1,Roundwood_transp._input!$M$1)</f>
        <v>Transport, lorry &gt;16t, fleet average/RER U</v>
      </c>
      <c r="IN13" s="29" t="str">
        <f>IF(ISNUMBER(INDEX(Roundwood_transp._input!$D$1:$M$95,MATCH('2.LCIA'!IN$8,Roundwood_transp._input!$D$1:$D$95,0),8)),Roundwood_transp._input!$K$1,Roundwood_transp._input!$M$1)</f>
        <v>Transport, lorry &gt;16t, fleet average/RER U</v>
      </c>
      <c r="IO13" s="29" t="str">
        <f>IF(ISNUMBER(INDEX(Roundwood_transp._input!$D$1:$M$95,MATCH('2.LCIA'!IO$8,Roundwood_transp._input!$D$1:$D$95,0),8)),Roundwood_transp._input!$K$1,Roundwood_transp._input!$M$1)</f>
        <v>Transport, lorry 20-28t, fleet average/CH U</v>
      </c>
      <c r="IP13" s="29" t="str">
        <f>IF(ISNUMBER(INDEX(Roundwood_transp._input!$D$1:$M$95,MATCH('2.LCIA'!IP$8,Roundwood_transp._input!$D$1:$D$95,0),8)),Roundwood_transp._input!$K$1,Roundwood_transp._input!$M$1)</f>
        <v>Transport, lorry &gt;16t, fleet average/RER U</v>
      </c>
      <c r="IQ13" s="29" t="str">
        <f>IF(ISNUMBER(INDEX(Roundwood_transp._input!$D$1:$M$95,MATCH('2.LCIA'!IQ$8,Roundwood_transp._input!$D$1:$D$95,0),8)),Roundwood_transp._input!$K$1,Roundwood_transp._input!$M$1)</f>
        <v>Transport, lorry &gt;16t, fleet average/RER U</v>
      </c>
      <c r="IR13" s="29" t="str">
        <f>IF(ISNUMBER(INDEX(Roundwood_transp._input!$D$1:$M$95,MATCH('2.LCIA'!IR$8,Roundwood_transp._input!$D$1:$D$95,0),8)),Roundwood_transp._input!$K$1,Roundwood_transp._input!$M$1)</f>
        <v>Transport, lorry &gt;16t, fleet average/RER U</v>
      </c>
      <c r="IS13" s="29" t="str">
        <f>IF(ISNUMBER(INDEX(Roundwood_transp._input!$D$1:$M$95,MATCH('2.LCIA'!IS$8,Roundwood_transp._input!$D$1:$D$95,0),8)),Roundwood_transp._input!$K$1,Roundwood_transp._input!$M$1)</f>
        <v>Transport, lorry &gt;16t, fleet average/RER U</v>
      </c>
      <c r="IT13" s="29" t="str">
        <f>IF(ISNUMBER(INDEX(Roundwood_transp._input!$D$1:$M$95,MATCH('2.LCIA'!IT$8,Roundwood_transp._input!$D$1:$D$95,0),8)),Roundwood_transp._input!$K$1,Roundwood_transp._input!$M$1)</f>
        <v>Transport, lorry &gt;16t, fleet average/RER U</v>
      </c>
      <c r="IU13" s="29" t="str">
        <f>IF(ISNUMBER(INDEX(Roundwood_transp._input!$D$1:$M$95,MATCH('2.LCIA'!IU$8,Roundwood_transp._input!$D$1:$D$95,0),8)),Roundwood_transp._input!$K$1,Roundwood_transp._input!$M$1)</f>
        <v>Transport, lorry &gt;16t, fleet average/RER U</v>
      </c>
      <c r="IV13" s="29" t="str">
        <f>IF(ISNUMBER(INDEX(Roundwood_transp._input!$D$1:$M$95,MATCH('2.LCIA'!IV$8,Roundwood_transp._input!$D$1:$D$95,0),8)),Roundwood_transp._input!$K$1,Roundwood_transp._input!$M$1)</f>
        <v>Transport, lorry &gt;16t, fleet average/RER U</v>
      </c>
      <c r="IW13" s="29" t="str">
        <f>IF(ISNUMBER(INDEX(Roundwood_transp._input!$D$1:$M$95,MATCH('2.LCIA'!IW$8,Roundwood_transp._input!$D$1:$D$95,0),8)),Roundwood_transp._input!$K$1,Roundwood_transp._input!$M$1)</f>
        <v>Transport, lorry &gt;16t, fleet average/RER U</v>
      </c>
      <c r="IX13" s="29" t="str">
        <f>IF(ISNUMBER(INDEX(Roundwood_transp._input!$D$1:$M$95,MATCH('2.LCIA'!IX$8,Roundwood_transp._input!$D$1:$D$95,0),8)),Roundwood_transp._input!$K$1,Roundwood_transp._input!$M$1)</f>
        <v>Transport, lorry 20-28t, fleet average/CH U</v>
      </c>
      <c r="IY13" s="29" t="str">
        <f>IF(ISNUMBER(INDEX(Roundwood_transp._input!$D$1:$M$95,MATCH('2.LCIA'!IY$8,Roundwood_transp._input!$D$1:$D$95,0),8)),Roundwood_transp._input!$K$1,Roundwood_transp._input!$M$1)</f>
        <v>Transport, lorry &gt;16t, fleet average/RER U</v>
      </c>
      <c r="IZ13" s="29" t="str">
        <f>IF(ISNUMBER(INDEX(Roundwood_transp._input!$D$1:$M$95,MATCH('2.LCIA'!IZ$8,Roundwood_transp._input!$D$1:$D$95,0),8)),Roundwood_transp._input!$K$1,Roundwood_transp._input!$M$1)</f>
        <v>Transport, lorry &gt;16t, fleet average/RER U</v>
      </c>
      <c r="JA13" s="29" t="str">
        <f>IF(ISNUMBER(INDEX(Roundwood_transp._input!$D$1:$M$95,MATCH('2.LCIA'!JA$8,Roundwood_transp._input!$D$1:$D$95,0),8)),Roundwood_transp._input!$K$1,Roundwood_transp._input!$M$1)</f>
        <v>Transport, lorry &gt;16t, fleet average/RER U</v>
      </c>
      <c r="JB13" s="29" t="str">
        <f>IF(ISNUMBER(INDEX(Roundwood_transp._input!$D$1:$M$95,MATCH('2.LCIA'!JB$8,Roundwood_transp._input!$D$1:$D$95,0),8)),Roundwood_transp._input!$K$1,Roundwood_transp._input!$M$1)</f>
        <v>Transport, lorry &gt;16t, fleet average/RER U</v>
      </c>
      <c r="JC13" s="29" t="str">
        <f>IF(ISNUMBER(INDEX(Roundwood_transp._input!$D$1:$M$95,MATCH('2.LCIA'!JC$8,Roundwood_transp._input!$D$1:$D$95,0),8)),Roundwood_transp._input!$K$1,Roundwood_transp._input!$M$1)</f>
        <v>Transport, lorry &gt;16t, fleet average/RER U</v>
      </c>
      <c r="JD13" s="29" t="str">
        <f>IF(ISNUMBER(INDEX(Roundwood_transp._input!$D$1:$M$95,MATCH('2.LCIA'!JD$8,Roundwood_transp._input!$D$1:$D$95,0),8)),Roundwood_transp._input!$K$1,Roundwood_transp._input!$M$1)</f>
        <v>Transport, lorry &gt;16t, fleet average/RER U</v>
      </c>
      <c r="JE13" s="29" t="str">
        <f>IF(ISNUMBER(INDEX(Roundwood_transp._input!$D$1:$M$95,MATCH('2.LCIA'!JE$8,Roundwood_transp._input!$D$1:$D$95,0),8)),Roundwood_transp._input!$K$1,Roundwood_transp._input!$M$1)</f>
        <v>Transport, lorry &gt;16t, fleet average/RER U</v>
      </c>
      <c r="JF13" s="29" t="str">
        <f>IF(ISNUMBER(INDEX(Roundwood_transp._input!$D$1:$M$95,MATCH('2.LCIA'!JF$8,Roundwood_transp._input!$D$1:$D$95,0),8)),Roundwood_transp._input!$K$1,Roundwood_transp._input!$M$1)</f>
        <v>Transport, lorry &gt;16t, fleet average/RER U</v>
      </c>
      <c r="JG13" s="29" t="str">
        <f>IF(ISNUMBER(INDEX(Roundwood_transp._input!$D$1:$M$95,MATCH('2.LCIA'!JG$8,Roundwood_transp._input!$D$1:$D$95,0),8)),Roundwood_transp._input!$K$1,Roundwood_transp._input!$M$1)</f>
        <v>Transport, lorry 20-28t, fleet average/CH U</v>
      </c>
      <c r="JH13" s="29" t="str">
        <f>IF(ISNUMBER(INDEX(Roundwood_transp._input!$D$1:$M$95,MATCH('2.LCIA'!JH$8,Roundwood_transp._input!$D$1:$D$95,0),8)),Roundwood_transp._input!$K$1,Roundwood_transp._input!$M$1)</f>
        <v>Transport, lorry &gt;16t, fleet average/RER U</v>
      </c>
      <c r="JI13" s="29" t="str">
        <f>IF(ISNUMBER(INDEX(Roundwood_transp._input!$D$1:$M$95,MATCH('2.LCIA'!JI$8,Roundwood_transp._input!$D$1:$D$95,0),8)),Roundwood_transp._input!$K$1,Roundwood_transp._input!$M$1)</f>
        <v>Transport, lorry &gt;16t, fleet average/RER U</v>
      </c>
      <c r="JJ13" s="29" t="str">
        <f>IF(ISNUMBER(INDEX(Roundwood_transp._input!$D$1:$M$95,MATCH('2.LCIA'!JJ$8,Roundwood_transp._input!$D$1:$D$95,0),8)),Roundwood_transp._input!$K$1,Roundwood_transp._input!$M$1)</f>
        <v>Transport, lorry &gt;16t, fleet average/RER U</v>
      </c>
      <c r="JK13" s="29" t="str">
        <f>IF(ISNUMBER(INDEX(Roundwood_transp._input!$D$1:$M$95,MATCH('2.LCIA'!JK$8,Roundwood_transp._input!$D$1:$D$95,0),8)),Roundwood_transp._input!$K$1,Roundwood_transp._input!$M$1)</f>
        <v>Transport, lorry &gt;16t, fleet average/RER U</v>
      </c>
      <c r="JL13" s="29" t="str">
        <f>IF(ISNUMBER(INDEX(Roundwood_transp._input!$D$1:$M$95,MATCH('2.LCIA'!JL$8,Roundwood_transp._input!$D$1:$D$95,0),8)),Roundwood_transp._input!$K$1,Roundwood_transp._input!$M$1)</f>
        <v>Transport, lorry &gt;16t, fleet average/RER U</v>
      </c>
      <c r="JM13" s="29" t="str">
        <f>IF(ISNUMBER(INDEX(Roundwood_transp._input!$D$1:$M$95,MATCH('2.LCIA'!JM$8,Roundwood_transp._input!$D$1:$D$95,0),8)),Roundwood_transp._input!$K$1,Roundwood_transp._input!$M$1)</f>
        <v>Transport, lorry &gt;16t, fleet average/RER U</v>
      </c>
      <c r="JN13" s="29" t="str">
        <f>IF(ISNUMBER(INDEX(Roundwood_transp._input!$D$1:$M$95,MATCH('2.LCIA'!JN$8,Roundwood_transp._input!$D$1:$D$95,0),8)),Roundwood_transp._input!$K$1,Roundwood_transp._input!$M$1)</f>
        <v>Transport, lorry &gt;16t, fleet average/RER U</v>
      </c>
      <c r="JO13" s="29" t="str">
        <f>IF(ISNUMBER(INDEX(Roundwood_transp._input!$D$1:$M$95,MATCH('2.LCIA'!JO$8,Roundwood_transp._input!$D$1:$D$95,0),8)),Roundwood_transp._input!$K$1,Roundwood_transp._input!$M$1)</f>
        <v>Transport, lorry &gt;16t, fleet average/RER U</v>
      </c>
      <c r="JP13" s="29" t="str">
        <f>IF(ISNUMBER(INDEX(Roundwood_transp._input!$D$1:$M$95,MATCH('2.LCIA'!JP$8,Roundwood_transp._input!$D$1:$D$95,0),8)),Roundwood_transp._input!$K$1,Roundwood_transp._input!$M$1)</f>
        <v>Transport, lorry 20-28t, fleet average/CH U</v>
      </c>
      <c r="JQ13" s="29" t="str">
        <f>IF(ISNUMBER(INDEX(Roundwood_transp._input!$D$1:$M$95,MATCH('2.LCIA'!JQ$8,Roundwood_transp._input!$D$1:$D$95,0),8)),Roundwood_transp._input!$K$1,Roundwood_transp._input!$M$1)</f>
        <v>Transport, lorry &gt;16t, fleet average/RER U</v>
      </c>
      <c r="JR13" s="29" t="str">
        <f>IF(ISNUMBER(INDEX(Roundwood_transp._input!$D$1:$M$95,MATCH('2.LCIA'!JR$8,Roundwood_transp._input!$D$1:$D$95,0),8)),Roundwood_transp._input!$K$1,Roundwood_transp._input!$M$1)</f>
        <v>Transport, lorry &gt;16t, fleet average/RER U</v>
      </c>
      <c r="JS13" s="29" t="str">
        <f>IF(ISNUMBER(INDEX(Roundwood_transp._input!$D$1:$M$95,MATCH('2.LCIA'!JS$8,Roundwood_transp._input!$D$1:$D$95,0),8)),Roundwood_transp._input!$K$1,Roundwood_transp._input!$M$1)</f>
        <v>Transport, lorry &gt;16t, fleet average/RER U</v>
      </c>
      <c r="JT13" s="29" t="str">
        <f>IF(ISNUMBER(INDEX(Roundwood_transp._input!$D$1:$M$95,MATCH('2.LCIA'!JT$8,Roundwood_transp._input!$D$1:$D$95,0),8)),Roundwood_transp._input!$K$1,Roundwood_transp._input!$M$1)</f>
        <v>Transport, lorry &gt;16t, fleet average/RER U</v>
      </c>
      <c r="JU13" s="29" t="str">
        <f>IF(ISNUMBER(INDEX(Roundwood_transp._input!$D$1:$M$95,MATCH('2.LCIA'!JU$8,Roundwood_transp._input!$D$1:$D$95,0),8)),Roundwood_transp._input!$K$1,Roundwood_transp._input!$M$1)</f>
        <v>Transport, lorry &gt;16t, fleet average/RER U</v>
      </c>
      <c r="JV13" s="29" t="str">
        <f>IF(ISNUMBER(INDEX(Roundwood_transp._input!$D$1:$M$95,MATCH('2.LCIA'!JV$8,Roundwood_transp._input!$D$1:$D$95,0),8)),Roundwood_transp._input!$K$1,Roundwood_transp._input!$M$1)</f>
        <v>Transport, lorry &gt;16t, fleet average/RER U</v>
      </c>
      <c r="JW13" s="29" t="str">
        <f>IF(ISNUMBER(INDEX(Roundwood_transp._input!$D$1:$M$95,MATCH('2.LCIA'!JW$8,Roundwood_transp._input!$D$1:$D$95,0),8)),Roundwood_transp._input!$K$1,Roundwood_transp._input!$M$1)</f>
        <v>Transport, lorry &gt;16t, fleet average/RER U</v>
      </c>
      <c r="JX13" s="29" t="str">
        <f>IF(ISNUMBER(INDEX(Roundwood_transp._input!$D$1:$M$95,MATCH('2.LCIA'!JX$8,Roundwood_transp._input!$D$1:$D$95,0),8)),Roundwood_transp._input!$K$1,Roundwood_transp._input!$M$1)</f>
        <v>Transport, lorry &gt;16t, fleet average/RER U</v>
      </c>
      <c r="JY13" s="29" t="str">
        <f>IF(ISNUMBER(INDEX(Roundwood_transp._input!$D$1:$M$95,MATCH('2.LCIA'!JY$8,Roundwood_transp._input!$D$1:$D$95,0),8)),Roundwood_transp._input!$K$1,Roundwood_transp._input!$M$1)</f>
        <v>Transport, lorry 20-28t, fleet average/CH U</v>
      </c>
      <c r="JZ13" s="29" t="str">
        <f>IF(ISNUMBER(INDEX(Roundwood_transp._input!$D$1:$M$95,MATCH('2.LCIA'!JZ$8,Roundwood_transp._input!$D$1:$D$95,0),8)),Roundwood_transp._input!$K$1,Roundwood_transp._input!$M$1)</f>
        <v>Transport, lorry &gt;16t, fleet average/RER U</v>
      </c>
      <c r="KA13" s="29" t="str">
        <f>IF(ISNUMBER(INDEX(Roundwood_transp._input!$D$1:$M$95,MATCH('2.LCIA'!KA$8,Roundwood_transp._input!$D$1:$D$95,0),8)),Roundwood_transp._input!$K$1,Roundwood_transp._input!$M$1)</f>
        <v>Transport, lorry &gt;16t, fleet average/RER U</v>
      </c>
      <c r="KB13" s="29" t="str">
        <f>IF(ISNUMBER(INDEX(Roundwood_transp._input!$D$1:$M$95,MATCH('2.LCIA'!KB$8,Roundwood_transp._input!$D$1:$D$95,0),8)),Roundwood_transp._input!$K$1,Roundwood_transp._input!$M$1)</f>
        <v>Transport, lorry &gt;16t, fleet average/RER U</v>
      </c>
      <c r="KC13" s="29" t="str">
        <f>IF(ISNUMBER(INDEX(Roundwood_transp._input!$D$1:$M$95,MATCH('2.LCIA'!KC$8,Roundwood_transp._input!$D$1:$D$95,0),8)),Roundwood_transp._input!$K$1,Roundwood_transp._input!$M$1)</f>
        <v>Transport, lorry &gt;16t, fleet average/RER U</v>
      </c>
      <c r="KD13" s="29" t="str">
        <f>IF(ISNUMBER(INDEX(Roundwood_transp._input!$D$1:$M$95,MATCH('2.LCIA'!KD$8,Roundwood_transp._input!$D$1:$D$95,0),8)),Roundwood_transp._input!$K$1,Roundwood_transp._input!$M$1)</f>
        <v>Transport, lorry &gt;16t, fleet average/RER U</v>
      </c>
      <c r="KE13" s="29" t="str">
        <f>IF(ISNUMBER(INDEX(Roundwood_transp._input!$D$1:$M$95,MATCH('2.LCIA'!KE$8,Roundwood_transp._input!$D$1:$D$95,0),8)),Roundwood_transp._input!$K$1,Roundwood_transp._input!$M$1)</f>
        <v>Transport, lorry &gt;16t, fleet average/RER U</v>
      </c>
      <c r="KF13" s="29" t="str">
        <f>IF(ISNUMBER(INDEX(Roundwood_transp._input!$D$1:$M$95,MATCH('2.LCIA'!KF$8,Roundwood_transp._input!$D$1:$D$95,0),8)),Roundwood_transp._input!$K$1,Roundwood_transp._input!$M$1)</f>
        <v>Transport, lorry &gt;16t, fleet average/RER U</v>
      </c>
      <c r="KG13" s="29" t="str">
        <f>IF(ISNUMBER(INDEX(Roundwood_transp._input!$D$1:$M$95,MATCH('2.LCIA'!KG$8,Roundwood_transp._input!$D$1:$D$95,0),8)),Roundwood_transp._input!$K$1,Roundwood_transp._input!$M$1)</f>
        <v>Transport, lorry &gt;16t, fleet average/RER U</v>
      </c>
      <c r="KH13" s="29" t="str">
        <f>IF(ISNUMBER(INDEX(Roundwood_transp._input!$D$1:$M$95,MATCH('2.LCIA'!KH$8,Roundwood_transp._input!$D$1:$D$95,0),8)),Roundwood_transp._input!$K$1,Roundwood_transp._input!$M$1)</f>
        <v>Transport, lorry 20-28t, fleet average/CH U</v>
      </c>
      <c r="KI13" s="29" t="str">
        <f>IF(ISNUMBER(INDEX(Roundwood_transp._input!$D$1:$M$95,MATCH('2.LCIA'!KI$8,Roundwood_transp._input!$D$1:$D$95,0),8)),Roundwood_transp._input!$K$1,Roundwood_transp._input!$M$1)</f>
        <v>Transport, lorry &gt;16t, fleet average/RER U</v>
      </c>
      <c r="KJ13" s="29" t="str">
        <f>IF(ISNUMBER(INDEX(Roundwood_transp._input!$D$1:$M$95,MATCH('2.LCIA'!KJ$8,Roundwood_transp._input!$D$1:$D$95,0),8)),Roundwood_transp._input!$K$1,Roundwood_transp._input!$M$1)</f>
        <v>Transport, lorry &gt;16t, fleet average/RER U</v>
      </c>
      <c r="KK13" s="29" t="str">
        <f>IF(ISNUMBER(INDEX(Roundwood_transp._input!$D$1:$M$95,MATCH('2.LCIA'!KK$8,Roundwood_transp._input!$D$1:$D$95,0),8)),Roundwood_transp._input!$K$1,Roundwood_transp._input!$M$1)</f>
        <v>Transport, lorry &gt;16t, fleet average/RER U</v>
      </c>
      <c r="KL13" s="29" t="str">
        <f>IF(ISNUMBER(INDEX(Roundwood_transp._input!$D$1:$M$95,MATCH('2.LCIA'!KL$8,Roundwood_transp._input!$D$1:$D$95,0),8)),Roundwood_transp._input!$K$1,Roundwood_transp._input!$M$1)</f>
        <v>Transport, lorry &gt;16t, fleet average/RER U</v>
      </c>
      <c r="KM13" s="29" t="str">
        <f>IF(ISNUMBER(INDEX(Roundwood_transp._input!$D$1:$M$95,MATCH('2.LCIA'!KM$8,Roundwood_transp._input!$D$1:$D$95,0),8)),Roundwood_transp._input!$K$1,Roundwood_transp._input!$M$1)</f>
        <v>Transport, lorry &gt;16t, fleet average/RER U</v>
      </c>
      <c r="KN13" s="29" t="str">
        <f>IF(ISNUMBER(INDEX(Roundwood_transp._input!$D$1:$M$95,MATCH('2.LCIA'!KN$8,Roundwood_transp._input!$D$1:$D$95,0),8)),Roundwood_transp._input!$K$1,Roundwood_transp._input!$M$1)</f>
        <v>Transport, lorry &gt;16t, fleet average/RER U</v>
      </c>
      <c r="KO13" s="29" t="str">
        <f>IF(ISNUMBER(INDEX(Roundwood_transp._input!$D$1:$M$95,MATCH('2.LCIA'!KO$8,Roundwood_transp._input!$D$1:$D$95,0),8)),Roundwood_transp._input!$K$1,Roundwood_transp._input!$M$1)</f>
        <v>Transport, lorry &gt;16t, fleet average/RER U</v>
      </c>
      <c r="KP13" s="29" t="str">
        <f>IF(ISNUMBER(INDEX(Roundwood_transp._input!$D$1:$M$95,MATCH('2.LCIA'!KP$8,Roundwood_transp._input!$D$1:$D$95,0),8)),Roundwood_transp._input!$K$1,Roundwood_transp._input!$M$1)</f>
        <v>Transport, lorry &gt;16t, fleet average/RER U</v>
      </c>
      <c r="KQ13" s="29" t="str">
        <f>IF(ISNUMBER(INDEX(Roundwood_transp._input!$D$1:$M$95,MATCH('2.LCIA'!KQ$8,Roundwood_transp._input!$D$1:$D$95,0),8)),Roundwood_transp._input!$K$1,Roundwood_transp._input!$M$1)</f>
        <v>Transport, lorry 20-28t, fleet average/CH U</v>
      </c>
      <c r="KR13" s="29" t="str">
        <f>IF(ISNUMBER(INDEX(Roundwood_transp._input!$D$1:$M$95,MATCH('2.LCIA'!KR$8,Roundwood_transp._input!$D$1:$D$95,0),8)),Roundwood_transp._input!$K$1,Roundwood_transp._input!$M$1)</f>
        <v>Transport, lorry &gt;16t, fleet average/RER U</v>
      </c>
      <c r="KS13" s="29" t="str">
        <f>IF(ISNUMBER(INDEX(Roundwood_transp._input!$D$1:$M$95,MATCH('2.LCIA'!KS$8,Roundwood_transp._input!$D$1:$D$95,0),8)),Roundwood_transp._input!$K$1,Roundwood_transp._input!$M$1)</f>
        <v>Transport, lorry &gt;16t, fleet average/RER U</v>
      </c>
      <c r="KT13" s="29" t="str">
        <f>IF(ISNUMBER(INDEX(Roundwood_transp._input!$D$1:$M$95,MATCH('2.LCIA'!KT$8,Roundwood_transp._input!$D$1:$D$95,0),8)),Roundwood_transp._input!$K$1,Roundwood_transp._input!$M$1)</f>
        <v>Transport, lorry &gt;16t, fleet average/RER U</v>
      </c>
      <c r="KU13" s="29" t="str">
        <f>IF(ISNUMBER(INDEX(Roundwood_transp._input!$D$1:$M$95,MATCH('2.LCIA'!KU$8,Roundwood_transp._input!$D$1:$D$95,0),8)),Roundwood_transp._input!$K$1,Roundwood_transp._input!$M$1)</f>
        <v>Transport, lorry &gt;16t, fleet average/RER U</v>
      </c>
      <c r="KV13" s="29" t="str">
        <f>IF(ISNUMBER(INDEX(Roundwood_transp._input!$D$1:$M$95,MATCH('2.LCIA'!KV$8,Roundwood_transp._input!$D$1:$D$95,0),8)),Roundwood_transp._input!$K$1,Roundwood_transp._input!$M$1)</f>
        <v>Transport, lorry &gt;16t, fleet average/RER U</v>
      </c>
      <c r="KW13" s="29" t="str">
        <f>IF(ISNUMBER(INDEX(Roundwood_transp._input!$D$1:$M$95,MATCH('2.LCIA'!KW$8,Roundwood_transp._input!$D$1:$D$95,0),8)),Roundwood_transp._input!$K$1,Roundwood_transp._input!$M$1)</f>
        <v>Transport, lorry &gt;16t, fleet average/RER U</v>
      </c>
      <c r="KX13" s="29" t="str">
        <f>IF(ISNUMBER(INDEX(Roundwood_transp._input!$D$1:$M$95,MATCH('2.LCIA'!KX$8,Roundwood_transp._input!$D$1:$D$95,0),8)),Roundwood_transp._input!$K$1,Roundwood_transp._input!$M$1)</f>
        <v>Transport, lorry &gt;16t, fleet average/RER U</v>
      </c>
      <c r="KY13" s="29" t="str">
        <f>IF(ISNUMBER(INDEX(Roundwood_transp._input!$D$1:$M$95,MATCH('2.LCIA'!KY$8,Roundwood_transp._input!$D$1:$D$95,0),8)),Roundwood_transp._input!$K$1,Roundwood_transp._input!$M$1)</f>
        <v>Transport, lorry &gt;16t, fleet average/RER U</v>
      </c>
      <c r="KZ13" s="29" t="str">
        <f>IF(ISNUMBER(INDEX(Roundwood_transp._input!$D$1:$M$95,MATCH('2.LCIA'!KZ$8,Roundwood_transp._input!$D$1:$D$95,0),8)),Roundwood_transp._input!$K$1,Roundwood_transp._input!$M$1)</f>
        <v>Transport, lorry 20-28t, fleet average/CH U</v>
      </c>
      <c r="LA13" s="29" t="str">
        <f>IF(ISNUMBER(INDEX(Roundwood_transp._input!$D$1:$M$95,MATCH('2.LCIA'!LA$8,Roundwood_transp._input!$D$1:$D$95,0),8)),Roundwood_transp._input!$K$1,Roundwood_transp._input!$M$1)</f>
        <v>Transport, lorry &gt;16t, fleet average/RER U</v>
      </c>
      <c r="LB13" s="29" t="str">
        <f>IF(ISNUMBER(INDEX(Roundwood_transp._input!$D$1:$M$95,MATCH('2.LCIA'!LB$8,Roundwood_transp._input!$D$1:$D$95,0),8)),Roundwood_transp._input!$K$1,Roundwood_transp._input!$M$1)</f>
        <v>Transport, lorry &gt;16t, fleet average/RER U</v>
      </c>
      <c r="LC13" s="29" t="str">
        <f>IF(ISNUMBER(INDEX(Roundwood_transp._input!$D$1:$M$95,MATCH('2.LCIA'!LC$8,Roundwood_transp._input!$D$1:$D$95,0),8)),Roundwood_transp._input!$K$1,Roundwood_transp._input!$M$1)</f>
        <v>Transport, lorry &gt;16t, fleet average/RER U</v>
      </c>
      <c r="LD13" s="29" t="str">
        <f>IF(ISNUMBER(INDEX(Roundwood_transp._input!$D$1:$M$95,MATCH('2.LCIA'!LD$8,Roundwood_transp._input!$D$1:$D$95,0),8)),Roundwood_transp._input!$K$1,Roundwood_transp._input!$M$1)</f>
        <v>Transport, lorry &gt;16t, fleet average/RER U</v>
      </c>
      <c r="LE13" s="29" t="str">
        <f>IF(ISNUMBER(INDEX(Roundwood_transp._input!$D$1:$M$95,MATCH('2.LCIA'!LE$8,Roundwood_transp._input!$D$1:$D$95,0),8)),Roundwood_transp._input!$K$1,Roundwood_transp._input!$M$1)</f>
        <v>Transport, lorry &gt;16t, fleet average/RER U</v>
      </c>
      <c r="LF13" s="29" t="str">
        <f>IF(ISNUMBER(INDEX(Roundwood_transp._input!$D$1:$M$95,MATCH('2.LCIA'!LF$8,Roundwood_transp._input!$D$1:$D$95,0),8)),Roundwood_transp._input!$K$1,Roundwood_transp._input!$M$1)</f>
        <v>Transport, lorry &gt;16t, fleet average/RER U</v>
      </c>
      <c r="LG13" s="29" t="str">
        <f>IF(ISNUMBER(INDEX(Roundwood_transp._input!$D$1:$M$95,MATCH('2.LCIA'!LG$8,Roundwood_transp._input!$D$1:$D$95,0),8)),Roundwood_transp._input!$K$1,Roundwood_transp._input!$M$1)</f>
        <v>Transport, lorry &gt;16t, fleet average/RER U</v>
      </c>
      <c r="LH13" s="29" t="str">
        <f>IF(ISNUMBER(INDEX(Roundwood_transp._input!$D$1:$M$95,MATCH('2.LCIA'!LH$8,Roundwood_transp._input!$D$1:$D$95,0),8)),Roundwood_transp._input!$K$1,Roundwood_transp._input!$M$1)</f>
        <v>Transport, lorry &gt;16t, fleet average/RER U</v>
      </c>
      <c r="LI13" s="29" t="str">
        <f>IF(ISNUMBER(INDEX(Roundwood_transp._input!$D$1:$M$95,MATCH('2.LCIA'!LI$8,Roundwood_transp._input!$D$1:$D$95,0),8)),Roundwood_transp._input!$K$1,Roundwood_transp._input!$M$1)</f>
        <v>Transport, lorry 20-28t, fleet average/CH U</v>
      </c>
      <c r="LJ13" s="29" t="str">
        <f>IF(ISNUMBER(INDEX(Roundwood_transp._input!$D$1:$M$95,MATCH('2.LCIA'!LJ$8,Roundwood_transp._input!$D$1:$D$95,0),8)),Roundwood_transp._input!$K$1,Roundwood_transp._input!$M$1)</f>
        <v>Transport, lorry &gt;16t, fleet average/RER U</v>
      </c>
      <c r="LK13" s="29" t="str">
        <f>IF(ISNUMBER(INDEX(Roundwood_transp._input!$D$1:$M$95,MATCH('2.LCIA'!LK$8,Roundwood_transp._input!$D$1:$D$95,0),8)),Roundwood_transp._input!$K$1,Roundwood_transp._input!$M$1)</f>
        <v>Transport, lorry &gt;16t, fleet average/RER U</v>
      </c>
      <c r="LL13" s="29" t="str">
        <f>IF(ISNUMBER(INDEX(Roundwood_transp._input!$D$1:$M$95,MATCH('2.LCIA'!LL$8,Roundwood_transp._input!$D$1:$D$95,0),8)),Roundwood_transp._input!$K$1,Roundwood_transp._input!$M$1)</f>
        <v>Transport, lorry &gt;16t, fleet average/RER U</v>
      </c>
      <c r="LM13" s="29" t="str">
        <f>IF(ISNUMBER(INDEX(Roundwood_transp._input!$D$1:$M$95,MATCH('2.LCIA'!LM$8,Roundwood_transp._input!$D$1:$D$95,0),8)),Roundwood_transp._input!$K$1,Roundwood_transp._input!$M$1)</f>
        <v>Transport, lorry &gt;16t, fleet average/RER U</v>
      </c>
      <c r="LN13" s="29" t="str">
        <f>IF(ISNUMBER(INDEX(Roundwood_transp._input!$D$1:$M$95,MATCH('2.LCIA'!LN$8,Roundwood_transp._input!$D$1:$D$95,0),8)),Roundwood_transp._input!$K$1,Roundwood_transp._input!$M$1)</f>
        <v>Transport, lorry &gt;16t, fleet average/RER U</v>
      </c>
      <c r="LO13" s="29" t="str">
        <f>IF(ISNUMBER(INDEX(Roundwood_transp._input!$D$1:$M$95,MATCH('2.LCIA'!LO$8,Roundwood_transp._input!$D$1:$D$95,0),8)),Roundwood_transp._input!$K$1,Roundwood_transp._input!$M$1)</f>
        <v>Transport, lorry &gt;16t, fleet average/RER U</v>
      </c>
      <c r="LP13" s="29" t="str">
        <f>IF(ISNUMBER(INDEX(Roundwood_transp._input!$D$1:$M$95,MATCH('2.LCIA'!LP$8,Roundwood_transp._input!$D$1:$D$95,0),8)),Roundwood_transp._input!$K$1,Roundwood_transp._input!$M$1)</f>
        <v>Transport, lorry &gt;16t, fleet average/RER U</v>
      </c>
      <c r="LQ13" s="29" t="str">
        <f>IF(ISNUMBER(INDEX(Roundwood_transp._input!$D$1:$M$95,MATCH('2.LCIA'!LQ$8,Roundwood_transp._input!$D$1:$D$95,0),8)),Roundwood_transp._input!$K$1,Roundwood_transp._input!$M$1)</f>
        <v>Transport, lorry &gt;16t, fleet average/RER U</v>
      </c>
      <c r="LR13" s="29" t="str">
        <f>IF(ISNUMBER(INDEX(Roundwood_transp._input!$D$1:$M$95,MATCH('2.LCIA'!LR$8,Roundwood_transp._input!$D$1:$D$95,0),8)),Roundwood_transp._input!$K$1,Roundwood_transp._input!$M$1)</f>
        <v>Transport, lorry 20-28t, fleet average/CH U</v>
      </c>
      <c r="LS13" s="29"/>
      <c r="LT13" s="29"/>
      <c r="LU13" s="111" t="str">
        <f>IF(ISNUMBER(INDEX(Roundwood_transp._input!$D$1:$M$95,MATCH('2.LCIA'!LU$8,Roundwood_transp._input!$D$1:$D$95,0),8)),Roundwood_transp._input!$K$1,Roundwood_transp._input!$M$1)</f>
        <v>Transport, lorry 20-28t, fleet average/CH U</v>
      </c>
      <c r="LV13" s="112" t="str">
        <f>IF(ISNUMBER(INDEX(Roundwood_transp._input!$D$1:$M$95,MATCH('2.LCIA'!LV$8,Roundwood_transp._input!$D$1:$D$95,0),8)),Roundwood_transp._input!$K$1,Roundwood_transp._input!$M$1)</f>
        <v>Transport, lorry 20-28t, fleet average/CH U</v>
      </c>
      <c r="LW13" s="112" t="str">
        <f>IF(ISNUMBER(INDEX(Roundwood_transp._input!$D$1:$M$95,MATCH('2.LCIA'!LW$8,Roundwood_transp._input!$D$1:$D$95,0),8)),Roundwood_transp._input!$K$1,Roundwood_transp._input!$M$1)</f>
        <v>Transport, lorry 20-28t, fleet average/CH U</v>
      </c>
      <c r="LX13" s="112" t="str">
        <f>IF(ISNUMBER(INDEX(Roundwood_transp._input!$D$1:$M$95,MATCH('2.LCIA'!LX$8,Roundwood_transp._input!$D$1:$D$95,0),8)),Roundwood_transp._input!$K$1,Roundwood_transp._input!$M$1)</f>
        <v>Transport, lorry 20-28t, fleet average/CH U</v>
      </c>
      <c r="LY13" s="112" t="str">
        <f>IF(ISNUMBER(INDEX(Roundwood_transp._input!$D$1:$M$95,MATCH('2.LCIA'!LY$8,Roundwood_transp._input!$D$1:$D$95,0),8)),Roundwood_transp._input!$K$1,Roundwood_transp._input!$M$1)</f>
        <v>Transport, lorry 20-28t, fleet average/CH U</v>
      </c>
      <c r="LZ13" s="112" t="str">
        <f>IF(ISNUMBER(INDEX(Roundwood_transp._input!$D$1:$M$95,MATCH('2.LCIA'!LZ$8,Roundwood_transp._input!$D$1:$D$95,0),8)),Roundwood_transp._input!$K$1,Roundwood_transp._input!$M$1)</f>
        <v>Transport, lorry 20-28t, fleet average/CH U</v>
      </c>
      <c r="MA13" s="112" t="str">
        <f>IF(ISNUMBER(INDEX(Roundwood_transp._input!$D$1:$M$95,MATCH('2.LCIA'!MA$8,Roundwood_transp._input!$D$1:$D$95,0),8)),Roundwood_transp._input!$K$1,Roundwood_transp._input!$M$1)</f>
        <v>Transport, lorry 20-28t, fleet average/CH U</v>
      </c>
      <c r="MB13" s="112" t="str">
        <f>IF(ISNUMBER(INDEX(Roundwood_transp._input!$D$1:$M$95,MATCH('2.LCIA'!MB$8,Roundwood_transp._input!$D$1:$D$95,0),8)),Roundwood_transp._input!$K$1,Roundwood_transp._input!$M$1)</f>
        <v>Transport, lorry 20-28t, fleet average/CH U</v>
      </c>
      <c r="MC13" s="113" t="str">
        <f>IF(ISNUMBER(INDEX(Roundwood_transp._input!$D$1:$M$95,MATCH('2.LCIA'!MC$8,Roundwood_transp._input!$D$1:$D$95,0),8)),Roundwood_transp._input!$K$1,Roundwood_transp._input!$M$1)</f>
        <v>Transport, lorry 20-28t, fleet average/CH U</v>
      </c>
      <c r="MD13" s="29"/>
      <c r="ME13" s="29"/>
      <c r="MF13" s="29" t="str">
        <f>IF(ISNUMBER(INDEX(Roundwood_transp._input!$D$1:$M$95,MATCH('2.LCIA'!MF$8,Roundwood_transp._input!$D$1:$D$95,0),8)),Roundwood_transp._input!$K$1,Roundwood_transp._input!$M$1)</f>
        <v>Transport, lorry &gt;16t, fleet average/RER U</v>
      </c>
      <c r="MG13" s="29" t="str">
        <f>IF(ISNUMBER(INDEX(Roundwood_transp._input!$D$1:$M$95,MATCH('2.LCIA'!MG$8,Roundwood_transp._input!$D$1:$D$95,0),8)),Roundwood_transp._input!$K$1,Roundwood_transp._input!$M$1)</f>
        <v>Transport, lorry &gt;16t, fleet average/RER U</v>
      </c>
      <c r="MH13" s="29" t="str">
        <f>IF(ISNUMBER(INDEX(Roundwood_transp._input!$D$1:$M$95,MATCH('2.LCIA'!MH$8,Roundwood_transp._input!$D$1:$D$95,0),8)),Roundwood_transp._input!$K$1,Roundwood_transp._input!$M$1)</f>
        <v>Transport, lorry &gt;16t, fleet average/RER U</v>
      </c>
      <c r="MI13" s="29" t="str">
        <f>IF(ISNUMBER(INDEX(Roundwood_transp._input!$D$1:$M$95,MATCH('2.LCIA'!MI$8,Roundwood_transp._input!$D$1:$D$95,0),8)),Roundwood_transp._input!$K$1,Roundwood_transp._input!$M$1)</f>
        <v>Transport, lorry &gt;16t, fleet average/RER U</v>
      </c>
      <c r="MJ13" s="29" t="str">
        <f>IF(ISNUMBER(INDEX(Roundwood_transp._input!$D$1:$M$95,MATCH('2.LCIA'!MJ$8,Roundwood_transp._input!$D$1:$D$95,0),8)),Roundwood_transp._input!$K$1,Roundwood_transp._input!$M$1)</f>
        <v>Transport, lorry &gt;16t, fleet average/RER U</v>
      </c>
      <c r="MK13" s="29" t="str">
        <f>IF(ISNUMBER(INDEX(Roundwood_transp._input!$D$1:$M$95,MATCH('2.LCIA'!MK$8,Roundwood_transp._input!$D$1:$D$95,0),8)),Roundwood_transp._input!$K$1,Roundwood_transp._input!$M$1)</f>
        <v>Transport, lorry &gt;16t, fleet average/RER U</v>
      </c>
      <c r="ML13" s="29" t="str">
        <f>IF(ISNUMBER(INDEX(Roundwood_transp._input!$D$1:$M$95,MATCH('2.LCIA'!ML$8,Roundwood_transp._input!$D$1:$D$95,0),8)),Roundwood_transp._input!$K$1,Roundwood_transp._input!$M$1)</f>
        <v>Transport, lorry &gt;16t, fleet average/RER U</v>
      </c>
      <c r="MM13" s="29" t="str">
        <f>IF(ISNUMBER(INDEX(Roundwood_transp._input!$D$1:$M$95,MATCH('2.LCIA'!MM$8,Roundwood_transp._input!$D$1:$D$95,0),8)),Roundwood_transp._input!$K$1,Roundwood_transp._input!$M$1)</f>
        <v>Transport, lorry &gt;16t, fleet average/RER U</v>
      </c>
      <c r="MN13" s="29" t="str">
        <f>IF(ISNUMBER(INDEX(Roundwood_transp._input!$D$1:$M$95,MATCH('2.LCIA'!MN$8,Roundwood_transp._input!$D$1:$D$95,0),8)),Roundwood_transp._input!$K$1,Roundwood_transp._input!$M$1)</f>
        <v>Transport, lorry 20-28t, fleet average/CH U</v>
      </c>
      <c r="MO13" s="29" t="str">
        <f>IF(ISNUMBER(INDEX(Roundwood_transp._input!$D$1:$M$95,MATCH('2.LCIA'!MO$8,Roundwood_transp._input!$D$1:$D$95,0),8)),Roundwood_transp._input!$K$1,Roundwood_transp._input!$M$1)</f>
        <v>Transport, lorry &gt;16t, fleet average/RER U</v>
      </c>
      <c r="MP13" s="29" t="str">
        <f>IF(ISNUMBER(INDEX(Roundwood_transp._input!$D$1:$M$95,MATCH('2.LCIA'!MP$8,Roundwood_transp._input!$D$1:$D$95,0),8)),Roundwood_transp._input!$K$1,Roundwood_transp._input!$M$1)</f>
        <v>Transport, lorry &gt;16t, fleet average/RER U</v>
      </c>
      <c r="MQ13" s="29" t="str">
        <f>IF(ISNUMBER(INDEX(Roundwood_transp._input!$D$1:$M$95,MATCH('2.LCIA'!MQ$8,Roundwood_transp._input!$D$1:$D$95,0),8)),Roundwood_transp._input!$K$1,Roundwood_transp._input!$M$1)</f>
        <v>Transport, lorry &gt;16t, fleet average/RER U</v>
      </c>
      <c r="MR13" s="29" t="str">
        <f>IF(ISNUMBER(INDEX(Roundwood_transp._input!$D$1:$M$95,MATCH('2.LCIA'!MR$8,Roundwood_transp._input!$D$1:$D$95,0),8)),Roundwood_transp._input!$K$1,Roundwood_transp._input!$M$1)</f>
        <v>Transport, lorry &gt;16t, fleet average/RER U</v>
      </c>
      <c r="MS13" s="29" t="str">
        <f>IF(ISNUMBER(INDEX(Roundwood_transp._input!$D$1:$M$95,MATCH('2.LCIA'!MS$8,Roundwood_transp._input!$D$1:$D$95,0),8)),Roundwood_transp._input!$K$1,Roundwood_transp._input!$M$1)</f>
        <v>Transport, lorry &gt;16t, fleet average/RER U</v>
      </c>
      <c r="MT13" s="29" t="str">
        <f>IF(ISNUMBER(INDEX(Roundwood_transp._input!$D$1:$M$95,MATCH('2.LCIA'!MT$8,Roundwood_transp._input!$D$1:$D$95,0),8)),Roundwood_transp._input!$K$1,Roundwood_transp._input!$M$1)</f>
        <v>Transport, lorry &gt;16t, fleet average/RER U</v>
      </c>
      <c r="MU13" s="29" t="str">
        <f>IF(ISNUMBER(INDEX(Roundwood_transp._input!$D$1:$M$95,MATCH('2.LCIA'!MU$8,Roundwood_transp._input!$D$1:$D$95,0),8)),Roundwood_transp._input!$K$1,Roundwood_transp._input!$M$1)</f>
        <v>Transport, lorry &gt;16t, fleet average/RER U</v>
      </c>
      <c r="MV13" s="29" t="str">
        <f>IF(ISNUMBER(INDEX(Roundwood_transp._input!$D$1:$M$95,MATCH('2.LCIA'!MV$8,Roundwood_transp._input!$D$1:$D$95,0),8)),Roundwood_transp._input!$K$1,Roundwood_transp._input!$M$1)</f>
        <v>Transport, lorry &gt;16t, fleet average/RER U</v>
      </c>
      <c r="MW13" s="29" t="str">
        <f>IF(ISNUMBER(INDEX(Roundwood_transp._input!$D$1:$M$95,MATCH('2.LCIA'!MW$8,Roundwood_transp._input!$D$1:$D$95,0),8)),Roundwood_transp._input!$K$1,Roundwood_transp._input!$M$1)</f>
        <v>Transport, lorry 20-28t, fleet average/CH U</v>
      </c>
      <c r="MX13" s="29"/>
      <c r="MY13" s="29"/>
      <c r="MZ13" s="111" t="str">
        <f>IF(ISNUMBER(INDEX(Roundwood_transp._input!$D$1:$M$95,MATCH('2.LCIA'!MZ$8,Roundwood_transp._input!$D$1:$D$95,0),8)),Roundwood_transp._input!$K$1,Roundwood_transp._input!$M$1)</f>
        <v>Transport, lorry 20-28t, fleet average/CH U</v>
      </c>
      <c r="NA13" s="112" t="str">
        <f>IF(ISNUMBER(INDEX(Roundwood_transp._input!$D$1:$M$95,MATCH('2.LCIA'!NA$8,Roundwood_transp._input!$D$1:$D$95,0),8)),Roundwood_transp._input!$K$1,Roundwood_transp._input!$M$1)</f>
        <v>Transport, lorry 20-28t, fleet average/CH U</v>
      </c>
      <c r="NB13" s="112" t="str">
        <f>IF(ISNUMBER(INDEX(Roundwood_transp._input!$D$1:$M$95,MATCH('2.LCIA'!NB$8,Roundwood_transp._input!$D$1:$D$95,0),8)),Roundwood_transp._input!$K$1,Roundwood_transp._input!$M$1)</f>
        <v>Transport, lorry 20-28t, fleet average/CH U</v>
      </c>
      <c r="NC13" s="112" t="str">
        <f>IF(ISNUMBER(INDEX(Roundwood_transp._input!$D$1:$M$95,MATCH('2.LCIA'!NC$8,Roundwood_transp._input!$D$1:$D$95,0),8)),Roundwood_transp._input!$K$1,Roundwood_transp._input!$M$1)</f>
        <v>Transport, lorry 20-28t, fleet average/CH U</v>
      </c>
      <c r="ND13" s="112" t="str">
        <f>IF(ISNUMBER(INDEX(Roundwood_transp._input!$D$1:$M$95,MATCH('2.LCIA'!ND$8,Roundwood_transp._input!$D$1:$D$95,0),8)),Roundwood_transp._input!$K$1,Roundwood_transp._input!$M$1)</f>
        <v>Transport, lorry 20-28t, fleet average/CH U</v>
      </c>
      <c r="NE13" s="112" t="str">
        <f>IF(ISNUMBER(INDEX(Roundwood_transp._input!$D$1:$M$95,MATCH('2.LCIA'!NE$8,Roundwood_transp._input!$D$1:$D$95,0),8)),Roundwood_transp._input!$K$1,Roundwood_transp._input!$M$1)</f>
        <v>Transport, lorry 20-28t, fleet average/CH U</v>
      </c>
      <c r="NF13" s="112" t="str">
        <f>IF(ISNUMBER(INDEX(Roundwood_transp._input!$D$1:$M$95,MATCH('2.LCIA'!NF$8,Roundwood_transp._input!$D$1:$D$95,0),8)),Roundwood_transp._input!$K$1,Roundwood_transp._input!$M$1)</f>
        <v>Transport, lorry 20-28t, fleet average/CH U</v>
      </c>
      <c r="NG13" s="112" t="str">
        <f>IF(ISNUMBER(INDEX(Roundwood_transp._input!$D$1:$M$95,MATCH('2.LCIA'!NG$8,Roundwood_transp._input!$D$1:$D$95,0),8)),Roundwood_transp._input!$K$1,Roundwood_transp._input!$M$1)</f>
        <v>Transport, lorry 20-28t, fleet average/CH U</v>
      </c>
      <c r="NH13" s="112" t="str">
        <f>IF(ISNUMBER(INDEX(Roundwood_transp._input!$D$1:$M$95,MATCH('2.LCIA'!NH$8,Roundwood_transp._input!$D$1:$D$95,0),8)),Roundwood_transp._input!$K$1,Roundwood_transp._input!$M$1)</f>
        <v>Transport, lorry 20-28t, fleet average/CH U</v>
      </c>
      <c r="NI13" s="112" t="str">
        <f>IF(ISNUMBER(INDEX(Roundwood_transp._input!$D$1:$M$95,MATCH('2.LCIA'!NI$8,Roundwood_transp._input!$D$1:$D$95,0),8)),Roundwood_transp._input!$K$1,Roundwood_transp._input!$M$1)</f>
        <v>Transport, lorry 20-28t, fleet average/CH U</v>
      </c>
      <c r="NJ13" s="112" t="str">
        <f>IF(ISNUMBER(INDEX(Roundwood_transp._input!$D$1:$M$95,MATCH('2.LCIA'!NJ$8,Roundwood_transp._input!$D$1:$D$95,0),8)),Roundwood_transp._input!$K$1,Roundwood_transp._input!$M$1)</f>
        <v>Transport, lorry 20-28t, fleet average/CH U</v>
      </c>
      <c r="NK13" s="112" t="str">
        <f>IF(ISNUMBER(INDEX(Roundwood_transp._input!$D$1:$M$95,MATCH('2.LCIA'!NK$8,Roundwood_transp._input!$D$1:$D$95,0),8)),Roundwood_transp._input!$K$1,Roundwood_transp._input!$M$1)</f>
        <v>Transport, lorry 20-28t, fleet average/CH U</v>
      </c>
      <c r="NL13" s="112" t="str">
        <f>IF(ISNUMBER(INDEX(Roundwood_transp._input!$D$1:$M$95,MATCH('2.LCIA'!NL$8,Roundwood_transp._input!$D$1:$D$95,0),8)),Roundwood_transp._input!$K$1,Roundwood_transp._input!$M$1)</f>
        <v>Transport, lorry 20-28t, fleet average/CH U</v>
      </c>
      <c r="NM13" s="112" t="str">
        <f>IF(ISNUMBER(INDEX(Roundwood_transp._input!$D$1:$M$95,MATCH('2.LCIA'!NM$8,Roundwood_transp._input!$D$1:$D$95,0),8)),Roundwood_transp._input!$K$1,Roundwood_transp._input!$M$1)</f>
        <v>Transport, lorry 20-28t, fleet average/CH U</v>
      </c>
      <c r="NN13" s="112" t="str">
        <f>IF(ISNUMBER(INDEX(Roundwood_transp._input!$D$1:$M$95,MATCH('2.LCIA'!NN$8,Roundwood_transp._input!$D$1:$D$95,0),8)),Roundwood_transp._input!$K$1,Roundwood_transp._input!$M$1)</f>
        <v>Transport, lorry 20-28t, fleet average/CH U</v>
      </c>
      <c r="NO13" s="112" t="str">
        <f>IF(ISNUMBER(INDEX(Roundwood_transp._input!$D$1:$M$95,MATCH('2.LCIA'!NO$8,Roundwood_transp._input!$D$1:$D$95,0),8)),Roundwood_transp._input!$K$1,Roundwood_transp._input!$M$1)</f>
        <v>Transport, lorry 20-28t, fleet average/CH U</v>
      </c>
      <c r="NP13" s="112" t="str">
        <f>IF(ISNUMBER(INDEX(Roundwood_transp._input!$D$1:$M$95,MATCH('2.LCIA'!NP$8,Roundwood_transp._input!$D$1:$D$95,0),8)),Roundwood_transp._input!$K$1,Roundwood_transp._input!$M$1)</f>
        <v>Transport, lorry 20-28t, fleet average/CH U</v>
      </c>
      <c r="NQ13" s="112" t="str">
        <f>IF(ISNUMBER(INDEX(Roundwood_transp._input!$D$1:$M$95,MATCH('2.LCIA'!NQ$8,Roundwood_transp._input!$D$1:$D$95,0),8)),Roundwood_transp._input!$K$1,Roundwood_transp._input!$M$1)</f>
        <v>Transport, lorry 20-28t, fleet average/CH U</v>
      </c>
      <c r="NR13" s="29"/>
      <c r="NS13" s="29"/>
      <c r="NT13" s="29"/>
      <c r="NU13" s="29"/>
      <c r="NV13" s="29"/>
      <c r="NW13" s="29"/>
      <c r="NX13" s="29"/>
      <c r="NY13" s="29"/>
      <c r="NZ13" s="29"/>
      <c r="OA13" s="29"/>
      <c r="OB13" s="29"/>
      <c r="OC13" s="29"/>
      <c r="OD13" s="29"/>
      <c r="OE13" s="29"/>
      <c r="OF13" s="29"/>
      <c r="OG13" s="29"/>
      <c r="OH13" s="29"/>
      <c r="OI13" s="29"/>
      <c r="OJ13" s="29"/>
      <c r="OK13" s="29"/>
      <c r="OL13" s="29" t="str">
        <f>IF(ISNUMBER(INDEX(Roundwood_transp._input!$D$1:$M$95,MATCH('2.LCIA'!OL$8,Roundwood_transp._input!$D$1:$D$95,0),8)),Roundwood_transp._input!$K$1,Roundwood_transp._input!$M$1)</f>
        <v>Transport, lorry 20-28t, fleet average/CH U</v>
      </c>
      <c r="OM13" s="29" t="str">
        <f>IF(ISNUMBER(INDEX(Roundwood_transp._input!$D$1:$M$95,MATCH('2.LCIA'!OM$8,Roundwood_transp._input!$D$1:$D$95,0),8)),Roundwood_transp._input!$K$1,Roundwood_transp._input!$M$1)</f>
        <v>Transport, lorry 20-28t, fleet average/CH U</v>
      </c>
      <c r="ON13" s="29" t="str">
        <f>IF(ISNUMBER(INDEX(Roundwood_transp._input!$D$1:$M$95,MATCH('2.LCIA'!ON$8,Roundwood_transp._input!$D$1:$D$95,0),8)),Roundwood_transp._input!$K$1,Roundwood_transp._input!$M$1)</f>
        <v>Transport, lorry 20-28t, fleet average/CH U</v>
      </c>
      <c r="OO13" s="29" t="str">
        <f>IF(ISNUMBER(INDEX(Roundwood_transp._input!$D$1:$M$95,MATCH('2.LCIA'!OO$8,Roundwood_transp._input!$D$1:$D$95,0),8)),Roundwood_transp._input!$K$1,Roundwood_transp._input!$M$1)</f>
        <v>Transport, lorry 20-28t, fleet average/CH U</v>
      </c>
      <c r="OP13" s="29" t="str">
        <f>IF(ISNUMBER(INDEX(Roundwood_transp._input!$D$1:$M$95,MATCH('2.LCIA'!OP$8,Roundwood_transp._input!$D$1:$D$95,0),8)),Roundwood_transp._input!$K$1,Roundwood_transp._input!$M$1)</f>
        <v>Transport, lorry 20-28t, fleet average/CH U</v>
      </c>
      <c r="OQ13" s="29" t="str">
        <f>IF(ISNUMBER(INDEX(Roundwood_transp._input!$D$1:$M$95,MATCH('2.LCIA'!OQ$8,Roundwood_transp._input!$D$1:$D$95,0),8)),Roundwood_transp._input!$K$1,Roundwood_transp._input!$M$1)</f>
        <v>Transport, lorry 20-28t, fleet average/CH U</v>
      </c>
      <c r="OR13" s="29" t="str">
        <f>IF(ISNUMBER(INDEX(Roundwood_transp._input!$D$1:$M$95,MATCH('2.LCIA'!OR$8,Roundwood_transp._input!$D$1:$D$95,0),8)),Roundwood_transp._input!$K$1,Roundwood_transp._input!$M$1)</f>
        <v>Transport, lorry 20-28t, fleet average/CH U</v>
      </c>
      <c r="OS13" s="29" t="str">
        <f>IF(ISNUMBER(INDEX(Roundwood_transp._input!$D$1:$M$95,MATCH('2.LCIA'!OS$8,Roundwood_transp._input!$D$1:$D$95,0),8)),Roundwood_transp._input!$K$1,Roundwood_transp._input!$M$1)</f>
        <v>Transport, lorry 20-28t, fleet average/CH U</v>
      </c>
      <c r="OT13" s="29" t="str">
        <f>IF(ISNUMBER(INDEX(Roundwood_transp._input!$D$1:$M$95,MATCH('2.LCIA'!OT$8,Roundwood_transp._input!$D$1:$D$95,0),8)),Roundwood_transp._input!$K$1,Roundwood_transp._input!$M$1)</f>
        <v>Transport, lorry 20-28t, fleet average/CH U</v>
      </c>
      <c r="OU13" s="29" t="str">
        <f>IF(ISNUMBER(INDEX(Roundwood_transp._input!$D$1:$M$95,MATCH('2.LCIA'!OU$8,Roundwood_transp._input!$D$1:$D$95,0),8)),Roundwood_transp._input!$K$1,Roundwood_transp._input!$M$1)</f>
        <v>Transport, lorry 20-28t, fleet average/CH U</v>
      </c>
      <c r="OV13" s="29" t="str">
        <f>IF(ISNUMBER(INDEX(Roundwood_transp._input!$D$1:$M$95,MATCH('2.LCIA'!OV$8,Roundwood_transp._input!$D$1:$D$95,0),8)),Roundwood_transp._input!$K$1,Roundwood_transp._input!$M$1)</f>
        <v>Transport, lorry 20-28t, fleet average/CH U</v>
      </c>
      <c r="OW13" s="29" t="str">
        <f>IF(ISNUMBER(INDEX(Roundwood_transp._input!$D$1:$M$95,MATCH('2.LCIA'!OW$8,Roundwood_transp._input!$D$1:$D$95,0),8)),Roundwood_transp._input!$K$1,Roundwood_transp._input!$M$1)</f>
        <v>Transport, lorry 20-28t, fleet average/CH U</v>
      </c>
      <c r="OX13" s="29" t="str">
        <f>IF(ISNUMBER(INDEX(Roundwood_transp._input!$D$1:$M$95,MATCH('2.LCIA'!OX$8,Roundwood_transp._input!$D$1:$D$95,0),8)),Roundwood_transp._input!$K$1,Roundwood_transp._input!$M$1)</f>
        <v>Transport, lorry 20-28t, fleet average/CH U</v>
      </c>
      <c r="OY13" s="29" t="str">
        <f>IF(ISNUMBER(INDEX(Roundwood_transp._input!$D$1:$M$95,MATCH('2.LCIA'!OY$8,Roundwood_transp._input!$D$1:$D$95,0),8)),Roundwood_transp._input!$K$1,Roundwood_transp._input!$M$1)</f>
        <v>Transport, lorry 20-28t, fleet average/CH U</v>
      </c>
      <c r="OZ13" s="29" t="str">
        <f>IF(ISNUMBER(INDEX(Roundwood_transp._input!$D$1:$M$95,MATCH('2.LCIA'!OZ$8,Roundwood_transp._input!$D$1:$D$95,0),8)),Roundwood_transp._input!$K$1,Roundwood_transp._input!$M$1)</f>
        <v>Transport, lorry 20-28t, fleet average/CH U</v>
      </c>
      <c r="PA13" s="29" t="str">
        <f>IF(ISNUMBER(INDEX(Roundwood_transp._input!$D$1:$M$95,MATCH('2.LCIA'!PA$8,Roundwood_transp._input!$D$1:$D$95,0),8)),Roundwood_transp._input!$K$1,Roundwood_transp._input!$M$1)</f>
        <v>Transport, lorry 20-28t, fleet average/CH U</v>
      </c>
      <c r="PB13" s="29" t="str">
        <f>IF(ISNUMBER(INDEX(Roundwood_transp._input!$D$1:$M$95,MATCH('2.LCIA'!PB$8,Roundwood_transp._input!$D$1:$D$95,0),8)),Roundwood_transp._input!$K$1,Roundwood_transp._input!$M$1)</f>
        <v>Transport, lorry 20-28t, fleet average/CH U</v>
      </c>
      <c r="PC13" s="29" t="str">
        <f>IF(ISNUMBER(INDEX(Roundwood_transp._input!$D$1:$M$95,MATCH('2.LCIA'!PC$8,Roundwood_transp._input!$D$1:$D$95,0),8)),Roundwood_transp._input!$K$1,Roundwood_transp._input!$M$1)</f>
        <v>Transport, lorry 20-28t, fleet average/CH U</v>
      </c>
    </row>
    <row r="14" spans="1:419" s="17" customFormat="1">
      <c r="B14" s="17" t="s">
        <v>1162</v>
      </c>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111">
        <f t="array" ref="LU14">Ressourcenkorrektur!$J$23*Ressourcenkorrektur!$E$23*1.1</f>
        <v>-1523.8554633016515</v>
      </c>
      <c r="LV14" s="112">
        <f t="array" ref="LV14">Ressourcenkorrektur!$J$24*Ressourcenkorrektur!$E$24*1.1</f>
        <v>-1758.2036853046909</v>
      </c>
      <c r="LW14" s="112">
        <f t="array" ref="LW14">Ressourcenkorrektur!$J$24*Ressourcenkorrektur!$E$24*1.1</f>
        <v>-1758.2036853046909</v>
      </c>
      <c r="LX14" s="112">
        <f t="array" ref="LX14">Ressourcenkorrektur!$J$24*Ressourcenkorrektur!$E$24*1.1</f>
        <v>-1758.2036853046909</v>
      </c>
      <c r="LY14" s="112">
        <f t="array" ref="LY14">Ressourcenkorrektur!$J$24*Ressourcenkorrektur!$E$24*1.1</f>
        <v>-1758.2036853046909</v>
      </c>
      <c r="LZ14" s="112">
        <f t="array" ref="LZ14">Ressourcenkorrektur!$J$24*Ressourcenkorrektur!$E$24*1.1</f>
        <v>-1758.2036853046909</v>
      </c>
      <c r="MA14" s="112">
        <f t="array" ref="MA14">Ressourcenkorrektur!$J$24*Ressourcenkorrektur!$E$24*1.1</f>
        <v>-1758.2036853046909</v>
      </c>
      <c r="MB14" s="112">
        <f t="array" ref="MB14">Ressourcenkorrektur!$J$24*Ressourcenkorrektur!$E$24*1.1</f>
        <v>-1758.2036853046909</v>
      </c>
      <c r="MC14" s="112">
        <f t="array" ref="MC14">Ressourcenkorrektur!$J$24*Ressourcenkorrektur!$E$24*1.1</f>
        <v>-1758.2036853046909</v>
      </c>
      <c r="MD14" s="29"/>
      <c r="ME14" s="29"/>
      <c r="MF14" s="29"/>
      <c r="MG14" s="29"/>
      <c r="MH14" s="29"/>
      <c r="MI14" s="29"/>
      <c r="MJ14" s="29"/>
      <c r="MK14" s="29"/>
      <c r="ML14" s="29"/>
      <c r="MM14" s="29"/>
      <c r="MN14" s="29"/>
      <c r="MO14" s="29"/>
      <c r="MP14" s="29"/>
      <c r="MQ14" s="29"/>
      <c r="MR14" s="29"/>
      <c r="MS14" s="29"/>
      <c r="MT14" s="29"/>
      <c r="MU14" s="29"/>
      <c r="MV14" s="29"/>
      <c r="MW14" s="29"/>
      <c r="MX14" s="29"/>
      <c r="MY14" s="29"/>
      <c r="MZ14" s="133">
        <f>Ressourcenkorrektur!$J$4*Ressourcenkorrektur!$E$4*1.1</f>
        <v>-6271.0757342808865</v>
      </c>
      <c r="NA14" s="133">
        <f>Ressourcenkorrektur!$J$4*Ressourcenkorrektur!$E$4*1.1</f>
        <v>-6271.0757342808865</v>
      </c>
      <c r="NB14" s="133">
        <f>Ressourcenkorrektur!$J$4*Ressourcenkorrektur!$E$4*1.1</f>
        <v>-6271.0757342808865</v>
      </c>
      <c r="NC14" s="133">
        <f>Ressourcenkorrektur!$J$4*Ressourcenkorrektur!$E$4*1.1</f>
        <v>-6271.0757342808865</v>
      </c>
      <c r="ND14" s="133">
        <f>Ressourcenkorrektur!$J$4*Ressourcenkorrektur!$E$4*1.1</f>
        <v>-6271.0757342808865</v>
      </c>
      <c r="NE14" s="133">
        <f>Ressourcenkorrektur!$J$4*Ressourcenkorrektur!$E$4*1.1</f>
        <v>-6271.0757342808865</v>
      </c>
      <c r="NF14" s="133">
        <f>Ressourcenkorrektur!$J$4*Ressourcenkorrektur!$E$4*1.1</f>
        <v>-6271.0757342808865</v>
      </c>
      <c r="NG14" s="133">
        <f>Ressourcenkorrektur!$J$4*Ressourcenkorrektur!$E$4*1.1</f>
        <v>-6271.0757342808865</v>
      </c>
      <c r="NH14" s="133">
        <f>Ressourcenkorrektur!$J$4*Ressourcenkorrektur!$E$4*1.1</f>
        <v>-6271.0757342808865</v>
      </c>
      <c r="NI14" s="133">
        <f>Ressourcenkorrektur!$J$4*Ressourcenkorrektur!$E$4*1.1</f>
        <v>-6271.0757342808865</v>
      </c>
      <c r="NJ14" s="133">
        <f>Ressourcenkorrektur!$J$4*Ressourcenkorrektur!$E$4*1.1</f>
        <v>-6271.0757342808865</v>
      </c>
      <c r="NK14" s="133">
        <f>Ressourcenkorrektur!$J$4*Ressourcenkorrektur!$E$4*1.1</f>
        <v>-6271.0757342808865</v>
      </c>
      <c r="NL14" s="133">
        <f>Ressourcenkorrektur!$J$4*Ressourcenkorrektur!$E$4*1.1</f>
        <v>-6271.0757342808865</v>
      </c>
      <c r="NM14" s="133">
        <f>Ressourcenkorrektur!$J$4*Ressourcenkorrektur!$E$4*1.1</f>
        <v>-6271.0757342808865</v>
      </c>
      <c r="NN14" s="133">
        <f>Ressourcenkorrektur!$J$4*Ressourcenkorrektur!$E$4*1.1</f>
        <v>-6271.0757342808865</v>
      </c>
      <c r="NO14" s="133">
        <f>Ressourcenkorrektur!$J$4*Ressourcenkorrektur!$E$4*1.1</f>
        <v>-6271.0757342808865</v>
      </c>
      <c r="NP14" s="133">
        <f>Ressourcenkorrektur!$J$4*Ressourcenkorrektur!$E$4*1.1</f>
        <v>-6271.0757342808865</v>
      </c>
      <c r="NQ14" s="133">
        <f>Ressourcenkorrektur!$J$4*Ressourcenkorrektur!$E$4*1.1</f>
        <v>-6271.0757342808865</v>
      </c>
      <c r="NR14" s="29"/>
      <c r="NS14" s="29"/>
      <c r="NT14" s="29"/>
      <c r="NU14" s="29"/>
      <c r="NV14" s="29"/>
      <c r="NW14" s="29"/>
      <c r="NX14" s="29"/>
      <c r="NY14" s="29"/>
      <c r="NZ14" s="29"/>
      <c r="OA14" s="29"/>
      <c r="OB14" s="29"/>
      <c r="OC14" s="29"/>
      <c r="OD14" s="29"/>
      <c r="OE14" s="29"/>
      <c r="OF14" s="29"/>
      <c r="OG14" s="29"/>
      <c r="OH14" s="29"/>
      <c r="OI14" s="29"/>
      <c r="OJ14" s="29"/>
      <c r="OK14" s="29"/>
      <c r="OL14" s="29">
        <f t="array" ref="OL14">INDEX(Tabelle3!$A$2:$F$19,MATCH('2.LCIA'!OL6&amp;'2.LCIA'!OL2,INDEX(Tabelle3!$A$2:$F$19,,1)&amp;INDEX(Tabelle3!$A$2:$F$19,,2),0),4)</f>
        <v>-6875.0000000000009</v>
      </c>
      <c r="OM14" s="29">
        <f t="array" ref="OM14">INDEX(Tabelle3!$A$2:$F$19,MATCH('2.LCIA'!OM6&amp;'2.LCIA'!OM2,INDEX(Tabelle3!$A$2:$F$19,,1)&amp;INDEX(Tabelle3!$A$2:$F$19,,2),0),4)</f>
        <v>-6600.0000000000009</v>
      </c>
      <c r="ON14" s="29">
        <f t="array" ref="ON14">INDEX(Tabelle3!$A$2:$F$19,MATCH('2.LCIA'!ON6&amp;'2.LCIA'!ON2,INDEX(Tabelle3!$A$2:$F$19,,1)&amp;INDEX(Tabelle3!$A$2:$F$19,,2),0),4)</f>
        <v>-6710.0000000000009</v>
      </c>
      <c r="OO14" s="29">
        <f t="array" ref="OO14">INDEX(Tabelle3!$A$2:$F$19,MATCH('2.LCIA'!OO6&amp;'2.LCIA'!OO2,INDEX(Tabelle3!$A$2:$F$19,,1)&amp;INDEX(Tabelle3!$A$2:$F$19,,2),0),4)</f>
        <v>-6710.0000000000009</v>
      </c>
      <c r="OP14" s="29">
        <f t="array" ref="OP14">INDEX(Tabelle3!$A$2:$F$19,MATCH('2.LCIA'!OP6&amp;'2.LCIA'!OP2,INDEX(Tabelle3!$A$2:$F$19,,1)&amp;INDEX(Tabelle3!$A$2:$F$19,,2),0),4)</f>
        <v>-6710.0000000000009</v>
      </c>
      <c r="OQ14" s="29">
        <f t="array" ref="OQ14">INDEX(Tabelle3!$A$2:$F$19,MATCH('2.LCIA'!OQ6&amp;'2.LCIA'!OQ2,INDEX(Tabelle3!$A$2:$F$19,,1)&amp;INDEX(Tabelle3!$A$2:$F$19,,2),0),4)</f>
        <v>-6710.0000000000009</v>
      </c>
      <c r="OR14" s="29">
        <f t="array" ref="OR14">INDEX(Tabelle3!$A$2:$F$19,MATCH('2.LCIA'!OR6&amp;'2.LCIA'!OR2,INDEX(Tabelle3!$A$2:$F$19,,1)&amp;INDEX(Tabelle3!$A$2:$F$19,,2),0),4)</f>
        <v>-6710.0000000000009</v>
      </c>
      <c r="OS14" s="29">
        <f t="array" ref="OS14">INDEX(Tabelle3!$A$2:$F$19,MATCH('2.LCIA'!OS6&amp;'2.LCIA'!OS2,INDEX(Tabelle3!$A$2:$F$19,,1)&amp;INDEX(Tabelle3!$A$2:$F$19,,2),0),4)</f>
        <v>-6710.0000000000009</v>
      </c>
      <c r="OT14" s="29">
        <f t="array" ref="OT14">INDEX(Tabelle3!$A$2:$F$19,MATCH('2.LCIA'!OT6&amp;'2.LCIA'!OT2,INDEX(Tabelle3!$A$2:$F$19,,1)&amp;INDEX(Tabelle3!$A$2:$F$19,,2),0),4)</f>
        <v>-6875.0000000000009</v>
      </c>
      <c r="OU14" s="29">
        <f t="array" ref="OU14">INDEX(Tabelle3!$A$2:$F$19,MATCH('2.LCIA'!OU6&amp;'2.LCIA'!OU2,INDEX(Tabelle3!$A$2:$F$19,,1)&amp;INDEX(Tabelle3!$A$2:$F$19,,2),0),4)</f>
        <v>-4823.5</v>
      </c>
      <c r="OV14" s="29">
        <f t="array" ref="OV14">INDEX(Tabelle3!$A$2:$F$19,MATCH('2.LCIA'!OV6&amp;'2.LCIA'!OV2,INDEX(Tabelle3!$A$2:$F$19,,1)&amp;INDEX(Tabelle3!$A$2:$F$19,,2),0),4)</f>
        <v>-5161.75</v>
      </c>
      <c r="OW14" s="29">
        <f t="array" ref="OW14">INDEX(Tabelle3!$A$2:$F$19,MATCH('2.LCIA'!OW6&amp;'2.LCIA'!OW2,INDEX(Tabelle3!$A$2:$F$19,,1)&amp;INDEX(Tabelle3!$A$2:$F$19,,2),0),4)</f>
        <v>-5161.75</v>
      </c>
      <c r="OX14" s="29">
        <f t="array" ref="OX14">INDEX(Tabelle3!$A$2:$F$19,MATCH('2.LCIA'!OX6&amp;'2.LCIA'!OX2,INDEX(Tabelle3!$A$2:$F$19,,1)&amp;INDEX(Tabelle3!$A$2:$F$19,,2),0),4)</f>
        <v>-5161.75</v>
      </c>
      <c r="OY14" s="29">
        <f t="array" ref="OY14">INDEX(Tabelle3!$A$2:$F$19,MATCH('2.LCIA'!OY6&amp;'2.LCIA'!OY2,INDEX(Tabelle3!$A$2:$F$19,,1)&amp;INDEX(Tabelle3!$A$2:$F$19,,2),0),4)</f>
        <v>-5500</v>
      </c>
      <c r="OZ14" s="29">
        <f t="array" ref="OZ14">INDEX(Tabelle3!$A$2:$F$19,MATCH('2.LCIA'!OZ6&amp;'2.LCIA'!OZ2,INDEX(Tabelle3!$A$2:$F$19,,1)&amp;INDEX(Tabelle3!$A$2:$F$19,,2),0),4)</f>
        <v>-5500</v>
      </c>
      <c r="PA14" s="29">
        <f t="array" ref="PA14">INDEX(Tabelle3!$A$2:$F$19,MATCH('2.LCIA'!PA6&amp;'2.LCIA'!PA2,INDEX(Tabelle3!$A$2:$F$19,,1)&amp;INDEX(Tabelle3!$A$2:$F$19,,2),0),4)</f>
        <v>-5161.75</v>
      </c>
      <c r="PB14" s="29">
        <f t="array" ref="PB14">INDEX(Tabelle3!$A$2:$F$19,MATCH('2.LCIA'!PB6&amp;'2.LCIA'!PB2,INDEX(Tabelle3!$A$2:$F$19,,1)&amp;INDEX(Tabelle3!$A$2:$F$19,,2),0),4)</f>
        <v>-5161.75</v>
      </c>
      <c r="PC14" s="29">
        <f t="array" ref="PC14">INDEX(Tabelle3!$A$2:$F$19,MATCH('2.LCIA'!PC6&amp;'2.LCIA'!PC2,INDEX(Tabelle3!$A$2:$F$19,,1)&amp;INDEX(Tabelle3!$A$2:$F$19,,2),0),4)</f>
        <v>-4823.5</v>
      </c>
    </row>
    <row r="15" spans="1:419" s="17" customFormat="1" ht="28.5">
      <c r="A15" s="18" t="s">
        <v>85</v>
      </c>
      <c r="B15" s="18">
        <f t="array" ref="B15">SUM(C15:OE15)</f>
        <v>3355.7683075838886</v>
      </c>
      <c r="C15" s="19" t="str">
        <f t="array" ref="C15">IF(C$7="1",C144/3.6-PRODUCT(C9,INDEX($OL$1:$PC$19,15,MATCH(C$2&amp;C$6,INDEX($OL$1:$PC$19,2,)&amp;INDEX($OL$1:$PC$19,6,),0)))+C9*SUMPRODUCT($OL$7:$PC$7,$OL$15:$PC$15)-C$12*INDEX($OF$1:$OK$19,15,MATCH(C13,$OF$1:$OK$1,0))+C9*SUMPRODUCT($OL$7:$PC$7,$OL$10:$PC$10)*SUMPRODUCT($OF$10:$OI$10,$OF$15:$OI$15)+SUMPRODUCT($OL$7:$PC$7,$OL$11:$PC$11)*SUMPRODUCT($OF$11:$OI$11,$OF$15:$OI$15),"")</f>
        <v/>
      </c>
      <c r="D15" s="19" t="str">
        <f t="array" ref="D15">IF(D$7="1",D144/3.6-PRODUCT(D9,INDEX($OL$1:$PC$19,15,MATCH(D$2&amp;D$6,INDEX($OL$1:$PC$19,2,)&amp;INDEX($OL$1:$PC$19,6,),0)))+D9*SUMPRODUCT($OL$7:$PC$7,$OL$15:$PC$15)-D$12*INDEX($OF$1:$OK$19,15,MATCH(D13,$OF$1:$OK$1,0))+D9*SUMPRODUCT($OL$7:$PC$7,$OL$10:$PC$10)*SUMPRODUCT($OF$10:$OI$10,$OF$15:$OI$15)+SUMPRODUCT($OL$7:$PC$7,$OL$11:$PC$11)*SUMPRODUCT($OF$11:$OI$11,$OF$15:$OI$15),"")</f>
        <v/>
      </c>
      <c r="E15" s="19" t="str">
        <f t="array" ref="E15">IF(E$7="1",E144/3.6-PRODUCT(E9,INDEX($OL$1:$PC$19,15,MATCH(E$2&amp;E$6,INDEX($OL$1:$PC$19,2,)&amp;INDEX($OL$1:$PC$19,6,),0)))+E9*SUMPRODUCT($OL$7:$PC$7,$OL$15:$PC$15)-E$12*INDEX($OF$1:$OK$19,15,MATCH(E13,$OF$1:$OK$1,0))+E9*SUMPRODUCT($OL$7:$PC$7,$OL$10:$PC$10)*SUMPRODUCT($OF$10:$OI$10,$OF$15:$OI$15)+SUMPRODUCT($OL$7:$PC$7,$OL$11:$PC$11)*SUMPRODUCT($OF$11:$OI$11,$OF$15:$OI$15),"")</f>
        <v/>
      </c>
      <c r="F15" s="19" t="str">
        <f t="array" ref="F15">IF(F$7="1",F144/3.6-PRODUCT(F9,INDEX($OL$1:$PC$19,15,MATCH(F$2&amp;F$6,INDEX($OL$1:$PC$19,2,)&amp;INDEX($OL$1:$PC$19,6,),0)))+F9*SUMPRODUCT($OL$7:$PC$7,$OL$15:$PC$15)-F$12*INDEX($OF$1:$OK$19,15,MATCH(F13,$OF$1:$OK$1,0))+F9*SUMPRODUCT($OL$7:$PC$7,$OL$10:$PC$10)*SUMPRODUCT($OF$10:$OI$10,$OF$15:$OI$15)+SUMPRODUCT($OL$7:$PC$7,$OL$11:$PC$11)*SUMPRODUCT($OF$11:$OI$11,$OF$15:$OI$15),"")</f>
        <v/>
      </c>
      <c r="G15" s="19" t="str">
        <f t="array" ref="G15">IF(G$7="1",G144/3.6-PRODUCT(G9,INDEX($OL$1:$PC$19,15,MATCH(G$2&amp;G$6,INDEX($OL$1:$PC$19,2,)&amp;INDEX($OL$1:$PC$19,6,),0)))+G9*SUMPRODUCT($OL$7:$PC$7,$OL$15:$PC$15)-G$12*INDEX($OF$1:$OK$19,15,MATCH(G13,$OF$1:$OK$1,0))+G9*SUMPRODUCT($OL$7:$PC$7,$OL$10:$PC$10)*SUMPRODUCT($OF$10:$OI$10,$OF$15:$OI$15)+SUMPRODUCT($OL$7:$PC$7,$OL$11:$PC$11)*SUMPRODUCT($OF$11:$OI$11,$OF$15:$OI$15),"")</f>
        <v/>
      </c>
      <c r="H15" s="19" t="str">
        <f t="array" ref="H15">IF(H$7="1",H144/3.6-PRODUCT(H9,INDEX($OL$1:$PC$19,15,MATCH(H$2&amp;H$6,INDEX($OL$1:$PC$19,2,)&amp;INDEX($OL$1:$PC$19,6,),0)))+H9*SUMPRODUCT($OL$7:$PC$7,$OL$15:$PC$15)-H$12*INDEX($OF$1:$OK$19,15,MATCH(H13,$OF$1:$OK$1,0))+H9*SUMPRODUCT($OL$7:$PC$7,$OL$10:$PC$10)*SUMPRODUCT($OF$10:$OI$10,$OF$15:$OI$15)+SUMPRODUCT($OL$7:$PC$7,$OL$11:$PC$11)*SUMPRODUCT($OF$11:$OI$11,$OF$15:$OI$15),"")</f>
        <v/>
      </c>
      <c r="I15" s="19" t="str">
        <f t="array" ref="I15">IF(I$7="1",I144/3.6-PRODUCT(I9,INDEX($OL$1:$PC$19,15,MATCH(I$2&amp;I$6,INDEX($OL$1:$PC$19,2,)&amp;INDEX($OL$1:$PC$19,6,),0)))+I9*SUMPRODUCT($OL$7:$PC$7,$OL$15:$PC$15)-I$12*INDEX($OF$1:$OK$19,15,MATCH(I13,$OF$1:$OK$1,0))+I9*SUMPRODUCT($OL$7:$PC$7,$OL$10:$PC$10)*SUMPRODUCT($OF$10:$OI$10,$OF$15:$OI$15)+SUMPRODUCT($OL$7:$PC$7,$OL$11:$PC$11)*SUMPRODUCT($OF$11:$OI$11,$OF$15:$OI$15),"")</f>
        <v/>
      </c>
      <c r="J15" s="19" t="str">
        <f t="array" ref="J15">IF(J$7="1",J144/3.6-PRODUCT(J9,INDEX($OL$1:$PC$19,15,MATCH(J$2&amp;J$6,INDEX($OL$1:$PC$19,2,)&amp;INDEX($OL$1:$PC$19,6,),0)))+J9*SUMPRODUCT($OL$7:$PC$7,$OL$15:$PC$15)-J$12*INDEX($OF$1:$OK$19,15,MATCH(J13,$OF$1:$OK$1,0))+J9*SUMPRODUCT($OL$7:$PC$7,$OL$10:$PC$10)*SUMPRODUCT($OF$10:$OI$10,$OF$15:$OI$15)+SUMPRODUCT($OL$7:$PC$7,$OL$11:$PC$11)*SUMPRODUCT($OF$11:$OI$11,$OF$15:$OI$15),"")</f>
        <v/>
      </c>
      <c r="K15" s="19" t="str">
        <f t="array" ref="K15">IF(K$7="1",K144/3.6-PRODUCT(K9,INDEX($OL$1:$PC$19,15,MATCH(K$2&amp;K$6,INDEX($OL$1:$PC$19,2,)&amp;INDEX($OL$1:$PC$19,6,),0)))+K9*SUMPRODUCT($OL$7:$PC$7,$OL$15:$PC$15)-K$12*INDEX($OF$1:$OK$19,15,MATCH(K13,$OF$1:$OK$1,0))+K9*SUMPRODUCT($OL$7:$PC$7,$OL$10:$PC$10)*SUMPRODUCT($OF$10:$OI$10,$OF$15:$OI$15)+SUMPRODUCT($OL$7:$PC$7,$OL$11:$PC$11)*SUMPRODUCT($OF$11:$OI$11,$OF$15:$OI$15),"")</f>
        <v/>
      </c>
      <c r="L15" s="19" t="str">
        <f t="array" ref="L15">IF(L$7="1",L144/3.6-PRODUCT(L9,INDEX($OL$1:$PC$19,15,MATCH(L$2&amp;L$6,INDEX($OL$1:$PC$19,2,)&amp;INDEX($OL$1:$PC$19,6,),0)))+L9*SUMPRODUCT($OL$7:$PC$7,$OL$15:$PC$15)-L$12*INDEX($OF$1:$OK$19,15,MATCH(L13,$OF$1:$OK$1,0))+L9*SUMPRODUCT($OL$7:$PC$7,$OL$10:$PC$10)*SUMPRODUCT($OF$10:$OI$10,$OF$15:$OI$15)+SUMPRODUCT($OL$7:$PC$7,$OL$11:$PC$11)*SUMPRODUCT($OF$11:$OI$11,$OF$15:$OI$15),"")</f>
        <v/>
      </c>
      <c r="M15" s="19" t="str">
        <f t="array" ref="M15">IF(M$7="1",M144/3.6-PRODUCT(M9,INDEX($OL$1:$PC$19,15,MATCH(M$2&amp;M$6,INDEX($OL$1:$PC$19,2,)&amp;INDEX($OL$1:$PC$19,6,),0)))+M9*SUMPRODUCT($OL$7:$PC$7,$OL$15:$PC$15)-M$12*INDEX($OF$1:$OK$19,15,MATCH(M13,$OF$1:$OK$1,0))+M9*SUMPRODUCT($OL$7:$PC$7,$OL$10:$PC$10)*SUMPRODUCT($OF$10:$OI$10,$OF$15:$OI$15)+SUMPRODUCT($OL$7:$PC$7,$OL$11:$PC$11)*SUMPRODUCT($OF$11:$OI$11,$OF$15:$OI$15),"")</f>
        <v/>
      </c>
      <c r="N15" s="19" t="str">
        <f t="array" ref="N15">IF(N$7="1",N144/3.6-PRODUCT(N9,INDEX($OL$1:$PC$19,15,MATCH(N$2&amp;N$6,INDEX($OL$1:$PC$19,2,)&amp;INDEX($OL$1:$PC$19,6,),0)))+N9*SUMPRODUCT($OL$7:$PC$7,$OL$15:$PC$15)-N$12*INDEX($OF$1:$OK$19,15,MATCH(N13,$OF$1:$OK$1,0))+N9*SUMPRODUCT($OL$7:$PC$7,$OL$10:$PC$10)*SUMPRODUCT($OF$10:$OI$10,$OF$15:$OI$15)+SUMPRODUCT($OL$7:$PC$7,$OL$11:$PC$11)*SUMPRODUCT($OF$11:$OI$11,$OF$15:$OI$15),"")</f>
        <v/>
      </c>
      <c r="O15" s="19" t="str">
        <f t="array" ref="O15">IF(O$7="1",O144/3.6-PRODUCT(O9,INDEX($OL$1:$PC$19,15,MATCH(O$2&amp;O$6,INDEX($OL$1:$PC$19,2,)&amp;INDEX($OL$1:$PC$19,6,),0)))+O9*SUMPRODUCT($OL$7:$PC$7,$OL$15:$PC$15)-O$12*INDEX($OF$1:$OK$19,15,MATCH(O13,$OF$1:$OK$1,0))+O9*SUMPRODUCT($OL$7:$PC$7,$OL$10:$PC$10)*SUMPRODUCT($OF$10:$OI$10,$OF$15:$OI$15)+SUMPRODUCT($OL$7:$PC$7,$OL$11:$PC$11)*SUMPRODUCT($OF$11:$OI$11,$OF$15:$OI$15),"")</f>
        <v/>
      </c>
      <c r="P15" s="19" t="str">
        <f t="array" ref="P15">IF(P$7="1",P144/3.6-PRODUCT(P9,INDEX($OL$1:$PC$19,15,MATCH(P$2&amp;P$6,INDEX($OL$1:$PC$19,2,)&amp;INDEX($OL$1:$PC$19,6,),0)))+P9*SUMPRODUCT($OL$7:$PC$7,$OL$15:$PC$15)-P$12*INDEX($OF$1:$OK$19,15,MATCH(P13,$OF$1:$OK$1,0))+P9*SUMPRODUCT($OL$7:$PC$7,$OL$10:$PC$10)*SUMPRODUCT($OF$10:$OI$10,$OF$15:$OI$15)+SUMPRODUCT($OL$7:$PC$7,$OL$11:$PC$11)*SUMPRODUCT($OF$11:$OI$11,$OF$15:$OI$15),"")</f>
        <v/>
      </c>
      <c r="Q15" s="19" t="str">
        <f t="array" ref="Q15">IF(Q$7="1",Q144/3.6-PRODUCT(Q9,INDEX($OL$1:$PC$19,15,MATCH(Q$2&amp;Q$6,INDEX($OL$1:$PC$19,2,)&amp;INDEX($OL$1:$PC$19,6,),0)))+Q9*SUMPRODUCT($OL$7:$PC$7,$OL$15:$PC$15)-Q$12*INDEX($OF$1:$OK$19,15,MATCH(Q13,$OF$1:$OK$1,0))+Q9*SUMPRODUCT($OL$7:$PC$7,$OL$10:$PC$10)*SUMPRODUCT($OF$10:$OI$10,$OF$15:$OI$15)+SUMPRODUCT($OL$7:$PC$7,$OL$11:$PC$11)*SUMPRODUCT($OF$11:$OI$11,$OF$15:$OI$15),"")</f>
        <v/>
      </c>
      <c r="R15" s="19" t="str">
        <f t="array" ref="R15">IF(R$7="1",R144/3.6-PRODUCT(R9,INDEX($OL$1:$PC$19,15,MATCH(R$2&amp;R$6,INDEX($OL$1:$PC$19,2,)&amp;INDEX($OL$1:$PC$19,6,),0)))+R9*SUMPRODUCT($OL$7:$PC$7,$OL$15:$PC$15)-R$12*INDEX($OF$1:$OK$19,15,MATCH(R13,$OF$1:$OK$1,0))+R9*SUMPRODUCT($OL$7:$PC$7,$OL$10:$PC$10)*SUMPRODUCT($OF$10:$OI$10,$OF$15:$OI$15)+SUMPRODUCT($OL$7:$PC$7,$OL$11:$PC$11)*SUMPRODUCT($OF$11:$OI$11,$OF$15:$OI$15),"")</f>
        <v/>
      </c>
      <c r="S15" s="19" t="str">
        <f t="array" ref="S15">IF(S$7="1",S144/3.6-PRODUCT(S9,INDEX($OL$1:$PC$19,15,MATCH(S$2&amp;S$6,INDEX($OL$1:$PC$19,2,)&amp;INDEX($OL$1:$PC$19,6,),0)))+S9*SUMPRODUCT($OL$7:$PC$7,$OL$15:$PC$15)-S$12*INDEX($OF$1:$OK$19,15,MATCH(S13,$OF$1:$OK$1,0))+S9*SUMPRODUCT($OL$7:$PC$7,$OL$10:$PC$10)*SUMPRODUCT($OF$10:$OI$10,$OF$15:$OI$15)+SUMPRODUCT($OL$7:$PC$7,$OL$11:$PC$11)*SUMPRODUCT($OF$11:$OI$11,$OF$15:$OI$15),"")</f>
        <v/>
      </c>
      <c r="T15" s="19" t="str">
        <f t="array" ref="T15">IF(T$7="1",T144/3.6-PRODUCT(T9,INDEX($OL$1:$PC$19,15,MATCH(T$2&amp;T$6,INDEX($OL$1:$PC$19,2,)&amp;INDEX($OL$1:$PC$19,6,),0)))+T9*SUMPRODUCT($OL$7:$PC$7,$OL$15:$PC$15)-T$12*INDEX($OF$1:$OK$19,15,MATCH(T13,$OF$1:$OK$1,0))+T9*SUMPRODUCT($OL$7:$PC$7,$OL$10:$PC$10)*SUMPRODUCT($OF$10:$OI$10,$OF$15:$OI$15)+SUMPRODUCT($OL$7:$PC$7,$OL$11:$PC$11)*SUMPRODUCT($OF$11:$OI$11,$OF$15:$OI$15),"")</f>
        <v/>
      </c>
      <c r="U15" s="19" t="str">
        <f t="array" ref="U15">IF(U$7="1",U144/3.6-PRODUCT(U9,INDEX($OL$1:$PC$19,15,MATCH(U$2&amp;U$6,INDEX($OL$1:$PC$19,2,)&amp;INDEX($OL$1:$PC$19,6,),0)))+U9*SUMPRODUCT($OL$7:$PC$7,$OL$15:$PC$15)-U$12*INDEX($OF$1:$OK$19,15,MATCH(U13,$OF$1:$OK$1,0))+U9*SUMPRODUCT($OL$7:$PC$7,$OL$10:$PC$10)*SUMPRODUCT($OF$10:$OI$10,$OF$15:$OI$15)+SUMPRODUCT($OL$7:$PC$7,$OL$11:$PC$11)*SUMPRODUCT($OF$11:$OI$11,$OF$15:$OI$15),"")</f>
        <v/>
      </c>
      <c r="V15" s="19" t="str">
        <f t="array" ref="V15">IF(V$7="1",V144/3.6-PRODUCT(V9,INDEX($OL$1:$PC$19,15,MATCH(V$2&amp;V$6,INDEX($OL$1:$PC$19,2,)&amp;INDEX($OL$1:$PC$19,6,),0)))+V9*SUMPRODUCT($OL$7:$PC$7,$OL$15:$PC$15)-V$12*INDEX($OF$1:$OK$19,15,MATCH(V13,$OF$1:$OK$1,0))+V9*SUMPRODUCT($OL$7:$PC$7,$OL$10:$PC$10)*SUMPRODUCT($OF$10:$OI$10,$OF$15:$OI$15)+SUMPRODUCT($OL$7:$PC$7,$OL$11:$PC$11)*SUMPRODUCT($OF$11:$OI$11,$OF$15:$OI$15),"")</f>
        <v/>
      </c>
      <c r="W15" s="19" t="str">
        <f t="array" ref="W15">IF(W$7="1",W144/3.6-PRODUCT(W9,INDEX($OL$1:$PC$19,15,MATCH(W$2&amp;W$6,INDEX($OL$1:$PC$19,2,)&amp;INDEX($OL$1:$PC$19,6,),0)))+W9*SUMPRODUCT($OL$7:$PC$7,$OL$15:$PC$15)-W$12*INDEX($OF$1:$OK$19,15,MATCH(W13,$OF$1:$OK$1,0))+W9*SUMPRODUCT($OL$7:$PC$7,$OL$10:$PC$10)*SUMPRODUCT($OF$10:$OI$10,$OF$15:$OI$15)+SUMPRODUCT($OL$7:$PC$7,$OL$11:$PC$11)*SUMPRODUCT($OF$11:$OI$11,$OF$15:$OI$15),"")</f>
        <v/>
      </c>
      <c r="X15" s="19" t="str">
        <f t="array" ref="X15">IF(X$7="1",X144/3.6-PRODUCT(X9,INDEX($OL$1:$PC$19,15,MATCH(X$2&amp;X$6,INDEX($OL$1:$PC$19,2,)&amp;INDEX($OL$1:$PC$19,6,),0)))+X9*SUMPRODUCT($OL$7:$PC$7,$OL$15:$PC$15)-X$12*INDEX($OF$1:$OK$19,15,MATCH(X13,$OF$1:$OK$1,0))+X9*SUMPRODUCT($OL$7:$PC$7,$OL$10:$PC$10)*SUMPRODUCT($OF$10:$OI$10,$OF$15:$OI$15)+SUMPRODUCT($OL$7:$PC$7,$OL$11:$PC$11)*SUMPRODUCT($OF$11:$OI$11,$OF$15:$OI$15),"")</f>
        <v/>
      </c>
      <c r="Y15" s="19" t="str">
        <f t="array" ref="Y15">IF(Y$7="1",Y144/3.6-PRODUCT(Y9,INDEX($OL$1:$PC$19,15,MATCH(Y$2&amp;Y$6,INDEX($OL$1:$PC$19,2,)&amp;INDEX($OL$1:$PC$19,6,),0)))+Y9*SUMPRODUCT($OL$7:$PC$7,$OL$15:$PC$15)-Y$12*INDEX($OF$1:$OK$19,15,MATCH(Y13,$OF$1:$OK$1,0))+Y9*SUMPRODUCT($OL$7:$PC$7,$OL$10:$PC$10)*SUMPRODUCT($OF$10:$OI$10,$OF$15:$OI$15)+SUMPRODUCT($OL$7:$PC$7,$OL$11:$PC$11)*SUMPRODUCT($OF$11:$OI$11,$OF$15:$OI$15),"")</f>
        <v/>
      </c>
      <c r="Z15" s="19" t="str">
        <f t="array" ref="Z15">IF(Z$7="1",Z144/3.6-PRODUCT(Z9,INDEX($OL$1:$PC$19,15,MATCH(Z$2&amp;Z$6,INDEX($OL$1:$PC$19,2,)&amp;INDEX($OL$1:$PC$19,6,),0)))+Z9*SUMPRODUCT($OL$7:$PC$7,$OL$15:$PC$15)-Z$12*INDEX($OF$1:$OK$19,15,MATCH(Z13,$OF$1:$OK$1,0))+Z9*SUMPRODUCT($OL$7:$PC$7,$OL$10:$PC$10)*SUMPRODUCT($OF$10:$OI$10,$OF$15:$OI$15)+SUMPRODUCT($OL$7:$PC$7,$OL$11:$PC$11)*SUMPRODUCT($OF$11:$OI$11,$OF$15:$OI$15),"")</f>
        <v/>
      </c>
      <c r="AA15" s="19" t="str">
        <f t="array" ref="AA15">IF(AA$7="1",AA144/3.6-PRODUCT(AA9,INDEX($OL$1:$PC$19,15,MATCH(AA$2&amp;AA$6,INDEX($OL$1:$PC$19,2,)&amp;INDEX($OL$1:$PC$19,6,),0)))+AA9*SUMPRODUCT($OL$7:$PC$7,$OL$15:$PC$15)-AA$12*INDEX($OF$1:$OK$19,15,MATCH(AA13,$OF$1:$OK$1,0))+AA9*SUMPRODUCT($OL$7:$PC$7,$OL$10:$PC$10)*SUMPRODUCT($OF$10:$OI$10,$OF$15:$OI$15)+SUMPRODUCT($OL$7:$PC$7,$OL$11:$PC$11)*SUMPRODUCT($OF$11:$OI$11,$OF$15:$OI$15),"")</f>
        <v/>
      </c>
      <c r="AB15" s="19" t="str">
        <f t="array" ref="AB15">IF(AB$7="1",AB144/3.6-PRODUCT(AB9,INDEX($OL$1:$PC$19,15,MATCH(AB$2&amp;AB$6,INDEX($OL$1:$PC$19,2,)&amp;INDEX($OL$1:$PC$19,6,),0)))+AB9*SUMPRODUCT($OL$7:$PC$7,$OL$15:$PC$15)-AB$12*INDEX($OF$1:$OK$19,15,MATCH(AB13,$OF$1:$OK$1,0))+AB9*SUMPRODUCT($OL$7:$PC$7,$OL$10:$PC$10)*SUMPRODUCT($OF$10:$OI$10,$OF$15:$OI$15)+SUMPRODUCT($OL$7:$PC$7,$OL$11:$PC$11)*SUMPRODUCT($OF$11:$OI$11,$OF$15:$OI$15),"")</f>
        <v/>
      </c>
      <c r="AC15" s="19" t="str">
        <f t="array" ref="AC15">IF(AC$7="1",AC144/3.6-PRODUCT(AC9,INDEX($OL$1:$PC$19,15,MATCH(AC$2&amp;AC$6,INDEX($OL$1:$PC$19,2,)&amp;INDEX($OL$1:$PC$19,6,),0)))+AC9*SUMPRODUCT($OL$7:$PC$7,$OL$15:$PC$15)-AC$12*INDEX($OF$1:$OK$19,15,MATCH(AC13,$OF$1:$OK$1,0))+AC9*SUMPRODUCT($OL$7:$PC$7,$OL$10:$PC$10)*SUMPRODUCT($OF$10:$OI$10,$OF$15:$OI$15)+SUMPRODUCT($OL$7:$PC$7,$OL$11:$PC$11)*SUMPRODUCT($OF$11:$OI$11,$OF$15:$OI$15),"")</f>
        <v/>
      </c>
      <c r="AD15" s="19" t="str">
        <f t="array" ref="AD15">IF(AD$7="1",AD144/3.6-PRODUCT(AD9,INDEX($OL$1:$PC$19,15,MATCH(AD$2&amp;AD$6,INDEX($OL$1:$PC$19,2,)&amp;INDEX($OL$1:$PC$19,6,),0)))+AD9*SUMPRODUCT($OL$7:$PC$7,$OL$15:$PC$15)-AD$12*INDEX($OF$1:$OK$19,15,MATCH(AD13,$OF$1:$OK$1,0))+AD9*SUMPRODUCT($OL$7:$PC$7,$OL$10:$PC$10)*SUMPRODUCT($OF$10:$OI$10,$OF$15:$OI$15)+SUMPRODUCT($OL$7:$PC$7,$OL$11:$PC$11)*SUMPRODUCT($OF$11:$OI$11,$OF$15:$OI$15),"")</f>
        <v/>
      </c>
      <c r="AE15" s="19" t="str">
        <f t="array" ref="AE15">IF(AE$7="1",AE144/3.6-PRODUCT(AE9,INDEX($OL$1:$PC$19,15,MATCH(AE$2&amp;AE$6,INDEX($OL$1:$PC$19,2,)&amp;INDEX($OL$1:$PC$19,6,),0)))+AE9*SUMPRODUCT($OL$7:$PC$7,$OL$15:$PC$15)-AE$12*INDEX($OF$1:$OK$19,15,MATCH(AE13,$OF$1:$OK$1,0))+AE9*SUMPRODUCT($OL$7:$PC$7,$OL$10:$PC$10)*SUMPRODUCT($OF$10:$OI$10,$OF$15:$OI$15)+SUMPRODUCT($OL$7:$PC$7,$OL$11:$PC$11)*SUMPRODUCT($OF$11:$OI$11,$OF$15:$OI$15),"")</f>
        <v/>
      </c>
      <c r="AF15" s="19" t="str">
        <f t="array" ref="AF15">IF(AF$7="1",AF144/3.6-PRODUCT(AF9,INDEX($OL$1:$PC$19,15,MATCH(AF$2&amp;AF$6,INDEX($OL$1:$PC$19,2,)&amp;INDEX($OL$1:$PC$19,6,),0)))+AF9*SUMPRODUCT($OL$7:$PC$7,$OL$15:$PC$15)-AF$12*INDEX($OF$1:$OK$19,15,MATCH(AF13,$OF$1:$OK$1,0))+AF9*SUMPRODUCT($OL$7:$PC$7,$OL$10:$PC$10)*SUMPRODUCT($OF$10:$OI$10,$OF$15:$OI$15)+SUMPRODUCT($OL$7:$PC$7,$OL$11:$PC$11)*SUMPRODUCT($OF$11:$OI$11,$OF$15:$OI$15),"")</f>
        <v/>
      </c>
      <c r="AG15" s="19" t="str">
        <f t="array" ref="AG15">IF(AG$7="1",AG144/3.6-PRODUCT(AG9,INDEX($OL$1:$PC$19,15,MATCH(AG$2&amp;AG$6,INDEX($OL$1:$PC$19,2,)&amp;INDEX($OL$1:$PC$19,6,),0)))+AG9*SUMPRODUCT($OL$7:$PC$7,$OL$15:$PC$15)-AG$12*INDEX($OF$1:$OK$19,15,MATCH(AG13,$OF$1:$OK$1,0))+AG9*SUMPRODUCT($OL$7:$PC$7,$OL$10:$PC$10)*SUMPRODUCT($OF$10:$OI$10,$OF$15:$OI$15)+SUMPRODUCT($OL$7:$PC$7,$OL$11:$PC$11)*SUMPRODUCT($OF$11:$OI$11,$OF$15:$OI$15),"")</f>
        <v/>
      </c>
      <c r="AH15" s="19" t="str">
        <f t="array" ref="AH15">IF(AH$7="1",AH144/3.6-PRODUCT(AH9,INDEX($OL$1:$PC$19,15,MATCH(AH$2&amp;AH$6,INDEX($OL$1:$PC$19,2,)&amp;INDEX($OL$1:$PC$19,6,),0)))+AH9*SUMPRODUCT($OL$7:$PC$7,$OL$15:$PC$15)-AH$12*INDEX($OF$1:$OK$19,15,MATCH(AH13,$OF$1:$OK$1,0))+AH9*SUMPRODUCT($OL$7:$PC$7,$OL$10:$PC$10)*SUMPRODUCT($OF$10:$OI$10,$OF$15:$OI$15)+SUMPRODUCT($OL$7:$PC$7,$OL$11:$PC$11)*SUMPRODUCT($OF$11:$OI$11,$OF$15:$OI$15),"")</f>
        <v/>
      </c>
      <c r="AI15" s="19" t="str">
        <f t="array" ref="AI15">IF(AI$7="1",AI144/3.6-PRODUCT(AI9,INDEX($OL$1:$PC$19,15,MATCH(AI$2&amp;AI$6,INDEX($OL$1:$PC$19,2,)&amp;INDEX($OL$1:$PC$19,6,),0)))+AI9*SUMPRODUCT($OL$7:$PC$7,$OL$15:$PC$15)-AI$12*INDEX($OF$1:$OK$19,15,MATCH(AI13,$OF$1:$OK$1,0))+AI9*SUMPRODUCT($OL$7:$PC$7,$OL$10:$PC$10)*SUMPRODUCT($OF$10:$OI$10,$OF$15:$OI$15)+SUMPRODUCT($OL$7:$PC$7,$OL$11:$PC$11)*SUMPRODUCT($OF$11:$OI$11,$OF$15:$OI$15),"")</f>
        <v/>
      </c>
      <c r="AJ15" s="19" t="str">
        <f t="array" ref="AJ15">IF(AJ$7="1",AJ144/3.6-PRODUCT(AJ9,INDEX($OL$1:$PC$19,15,MATCH(AJ$2&amp;AJ$6,INDEX($OL$1:$PC$19,2,)&amp;INDEX($OL$1:$PC$19,6,),0)))+AJ9*SUMPRODUCT($OL$7:$PC$7,$OL$15:$PC$15)-AJ$12*INDEX($OF$1:$OK$19,15,MATCH(AJ13,$OF$1:$OK$1,0))+AJ9*SUMPRODUCT($OL$7:$PC$7,$OL$10:$PC$10)*SUMPRODUCT($OF$10:$OI$10,$OF$15:$OI$15)+SUMPRODUCT($OL$7:$PC$7,$OL$11:$PC$11)*SUMPRODUCT($OF$11:$OI$11,$OF$15:$OI$15),"")</f>
        <v/>
      </c>
      <c r="AK15" s="19" t="str">
        <f t="array" ref="AK15">IF(AK$7="1",AK144/3.6-PRODUCT(AK9,INDEX($OL$1:$PC$19,15,MATCH(AK$2&amp;AK$6,INDEX($OL$1:$PC$19,2,)&amp;INDEX($OL$1:$PC$19,6,),0)))+AK9*SUMPRODUCT($OL$7:$PC$7,$OL$15:$PC$15)-AK$12*INDEX($OF$1:$OK$19,15,MATCH(AK13,$OF$1:$OK$1,0))+AK9*SUMPRODUCT($OL$7:$PC$7,$OL$10:$PC$10)*SUMPRODUCT($OF$10:$OI$10,$OF$15:$OI$15)+SUMPRODUCT($OL$7:$PC$7,$OL$11:$PC$11)*SUMPRODUCT($OF$11:$OI$11,$OF$15:$OI$15),"")</f>
        <v/>
      </c>
      <c r="AL15" s="19" t="str">
        <f t="array" ref="AL15">IF(AL$7="1",AL144/3.6-PRODUCT(AL9,INDEX($OL$1:$PC$19,15,MATCH(AL$2&amp;AL$6,INDEX($OL$1:$PC$19,2,)&amp;INDEX($OL$1:$PC$19,6,),0)))+AL9*SUMPRODUCT($OL$7:$PC$7,$OL$15:$PC$15)-AL$12*INDEX($OF$1:$OK$19,15,MATCH(AL13,$OF$1:$OK$1,0))+AL9*SUMPRODUCT($OL$7:$PC$7,$OL$10:$PC$10)*SUMPRODUCT($OF$10:$OI$10,$OF$15:$OI$15)+SUMPRODUCT($OL$7:$PC$7,$OL$11:$PC$11)*SUMPRODUCT($OF$11:$OI$11,$OF$15:$OI$15),"")</f>
        <v/>
      </c>
      <c r="AM15" s="19" t="str">
        <f t="array" ref="AM15">IF(AM$7="1",AM144/3.6-PRODUCT(AM9,INDEX($OL$1:$PC$19,15,MATCH(AM$2&amp;AM$6,INDEX($OL$1:$PC$19,2,)&amp;INDEX($OL$1:$PC$19,6,),0)))+AM9*SUMPRODUCT($OL$7:$PC$7,$OL$15:$PC$15)-AM$12*INDEX($OF$1:$OK$19,15,MATCH(AM13,$OF$1:$OK$1,0))+AM9*SUMPRODUCT($OL$7:$PC$7,$OL$10:$PC$10)*SUMPRODUCT($OF$10:$OI$10,$OF$15:$OI$15)+SUMPRODUCT($OL$7:$PC$7,$OL$11:$PC$11)*SUMPRODUCT($OF$11:$OI$11,$OF$15:$OI$15),"")</f>
        <v/>
      </c>
      <c r="AN15" s="19" t="str">
        <f t="array" ref="AN15">IF(AN$7="1",AN144/3.6-PRODUCT(AN9,INDEX($OL$1:$PC$19,15,MATCH(AN$2&amp;AN$6,INDEX($OL$1:$PC$19,2,)&amp;INDEX($OL$1:$PC$19,6,),0)))+AN9*SUMPRODUCT($OL$7:$PC$7,$OL$15:$PC$15)-AN$12*INDEX($OF$1:$OK$19,15,MATCH(AN13,$OF$1:$OK$1,0))+AN9*SUMPRODUCT($OL$7:$PC$7,$OL$10:$PC$10)*SUMPRODUCT($OF$10:$OI$10,$OF$15:$OI$15)+SUMPRODUCT($OL$7:$PC$7,$OL$11:$PC$11)*SUMPRODUCT($OF$11:$OI$11,$OF$15:$OI$15),"")</f>
        <v/>
      </c>
      <c r="AO15" s="19" t="str">
        <f t="array" ref="AO15">IF(AO$7="1",AO144/3.6-PRODUCT(AO9,INDEX($OL$1:$PC$19,15,MATCH(AO$2&amp;AO$6,INDEX($OL$1:$PC$19,2,)&amp;INDEX($OL$1:$PC$19,6,),0)))+AO9*SUMPRODUCT($OL$7:$PC$7,$OL$15:$PC$15)-AO$12*INDEX($OF$1:$OK$19,15,MATCH(AO13,$OF$1:$OK$1,0))+AO9*SUMPRODUCT($OL$7:$PC$7,$OL$10:$PC$10)*SUMPRODUCT($OF$10:$OI$10,$OF$15:$OI$15)+SUMPRODUCT($OL$7:$PC$7,$OL$11:$PC$11)*SUMPRODUCT($OF$11:$OI$11,$OF$15:$OI$15),"")</f>
        <v/>
      </c>
      <c r="AP15" s="19" t="str">
        <f t="array" ref="AP15">IF(AP$7="1",AP144/3.6-PRODUCT(AP9,INDEX($OL$1:$PC$19,15,MATCH(AP$2&amp;AP$6,INDEX($OL$1:$PC$19,2,)&amp;INDEX($OL$1:$PC$19,6,),0)))+AP9*SUMPRODUCT($OL$7:$PC$7,$OL$15:$PC$15)-AP$12*INDEX($OF$1:$OK$19,15,MATCH(AP13,$OF$1:$OK$1,0))+AP9*SUMPRODUCT($OL$7:$PC$7,$OL$10:$PC$10)*SUMPRODUCT($OF$10:$OI$10,$OF$15:$OI$15)+SUMPRODUCT($OL$7:$PC$7,$OL$11:$PC$11)*SUMPRODUCT($OF$11:$OI$11,$OF$15:$OI$15),"")</f>
        <v/>
      </c>
      <c r="AQ15" s="19" t="str">
        <f t="array" ref="AQ15">IF(AQ$7="1",AQ144/3.6-PRODUCT(AQ9,INDEX($OL$1:$PC$19,15,MATCH(AQ$2&amp;AQ$6,INDEX($OL$1:$PC$19,2,)&amp;INDEX($OL$1:$PC$19,6,),0)))+AQ9*SUMPRODUCT($OL$7:$PC$7,$OL$15:$PC$15)-AQ$12*INDEX($OF$1:$OK$19,15,MATCH(AQ13,$OF$1:$OK$1,0))+AQ9*SUMPRODUCT($OL$7:$PC$7,$OL$10:$PC$10)*SUMPRODUCT($OF$10:$OI$10,$OF$15:$OI$15)+SUMPRODUCT($OL$7:$PC$7,$OL$11:$PC$11)*SUMPRODUCT($OF$11:$OI$11,$OF$15:$OI$15),"")</f>
        <v/>
      </c>
      <c r="AR15" s="19" t="str">
        <f t="array" ref="AR15">IF(AR$7="1",AR144/3.6-PRODUCT(AR9,INDEX($OL$1:$PC$19,15,MATCH(AR$2&amp;AR$6,INDEX($OL$1:$PC$19,2,)&amp;INDEX($OL$1:$PC$19,6,),0)))+AR9*SUMPRODUCT($OL$7:$PC$7,$OL$15:$PC$15)-AR$12*INDEX($OF$1:$OK$19,15,MATCH(AR13,$OF$1:$OK$1,0))+AR9*SUMPRODUCT($OL$7:$PC$7,$OL$10:$PC$10)*SUMPRODUCT($OF$10:$OI$10,$OF$15:$OI$15)+SUMPRODUCT($OL$7:$PC$7,$OL$11:$PC$11)*SUMPRODUCT($OF$11:$OI$11,$OF$15:$OI$15),"")</f>
        <v/>
      </c>
      <c r="AS15" s="19" t="str">
        <f t="array" ref="AS15">IF(AS$7="1",AS144/3.6-PRODUCT(AS9,INDEX($OL$1:$PC$19,15,MATCH(AS$2&amp;AS$6,INDEX($OL$1:$PC$19,2,)&amp;INDEX($OL$1:$PC$19,6,),0)))+AS9*SUMPRODUCT($OL$7:$PC$7,$OL$15:$PC$15)-AS$12*INDEX($OF$1:$OK$19,15,MATCH(AS13,$OF$1:$OK$1,0))+AS9*SUMPRODUCT($OL$7:$PC$7,$OL$10:$PC$10)*SUMPRODUCT($OF$10:$OI$10,$OF$15:$OI$15)+SUMPRODUCT($OL$7:$PC$7,$OL$11:$PC$11)*SUMPRODUCT($OF$11:$OI$11,$OF$15:$OI$15),"")</f>
        <v/>
      </c>
      <c r="AT15" s="19" t="str">
        <f t="array" ref="AT15">IF(AT$7="1",AT144/3.6-PRODUCT(AT9,INDEX($OL$1:$PC$19,15,MATCH(AT$2&amp;AT$6,INDEX($OL$1:$PC$19,2,)&amp;INDEX($OL$1:$PC$19,6,),0)))+AT9*SUMPRODUCT($OL$7:$PC$7,$OL$15:$PC$15)-AT$12*INDEX($OF$1:$OK$19,15,MATCH(AT13,$OF$1:$OK$1,0))+AT9*SUMPRODUCT($OL$7:$PC$7,$OL$10:$PC$10)*SUMPRODUCT($OF$10:$OI$10,$OF$15:$OI$15)+SUMPRODUCT($OL$7:$PC$7,$OL$11:$PC$11)*SUMPRODUCT($OF$11:$OI$11,$OF$15:$OI$15),"")</f>
        <v/>
      </c>
      <c r="AU15" s="19" t="str">
        <f t="array" ref="AU15">IF(AU$7="1",AU144/3.6-PRODUCT(AU9,INDEX($OL$1:$PC$19,15,MATCH(AU$2&amp;AU$6,INDEX($OL$1:$PC$19,2,)&amp;INDEX($OL$1:$PC$19,6,),0)))+AU9*SUMPRODUCT($OL$7:$PC$7,$OL$15:$PC$15)-AU$12*INDEX($OF$1:$OK$19,15,MATCH(AU13,$OF$1:$OK$1,0))+AU9*SUMPRODUCT($OL$7:$PC$7,$OL$10:$PC$10)*SUMPRODUCT($OF$10:$OI$10,$OF$15:$OI$15)+SUMPRODUCT($OL$7:$PC$7,$OL$11:$PC$11)*SUMPRODUCT($OF$11:$OI$11,$OF$15:$OI$15),"")</f>
        <v/>
      </c>
      <c r="AV15" s="19" t="str">
        <f t="array" ref="AV15">IF(AV$7="1",AV144/3.6-PRODUCT(AV9,INDEX($OL$1:$PC$19,15,MATCH(AV$2&amp;AV$6,INDEX($OL$1:$PC$19,2,)&amp;INDEX($OL$1:$PC$19,6,),0)))+AV9*SUMPRODUCT($OL$7:$PC$7,$OL$15:$PC$15)-AV$12*INDEX($OF$1:$OK$19,15,MATCH(AV13,$OF$1:$OK$1,0))+AV9*SUMPRODUCT($OL$7:$PC$7,$OL$10:$PC$10)*SUMPRODUCT($OF$10:$OI$10,$OF$15:$OI$15)+SUMPRODUCT($OL$7:$PC$7,$OL$11:$PC$11)*SUMPRODUCT($OF$11:$OI$11,$OF$15:$OI$15),"")</f>
        <v/>
      </c>
      <c r="AW15" s="19" t="str">
        <f t="array" ref="AW15">IF(AW$7="1",AW144/3.6-PRODUCT(AW9,INDEX($OL$1:$PC$19,15,MATCH(AW$2&amp;AW$6,INDEX($OL$1:$PC$19,2,)&amp;INDEX($OL$1:$PC$19,6,),0)))+AW9*SUMPRODUCT($OL$7:$PC$7,$OL$15:$PC$15)-AW$12*INDEX($OF$1:$OK$19,15,MATCH(AW13,$OF$1:$OK$1,0))+AW9*SUMPRODUCT($OL$7:$PC$7,$OL$10:$PC$10)*SUMPRODUCT($OF$10:$OI$10,$OF$15:$OI$15)+SUMPRODUCT($OL$7:$PC$7,$OL$11:$PC$11)*SUMPRODUCT($OF$11:$OI$11,$OF$15:$OI$15),"")</f>
        <v/>
      </c>
      <c r="AX15" s="19" t="str">
        <f t="array" ref="AX15">IF(AX$7="1",AX144/3.6-PRODUCT(AX9,INDEX($OL$1:$PC$19,15,MATCH(AX$2&amp;AX$6,INDEX($OL$1:$PC$19,2,)&amp;INDEX($OL$1:$PC$19,6,),0)))+AX9*SUMPRODUCT($OL$7:$PC$7,$OL$15:$PC$15)-AX$12*INDEX($OF$1:$OK$19,15,MATCH(AX13,$OF$1:$OK$1,0))+AX9*SUMPRODUCT($OL$7:$PC$7,$OL$10:$PC$10)*SUMPRODUCT($OF$10:$OI$10,$OF$15:$OI$15)+SUMPRODUCT($OL$7:$PC$7,$OL$11:$PC$11)*SUMPRODUCT($OF$11:$OI$11,$OF$15:$OI$15),"")</f>
        <v/>
      </c>
      <c r="AY15" s="19" t="str">
        <f t="array" ref="AY15">IF(AY$7="1",AY144/3.6-PRODUCT(AY9,INDEX($OL$1:$PC$19,15,MATCH(AY$2&amp;AY$6,INDEX($OL$1:$PC$19,2,)&amp;INDEX($OL$1:$PC$19,6,),0)))+AY9*SUMPRODUCT($OL$7:$PC$7,$OL$15:$PC$15)-AY$12*INDEX($OF$1:$OK$19,15,MATCH(AY13,$OF$1:$OK$1,0))+AY9*SUMPRODUCT($OL$7:$PC$7,$OL$10:$PC$10)*SUMPRODUCT($OF$10:$OI$10,$OF$15:$OI$15)+SUMPRODUCT($OL$7:$PC$7,$OL$11:$PC$11)*SUMPRODUCT($OF$11:$OI$11,$OF$15:$OI$15),"")</f>
        <v/>
      </c>
      <c r="AZ15" s="19" t="str">
        <f t="array" ref="AZ15">IF(AZ$7="1",AZ144/3.6-PRODUCT(AZ9,INDEX($OL$1:$PC$19,15,MATCH(AZ$2&amp;AZ$6,INDEX($OL$1:$PC$19,2,)&amp;INDEX($OL$1:$PC$19,6,),0)))+AZ9*SUMPRODUCT($OL$7:$PC$7,$OL$15:$PC$15)-AZ$12*INDEX($OF$1:$OK$19,15,MATCH(AZ13,$OF$1:$OK$1,0))+AZ9*SUMPRODUCT($OL$7:$PC$7,$OL$10:$PC$10)*SUMPRODUCT($OF$10:$OI$10,$OF$15:$OI$15)+SUMPRODUCT($OL$7:$PC$7,$OL$11:$PC$11)*SUMPRODUCT($OF$11:$OI$11,$OF$15:$OI$15),"")</f>
        <v/>
      </c>
      <c r="BA15" s="19" t="str">
        <f t="array" ref="BA15">IF(BA$7="1",BA144/3.6-PRODUCT(BA9,INDEX($OL$1:$PC$19,15,MATCH(BA$2&amp;BA$6,INDEX($OL$1:$PC$19,2,)&amp;INDEX($OL$1:$PC$19,6,),0)))+BA9*SUMPRODUCT($OL$7:$PC$7,$OL$15:$PC$15)-BA$12*INDEX($OF$1:$OK$19,15,MATCH(BA13,$OF$1:$OK$1,0))+BA9*SUMPRODUCT($OL$7:$PC$7,$OL$10:$PC$10)*SUMPRODUCT($OF$10:$OI$10,$OF$15:$OI$15)+SUMPRODUCT($OL$7:$PC$7,$OL$11:$PC$11)*SUMPRODUCT($OF$11:$OI$11,$OF$15:$OI$15),"")</f>
        <v/>
      </c>
      <c r="BB15" s="19" t="str">
        <f t="array" ref="BB15">IF(BB$7="1",BB144/3.6-PRODUCT(BB9,INDEX($OL$1:$PC$19,15,MATCH(BB$2&amp;BB$6,INDEX($OL$1:$PC$19,2,)&amp;INDEX($OL$1:$PC$19,6,),0)))+BB9*SUMPRODUCT($OL$7:$PC$7,$OL$15:$PC$15)-BB$12*INDEX($OF$1:$OK$19,15,MATCH(BB13,$OF$1:$OK$1,0))+BB9*SUMPRODUCT($OL$7:$PC$7,$OL$10:$PC$10)*SUMPRODUCT($OF$10:$OI$10,$OF$15:$OI$15)+SUMPRODUCT($OL$7:$PC$7,$OL$11:$PC$11)*SUMPRODUCT($OF$11:$OI$11,$OF$15:$OI$15),"")</f>
        <v/>
      </c>
      <c r="BC15" s="19" t="str">
        <f t="array" ref="BC15">IF(BC$7="1",BC144/3.6-PRODUCT(BC9,INDEX($OL$1:$PC$19,15,MATCH(BC$2&amp;BC$6,INDEX($OL$1:$PC$19,2,)&amp;INDEX($OL$1:$PC$19,6,),0)))+BC9*SUMPRODUCT($OL$7:$PC$7,$OL$15:$PC$15)-BC$12*INDEX($OF$1:$OK$19,15,MATCH(BC13,$OF$1:$OK$1,0))+BC9*SUMPRODUCT($OL$7:$PC$7,$OL$10:$PC$10)*SUMPRODUCT($OF$10:$OI$10,$OF$15:$OI$15)+SUMPRODUCT($OL$7:$PC$7,$OL$11:$PC$11)*SUMPRODUCT($OF$11:$OI$11,$OF$15:$OI$15),"")</f>
        <v/>
      </c>
      <c r="BD15" s="19" t="str">
        <f t="array" ref="BD15">IF(BD$7="1",BD144/3.6-PRODUCT(BD9,INDEX($OL$1:$PC$19,15,MATCH(BD$2&amp;BD$6,INDEX($OL$1:$PC$19,2,)&amp;INDEX($OL$1:$PC$19,6,),0)))+BD9*SUMPRODUCT($OL$7:$PC$7,$OL$15:$PC$15)-BD$12*INDEX($OF$1:$OK$19,15,MATCH(BD13,$OF$1:$OK$1,0))+BD9*SUMPRODUCT($OL$7:$PC$7,$OL$10:$PC$10)*SUMPRODUCT($OF$10:$OI$10,$OF$15:$OI$15)+SUMPRODUCT($OL$7:$PC$7,$OL$11:$PC$11)*SUMPRODUCT($OF$11:$OI$11,$OF$15:$OI$15),"")</f>
        <v/>
      </c>
      <c r="BE15" s="19" t="str">
        <f t="array" ref="BE15">IF(BE$7="1",BE144/3.6-PRODUCT(BE9,INDEX($OL$1:$PC$19,15,MATCH(BE$2&amp;BE$6,INDEX($OL$1:$PC$19,2,)&amp;INDEX($OL$1:$PC$19,6,),0)))+BE9*SUMPRODUCT($OL$7:$PC$7,$OL$15:$PC$15)-BE$12*INDEX($OF$1:$OK$19,15,MATCH(BE13,$OF$1:$OK$1,0))+BE9*SUMPRODUCT($OL$7:$PC$7,$OL$10:$PC$10)*SUMPRODUCT($OF$10:$OI$10,$OF$15:$OI$15)+SUMPRODUCT($OL$7:$PC$7,$OL$11:$PC$11)*SUMPRODUCT($OF$11:$OI$11,$OF$15:$OI$15),"")</f>
        <v/>
      </c>
      <c r="BF15" s="19" t="str">
        <f t="array" ref="BF15">IF(BF$7="1",BF144/3.6-PRODUCT(BF9,INDEX($OL$1:$PC$19,15,MATCH(BF$2&amp;BF$6,INDEX($OL$1:$PC$19,2,)&amp;INDEX($OL$1:$PC$19,6,),0)))+BF9*SUMPRODUCT($OL$7:$PC$7,$OL$15:$PC$15)-BF$12*INDEX($OF$1:$OK$19,15,MATCH(BF13,$OF$1:$OK$1,0))+BF9*SUMPRODUCT($OL$7:$PC$7,$OL$10:$PC$10)*SUMPRODUCT($OF$10:$OI$10,$OF$15:$OI$15)+SUMPRODUCT($OL$7:$PC$7,$OL$11:$PC$11)*SUMPRODUCT($OF$11:$OI$11,$OF$15:$OI$15),"")</f>
        <v/>
      </c>
      <c r="BG15" s="19" t="str">
        <f t="array" ref="BG15">IF(BG$7="1",BG144/3.6-PRODUCT(BG9,INDEX($OL$1:$PC$19,15,MATCH(BG$2&amp;BG$6,INDEX($OL$1:$PC$19,2,)&amp;INDEX($OL$1:$PC$19,6,),0)))+BG9*SUMPRODUCT($OL$7:$PC$7,$OL$15:$PC$15)-BG$12*INDEX($OF$1:$OK$19,15,MATCH(BG13,$OF$1:$OK$1,0))+BG9*SUMPRODUCT($OL$7:$PC$7,$OL$10:$PC$10)*SUMPRODUCT($OF$10:$OI$10,$OF$15:$OI$15)+SUMPRODUCT($OL$7:$PC$7,$OL$11:$PC$11)*SUMPRODUCT($OF$11:$OI$11,$OF$15:$OI$15),"")</f>
        <v/>
      </c>
      <c r="BH15" s="19" t="str">
        <f t="array" ref="BH15">IF(BH$7="1",BH144/3.6-PRODUCT(BH9,INDEX($OL$1:$PC$19,15,MATCH(BH$2&amp;BH$6,INDEX($OL$1:$PC$19,2,)&amp;INDEX($OL$1:$PC$19,6,),0)))+BH9*SUMPRODUCT($OL$7:$PC$7,$OL$15:$PC$15)-BH$12*INDEX($OF$1:$OK$19,15,MATCH(BH13,$OF$1:$OK$1,0))+BH9*SUMPRODUCT($OL$7:$PC$7,$OL$10:$PC$10)*SUMPRODUCT($OF$10:$OI$10,$OF$15:$OI$15)+SUMPRODUCT($OL$7:$PC$7,$OL$11:$PC$11)*SUMPRODUCT($OF$11:$OI$11,$OF$15:$OI$15),"")</f>
        <v/>
      </c>
      <c r="BI15" s="19" t="str">
        <f t="array" ref="BI15">IF(BI$7="1",BI144/3.6-PRODUCT(BI9,INDEX($OL$1:$PC$19,15,MATCH(BI$2&amp;BI$6,INDEX($OL$1:$PC$19,2,)&amp;INDEX($OL$1:$PC$19,6,),0)))+BI9*SUMPRODUCT($OL$7:$PC$7,$OL$15:$PC$15)-BI$12*INDEX($OF$1:$OK$19,15,MATCH(BI13,$OF$1:$OK$1,0))+BI9*SUMPRODUCT($OL$7:$PC$7,$OL$10:$PC$10)*SUMPRODUCT($OF$10:$OI$10,$OF$15:$OI$15)+SUMPRODUCT($OL$7:$PC$7,$OL$11:$PC$11)*SUMPRODUCT($OF$11:$OI$11,$OF$15:$OI$15),"")</f>
        <v/>
      </c>
      <c r="BJ15" s="19" t="str">
        <f t="array" ref="BJ15">IF(BJ$7="1",BJ144/3.6-PRODUCT(BJ9,INDEX($OL$1:$PC$19,15,MATCH(BJ$2&amp;BJ$6,INDEX($OL$1:$PC$19,2,)&amp;INDEX($OL$1:$PC$19,6,),0)))+BJ9*SUMPRODUCT($OL$7:$PC$7,$OL$15:$PC$15)-BJ$12*INDEX($OF$1:$OK$19,15,MATCH(BJ13,$OF$1:$OK$1,0))+BJ9*SUMPRODUCT($OL$7:$PC$7,$OL$10:$PC$10)*SUMPRODUCT($OF$10:$OI$10,$OF$15:$OI$15)+SUMPRODUCT($OL$7:$PC$7,$OL$11:$PC$11)*SUMPRODUCT($OF$11:$OI$11,$OF$15:$OI$15),"")</f>
        <v/>
      </c>
      <c r="BK15" s="19" t="str">
        <f t="array" ref="BK15">IF(BK$7="1",BK144/3.6-PRODUCT(BK9,INDEX($OL$1:$PC$19,15,MATCH(BK$2&amp;BK$6,INDEX($OL$1:$PC$19,2,)&amp;INDEX($OL$1:$PC$19,6,),0)))+BK9*SUMPRODUCT($OL$7:$PC$7,$OL$15:$PC$15)-BK$12*INDEX($OF$1:$OK$19,15,MATCH(BK13,$OF$1:$OK$1,0))+BK9*SUMPRODUCT($OL$7:$PC$7,$OL$10:$PC$10)*SUMPRODUCT($OF$10:$OI$10,$OF$15:$OI$15)+SUMPRODUCT($OL$7:$PC$7,$OL$11:$PC$11)*SUMPRODUCT($OF$11:$OI$11,$OF$15:$OI$15),"")</f>
        <v/>
      </c>
      <c r="BL15" s="19" t="str">
        <f t="array" ref="BL15">IF(BL$7="1",BL144/3.6-PRODUCT(BL9,INDEX($OL$1:$PC$19,15,MATCH(BL$2&amp;BL$6,INDEX($OL$1:$PC$19,2,)&amp;INDEX($OL$1:$PC$19,6,),0)))+BL9*SUMPRODUCT($OL$7:$PC$7,$OL$15:$PC$15)-BL$12*INDEX($OF$1:$OK$19,15,MATCH(BL13,$OF$1:$OK$1,0))+BL9*SUMPRODUCT($OL$7:$PC$7,$OL$10:$PC$10)*SUMPRODUCT($OF$10:$OI$10,$OF$15:$OI$15)+SUMPRODUCT($OL$7:$PC$7,$OL$11:$PC$11)*SUMPRODUCT($OF$11:$OI$11,$OF$15:$OI$15),"")</f>
        <v/>
      </c>
      <c r="BM15" s="19" t="str">
        <f t="array" ref="BM15">IF(BM$7="1",BM144/3.6-PRODUCT(BM9,INDEX($OL$1:$PC$19,15,MATCH(BM$2&amp;BM$6,INDEX($OL$1:$PC$19,2,)&amp;INDEX($OL$1:$PC$19,6,),0)))+BM9*SUMPRODUCT($OL$7:$PC$7,$OL$15:$PC$15)-BM$12*INDEX($OF$1:$OK$19,15,MATCH(BM13,$OF$1:$OK$1,0))+BM9*SUMPRODUCT($OL$7:$PC$7,$OL$10:$PC$10)*SUMPRODUCT($OF$10:$OI$10,$OF$15:$OI$15)+SUMPRODUCT($OL$7:$PC$7,$OL$11:$PC$11)*SUMPRODUCT($OF$11:$OI$11,$OF$15:$OI$15),"")</f>
        <v/>
      </c>
      <c r="BN15" s="19" t="str">
        <f t="array" ref="BN15">IF(BN$7="1",BN144/3.6-PRODUCT(BN9,INDEX($OL$1:$PC$19,15,MATCH(BN$2&amp;BN$6,INDEX($OL$1:$PC$19,2,)&amp;INDEX($OL$1:$PC$19,6,),0)))+BN9*SUMPRODUCT($OL$7:$PC$7,$OL$15:$PC$15)-BN$12*INDEX($OF$1:$OK$19,15,MATCH(BN13,$OF$1:$OK$1,0))+BN9*SUMPRODUCT($OL$7:$PC$7,$OL$10:$PC$10)*SUMPRODUCT($OF$10:$OI$10,$OF$15:$OI$15)+SUMPRODUCT($OL$7:$PC$7,$OL$11:$PC$11)*SUMPRODUCT($OF$11:$OI$11,$OF$15:$OI$15),"")</f>
        <v/>
      </c>
      <c r="BO15" s="19" t="str">
        <f t="array" ref="BO15">IF(BO$7="1",BO144/3.6-PRODUCT(BO9,INDEX($OL$1:$PC$19,15,MATCH(BO$2&amp;BO$6,INDEX($OL$1:$PC$19,2,)&amp;INDEX($OL$1:$PC$19,6,),0)))+BO9*SUMPRODUCT($OL$7:$PC$7,$OL$15:$PC$15)-BO$12*INDEX($OF$1:$OK$19,15,MATCH(BO13,$OF$1:$OK$1,0))+BO9*SUMPRODUCT($OL$7:$PC$7,$OL$10:$PC$10)*SUMPRODUCT($OF$10:$OI$10,$OF$15:$OI$15)+SUMPRODUCT($OL$7:$PC$7,$OL$11:$PC$11)*SUMPRODUCT($OF$11:$OI$11,$OF$15:$OI$15),"")</f>
        <v/>
      </c>
      <c r="BP15" s="19" t="str">
        <f t="array" ref="BP15">IF(BP$7="1",BP144/3.6-PRODUCT(BP9,INDEX($OL$1:$PC$19,15,MATCH(BP$2&amp;BP$6,INDEX($OL$1:$PC$19,2,)&amp;INDEX($OL$1:$PC$19,6,),0)))+BP9*SUMPRODUCT($OL$7:$PC$7,$OL$15:$PC$15)-BP$12*INDEX($OF$1:$OK$19,15,MATCH(BP13,$OF$1:$OK$1,0))+BP9*SUMPRODUCT($OL$7:$PC$7,$OL$10:$PC$10)*SUMPRODUCT($OF$10:$OI$10,$OF$15:$OI$15)+SUMPRODUCT($OL$7:$PC$7,$OL$11:$PC$11)*SUMPRODUCT($OF$11:$OI$11,$OF$15:$OI$15),"")</f>
        <v/>
      </c>
      <c r="BQ15" s="19" t="str">
        <f t="array" ref="BQ15">IF(BQ$7="1",BQ144/3.6-PRODUCT(BQ9,INDEX($OL$1:$PC$19,15,MATCH(BQ$2&amp;BQ$6,INDEX($OL$1:$PC$19,2,)&amp;INDEX($OL$1:$PC$19,6,),0)))+BQ9*SUMPRODUCT($OL$7:$PC$7,$OL$15:$PC$15)-BQ$12*INDEX($OF$1:$OK$19,15,MATCH(BQ13,$OF$1:$OK$1,0))+BQ9*SUMPRODUCT($OL$7:$PC$7,$OL$10:$PC$10)*SUMPRODUCT($OF$10:$OI$10,$OF$15:$OI$15)+SUMPRODUCT($OL$7:$PC$7,$OL$11:$PC$11)*SUMPRODUCT($OF$11:$OI$11,$OF$15:$OI$15),"")</f>
        <v/>
      </c>
      <c r="BR15" s="19" t="str">
        <f t="array" ref="BR15">IF(BR$7="1",BR144/3.6-PRODUCT(BR9,INDEX($OL$1:$PC$19,15,MATCH(BR$2&amp;BR$6,INDEX($OL$1:$PC$19,2,)&amp;INDEX($OL$1:$PC$19,6,),0)))+BR9*SUMPRODUCT($OL$7:$PC$7,$OL$15:$PC$15)-BR$12*INDEX($OF$1:$OK$19,15,MATCH(BR13,$OF$1:$OK$1,0))+BR9*SUMPRODUCT($OL$7:$PC$7,$OL$10:$PC$10)*SUMPRODUCT($OF$10:$OI$10,$OF$15:$OI$15)+SUMPRODUCT($OL$7:$PC$7,$OL$11:$PC$11)*SUMPRODUCT($OF$11:$OI$11,$OF$15:$OI$15),"")</f>
        <v/>
      </c>
      <c r="BS15" s="19" t="str">
        <f t="array" ref="BS15">IF(BS$7="1",BS144/3.6-PRODUCT(BS9,INDEX($OL$1:$PC$19,15,MATCH(BS$2&amp;BS$6,INDEX($OL$1:$PC$19,2,)&amp;INDEX($OL$1:$PC$19,6,),0)))+BS9*SUMPRODUCT($OL$7:$PC$7,$OL$15:$PC$15)-BS$12*INDEX($OF$1:$OK$19,15,MATCH(BS13,$OF$1:$OK$1,0))+BS9*SUMPRODUCT($OL$7:$PC$7,$OL$10:$PC$10)*SUMPRODUCT($OF$10:$OI$10,$OF$15:$OI$15)+SUMPRODUCT($OL$7:$PC$7,$OL$11:$PC$11)*SUMPRODUCT($OF$11:$OI$11,$OF$15:$OI$15),"")</f>
        <v/>
      </c>
      <c r="BT15" s="19" t="str">
        <f t="array" ref="BT15">IF(BT$7="1",BT144/3.6-PRODUCT(BT9,INDEX($OL$1:$PC$19,15,MATCH(BT$2&amp;BT$6,INDEX($OL$1:$PC$19,2,)&amp;INDEX($OL$1:$PC$19,6,),0)))+BT9*SUMPRODUCT($OL$7:$PC$7,$OL$15:$PC$15)-BT$12*INDEX($OF$1:$OK$19,15,MATCH(BT13,$OF$1:$OK$1,0))+BT9*SUMPRODUCT($OL$7:$PC$7,$OL$10:$PC$10)*SUMPRODUCT($OF$10:$OI$10,$OF$15:$OI$15)+SUMPRODUCT($OL$7:$PC$7,$OL$11:$PC$11)*SUMPRODUCT($OF$11:$OI$11,$OF$15:$OI$15),"")</f>
        <v/>
      </c>
      <c r="BU15" s="19" t="str">
        <f t="array" ref="BU15">IF(BU$7="1",BU144/3.6-PRODUCT(BU9,INDEX($OL$1:$PC$19,15,MATCH(BU$2&amp;BU$6,INDEX($OL$1:$PC$19,2,)&amp;INDEX($OL$1:$PC$19,6,),0)))+BU9*SUMPRODUCT($OL$7:$PC$7,$OL$15:$PC$15)-BU$12*INDEX($OF$1:$OK$19,15,MATCH(BU13,$OF$1:$OK$1,0))+BU9*SUMPRODUCT($OL$7:$PC$7,$OL$10:$PC$10)*SUMPRODUCT($OF$10:$OI$10,$OF$15:$OI$15)+SUMPRODUCT($OL$7:$PC$7,$OL$11:$PC$11)*SUMPRODUCT($OF$11:$OI$11,$OF$15:$OI$15),"")</f>
        <v/>
      </c>
      <c r="BV15" s="19" t="str">
        <f t="array" ref="BV15">IF(BV$7="1",BV144/3.6-PRODUCT(BV9,INDEX($OL$1:$PC$19,15,MATCH(BV$2&amp;BV$6,INDEX($OL$1:$PC$19,2,)&amp;INDEX($OL$1:$PC$19,6,),0)))+BV9*SUMPRODUCT($OL$7:$PC$7,$OL$15:$PC$15)-BV$12*INDEX($OF$1:$OK$19,15,MATCH(BV13,$OF$1:$OK$1,0))+BV9*SUMPRODUCT($OL$7:$PC$7,$OL$10:$PC$10)*SUMPRODUCT($OF$10:$OI$10,$OF$15:$OI$15)+SUMPRODUCT($OL$7:$PC$7,$OL$11:$PC$11)*SUMPRODUCT($OF$11:$OI$11,$OF$15:$OI$15),"")</f>
        <v/>
      </c>
      <c r="BW15" s="19" t="str">
        <f t="array" ref="BW15">IF(BW$7="1",BW144/3.6-PRODUCT(BW9,INDEX($OL$1:$PC$19,15,MATCH(BW$2&amp;BW$6,INDEX($OL$1:$PC$19,2,)&amp;INDEX($OL$1:$PC$19,6,),0)))+BW9*SUMPRODUCT($OL$7:$PC$7,$OL$15:$PC$15)-BW$12*INDEX($OF$1:$OK$19,15,MATCH(BW13,$OF$1:$OK$1,0))+BW9*SUMPRODUCT($OL$7:$PC$7,$OL$10:$PC$10)*SUMPRODUCT($OF$10:$OI$10,$OF$15:$OI$15)+SUMPRODUCT($OL$7:$PC$7,$OL$11:$PC$11)*SUMPRODUCT($OF$11:$OI$11,$OF$15:$OI$15),"")</f>
        <v/>
      </c>
      <c r="BX15" s="19" t="str">
        <f t="array" ref="BX15">IF(BX$7="1",BX144/3.6-PRODUCT(BX9,INDEX($OL$1:$PC$19,15,MATCH(BX$2&amp;BX$6,INDEX($OL$1:$PC$19,2,)&amp;INDEX($OL$1:$PC$19,6,),0)))+BX9*SUMPRODUCT($OL$7:$PC$7,$OL$15:$PC$15)-BX$12*INDEX($OF$1:$OK$19,15,MATCH(BX13,$OF$1:$OK$1,0))+BX9*SUMPRODUCT($OL$7:$PC$7,$OL$10:$PC$10)*SUMPRODUCT($OF$10:$OI$10,$OF$15:$OI$15)+SUMPRODUCT($OL$7:$PC$7,$OL$11:$PC$11)*SUMPRODUCT($OF$11:$OI$11,$OF$15:$OI$15),"")</f>
        <v/>
      </c>
      <c r="BY15" s="19" t="str">
        <f t="array" ref="BY15">IF(BY$7="1",BY144/3.6-PRODUCT(BY9,INDEX($OL$1:$PC$19,15,MATCH(BY$2&amp;BY$6,INDEX($OL$1:$PC$19,2,)&amp;INDEX($OL$1:$PC$19,6,),0)))+BY9*SUMPRODUCT($OL$7:$PC$7,$OL$15:$PC$15)-BY$12*INDEX($OF$1:$OK$19,15,MATCH(BY13,$OF$1:$OK$1,0))+BY9*SUMPRODUCT($OL$7:$PC$7,$OL$10:$PC$10)*SUMPRODUCT($OF$10:$OI$10,$OF$15:$OI$15)+SUMPRODUCT($OL$7:$PC$7,$OL$11:$PC$11)*SUMPRODUCT($OF$11:$OI$11,$OF$15:$OI$15),"")</f>
        <v/>
      </c>
      <c r="BZ15" s="19" t="str">
        <f t="array" ref="BZ15">IF(BZ$7="1",BZ144/3.6-PRODUCT(BZ9,INDEX($OL$1:$PC$19,15,MATCH(BZ$2&amp;BZ$6,INDEX($OL$1:$PC$19,2,)&amp;INDEX($OL$1:$PC$19,6,),0)))+BZ9*SUMPRODUCT($OL$7:$PC$7,$OL$15:$PC$15)-BZ$12*INDEX($OF$1:$OK$19,15,MATCH(BZ13,$OF$1:$OK$1,0))+BZ9*SUMPRODUCT($OL$7:$PC$7,$OL$10:$PC$10)*SUMPRODUCT($OF$10:$OI$10,$OF$15:$OI$15)+SUMPRODUCT($OL$7:$PC$7,$OL$11:$PC$11)*SUMPRODUCT($OF$11:$OI$11,$OF$15:$OI$15),"")</f>
        <v/>
      </c>
      <c r="CA15" s="19" t="str">
        <f t="array" ref="CA15">IF(CA$7="1",CA144/3.6-PRODUCT(CA9,INDEX($OL$1:$PC$19,15,MATCH(CA$2&amp;CA$6,INDEX($OL$1:$PC$19,2,)&amp;INDEX($OL$1:$PC$19,6,),0)))+CA9*SUMPRODUCT($OL$7:$PC$7,$OL$15:$PC$15)-CA$12*INDEX($OF$1:$OK$19,15,MATCH(CA13,$OF$1:$OK$1,0))+CA9*SUMPRODUCT($OL$7:$PC$7,$OL$10:$PC$10)*SUMPRODUCT($OF$10:$OI$10,$OF$15:$OI$15)+SUMPRODUCT($OL$7:$PC$7,$OL$11:$PC$11)*SUMPRODUCT($OF$11:$OI$11,$OF$15:$OI$15),"")</f>
        <v/>
      </c>
      <c r="CB15" s="19" t="str">
        <f t="array" ref="CB15">IF(CB$7="1",CB144/3.6-PRODUCT(CB9,INDEX($OL$1:$PC$19,15,MATCH(CB$2&amp;CB$6,INDEX($OL$1:$PC$19,2,)&amp;INDEX($OL$1:$PC$19,6,),0)))+CB9*SUMPRODUCT($OL$7:$PC$7,$OL$15:$PC$15)-CB$12*INDEX($OF$1:$OK$19,15,MATCH(CB13,$OF$1:$OK$1,0))+CB9*SUMPRODUCT($OL$7:$PC$7,$OL$10:$PC$10)*SUMPRODUCT($OF$10:$OI$10,$OF$15:$OI$15)+SUMPRODUCT($OL$7:$PC$7,$OL$11:$PC$11)*SUMPRODUCT($OF$11:$OI$11,$OF$15:$OI$15),"")</f>
        <v/>
      </c>
      <c r="CC15" s="19" t="str">
        <f t="array" ref="CC15">IF(CC$7="1",CC144/3.6-PRODUCT(CC9,INDEX($OL$1:$PC$19,15,MATCH(CC$2&amp;CC$6,INDEX($OL$1:$PC$19,2,)&amp;INDEX($OL$1:$PC$19,6,),0)))+CC9*SUMPRODUCT($OL$7:$PC$7,$OL$15:$PC$15)-CC$12*INDEX($OF$1:$OK$19,15,MATCH(CC13,$OF$1:$OK$1,0))+CC9*SUMPRODUCT($OL$7:$PC$7,$OL$10:$PC$10)*SUMPRODUCT($OF$10:$OI$10,$OF$15:$OI$15)+SUMPRODUCT($OL$7:$PC$7,$OL$11:$PC$11)*SUMPRODUCT($OF$11:$OI$11,$OF$15:$OI$15),"")</f>
        <v/>
      </c>
      <c r="CD15" s="19" t="str">
        <f t="array" ref="CD15">IF(CD$7="1",CD144/3.6-PRODUCT(CD9,INDEX($OL$1:$PC$19,15,MATCH(CD$2&amp;CD$6,INDEX($OL$1:$PC$19,2,)&amp;INDEX($OL$1:$PC$19,6,),0)))+CD9*SUMPRODUCT($OL$7:$PC$7,$OL$15:$PC$15)-CD$12*INDEX($OF$1:$OK$19,15,MATCH(CD13,$OF$1:$OK$1,0))+CD9*SUMPRODUCT($OL$7:$PC$7,$OL$10:$PC$10)*SUMPRODUCT($OF$10:$OI$10,$OF$15:$OI$15)+SUMPRODUCT($OL$7:$PC$7,$OL$11:$PC$11)*SUMPRODUCT($OF$11:$OI$11,$OF$15:$OI$15),"")</f>
        <v/>
      </c>
      <c r="CE15" s="19" t="str">
        <f t="array" ref="CE15">IF(CE$7="1",CE144/3.6-PRODUCT(CE9,INDEX($OL$1:$PC$19,15,MATCH(CE$2&amp;CE$6,INDEX($OL$1:$PC$19,2,)&amp;INDEX($OL$1:$PC$19,6,),0)))+CE9*SUMPRODUCT($OL$7:$PC$7,$OL$15:$PC$15)-CE$12*INDEX($OF$1:$OK$19,15,MATCH(CE13,$OF$1:$OK$1,0))+CE9*SUMPRODUCT($OL$7:$PC$7,$OL$10:$PC$10)*SUMPRODUCT($OF$10:$OI$10,$OF$15:$OI$15)+SUMPRODUCT($OL$7:$PC$7,$OL$11:$PC$11)*SUMPRODUCT($OF$11:$OI$11,$OF$15:$OI$15),"")</f>
        <v/>
      </c>
      <c r="CF15" s="19" t="str">
        <f t="array" ref="CF15">IF(CF$7="1",CF144/3.6-PRODUCT(CF9,INDEX($OL$1:$PC$19,15,MATCH(CF$2&amp;CF$6,INDEX($OL$1:$PC$19,2,)&amp;INDEX($OL$1:$PC$19,6,),0)))+CF9*SUMPRODUCT($OL$7:$PC$7,$OL$15:$PC$15)-CF$12*INDEX($OF$1:$OK$19,15,MATCH(CF13,$OF$1:$OK$1,0))+CF9*SUMPRODUCT($OL$7:$PC$7,$OL$10:$PC$10)*SUMPRODUCT($OF$10:$OI$10,$OF$15:$OI$15)+SUMPRODUCT($OL$7:$PC$7,$OL$11:$PC$11)*SUMPRODUCT($OF$11:$OI$11,$OF$15:$OI$15),"")</f>
        <v/>
      </c>
      <c r="CG15" s="19" t="str">
        <f t="array" ref="CG15">IF(CG$7="1",CG144/3.6-PRODUCT(CG9,INDEX($OL$1:$PC$19,15,MATCH(CG$2&amp;CG$6,INDEX($OL$1:$PC$19,2,)&amp;INDEX($OL$1:$PC$19,6,),0)))+CG9*SUMPRODUCT($OL$7:$PC$7,$OL$15:$PC$15)-CG$12*INDEX($OF$1:$OK$19,15,MATCH(CG13,$OF$1:$OK$1,0))+CG9*SUMPRODUCT($OL$7:$PC$7,$OL$10:$PC$10)*SUMPRODUCT($OF$10:$OI$10,$OF$15:$OI$15)+SUMPRODUCT($OL$7:$PC$7,$OL$11:$PC$11)*SUMPRODUCT($OF$11:$OI$11,$OF$15:$OI$15),"")</f>
        <v/>
      </c>
      <c r="CH15" s="19" t="str">
        <f t="array" ref="CH15">IF(CH$7="1",CH144/3.6-PRODUCT(CH9,INDEX($OL$1:$PC$19,15,MATCH(CH$2&amp;CH$6,INDEX($OL$1:$PC$19,2,)&amp;INDEX($OL$1:$PC$19,6,),0)))+CH9*SUMPRODUCT($OL$7:$PC$7,$OL$15:$PC$15)-CH$12*INDEX($OF$1:$OK$19,15,MATCH(CH13,$OF$1:$OK$1,0))+CH9*SUMPRODUCT($OL$7:$PC$7,$OL$10:$PC$10)*SUMPRODUCT($OF$10:$OI$10,$OF$15:$OI$15)+SUMPRODUCT($OL$7:$PC$7,$OL$11:$PC$11)*SUMPRODUCT($OF$11:$OI$11,$OF$15:$OI$15),"")</f>
        <v/>
      </c>
      <c r="CI15" s="19" t="str">
        <f t="array" ref="CI15">IF(CI$7="1",CI144/3.6-PRODUCT(CI9,INDEX($OL$1:$PC$19,15,MATCH(CI$2&amp;CI$6,INDEX($OL$1:$PC$19,2,)&amp;INDEX($OL$1:$PC$19,6,),0)))+CI9*SUMPRODUCT($OL$7:$PC$7,$OL$15:$PC$15)-CI$12*INDEX($OF$1:$OK$19,15,MATCH(CI13,$OF$1:$OK$1,0))+CI9*SUMPRODUCT($OL$7:$PC$7,$OL$10:$PC$10)*SUMPRODUCT($OF$10:$OI$10,$OF$15:$OI$15)+SUMPRODUCT($OL$7:$PC$7,$OL$11:$PC$11)*SUMPRODUCT($OF$11:$OI$11,$OF$15:$OI$15),"")</f>
        <v/>
      </c>
      <c r="CJ15" s="19" t="str">
        <f t="array" ref="CJ15">IF(CJ$7="1",CJ144/3.6-PRODUCT(CJ9,INDEX($OL$1:$PC$19,15,MATCH(CJ$2&amp;CJ$6,INDEX($OL$1:$PC$19,2,)&amp;INDEX($OL$1:$PC$19,6,),0)))+CJ9*SUMPRODUCT($OL$7:$PC$7,$OL$15:$PC$15)-CJ$12*INDEX($OF$1:$OK$19,15,MATCH(CJ13,$OF$1:$OK$1,0))+CJ9*SUMPRODUCT($OL$7:$PC$7,$OL$10:$PC$10)*SUMPRODUCT($OF$10:$OI$10,$OF$15:$OI$15)+SUMPRODUCT($OL$7:$PC$7,$OL$11:$PC$11)*SUMPRODUCT($OF$11:$OI$11,$OF$15:$OI$15),"")</f>
        <v/>
      </c>
      <c r="CK15" s="19" t="str">
        <f t="array" ref="CK15">IF(CK$7="1",CK144/3.6-PRODUCT(CK9,INDEX($OL$1:$PC$19,15,MATCH(CK$2&amp;CK$6,INDEX($OL$1:$PC$19,2,)&amp;INDEX($OL$1:$PC$19,6,),0)))+CK9*SUMPRODUCT($OL$7:$PC$7,$OL$15:$PC$15)-CK$12*INDEX($OF$1:$OK$19,15,MATCH(CK13,$OF$1:$OK$1,0))+CK9*SUMPRODUCT($OL$7:$PC$7,$OL$10:$PC$10)*SUMPRODUCT($OF$10:$OI$10,$OF$15:$OI$15)+SUMPRODUCT($OL$7:$PC$7,$OL$11:$PC$11)*SUMPRODUCT($OF$11:$OI$11,$OF$15:$OI$15),"")</f>
        <v/>
      </c>
      <c r="CL15" s="19" t="str">
        <f t="array" ref="CL15">IF(CL$7="1",CL144/3.6-PRODUCT(CL9,INDEX($OL$1:$PC$19,15,MATCH(CL$2&amp;CL$6,INDEX($OL$1:$PC$19,2,)&amp;INDEX($OL$1:$PC$19,6,),0)))+CL9*SUMPRODUCT($OL$7:$PC$7,$OL$15:$PC$15)-CL$12*INDEX($OF$1:$OK$19,15,MATCH(CL13,$OF$1:$OK$1,0))+CL9*SUMPRODUCT($OL$7:$PC$7,$OL$10:$PC$10)*SUMPRODUCT($OF$10:$OI$10,$OF$15:$OI$15)+SUMPRODUCT($OL$7:$PC$7,$OL$11:$PC$11)*SUMPRODUCT($OF$11:$OI$11,$OF$15:$OI$15),"")</f>
        <v/>
      </c>
      <c r="CM15" s="19" t="str">
        <f t="array" ref="CM15">IF(CM$7="1",CM144/3.6-PRODUCT(CM9,INDEX($OL$1:$PC$19,15,MATCH(CM$2&amp;CM$6,INDEX($OL$1:$PC$19,2,)&amp;INDEX($OL$1:$PC$19,6,),0)))+CM9*SUMPRODUCT($OL$7:$PC$7,$OL$15:$PC$15)-CM$12*INDEX($OF$1:$OK$19,15,MATCH(CM13,$OF$1:$OK$1,0))+CM9*SUMPRODUCT($OL$7:$PC$7,$OL$10:$PC$10)*SUMPRODUCT($OF$10:$OI$10,$OF$15:$OI$15)+SUMPRODUCT($OL$7:$PC$7,$OL$11:$PC$11)*SUMPRODUCT($OF$11:$OI$11,$OF$15:$OI$15),"")</f>
        <v/>
      </c>
      <c r="CN15" s="19" t="str">
        <f t="array" ref="CN15">IF(CN$7="1",CN144/3.6-PRODUCT(CN9,INDEX($OL$1:$PC$19,15,MATCH(CN$2&amp;CN$6,INDEX($OL$1:$PC$19,2,)&amp;INDEX($OL$1:$PC$19,6,),0)))+CN9*SUMPRODUCT($OL$7:$PC$7,$OL$15:$PC$15)-CN$12*INDEX($OF$1:$OK$19,15,MATCH(CN13,$OF$1:$OK$1,0))+CN9*SUMPRODUCT($OL$7:$PC$7,$OL$10:$PC$10)*SUMPRODUCT($OF$10:$OI$10,$OF$15:$OI$15)+SUMPRODUCT($OL$7:$PC$7,$OL$11:$PC$11)*SUMPRODUCT($OF$11:$OI$11,$OF$15:$OI$15),"")</f>
        <v/>
      </c>
      <c r="CO15" s="19" t="str">
        <f t="array" ref="CO15">IF(CO$7="1",CO144/3.6-PRODUCT(CO9,INDEX($OL$1:$PC$19,15,MATCH(CO$2&amp;CO$6,INDEX($OL$1:$PC$19,2,)&amp;INDEX($OL$1:$PC$19,6,),0)))+CO9*SUMPRODUCT($OL$7:$PC$7,$OL$15:$PC$15)-CO$12*INDEX($OF$1:$OK$19,15,MATCH(CO13,$OF$1:$OK$1,0))+CO9*SUMPRODUCT($OL$7:$PC$7,$OL$10:$PC$10)*SUMPRODUCT($OF$10:$OI$10,$OF$15:$OI$15)+SUMPRODUCT($OL$7:$PC$7,$OL$11:$PC$11)*SUMPRODUCT($OF$11:$OI$11,$OF$15:$OI$15),"")</f>
        <v/>
      </c>
      <c r="CP15" s="19" t="str">
        <f t="array" ref="CP15">IF(CP$7="1",CP144/3.6-PRODUCT(CP9,INDEX($OL$1:$PC$19,15,MATCH(CP$2&amp;CP$6,INDEX($OL$1:$PC$19,2,)&amp;INDEX($OL$1:$PC$19,6,),0)))+CP9*SUMPRODUCT($OL$7:$PC$7,$OL$15:$PC$15)-CP$12*INDEX($OF$1:$OK$19,15,MATCH(CP13,$OF$1:$OK$1,0))+CP9*SUMPRODUCT($OL$7:$PC$7,$OL$10:$PC$10)*SUMPRODUCT($OF$10:$OI$10,$OF$15:$OI$15)+SUMPRODUCT($OL$7:$PC$7,$OL$11:$PC$11)*SUMPRODUCT($OF$11:$OI$11,$OF$15:$OI$15),"")</f>
        <v/>
      </c>
      <c r="CQ15" s="19" t="str">
        <f t="array" ref="CQ15">IF(CQ$7="1",CQ144/3.6-PRODUCT(CQ9,INDEX($OL$1:$PC$19,15,MATCH(CQ$2&amp;CQ$6,INDEX($OL$1:$PC$19,2,)&amp;INDEX($OL$1:$PC$19,6,),0)))+CQ9*SUMPRODUCT($OL$7:$PC$7,$OL$15:$PC$15)-CQ$12*INDEX($OF$1:$OK$19,15,MATCH(CQ13,$OF$1:$OK$1,0))+CQ9*SUMPRODUCT($OL$7:$PC$7,$OL$10:$PC$10)*SUMPRODUCT($OF$10:$OI$10,$OF$15:$OI$15)+SUMPRODUCT($OL$7:$PC$7,$OL$11:$PC$11)*SUMPRODUCT($OF$11:$OI$11,$OF$15:$OI$15),"")</f>
        <v/>
      </c>
      <c r="CR15" s="19" t="str">
        <f t="array" ref="CR15">IF(CR$7="1",CR144/3.6-PRODUCT(CR9,INDEX($OL$1:$PC$19,15,MATCH(CR$2&amp;CR$6,INDEX($OL$1:$PC$19,2,)&amp;INDEX($OL$1:$PC$19,6,),0)))+CR9*SUMPRODUCT($OL$7:$PC$7,$OL$15:$PC$15)-CR$12*INDEX($OF$1:$OK$19,15,MATCH(CR13,$OF$1:$OK$1,0))+CR9*SUMPRODUCT($OL$7:$PC$7,$OL$10:$PC$10)*SUMPRODUCT($OF$10:$OI$10,$OF$15:$OI$15)+SUMPRODUCT($OL$7:$PC$7,$OL$11:$PC$11)*SUMPRODUCT($OF$11:$OI$11,$OF$15:$OI$15),"")</f>
        <v/>
      </c>
      <c r="CS15" s="19" t="str">
        <f t="array" ref="CS15">IF(CS$7="1",CS144/3.6-PRODUCT(CS9,INDEX($OL$1:$PC$19,15,MATCH(CS$2&amp;CS$6,INDEX($OL$1:$PC$19,2,)&amp;INDEX($OL$1:$PC$19,6,),0)))+CS9*SUMPRODUCT($OL$7:$PC$7,$OL$15:$PC$15)-CS$12*INDEX($OF$1:$OK$19,15,MATCH(CS13,$OF$1:$OK$1,0))+CS9*SUMPRODUCT($OL$7:$PC$7,$OL$10:$PC$10)*SUMPRODUCT($OF$10:$OI$10,$OF$15:$OI$15)+SUMPRODUCT($OL$7:$PC$7,$OL$11:$PC$11)*SUMPRODUCT($OF$11:$OI$11,$OF$15:$OI$15),"")</f>
        <v/>
      </c>
      <c r="CT15" s="19" t="str">
        <f t="array" ref="CT15">IF(CT$7="1",CT144/3.6-PRODUCT(CT9,INDEX($OL$1:$PC$19,15,MATCH(CT$2&amp;CT$6,INDEX($OL$1:$PC$19,2,)&amp;INDEX($OL$1:$PC$19,6,),0)))+CT9*SUMPRODUCT($OL$7:$PC$7,$OL$15:$PC$15)-CT$12*INDEX($OF$1:$OK$19,15,MATCH(CT13,$OF$1:$OK$1,0))+CT9*SUMPRODUCT($OL$7:$PC$7,$OL$10:$PC$10)*SUMPRODUCT($OF$10:$OI$10,$OF$15:$OI$15)+SUMPRODUCT($OL$7:$PC$7,$OL$11:$PC$11)*SUMPRODUCT($OF$11:$OI$11,$OF$15:$OI$15),"")</f>
        <v/>
      </c>
      <c r="CU15" s="19" t="str">
        <f t="array" ref="CU15">IF(CU$7="1",CU144/3.6-PRODUCT(CU9,INDEX($OL$1:$PC$19,15,MATCH(CU$2&amp;CU$6,INDEX($OL$1:$PC$19,2,)&amp;INDEX($OL$1:$PC$19,6,),0)))+CU9*SUMPRODUCT($OL$7:$PC$7,$OL$15:$PC$15)-CU$12*INDEX($OF$1:$OK$19,15,MATCH(CU13,$OF$1:$OK$1,0))+CU9*SUMPRODUCT($OL$7:$PC$7,$OL$10:$PC$10)*SUMPRODUCT($OF$10:$OI$10,$OF$15:$OI$15)+SUMPRODUCT($OL$7:$PC$7,$OL$11:$PC$11)*SUMPRODUCT($OF$11:$OI$11,$OF$15:$OI$15),"")</f>
        <v/>
      </c>
      <c r="CV15" s="19" t="str">
        <f t="array" ref="CV15">IF(CV$7="1",CV144/3.6-PRODUCT(CV9,INDEX($OL$1:$PC$19,15,MATCH(CV$2&amp;CV$6,INDEX($OL$1:$PC$19,2,)&amp;INDEX($OL$1:$PC$19,6,),0)))+CV9*SUMPRODUCT($OL$7:$PC$7,$OL$15:$PC$15)-CV$12*INDEX($OF$1:$OK$19,15,MATCH(CV13,$OF$1:$OK$1,0))+CV9*SUMPRODUCT($OL$7:$PC$7,$OL$10:$PC$10)*SUMPRODUCT($OF$10:$OI$10,$OF$15:$OI$15)+SUMPRODUCT($OL$7:$PC$7,$OL$11:$PC$11)*SUMPRODUCT($OF$11:$OI$11,$OF$15:$OI$15),"")</f>
        <v/>
      </c>
      <c r="CW15" s="19" t="str">
        <f t="array" ref="CW15">IF(CW$7="1",CW144/3.6-PRODUCT(CW9,INDEX($OL$1:$PC$19,15,MATCH(CW$2&amp;CW$6,INDEX($OL$1:$PC$19,2,)&amp;INDEX($OL$1:$PC$19,6,),0)))+CW9*SUMPRODUCT($OL$7:$PC$7,$OL$15:$PC$15)-CW$12*INDEX($OF$1:$OK$19,15,MATCH(CW13,$OF$1:$OK$1,0))+CW9*SUMPRODUCT($OL$7:$PC$7,$OL$10:$PC$10)*SUMPRODUCT($OF$10:$OI$10,$OF$15:$OI$15)+SUMPRODUCT($OL$7:$PC$7,$OL$11:$PC$11)*SUMPRODUCT($OF$11:$OI$11,$OF$15:$OI$15),"")</f>
        <v/>
      </c>
      <c r="CX15" s="19" t="str">
        <f t="array" ref="CX15">IF(CX$7="1",CX144/3.6-PRODUCT(CX9,INDEX($OL$1:$PC$19,15,MATCH(CX$2&amp;CX$6,INDEX($OL$1:$PC$19,2,)&amp;INDEX($OL$1:$PC$19,6,),0)))+CX9*SUMPRODUCT($OL$7:$PC$7,$OL$15:$PC$15)-CX$12*INDEX($OF$1:$OK$19,15,MATCH(CX13,$OF$1:$OK$1,0))+CX9*SUMPRODUCT($OL$7:$PC$7,$OL$10:$PC$10)*SUMPRODUCT($OF$10:$OI$10,$OF$15:$OI$15)+SUMPRODUCT($OL$7:$PC$7,$OL$11:$PC$11)*SUMPRODUCT($OF$11:$OI$11,$OF$15:$OI$15),"")</f>
        <v/>
      </c>
      <c r="CY15" s="19" t="str">
        <f t="array" ref="CY15">IF(CY$7="1",CY144/3.6-PRODUCT(CY9,INDEX($OL$1:$PC$19,15,MATCH(CY$2&amp;CY$6,INDEX($OL$1:$PC$19,2,)&amp;INDEX($OL$1:$PC$19,6,),0)))+CY9*SUMPRODUCT($OL$7:$PC$7,$OL$15:$PC$15)-CY$12*INDEX($OF$1:$OK$19,15,MATCH(CY13,$OF$1:$OK$1,0))+CY9*SUMPRODUCT($OL$7:$PC$7,$OL$10:$PC$10)*SUMPRODUCT($OF$10:$OI$10,$OF$15:$OI$15)+SUMPRODUCT($OL$7:$PC$7,$OL$11:$PC$11)*SUMPRODUCT($OF$11:$OI$11,$OF$15:$OI$15),"")</f>
        <v/>
      </c>
      <c r="CZ15" s="19" t="str">
        <f t="array" ref="CZ15">IF(CZ$7="1",CZ144/3.6-PRODUCT(CZ9,INDEX($OL$1:$PC$19,15,MATCH(CZ$2&amp;CZ$6,INDEX($OL$1:$PC$19,2,)&amp;INDEX($OL$1:$PC$19,6,),0)))+CZ9*SUMPRODUCT($OL$7:$PC$7,$OL$15:$PC$15)-CZ$12*INDEX($OF$1:$OK$19,15,MATCH(CZ13,$OF$1:$OK$1,0))+CZ9*SUMPRODUCT($OL$7:$PC$7,$OL$10:$PC$10)*SUMPRODUCT($OF$10:$OI$10,$OF$15:$OI$15)+SUMPRODUCT($OL$7:$PC$7,$OL$11:$PC$11)*SUMPRODUCT($OF$11:$OI$11,$OF$15:$OI$15),"")</f>
        <v/>
      </c>
      <c r="DA15" s="19" t="str">
        <f t="array" ref="DA15">IF(DA$7="1",DA144/3.6-PRODUCT(DA9,INDEX($OL$1:$PC$19,15,MATCH(DA$2&amp;DA$6,INDEX($OL$1:$PC$19,2,)&amp;INDEX($OL$1:$PC$19,6,),0)))+DA9*SUMPRODUCT($OL$7:$PC$7,$OL$15:$PC$15)-DA$12*INDEX($OF$1:$OK$19,15,MATCH(DA13,$OF$1:$OK$1,0))+DA9*SUMPRODUCT($OL$7:$PC$7,$OL$10:$PC$10)*SUMPRODUCT($OF$10:$OI$10,$OF$15:$OI$15)+SUMPRODUCT($OL$7:$PC$7,$OL$11:$PC$11)*SUMPRODUCT($OF$11:$OI$11,$OF$15:$OI$15),"")</f>
        <v/>
      </c>
      <c r="DB15" s="19" t="str">
        <f t="array" ref="DB15">IF(DB$7="1",DB144/3.6-PRODUCT(DB9,INDEX($OL$1:$PC$19,15,MATCH(DB$2&amp;DB$6,INDEX($OL$1:$PC$19,2,)&amp;INDEX($OL$1:$PC$19,6,),0)))+DB9*SUMPRODUCT($OL$7:$PC$7,$OL$15:$PC$15)-DB$12*INDEX($OF$1:$OK$19,15,MATCH(DB13,$OF$1:$OK$1,0))+DB9*SUMPRODUCT($OL$7:$PC$7,$OL$10:$PC$10)*SUMPRODUCT($OF$10:$OI$10,$OF$15:$OI$15)+SUMPRODUCT($OL$7:$PC$7,$OL$11:$PC$11)*SUMPRODUCT($OF$11:$OI$11,$OF$15:$OI$15),"")</f>
        <v/>
      </c>
      <c r="DC15" s="19" t="str">
        <f t="array" ref="DC15">IF(DC$7="1",DC144/3.6-PRODUCT(DC9,INDEX($OL$1:$PC$19,15,MATCH(DC$2&amp;DC$6,INDEX($OL$1:$PC$19,2,)&amp;INDEX($OL$1:$PC$19,6,),0)))+DC9*SUMPRODUCT($OL$7:$PC$7,$OL$15:$PC$15)-DC$12*INDEX($OF$1:$OK$19,15,MATCH(DC13,$OF$1:$OK$1,0))+DC9*SUMPRODUCT($OL$7:$PC$7,$OL$10:$PC$10)*SUMPRODUCT($OF$10:$OI$10,$OF$15:$OI$15)+SUMPRODUCT($OL$7:$PC$7,$OL$11:$PC$11)*SUMPRODUCT($OF$11:$OI$11,$OF$15:$OI$15),"")</f>
        <v/>
      </c>
      <c r="DD15" s="19" t="str">
        <f t="array" ref="DD15">IF(DD$7="1",DD144/3.6-PRODUCT(DD9,INDEX($OL$1:$PC$19,15,MATCH(DD$2&amp;DD$6,INDEX($OL$1:$PC$19,2,)&amp;INDEX($OL$1:$PC$19,6,),0)))+DD9*SUMPRODUCT($OL$7:$PC$7,$OL$15:$PC$15)-DD$12*INDEX($OF$1:$OK$19,15,MATCH(DD13,$OF$1:$OK$1,0))+DD9*SUMPRODUCT($OL$7:$PC$7,$OL$10:$PC$10)*SUMPRODUCT($OF$10:$OI$10,$OF$15:$OI$15)+SUMPRODUCT($OL$7:$PC$7,$OL$11:$PC$11)*SUMPRODUCT($OF$11:$OI$11,$OF$15:$OI$15),"")</f>
        <v/>
      </c>
      <c r="DE15" s="19" t="str">
        <f t="array" ref="DE15">IF(DE$7="1",DE144/3.6-PRODUCT(DE9,INDEX($OL$1:$PC$19,15,MATCH(DE$2&amp;DE$6,INDEX($OL$1:$PC$19,2,)&amp;INDEX($OL$1:$PC$19,6,),0)))+DE9*SUMPRODUCT($OL$7:$PC$7,$OL$15:$PC$15)-DE$12*INDEX($OF$1:$OK$19,15,MATCH(DE13,$OF$1:$OK$1,0))+DE9*SUMPRODUCT($OL$7:$PC$7,$OL$10:$PC$10)*SUMPRODUCT($OF$10:$OI$10,$OF$15:$OI$15)+SUMPRODUCT($OL$7:$PC$7,$OL$11:$PC$11)*SUMPRODUCT($OF$11:$OI$11,$OF$15:$OI$15),"")</f>
        <v/>
      </c>
      <c r="DF15" s="19" t="str">
        <f t="array" ref="DF15">IF(DF$7="1",DF144/3.6-PRODUCT(DF9,INDEX($OL$1:$PC$19,15,MATCH(DF$2&amp;DF$6,INDEX($OL$1:$PC$19,2,)&amp;INDEX($OL$1:$PC$19,6,),0)))+DF9*SUMPRODUCT($OL$7:$PC$7,$OL$15:$PC$15)-DF$12*INDEX($OF$1:$OK$19,15,MATCH(DF13,$OF$1:$OK$1,0))+DF9*SUMPRODUCT($OL$7:$PC$7,$OL$10:$PC$10)*SUMPRODUCT($OF$10:$OI$10,$OF$15:$OI$15)+SUMPRODUCT($OL$7:$PC$7,$OL$11:$PC$11)*SUMPRODUCT($OF$11:$OI$11,$OF$15:$OI$15),"")</f>
        <v/>
      </c>
      <c r="DG15" s="19" t="str">
        <f t="array" ref="DG15">IF(DG$7="1",DG144/3.6-PRODUCT(DG9,INDEX($OL$1:$PC$19,15,MATCH(DG$2&amp;DG$6,INDEX($OL$1:$PC$19,2,)&amp;INDEX($OL$1:$PC$19,6,),0)))+DG9*SUMPRODUCT($OL$7:$PC$7,$OL$15:$PC$15)-DG$12*INDEX($OF$1:$OK$19,15,MATCH(DG13,$OF$1:$OK$1,0))+DG9*SUMPRODUCT($OL$7:$PC$7,$OL$10:$PC$10)*SUMPRODUCT($OF$10:$OI$10,$OF$15:$OI$15)+SUMPRODUCT($OL$7:$PC$7,$OL$11:$PC$11)*SUMPRODUCT($OF$11:$OI$11,$OF$15:$OI$15),"")</f>
        <v/>
      </c>
      <c r="DH15" s="19" t="str">
        <f t="array" ref="DH15">IF(DH$7="1",DH144/3.6-PRODUCT(DH9,INDEX($OL$1:$PC$19,15,MATCH(DH$2&amp;DH$6,INDEX($OL$1:$PC$19,2,)&amp;INDEX($OL$1:$PC$19,6,),0)))+DH9*SUMPRODUCT($OL$7:$PC$7,$OL$15:$PC$15)-DH$12*INDEX($OF$1:$OK$19,15,MATCH(DH13,$OF$1:$OK$1,0))+DH9*SUMPRODUCT($OL$7:$PC$7,$OL$10:$PC$10)*SUMPRODUCT($OF$10:$OI$10,$OF$15:$OI$15)+SUMPRODUCT($OL$7:$PC$7,$OL$11:$PC$11)*SUMPRODUCT($OF$11:$OI$11,$OF$15:$OI$15),"")</f>
        <v/>
      </c>
      <c r="DI15" s="19" t="str">
        <f t="array" ref="DI15">IF(DI$7="1",DI144/3.6-PRODUCT(DI9,INDEX($OL$1:$PC$19,15,MATCH(DI$2&amp;DI$6,INDEX($OL$1:$PC$19,2,)&amp;INDEX($OL$1:$PC$19,6,),0)))+DI9*SUMPRODUCT($OL$7:$PC$7,$OL$15:$PC$15)-DI$12*INDEX($OF$1:$OK$19,15,MATCH(DI13,$OF$1:$OK$1,0))+DI9*SUMPRODUCT($OL$7:$PC$7,$OL$10:$PC$10)*SUMPRODUCT($OF$10:$OI$10,$OF$15:$OI$15)+SUMPRODUCT($OL$7:$PC$7,$OL$11:$PC$11)*SUMPRODUCT($OF$11:$OI$11,$OF$15:$OI$15),"")</f>
        <v/>
      </c>
      <c r="DJ15" s="19" t="str">
        <f t="array" ref="DJ15">IF(DJ$7="1",DJ144/3.6-PRODUCT(DJ9,INDEX($OL$1:$PC$19,15,MATCH(DJ$2&amp;DJ$6,INDEX($OL$1:$PC$19,2,)&amp;INDEX($OL$1:$PC$19,6,),0)))+DJ9*SUMPRODUCT($OL$7:$PC$7,$OL$15:$PC$15)-DJ$12*INDEX($OF$1:$OK$19,15,MATCH(DJ13,$OF$1:$OK$1,0))+DJ9*SUMPRODUCT($OL$7:$PC$7,$OL$10:$PC$10)*SUMPRODUCT($OF$10:$OI$10,$OF$15:$OI$15)+SUMPRODUCT($OL$7:$PC$7,$OL$11:$PC$11)*SUMPRODUCT($OF$11:$OI$11,$OF$15:$OI$15),"")</f>
        <v/>
      </c>
      <c r="DK15" s="19" t="str">
        <f t="array" ref="DK15">IF(DK$7="1",DK144/3.6-PRODUCT(DK9,INDEX($OL$1:$PC$19,15,MATCH(DK$2&amp;DK$6,INDEX($OL$1:$PC$19,2,)&amp;INDEX($OL$1:$PC$19,6,),0)))+DK9*SUMPRODUCT($OL$7:$PC$7,$OL$15:$PC$15)-DK$12*INDEX($OF$1:$OK$19,15,MATCH(DK13,$OF$1:$OK$1,0))+DK9*SUMPRODUCT($OL$7:$PC$7,$OL$10:$PC$10)*SUMPRODUCT($OF$10:$OI$10,$OF$15:$OI$15)+SUMPRODUCT($OL$7:$PC$7,$OL$11:$PC$11)*SUMPRODUCT($OF$11:$OI$11,$OF$15:$OI$15),"")</f>
        <v/>
      </c>
      <c r="DL15" s="19" t="str">
        <f t="array" ref="DL15">IF(DL$7="1",DL144/3.6-PRODUCT(DL9,INDEX($OL$1:$PC$19,15,MATCH(DL$2&amp;DL$6,INDEX($OL$1:$PC$19,2,)&amp;INDEX($OL$1:$PC$19,6,),0)))+DL9*SUMPRODUCT($OL$7:$PC$7,$OL$15:$PC$15)-DL$12*INDEX($OF$1:$OK$19,15,MATCH(DL13,$OF$1:$OK$1,0))+DL9*SUMPRODUCT($OL$7:$PC$7,$OL$10:$PC$10)*SUMPRODUCT($OF$10:$OI$10,$OF$15:$OI$15)+SUMPRODUCT($OL$7:$PC$7,$OL$11:$PC$11)*SUMPRODUCT($OF$11:$OI$11,$OF$15:$OI$15),"")</f>
        <v/>
      </c>
      <c r="DM15" s="19" t="str">
        <f t="array" ref="DM15">IF(DM$7="1",DM144/3.6-PRODUCT(DM9,INDEX($OL$1:$PC$19,15,MATCH(DM$2&amp;DM$6,INDEX($OL$1:$PC$19,2,)&amp;INDEX($OL$1:$PC$19,6,),0)))+DM9*SUMPRODUCT($OL$7:$PC$7,$OL$15:$PC$15)-DM$12*INDEX($OF$1:$OK$19,15,MATCH(DM13,$OF$1:$OK$1,0))+DM9*SUMPRODUCT($OL$7:$PC$7,$OL$10:$PC$10)*SUMPRODUCT($OF$10:$OI$10,$OF$15:$OI$15)+SUMPRODUCT($OL$7:$PC$7,$OL$11:$PC$11)*SUMPRODUCT($OF$11:$OI$11,$OF$15:$OI$15),"")</f>
        <v/>
      </c>
      <c r="DN15" s="19" t="str">
        <f t="array" ref="DN15">IF(DN$7="1",DN144/3.6-PRODUCT(DN9,INDEX($OL$1:$PC$19,15,MATCH(DN$2&amp;DN$6,INDEX($OL$1:$PC$19,2,)&amp;INDEX($OL$1:$PC$19,6,),0)))+DN9*SUMPRODUCT($OL$7:$PC$7,$OL$15:$PC$15)-DN$12*INDEX($OF$1:$OK$19,15,MATCH(DN13,$OF$1:$OK$1,0))+DN9*SUMPRODUCT($OL$7:$PC$7,$OL$10:$PC$10)*SUMPRODUCT($OF$10:$OI$10,$OF$15:$OI$15)+SUMPRODUCT($OL$7:$PC$7,$OL$11:$PC$11)*SUMPRODUCT($OF$11:$OI$11,$OF$15:$OI$15),"")</f>
        <v/>
      </c>
      <c r="DO15" s="19" t="str">
        <f t="array" ref="DO15">IF(DO$7="1",DO144/3.6-PRODUCT(DO9,INDEX($OL$1:$PC$19,15,MATCH(DO$2&amp;DO$6,INDEX($OL$1:$PC$19,2,)&amp;INDEX($OL$1:$PC$19,6,),0)))+DO9*SUMPRODUCT($OL$7:$PC$7,$OL$15:$PC$15)-DO$12*INDEX($OF$1:$OK$19,15,MATCH(DO13,$OF$1:$OK$1,0))+DO9*SUMPRODUCT($OL$7:$PC$7,$OL$10:$PC$10)*SUMPRODUCT($OF$10:$OI$10,$OF$15:$OI$15)+SUMPRODUCT($OL$7:$PC$7,$OL$11:$PC$11)*SUMPRODUCT($OF$11:$OI$11,$OF$15:$OI$15),"")</f>
        <v/>
      </c>
      <c r="DP15" s="19" t="str">
        <f t="array" ref="DP15">IF(DP$7="1",DP144/3.6-PRODUCT(DP9,INDEX($OL$1:$PC$19,15,MATCH(DP$2&amp;DP$6,INDEX($OL$1:$PC$19,2,)&amp;INDEX($OL$1:$PC$19,6,),0)))+DP9*SUMPRODUCT($OL$7:$PC$7,$OL$15:$PC$15)-DP$12*INDEX($OF$1:$OK$19,15,MATCH(DP13,$OF$1:$OK$1,0))+DP9*SUMPRODUCT($OL$7:$PC$7,$OL$10:$PC$10)*SUMPRODUCT($OF$10:$OI$10,$OF$15:$OI$15)+SUMPRODUCT($OL$7:$PC$7,$OL$11:$PC$11)*SUMPRODUCT($OF$11:$OI$11,$OF$15:$OI$15),"")</f>
        <v/>
      </c>
      <c r="DQ15" s="19" t="str">
        <f t="array" ref="DQ15">IF(DQ$7="1",DQ144/3.6-PRODUCT(DQ9,INDEX($OL$1:$PC$19,15,MATCH(DQ$2&amp;DQ$6,INDEX($OL$1:$PC$19,2,)&amp;INDEX($OL$1:$PC$19,6,),0)))+DQ9*SUMPRODUCT($OL$7:$PC$7,$OL$15:$PC$15)-DQ$12*INDEX($OF$1:$OK$19,15,MATCH(DQ13,$OF$1:$OK$1,0))+DQ9*SUMPRODUCT($OL$7:$PC$7,$OL$10:$PC$10)*SUMPRODUCT($OF$10:$OI$10,$OF$15:$OI$15)+SUMPRODUCT($OL$7:$PC$7,$OL$11:$PC$11)*SUMPRODUCT($OF$11:$OI$11,$OF$15:$OI$15),"")</f>
        <v/>
      </c>
      <c r="DR15" s="19" t="str">
        <f t="array" ref="DR15">IF(DR$7="1",DR144/3.6-PRODUCT(DR9,INDEX($OL$1:$PC$19,15,MATCH(DR$2&amp;DR$6,INDEX($OL$1:$PC$19,2,)&amp;INDEX($OL$1:$PC$19,6,),0)))+DR9*SUMPRODUCT($OL$7:$PC$7,$OL$15:$PC$15)-DR$12*INDEX($OF$1:$OK$19,15,MATCH(DR13,$OF$1:$OK$1,0))+DR9*SUMPRODUCT($OL$7:$PC$7,$OL$10:$PC$10)*SUMPRODUCT($OF$10:$OI$10,$OF$15:$OI$15)+SUMPRODUCT($OL$7:$PC$7,$OL$11:$PC$11)*SUMPRODUCT($OF$11:$OI$11,$OF$15:$OI$15),"")</f>
        <v/>
      </c>
      <c r="DS15" s="19" t="str">
        <f t="array" ref="DS15">IF(DS$7="1",DS144/3.6-PRODUCT(DS9,INDEX($OL$1:$PC$19,15,MATCH(DS$2&amp;DS$6,INDEX($OL$1:$PC$19,2,)&amp;INDEX($OL$1:$PC$19,6,),0)))+DS9*SUMPRODUCT($OL$7:$PC$7,$OL$15:$PC$15)-DS$12*INDEX($OF$1:$OK$19,15,MATCH(DS13,$OF$1:$OK$1,0))+DS9*SUMPRODUCT($OL$7:$PC$7,$OL$10:$PC$10)*SUMPRODUCT($OF$10:$OI$10,$OF$15:$OI$15)+SUMPRODUCT($OL$7:$PC$7,$OL$11:$PC$11)*SUMPRODUCT($OF$11:$OI$11,$OF$15:$OI$15),"")</f>
        <v/>
      </c>
      <c r="DT15" s="19" t="str">
        <f t="array" ref="DT15">IF(DT$7="1",DT144/3.6-PRODUCT(DT9,INDEX($OL$1:$PC$19,15,MATCH(DT$2&amp;DT$6,INDEX($OL$1:$PC$19,2,)&amp;INDEX($OL$1:$PC$19,6,),0)))+DT9*SUMPRODUCT($OL$7:$PC$7,$OL$15:$PC$15)-DT$12*INDEX($OF$1:$OK$19,15,MATCH(DT13,$OF$1:$OK$1,0))+DT9*SUMPRODUCT($OL$7:$PC$7,$OL$10:$PC$10)*SUMPRODUCT($OF$10:$OI$10,$OF$15:$OI$15)+SUMPRODUCT($OL$7:$PC$7,$OL$11:$PC$11)*SUMPRODUCT($OF$11:$OI$11,$OF$15:$OI$15),"")</f>
        <v/>
      </c>
      <c r="DU15" s="19" t="str">
        <f t="array" ref="DU15">IF(DU$7="1",DU144/3.6-PRODUCT(DU9,INDEX($OL$1:$PC$19,15,MATCH(DU$2&amp;DU$6,INDEX($OL$1:$PC$19,2,)&amp;INDEX($OL$1:$PC$19,6,),0)))+DU9*SUMPRODUCT($OL$7:$PC$7,$OL$15:$PC$15)-DU$12*INDEX($OF$1:$OK$19,15,MATCH(DU13,$OF$1:$OK$1,0))+DU9*SUMPRODUCT($OL$7:$PC$7,$OL$10:$PC$10)*SUMPRODUCT($OF$10:$OI$10,$OF$15:$OI$15)+SUMPRODUCT($OL$7:$PC$7,$OL$11:$PC$11)*SUMPRODUCT($OF$11:$OI$11,$OF$15:$OI$15),"")</f>
        <v/>
      </c>
      <c r="DV15" s="19" t="str">
        <f t="array" ref="DV15">IF(DV$7="1",DV144/3.6-PRODUCT(DV9,INDEX($OL$1:$PC$19,15,MATCH(DV$2&amp;DV$6,INDEX($OL$1:$PC$19,2,)&amp;INDEX($OL$1:$PC$19,6,),0)))+DV9*SUMPRODUCT($OL$7:$PC$7,$OL$15:$PC$15)-DV$12*INDEX($OF$1:$OK$19,15,MATCH(DV13,$OF$1:$OK$1,0))+DV9*SUMPRODUCT($OL$7:$PC$7,$OL$10:$PC$10)*SUMPRODUCT($OF$10:$OI$10,$OF$15:$OI$15)+SUMPRODUCT($OL$7:$PC$7,$OL$11:$PC$11)*SUMPRODUCT($OF$11:$OI$11,$OF$15:$OI$15),"")</f>
        <v/>
      </c>
      <c r="DW15" s="19" t="str">
        <f t="array" ref="DW15">IF(DW$7="1",DW144/3.6-PRODUCT(DW9,INDEX($OL$1:$PC$19,15,MATCH(DW$2&amp;DW$6,INDEX($OL$1:$PC$19,2,)&amp;INDEX($OL$1:$PC$19,6,),0)))+DW9*SUMPRODUCT($OL$7:$PC$7,$OL$15:$PC$15)-DW$12*INDEX($OF$1:$OK$19,15,MATCH(DW13,$OF$1:$OK$1,0))+DW9*SUMPRODUCT($OL$7:$PC$7,$OL$10:$PC$10)*SUMPRODUCT($OF$10:$OI$10,$OF$15:$OI$15)+SUMPRODUCT($OL$7:$PC$7,$OL$11:$PC$11)*SUMPRODUCT($OF$11:$OI$11,$OF$15:$OI$15),"")</f>
        <v/>
      </c>
      <c r="DX15" s="19" t="str">
        <f t="array" ref="DX15">IF(DX$7="1",DX144/3.6-PRODUCT(DX9,INDEX($OL$1:$PC$19,15,MATCH(DX$2&amp;DX$6,INDEX($OL$1:$PC$19,2,)&amp;INDEX($OL$1:$PC$19,6,),0)))+DX9*SUMPRODUCT($OL$7:$PC$7,$OL$15:$PC$15)-DX$12*INDEX($OF$1:$OK$19,15,MATCH(DX13,$OF$1:$OK$1,0))+DX9*SUMPRODUCT($OL$7:$PC$7,$OL$10:$PC$10)*SUMPRODUCT($OF$10:$OI$10,$OF$15:$OI$15)+SUMPRODUCT($OL$7:$PC$7,$OL$11:$PC$11)*SUMPRODUCT($OF$11:$OI$11,$OF$15:$OI$15),"")</f>
        <v/>
      </c>
      <c r="DY15" s="19" t="str">
        <f t="array" ref="DY15">IF(DY$7="1",DY144/3.6-PRODUCT(DY9,INDEX($OL$1:$PC$19,15,MATCH(DY$2&amp;DY$6,INDEX($OL$1:$PC$19,2,)&amp;INDEX($OL$1:$PC$19,6,),0)))+DY9*SUMPRODUCT($OL$7:$PC$7,$OL$15:$PC$15)-DY$12*INDEX($OF$1:$OK$19,15,MATCH(DY13,$OF$1:$OK$1,0))+DY9*SUMPRODUCT($OL$7:$PC$7,$OL$10:$PC$10)*SUMPRODUCT($OF$10:$OI$10,$OF$15:$OI$15)+SUMPRODUCT($OL$7:$PC$7,$OL$11:$PC$11)*SUMPRODUCT($OF$11:$OI$11,$OF$15:$OI$15),"")</f>
        <v/>
      </c>
      <c r="DZ15" s="19" t="str">
        <f t="array" ref="DZ15">IF(DZ$7="1",DZ144/3.6-PRODUCT(DZ9,INDEX($OL$1:$PC$19,15,MATCH(DZ$2&amp;DZ$6,INDEX($OL$1:$PC$19,2,)&amp;INDEX($OL$1:$PC$19,6,),0)))+DZ9*SUMPRODUCT($OL$7:$PC$7,$OL$15:$PC$15)-DZ$12*INDEX($OF$1:$OK$19,15,MATCH(DZ13,$OF$1:$OK$1,0))+DZ9*SUMPRODUCT($OL$7:$PC$7,$OL$10:$PC$10)*SUMPRODUCT($OF$10:$OI$10,$OF$15:$OI$15)+SUMPRODUCT($OL$7:$PC$7,$OL$11:$PC$11)*SUMPRODUCT($OF$11:$OI$11,$OF$15:$OI$15),"")</f>
        <v/>
      </c>
      <c r="EA15" s="19" t="str">
        <f t="array" ref="EA15">IF(EA$7="1",EA144/3.6-PRODUCT(EA9,INDEX($OL$1:$PC$19,15,MATCH(EA$2&amp;EA$6,INDEX($OL$1:$PC$19,2,)&amp;INDEX($OL$1:$PC$19,6,),0)))+EA9*SUMPRODUCT($OL$7:$PC$7,$OL$15:$PC$15)-EA$12*INDEX($OF$1:$OK$19,15,MATCH(EA13,$OF$1:$OK$1,0))+EA9*SUMPRODUCT($OL$7:$PC$7,$OL$10:$PC$10)*SUMPRODUCT($OF$10:$OI$10,$OF$15:$OI$15)+SUMPRODUCT($OL$7:$PC$7,$OL$11:$PC$11)*SUMPRODUCT($OF$11:$OI$11,$OF$15:$OI$15),"")</f>
        <v/>
      </c>
      <c r="EB15" s="19" t="str">
        <f t="array" ref="EB15">IF(EB$7="1",EB144/3.6-PRODUCT(EB9,INDEX($OL$1:$PC$19,15,MATCH(EB$2&amp;EB$6,INDEX($OL$1:$PC$19,2,)&amp;INDEX($OL$1:$PC$19,6,),0)))+EB9*SUMPRODUCT($OL$7:$PC$7,$OL$15:$PC$15)-EB$12*INDEX($OF$1:$OK$19,15,MATCH(EB13,$OF$1:$OK$1,0))+EB9*SUMPRODUCT($OL$7:$PC$7,$OL$10:$PC$10)*SUMPRODUCT($OF$10:$OI$10,$OF$15:$OI$15)+SUMPRODUCT($OL$7:$PC$7,$OL$11:$PC$11)*SUMPRODUCT($OF$11:$OI$11,$OF$15:$OI$15),"")</f>
        <v/>
      </c>
      <c r="EC15" s="19" t="str">
        <f t="array" ref="EC15">IF(EC$7="1",EC144/3.6-PRODUCT(EC9,INDEX($OL$1:$PC$19,15,MATCH(EC$2&amp;EC$6,INDEX($OL$1:$PC$19,2,)&amp;INDEX($OL$1:$PC$19,6,),0)))+EC9*SUMPRODUCT($OL$7:$PC$7,$OL$15:$PC$15)-EC$12*INDEX($OF$1:$OK$19,15,MATCH(EC13,$OF$1:$OK$1,0))+EC9*SUMPRODUCT($OL$7:$PC$7,$OL$10:$PC$10)*SUMPRODUCT($OF$10:$OI$10,$OF$15:$OI$15)+SUMPRODUCT($OL$7:$PC$7,$OL$11:$PC$11)*SUMPRODUCT($OF$11:$OI$11,$OF$15:$OI$15),"")</f>
        <v/>
      </c>
      <c r="ED15" s="19" t="str">
        <f t="array" ref="ED15">IF(ED$7="1",ED144/3.6-PRODUCT(ED9,INDEX($OL$1:$PC$19,15,MATCH(ED$2&amp;ED$6,INDEX($OL$1:$PC$19,2,)&amp;INDEX($OL$1:$PC$19,6,),0)))+ED9*SUMPRODUCT($OL$7:$PC$7,$OL$15:$PC$15)-ED$12*INDEX($OF$1:$OK$19,15,MATCH(ED13,$OF$1:$OK$1,0))+ED9*SUMPRODUCT($OL$7:$PC$7,$OL$10:$PC$10)*SUMPRODUCT($OF$10:$OI$10,$OF$15:$OI$15)+SUMPRODUCT($OL$7:$PC$7,$OL$11:$PC$11)*SUMPRODUCT($OF$11:$OI$11,$OF$15:$OI$15),"")</f>
        <v/>
      </c>
      <c r="EE15" s="19" t="str">
        <f t="array" ref="EE15">IF(EE$7="1",EE144/3.6-PRODUCT(EE9,INDEX($OL$1:$PC$19,15,MATCH(EE$2&amp;EE$6,INDEX($OL$1:$PC$19,2,)&amp;INDEX($OL$1:$PC$19,6,),0)))+EE9*SUMPRODUCT($OL$7:$PC$7,$OL$15:$PC$15)-EE$12*INDEX($OF$1:$OK$19,15,MATCH(EE13,$OF$1:$OK$1,0))+EE9*SUMPRODUCT($OL$7:$PC$7,$OL$10:$PC$10)*SUMPRODUCT($OF$10:$OI$10,$OF$15:$OI$15)+SUMPRODUCT($OL$7:$PC$7,$OL$11:$PC$11)*SUMPRODUCT($OF$11:$OI$11,$OF$15:$OI$15),"")</f>
        <v/>
      </c>
      <c r="EF15" s="19" t="str">
        <f t="array" ref="EF15">IF(EF$7="1",EF144/3.6-PRODUCT(EF9,INDEX($OL$1:$PC$19,15,MATCH(EF$2&amp;EF$6,INDEX($OL$1:$PC$19,2,)&amp;INDEX($OL$1:$PC$19,6,),0)))+EF9*SUMPRODUCT($OL$7:$PC$7,$OL$15:$PC$15)-EF$12*INDEX($OF$1:$OK$19,15,MATCH(EF13,$OF$1:$OK$1,0))+EF9*SUMPRODUCT($OL$7:$PC$7,$OL$10:$PC$10)*SUMPRODUCT($OF$10:$OI$10,$OF$15:$OI$15)+SUMPRODUCT($OL$7:$PC$7,$OL$11:$PC$11)*SUMPRODUCT($OF$11:$OI$11,$OF$15:$OI$15),"")</f>
        <v/>
      </c>
      <c r="EG15" s="19" t="str">
        <f t="array" ref="EG15">IF(EG$7="1",EG144/3.6-PRODUCT(EG9,INDEX($OL$1:$PC$19,15,MATCH(EG$2&amp;EG$6,INDEX($OL$1:$PC$19,2,)&amp;INDEX($OL$1:$PC$19,6,),0)))+EG9*SUMPRODUCT($OL$7:$PC$7,$OL$15:$PC$15)-EG$12*INDEX($OF$1:$OK$19,15,MATCH(EG13,$OF$1:$OK$1,0))+EG9*SUMPRODUCT($OL$7:$PC$7,$OL$10:$PC$10)*SUMPRODUCT($OF$10:$OI$10,$OF$15:$OI$15)+SUMPRODUCT($OL$7:$PC$7,$OL$11:$PC$11)*SUMPRODUCT($OF$11:$OI$11,$OF$15:$OI$15),"")</f>
        <v/>
      </c>
      <c r="EH15" s="19" t="str">
        <f t="array" ref="EH15">IF(EH$7="1",EH144/3.6-PRODUCT(EH9,INDEX($OL$1:$PC$19,15,MATCH(EH$2&amp;EH$6,INDEX($OL$1:$PC$19,2,)&amp;INDEX($OL$1:$PC$19,6,),0)))+EH9*SUMPRODUCT($OL$7:$PC$7,$OL$15:$PC$15)-EH$12*INDEX($OF$1:$OK$19,15,MATCH(EH13,$OF$1:$OK$1,0))+EH9*SUMPRODUCT($OL$7:$PC$7,$OL$10:$PC$10)*SUMPRODUCT($OF$10:$OI$10,$OF$15:$OI$15)+SUMPRODUCT($OL$7:$PC$7,$OL$11:$PC$11)*SUMPRODUCT($OF$11:$OI$11,$OF$15:$OI$15),"")</f>
        <v/>
      </c>
      <c r="EI15" s="19" t="str">
        <f t="array" ref="EI15">IF(EI$7="1",EI144/3.6-PRODUCT(EI9,INDEX($OL$1:$PC$19,15,MATCH(EI$2&amp;EI$6,INDEX($OL$1:$PC$19,2,)&amp;INDEX($OL$1:$PC$19,6,),0)))+EI9*SUMPRODUCT($OL$7:$PC$7,$OL$15:$PC$15)-EI$12*INDEX($OF$1:$OK$19,15,MATCH(EI13,$OF$1:$OK$1,0))+EI9*SUMPRODUCT($OL$7:$PC$7,$OL$10:$PC$10)*SUMPRODUCT($OF$10:$OI$10,$OF$15:$OI$15)+SUMPRODUCT($OL$7:$PC$7,$OL$11:$PC$11)*SUMPRODUCT($OF$11:$OI$11,$OF$15:$OI$15),"")</f>
        <v/>
      </c>
      <c r="EJ15" s="19" t="str">
        <f t="array" ref="EJ15">IF(EJ$7="1",EJ144/3.6-PRODUCT(EJ9,INDEX($OL$1:$PC$19,15,MATCH(EJ$2&amp;EJ$6,INDEX($OL$1:$PC$19,2,)&amp;INDEX($OL$1:$PC$19,6,),0)))+EJ9*SUMPRODUCT($OL$7:$PC$7,$OL$15:$PC$15)-EJ$12*INDEX($OF$1:$OK$19,15,MATCH(EJ13,$OF$1:$OK$1,0))+EJ9*SUMPRODUCT($OL$7:$PC$7,$OL$10:$PC$10)*SUMPRODUCT($OF$10:$OI$10,$OF$15:$OI$15)+SUMPRODUCT($OL$7:$PC$7,$OL$11:$PC$11)*SUMPRODUCT($OF$11:$OI$11,$OF$15:$OI$15),"")</f>
        <v/>
      </c>
      <c r="EK15" s="19" t="str">
        <f t="array" ref="EK15">IF(EK$7="1",EK144/3.6-PRODUCT(EK9,INDEX($OL$1:$PC$19,15,MATCH(EK$2&amp;EK$6,INDEX($OL$1:$PC$19,2,)&amp;INDEX($OL$1:$PC$19,6,),0)))+EK9*SUMPRODUCT($OL$7:$PC$7,$OL$15:$PC$15)-EK$12*INDEX($OF$1:$OK$19,15,MATCH(EK13,$OF$1:$OK$1,0))+EK9*SUMPRODUCT($OL$7:$PC$7,$OL$10:$PC$10)*SUMPRODUCT($OF$10:$OI$10,$OF$15:$OI$15)+SUMPRODUCT($OL$7:$PC$7,$OL$11:$PC$11)*SUMPRODUCT($OF$11:$OI$11,$OF$15:$OI$15),"")</f>
        <v/>
      </c>
      <c r="EL15" s="19" t="str">
        <f t="array" ref="EL15">IF(EL$7="1",EL144/3.6-PRODUCT(EL9,INDEX($OL$1:$PC$19,15,MATCH(EL$2&amp;EL$6,INDEX($OL$1:$PC$19,2,)&amp;INDEX($OL$1:$PC$19,6,),0)))+EL9*SUMPRODUCT($OL$7:$PC$7,$OL$15:$PC$15)-EL$12*INDEX($OF$1:$OK$19,15,MATCH(EL13,$OF$1:$OK$1,0))+EL9*SUMPRODUCT($OL$7:$PC$7,$OL$10:$PC$10)*SUMPRODUCT($OF$10:$OI$10,$OF$15:$OI$15)+SUMPRODUCT($OL$7:$PC$7,$OL$11:$PC$11)*SUMPRODUCT($OF$11:$OI$11,$OF$15:$OI$15),"")</f>
        <v/>
      </c>
      <c r="EM15" s="19" t="str">
        <f t="array" ref="EM15">IF(EM$7="1",EM144/3.6-PRODUCT(EM9,INDEX($OL$1:$PC$19,15,MATCH(EM$2&amp;EM$6,INDEX($OL$1:$PC$19,2,)&amp;INDEX($OL$1:$PC$19,6,),0)))+EM9*SUMPRODUCT($OL$7:$PC$7,$OL$15:$PC$15)-EM$12*INDEX($OF$1:$OK$19,15,MATCH(EM13,$OF$1:$OK$1,0))+EM9*SUMPRODUCT($OL$7:$PC$7,$OL$10:$PC$10)*SUMPRODUCT($OF$10:$OI$10,$OF$15:$OI$15)+SUMPRODUCT($OL$7:$PC$7,$OL$11:$PC$11)*SUMPRODUCT($OF$11:$OI$11,$OF$15:$OI$15),"")</f>
        <v/>
      </c>
      <c r="EN15" s="19" t="str">
        <f t="array" ref="EN15">IF(EN$7="1",EN144/3.6-PRODUCT(EN9,INDEX($OL$1:$PC$19,15,MATCH(EN$2&amp;EN$6,INDEX($OL$1:$PC$19,2,)&amp;INDEX($OL$1:$PC$19,6,),0)))+EN9*SUMPRODUCT($OL$7:$PC$7,$OL$15:$PC$15)-EN$12*INDEX($OF$1:$OK$19,15,MATCH(EN13,$OF$1:$OK$1,0))+EN9*SUMPRODUCT($OL$7:$PC$7,$OL$10:$PC$10)*SUMPRODUCT($OF$10:$OI$10,$OF$15:$OI$15)+SUMPRODUCT($OL$7:$PC$7,$OL$11:$PC$11)*SUMPRODUCT($OF$11:$OI$11,$OF$15:$OI$15),"")</f>
        <v/>
      </c>
      <c r="EO15" s="19" t="str">
        <f t="array" ref="EO15">IF(EO$7="1",EO144/3.6-PRODUCT(EO9,INDEX($OL$1:$PC$19,15,MATCH(EO$2&amp;EO$6,INDEX($OL$1:$PC$19,2,)&amp;INDEX($OL$1:$PC$19,6,),0)))+EO9*SUMPRODUCT($OL$7:$PC$7,$OL$15:$PC$15)-EO$12*INDEX($OF$1:$OK$19,15,MATCH(EO13,$OF$1:$OK$1,0))+EO9*SUMPRODUCT($OL$7:$PC$7,$OL$10:$PC$10)*SUMPRODUCT($OF$10:$OI$10,$OF$15:$OI$15)+SUMPRODUCT($OL$7:$PC$7,$OL$11:$PC$11)*SUMPRODUCT($OF$11:$OI$11,$OF$15:$OI$15),"")</f>
        <v/>
      </c>
      <c r="EP15" s="19" t="str">
        <f t="array" ref="EP15">IF(EP$7="1",EP144/3.6-PRODUCT(EP9,INDEX($OL$1:$PC$19,15,MATCH(EP$2&amp;EP$6,INDEX($OL$1:$PC$19,2,)&amp;INDEX($OL$1:$PC$19,6,),0)))+EP9*SUMPRODUCT($OL$7:$PC$7,$OL$15:$PC$15)-EP$12*INDEX($OF$1:$OK$19,15,MATCH(EP13,$OF$1:$OK$1,0))+EP9*SUMPRODUCT($OL$7:$PC$7,$OL$10:$PC$10)*SUMPRODUCT($OF$10:$OI$10,$OF$15:$OI$15)+SUMPRODUCT($OL$7:$PC$7,$OL$11:$PC$11)*SUMPRODUCT($OF$11:$OI$11,$OF$15:$OI$15),"")</f>
        <v/>
      </c>
      <c r="EQ15" s="19" t="str">
        <f t="array" ref="EQ15">IF(EQ$7="1",EQ144/3.6-PRODUCT(EQ9,INDEX($OL$1:$PC$19,15,MATCH(EQ$2&amp;EQ$6,INDEX($OL$1:$PC$19,2,)&amp;INDEX($OL$1:$PC$19,6,),0)))+EQ9*SUMPRODUCT($OL$7:$PC$7,$OL$15:$PC$15)-EQ$12*INDEX($OF$1:$OK$19,15,MATCH(EQ13,$OF$1:$OK$1,0))+EQ9*SUMPRODUCT($OL$7:$PC$7,$OL$10:$PC$10)*SUMPRODUCT($OF$10:$OI$10,$OF$15:$OI$15)+SUMPRODUCT($OL$7:$PC$7,$OL$11:$PC$11)*SUMPRODUCT($OF$11:$OI$11,$OF$15:$OI$15),"")</f>
        <v/>
      </c>
      <c r="ER15" s="19" t="str">
        <f t="array" ref="ER15">IF(ER$7="1",ER144/3.6-PRODUCT(ER9,INDEX($OL$1:$PC$19,15,MATCH(ER$2&amp;ER$6,INDEX($OL$1:$PC$19,2,)&amp;INDEX($OL$1:$PC$19,6,),0)))+ER9*SUMPRODUCT($OL$7:$PC$7,$OL$15:$PC$15)-ER$12*INDEX($OF$1:$OK$19,15,MATCH(ER13,$OF$1:$OK$1,0))+ER9*SUMPRODUCT($OL$7:$PC$7,$OL$10:$PC$10)*SUMPRODUCT($OF$10:$OI$10,$OF$15:$OI$15)+SUMPRODUCT($OL$7:$PC$7,$OL$11:$PC$11)*SUMPRODUCT($OF$11:$OI$11,$OF$15:$OI$15),"")</f>
        <v/>
      </c>
      <c r="ES15" s="19" t="str">
        <f t="array" ref="ES15">IF(ES$7="1",ES144/3.6-PRODUCT(ES9,INDEX($OL$1:$PC$19,15,MATCH(ES$2&amp;ES$6,INDEX($OL$1:$PC$19,2,)&amp;INDEX($OL$1:$PC$19,6,),0)))+ES9*SUMPRODUCT($OL$7:$PC$7,$OL$15:$PC$15)-ES$12*INDEX($OF$1:$OK$19,15,MATCH(ES13,$OF$1:$OK$1,0))+ES9*SUMPRODUCT($OL$7:$PC$7,$OL$10:$PC$10)*SUMPRODUCT($OF$10:$OI$10,$OF$15:$OI$15)+SUMPRODUCT($OL$7:$PC$7,$OL$11:$PC$11)*SUMPRODUCT($OF$11:$OI$11,$OF$15:$OI$15),"")</f>
        <v/>
      </c>
      <c r="ET15" s="19" t="str">
        <f t="array" ref="ET15">IF(ET$7="1",ET144/3.6-PRODUCT(ET9,INDEX($OL$1:$PC$19,15,MATCH(ET$2&amp;ET$6,INDEX($OL$1:$PC$19,2,)&amp;INDEX($OL$1:$PC$19,6,),0)))+ET9*SUMPRODUCT($OL$7:$PC$7,$OL$15:$PC$15)-ET$12*INDEX($OF$1:$OK$19,15,MATCH(ET13,$OF$1:$OK$1,0))+ET9*SUMPRODUCT($OL$7:$PC$7,$OL$10:$PC$10)*SUMPRODUCT($OF$10:$OI$10,$OF$15:$OI$15)+SUMPRODUCT($OL$7:$PC$7,$OL$11:$PC$11)*SUMPRODUCT($OF$11:$OI$11,$OF$15:$OI$15),"")</f>
        <v/>
      </c>
      <c r="EU15" s="19" t="str">
        <f t="array" ref="EU15">IF(EU$7="1",EU144/3.6-PRODUCT(EU9,INDEX($OL$1:$PC$19,15,MATCH(EU$2&amp;EU$6,INDEX($OL$1:$PC$19,2,)&amp;INDEX($OL$1:$PC$19,6,),0)))+EU9*SUMPRODUCT($OL$7:$PC$7,$OL$15:$PC$15)-EU$12*INDEX($OF$1:$OK$19,15,MATCH(EU13,$OF$1:$OK$1,0))+EU9*SUMPRODUCT($OL$7:$PC$7,$OL$10:$PC$10)*SUMPRODUCT($OF$10:$OI$10,$OF$15:$OI$15)+SUMPRODUCT($OL$7:$PC$7,$OL$11:$PC$11)*SUMPRODUCT($OF$11:$OI$11,$OF$15:$OI$15),"")</f>
        <v/>
      </c>
      <c r="EV15" s="19" t="str">
        <f t="array" ref="EV15">IF(EV$7="1",EV144/3.6-PRODUCT(EV9,INDEX($OL$1:$PC$19,15,MATCH(EV$2&amp;EV$6,INDEX($OL$1:$PC$19,2,)&amp;INDEX($OL$1:$PC$19,6,),0)))+EV9*SUMPRODUCT($OL$7:$PC$7,$OL$15:$PC$15)-EV$12*INDEX($OF$1:$OK$19,15,MATCH(EV13,$OF$1:$OK$1,0))+EV9*SUMPRODUCT($OL$7:$PC$7,$OL$10:$PC$10)*SUMPRODUCT($OF$10:$OI$10,$OF$15:$OI$15)+SUMPRODUCT($OL$7:$PC$7,$OL$11:$PC$11)*SUMPRODUCT($OF$11:$OI$11,$OF$15:$OI$15),"")</f>
        <v/>
      </c>
      <c r="EW15" s="19" t="str">
        <f t="array" ref="EW15">IF(EW$7="1",EW144/3.6-PRODUCT(EW9,INDEX($OL$1:$PC$19,15,MATCH(EW$2&amp;EW$6,INDEX($OL$1:$PC$19,2,)&amp;INDEX($OL$1:$PC$19,6,),0)))+EW9*SUMPRODUCT($OL$7:$PC$7,$OL$15:$PC$15)-EW$12*INDEX($OF$1:$OK$19,15,MATCH(EW13,$OF$1:$OK$1,0))+EW9*SUMPRODUCT($OL$7:$PC$7,$OL$10:$PC$10)*SUMPRODUCT($OF$10:$OI$10,$OF$15:$OI$15)+SUMPRODUCT($OL$7:$PC$7,$OL$11:$PC$11)*SUMPRODUCT($OF$11:$OI$11,$OF$15:$OI$15),"")</f>
        <v/>
      </c>
      <c r="EX15" s="19" t="str">
        <f t="array" ref="EX15">IF(EX$7="1",EX144/3.6-PRODUCT(EX9,INDEX($OL$1:$PC$19,15,MATCH(EX$2&amp;EX$6,INDEX($OL$1:$PC$19,2,)&amp;INDEX($OL$1:$PC$19,6,),0)))+EX9*SUMPRODUCT($OL$7:$PC$7,$OL$15:$PC$15)-EX$12*INDEX($OF$1:$OK$19,15,MATCH(EX13,$OF$1:$OK$1,0))+EX9*SUMPRODUCT($OL$7:$PC$7,$OL$10:$PC$10)*SUMPRODUCT($OF$10:$OI$10,$OF$15:$OI$15)+SUMPRODUCT($OL$7:$PC$7,$OL$11:$PC$11)*SUMPRODUCT($OF$11:$OI$11,$OF$15:$OI$15),"")</f>
        <v/>
      </c>
      <c r="EY15" s="19" t="str">
        <f t="array" ref="EY15">IF(EY$7="1",EY144/3.6-PRODUCT(EY9,INDEX($OL$1:$PC$19,15,MATCH(EY$2&amp;EY$6,INDEX($OL$1:$PC$19,2,)&amp;INDEX($OL$1:$PC$19,6,),0)))+EY9*SUMPRODUCT($OL$7:$PC$7,$OL$15:$PC$15)-EY$12*INDEX($OF$1:$OK$19,15,MATCH(EY13,$OF$1:$OK$1,0))+EY9*SUMPRODUCT($OL$7:$PC$7,$OL$10:$PC$10)*SUMPRODUCT($OF$10:$OI$10,$OF$15:$OI$15)+SUMPRODUCT($OL$7:$PC$7,$OL$11:$PC$11)*SUMPRODUCT($OF$11:$OI$11,$OF$15:$OI$15),"")</f>
        <v/>
      </c>
      <c r="EZ15" s="19" t="str">
        <f t="array" ref="EZ15">IF(EZ$7="1",EZ144/3.6-PRODUCT(EZ9,INDEX($OL$1:$PC$19,15,MATCH(EZ$2&amp;EZ$6,INDEX($OL$1:$PC$19,2,)&amp;INDEX($OL$1:$PC$19,6,),0)))+EZ9*SUMPRODUCT($OL$7:$PC$7,$OL$15:$PC$15)-EZ$12*INDEX($OF$1:$OK$19,15,MATCH(EZ13,$OF$1:$OK$1,0))+EZ9*SUMPRODUCT($OL$7:$PC$7,$OL$10:$PC$10)*SUMPRODUCT($OF$10:$OI$10,$OF$15:$OI$15)+SUMPRODUCT($OL$7:$PC$7,$OL$11:$PC$11)*SUMPRODUCT($OF$11:$OI$11,$OF$15:$OI$15),"")</f>
        <v/>
      </c>
      <c r="FA15" s="19" t="str">
        <f t="array" ref="FA15">IF(FA$7="1",FA144/3.6-PRODUCT(FA9,INDEX($OL$1:$PC$19,15,MATCH(FA$2&amp;FA$6,INDEX($OL$1:$PC$19,2,)&amp;INDEX($OL$1:$PC$19,6,),0)))+FA9*SUMPRODUCT($OL$7:$PC$7,$OL$15:$PC$15)-FA$12*INDEX($OF$1:$OK$19,15,MATCH(FA13,$OF$1:$OK$1,0))+FA9*SUMPRODUCT($OL$7:$PC$7,$OL$10:$PC$10)*SUMPRODUCT($OF$10:$OI$10,$OF$15:$OI$15)+SUMPRODUCT($OL$7:$PC$7,$OL$11:$PC$11)*SUMPRODUCT($OF$11:$OI$11,$OF$15:$OI$15),"")</f>
        <v/>
      </c>
      <c r="FB15" s="19" t="str">
        <f t="array" ref="FB15">IF(FB$7="1",FB144/3.6-PRODUCT(FB9,INDEX($OL$1:$PC$19,15,MATCH(FB$2&amp;FB$6,INDEX($OL$1:$PC$19,2,)&amp;INDEX($OL$1:$PC$19,6,),0)))+FB9*SUMPRODUCT($OL$7:$PC$7,$OL$15:$PC$15)-FB$12*INDEX($OF$1:$OK$19,15,MATCH(FB13,$OF$1:$OK$1,0))+FB9*SUMPRODUCT($OL$7:$PC$7,$OL$10:$PC$10)*SUMPRODUCT($OF$10:$OI$10,$OF$15:$OI$15)+SUMPRODUCT($OL$7:$PC$7,$OL$11:$PC$11)*SUMPRODUCT($OF$11:$OI$11,$OF$15:$OI$15),"")</f>
        <v/>
      </c>
      <c r="FC15" s="19" t="str">
        <f t="array" ref="FC15">IF(FC$7="1",FC144/3.6-PRODUCT(FC9,INDEX($OL$1:$PC$19,15,MATCH(FC$2&amp;FC$6,INDEX($OL$1:$PC$19,2,)&amp;INDEX($OL$1:$PC$19,6,),0)))+FC9*SUMPRODUCT($OL$7:$PC$7,$OL$15:$PC$15)-FC$12*INDEX($OF$1:$OK$19,15,MATCH(FC13,$OF$1:$OK$1,0))+FC9*SUMPRODUCT($OL$7:$PC$7,$OL$10:$PC$10)*SUMPRODUCT($OF$10:$OI$10,$OF$15:$OI$15)+SUMPRODUCT($OL$7:$PC$7,$OL$11:$PC$11)*SUMPRODUCT($OF$11:$OI$11,$OF$15:$OI$15),"")</f>
        <v/>
      </c>
      <c r="FD15" s="19" t="str">
        <f t="array" ref="FD15">IF(FD$7="1",FD144/3.6-PRODUCT(FD9,INDEX($OL$1:$PC$19,15,MATCH(FD$2&amp;FD$6,INDEX($OL$1:$PC$19,2,)&amp;INDEX($OL$1:$PC$19,6,),0)))+FD9*SUMPRODUCT($OL$7:$PC$7,$OL$15:$PC$15)-FD$12*INDEX($OF$1:$OK$19,15,MATCH(FD13,$OF$1:$OK$1,0))+FD9*SUMPRODUCT($OL$7:$PC$7,$OL$10:$PC$10)*SUMPRODUCT($OF$10:$OI$10,$OF$15:$OI$15)+SUMPRODUCT($OL$7:$PC$7,$OL$11:$PC$11)*SUMPRODUCT($OF$11:$OI$11,$OF$15:$OI$15),"")</f>
        <v/>
      </c>
      <c r="FE15" s="19" t="str">
        <f t="array" ref="FE15">IF(FE$7="1",FE144/3.6-PRODUCT(FE9,INDEX($OL$1:$PC$19,15,MATCH(FE$2&amp;FE$6,INDEX($OL$1:$PC$19,2,)&amp;INDEX($OL$1:$PC$19,6,),0)))+FE9*SUMPRODUCT($OL$7:$PC$7,$OL$15:$PC$15)-FE$12*INDEX($OF$1:$OK$19,15,MATCH(FE13,$OF$1:$OK$1,0))+FE9*SUMPRODUCT($OL$7:$PC$7,$OL$10:$PC$10)*SUMPRODUCT($OF$10:$OI$10,$OF$15:$OI$15)+SUMPRODUCT($OL$7:$PC$7,$OL$11:$PC$11)*SUMPRODUCT($OF$11:$OI$11,$OF$15:$OI$15),"")</f>
        <v/>
      </c>
      <c r="FF15" s="19" t="str">
        <f t="array" ref="FF15">IF(FF$7="1",FF144/3.6-PRODUCT(FF9,INDEX($OL$1:$PC$19,15,MATCH(FF$2&amp;FF$6,INDEX($OL$1:$PC$19,2,)&amp;INDEX($OL$1:$PC$19,6,),0)))+FF9*SUMPRODUCT($OL$7:$PC$7,$OL$15:$PC$15)-FF$12*INDEX($OF$1:$OK$19,15,MATCH(FF13,$OF$1:$OK$1,0))+FF9*SUMPRODUCT($OL$7:$PC$7,$OL$10:$PC$10)*SUMPRODUCT($OF$10:$OI$10,$OF$15:$OI$15)+SUMPRODUCT($OL$7:$PC$7,$OL$11:$PC$11)*SUMPRODUCT($OF$11:$OI$11,$OF$15:$OI$15),"")</f>
        <v/>
      </c>
      <c r="FG15" s="19" t="str">
        <f t="array" ref="FG15">IF(FG$7="1",FG144/3.6-PRODUCT(FG9,INDEX($OL$1:$PC$19,15,MATCH(FG$2&amp;FG$6,INDEX($OL$1:$PC$19,2,)&amp;INDEX($OL$1:$PC$19,6,),0)))+FG9*SUMPRODUCT($OL$7:$PC$7,$OL$15:$PC$15)-FG$12*INDEX($OF$1:$OK$19,15,MATCH(FG13,$OF$1:$OK$1,0))+FG9*SUMPRODUCT($OL$7:$PC$7,$OL$10:$PC$10)*SUMPRODUCT($OF$10:$OI$10,$OF$15:$OI$15)+SUMPRODUCT($OL$7:$PC$7,$OL$11:$PC$11)*SUMPRODUCT($OF$11:$OI$11,$OF$15:$OI$15),"")</f>
        <v/>
      </c>
      <c r="FH15" s="19" t="str">
        <f t="array" ref="FH15">IF(FH$7="1",FH144/3.6-PRODUCT(FH9,INDEX($OL$1:$PC$19,15,MATCH(FH$2&amp;FH$6,INDEX($OL$1:$PC$19,2,)&amp;INDEX($OL$1:$PC$19,6,),0)))+FH9*SUMPRODUCT($OL$7:$PC$7,$OL$15:$PC$15)-FH$12*INDEX($OF$1:$OK$19,15,MATCH(FH13,$OF$1:$OK$1,0))+FH9*SUMPRODUCT($OL$7:$PC$7,$OL$10:$PC$10)*SUMPRODUCT($OF$10:$OI$10,$OF$15:$OI$15)+SUMPRODUCT($OL$7:$PC$7,$OL$11:$PC$11)*SUMPRODUCT($OF$11:$OI$11,$OF$15:$OI$15),"")</f>
        <v/>
      </c>
      <c r="FI15" s="19" t="str">
        <f t="array" ref="FI15">IF(FI$7="1",FI144/3.6-PRODUCT(FI9,INDEX($OL$1:$PC$19,15,MATCH(FI$2&amp;FI$6,INDEX($OL$1:$PC$19,2,)&amp;INDEX($OL$1:$PC$19,6,),0)))+FI9*SUMPRODUCT($OL$7:$PC$7,$OL$15:$PC$15)-FI$12*INDEX($OF$1:$OK$19,15,MATCH(FI13,$OF$1:$OK$1,0))+FI9*SUMPRODUCT($OL$7:$PC$7,$OL$10:$PC$10)*SUMPRODUCT($OF$10:$OI$10,$OF$15:$OI$15)+SUMPRODUCT($OL$7:$PC$7,$OL$11:$PC$11)*SUMPRODUCT($OF$11:$OI$11,$OF$15:$OI$15),"")</f>
        <v/>
      </c>
      <c r="FJ15" s="19" t="str">
        <f t="array" ref="FJ15">IF(FJ$7="1",FJ144/3.6-PRODUCT(FJ9,INDEX($OL$1:$PC$19,15,MATCH(FJ$2&amp;FJ$6,INDEX($OL$1:$PC$19,2,)&amp;INDEX($OL$1:$PC$19,6,),0)))+FJ9*SUMPRODUCT($OL$7:$PC$7,$OL$15:$PC$15)-FJ$12*INDEX($OF$1:$OK$19,15,MATCH(FJ13,$OF$1:$OK$1,0))+FJ9*SUMPRODUCT($OL$7:$PC$7,$OL$10:$PC$10)*SUMPRODUCT($OF$10:$OI$10,$OF$15:$OI$15)+SUMPRODUCT($OL$7:$PC$7,$OL$11:$PC$11)*SUMPRODUCT($OF$11:$OI$11,$OF$15:$OI$15),"")</f>
        <v/>
      </c>
      <c r="FK15" s="19" t="str">
        <f t="array" ref="FK15">IF(FK$7="1",FK144/3.6-PRODUCT(FK9,INDEX($OL$1:$PC$19,15,MATCH(FK$2&amp;FK$6,INDEX($OL$1:$PC$19,2,)&amp;INDEX($OL$1:$PC$19,6,),0)))+FK9*SUMPRODUCT($OL$7:$PC$7,$OL$15:$PC$15)-FK$12*INDEX($OF$1:$OK$19,15,MATCH(FK13,$OF$1:$OK$1,0))+FK9*SUMPRODUCT($OL$7:$PC$7,$OL$10:$PC$10)*SUMPRODUCT($OF$10:$OI$10,$OF$15:$OI$15)+SUMPRODUCT($OL$7:$PC$7,$OL$11:$PC$11)*SUMPRODUCT($OF$11:$OI$11,$OF$15:$OI$15),"")</f>
        <v/>
      </c>
      <c r="FL15" s="19" t="str">
        <f t="array" ref="FL15">IF(FL$7="1",FL144/3.6-PRODUCT(FL9,INDEX($OL$1:$PC$19,15,MATCH(FL$2&amp;FL$6,INDEX($OL$1:$PC$19,2,)&amp;INDEX($OL$1:$PC$19,6,),0)))+FL9*SUMPRODUCT($OL$7:$PC$7,$OL$15:$PC$15)-FL$12*INDEX($OF$1:$OK$19,15,MATCH(FL13,$OF$1:$OK$1,0))+FL9*SUMPRODUCT($OL$7:$PC$7,$OL$10:$PC$10)*SUMPRODUCT($OF$10:$OI$10,$OF$15:$OI$15)+SUMPRODUCT($OL$7:$PC$7,$OL$11:$PC$11)*SUMPRODUCT($OF$11:$OI$11,$OF$15:$OI$15),"")</f>
        <v/>
      </c>
      <c r="FM15" s="19" t="str">
        <f t="array" ref="FM15">IF(FM$7="1",FM144/3.6-PRODUCT(FM9,INDEX($OL$1:$PC$19,15,MATCH(FM$2&amp;FM$6,INDEX($OL$1:$PC$19,2,)&amp;INDEX($OL$1:$PC$19,6,),0)))+FM9*SUMPRODUCT($OL$7:$PC$7,$OL$15:$PC$15)-FM$12*INDEX($OF$1:$OK$19,15,MATCH(FM13,$OF$1:$OK$1,0))+FM9*SUMPRODUCT($OL$7:$PC$7,$OL$10:$PC$10)*SUMPRODUCT($OF$10:$OI$10,$OF$15:$OI$15)+SUMPRODUCT($OL$7:$PC$7,$OL$11:$PC$11)*SUMPRODUCT($OF$11:$OI$11,$OF$15:$OI$15),"")</f>
        <v/>
      </c>
      <c r="FN15" s="19" t="str">
        <f t="array" ref="FN15">IF(FN$7="1",FN144/3.6-PRODUCT(FN9,INDEX($OL$1:$PC$19,15,MATCH(FN$2&amp;FN$6,INDEX($OL$1:$PC$19,2,)&amp;INDEX($OL$1:$PC$19,6,),0)))+FN9*SUMPRODUCT($OL$7:$PC$7,$OL$15:$PC$15)-FN$12*INDEX($OF$1:$OK$19,15,MATCH(FN13,$OF$1:$OK$1,0))+FN9*SUMPRODUCT($OL$7:$PC$7,$OL$10:$PC$10)*SUMPRODUCT($OF$10:$OI$10,$OF$15:$OI$15)+SUMPRODUCT($OL$7:$PC$7,$OL$11:$PC$11)*SUMPRODUCT($OF$11:$OI$11,$OF$15:$OI$15),"")</f>
        <v/>
      </c>
      <c r="FO15" s="19" t="str">
        <f t="array" ref="FO15">IF(FO$7="1",FO144/3.6-PRODUCT(FO9,INDEX($OL$1:$PC$19,15,MATCH(FO$2&amp;FO$6,INDEX($OL$1:$PC$19,2,)&amp;INDEX($OL$1:$PC$19,6,),0)))+FO9*SUMPRODUCT($OL$7:$PC$7,$OL$15:$PC$15)-FO$12*INDEX($OF$1:$OK$19,15,MATCH(FO13,$OF$1:$OK$1,0))+FO9*SUMPRODUCT($OL$7:$PC$7,$OL$10:$PC$10)*SUMPRODUCT($OF$10:$OI$10,$OF$15:$OI$15)+SUMPRODUCT($OL$7:$PC$7,$OL$11:$PC$11)*SUMPRODUCT($OF$11:$OI$11,$OF$15:$OI$15),"")</f>
        <v/>
      </c>
      <c r="FP15" s="19" t="str">
        <f t="array" ref="FP15">IF(FP$7="1",FP144/3.6-PRODUCT(FP9,INDEX($OL$1:$PC$19,15,MATCH(FP$2&amp;FP$6,INDEX($OL$1:$PC$19,2,)&amp;INDEX($OL$1:$PC$19,6,),0)))+FP9*SUMPRODUCT($OL$7:$PC$7,$OL$15:$PC$15)-FP$12*INDEX($OF$1:$OK$19,15,MATCH(FP13,$OF$1:$OK$1,0))+FP9*SUMPRODUCT($OL$7:$PC$7,$OL$10:$PC$10)*SUMPRODUCT($OF$10:$OI$10,$OF$15:$OI$15)+SUMPRODUCT($OL$7:$PC$7,$OL$11:$PC$11)*SUMPRODUCT($OF$11:$OI$11,$OF$15:$OI$15),"")</f>
        <v/>
      </c>
      <c r="FQ15" s="19" t="str">
        <f t="array" ref="FQ15">IF(FQ$7="1",FQ144/3.6-PRODUCT(FQ9,INDEX($OL$1:$PC$19,15,MATCH(FQ$2&amp;FQ$6,INDEX($OL$1:$PC$19,2,)&amp;INDEX($OL$1:$PC$19,6,),0)))+FQ9*SUMPRODUCT($OL$7:$PC$7,$OL$15:$PC$15)-FQ$12*INDEX($OF$1:$OK$19,15,MATCH(FQ13,$OF$1:$OK$1,0))+FQ9*SUMPRODUCT($OL$7:$PC$7,$OL$10:$PC$10)*SUMPRODUCT($OF$10:$OI$10,$OF$15:$OI$15)+SUMPRODUCT($OL$7:$PC$7,$OL$11:$PC$11)*SUMPRODUCT($OF$11:$OI$11,$OF$15:$OI$15),"")</f>
        <v/>
      </c>
      <c r="FR15" s="19" t="str">
        <f t="array" ref="FR15">IF(FR$7="1",FR144/3.6-PRODUCT(FR9,INDEX($OL$1:$PC$19,15,MATCH(FR$2&amp;FR$6,INDEX($OL$1:$PC$19,2,)&amp;INDEX($OL$1:$PC$19,6,),0)))+FR9*SUMPRODUCT($OL$7:$PC$7,$OL$15:$PC$15)-FR$12*INDEX($OF$1:$OK$19,15,MATCH(FR13,$OF$1:$OK$1,0))+FR9*SUMPRODUCT($OL$7:$PC$7,$OL$10:$PC$10)*SUMPRODUCT($OF$10:$OI$10,$OF$15:$OI$15)+SUMPRODUCT($OL$7:$PC$7,$OL$11:$PC$11)*SUMPRODUCT($OF$11:$OI$11,$OF$15:$OI$15),"")</f>
        <v/>
      </c>
      <c r="FS15" s="19" t="str">
        <f t="array" ref="FS15">IF(FS$7="1",FS144/3.6-PRODUCT(FS9,INDEX($OL$1:$PC$19,15,MATCH(FS$2&amp;FS$6,INDEX($OL$1:$PC$19,2,)&amp;INDEX($OL$1:$PC$19,6,),0)))+FS9*SUMPRODUCT($OL$7:$PC$7,$OL$15:$PC$15)-FS$12*INDEX($OF$1:$OK$19,15,MATCH(FS13,$OF$1:$OK$1,0))+FS9*SUMPRODUCT($OL$7:$PC$7,$OL$10:$PC$10)*SUMPRODUCT($OF$10:$OI$10,$OF$15:$OI$15)+SUMPRODUCT($OL$7:$PC$7,$OL$11:$PC$11)*SUMPRODUCT($OF$11:$OI$11,$OF$15:$OI$15),"")</f>
        <v/>
      </c>
      <c r="FT15" s="19" t="str">
        <f t="array" ref="FT15">IF(FT$7="1",FT144/3.6-PRODUCT(FT9,INDEX($OL$1:$PC$19,15,MATCH(FT$2&amp;FT$6,INDEX($OL$1:$PC$19,2,)&amp;INDEX($OL$1:$PC$19,6,),0)))+FT9*SUMPRODUCT($OL$7:$PC$7,$OL$15:$PC$15)-FT$12*INDEX($OF$1:$OK$19,15,MATCH(FT13,$OF$1:$OK$1,0))+FT9*SUMPRODUCT($OL$7:$PC$7,$OL$10:$PC$10)*SUMPRODUCT($OF$10:$OI$10,$OF$15:$OI$15)+SUMPRODUCT($OL$7:$PC$7,$OL$11:$PC$11)*SUMPRODUCT($OF$11:$OI$11,$OF$15:$OI$15),"")</f>
        <v/>
      </c>
      <c r="FU15" s="19" t="str">
        <f t="array" ref="FU15">IF(FU$7="1",FU144/3.6-PRODUCT(FU9,INDEX($OL$1:$PC$19,15,MATCH(FU$2&amp;FU$6,INDEX($OL$1:$PC$19,2,)&amp;INDEX($OL$1:$PC$19,6,),0)))+FU9*SUMPRODUCT($OL$7:$PC$7,$OL$15:$PC$15)-FU$12*INDEX($OF$1:$OK$19,15,MATCH(FU13,$OF$1:$OK$1,0))+FU9*SUMPRODUCT($OL$7:$PC$7,$OL$10:$PC$10)*SUMPRODUCT($OF$10:$OI$10,$OF$15:$OI$15)+SUMPRODUCT($OL$7:$PC$7,$OL$11:$PC$11)*SUMPRODUCT($OF$11:$OI$11,$OF$15:$OI$15),"")</f>
        <v/>
      </c>
      <c r="FV15" s="19" t="str">
        <f t="array" ref="FV15">IF(FV$7="1",FV144/3.6-PRODUCT(FV9,INDEX($OL$1:$PC$19,15,MATCH(FV$2&amp;FV$6,INDEX($OL$1:$PC$19,2,)&amp;INDEX($OL$1:$PC$19,6,),0)))+FV9*SUMPRODUCT($OL$7:$PC$7,$OL$15:$PC$15)-FV$12*INDEX($OF$1:$OK$19,15,MATCH(FV13,$OF$1:$OK$1,0))+FV9*SUMPRODUCT($OL$7:$PC$7,$OL$10:$PC$10)*SUMPRODUCT($OF$10:$OI$10,$OF$15:$OI$15)+SUMPRODUCT($OL$7:$PC$7,$OL$11:$PC$11)*SUMPRODUCT($OF$11:$OI$11,$OF$15:$OI$15),"")</f>
        <v/>
      </c>
      <c r="FW15" s="19" t="str">
        <f t="array" ref="FW15">IF(FW$7="1",FW144/3.6-PRODUCT(FW9,INDEX($OL$1:$PC$19,15,MATCH(FW$2&amp;FW$6,INDEX($OL$1:$PC$19,2,)&amp;INDEX($OL$1:$PC$19,6,),0)))+FW9*SUMPRODUCT($OL$7:$PC$7,$OL$15:$PC$15)-FW$12*INDEX($OF$1:$OK$19,15,MATCH(FW13,$OF$1:$OK$1,0))+FW9*SUMPRODUCT($OL$7:$PC$7,$OL$10:$PC$10)*SUMPRODUCT($OF$10:$OI$10,$OF$15:$OI$15)+SUMPRODUCT($OL$7:$PC$7,$OL$11:$PC$11)*SUMPRODUCT($OF$11:$OI$11,$OF$15:$OI$15),"")</f>
        <v/>
      </c>
      <c r="FX15" s="19" t="str">
        <f t="array" ref="FX15">IF(FX$7="1",FX144/3.6-PRODUCT(FX9,INDEX($OL$1:$PC$19,15,MATCH(FX$2&amp;FX$6,INDEX($OL$1:$PC$19,2,)&amp;INDEX($OL$1:$PC$19,6,),0)))+FX9*SUMPRODUCT($OL$7:$PC$7,$OL$15:$PC$15)-FX$12*INDEX($OF$1:$OK$19,15,MATCH(FX13,$OF$1:$OK$1,0))+FX9*SUMPRODUCT($OL$7:$PC$7,$OL$10:$PC$10)*SUMPRODUCT($OF$10:$OI$10,$OF$15:$OI$15)+SUMPRODUCT($OL$7:$PC$7,$OL$11:$PC$11)*SUMPRODUCT($OF$11:$OI$11,$OF$15:$OI$15),"")</f>
        <v/>
      </c>
      <c r="FY15" s="19" t="str">
        <f t="array" ref="FY15">IF(FY$7="1",FY144/3.6-PRODUCT(FY9,INDEX($OL$1:$PC$19,15,MATCH(FY$2&amp;FY$6,INDEX($OL$1:$PC$19,2,)&amp;INDEX($OL$1:$PC$19,6,),0)))+FY9*SUMPRODUCT($OL$7:$PC$7,$OL$15:$PC$15)-FY$12*INDEX($OF$1:$OK$19,15,MATCH(FY13,$OF$1:$OK$1,0))+FY9*SUMPRODUCT($OL$7:$PC$7,$OL$10:$PC$10)*SUMPRODUCT($OF$10:$OI$10,$OF$15:$OI$15)+SUMPRODUCT($OL$7:$PC$7,$OL$11:$PC$11)*SUMPRODUCT($OF$11:$OI$11,$OF$15:$OI$15),"")</f>
        <v/>
      </c>
      <c r="FZ15" s="19" t="str">
        <f t="array" ref="FZ15">IF(FZ$7="1",FZ144/3.6-PRODUCT(FZ9,INDEX($OL$1:$PC$19,15,MATCH(FZ$2&amp;FZ$6,INDEX($OL$1:$PC$19,2,)&amp;INDEX($OL$1:$PC$19,6,),0)))+FZ9*SUMPRODUCT($OL$7:$PC$7,$OL$15:$PC$15)-FZ$12*INDEX($OF$1:$OK$19,15,MATCH(FZ13,$OF$1:$OK$1,0))+FZ9*SUMPRODUCT($OL$7:$PC$7,$OL$10:$PC$10)*SUMPRODUCT($OF$10:$OI$10,$OF$15:$OI$15)+SUMPRODUCT($OL$7:$PC$7,$OL$11:$PC$11)*SUMPRODUCT($OF$11:$OI$11,$OF$15:$OI$15),"")</f>
        <v/>
      </c>
      <c r="GA15" s="19" t="str">
        <f t="array" ref="GA15">IF(GA$7="1",GA144/3.6-PRODUCT(GA9,INDEX($OL$1:$PC$19,15,MATCH(GA$2&amp;GA$6,INDEX($OL$1:$PC$19,2,)&amp;INDEX($OL$1:$PC$19,6,),0)))+GA9*SUMPRODUCT($OL$7:$PC$7,$OL$15:$PC$15)-GA$12*INDEX($OF$1:$OK$19,15,MATCH(GA13,$OF$1:$OK$1,0))+GA9*SUMPRODUCT($OL$7:$PC$7,$OL$10:$PC$10)*SUMPRODUCT($OF$10:$OI$10,$OF$15:$OI$15)+SUMPRODUCT($OL$7:$PC$7,$OL$11:$PC$11)*SUMPRODUCT($OF$11:$OI$11,$OF$15:$OI$15),"")</f>
        <v/>
      </c>
      <c r="GB15" s="19" t="str">
        <f t="array" ref="GB15">IF(GB$7="1",GB144/3.6-PRODUCT(GB9,INDEX($OL$1:$PC$19,15,MATCH(GB$2&amp;GB$6,INDEX($OL$1:$PC$19,2,)&amp;INDEX($OL$1:$PC$19,6,),0)))+GB9*SUMPRODUCT($OL$7:$PC$7,$OL$15:$PC$15)-GB$12*INDEX($OF$1:$OK$19,15,MATCH(GB13,$OF$1:$OK$1,0))+GB9*SUMPRODUCT($OL$7:$PC$7,$OL$10:$PC$10)*SUMPRODUCT($OF$10:$OI$10,$OF$15:$OI$15)+SUMPRODUCT($OL$7:$PC$7,$OL$11:$PC$11)*SUMPRODUCT($OF$11:$OI$11,$OF$15:$OI$15),"")</f>
        <v/>
      </c>
      <c r="GC15" s="19" t="str">
        <f t="array" ref="GC15">IF(GC$7="1",GC144/3.6-PRODUCT(GC9,INDEX($OL$1:$PC$19,15,MATCH(GC$2&amp;GC$6,INDEX($OL$1:$PC$19,2,)&amp;INDEX($OL$1:$PC$19,6,),0)))+GC9*SUMPRODUCT($OL$7:$PC$7,$OL$15:$PC$15)-GC$12*INDEX($OF$1:$OK$19,15,MATCH(GC13,$OF$1:$OK$1,0))+GC9*SUMPRODUCT($OL$7:$PC$7,$OL$10:$PC$10)*SUMPRODUCT($OF$10:$OI$10,$OF$15:$OI$15)+SUMPRODUCT($OL$7:$PC$7,$OL$11:$PC$11)*SUMPRODUCT($OF$11:$OI$11,$OF$15:$OI$15),"")</f>
        <v/>
      </c>
      <c r="GD15" s="19" t="str">
        <f t="array" ref="GD15">IF(GD$7="1",GD144/3.6-PRODUCT(GD9,INDEX($OL$1:$PC$19,15,MATCH(GD$2&amp;GD$6,INDEX($OL$1:$PC$19,2,)&amp;INDEX($OL$1:$PC$19,6,),0)))+GD9*SUMPRODUCT($OL$7:$PC$7,$OL$15:$PC$15)-GD$12*INDEX($OF$1:$OK$19,15,MATCH(GD13,$OF$1:$OK$1,0))+GD9*SUMPRODUCT($OL$7:$PC$7,$OL$10:$PC$10)*SUMPRODUCT($OF$10:$OI$10,$OF$15:$OI$15)+SUMPRODUCT($OL$7:$PC$7,$OL$11:$PC$11)*SUMPRODUCT($OF$11:$OI$11,$OF$15:$OI$15),"")</f>
        <v/>
      </c>
      <c r="GE15" s="19" t="str">
        <f t="array" ref="GE15">IF(GE$7="1",GE144/3.6-PRODUCT(GE9,INDEX($OL$1:$PC$19,15,MATCH(GE$2&amp;GE$6,INDEX($OL$1:$PC$19,2,)&amp;INDEX($OL$1:$PC$19,6,),0)))+GE9*SUMPRODUCT($OL$7:$PC$7,$OL$15:$PC$15)-GE$12*INDEX($OF$1:$OK$19,15,MATCH(GE13,$OF$1:$OK$1,0))+GE9*SUMPRODUCT($OL$7:$PC$7,$OL$10:$PC$10)*SUMPRODUCT($OF$10:$OI$10,$OF$15:$OI$15)+SUMPRODUCT($OL$7:$PC$7,$OL$11:$PC$11)*SUMPRODUCT($OF$11:$OI$11,$OF$15:$OI$15),"")</f>
        <v/>
      </c>
      <c r="GF15" s="19" t="str">
        <f t="array" ref="GF15">IF(GF$7="1",GF144/3.6-PRODUCT(GF9,INDEX($OL$1:$PC$19,15,MATCH(GF$2&amp;GF$6,INDEX($OL$1:$PC$19,2,)&amp;INDEX($OL$1:$PC$19,6,),0)))+GF9*SUMPRODUCT($OL$7:$PC$7,$OL$15:$PC$15)-GF$12*INDEX($OF$1:$OK$19,15,MATCH(GF13,$OF$1:$OK$1,0))+GF9*SUMPRODUCT($OL$7:$PC$7,$OL$10:$PC$10)*SUMPRODUCT($OF$10:$OI$10,$OF$15:$OI$15)+SUMPRODUCT($OL$7:$PC$7,$OL$11:$PC$11)*SUMPRODUCT($OF$11:$OI$11,$OF$15:$OI$15),"")</f>
        <v/>
      </c>
      <c r="GG15" s="19" t="str">
        <f t="array" ref="GG15">IF(GG$7="1",GG144/3.6-PRODUCT(GG9,INDEX($OL$1:$PC$19,15,MATCH(GG$2&amp;GG$6,INDEX($OL$1:$PC$19,2,)&amp;INDEX($OL$1:$PC$19,6,),0)))+GG9*SUMPRODUCT($OL$7:$PC$7,$OL$15:$PC$15)-GG$12*INDEX($OF$1:$OK$19,15,MATCH(GG13,$OF$1:$OK$1,0))+GG9*SUMPRODUCT($OL$7:$PC$7,$OL$10:$PC$10)*SUMPRODUCT($OF$10:$OI$10,$OF$15:$OI$15)+SUMPRODUCT($OL$7:$PC$7,$OL$11:$PC$11)*SUMPRODUCT($OF$11:$OI$11,$OF$15:$OI$15),"")</f>
        <v/>
      </c>
      <c r="GH15" s="19" t="str">
        <f t="array" ref="GH15">IF(GH$7="1",GH144/3.6-PRODUCT(GH9,INDEX($OL$1:$PC$19,15,MATCH(GH$2&amp;GH$6,INDEX($OL$1:$PC$19,2,)&amp;INDEX($OL$1:$PC$19,6,),0)))+GH9*SUMPRODUCT($OL$7:$PC$7,$OL$15:$PC$15)-GH$12*INDEX($OF$1:$OK$19,15,MATCH(GH13,$OF$1:$OK$1,0))+GH9*SUMPRODUCT($OL$7:$PC$7,$OL$10:$PC$10)*SUMPRODUCT($OF$10:$OI$10,$OF$15:$OI$15)+SUMPRODUCT($OL$7:$PC$7,$OL$11:$PC$11)*SUMPRODUCT($OF$11:$OI$11,$OF$15:$OI$15),"")</f>
        <v/>
      </c>
      <c r="GI15" s="19" t="str">
        <f t="array" ref="GI15">IF(GI$7="1",GI144/3.6-PRODUCT(GI9,INDEX($OL$1:$PC$19,15,MATCH(GI$2&amp;GI$6,INDEX($OL$1:$PC$19,2,)&amp;INDEX($OL$1:$PC$19,6,),0)))+GI9*SUMPRODUCT($OL$7:$PC$7,$OL$15:$PC$15)-GI$12*INDEX($OF$1:$OK$19,15,MATCH(GI13,$OF$1:$OK$1,0))+GI9*SUMPRODUCT($OL$7:$PC$7,$OL$10:$PC$10)*SUMPRODUCT($OF$10:$OI$10,$OF$15:$OI$15)+SUMPRODUCT($OL$7:$PC$7,$OL$11:$PC$11)*SUMPRODUCT($OF$11:$OI$11,$OF$15:$OI$15),"")</f>
        <v/>
      </c>
      <c r="GJ15" s="19" t="str">
        <f t="array" ref="GJ15">IF(GJ$7="1",GJ144/3.6-PRODUCT(GJ9,INDEX($OL$1:$PC$19,15,MATCH(GJ$2&amp;GJ$6,INDEX($OL$1:$PC$19,2,)&amp;INDEX($OL$1:$PC$19,6,),0)))+GJ9*SUMPRODUCT($OL$7:$PC$7,$OL$15:$PC$15)-GJ$12*INDEX($OF$1:$OK$19,15,MATCH(GJ13,$OF$1:$OK$1,0))+GJ9*SUMPRODUCT($OL$7:$PC$7,$OL$10:$PC$10)*SUMPRODUCT($OF$10:$OI$10,$OF$15:$OI$15)+SUMPRODUCT($OL$7:$PC$7,$OL$11:$PC$11)*SUMPRODUCT($OF$11:$OI$11,$OF$15:$OI$15),"")</f>
        <v/>
      </c>
      <c r="GK15" s="19" t="str">
        <f t="array" ref="GK15">IF(GK$7="1",GK144/3.6-PRODUCT(GK9,INDEX($OL$1:$PC$19,15,MATCH(GK$2&amp;GK$6,INDEX($OL$1:$PC$19,2,)&amp;INDEX($OL$1:$PC$19,6,),0)))+GK9*SUMPRODUCT($OL$7:$PC$7,$OL$15:$PC$15)-GK$12*INDEX($OF$1:$OK$19,15,MATCH(GK13,$OF$1:$OK$1,0))+GK9*SUMPRODUCT($OL$7:$PC$7,$OL$10:$PC$10)*SUMPRODUCT($OF$10:$OI$10,$OF$15:$OI$15)+SUMPRODUCT($OL$7:$PC$7,$OL$11:$PC$11)*SUMPRODUCT($OF$11:$OI$11,$OF$15:$OI$15),"")</f>
        <v/>
      </c>
      <c r="GL15" s="19" t="str">
        <f t="array" ref="GL15">IF(GL$7="1",GL144/3.6-PRODUCT(GL9,INDEX($OL$1:$PC$19,15,MATCH(GL$2&amp;GL$6,INDEX($OL$1:$PC$19,2,)&amp;INDEX($OL$1:$PC$19,6,),0)))+GL9*SUMPRODUCT($OL$7:$PC$7,$OL$15:$PC$15)-GL$12*INDEX($OF$1:$OK$19,15,MATCH(GL13,$OF$1:$OK$1,0))+GL9*SUMPRODUCT($OL$7:$PC$7,$OL$10:$PC$10)*SUMPRODUCT($OF$10:$OI$10,$OF$15:$OI$15)+SUMPRODUCT($OL$7:$PC$7,$OL$11:$PC$11)*SUMPRODUCT($OF$11:$OI$11,$OF$15:$OI$15),"")</f>
        <v/>
      </c>
      <c r="GM15" s="19" t="str">
        <f t="array" ref="GM15">IF(GM$7="1",GM144/3.6-PRODUCT(GM9,INDEX($OL$1:$PC$19,15,MATCH(GM$2&amp;GM$6,INDEX($OL$1:$PC$19,2,)&amp;INDEX($OL$1:$PC$19,6,),0)))+GM9*SUMPRODUCT($OL$7:$PC$7,$OL$15:$PC$15)-GM$12*INDEX($OF$1:$OK$19,15,MATCH(GM13,$OF$1:$OK$1,0))+GM9*SUMPRODUCT($OL$7:$PC$7,$OL$10:$PC$10)*SUMPRODUCT($OF$10:$OI$10,$OF$15:$OI$15)+SUMPRODUCT($OL$7:$PC$7,$OL$11:$PC$11)*SUMPRODUCT($OF$11:$OI$11,$OF$15:$OI$15),"")</f>
        <v/>
      </c>
      <c r="GN15" s="19" t="str">
        <f t="array" ref="GN15">IF(GN$7="1",GN144/3.6-PRODUCT(GN9,INDEX($OL$1:$PC$19,15,MATCH(GN$2&amp;GN$6,INDEX($OL$1:$PC$19,2,)&amp;INDEX($OL$1:$PC$19,6,),0)))+GN9*SUMPRODUCT($OL$7:$PC$7,$OL$15:$PC$15)-GN$12*INDEX($OF$1:$OK$19,15,MATCH(GN13,$OF$1:$OK$1,0))+GN9*SUMPRODUCT($OL$7:$PC$7,$OL$10:$PC$10)*SUMPRODUCT($OF$10:$OI$10,$OF$15:$OI$15)+SUMPRODUCT($OL$7:$PC$7,$OL$11:$PC$11)*SUMPRODUCT($OF$11:$OI$11,$OF$15:$OI$15),"")</f>
        <v/>
      </c>
      <c r="GO15" s="19" t="str">
        <f t="array" ref="GO15">IF(GO$7="1",GO144/3.6-PRODUCT(GO9,INDEX($OL$1:$PC$19,15,MATCH(GO$2&amp;GO$6,INDEX($OL$1:$PC$19,2,)&amp;INDEX($OL$1:$PC$19,6,),0)))+GO9*SUMPRODUCT($OL$7:$PC$7,$OL$15:$PC$15)-GO$12*INDEX($OF$1:$OK$19,15,MATCH(GO13,$OF$1:$OK$1,0))+GO9*SUMPRODUCT($OL$7:$PC$7,$OL$10:$PC$10)*SUMPRODUCT($OF$10:$OI$10,$OF$15:$OI$15)+SUMPRODUCT($OL$7:$PC$7,$OL$11:$PC$11)*SUMPRODUCT($OF$11:$OI$11,$OF$15:$OI$15),"")</f>
        <v/>
      </c>
      <c r="GP15" s="19" t="str">
        <f t="array" ref="GP15">IF(GP$7="1",GP144/3.6-PRODUCT(GP9,INDEX($OL$1:$PC$19,15,MATCH(GP$2&amp;GP$6,INDEX($OL$1:$PC$19,2,)&amp;INDEX($OL$1:$PC$19,6,),0)))+GP9*SUMPRODUCT($OL$7:$PC$7,$OL$15:$PC$15)-GP$12*INDEX($OF$1:$OK$19,15,MATCH(GP13,$OF$1:$OK$1,0))+GP9*SUMPRODUCT($OL$7:$PC$7,$OL$10:$PC$10)*SUMPRODUCT($OF$10:$OI$10,$OF$15:$OI$15)+SUMPRODUCT($OL$7:$PC$7,$OL$11:$PC$11)*SUMPRODUCT($OF$11:$OI$11,$OF$15:$OI$15),"")</f>
        <v/>
      </c>
      <c r="GQ15" s="19" t="str">
        <f t="array" ref="GQ15">IF(GQ$7="1",GQ144/3.6-PRODUCT(GQ9,INDEX($OL$1:$PC$19,15,MATCH(GQ$2&amp;GQ$6,INDEX($OL$1:$PC$19,2,)&amp;INDEX($OL$1:$PC$19,6,),0)))+GQ9*SUMPRODUCT($OL$7:$PC$7,$OL$15:$PC$15)-GQ$12*INDEX($OF$1:$OK$19,15,MATCH(GQ13,$OF$1:$OK$1,0))+GQ9*SUMPRODUCT($OL$7:$PC$7,$OL$10:$PC$10)*SUMPRODUCT($OF$10:$OI$10,$OF$15:$OI$15)+SUMPRODUCT($OL$7:$PC$7,$OL$11:$PC$11)*SUMPRODUCT($OF$11:$OI$11,$OF$15:$OI$15),"")</f>
        <v/>
      </c>
      <c r="GR15" s="19" t="str">
        <f t="array" ref="GR15">IF(GR$7="1",GR144/3.6-PRODUCT(GR9,INDEX($OL$1:$PC$19,15,MATCH(GR$2&amp;GR$6,INDEX($OL$1:$PC$19,2,)&amp;INDEX($OL$1:$PC$19,6,),0)))+GR9*SUMPRODUCT($OL$7:$PC$7,$OL$15:$PC$15)-GR$12*INDEX($OF$1:$OK$19,15,MATCH(GR13,$OF$1:$OK$1,0))+GR9*SUMPRODUCT($OL$7:$PC$7,$OL$10:$PC$10)*SUMPRODUCT($OF$10:$OI$10,$OF$15:$OI$15)+SUMPRODUCT($OL$7:$PC$7,$OL$11:$PC$11)*SUMPRODUCT($OF$11:$OI$11,$OF$15:$OI$15),"")</f>
        <v/>
      </c>
      <c r="GS15" s="19" t="str">
        <f t="array" ref="GS15">IF(GS$7="1",GS144/3.6-PRODUCT(GS9,INDEX($OL$1:$PC$19,15,MATCH(GS$2&amp;GS$6,INDEX($OL$1:$PC$19,2,)&amp;INDEX($OL$1:$PC$19,6,),0)))+GS9*SUMPRODUCT($OL$7:$PC$7,$OL$15:$PC$15)-GS$12*INDEX($OF$1:$OK$19,15,MATCH(GS13,$OF$1:$OK$1,0))+GS9*SUMPRODUCT($OL$7:$PC$7,$OL$10:$PC$10)*SUMPRODUCT($OF$10:$OI$10,$OF$15:$OI$15)+SUMPRODUCT($OL$7:$PC$7,$OL$11:$PC$11)*SUMPRODUCT($OF$11:$OI$11,$OF$15:$OI$15),"")</f>
        <v/>
      </c>
      <c r="GT15" s="19" t="str">
        <f t="array" ref="GT15">IF(GT$7="1",GT144/3.6-PRODUCT(GT9,INDEX($OL$1:$PC$19,15,MATCH(GT$2&amp;GT$6,INDEX($OL$1:$PC$19,2,)&amp;INDEX($OL$1:$PC$19,6,),0)))+GT9*SUMPRODUCT($OL$7:$PC$7,$OL$15:$PC$15)-GT$12*INDEX($OF$1:$OK$19,15,MATCH(GT13,$OF$1:$OK$1,0))+GT9*SUMPRODUCT($OL$7:$PC$7,$OL$10:$PC$10)*SUMPRODUCT($OF$10:$OI$10,$OF$15:$OI$15)+SUMPRODUCT($OL$7:$PC$7,$OL$11:$PC$11)*SUMPRODUCT($OF$11:$OI$11,$OF$15:$OI$15),"")</f>
        <v/>
      </c>
      <c r="GU15" s="19" t="str">
        <f t="array" ref="GU15">IF(GU$7="1",GU144/3.6-PRODUCT(GU9,INDEX($OL$1:$PC$19,15,MATCH(GU$2&amp;GU$6,INDEX($OL$1:$PC$19,2,)&amp;INDEX($OL$1:$PC$19,6,),0)))+GU9*SUMPRODUCT($OL$7:$PC$7,$OL$15:$PC$15)-GU$12*INDEX($OF$1:$OK$19,15,MATCH(GU13,$OF$1:$OK$1,0))+GU9*SUMPRODUCT($OL$7:$PC$7,$OL$10:$PC$10)*SUMPRODUCT($OF$10:$OI$10,$OF$15:$OI$15)+SUMPRODUCT($OL$7:$PC$7,$OL$11:$PC$11)*SUMPRODUCT($OF$11:$OI$11,$OF$15:$OI$15),"")</f>
        <v/>
      </c>
      <c r="GV15" s="19" t="str">
        <f t="array" ref="GV15">IF(GV$7="1",GV144/3.6-PRODUCT(GV9,INDEX($OL$1:$PC$19,15,MATCH(GV$2&amp;GV$6,INDEX($OL$1:$PC$19,2,)&amp;INDEX($OL$1:$PC$19,6,),0)))+GV9*SUMPRODUCT($OL$7:$PC$7,$OL$15:$PC$15)-GV$12*INDEX($OF$1:$OK$19,15,MATCH(GV13,$OF$1:$OK$1,0))+GV9*SUMPRODUCT($OL$7:$PC$7,$OL$10:$PC$10)*SUMPRODUCT($OF$10:$OI$10,$OF$15:$OI$15)+SUMPRODUCT($OL$7:$PC$7,$OL$11:$PC$11)*SUMPRODUCT($OF$11:$OI$11,$OF$15:$OI$15),"")</f>
        <v/>
      </c>
      <c r="GW15" s="19" t="str">
        <f t="array" ref="GW15">IF(GW$7="1",GW144/3.6-PRODUCT(GW9,INDEX($OL$1:$PC$19,15,MATCH(GW$2&amp;GW$6,INDEX($OL$1:$PC$19,2,)&amp;INDEX($OL$1:$PC$19,6,),0)))+GW9*SUMPRODUCT($OL$7:$PC$7,$OL$15:$PC$15)-GW$12*INDEX($OF$1:$OK$19,15,MATCH(GW13,$OF$1:$OK$1,0))+GW9*SUMPRODUCT($OL$7:$PC$7,$OL$10:$PC$10)*SUMPRODUCT($OF$10:$OI$10,$OF$15:$OI$15)+SUMPRODUCT($OL$7:$PC$7,$OL$11:$PC$11)*SUMPRODUCT($OF$11:$OI$11,$OF$15:$OI$15),"")</f>
        <v/>
      </c>
      <c r="GX15" s="19" t="str">
        <f t="array" ref="GX15">IF(GX$7="1",GX144/3.6-PRODUCT(GX9,INDEX($OL$1:$PC$19,15,MATCH(GX$2&amp;GX$6,INDEX($OL$1:$PC$19,2,)&amp;INDEX($OL$1:$PC$19,6,),0)))+GX9*SUMPRODUCT($OL$7:$PC$7,$OL$15:$PC$15)-GX$12*INDEX($OF$1:$OK$19,15,MATCH(GX13,$OF$1:$OK$1,0))+GX9*SUMPRODUCT($OL$7:$PC$7,$OL$10:$PC$10)*SUMPRODUCT($OF$10:$OI$10,$OF$15:$OI$15)+SUMPRODUCT($OL$7:$PC$7,$OL$11:$PC$11)*SUMPRODUCT($OF$11:$OI$11,$OF$15:$OI$15),"")</f>
        <v/>
      </c>
      <c r="GY15" s="19" t="str">
        <f t="array" ref="GY15">IF(GY$7="1",GY144/3.6-PRODUCT(GY9,INDEX($OL$1:$PC$19,15,MATCH(GY$2&amp;GY$6,INDEX($OL$1:$PC$19,2,)&amp;INDEX($OL$1:$PC$19,6,),0)))+GY9*SUMPRODUCT($OL$7:$PC$7,$OL$15:$PC$15)-GY$12*INDEX($OF$1:$OK$19,15,MATCH(GY13,$OF$1:$OK$1,0))+GY9*SUMPRODUCT($OL$7:$PC$7,$OL$10:$PC$10)*SUMPRODUCT($OF$10:$OI$10,$OF$15:$OI$15)+SUMPRODUCT($OL$7:$PC$7,$OL$11:$PC$11)*SUMPRODUCT($OF$11:$OI$11,$OF$15:$OI$15),"")</f>
        <v/>
      </c>
      <c r="GZ15" s="19" t="str">
        <f t="array" ref="GZ15">IF(GZ$7="1",GZ144/3.6-PRODUCT(GZ9,INDEX($OL$1:$PC$19,15,MATCH(GZ$2&amp;GZ$6,INDEX($OL$1:$PC$19,2,)&amp;INDEX($OL$1:$PC$19,6,),0)))+GZ9*SUMPRODUCT($OL$7:$PC$7,$OL$15:$PC$15)-GZ$12*INDEX($OF$1:$OK$19,15,MATCH(GZ13,$OF$1:$OK$1,0))+GZ9*SUMPRODUCT($OL$7:$PC$7,$OL$10:$PC$10)*SUMPRODUCT($OF$10:$OI$10,$OF$15:$OI$15)+SUMPRODUCT($OL$7:$PC$7,$OL$11:$PC$11)*SUMPRODUCT($OF$11:$OI$11,$OF$15:$OI$15),"")</f>
        <v/>
      </c>
      <c r="HA15" s="19" t="str">
        <f t="array" ref="HA15">IF(HA$7="1",HA144/3.6-PRODUCT(HA9,INDEX($OL$1:$PC$19,15,MATCH(HA$2&amp;HA$6,INDEX($OL$1:$PC$19,2,)&amp;INDEX($OL$1:$PC$19,6,),0)))+HA9*SUMPRODUCT($OL$7:$PC$7,$OL$15:$PC$15)-HA$12*INDEX($OF$1:$OK$19,15,MATCH(HA13,$OF$1:$OK$1,0))+HA9*SUMPRODUCT($OL$7:$PC$7,$OL$10:$PC$10)*SUMPRODUCT($OF$10:$OI$10,$OF$15:$OI$15)+SUMPRODUCT($OL$7:$PC$7,$OL$11:$PC$11)*SUMPRODUCT($OF$11:$OI$11,$OF$15:$OI$15),"")</f>
        <v/>
      </c>
      <c r="HB15" s="19" t="str">
        <f t="array" ref="HB15">IF(HB$7="1",HB144/3.6-PRODUCT(HB9,INDEX($OL$1:$PC$19,15,MATCH(HB$2&amp;HB$6,INDEX($OL$1:$PC$19,2,)&amp;INDEX($OL$1:$PC$19,6,),0)))+HB9*SUMPRODUCT($OL$7:$PC$7,$OL$15:$PC$15)-HB$12*INDEX($OF$1:$OK$19,15,MATCH(HB13,$OF$1:$OK$1,0))+HB9*SUMPRODUCT($OL$7:$PC$7,$OL$10:$PC$10)*SUMPRODUCT($OF$10:$OI$10,$OF$15:$OI$15)+SUMPRODUCT($OL$7:$PC$7,$OL$11:$PC$11)*SUMPRODUCT($OF$11:$OI$11,$OF$15:$OI$15),"")</f>
        <v/>
      </c>
      <c r="HC15" s="19" t="str">
        <f t="array" ref="HC15">IF(HC$7="1",HC144/3.6-PRODUCT(HC9,INDEX($OL$1:$PC$19,15,MATCH(HC$2&amp;HC$6,INDEX($OL$1:$PC$19,2,)&amp;INDEX($OL$1:$PC$19,6,),0)))+HC9*SUMPRODUCT($OL$7:$PC$7,$OL$15:$PC$15)-HC$12*INDEX($OF$1:$OK$19,15,MATCH(HC13,$OF$1:$OK$1,0))+HC9*SUMPRODUCT($OL$7:$PC$7,$OL$10:$PC$10)*SUMPRODUCT($OF$10:$OI$10,$OF$15:$OI$15)+SUMPRODUCT($OL$7:$PC$7,$OL$11:$PC$11)*SUMPRODUCT($OF$11:$OI$11,$OF$15:$OI$15),"")</f>
        <v/>
      </c>
      <c r="HD15" s="19" t="str">
        <f t="array" ref="HD15">IF(HD$7="1",HD144/3.6-PRODUCT(HD9,INDEX($OL$1:$PC$19,15,MATCH(HD$2&amp;HD$6,INDEX($OL$1:$PC$19,2,)&amp;INDEX($OL$1:$PC$19,6,),0)))+HD9*SUMPRODUCT($OL$7:$PC$7,$OL$15:$PC$15)-HD$12*INDEX($OF$1:$OK$19,15,MATCH(HD13,$OF$1:$OK$1,0))+HD9*SUMPRODUCT($OL$7:$PC$7,$OL$10:$PC$10)*SUMPRODUCT($OF$10:$OI$10,$OF$15:$OI$15)+SUMPRODUCT($OL$7:$PC$7,$OL$11:$PC$11)*SUMPRODUCT($OF$11:$OI$11,$OF$15:$OI$15),"")</f>
        <v/>
      </c>
      <c r="HE15" s="19" t="str">
        <f t="array" ref="HE15">IF(HE$7="1",HE144/3.6-PRODUCT(HE9,INDEX($OL$1:$PC$19,15,MATCH(HE$2&amp;HE$6,INDEX($OL$1:$PC$19,2,)&amp;INDEX($OL$1:$PC$19,6,),0)))+HE9*SUMPRODUCT($OL$7:$PC$7,$OL$15:$PC$15)-HE$12*INDEX($OF$1:$OK$19,15,MATCH(HE13,$OF$1:$OK$1,0))+HE9*SUMPRODUCT($OL$7:$PC$7,$OL$10:$PC$10)*SUMPRODUCT($OF$10:$OI$10,$OF$15:$OI$15)+SUMPRODUCT($OL$7:$PC$7,$OL$11:$PC$11)*SUMPRODUCT($OF$11:$OI$11,$OF$15:$OI$15),"")</f>
        <v/>
      </c>
      <c r="HF15" s="19" t="str">
        <f t="array" ref="HF15">IF(HF$7="1",HF144/3.6-PRODUCT(HF9,INDEX($OL$1:$PC$19,15,MATCH(HF$2&amp;HF$6,INDEX($OL$1:$PC$19,2,)&amp;INDEX($OL$1:$PC$19,6,),0)))+HF9*SUMPRODUCT($OL$7:$PC$7,$OL$15:$PC$15)-HF$12*INDEX($OF$1:$OK$19,15,MATCH(HF13,$OF$1:$OK$1,0))+HF9*SUMPRODUCT($OL$7:$PC$7,$OL$10:$PC$10)*SUMPRODUCT($OF$10:$OI$10,$OF$15:$OI$15)+SUMPRODUCT($OL$7:$PC$7,$OL$11:$PC$11)*SUMPRODUCT($OF$11:$OI$11,$OF$15:$OI$15),"")</f>
        <v/>
      </c>
      <c r="HG15" s="19" t="str">
        <f t="array" ref="HG15">IF(HG$7="1",HG144/3.6-PRODUCT(HG9,INDEX($OL$1:$PC$19,15,MATCH(HG$2&amp;HG$6,INDEX($OL$1:$PC$19,2,)&amp;INDEX($OL$1:$PC$19,6,),0)))+HG9*SUMPRODUCT($OL$7:$PC$7,$OL$15:$PC$15)-HG$12*INDEX($OF$1:$OK$19,15,MATCH(HG13,$OF$1:$OK$1,0))+HG9*SUMPRODUCT($OL$7:$PC$7,$OL$10:$PC$10)*SUMPRODUCT($OF$10:$OI$10,$OF$15:$OI$15)+SUMPRODUCT($OL$7:$PC$7,$OL$11:$PC$11)*SUMPRODUCT($OF$11:$OI$11,$OF$15:$OI$15),"")</f>
        <v/>
      </c>
      <c r="HH15" s="19" t="str">
        <f t="array" ref="HH15">IF(HH$7="1",HH144/3.6-PRODUCT(HH9,INDEX($OL$1:$PC$19,15,MATCH(HH$2&amp;HH$6,INDEX($OL$1:$PC$19,2,)&amp;INDEX($OL$1:$PC$19,6,),0)))+HH9*SUMPRODUCT($OL$7:$PC$7,$OL$15:$PC$15)-HH$12*INDEX($OF$1:$OK$19,15,MATCH(HH13,$OF$1:$OK$1,0))+HH9*SUMPRODUCT($OL$7:$PC$7,$OL$10:$PC$10)*SUMPRODUCT($OF$10:$OI$10,$OF$15:$OI$15)+SUMPRODUCT($OL$7:$PC$7,$OL$11:$PC$11)*SUMPRODUCT($OF$11:$OI$11,$OF$15:$OI$15),"")</f>
        <v/>
      </c>
      <c r="HI15" s="19" t="str">
        <f t="array" ref="HI15">IF(HI$7="1",HI144/3.6-PRODUCT(HI9,INDEX($OL$1:$PC$19,15,MATCH(HI$2&amp;HI$6,INDEX($OL$1:$PC$19,2,)&amp;INDEX($OL$1:$PC$19,6,),0)))+HI9*SUMPRODUCT($OL$7:$PC$7,$OL$15:$PC$15)-HI$12*INDEX($OF$1:$OK$19,15,MATCH(HI13,$OF$1:$OK$1,0))+HI9*SUMPRODUCT($OL$7:$PC$7,$OL$10:$PC$10)*SUMPRODUCT($OF$10:$OI$10,$OF$15:$OI$15)+SUMPRODUCT($OL$7:$PC$7,$OL$11:$PC$11)*SUMPRODUCT($OF$11:$OI$11,$OF$15:$OI$15),"")</f>
        <v/>
      </c>
      <c r="HJ15" s="19" t="str">
        <f t="array" ref="HJ15">IF(HJ$7="1",HJ144/3.6-PRODUCT(HJ9,INDEX($OL$1:$PC$19,15,MATCH(HJ$2&amp;HJ$6,INDEX($OL$1:$PC$19,2,)&amp;INDEX($OL$1:$PC$19,6,),0)))+HJ9*SUMPRODUCT($OL$7:$PC$7,$OL$15:$PC$15)-HJ$12*INDEX($OF$1:$OK$19,15,MATCH(HJ13,$OF$1:$OK$1,0))+HJ9*SUMPRODUCT($OL$7:$PC$7,$OL$10:$PC$10)*SUMPRODUCT($OF$10:$OI$10,$OF$15:$OI$15)+SUMPRODUCT($OL$7:$PC$7,$OL$11:$PC$11)*SUMPRODUCT($OF$11:$OI$11,$OF$15:$OI$15),"")</f>
        <v/>
      </c>
      <c r="HK15" s="19" t="str">
        <f t="array" ref="HK15">IF(HK$7="1",HK144/3.6-PRODUCT(HK9,INDEX($OL$1:$PC$19,15,MATCH(HK$2&amp;HK$6,INDEX($OL$1:$PC$19,2,)&amp;INDEX($OL$1:$PC$19,6,),0)))+HK9*SUMPRODUCT($OL$7:$PC$7,$OL$15:$PC$15)-HK$12*INDEX($OF$1:$OK$19,15,MATCH(HK13,$OF$1:$OK$1,0))+HK9*SUMPRODUCT($OL$7:$PC$7,$OL$10:$PC$10)*SUMPRODUCT($OF$10:$OI$10,$OF$15:$OI$15)+SUMPRODUCT($OL$7:$PC$7,$OL$11:$PC$11)*SUMPRODUCT($OF$11:$OI$11,$OF$15:$OI$15),"")</f>
        <v/>
      </c>
      <c r="HL15" s="19" t="str">
        <f t="array" ref="HL15">IF(HL$7="1",HL144/3.6-PRODUCT(HL9,INDEX($OL$1:$PC$19,15,MATCH(HL$2&amp;HL$6,INDEX($OL$1:$PC$19,2,)&amp;INDEX($OL$1:$PC$19,6,),0)))+HL9*SUMPRODUCT($OL$7:$PC$7,$OL$15:$PC$15)-HL$12*INDEX($OF$1:$OK$19,15,MATCH(HL13,$OF$1:$OK$1,0))+HL9*SUMPRODUCT($OL$7:$PC$7,$OL$10:$PC$10)*SUMPRODUCT($OF$10:$OI$10,$OF$15:$OI$15)+SUMPRODUCT($OL$7:$PC$7,$OL$11:$PC$11)*SUMPRODUCT($OF$11:$OI$11,$OF$15:$OI$15),"")</f>
        <v/>
      </c>
      <c r="HM15" s="19" t="str">
        <f t="array" ref="HM15">IF(HM$7="1",HM144/3.6-PRODUCT(HM9,INDEX($OL$1:$PC$19,15,MATCH(HM$2&amp;HM$6,INDEX($OL$1:$PC$19,2,)&amp;INDEX($OL$1:$PC$19,6,),0)))+HM9*SUMPRODUCT($OL$7:$PC$7,$OL$15:$PC$15)-HM$12*INDEX($OF$1:$OK$19,15,MATCH(HM13,$OF$1:$OK$1,0))+HM9*SUMPRODUCT($OL$7:$PC$7,$OL$10:$PC$10)*SUMPRODUCT($OF$10:$OI$10,$OF$15:$OI$15)+SUMPRODUCT($OL$7:$PC$7,$OL$11:$PC$11)*SUMPRODUCT($OF$11:$OI$11,$OF$15:$OI$15),"")</f>
        <v/>
      </c>
      <c r="HN15" s="19" t="str">
        <f t="array" ref="HN15">IF(HN$7="1",HN144/3.6-PRODUCT(HN9,INDEX($OL$1:$PC$19,15,MATCH(HN$2&amp;HN$6,INDEX($OL$1:$PC$19,2,)&amp;INDEX($OL$1:$PC$19,6,),0)))+HN9*SUMPRODUCT($OL$7:$PC$7,$OL$15:$PC$15)-HN$12*INDEX($OF$1:$OK$19,15,MATCH(HN13,$OF$1:$OK$1,0))+HN9*SUMPRODUCT($OL$7:$PC$7,$OL$10:$PC$10)*SUMPRODUCT($OF$10:$OI$10,$OF$15:$OI$15)+SUMPRODUCT($OL$7:$PC$7,$OL$11:$PC$11)*SUMPRODUCT($OF$11:$OI$11,$OF$15:$OI$15),"")</f>
        <v/>
      </c>
      <c r="HO15" s="19" t="str">
        <f t="array" ref="HO15">IF(HO$7="1",HO144/3.6-PRODUCT(HO9,INDEX($OL$1:$PC$19,15,MATCH(HO$2&amp;HO$6,INDEX($OL$1:$PC$19,2,)&amp;INDEX($OL$1:$PC$19,6,),0)))+HO9*SUMPRODUCT($OL$7:$PC$7,$OL$15:$PC$15)-HO$12*INDEX($OF$1:$OK$19,15,MATCH(HO13,$OF$1:$OK$1,0))+HO9*SUMPRODUCT($OL$7:$PC$7,$OL$10:$PC$10)*SUMPRODUCT($OF$10:$OI$10,$OF$15:$OI$15)+SUMPRODUCT($OL$7:$PC$7,$OL$11:$PC$11)*SUMPRODUCT($OF$11:$OI$11,$OF$15:$OI$15),"")</f>
        <v/>
      </c>
      <c r="HP15" s="19" t="str">
        <f t="array" ref="HP15">IF(HP$7="1",HP144/3.6-PRODUCT(HP9,INDEX($OL$1:$PC$19,15,MATCH(HP$2&amp;HP$6,INDEX($OL$1:$PC$19,2,)&amp;INDEX($OL$1:$PC$19,6,),0)))+HP9*SUMPRODUCT($OL$7:$PC$7,$OL$15:$PC$15)-HP$12*INDEX($OF$1:$OK$19,15,MATCH(HP13,$OF$1:$OK$1,0))+HP9*SUMPRODUCT($OL$7:$PC$7,$OL$10:$PC$10)*SUMPRODUCT($OF$10:$OI$10,$OF$15:$OI$15)+SUMPRODUCT($OL$7:$PC$7,$OL$11:$PC$11)*SUMPRODUCT($OF$11:$OI$11,$OF$15:$OI$15),"")</f>
        <v/>
      </c>
      <c r="HQ15" s="19" t="str">
        <f t="array" ref="HQ15">IF(HQ$7="1",HQ144/3.6-PRODUCT(HQ9,INDEX($OL$1:$PC$19,15,MATCH(HQ$2&amp;HQ$6,INDEX($OL$1:$PC$19,2,)&amp;INDEX($OL$1:$PC$19,6,),0)))+HQ9*SUMPRODUCT($OL$7:$PC$7,$OL$15:$PC$15)-HQ$12*INDEX($OF$1:$OK$19,15,MATCH(HQ13,$OF$1:$OK$1,0))+HQ9*SUMPRODUCT($OL$7:$PC$7,$OL$10:$PC$10)*SUMPRODUCT($OF$10:$OI$10,$OF$15:$OI$15)+SUMPRODUCT($OL$7:$PC$7,$OL$11:$PC$11)*SUMPRODUCT($OF$11:$OI$11,$OF$15:$OI$15),"")</f>
        <v/>
      </c>
      <c r="HR15" s="19" t="str">
        <f t="array" ref="HR15">IF(HR$7="1",HR144/3.6-PRODUCT(HR9,INDEX($OL$1:$PC$19,15,MATCH(HR$2&amp;HR$6,INDEX($OL$1:$PC$19,2,)&amp;INDEX($OL$1:$PC$19,6,),0)))+HR9*SUMPRODUCT($OL$7:$PC$7,$OL$15:$PC$15)-HR$12*INDEX($OF$1:$OK$19,15,MATCH(HR13,$OF$1:$OK$1,0))+HR9*SUMPRODUCT($OL$7:$PC$7,$OL$10:$PC$10)*SUMPRODUCT($OF$10:$OI$10,$OF$15:$OI$15)+SUMPRODUCT($OL$7:$PC$7,$OL$11:$PC$11)*SUMPRODUCT($OF$11:$OI$11,$OF$15:$OI$15),"")</f>
        <v/>
      </c>
      <c r="HS15" s="19" t="str">
        <f t="array" ref="HS15">IF(HS$7="1",HS144/3.6-PRODUCT(HS9,INDEX($OL$1:$PC$19,15,MATCH(HS$2&amp;HS$6,INDEX($OL$1:$PC$19,2,)&amp;INDEX($OL$1:$PC$19,6,),0)))+HS9*SUMPRODUCT($OL$7:$PC$7,$OL$15:$PC$15)-HS$12*INDEX($OF$1:$OK$19,15,MATCH(HS13,$OF$1:$OK$1,0))+HS9*SUMPRODUCT($OL$7:$PC$7,$OL$10:$PC$10)*SUMPRODUCT($OF$10:$OI$10,$OF$15:$OI$15)+SUMPRODUCT($OL$7:$PC$7,$OL$11:$PC$11)*SUMPRODUCT($OF$11:$OI$11,$OF$15:$OI$15),"")</f>
        <v/>
      </c>
      <c r="HT15" s="19" t="str">
        <f t="array" ref="HT15">IF(HT$7="1",HT144/3.6-PRODUCT(HT9,INDEX($OL$1:$PC$19,15,MATCH(HT$2&amp;HT$6,INDEX($OL$1:$PC$19,2,)&amp;INDEX($OL$1:$PC$19,6,),0)))+HT9*SUMPRODUCT($OL$7:$PC$7,$OL$15:$PC$15)-HT$12*INDEX($OF$1:$OK$19,15,MATCH(HT13,$OF$1:$OK$1,0))+HT9*SUMPRODUCT($OL$7:$PC$7,$OL$10:$PC$10)*SUMPRODUCT($OF$10:$OI$10,$OF$15:$OI$15)+SUMPRODUCT($OL$7:$PC$7,$OL$11:$PC$11)*SUMPRODUCT($OF$11:$OI$11,$OF$15:$OI$15),"")</f>
        <v/>
      </c>
      <c r="HU15" s="19" t="str">
        <f t="array" ref="HU15">IF(HU$7="1",HU144/3.6-PRODUCT(HU9,INDEX($OL$1:$PC$19,15,MATCH(HU$2&amp;HU$6,INDEX($OL$1:$PC$19,2,)&amp;INDEX($OL$1:$PC$19,6,),0)))+HU9*SUMPRODUCT($OL$7:$PC$7,$OL$15:$PC$15)-HU$12*INDEX($OF$1:$OK$19,15,MATCH(HU13,$OF$1:$OK$1,0))+HU9*SUMPRODUCT($OL$7:$PC$7,$OL$10:$PC$10)*SUMPRODUCT($OF$10:$OI$10,$OF$15:$OI$15)+SUMPRODUCT($OL$7:$PC$7,$OL$11:$PC$11)*SUMPRODUCT($OF$11:$OI$11,$OF$15:$OI$15),"")</f>
        <v/>
      </c>
      <c r="HV15" s="19" t="str">
        <f t="array" ref="HV15">IF(HV$7="1",HV144/3.6-PRODUCT(HV9,INDEX($OL$1:$PC$19,15,MATCH(HV$2&amp;HV$6,INDEX($OL$1:$PC$19,2,)&amp;INDEX($OL$1:$PC$19,6,),0)))+HV9*SUMPRODUCT($OL$7:$PC$7,$OL$15:$PC$15)-HV$12*INDEX($OF$1:$OK$19,15,MATCH(HV13,$OF$1:$OK$1,0))+HV9*SUMPRODUCT($OL$7:$PC$7,$OL$10:$PC$10)*SUMPRODUCT($OF$10:$OI$10,$OF$15:$OI$15)+SUMPRODUCT($OL$7:$PC$7,$OL$11:$PC$11)*SUMPRODUCT($OF$11:$OI$11,$OF$15:$OI$15),"")</f>
        <v/>
      </c>
      <c r="HW15" s="19" t="str">
        <f t="array" ref="HW15">IF(HW$7="1",HW144/3.6-PRODUCT(HW9,INDEX($OL$1:$PC$19,15,MATCH(HW$2&amp;HW$6,INDEX($OL$1:$PC$19,2,)&amp;INDEX($OL$1:$PC$19,6,),0)))+HW9*SUMPRODUCT($OL$7:$PC$7,$OL$15:$PC$15)-HW$12*INDEX($OF$1:$OK$19,15,MATCH(HW13,$OF$1:$OK$1,0))+HW9*SUMPRODUCT($OL$7:$PC$7,$OL$10:$PC$10)*SUMPRODUCT($OF$10:$OI$10,$OF$15:$OI$15)+SUMPRODUCT($OL$7:$PC$7,$OL$11:$PC$11)*SUMPRODUCT($OF$11:$OI$11,$OF$15:$OI$15),"")</f>
        <v/>
      </c>
      <c r="HX15" s="19" t="str">
        <f t="array" ref="HX15">IF(HX$7="1",HX144/3.6-PRODUCT(HX9,INDEX($OL$1:$PC$19,15,MATCH(HX$2&amp;HX$6,INDEX($OL$1:$PC$19,2,)&amp;INDEX($OL$1:$PC$19,6,),0)))+HX9*SUMPRODUCT($OL$7:$PC$7,$OL$15:$PC$15)-HX$12*INDEX($OF$1:$OK$19,15,MATCH(HX13,$OF$1:$OK$1,0))+HX9*SUMPRODUCT($OL$7:$PC$7,$OL$10:$PC$10)*SUMPRODUCT($OF$10:$OI$10,$OF$15:$OI$15)+SUMPRODUCT($OL$7:$PC$7,$OL$11:$PC$11)*SUMPRODUCT($OF$11:$OI$11,$OF$15:$OI$15),"")</f>
        <v/>
      </c>
      <c r="HY15" s="19" t="str">
        <f t="array" ref="HY15">IF(HY$7="1",HY144/3.6-PRODUCT(HY9,INDEX($OL$1:$PC$19,15,MATCH(HY$2&amp;HY$6,INDEX($OL$1:$PC$19,2,)&amp;INDEX($OL$1:$PC$19,6,),0)))+HY9*SUMPRODUCT($OL$7:$PC$7,$OL$15:$PC$15)-HY$12*INDEX($OF$1:$OK$19,15,MATCH(HY13,$OF$1:$OK$1,0))+HY9*SUMPRODUCT($OL$7:$PC$7,$OL$10:$PC$10)*SUMPRODUCT($OF$10:$OI$10,$OF$15:$OI$15)+SUMPRODUCT($OL$7:$PC$7,$OL$11:$PC$11)*SUMPRODUCT($OF$11:$OI$11,$OF$15:$OI$15),"")</f>
        <v/>
      </c>
      <c r="HZ15" s="19" t="str">
        <f t="array" ref="HZ15">IF(HZ$7="1",HZ144/3.6-PRODUCT(HZ9,INDEX($OL$1:$PC$19,15,MATCH(HZ$2&amp;HZ$6,INDEX($OL$1:$PC$19,2,)&amp;INDEX($OL$1:$PC$19,6,),0)))+HZ9*SUMPRODUCT($OL$7:$PC$7,$OL$15:$PC$15)-HZ$12*INDEX($OF$1:$OK$19,15,MATCH(HZ13,$OF$1:$OK$1,0))+HZ9*SUMPRODUCT($OL$7:$PC$7,$OL$10:$PC$10)*SUMPRODUCT($OF$10:$OI$10,$OF$15:$OI$15)+SUMPRODUCT($OL$7:$PC$7,$OL$11:$PC$11)*SUMPRODUCT($OF$11:$OI$11,$OF$15:$OI$15),"")</f>
        <v/>
      </c>
      <c r="IA15" s="19" t="str">
        <f t="array" ref="IA15">IF(IA$7="1",IA144/3.6-PRODUCT(IA9,INDEX($OL$1:$PC$19,15,MATCH(IA$2&amp;IA$6,INDEX($OL$1:$PC$19,2,)&amp;INDEX($OL$1:$PC$19,6,),0)))+IA9*SUMPRODUCT($OL$7:$PC$7,$OL$15:$PC$15)-IA$12*INDEX($OF$1:$OK$19,15,MATCH(IA13,$OF$1:$OK$1,0))+IA9*SUMPRODUCT($OL$7:$PC$7,$OL$10:$PC$10)*SUMPRODUCT($OF$10:$OI$10,$OF$15:$OI$15)+SUMPRODUCT($OL$7:$PC$7,$OL$11:$PC$11)*SUMPRODUCT($OF$11:$OI$11,$OF$15:$OI$15),"")</f>
        <v/>
      </c>
      <c r="IB15" s="19" t="str">
        <f t="array" ref="IB15">IF(IB$7="1",IB144/3.6-PRODUCT(IB9,INDEX($OL$1:$PC$19,15,MATCH(IB$2&amp;IB$6,INDEX($OL$1:$PC$19,2,)&amp;INDEX($OL$1:$PC$19,6,),0)))+IB9*SUMPRODUCT($OL$7:$PC$7,$OL$15:$PC$15)-IB$12*INDEX($OF$1:$OK$19,15,MATCH(IB13,$OF$1:$OK$1,0))+IB9*SUMPRODUCT($OL$7:$PC$7,$OL$10:$PC$10)*SUMPRODUCT($OF$10:$OI$10,$OF$15:$OI$15)+SUMPRODUCT($OL$7:$PC$7,$OL$11:$PC$11)*SUMPRODUCT($OF$11:$OI$11,$OF$15:$OI$15),"")</f>
        <v/>
      </c>
      <c r="IC15" s="19" t="str">
        <f t="array" ref="IC15">IF(IC$7="1",IC144/3.6-PRODUCT(IC9,INDEX($OL$1:$PC$19,15,MATCH(IC$2&amp;IC$6,INDEX($OL$1:$PC$19,2,)&amp;INDEX($OL$1:$PC$19,6,),0)))+IC9*SUMPRODUCT($OL$7:$PC$7,$OL$15:$PC$15)-IC$12*INDEX($OF$1:$OK$19,15,MATCH(IC13,$OF$1:$OK$1,0))+IC9*SUMPRODUCT($OL$7:$PC$7,$OL$10:$PC$10)*SUMPRODUCT($OF$10:$OI$10,$OF$15:$OI$15)+SUMPRODUCT($OL$7:$PC$7,$OL$11:$PC$11)*SUMPRODUCT($OF$11:$OI$11,$OF$15:$OI$15),"")</f>
        <v/>
      </c>
      <c r="ID15" s="19" t="str">
        <f t="array" ref="ID15">IF(ID$7="1",ID144/3.6-PRODUCT(ID9,INDEX($OL$1:$PC$19,15,MATCH(ID$2&amp;ID$6,INDEX($OL$1:$PC$19,2,)&amp;INDEX($OL$1:$PC$19,6,),0)))+ID9*SUMPRODUCT($OL$7:$PC$7,$OL$15:$PC$15)-ID$12*INDEX($OF$1:$OK$19,15,MATCH(ID13,$OF$1:$OK$1,0))+ID9*SUMPRODUCT($OL$7:$PC$7,$OL$10:$PC$10)*SUMPRODUCT($OF$10:$OI$10,$OF$15:$OI$15)+SUMPRODUCT($OL$7:$PC$7,$OL$11:$PC$11)*SUMPRODUCT($OF$11:$OI$11,$OF$15:$OI$15),"")</f>
        <v/>
      </c>
      <c r="IE15" s="19" t="str">
        <f t="array" ref="IE15">IF(IE$7="1",IE144/3.6-PRODUCT(IE9,INDEX($OL$1:$PC$19,15,MATCH(IE$2&amp;IE$6,INDEX($OL$1:$PC$19,2,)&amp;INDEX($OL$1:$PC$19,6,),0)))+IE9*SUMPRODUCT($OL$7:$PC$7,$OL$15:$PC$15)-IE$12*INDEX($OF$1:$OK$19,15,MATCH(IE13,$OF$1:$OK$1,0))+IE9*SUMPRODUCT($OL$7:$PC$7,$OL$10:$PC$10)*SUMPRODUCT($OF$10:$OI$10,$OF$15:$OI$15)+SUMPRODUCT($OL$7:$PC$7,$OL$11:$PC$11)*SUMPRODUCT($OF$11:$OI$11,$OF$15:$OI$15),"")</f>
        <v/>
      </c>
      <c r="IF15" s="19" t="str">
        <f t="array" ref="IF15">IF(IF$7="1",IF144/3.6-PRODUCT(IF9,INDEX($OL$1:$PC$19,15,MATCH(IF$2&amp;IF$6,INDEX($OL$1:$PC$19,2,)&amp;INDEX($OL$1:$PC$19,6,),0)))+IF9*SUMPRODUCT($OL$7:$PC$7,$OL$15:$PC$15)-IF$12*INDEX($OF$1:$OK$19,15,MATCH(IF13,$OF$1:$OK$1,0))+IF9*SUMPRODUCT($OL$7:$PC$7,$OL$10:$PC$10)*SUMPRODUCT($OF$10:$OI$10,$OF$15:$OI$15)+SUMPRODUCT($OL$7:$PC$7,$OL$11:$PC$11)*SUMPRODUCT($OF$11:$OI$11,$OF$15:$OI$15),"")</f>
        <v/>
      </c>
      <c r="IG15" s="19" t="str">
        <f t="array" ref="IG15">IF(IG$7="1",IG144/3.6-PRODUCT(IG9,INDEX($OL$1:$PC$19,15,MATCH(IG$2&amp;IG$6,INDEX($OL$1:$PC$19,2,)&amp;INDEX($OL$1:$PC$19,6,),0)))+IG9*SUMPRODUCT($OL$7:$PC$7,$OL$15:$PC$15)-IG$12*INDEX($OF$1:$OK$19,15,MATCH(IG13,$OF$1:$OK$1,0))+IG9*SUMPRODUCT($OL$7:$PC$7,$OL$10:$PC$10)*SUMPRODUCT($OF$10:$OI$10,$OF$15:$OI$15)+SUMPRODUCT($OL$7:$PC$7,$OL$11:$PC$11)*SUMPRODUCT($OF$11:$OI$11,$OF$15:$OI$15),"")</f>
        <v/>
      </c>
      <c r="IH15" s="19" t="str">
        <f t="array" ref="IH15">IF(IH$7="1",IH144/3.6-PRODUCT(IH9,INDEX($OL$1:$PC$19,15,MATCH(IH$2&amp;IH$6,INDEX($OL$1:$PC$19,2,)&amp;INDEX($OL$1:$PC$19,6,),0)))+IH9*SUMPRODUCT($OL$7:$PC$7,$OL$15:$PC$15)-IH$12*INDEX($OF$1:$OK$19,15,MATCH(IH13,$OF$1:$OK$1,0))+IH9*SUMPRODUCT($OL$7:$PC$7,$OL$10:$PC$10)*SUMPRODUCT($OF$10:$OI$10,$OF$15:$OI$15)+SUMPRODUCT($OL$7:$PC$7,$OL$11:$PC$11)*SUMPRODUCT($OF$11:$OI$11,$OF$15:$OI$15),"")</f>
        <v/>
      </c>
      <c r="II15" s="19" t="str">
        <f t="array" ref="II15">IF(II$7="1",II144/3.6-PRODUCT(II9,INDEX($OL$1:$PC$19,15,MATCH(II$2&amp;II$6,INDEX($OL$1:$PC$19,2,)&amp;INDEX($OL$1:$PC$19,6,),0)))+II9*SUMPRODUCT($OL$7:$PC$7,$OL$15:$PC$15)-II$12*INDEX($OF$1:$OK$19,15,MATCH(II13,$OF$1:$OK$1,0))+II9*SUMPRODUCT($OL$7:$PC$7,$OL$10:$PC$10)*SUMPRODUCT($OF$10:$OI$10,$OF$15:$OI$15)+SUMPRODUCT($OL$7:$PC$7,$OL$11:$PC$11)*SUMPRODUCT($OF$11:$OI$11,$OF$15:$OI$15),"")</f>
        <v/>
      </c>
      <c r="IJ15" s="19" t="str">
        <f t="array" ref="IJ15">IF(IJ$7="1",IJ144/3.6-PRODUCT(IJ9,INDEX($OL$1:$PC$19,15,MATCH(IJ$2&amp;IJ$6,INDEX($OL$1:$PC$19,2,)&amp;INDEX($OL$1:$PC$19,6,),0)))+IJ9*SUMPRODUCT($OL$7:$PC$7,$OL$15:$PC$15)-IJ$12*INDEX($OF$1:$OK$19,15,MATCH(IJ13,$OF$1:$OK$1,0))+IJ9*SUMPRODUCT($OL$7:$PC$7,$OL$10:$PC$10)*SUMPRODUCT($OF$10:$OI$10,$OF$15:$OI$15)+SUMPRODUCT($OL$7:$PC$7,$OL$11:$PC$11)*SUMPRODUCT($OF$11:$OI$11,$OF$15:$OI$15),"")</f>
        <v/>
      </c>
      <c r="IK15" s="19" t="str">
        <f t="array" ref="IK15">IF(IK$7="1",IK144/3.6-PRODUCT(IK9,INDEX($OL$1:$PC$19,15,MATCH(IK$2&amp;IK$6,INDEX($OL$1:$PC$19,2,)&amp;INDEX($OL$1:$PC$19,6,),0)))+IK9*SUMPRODUCT($OL$7:$PC$7,$OL$15:$PC$15)-IK$12*INDEX($OF$1:$OK$19,15,MATCH(IK13,$OF$1:$OK$1,0))+IK9*SUMPRODUCT($OL$7:$PC$7,$OL$10:$PC$10)*SUMPRODUCT($OF$10:$OI$10,$OF$15:$OI$15)+SUMPRODUCT($OL$7:$PC$7,$OL$11:$PC$11)*SUMPRODUCT($OF$11:$OI$11,$OF$15:$OI$15),"")</f>
        <v/>
      </c>
      <c r="IL15" s="19" t="str">
        <f t="array" ref="IL15">IF(IL$7="1",IL144/3.6-PRODUCT(IL9,INDEX($OL$1:$PC$19,15,MATCH(IL$2&amp;IL$6,INDEX($OL$1:$PC$19,2,)&amp;INDEX($OL$1:$PC$19,6,),0)))+IL9*SUMPRODUCT($OL$7:$PC$7,$OL$15:$PC$15)-IL$12*INDEX($OF$1:$OK$19,15,MATCH(IL13,$OF$1:$OK$1,0))+IL9*SUMPRODUCT($OL$7:$PC$7,$OL$10:$PC$10)*SUMPRODUCT($OF$10:$OI$10,$OF$15:$OI$15)+SUMPRODUCT($OL$7:$PC$7,$OL$11:$PC$11)*SUMPRODUCT($OF$11:$OI$11,$OF$15:$OI$15),"")</f>
        <v/>
      </c>
      <c r="IM15" s="19" t="str">
        <f t="array" ref="IM15">IF(IM$7="1",IM144/3.6-PRODUCT(IM9,INDEX($OL$1:$PC$19,15,MATCH(IM$2&amp;IM$6,INDEX($OL$1:$PC$19,2,)&amp;INDEX($OL$1:$PC$19,6,),0)))+IM9*SUMPRODUCT($OL$7:$PC$7,$OL$15:$PC$15)-IM$12*INDEX($OF$1:$OK$19,15,MATCH(IM13,$OF$1:$OK$1,0))+IM9*SUMPRODUCT($OL$7:$PC$7,$OL$10:$PC$10)*SUMPRODUCT($OF$10:$OI$10,$OF$15:$OI$15)+SUMPRODUCT($OL$7:$PC$7,$OL$11:$PC$11)*SUMPRODUCT($OF$11:$OI$11,$OF$15:$OI$15),"")</f>
        <v/>
      </c>
      <c r="IN15" s="19" t="str">
        <f t="array" ref="IN15">IF(IN$7="1",IN144/3.6-PRODUCT(IN9,INDEX($OL$1:$PC$19,15,MATCH(IN$2&amp;IN$6,INDEX($OL$1:$PC$19,2,)&amp;INDEX($OL$1:$PC$19,6,),0)))+IN9*SUMPRODUCT($OL$7:$PC$7,$OL$15:$PC$15)-IN$12*INDEX($OF$1:$OK$19,15,MATCH(IN13,$OF$1:$OK$1,0))+IN9*SUMPRODUCT($OL$7:$PC$7,$OL$10:$PC$10)*SUMPRODUCT($OF$10:$OI$10,$OF$15:$OI$15)+SUMPRODUCT($OL$7:$PC$7,$OL$11:$PC$11)*SUMPRODUCT($OF$11:$OI$11,$OF$15:$OI$15),"")</f>
        <v/>
      </c>
      <c r="IO15" s="19" t="str">
        <f t="array" ref="IO15">IF(IO$7="1",IO144/3.6-PRODUCT(IO9,INDEX($OL$1:$PC$19,15,MATCH(IO$2&amp;IO$6,INDEX($OL$1:$PC$19,2,)&amp;INDEX($OL$1:$PC$19,6,),0)))+IO9*SUMPRODUCT($OL$7:$PC$7,$OL$15:$PC$15)-IO$12*INDEX($OF$1:$OK$19,15,MATCH(IO13,$OF$1:$OK$1,0))+IO9*SUMPRODUCT($OL$7:$PC$7,$OL$10:$PC$10)*SUMPRODUCT($OF$10:$OI$10,$OF$15:$OI$15)+SUMPRODUCT($OL$7:$PC$7,$OL$11:$PC$11)*SUMPRODUCT($OF$11:$OI$11,$OF$15:$OI$15),"")</f>
        <v/>
      </c>
      <c r="IP15" s="19" t="str">
        <f t="array" ref="IP15">IF(IP$7="1",IP144/3.6-PRODUCT(IP9,INDEX($OL$1:$PC$19,15,MATCH(IP$2&amp;IP$6,INDEX($OL$1:$PC$19,2,)&amp;INDEX($OL$1:$PC$19,6,),0)))+IP9*SUMPRODUCT($OL$7:$PC$7,$OL$15:$PC$15)-IP$12*INDEX($OF$1:$OK$19,15,MATCH(IP13,$OF$1:$OK$1,0))+IP9*SUMPRODUCT($OL$7:$PC$7,$OL$10:$PC$10)*SUMPRODUCT($OF$10:$OI$10,$OF$15:$OI$15)+SUMPRODUCT($OL$7:$PC$7,$OL$11:$PC$11)*SUMPRODUCT($OF$11:$OI$11,$OF$15:$OI$15),"")</f>
        <v/>
      </c>
      <c r="IQ15" s="19" t="str">
        <f t="array" ref="IQ15">IF(IQ$7="1",IQ144/3.6-PRODUCT(IQ9,INDEX($OL$1:$PC$19,15,MATCH(IQ$2&amp;IQ$6,INDEX($OL$1:$PC$19,2,)&amp;INDEX($OL$1:$PC$19,6,),0)))+IQ9*SUMPRODUCT($OL$7:$PC$7,$OL$15:$PC$15)-IQ$12*INDEX($OF$1:$OK$19,15,MATCH(IQ13,$OF$1:$OK$1,0))+IQ9*SUMPRODUCT($OL$7:$PC$7,$OL$10:$PC$10)*SUMPRODUCT($OF$10:$OI$10,$OF$15:$OI$15)+SUMPRODUCT($OL$7:$PC$7,$OL$11:$PC$11)*SUMPRODUCT($OF$11:$OI$11,$OF$15:$OI$15),"")</f>
        <v/>
      </c>
      <c r="IR15" s="19" t="str">
        <f t="array" ref="IR15">IF(IR$7="1",IR144/3.6-PRODUCT(IR9,INDEX($OL$1:$PC$19,15,MATCH(IR$2&amp;IR$6,INDEX($OL$1:$PC$19,2,)&amp;INDEX($OL$1:$PC$19,6,),0)))+IR9*SUMPRODUCT($OL$7:$PC$7,$OL$15:$PC$15)-IR$12*INDEX($OF$1:$OK$19,15,MATCH(IR13,$OF$1:$OK$1,0))+IR9*SUMPRODUCT($OL$7:$PC$7,$OL$10:$PC$10)*SUMPRODUCT($OF$10:$OI$10,$OF$15:$OI$15)+SUMPRODUCT($OL$7:$PC$7,$OL$11:$PC$11)*SUMPRODUCT($OF$11:$OI$11,$OF$15:$OI$15),"")</f>
        <v/>
      </c>
      <c r="IS15" s="19" t="str">
        <f t="array" ref="IS15">IF(IS$7="1",IS144/3.6-PRODUCT(IS9,INDEX($OL$1:$PC$19,15,MATCH(IS$2&amp;IS$6,INDEX($OL$1:$PC$19,2,)&amp;INDEX($OL$1:$PC$19,6,),0)))+IS9*SUMPRODUCT($OL$7:$PC$7,$OL$15:$PC$15)-IS$12*INDEX($OF$1:$OK$19,15,MATCH(IS13,$OF$1:$OK$1,0))+IS9*SUMPRODUCT($OL$7:$PC$7,$OL$10:$PC$10)*SUMPRODUCT($OF$10:$OI$10,$OF$15:$OI$15)+SUMPRODUCT($OL$7:$PC$7,$OL$11:$PC$11)*SUMPRODUCT($OF$11:$OI$11,$OF$15:$OI$15),"")</f>
        <v/>
      </c>
      <c r="IT15" s="19" t="str">
        <f t="array" ref="IT15">IF(IT$7="1",IT144/3.6-PRODUCT(IT9,INDEX($OL$1:$PC$19,15,MATCH(IT$2&amp;IT$6,INDEX($OL$1:$PC$19,2,)&amp;INDEX($OL$1:$PC$19,6,),0)))+IT9*SUMPRODUCT($OL$7:$PC$7,$OL$15:$PC$15)-IT$12*INDEX($OF$1:$OK$19,15,MATCH(IT13,$OF$1:$OK$1,0))+IT9*SUMPRODUCT($OL$7:$PC$7,$OL$10:$PC$10)*SUMPRODUCT($OF$10:$OI$10,$OF$15:$OI$15)+SUMPRODUCT($OL$7:$PC$7,$OL$11:$PC$11)*SUMPRODUCT($OF$11:$OI$11,$OF$15:$OI$15),"")</f>
        <v/>
      </c>
      <c r="IU15" s="19" t="str">
        <f t="array" ref="IU15">IF(IU$7="1",IU144/3.6-PRODUCT(IU9,INDEX($OL$1:$PC$19,15,MATCH(IU$2&amp;IU$6,INDEX($OL$1:$PC$19,2,)&amp;INDEX($OL$1:$PC$19,6,),0)))+IU9*SUMPRODUCT($OL$7:$PC$7,$OL$15:$PC$15)-IU$12*INDEX($OF$1:$OK$19,15,MATCH(IU13,$OF$1:$OK$1,0))+IU9*SUMPRODUCT($OL$7:$PC$7,$OL$10:$PC$10)*SUMPRODUCT($OF$10:$OI$10,$OF$15:$OI$15)+SUMPRODUCT($OL$7:$PC$7,$OL$11:$PC$11)*SUMPRODUCT($OF$11:$OI$11,$OF$15:$OI$15),"")</f>
        <v/>
      </c>
      <c r="IV15" s="19" t="str">
        <f t="array" ref="IV15">IF(IV$7="1",IV144/3.6-PRODUCT(IV9,INDEX($OL$1:$PC$19,15,MATCH(IV$2&amp;IV$6,INDEX($OL$1:$PC$19,2,)&amp;INDEX($OL$1:$PC$19,6,),0)))+IV9*SUMPRODUCT($OL$7:$PC$7,$OL$15:$PC$15)-IV$12*INDEX($OF$1:$OK$19,15,MATCH(IV13,$OF$1:$OK$1,0))+IV9*SUMPRODUCT($OL$7:$PC$7,$OL$10:$PC$10)*SUMPRODUCT($OF$10:$OI$10,$OF$15:$OI$15)+SUMPRODUCT($OL$7:$PC$7,$OL$11:$PC$11)*SUMPRODUCT($OF$11:$OI$11,$OF$15:$OI$15),"")</f>
        <v/>
      </c>
      <c r="IW15" s="19" t="str">
        <f t="array" ref="IW15">IF(IW$7="1",IW144/3.6-PRODUCT(IW9,INDEX($OL$1:$PC$19,15,MATCH(IW$2&amp;IW$6,INDEX($OL$1:$PC$19,2,)&amp;INDEX($OL$1:$PC$19,6,),0)))+IW9*SUMPRODUCT($OL$7:$PC$7,$OL$15:$PC$15)-IW$12*INDEX($OF$1:$OK$19,15,MATCH(IW13,$OF$1:$OK$1,0))+IW9*SUMPRODUCT($OL$7:$PC$7,$OL$10:$PC$10)*SUMPRODUCT($OF$10:$OI$10,$OF$15:$OI$15)+SUMPRODUCT($OL$7:$PC$7,$OL$11:$PC$11)*SUMPRODUCT($OF$11:$OI$11,$OF$15:$OI$15),"")</f>
        <v/>
      </c>
      <c r="IX15" s="19" t="str">
        <f t="array" ref="IX15">IF(IX$7="1",IX144/3.6-PRODUCT(IX9,INDEX($OL$1:$PC$19,15,MATCH(IX$2&amp;IX$6,INDEX($OL$1:$PC$19,2,)&amp;INDEX($OL$1:$PC$19,6,),0)))+IX9*SUMPRODUCT($OL$7:$PC$7,$OL$15:$PC$15)-IX$12*INDEX($OF$1:$OK$19,15,MATCH(IX13,$OF$1:$OK$1,0))+IX9*SUMPRODUCT($OL$7:$PC$7,$OL$10:$PC$10)*SUMPRODUCT($OF$10:$OI$10,$OF$15:$OI$15)+SUMPRODUCT($OL$7:$PC$7,$OL$11:$PC$11)*SUMPRODUCT($OF$11:$OI$11,$OF$15:$OI$15),"")</f>
        <v/>
      </c>
      <c r="IY15" s="19" t="str">
        <f t="array" ref="IY15">IF(IY$7="1",IY144/3.6-PRODUCT(IY9,INDEX($OL$1:$PC$19,15,MATCH(IY$2&amp;IY$6,INDEX($OL$1:$PC$19,2,)&amp;INDEX($OL$1:$PC$19,6,),0)))+IY9*SUMPRODUCT($OL$7:$PC$7,$OL$15:$PC$15)-IY$12*INDEX($OF$1:$OK$19,15,MATCH(IY13,$OF$1:$OK$1,0))+IY9*SUMPRODUCT($OL$7:$PC$7,$OL$10:$PC$10)*SUMPRODUCT($OF$10:$OI$10,$OF$15:$OI$15)+SUMPRODUCT($OL$7:$PC$7,$OL$11:$PC$11)*SUMPRODUCT($OF$11:$OI$11,$OF$15:$OI$15),"")</f>
        <v/>
      </c>
      <c r="IZ15" s="19" t="str">
        <f t="array" ref="IZ15">IF(IZ$7="1",IZ144/3.6-PRODUCT(IZ9,INDEX($OL$1:$PC$19,15,MATCH(IZ$2&amp;IZ$6,INDEX($OL$1:$PC$19,2,)&amp;INDEX($OL$1:$PC$19,6,),0)))+IZ9*SUMPRODUCT($OL$7:$PC$7,$OL$15:$PC$15)-IZ$12*INDEX($OF$1:$OK$19,15,MATCH(IZ13,$OF$1:$OK$1,0))+IZ9*SUMPRODUCT($OL$7:$PC$7,$OL$10:$PC$10)*SUMPRODUCT($OF$10:$OI$10,$OF$15:$OI$15)+SUMPRODUCT($OL$7:$PC$7,$OL$11:$PC$11)*SUMPRODUCT($OF$11:$OI$11,$OF$15:$OI$15),"")</f>
        <v/>
      </c>
      <c r="JA15" s="19" t="str">
        <f t="array" ref="JA15">IF(JA$7="1",JA144/3.6-PRODUCT(JA9,INDEX($OL$1:$PC$19,15,MATCH(JA$2&amp;JA$6,INDEX($OL$1:$PC$19,2,)&amp;INDEX($OL$1:$PC$19,6,),0)))+JA9*SUMPRODUCT($OL$7:$PC$7,$OL$15:$PC$15)-JA$12*INDEX($OF$1:$OK$19,15,MATCH(JA13,$OF$1:$OK$1,0))+JA9*SUMPRODUCT($OL$7:$PC$7,$OL$10:$PC$10)*SUMPRODUCT($OF$10:$OI$10,$OF$15:$OI$15)+SUMPRODUCT($OL$7:$PC$7,$OL$11:$PC$11)*SUMPRODUCT($OF$11:$OI$11,$OF$15:$OI$15),"")</f>
        <v/>
      </c>
      <c r="JB15" s="19" t="str">
        <f t="array" ref="JB15">IF(JB$7="1",JB144/3.6-PRODUCT(JB9,INDEX($OL$1:$PC$19,15,MATCH(JB$2&amp;JB$6,INDEX($OL$1:$PC$19,2,)&amp;INDEX($OL$1:$PC$19,6,),0)))+JB9*SUMPRODUCT($OL$7:$PC$7,$OL$15:$PC$15)-JB$12*INDEX($OF$1:$OK$19,15,MATCH(JB13,$OF$1:$OK$1,0))+JB9*SUMPRODUCT($OL$7:$PC$7,$OL$10:$PC$10)*SUMPRODUCT($OF$10:$OI$10,$OF$15:$OI$15)+SUMPRODUCT($OL$7:$PC$7,$OL$11:$PC$11)*SUMPRODUCT($OF$11:$OI$11,$OF$15:$OI$15),"")</f>
        <v/>
      </c>
      <c r="JC15" s="19" t="str">
        <f t="array" ref="JC15">IF(JC$7="1",JC144/3.6-PRODUCT(JC9,INDEX($OL$1:$PC$19,15,MATCH(JC$2&amp;JC$6,INDEX($OL$1:$PC$19,2,)&amp;INDEX($OL$1:$PC$19,6,),0)))+JC9*SUMPRODUCT($OL$7:$PC$7,$OL$15:$PC$15)-JC$12*INDEX($OF$1:$OK$19,15,MATCH(JC13,$OF$1:$OK$1,0))+JC9*SUMPRODUCT($OL$7:$PC$7,$OL$10:$PC$10)*SUMPRODUCT($OF$10:$OI$10,$OF$15:$OI$15)+SUMPRODUCT($OL$7:$PC$7,$OL$11:$PC$11)*SUMPRODUCT($OF$11:$OI$11,$OF$15:$OI$15),"")</f>
        <v/>
      </c>
      <c r="JD15" s="19" t="str">
        <f t="array" ref="JD15">IF(JD$7="1",JD144/3.6-PRODUCT(JD9,INDEX($OL$1:$PC$19,15,MATCH(JD$2&amp;JD$6,INDEX($OL$1:$PC$19,2,)&amp;INDEX($OL$1:$PC$19,6,),0)))+JD9*SUMPRODUCT($OL$7:$PC$7,$OL$15:$PC$15)-JD$12*INDEX($OF$1:$OK$19,15,MATCH(JD13,$OF$1:$OK$1,0))+JD9*SUMPRODUCT($OL$7:$PC$7,$OL$10:$PC$10)*SUMPRODUCT($OF$10:$OI$10,$OF$15:$OI$15)+SUMPRODUCT($OL$7:$PC$7,$OL$11:$PC$11)*SUMPRODUCT($OF$11:$OI$11,$OF$15:$OI$15),"")</f>
        <v/>
      </c>
      <c r="JE15" s="19" t="str">
        <f t="array" ref="JE15">IF(JE$7="1",JE144/3.6-PRODUCT(JE9,INDEX($OL$1:$PC$19,15,MATCH(JE$2&amp;JE$6,INDEX($OL$1:$PC$19,2,)&amp;INDEX($OL$1:$PC$19,6,),0)))+JE9*SUMPRODUCT($OL$7:$PC$7,$OL$15:$PC$15)-JE$12*INDEX($OF$1:$OK$19,15,MATCH(JE13,$OF$1:$OK$1,0))+JE9*SUMPRODUCT($OL$7:$PC$7,$OL$10:$PC$10)*SUMPRODUCT($OF$10:$OI$10,$OF$15:$OI$15)+SUMPRODUCT($OL$7:$PC$7,$OL$11:$PC$11)*SUMPRODUCT($OF$11:$OI$11,$OF$15:$OI$15),"")</f>
        <v/>
      </c>
      <c r="JF15" s="19" t="str">
        <f t="array" ref="JF15">IF(JF$7="1",JF144/3.6-PRODUCT(JF9,INDEX($OL$1:$PC$19,15,MATCH(JF$2&amp;JF$6,INDEX($OL$1:$PC$19,2,)&amp;INDEX($OL$1:$PC$19,6,),0)))+JF9*SUMPRODUCT($OL$7:$PC$7,$OL$15:$PC$15)-JF$12*INDEX($OF$1:$OK$19,15,MATCH(JF13,$OF$1:$OK$1,0))+JF9*SUMPRODUCT($OL$7:$PC$7,$OL$10:$PC$10)*SUMPRODUCT($OF$10:$OI$10,$OF$15:$OI$15)+SUMPRODUCT($OL$7:$PC$7,$OL$11:$PC$11)*SUMPRODUCT($OF$11:$OI$11,$OF$15:$OI$15),"")</f>
        <v/>
      </c>
      <c r="JG15" s="19" t="str">
        <f t="array" ref="JG15">IF(JG$7="1",JG144/3.6-PRODUCT(JG9,INDEX($OL$1:$PC$19,15,MATCH(JG$2&amp;JG$6,INDEX($OL$1:$PC$19,2,)&amp;INDEX($OL$1:$PC$19,6,),0)))+JG9*SUMPRODUCT($OL$7:$PC$7,$OL$15:$PC$15)-JG$12*INDEX($OF$1:$OK$19,15,MATCH(JG13,$OF$1:$OK$1,0))+JG9*SUMPRODUCT($OL$7:$PC$7,$OL$10:$PC$10)*SUMPRODUCT($OF$10:$OI$10,$OF$15:$OI$15)+SUMPRODUCT($OL$7:$PC$7,$OL$11:$PC$11)*SUMPRODUCT($OF$11:$OI$11,$OF$15:$OI$15),"")</f>
        <v/>
      </c>
      <c r="JH15" s="19" t="str">
        <f t="array" ref="JH15">IF(JH$7="1",JH144/3.6-PRODUCT(JH9,INDEX($OL$1:$PC$19,15,MATCH(JH$2&amp;JH$6,INDEX($OL$1:$PC$19,2,)&amp;INDEX($OL$1:$PC$19,6,),0)))+JH9*SUMPRODUCT($OL$7:$PC$7,$OL$15:$PC$15)-JH$12*INDEX($OF$1:$OK$19,15,MATCH(JH13,$OF$1:$OK$1,0))+JH9*SUMPRODUCT($OL$7:$PC$7,$OL$10:$PC$10)*SUMPRODUCT($OF$10:$OI$10,$OF$15:$OI$15)+SUMPRODUCT($OL$7:$PC$7,$OL$11:$PC$11)*SUMPRODUCT($OF$11:$OI$11,$OF$15:$OI$15),"")</f>
        <v/>
      </c>
      <c r="JI15" s="19" t="str">
        <f t="array" ref="JI15">IF(JI$7="1",JI144/3.6-PRODUCT(JI9,INDEX($OL$1:$PC$19,15,MATCH(JI$2&amp;JI$6,INDEX($OL$1:$PC$19,2,)&amp;INDEX($OL$1:$PC$19,6,),0)))+JI9*SUMPRODUCT($OL$7:$PC$7,$OL$15:$PC$15)-JI$12*INDEX($OF$1:$OK$19,15,MATCH(JI13,$OF$1:$OK$1,0))+JI9*SUMPRODUCT($OL$7:$PC$7,$OL$10:$PC$10)*SUMPRODUCT($OF$10:$OI$10,$OF$15:$OI$15)+SUMPRODUCT($OL$7:$PC$7,$OL$11:$PC$11)*SUMPRODUCT($OF$11:$OI$11,$OF$15:$OI$15),"")</f>
        <v/>
      </c>
      <c r="JJ15" s="19" t="str">
        <f t="array" ref="JJ15">IF(JJ$7="1",JJ144/3.6-PRODUCT(JJ9,INDEX($OL$1:$PC$19,15,MATCH(JJ$2&amp;JJ$6,INDEX($OL$1:$PC$19,2,)&amp;INDEX($OL$1:$PC$19,6,),0)))+JJ9*SUMPRODUCT($OL$7:$PC$7,$OL$15:$PC$15)-JJ$12*INDEX($OF$1:$OK$19,15,MATCH(JJ13,$OF$1:$OK$1,0))+JJ9*SUMPRODUCT($OL$7:$PC$7,$OL$10:$PC$10)*SUMPRODUCT($OF$10:$OI$10,$OF$15:$OI$15)+SUMPRODUCT($OL$7:$PC$7,$OL$11:$PC$11)*SUMPRODUCT($OF$11:$OI$11,$OF$15:$OI$15),"")</f>
        <v/>
      </c>
      <c r="JK15" s="19" t="str">
        <f t="array" ref="JK15">IF(JK$7="1",JK144/3.6-PRODUCT(JK9,INDEX($OL$1:$PC$19,15,MATCH(JK$2&amp;JK$6,INDEX($OL$1:$PC$19,2,)&amp;INDEX($OL$1:$PC$19,6,),0)))+JK9*SUMPRODUCT($OL$7:$PC$7,$OL$15:$PC$15)-JK$12*INDEX($OF$1:$OK$19,15,MATCH(JK13,$OF$1:$OK$1,0))+JK9*SUMPRODUCT($OL$7:$PC$7,$OL$10:$PC$10)*SUMPRODUCT($OF$10:$OI$10,$OF$15:$OI$15)+SUMPRODUCT($OL$7:$PC$7,$OL$11:$PC$11)*SUMPRODUCT($OF$11:$OI$11,$OF$15:$OI$15),"")</f>
        <v/>
      </c>
      <c r="JL15" s="19" t="str">
        <f t="array" ref="JL15">IF(JL$7="1",JL144/3.6-PRODUCT(JL9,INDEX($OL$1:$PC$19,15,MATCH(JL$2&amp;JL$6,INDEX($OL$1:$PC$19,2,)&amp;INDEX($OL$1:$PC$19,6,),0)))+JL9*SUMPRODUCT($OL$7:$PC$7,$OL$15:$PC$15)-JL$12*INDEX($OF$1:$OK$19,15,MATCH(JL13,$OF$1:$OK$1,0))+JL9*SUMPRODUCT($OL$7:$PC$7,$OL$10:$PC$10)*SUMPRODUCT($OF$10:$OI$10,$OF$15:$OI$15)+SUMPRODUCT($OL$7:$PC$7,$OL$11:$PC$11)*SUMPRODUCT($OF$11:$OI$11,$OF$15:$OI$15),"")</f>
        <v/>
      </c>
      <c r="JM15" s="19" t="str">
        <f t="array" ref="JM15">IF(JM$7="1",JM144/3.6-PRODUCT(JM9,INDEX($OL$1:$PC$19,15,MATCH(JM$2&amp;JM$6,INDEX($OL$1:$PC$19,2,)&amp;INDEX($OL$1:$PC$19,6,),0)))+JM9*SUMPRODUCT($OL$7:$PC$7,$OL$15:$PC$15)-JM$12*INDEX($OF$1:$OK$19,15,MATCH(JM13,$OF$1:$OK$1,0))+JM9*SUMPRODUCT($OL$7:$PC$7,$OL$10:$PC$10)*SUMPRODUCT($OF$10:$OI$10,$OF$15:$OI$15)+SUMPRODUCT($OL$7:$PC$7,$OL$11:$PC$11)*SUMPRODUCT($OF$11:$OI$11,$OF$15:$OI$15),"")</f>
        <v/>
      </c>
      <c r="JN15" s="19" t="str">
        <f t="array" ref="JN15">IF(JN$7="1",JN144/3.6-PRODUCT(JN9,INDEX($OL$1:$PC$19,15,MATCH(JN$2&amp;JN$6,INDEX($OL$1:$PC$19,2,)&amp;INDEX($OL$1:$PC$19,6,),0)))+JN9*SUMPRODUCT($OL$7:$PC$7,$OL$15:$PC$15)-JN$12*INDEX($OF$1:$OK$19,15,MATCH(JN13,$OF$1:$OK$1,0))+JN9*SUMPRODUCT($OL$7:$PC$7,$OL$10:$PC$10)*SUMPRODUCT($OF$10:$OI$10,$OF$15:$OI$15)+SUMPRODUCT($OL$7:$PC$7,$OL$11:$PC$11)*SUMPRODUCT($OF$11:$OI$11,$OF$15:$OI$15),"")</f>
        <v/>
      </c>
      <c r="JO15" s="19" t="str">
        <f t="array" ref="JO15">IF(JO$7="1",JO144/3.6-PRODUCT(JO9,INDEX($OL$1:$PC$19,15,MATCH(JO$2&amp;JO$6,INDEX($OL$1:$PC$19,2,)&amp;INDEX($OL$1:$PC$19,6,),0)))+JO9*SUMPRODUCT($OL$7:$PC$7,$OL$15:$PC$15)-JO$12*INDEX($OF$1:$OK$19,15,MATCH(JO13,$OF$1:$OK$1,0))+JO9*SUMPRODUCT($OL$7:$PC$7,$OL$10:$PC$10)*SUMPRODUCT($OF$10:$OI$10,$OF$15:$OI$15)+SUMPRODUCT($OL$7:$PC$7,$OL$11:$PC$11)*SUMPRODUCT($OF$11:$OI$11,$OF$15:$OI$15),"")</f>
        <v/>
      </c>
      <c r="JP15" s="19" t="str">
        <f t="array" ref="JP15">IF(JP$7="1",JP144/3.6-PRODUCT(JP9,INDEX($OL$1:$PC$19,15,MATCH(JP$2&amp;JP$6,INDEX($OL$1:$PC$19,2,)&amp;INDEX($OL$1:$PC$19,6,),0)))+JP9*SUMPRODUCT($OL$7:$PC$7,$OL$15:$PC$15)-JP$12*INDEX($OF$1:$OK$19,15,MATCH(JP13,$OF$1:$OK$1,0))+JP9*SUMPRODUCT($OL$7:$PC$7,$OL$10:$PC$10)*SUMPRODUCT($OF$10:$OI$10,$OF$15:$OI$15)+SUMPRODUCT($OL$7:$PC$7,$OL$11:$PC$11)*SUMPRODUCT($OF$11:$OI$11,$OF$15:$OI$15),"")</f>
        <v/>
      </c>
      <c r="JQ15" s="19" t="str">
        <f t="array" ref="JQ15">IF(JQ$7="1",JQ144/3.6-PRODUCT(JQ9,INDEX($OL$1:$PC$19,15,MATCH(JQ$2&amp;JQ$6,INDEX($OL$1:$PC$19,2,)&amp;INDEX($OL$1:$PC$19,6,),0)))+JQ9*SUMPRODUCT($OL$7:$PC$7,$OL$15:$PC$15)-JQ$12*INDEX($OF$1:$OK$19,15,MATCH(JQ13,$OF$1:$OK$1,0))+JQ9*SUMPRODUCT($OL$7:$PC$7,$OL$10:$PC$10)*SUMPRODUCT($OF$10:$OI$10,$OF$15:$OI$15)+SUMPRODUCT($OL$7:$PC$7,$OL$11:$PC$11)*SUMPRODUCT($OF$11:$OI$11,$OF$15:$OI$15),"")</f>
        <v/>
      </c>
      <c r="JR15" s="19" t="str">
        <f t="array" ref="JR15">IF(JR$7="1",JR144/3.6-PRODUCT(JR9,INDEX($OL$1:$PC$19,15,MATCH(JR$2&amp;JR$6,INDEX($OL$1:$PC$19,2,)&amp;INDEX($OL$1:$PC$19,6,),0)))+JR9*SUMPRODUCT($OL$7:$PC$7,$OL$15:$PC$15)-JR$12*INDEX($OF$1:$OK$19,15,MATCH(JR13,$OF$1:$OK$1,0))+JR9*SUMPRODUCT($OL$7:$PC$7,$OL$10:$PC$10)*SUMPRODUCT($OF$10:$OI$10,$OF$15:$OI$15)+SUMPRODUCT($OL$7:$PC$7,$OL$11:$PC$11)*SUMPRODUCT($OF$11:$OI$11,$OF$15:$OI$15),"")</f>
        <v/>
      </c>
      <c r="JS15" s="19" t="str">
        <f t="array" ref="JS15">IF(JS$7="1",JS144/3.6-PRODUCT(JS9,INDEX($OL$1:$PC$19,15,MATCH(JS$2&amp;JS$6,INDEX($OL$1:$PC$19,2,)&amp;INDEX($OL$1:$PC$19,6,),0)))+JS9*SUMPRODUCT($OL$7:$PC$7,$OL$15:$PC$15)-JS$12*INDEX($OF$1:$OK$19,15,MATCH(JS13,$OF$1:$OK$1,0))+JS9*SUMPRODUCT($OL$7:$PC$7,$OL$10:$PC$10)*SUMPRODUCT($OF$10:$OI$10,$OF$15:$OI$15)+SUMPRODUCT($OL$7:$PC$7,$OL$11:$PC$11)*SUMPRODUCT($OF$11:$OI$11,$OF$15:$OI$15),"")</f>
        <v/>
      </c>
      <c r="JT15" s="19" t="str">
        <f t="array" ref="JT15">IF(JT$7="1",JT144/3.6-PRODUCT(JT9,INDEX($OL$1:$PC$19,15,MATCH(JT$2&amp;JT$6,INDEX($OL$1:$PC$19,2,)&amp;INDEX($OL$1:$PC$19,6,),0)))+JT9*SUMPRODUCT($OL$7:$PC$7,$OL$15:$PC$15)-JT$12*INDEX($OF$1:$OK$19,15,MATCH(JT13,$OF$1:$OK$1,0))+JT9*SUMPRODUCT($OL$7:$PC$7,$OL$10:$PC$10)*SUMPRODUCT($OF$10:$OI$10,$OF$15:$OI$15)+SUMPRODUCT($OL$7:$PC$7,$OL$11:$PC$11)*SUMPRODUCT($OF$11:$OI$11,$OF$15:$OI$15),"")</f>
        <v/>
      </c>
      <c r="JU15" s="19" t="str">
        <f t="array" ref="JU15">IF(JU$7="1",JU144/3.6-PRODUCT(JU9,INDEX($OL$1:$PC$19,15,MATCH(JU$2&amp;JU$6,INDEX($OL$1:$PC$19,2,)&amp;INDEX($OL$1:$PC$19,6,),0)))+JU9*SUMPRODUCT($OL$7:$PC$7,$OL$15:$PC$15)-JU$12*INDEX($OF$1:$OK$19,15,MATCH(JU13,$OF$1:$OK$1,0))+JU9*SUMPRODUCT($OL$7:$PC$7,$OL$10:$PC$10)*SUMPRODUCT($OF$10:$OI$10,$OF$15:$OI$15)+SUMPRODUCT($OL$7:$PC$7,$OL$11:$PC$11)*SUMPRODUCT($OF$11:$OI$11,$OF$15:$OI$15),"")</f>
        <v/>
      </c>
      <c r="JV15" s="19" t="str">
        <f t="array" ref="JV15">IF(JV$7="1",JV144/3.6-PRODUCT(JV9,INDEX($OL$1:$PC$19,15,MATCH(JV$2&amp;JV$6,INDEX($OL$1:$PC$19,2,)&amp;INDEX($OL$1:$PC$19,6,),0)))+JV9*SUMPRODUCT($OL$7:$PC$7,$OL$15:$PC$15)-JV$12*INDEX($OF$1:$OK$19,15,MATCH(JV13,$OF$1:$OK$1,0))+JV9*SUMPRODUCT($OL$7:$PC$7,$OL$10:$PC$10)*SUMPRODUCT($OF$10:$OI$10,$OF$15:$OI$15)+SUMPRODUCT($OL$7:$PC$7,$OL$11:$PC$11)*SUMPRODUCT($OF$11:$OI$11,$OF$15:$OI$15),"")</f>
        <v/>
      </c>
      <c r="JW15" s="19" t="str">
        <f t="array" ref="JW15">IF(JW$7="1",JW144/3.6-PRODUCT(JW9,INDEX($OL$1:$PC$19,15,MATCH(JW$2&amp;JW$6,INDEX($OL$1:$PC$19,2,)&amp;INDEX($OL$1:$PC$19,6,),0)))+JW9*SUMPRODUCT($OL$7:$PC$7,$OL$15:$PC$15)-JW$12*INDEX($OF$1:$OK$19,15,MATCH(JW13,$OF$1:$OK$1,0))+JW9*SUMPRODUCT($OL$7:$PC$7,$OL$10:$PC$10)*SUMPRODUCT($OF$10:$OI$10,$OF$15:$OI$15)+SUMPRODUCT($OL$7:$PC$7,$OL$11:$PC$11)*SUMPRODUCT($OF$11:$OI$11,$OF$15:$OI$15),"")</f>
        <v/>
      </c>
      <c r="JX15" s="19" t="str">
        <f t="array" ref="JX15">IF(JX$7="1",JX144/3.6-PRODUCT(JX9,INDEX($OL$1:$PC$19,15,MATCH(JX$2&amp;JX$6,INDEX($OL$1:$PC$19,2,)&amp;INDEX($OL$1:$PC$19,6,),0)))+JX9*SUMPRODUCT($OL$7:$PC$7,$OL$15:$PC$15)-JX$12*INDEX($OF$1:$OK$19,15,MATCH(JX13,$OF$1:$OK$1,0))+JX9*SUMPRODUCT($OL$7:$PC$7,$OL$10:$PC$10)*SUMPRODUCT($OF$10:$OI$10,$OF$15:$OI$15)+SUMPRODUCT($OL$7:$PC$7,$OL$11:$PC$11)*SUMPRODUCT($OF$11:$OI$11,$OF$15:$OI$15),"")</f>
        <v/>
      </c>
      <c r="JY15" s="19" t="str">
        <f t="array" ref="JY15">IF(JY$7="1",JY144/3.6-PRODUCT(JY9,INDEX($OL$1:$PC$19,15,MATCH(JY$2&amp;JY$6,INDEX($OL$1:$PC$19,2,)&amp;INDEX($OL$1:$PC$19,6,),0)))+JY9*SUMPRODUCT($OL$7:$PC$7,$OL$15:$PC$15)-JY$12*INDEX($OF$1:$OK$19,15,MATCH(JY13,$OF$1:$OK$1,0))+JY9*SUMPRODUCT($OL$7:$PC$7,$OL$10:$PC$10)*SUMPRODUCT($OF$10:$OI$10,$OF$15:$OI$15)+SUMPRODUCT($OL$7:$PC$7,$OL$11:$PC$11)*SUMPRODUCT($OF$11:$OI$11,$OF$15:$OI$15),"")</f>
        <v/>
      </c>
      <c r="JZ15" s="19" t="str">
        <f t="array" ref="JZ15">IF(JZ$7="1",JZ144/3.6-PRODUCT(JZ9,INDEX($OL$1:$PC$19,15,MATCH(JZ$2&amp;JZ$6,INDEX($OL$1:$PC$19,2,)&amp;INDEX($OL$1:$PC$19,6,),0)))+JZ9*SUMPRODUCT($OL$7:$PC$7,$OL$15:$PC$15)-JZ$12*INDEX($OF$1:$OK$19,15,MATCH(JZ13,$OF$1:$OK$1,0))+JZ9*SUMPRODUCT($OL$7:$PC$7,$OL$10:$PC$10)*SUMPRODUCT($OF$10:$OI$10,$OF$15:$OI$15)+SUMPRODUCT($OL$7:$PC$7,$OL$11:$PC$11)*SUMPRODUCT($OF$11:$OI$11,$OF$15:$OI$15),"")</f>
        <v/>
      </c>
      <c r="KA15" s="19" t="str">
        <f t="array" ref="KA15">IF(KA$7="1",KA144/3.6-PRODUCT(KA9,INDEX($OL$1:$PC$19,15,MATCH(KA$2&amp;KA$6,INDEX($OL$1:$PC$19,2,)&amp;INDEX($OL$1:$PC$19,6,),0)))+KA9*SUMPRODUCT($OL$7:$PC$7,$OL$15:$PC$15)-KA$12*INDEX($OF$1:$OK$19,15,MATCH(KA13,$OF$1:$OK$1,0))+KA9*SUMPRODUCT($OL$7:$PC$7,$OL$10:$PC$10)*SUMPRODUCT($OF$10:$OI$10,$OF$15:$OI$15)+SUMPRODUCT($OL$7:$PC$7,$OL$11:$PC$11)*SUMPRODUCT($OF$11:$OI$11,$OF$15:$OI$15),"")</f>
        <v/>
      </c>
      <c r="KB15" s="19" t="str">
        <f t="array" ref="KB15">IF(KB$7="1",KB144/3.6-PRODUCT(KB9,INDEX($OL$1:$PC$19,15,MATCH(KB$2&amp;KB$6,INDEX($OL$1:$PC$19,2,)&amp;INDEX($OL$1:$PC$19,6,),0)))+KB9*SUMPRODUCT($OL$7:$PC$7,$OL$15:$PC$15)-KB$12*INDEX($OF$1:$OK$19,15,MATCH(KB13,$OF$1:$OK$1,0))+KB9*SUMPRODUCT($OL$7:$PC$7,$OL$10:$PC$10)*SUMPRODUCT($OF$10:$OI$10,$OF$15:$OI$15)+SUMPRODUCT($OL$7:$PC$7,$OL$11:$PC$11)*SUMPRODUCT($OF$11:$OI$11,$OF$15:$OI$15),"")</f>
        <v/>
      </c>
      <c r="KC15" s="19" t="str">
        <f t="array" ref="KC15">IF(KC$7="1",KC144/3.6-PRODUCT(KC9,INDEX($OL$1:$PC$19,15,MATCH(KC$2&amp;KC$6,INDEX($OL$1:$PC$19,2,)&amp;INDEX($OL$1:$PC$19,6,),0)))+KC9*SUMPRODUCT($OL$7:$PC$7,$OL$15:$PC$15)-KC$12*INDEX($OF$1:$OK$19,15,MATCH(KC13,$OF$1:$OK$1,0))+KC9*SUMPRODUCT($OL$7:$PC$7,$OL$10:$PC$10)*SUMPRODUCT($OF$10:$OI$10,$OF$15:$OI$15)+SUMPRODUCT($OL$7:$PC$7,$OL$11:$PC$11)*SUMPRODUCT($OF$11:$OI$11,$OF$15:$OI$15),"")</f>
        <v/>
      </c>
      <c r="KD15" s="19" t="str">
        <f t="array" ref="KD15">IF(KD$7="1",KD144/3.6-PRODUCT(KD9,INDEX($OL$1:$PC$19,15,MATCH(KD$2&amp;KD$6,INDEX($OL$1:$PC$19,2,)&amp;INDEX($OL$1:$PC$19,6,),0)))+KD9*SUMPRODUCT($OL$7:$PC$7,$OL$15:$PC$15)-KD$12*INDEX($OF$1:$OK$19,15,MATCH(KD13,$OF$1:$OK$1,0))+KD9*SUMPRODUCT($OL$7:$PC$7,$OL$10:$PC$10)*SUMPRODUCT($OF$10:$OI$10,$OF$15:$OI$15)+SUMPRODUCT($OL$7:$PC$7,$OL$11:$PC$11)*SUMPRODUCT($OF$11:$OI$11,$OF$15:$OI$15),"")</f>
        <v/>
      </c>
      <c r="KE15" s="19" t="str">
        <f t="array" ref="KE15">IF(KE$7="1",KE144/3.6-PRODUCT(KE9,INDEX($OL$1:$PC$19,15,MATCH(KE$2&amp;KE$6,INDEX($OL$1:$PC$19,2,)&amp;INDEX($OL$1:$PC$19,6,),0)))+KE9*SUMPRODUCT($OL$7:$PC$7,$OL$15:$PC$15)-KE$12*INDEX($OF$1:$OK$19,15,MATCH(KE13,$OF$1:$OK$1,0))+KE9*SUMPRODUCT($OL$7:$PC$7,$OL$10:$PC$10)*SUMPRODUCT($OF$10:$OI$10,$OF$15:$OI$15)+SUMPRODUCT($OL$7:$PC$7,$OL$11:$PC$11)*SUMPRODUCT($OF$11:$OI$11,$OF$15:$OI$15),"")</f>
        <v/>
      </c>
      <c r="KF15" s="19" t="str">
        <f t="array" ref="KF15">IF(KF$7="1",KF144/3.6-PRODUCT(KF9,INDEX($OL$1:$PC$19,15,MATCH(KF$2&amp;KF$6,INDEX($OL$1:$PC$19,2,)&amp;INDEX($OL$1:$PC$19,6,),0)))+KF9*SUMPRODUCT($OL$7:$PC$7,$OL$15:$PC$15)-KF$12*INDEX($OF$1:$OK$19,15,MATCH(KF13,$OF$1:$OK$1,0))+KF9*SUMPRODUCT($OL$7:$PC$7,$OL$10:$PC$10)*SUMPRODUCT($OF$10:$OI$10,$OF$15:$OI$15)+SUMPRODUCT($OL$7:$PC$7,$OL$11:$PC$11)*SUMPRODUCT($OF$11:$OI$11,$OF$15:$OI$15),"")</f>
        <v/>
      </c>
      <c r="KG15" s="19" t="str">
        <f t="array" ref="KG15">IF(KG$7="1",KG144/3.6-PRODUCT(KG9,INDEX($OL$1:$PC$19,15,MATCH(KG$2&amp;KG$6,INDEX($OL$1:$PC$19,2,)&amp;INDEX($OL$1:$PC$19,6,),0)))+KG9*SUMPRODUCT($OL$7:$PC$7,$OL$15:$PC$15)-KG$12*INDEX($OF$1:$OK$19,15,MATCH(KG13,$OF$1:$OK$1,0))+KG9*SUMPRODUCT($OL$7:$PC$7,$OL$10:$PC$10)*SUMPRODUCT($OF$10:$OI$10,$OF$15:$OI$15)+SUMPRODUCT($OL$7:$PC$7,$OL$11:$PC$11)*SUMPRODUCT($OF$11:$OI$11,$OF$15:$OI$15),"")</f>
        <v/>
      </c>
      <c r="KH15" s="19" t="str">
        <f t="array" ref="KH15">IF(KH$7="1",KH144/3.6-PRODUCT(KH9,INDEX($OL$1:$PC$19,15,MATCH(KH$2&amp;KH$6,INDEX($OL$1:$PC$19,2,)&amp;INDEX($OL$1:$PC$19,6,),0)))+KH9*SUMPRODUCT($OL$7:$PC$7,$OL$15:$PC$15)-KH$12*INDEX($OF$1:$OK$19,15,MATCH(KH13,$OF$1:$OK$1,0))+KH9*SUMPRODUCT($OL$7:$PC$7,$OL$10:$PC$10)*SUMPRODUCT($OF$10:$OI$10,$OF$15:$OI$15)+SUMPRODUCT($OL$7:$PC$7,$OL$11:$PC$11)*SUMPRODUCT($OF$11:$OI$11,$OF$15:$OI$15),"")</f>
        <v/>
      </c>
      <c r="KI15" s="19" t="str">
        <f t="array" ref="KI15">IF(KI$7="1",KI144/3.6-PRODUCT(KI9,INDEX($OL$1:$PC$19,15,MATCH(KI$2&amp;KI$6,INDEX($OL$1:$PC$19,2,)&amp;INDEX($OL$1:$PC$19,6,),0)))+KI9*SUMPRODUCT($OL$7:$PC$7,$OL$15:$PC$15)-KI$12*INDEX($OF$1:$OK$19,15,MATCH(KI13,$OF$1:$OK$1,0))+KI9*SUMPRODUCT($OL$7:$PC$7,$OL$10:$PC$10)*SUMPRODUCT($OF$10:$OI$10,$OF$15:$OI$15)+SUMPRODUCT($OL$7:$PC$7,$OL$11:$PC$11)*SUMPRODUCT($OF$11:$OI$11,$OF$15:$OI$15),"")</f>
        <v/>
      </c>
      <c r="KJ15" s="19" t="str">
        <f t="array" ref="KJ15">IF(KJ$7="1",KJ144/3.6-PRODUCT(KJ9,INDEX($OL$1:$PC$19,15,MATCH(KJ$2&amp;KJ$6,INDEX($OL$1:$PC$19,2,)&amp;INDEX($OL$1:$PC$19,6,),0)))+KJ9*SUMPRODUCT($OL$7:$PC$7,$OL$15:$PC$15)-KJ$12*INDEX($OF$1:$OK$19,15,MATCH(KJ13,$OF$1:$OK$1,0))+KJ9*SUMPRODUCT($OL$7:$PC$7,$OL$10:$PC$10)*SUMPRODUCT($OF$10:$OI$10,$OF$15:$OI$15)+SUMPRODUCT($OL$7:$PC$7,$OL$11:$PC$11)*SUMPRODUCT($OF$11:$OI$11,$OF$15:$OI$15),"")</f>
        <v/>
      </c>
      <c r="KK15" s="19" t="str">
        <f t="array" ref="KK15">IF(KK$7="1",KK144/3.6-PRODUCT(KK9,INDEX($OL$1:$PC$19,15,MATCH(KK$2&amp;KK$6,INDEX($OL$1:$PC$19,2,)&amp;INDEX($OL$1:$PC$19,6,),0)))+KK9*SUMPRODUCT($OL$7:$PC$7,$OL$15:$PC$15)-KK$12*INDEX($OF$1:$OK$19,15,MATCH(KK13,$OF$1:$OK$1,0))+KK9*SUMPRODUCT($OL$7:$PC$7,$OL$10:$PC$10)*SUMPRODUCT($OF$10:$OI$10,$OF$15:$OI$15)+SUMPRODUCT($OL$7:$PC$7,$OL$11:$PC$11)*SUMPRODUCT($OF$11:$OI$11,$OF$15:$OI$15),"")</f>
        <v/>
      </c>
      <c r="KL15" s="19" t="str">
        <f t="array" ref="KL15">IF(KL$7="1",KL144/3.6-PRODUCT(KL9,INDEX($OL$1:$PC$19,15,MATCH(KL$2&amp;KL$6,INDEX($OL$1:$PC$19,2,)&amp;INDEX($OL$1:$PC$19,6,),0)))+KL9*SUMPRODUCT($OL$7:$PC$7,$OL$15:$PC$15)-KL$12*INDEX($OF$1:$OK$19,15,MATCH(KL13,$OF$1:$OK$1,0))+KL9*SUMPRODUCT($OL$7:$PC$7,$OL$10:$PC$10)*SUMPRODUCT($OF$10:$OI$10,$OF$15:$OI$15)+SUMPRODUCT($OL$7:$PC$7,$OL$11:$PC$11)*SUMPRODUCT($OF$11:$OI$11,$OF$15:$OI$15),"")</f>
        <v/>
      </c>
      <c r="KM15" s="19" t="str">
        <f t="array" ref="KM15">IF(KM$7="1",KM144/3.6-PRODUCT(KM9,INDEX($OL$1:$PC$19,15,MATCH(KM$2&amp;KM$6,INDEX($OL$1:$PC$19,2,)&amp;INDEX($OL$1:$PC$19,6,),0)))+KM9*SUMPRODUCT($OL$7:$PC$7,$OL$15:$PC$15)-KM$12*INDEX($OF$1:$OK$19,15,MATCH(KM13,$OF$1:$OK$1,0))+KM9*SUMPRODUCT($OL$7:$PC$7,$OL$10:$PC$10)*SUMPRODUCT($OF$10:$OI$10,$OF$15:$OI$15)+SUMPRODUCT($OL$7:$PC$7,$OL$11:$PC$11)*SUMPRODUCT($OF$11:$OI$11,$OF$15:$OI$15),"")</f>
        <v/>
      </c>
      <c r="KN15" s="19" t="str">
        <f t="array" ref="KN15">IF(KN$7="1",KN144/3.6-PRODUCT(KN9,INDEX($OL$1:$PC$19,15,MATCH(KN$2&amp;KN$6,INDEX($OL$1:$PC$19,2,)&amp;INDEX($OL$1:$PC$19,6,),0)))+KN9*SUMPRODUCT($OL$7:$PC$7,$OL$15:$PC$15)-KN$12*INDEX($OF$1:$OK$19,15,MATCH(KN13,$OF$1:$OK$1,0))+KN9*SUMPRODUCT($OL$7:$PC$7,$OL$10:$PC$10)*SUMPRODUCT($OF$10:$OI$10,$OF$15:$OI$15)+SUMPRODUCT($OL$7:$PC$7,$OL$11:$PC$11)*SUMPRODUCT($OF$11:$OI$11,$OF$15:$OI$15),"")</f>
        <v/>
      </c>
      <c r="KO15" s="19" t="str">
        <f t="array" ref="KO15">IF(KO$7="1",KO144/3.6-PRODUCT(KO9,INDEX($OL$1:$PC$19,15,MATCH(KO$2&amp;KO$6,INDEX($OL$1:$PC$19,2,)&amp;INDEX($OL$1:$PC$19,6,),0)))+KO9*SUMPRODUCT($OL$7:$PC$7,$OL$15:$PC$15)-KO$12*INDEX($OF$1:$OK$19,15,MATCH(KO13,$OF$1:$OK$1,0))+KO9*SUMPRODUCT($OL$7:$PC$7,$OL$10:$PC$10)*SUMPRODUCT($OF$10:$OI$10,$OF$15:$OI$15)+SUMPRODUCT($OL$7:$PC$7,$OL$11:$PC$11)*SUMPRODUCT($OF$11:$OI$11,$OF$15:$OI$15),"")</f>
        <v/>
      </c>
      <c r="KP15" s="19" t="str">
        <f t="array" ref="KP15">IF(KP$7="1",KP144/3.6-PRODUCT(KP9,INDEX($OL$1:$PC$19,15,MATCH(KP$2&amp;KP$6,INDEX($OL$1:$PC$19,2,)&amp;INDEX($OL$1:$PC$19,6,),0)))+KP9*SUMPRODUCT($OL$7:$PC$7,$OL$15:$PC$15)-KP$12*INDEX($OF$1:$OK$19,15,MATCH(KP13,$OF$1:$OK$1,0))+KP9*SUMPRODUCT($OL$7:$PC$7,$OL$10:$PC$10)*SUMPRODUCT($OF$10:$OI$10,$OF$15:$OI$15)+SUMPRODUCT($OL$7:$PC$7,$OL$11:$PC$11)*SUMPRODUCT($OF$11:$OI$11,$OF$15:$OI$15),"")</f>
        <v/>
      </c>
      <c r="KQ15" s="19" t="str">
        <f t="array" ref="KQ15">IF(KQ$7="1",KQ144/3.6-PRODUCT(KQ9,INDEX($OL$1:$PC$19,15,MATCH(KQ$2&amp;KQ$6,INDEX($OL$1:$PC$19,2,)&amp;INDEX($OL$1:$PC$19,6,),0)))+KQ9*SUMPRODUCT($OL$7:$PC$7,$OL$15:$PC$15)-KQ$12*INDEX($OF$1:$OK$19,15,MATCH(KQ13,$OF$1:$OK$1,0))+KQ9*SUMPRODUCT($OL$7:$PC$7,$OL$10:$PC$10)*SUMPRODUCT($OF$10:$OI$10,$OF$15:$OI$15)+SUMPRODUCT($OL$7:$PC$7,$OL$11:$PC$11)*SUMPRODUCT($OF$11:$OI$11,$OF$15:$OI$15),"")</f>
        <v/>
      </c>
      <c r="KR15" s="19" t="str">
        <f t="array" ref="KR15">IF(KR$7="1",KR144/3.6-PRODUCT(KR9,INDEX($OL$1:$PC$19,15,MATCH(KR$2&amp;KR$6,INDEX($OL$1:$PC$19,2,)&amp;INDEX($OL$1:$PC$19,6,),0)))+KR9*SUMPRODUCT($OL$7:$PC$7,$OL$15:$PC$15)-KR$12*INDEX($OF$1:$OK$19,15,MATCH(KR13,$OF$1:$OK$1,0))+KR9*SUMPRODUCT($OL$7:$PC$7,$OL$10:$PC$10)*SUMPRODUCT($OF$10:$OI$10,$OF$15:$OI$15)+SUMPRODUCT($OL$7:$PC$7,$OL$11:$PC$11)*SUMPRODUCT($OF$11:$OI$11,$OF$15:$OI$15),"")</f>
        <v/>
      </c>
      <c r="KS15" s="19" t="str">
        <f t="array" ref="KS15">IF(KS$7="1",KS144/3.6-PRODUCT(KS9,INDEX($OL$1:$PC$19,15,MATCH(KS$2&amp;KS$6,INDEX($OL$1:$PC$19,2,)&amp;INDEX($OL$1:$PC$19,6,),0)))+KS9*SUMPRODUCT($OL$7:$PC$7,$OL$15:$PC$15)-KS$12*INDEX($OF$1:$OK$19,15,MATCH(KS13,$OF$1:$OK$1,0))+KS9*SUMPRODUCT($OL$7:$PC$7,$OL$10:$PC$10)*SUMPRODUCT($OF$10:$OI$10,$OF$15:$OI$15)+SUMPRODUCT($OL$7:$PC$7,$OL$11:$PC$11)*SUMPRODUCT($OF$11:$OI$11,$OF$15:$OI$15),"")</f>
        <v/>
      </c>
      <c r="KT15" s="19" t="str">
        <f t="array" ref="KT15">IF(KT$7="1",KT144/3.6-PRODUCT(KT9,INDEX($OL$1:$PC$19,15,MATCH(KT$2&amp;KT$6,INDEX($OL$1:$PC$19,2,)&amp;INDEX($OL$1:$PC$19,6,),0)))+KT9*SUMPRODUCT($OL$7:$PC$7,$OL$15:$PC$15)-KT$12*INDEX($OF$1:$OK$19,15,MATCH(KT13,$OF$1:$OK$1,0))+KT9*SUMPRODUCT($OL$7:$PC$7,$OL$10:$PC$10)*SUMPRODUCT($OF$10:$OI$10,$OF$15:$OI$15)+SUMPRODUCT($OL$7:$PC$7,$OL$11:$PC$11)*SUMPRODUCT($OF$11:$OI$11,$OF$15:$OI$15),"")</f>
        <v/>
      </c>
      <c r="KU15" s="19" t="str">
        <f t="array" ref="KU15">IF(KU$7="1",KU144/3.6-PRODUCT(KU9,INDEX($OL$1:$PC$19,15,MATCH(KU$2&amp;KU$6,INDEX($OL$1:$PC$19,2,)&amp;INDEX($OL$1:$PC$19,6,),0)))+KU9*SUMPRODUCT($OL$7:$PC$7,$OL$15:$PC$15)-KU$12*INDEX($OF$1:$OK$19,15,MATCH(KU13,$OF$1:$OK$1,0))+KU9*SUMPRODUCT($OL$7:$PC$7,$OL$10:$PC$10)*SUMPRODUCT($OF$10:$OI$10,$OF$15:$OI$15)+SUMPRODUCT($OL$7:$PC$7,$OL$11:$PC$11)*SUMPRODUCT($OF$11:$OI$11,$OF$15:$OI$15),"")</f>
        <v/>
      </c>
      <c r="KV15" s="19" t="str">
        <f t="array" ref="KV15">IF(KV$7="1",KV144/3.6-PRODUCT(KV9,INDEX($OL$1:$PC$19,15,MATCH(KV$2&amp;KV$6,INDEX($OL$1:$PC$19,2,)&amp;INDEX($OL$1:$PC$19,6,),0)))+KV9*SUMPRODUCT($OL$7:$PC$7,$OL$15:$PC$15)-KV$12*INDEX($OF$1:$OK$19,15,MATCH(KV13,$OF$1:$OK$1,0))+KV9*SUMPRODUCT($OL$7:$PC$7,$OL$10:$PC$10)*SUMPRODUCT($OF$10:$OI$10,$OF$15:$OI$15)+SUMPRODUCT($OL$7:$PC$7,$OL$11:$PC$11)*SUMPRODUCT($OF$11:$OI$11,$OF$15:$OI$15),"")</f>
        <v/>
      </c>
      <c r="KW15" s="19" t="str">
        <f t="array" ref="KW15">IF(KW$7="1",KW144/3.6-PRODUCT(KW9,INDEX($OL$1:$PC$19,15,MATCH(KW$2&amp;KW$6,INDEX($OL$1:$PC$19,2,)&amp;INDEX($OL$1:$PC$19,6,),0)))+KW9*SUMPRODUCT($OL$7:$PC$7,$OL$15:$PC$15)-KW$12*INDEX($OF$1:$OK$19,15,MATCH(KW13,$OF$1:$OK$1,0))+KW9*SUMPRODUCT($OL$7:$PC$7,$OL$10:$PC$10)*SUMPRODUCT($OF$10:$OI$10,$OF$15:$OI$15)+SUMPRODUCT($OL$7:$PC$7,$OL$11:$PC$11)*SUMPRODUCT($OF$11:$OI$11,$OF$15:$OI$15),"")</f>
        <v/>
      </c>
      <c r="KX15" s="19" t="str">
        <f t="array" ref="KX15">IF(KX$7="1",KX144/3.6-PRODUCT(KX9,INDEX($OL$1:$PC$19,15,MATCH(KX$2&amp;KX$6,INDEX($OL$1:$PC$19,2,)&amp;INDEX($OL$1:$PC$19,6,),0)))+KX9*SUMPRODUCT($OL$7:$PC$7,$OL$15:$PC$15)-KX$12*INDEX($OF$1:$OK$19,15,MATCH(KX13,$OF$1:$OK$1,0))+KX9*SUMPRODUCT($OL$7:$PC$7,$OL$10:$PC$10)*SUMPRODUCT($OF$10:$OI$10,$OF$15:$OI$15)+SUMPRODUCT($OL$7:$PC$7,$OL$11:$PC$11)*SUMPRODUCT($OF$11:$OI$11,$OF$15:$OI$15),"")</f>
        <v/>
      </c>
      <c r="KY15" s="19" t="str">
        <f t="array" ref="KY15">IF(KY$7="1",KY144/3.6-PRODUCT(KY9,INDEX($OL$1:$PC$19,15,MATCH(KY$2&amp;KY$6,INDEX($OL$1:$PC$19,2,)&amp;INDEX($OL$1:$PC$19,6,),0)))+KY9*SUMPRODUCT($OL$7:$PC$7,$OL$15:$PC$15)-KY$12*INDEX($OF$1:$OK$19,15,MATCH(KY13,$OF$1:$OK$1,0))+KY9*SUMPRODUCT($OL$7:$PC$7,$OL$10:$PC$10)*SUMPRODUCT($OF$10:$OI$10,$OF$15:$OI$15)+SUMPRODUCT($OL$7:$PC$7,$OL$11:$PC$11)*SUMPRODUCT($OF$11:$OI$11,$OF$15:$OI$15),"")</f>
        <v/>
      </c>
      <c r="KZ15" s="19" t="str">
        <f t="array" ref="KZ15">IF(KZ$7="1",KZ144/3.6-PRODUCT(KZ9,INDEX($OL$1:$PC$19,15,MATCH(KZ$2&amp;KZ$6,INDEX($OL$1:$PC$19,2,)&amp;INDEX($OL$1:$PC$19,6,),0)))+KZ9*SUMPRODUCT($OL$7:$PC$7,$OL$15:$PC$15)-KZ$12*INDEX($OF$1:$OK$19,15,MATCH(KZ13,$OF$1:$OK$1,0))+KZ9*SUMPRODUCT($OL$7:$PC$7,$OL$10:$PC$10)*SUMPRODUCT($OF$10:$OI$10,$OF$15:$OI$15)+SUMPRODUCT($OL$7:$PC$7,$OL$11:$PC$11)*SUMPRODUCT($OF$11:$OI$11,$OF$15:$OI$15),"")</f>
        <v/>
      </c>
      <c r="LA15" s="19" t="str">
        <f t="array" ref="LA15">IF(LA$7="1",LA144/3.6-PRODUCT(LA9,INDEX($OL$1:$PC$19,15,MATCH(LA$2&amp;LA$6,INDEX($OL$1:$PC$19,2,)&amp;INDEX($OL$1:$PC$19,6,),0)))+LA9*SUMPRODUCT($OL$7:$PC$7,$OL$15:$PC$15)-LA$12*INDEX($OF$1:$OK$19,15,MATCH(LA13,$OF$1:$OK$1,0))+LA9*SUMPRODUCT($OL$7:$PC$7,$OL$10:$PC$10)*SUMPRODUCT($OF$10:$OI$10,$OF$15:$OI$15)+SUMPRODUCT($OL$7:$PC$7,$OL$11:$PC$11)*SUMPRODUCT($OF$11:$OI$11,$OF$15:$OI$15),"")</f>
        <v/>
      </c>
      <c r="LB15" s="19">
        <f t="array" ref="LB15">IF(LB$7="1",LB144/3.6-PRODUCT(LB9,INDEX($OL$1:$PC$19,15,MATCH(LB$2&amp;LB$6,INDEX($OL$1:$PC$19,2,)&amp;INDEX($OL$1:$PC$19,6,),0)))+LB9*SUMPRODUCT($OL$7:$PC$7,$OL$15:$PC$15)-LB$12*INDEX($OF$1:$OK$19,15,MATCH(LB13,$OF$1:$OK$1,0))+LB9*SUMPRODUCT($OL$7:$PC$7,$OL$10:$PC$10)*SUMPRODUCT($OF$10:$OI$10,$OF$15:$OI$15)+SUMPRODUCT($OL$7:$PC$7,$OL$11:$PC$11)*SUMPRODUCT($OF$11:$OI$11,$OF$15:$OI$15),"")</f>
        <v>3338.1668080394443</v>
      </c>
      <c r="LC15" s="19" t="str">
        <f t="array" ref="LC15">IF(LC$7="1",LC144/3.6-PRODUCT(LC9,INDEX($OL$1:$PC$19,15,MATCH(LC$2&amp;LC$6,INDEX($OL$1:$PC$19,2,)&amp;INDEX($OL$1:$PC$19,6,),0)))+LC9*SUMPRODUCT($OL$7:$PC$7,$OL$15:$PC$15)-LC$12*INDEX($OF$1:$OK$19,15,MATCH(LC13,$OF$1:$OK$1,0))+LC9*SUMPRODUCT($OL$7:$PC$7,$OL$10:$PC$10)*SUMPRODUCT($OF$10:$OI$10,$OF$15:$OI$15)+SUMPRODUCT($OL$7:$PC$7,$OL$11:$PC$11)*SUMPRODUCT($OF$11:$OI$11,$OF$15:$OI$15),"")</f>
        <v/>
      </c>
      <c r="LD15" s="19" t="str">
        <f t="array" ref="LD15">IF(LD$7="1",LD144/3.6-PRODUCT(LD9,INDEX($OL$1:$PC$19,15,MATCH(LD$2&amp;LD$6,INDEX($OL$1:$PC$19,2,)&amp;INDEX($OL$1:$PC$19,6,),0)))+LD9*SUMPRODUCT($OL$7:$PC$7,$OL$15:$PC$15)-LD$12*INDEX($OF$1:$OK$19,15,MATCH(LD13,$OF$1:$OK$1,0))+LD9*SUMPRODUCT($OL$7:$PC$7,$OL$10:$PC$10)*SUMPRODUCT($OF$10:$OI$10,$OF$15:$OI$15)+SUMPRODUCT($OL$7:$PC$7,$OL$11:$PC$11)*SUMPRODUCT($OF$11:$OI$11,$OF$15:$OI$15),"")</f>
        <v/>
      </c>
      <c r="LE15" s="19" t="str">
        <f t="array" ref="LE15">IF(LE$7="1",LE144/3.6-PRODUCT(LE9,INDEX($OL$1:$PC$19,15,MATCH(LE$2&amp;LE$6,INDEX($OL$1:$PC$19,2,)&amp;INDEX($OL$1:$PC$19,6,),0)))+LE9*SUMPRODUCT($OL$7:$PC$7,$OL$15:$PC$15)-LE$12*INDEX($OF$1:$OK$19,15,MATCH(LE13,$OF$1:$OK$1,0))+LE9*SUMPRODUCT($OL$7:$PC$7,$OL$10:$PC$10)*SUMPRODUCT($OF$10:$OI$10,$OF$15:$OI$15)+SUMPRODUCT($OL$7:$PC$7,$OL$11:$PC$11)*SUMPRODUCT($OF$11:$OI$11,$OF$15:$OI$15),"")</f>
        <v/>
      </c>
      <c r="LF15" s="19" t="str">
        <f t="array" ref="LF15">IF(LF$7="1",LF144/3.6-PRODUCT(LF9,INDEX($OL$1:$PC$19,15,MATCH(LF$2&amp;LF$6,INDEX($OL$1:$PC$19,2,)&amp;INDEX($OL$1:$PC$19,6,),0)))+LF9*SUMPRODUCT($OL$7:$PC$7,$OL$15:$PC$15)-LF$12*INDEX($OF$1:$OK$19,15,MATCH(LF13,$OF$1:$OK$1,0))+LF9*SUMPRODUCT($OL$7:$PC$7,$OL$10:$PC$10)*SUMPRODUCT($OF$10:$OI$10,$OF$15:$OI$15)+SUMPRODUCT($OL$7:$PC$7,$OL$11:$PC$11)*SUMPRODUCT($OF$11:$OI$11,$OF$15:$OI$15),"")</f>
        <v/>
      </c>
      <c r="LG15" s="19" t="str">
        <f t="array" ref="LG15">IF(LG$7="1",LG144/3.6-PRODUCT(LG9,INDEX($OL$1:$PC$19,15,MATCH(LG$2&amp;LG$6,INDEX($OL$1:$PC$19,2,)&amp;INDEX($OL$1:$PC$19,6,),0)))+LG9*SUMPRODUCT($OL$7:$PC$7,$OL$15:$PC$15)-LG$12*INDEX($OF$1:$OK$19,15,MATCH(LG13,$OF$1:$OK$1,0))+LG9*SUMPRODUCT($OL$7:$PC$7,$OL$10:$PC$10)*SUMPRODUCT($OF$10:$OI$10,$OF$15:$OI$15)+SUMPRODUCT($OL$7:$PC$7,$OL$11:$PC$11)*SUMPRODUCT($OF$11:$OI$11,$OF$15:$OI$15),"")</f>
        <v/>
      </c>
      <c r="LH15" s="19" t="str">
        <f t="array" ref="LH15">IF(LH$7="1",LH144/3.6-PRODUCT(LH9,INDEX($OL$1:$PC$19,15,MATCH(LH$2&amp;LH$6,INDEX($OL$1:$PC$19,2,)&amp;INDEX($OL$1:$PC$19,6,),0)))+LH9*SUMPRODUCT($OL$7:$PC$7,$OL$15:$PC$15)-LH$12*INDEX($OF$1:$OK$19,15,MATCH(LH13,$OF$1:$OK$1,0))+LH9*SUMPRODUCT($OL$7:$PC$7,$OL$10:$PC$10)*SUMPRODUCT($OF$10:$OI$10,$OF$15:$OI$15)+SUMPRODUCT($OL$7:$PC$7,$OL$11:$PC$11)*SUMPRODUCT($OF$11:$OI$11,$OF$15:$OI$15),"")</f>
        <v/>
      </c>
      <c r="LI15" s="19" t="str">
        <f t="array" ref="LI15">IF(LI$7="1",LI144/3.6-PRODUCT(LI9,INDEX($OL$1:$PC$19,15,MATCH(LI$2&amp;LI$6,INDEX($OL$1:$PC$19,2,)&amp;INDEX($OL$1:$PC$19,6,),0)))+LI9*SUMPRODUCT($OL$7:$PC$7,$OL$15:$PC$15)-LI$12*INDEX($OF$1:$OK$19,15,MATCH(LI13,$OF$1:$OK$1,0))+LI9*SUMPRODUCT($OL$7:$PC$7,$OL$10:$PC$10)*SUMPRODUCT($OF$10:$OI$10,$OF$15:$OI$15)+SUMPRODUCT($OL$7:$PC$7,$OL$11:$PC$11)*SUMPRODUCT($OF$11:$OI$11,$OF$15:$OI$15),"")</f>
        <v/>
      </c>
      <c r="LJ15" s="19" t="str">
        <f t="array" ref="LJ15">IF(LJ$7="1",LJ144/3.6-PRODUCT(LJ9,INDEX($OL$1:$PC$19,15,MATCH(LJ$2&amp;LJ$6,INDEX($OL$1:$PC$19,2,)&amp;INDEX($OL$1:$PC$19,6,),0)))+LJ9*SUMPRODUCT($OL$7:$PC$7,$OL$15:$PC$15)-LJ$12*INDEX($OF$1:$OK$19,15,MATCH(LJ13,$OF$1:$OK$1,0))+LJ9*SUMPRODUCT($OL$7:$PC$7,$OL$10:$PC$10)*SUMPRODUCT($OF$10:$OI$10,$OF$15:$OI$15)+SUMPRODUCT($OL$7:$PC$7,$OL$11:$PC$11)*SUMPRODUCT($OF$11:$OI$11,$OF$15:$OI$15),"")</f>
        <v/>
      </c>
      <c r="LK15" s="19" t="str">
        <f t="array" ref="LK15">IF(LK$7="1",LK144/3.6-PRODUCT(LK9,INDEX($OL$1:$PC$19,15,MATCH(LK$2&amp;LK$6,INDEX($OL$1:$PC$19,2,)&amp;INDEX($OL$1:$PC$19,6,),0)))+LK9*SUMPRODUCT($OL$7:$PC$7,$OL$15:$PC$15)-LK$12*INDEX($OF$1:$OK$19,15,MATCH(LK13,$OF$1:$OK$1,0))+LK9*SUMPRODUCT($OL$7:$PC$7,$OL$10:$PC$10)*SUMPRODUCT($OF$10:$OI$10,$OF$15:$OI$15)+SUMPRODUCT($OL$7:$PC$7,$OL$11:$PC$11)*SUMPRODUCT($OF$11:$OI$11,$OF$15:$OI$15),"")</f>
        <v/>
      </c>
      <c r="LL15" s="19" t="str">
        <f t="array" ref="LL15">IF(LL$7="1",LL144/3.6-PRODUCT(LL9,INDEX($OL$1:$PC$19,15,MATCH(LL$2&amp;LL$6,INDEX($OL$1:$PC$19,2,)&amp;INDEX($OL$1:$PC$19,6,),0)))+LL9*SUMPRODUCT($OL$7:$PC$7,$OL$15:$PC$15)-LL$12*INDEX($OF$1:$OK$19,15,MATCH(LL13,$OF$1:$OK$1,0))+LL9*SUMPRODUCT($OL$7:$PC$7,$OL$10:$PC$10)*SUMPRODUCT($OF$10:$OI$10,$OF$15:$OI$15)+SUMPRODUCT($OL$7:$PC$7,$OL$11:$PC$11)*SUMPRODUCT($OF$11:$OI$11,$OF$15:$OI$15),"")</f>
        <v/>
      </c>
      <c r="LM15" s="19" t="str">
        <f t="array" ref="LM15">IF(LM$7="1",LM144/3.6-PRODUCT(LM9,INDEX($OL$1:$PC$19,15,MATCH(LM$2&amp;LM$6,INDEX($OL$1:$PC$19,2,)&amp;INDEX($OL$1:$PC$19,6,),0)))+LM9*SUMPRODUCT($OL$7:$PC$7,$OL$15:$PC$15)-LM$12*INDEX($OF$1:$OK$19,15,MATCH(LM13,$OF$1:$OK$1,0))+LM9*SUMPRODUCT($OL$7:$PC$7,$OL$10:$PC$10)*SUMPRODUCT($OF$10:$OI$10,$OF$15:$OI$15)+SUMPRODUCT($OL$7:$PC$7,$OL$11:$PC$11)*SUMPRODUCT($OF$11:$OI$11,$OF$15:$OI$15),"")</f>
        <v/>
      </c>
      <c r="LN15" s="19" t="str">
        <f t="array" ref="LN15">IF(LN$7="1",LN144/3.6-PRODUCT(LN9,INDEX($OL$1:$PC$19,15,MATCH(LN$2&amp;LN$6,INDEX($OL$1:$PC$19,2,)&amp;INDEX($OL$1:$PC$19,6,),0)))+LN9*SUMPRODUCT($OL$7:$PC$7,$OL$15:$PC$15)-LN$12*INDEX($OF$1:$OK$19,15,MATCH(LN13,$OF$1:$OK$1,0))+LN9*SUMPRODUCT($OL$7:$PC$7,$OL$10:$PC$10)*SUMPRODUCT($OF$10:$OI$10,$OF$15:$OI$15)+SUMPRODUCT($OL$7:$PC$7,$OL$11:$PC$11)*SUMPRODUCT($OF$11:$OI$11,$OF$15:$OI$15),"")</f>
        <v/>
      </c>
      <c r="LO15" s="19" t="str">
        <f t="array" ref="LO15">IF(LO$7="1",LO144/3.6-PRODUCT(LO9,INDEX($OL$1:$PC$19,15,MATCH(LO$2&amp;LO$6,INDEX($OL$1:$PC$19,2,)&amp;INDEX($OL$1:$PC$19,6,),0)))+LO9*SUMPRODUCT($OL$7:$PC$7,$OL$15:$PC$15)-LO$12*INDEX($OF$1:$OK$19,15,MATCH(LO13,$OF$1:$OK$1,0))+LO9*SUMPRODUCT($OL$7:$PC$7,$OL$10:$PC$10)*SUMPRODUCT($OF$10:$OI$10,$OF$15:$OI$15)+SUMPRODUCT($OL$7:$PC$7,$OL$11:$PC$11)*SUMPRODUCT($OF$11:$OI$11,$OF$15:$OI$15),"")</f>
        <v/>
      </c>
      <c r="LP15" s="19" t="str">
        <f t="array" ref="LP15">IF(LP$7="1",LP144/3.6-PRODUCT(LP9,INDEX($OL$1:$PC$19,15,MATCH(LP$2&amp;LP$6,INDEX($OL$1:$PC$19,2,)&amp;INDEX($OL$1:$PC$19,6,),0)))+LP9*SUMPRODUCT($OL$7:$PC$7,$OL$15:$PC$15)-LP$12*INDEX($OF$1:$OK$19,15,MATCH(LP13,$OF$1:$OK$1,0))+LP9*SUMPRODUCT($OL$7:$PC$7,$OL$10:$PC$10)*SUMPRODUCT($OF$10:$OI$10,$OF$15:$OI$15)+SUMPRODUCT($OL$7:$PC$7,$OL$11:$PC$11)*SUMPRODUCT($OF$11:$OI$11,$OF$15:$OI$15),"")</f>
        <v/>
      </c>
      <c r="LQ15" s="19" t="str">
        <f t="array" ref="LQ15">IF(LQ$7="1",LQ144/3.6-PRODUCT(LQ9,INDEX($OL$1:$PC$19,15,MATCH(LQ$2&amp;LQ$6,INDEX($OL$1:$PC$19,2,)&amp;INDEX($OL$1:$PC$19,6,),0)))+LQ9*SUMPRODUCT($OL$7:$PC$7,$OL$15:$PC$15)-LQ$12*INDEX($OF$1:$OK$19,15,MATCH(LQ13,$OF$1:$OK$1,0))+LQ9*SUMPRODUCT($OL$7:$PC$7,$OL$10:$PC$10)*SUMPRODUCT($OF$10:$OI$10,$OF$15:$OI$15)+SUMPRODUCT($OL$7:$PC$7,$OL$11:$PC$11)*SUMPRODUCT($OF$11:$OI$11,$OF$15:$OI$15),"")</f>
        <v/>
      </c>
      <c r="LR15" s="19" t="str">
        <f t="array" ref="LR15">IF(LR$7="1",LR144/3.6-PRODUCT(LR9,INDEX($OL$1:$PC$19,15,MATCH(LR$2&amp;LR$6,INDEX($OL$1:$PC$19,2,)&amp;INDEX($OL$1:$PC$19,6,),0)))+LR9*SUMPRODUCT($OL$7:$PC$7,$OL$15:$PC$15)-LR$12*INDEX($OF$1:$OK$19,15,MATCH(LR13,$OF$1:$OK$1,0))+LR9*SUMPRODUCT($OL$7:$PC$7,$OL$10:$PC$10)*SUMPRODUCT($OF$10:$OI$10,$OF$15:$OI$15)+SUMPRODUCT($OL$7:$PC$7,$OL$11:$PC$11)*SUMPRODUCT($OF$11:$OI$11,$OF$15:$OI$15),"")</f>
        <v/>
      </c>
      <c r="LS15" s="19" t="str">
        <f t="array" ref="LS15">IF(LS$7="1",LS144/3.6-PRODUCT(LS9,INDEX($OL$1:$PC$19,15,MATCH(LS$2&amp;LS$6,INDEX($OL$1:$PC$19,2,)&amp;INDEX($OL$1:$PC$19,6,),0)))+LS9*SUMPRODUCT($OL$7:$PC$7,$OL$15:$PC$15),"")</f>
        <v/>
      </c>
      <c r="LT15" s="19" t="str">
        <f t="array" ref="LT15">IF(LT$7="1",LT144/3.6-PRODUCT(LT9,INDEX($OL$1:$PC$19,15,MATCH(LT$2&amp;LT$6,INDEX($OL$1:$PC$19,2,)&amp;INDEX($OL$1:$PC$19,6,),0)))+LT9*SUMPRODUCT($OL$7:$PC$7,$OL$15:$PC$15),"")</f>
        <v/>
      </c>
      <c r="LU15" s="19" t="str">
        <f t="array" ref="LU15">IF(LU$7="1",LU144/3.6+LU11*SUMPRODUCT($OF$11:$OI$11,$OF$15:$OI$15),"")</f>
        <v/>
      </c>
      <c r="LV15" s="19" t="str">
        <f t="array" ref="LV15">IF(LV$7="1",LV144/3.6+LV11*SUMPRODUCT($OF$11:$OI$11,$OF$15:$OI$15),"")</f>
        <v/>
      </c>
      <c r="LW15" s="19" t="str">
        <f t="array" ref="LW15">IF(LW$7="1",LW144/3.6+LW11*SUMPRODUCT($OF$11:$OI$11,$OF$15:$OI$15),"")</f>
        <v/>
      </c>
      <c r="LX15" s="19" t="str">
        <f t="array" ref="LX15">IF(LX$7="1",LX144/3.6+LX11*SUMPRODUCT($OF$11:$OI$11,$OF$15:$OI$15),"")</f>
        <v/>
      </c>
      <c r="LY15" s="19" t="str">
        <f t="array" ref="LY15">IF(LY$7="1",LY144/3.6+LY11*SUMPRODUCT($OF$11:$OI$11,$OF$15:$OI$15),"")</f>
        <v/>
      </c>
      <c r="LZ15" s="19" t="str">
        <f t="array" ref="LZ15">IF(LZ$7="1",LZ144/3.6+LZ11*SUMPRODUCT($OF$11:$OI$11,$OF$15:$OI$15),"")</f>
        <v/>
      </c>
      <c r="MA15" s="19" t="str">
        <f t="array" ref="MA15">IF(MA$7="1",MA144/3.6+MA11*SUMPRODUCT($OF$11:$OI$11,$OF$15:$OI$15),"")</f>
        <v/>
      </c>
      <c r="MB15" s="19" t="str">
        <f t="array" ref="MB15">IF(MB$7="1",MB144/3.6+MB11*SUMPRODUCT($OF$11:$OI$11,$OF$15:$OI$15),"")</f>
        <v/>
      </c>
      <c r="MC15" s="19" t="str">
        <f t="array" ref="MC15">IF(MC$7="1",MC144/3.6+MC11*SUMPRODUCT($OF$11:$OI$11,$OF$15:$OI$15),"")</f>
        <v/>
      </c>
      <c r="MD15" s="19" t="str">
        <f t="array" ref="MD15">IF(MD$7="1",MD144/3.6-PRODUCT(MD9,INDEX($OL$1:$PC$19,15,MATCH(MD$2&amp;MD$6,INDEX($OL$1:$PC$19,2,)&amp;INDEX($OL$1:$PC$19,6,),0)))+MD9*SUMPRODUCT($OL$7:$PC$7,$OL$15:$PC$15),"")</f>
        <v/>
      </c>
      <c r="ME15" s="19" t="str">
        <f t="array" ref="ME15">IF(ME$7="1",ME144/3.6-PRODUCT(ME9,INDEX($OL$1:$PC$19,15,MATCH(ME$2&amp;ME$6,INDEX($OL$1:$PC$19,2,)&amp;INDEX($OL$1:$PC$19,6,),0)))+ME9*SUMPRODUCT($OL$7:$PC$7,$OL$15:$PC$15),"")</f>
        <v/>
      </c>
      <c r="MF15" s="19" t="str">
        <f t="array" ref="MF15">IF(MF$7="1",MF144/3.6-PRODUCT(MF9,INDEX($OL$1:$PC$19,15,MATCH(MF$2&amp;MF$6,INDEX($OL$1:$PC$19,2,)&amp;INDEX($OL$1:$PC$19,6,),0)))+MF9*SUMPRODUCT($OL$7:$PC$7,$OL$15:$PC$15)-MF$12*INDEX($OF$1:$OK$19,15,MATCH(MF13,$OF$1:$OK$1,0))+MF9*SUMPRODUCT($OL$7:$PC$7,$OL$10:$PC$10)*SUMPRODUCT($OF$10:$OI$10,$OF$15:$OI$15)+SUMPRODUCT($OL$7:$PC$7,$OL$11:$PC$11)*SUMPRODUCT($OF$11:$OI$11,$OF$15:$OI$15),"")</f>
        <v/>
      </c>
      <c r="MG15" s="19" t="str">
        <f t="array" ref="MG15">IF(MG$7="1",MG144/3.6-PRODUCT(MG9,INDEX($OL$1:$PC$19,15,MATCH(MG$2&amp;MG$6,INDEX($OL$1:$PC$19,2,)&amp;INDEX($OL$1:$PC$19,6,),0)))+MG9*SUMPRODUCT($OL$7:$PC$7,$OL$15:$PC$15)-MG$12*INDEX($OF$1:$OK$19,15,MATCH(MG13,$OF$1:$OK$1,0))+MG9*SUMPRODUCT($OL$7:$PC$7,$OL$10:$PC$10)*SUMPRODUCT($OF$10:$OI$10,$OF$15:$OI$15)+SUMPRODUCT($OL$7:$PC$7,$OL$11:$PC$11)*SUMPRODUCT($OF$11:$OI$11,$OF$15:$OI$15),"")</f>
        <v/>
      </c>
      <c r="MH15" s="19" t="str">
        <f t="array" ref="MH15">IF(MH$7="1",MH144/3.6-PRODUCT(MH9,INDEX($OL$1:$PC$19,15,MATCH(MH$2&amp;MH$6,INDEX($OL$1:$PC$19,2,)&amp;INDEX($OL$1:$PC$19,6,),0)))+MH9*SUMPRODUCT($OL$7:$PC$7,$OL$15:$PC$15)-MH$12*INDEX($OF$1:$OK$19,15,MATCH(MH13,$OF$1:$OK$1,0))+MH9*SUMPRODUCT($OL$7:$PC$7,$OL$10:$PC$10)*SUMPRODUCT($OF$10:$OI$10,$OF$15:$OI$15)+SUMPRODUCT($OL$7:$PC$7,$OL$11:$PC$11)*SUMPRODUCT($OF$11:$OI$11,$OF$15:$OI$15),"")</f>
        <v/>
      </c>
      <c r="MI15" s="19" t="str">
        <f t="array" ref="MI15">IF(MI$7="1",MI144/3.6-PRODUCT(MI9,INDEX($OL$1:$PC$19,15,MATCH(MI$2&amp;MI$6,INDEX($OL$1:$PC$19,2,)&amp;INDEX($OL$1:$PC$19,6,),0)))+MI9*SUMPRODUCT($OL$7:$PC$7,$OL$15:$PC$15)-MI$12*INDEX($OF$1:$OK$19,15,MATCH(MI13,$OF$1:$OK$1,0))+MI9*SUMPRODUCT($OL$7:$PC$7,$OL$10:$PC$10)*SUMPRODUCT($OF$10:$OI$10,$OF$15:$OI$15)+SUMPRODUCT($OL$7:$PC$7,$OL$11:$PC$11)*SUMPRODUCT($OF$11:$OI$11,$OF$15:$OI$15),"")</f>
        <v/>
      </c>
      <c r="MJ15" s="19" t="str">
        <f t="array" ref="MJ15">IF(MJ$7="1",MJ144/3.6-PRODUCT(MJ9,INDEX($OL$1:$PC$19,15,MATCH(MJ$2&amp;MJ$6,INDEX($OL$1:$PC$19,2,)&amp;INDEX($OL$1:$PC$19,6,),0)))+MJ9*SUMPRODUCT($OL$7:$PC$7,$OL$15:$PC$15)-MJ$12*INDEX($OF$1:$OK$19,15,MATCH(MJ13,$OF$1:$OK$1,0))+MJ9*SUMPRODUCT($OL$7:$PC$7,$OL$10:$PC$10)*SUMPRODUCT($OF$10:$OI$10,$OF$15:$OI$15)+SUMPRODUCT($OL$7:$PC$7,$OL$11:$PC$11)*SUMPRODUCT($OF$11:$OI$11,$OF$15:$OI$15),"")</f>
        <v/>
      </c>
      <c r="MK15" s="19" t="str">
        <f t="array" ref="MK15">IF(MK$7="1",MK144/3.6-PRODUCT(MK9,INDEX($OL$1:$PC$19,15,MATCH(MK$2&amp;MK$6,INDEX($OL$1:$PC$19,2,)&amp;INDEX($OL$1:$PC$19,6,),0)))+MK9*SUMPRODUCT($OL$7:$PC$7,$OL$15:$PC$15)-MK$12*INDEX($OF$1:$OK$19,15,MATCH(MK13,$OF$1:$OK$1,0))+MK9*SUMPRODUCT($OL$7:$PC$7,$OL$10:$PC$10)*SUMPRODUCT($OF$10:$OI$10,$OF$15:$OI$15)+SUMPRODUCT($OL$7:$PC$7,$OL$11:$PC$11)*SUMPRODUCT($OF$11:$OI$11,$OF$15:$OI$15),"")</f>
        <v/>
      </c>
      <c r="ML15" s="19" t="str">
        <f t="array" ref="ML15">IF(ML$7="1",ML144/3.6-PRODUCT(ML9,INDEX($OL$1:$PC$19,15,MATCH(ML$2&amp;ML$6,INDEX($OL$1:$PC$19,2,)&amp;INDEX($OL$1:$PC$19,6,),0)))+ML9*SUMPRODUCT($OL$7:$PC$7,$OL$15:$PC$15)-ML$12*INDEX($OF$1:$OK$19,15,MATCH(ML13,$OF$1:$OK$1,0))+ML9*SUMPRODUCT($OL$7:$PC$7,$OL$10:$PC$10)*SUMPRODUCT($OF$10:$OI$10,$OF$15:$OI$15)+SUMPRODUCT($OL$7:$PC$7,$OL$11:$PC$11)*SUMPRODUCT($OF$11:$OI$11,$OF$15:$OI$15),"")</f>
        <v/>
      </c>
      <c r="MM15" s="19" t="str">
        <f t="array" ref="MM15">IF(MM$7="1",MM144/3.6-PRODUCT(MM9,INDEX($OL$1:$PC$19,15,MATCH(MM$2&amp;MM$6,INDEX($OL$1:$PC$19,2,)&amp;INDEX($OL$1:$PC$19,6,),0)))+MM9*SUMPRODUCT($OL$7:$PC$7,$OL$15:$PC$15)-MM$12*INDEX($OF$1:$OK$19,15,MATCH(MM13,$OF$1:$OK$1,0))+MM9*SUMPRODUCT($OL$7:$PC$7,$OL$10:$PC$10)*SUMPRODUCT($OF$10:$OI$10,$OF$15:$OI$15)+SUMPRODUCT($OL$7:$PC$7,$OL$11:$PC$11)*SUMPRODUCT($OF$11:$OI$11,$OF$15:$OI$15),"")</f>
        <v/>
      </c>
      <c r="MN15" s="19" t="str">
        <f t="array" ref="MN15">IF(MN$7="1",MN144/3.6-PRODUCT(MN9,INDEX($OL$1:$PC$19,15,MATCH(MN$2&amp;MN$6,INDEX($OL$1:$PC$19,2,)&amp;INDEX($OL$1:$PC$19,6,),0)))+MN9*SUMPRODUCT($OL$7:$PC$7,$OL$15:$PC$15)-MN$12*INDEX($OF$1:$OK$19,15,MATCH(MN13,$OF$1:$OK$1,0))+MN9*SUMPRODUCT($OL$7:$PC$7,$OL$10:$PC$10)*SUMPRODUCT($OF$10:$OI$10,$OF$15:$OI$15)+SUMPRODUCT($OL$7:$PC$7,$OL$11:$PC$11)*SUMPRODUCT($OF$11:$OI$11,$OF$15:$OI$15),"")</f>
        <v/>
      </c>
      <c r="MO15" s="19" t="str">
        <f t="array" ref="MO15">IF(MO$7="1",MO144/3.6-PRODUCT(MO9,INDEX($OL$1:$PC$19,15,MATCH(MO$2&amp;MO$6,INDEX($OL$1:$PC$19,2,)&amp;INDEX($OL$1:$PC$19,6,),0)))+MO9*SUMPRODUCT($OL$7:$PC$7,$OL$15:$PC$15)-MO$12*INDEX($OF$1:$OK$19,15,MATCH(MO13,$OF$1:$OK$1,0))+MO9*SUMPRODUCT($OL$7:$PC$7,$OL$10:$PC$10)*SUMPRODUCT($OF$10:$OI$10,$OF$15:$OI$15)+SUMPRODUCT($OL$7:$PC$7,$OL$11:$PC$11)*SUMPRODUCT($OF$11:$OI$11,$OF$15:$OI$15),"")</f>
        <v/>
      </c>
      <c r="MP15" s="19" t="str">
        <f t="array" ref="MP15">IF(MP$7="1",MP144/3.6-PRODUCT(MP9,INDEX($OL$1:$PC$19,15,MATCH(MP$2&amp;MP$6,INDEX($OL$1:$PC$19,2,)&amp;INDEX($OL$1:$PC$19,6,),0)))+MP9*SUMPRODUCT($OL$7:$PC$7,$OL$15:$PC$15)-MP$12*INDEX($OF$1:$OK$19,15,MATCH(MP13,$OF$1:$OK$1,0))+MP9*SUMPRODUCT($OL$7:$PC$7,$OL$10:$PC$10)*SUMPRODUCT($OF$10:$OI$10,$OF$15:$OI$15)+SUMPRODUCT($OL$7:$PC$7,$OL$11:$PC$11)*SUMPRODUCT($OF$11:$OI$11,$OF$15:$OI$15),"")</f>
        <v/>
      </c>
      <c r="MQ15" s="19" t="str">
        <f t="array" ref="MQ15">IF(MQ$7="1",MQ144/3.6-PRODUCT(MQ9,INDEX($OL$1:$PC$19,15,MATCH(MQ$2&amp;MQ$6,INDEX($OL$1:$PC$19,2,)&amp;INDEX($OL$1:$PC$19,6,),0)))+MQ9*SUMPRODUCT($OL$7:$PC$7,$OL$15:$PC$15)-MQ$12*INDEX($OF$1:$OK$19,15,MATCH(MQ13,$OF$1:$OK$1,0))+MQ9*SUMPRODUCT($OL$7:$PC$7,$OL$10:$PC$10)*SUMPRODUCT($OF$10:$OI$10,$OF$15:$OI$15)+SUMPRODUCT($OL$7:$PC$7,$OL$11:$PC$11)*SUMPRODUCT($OF$11:$OI$11,$OF$15:$OI$15),"")</f>
        <v/>
      </c>
      <c r="MR15" s="19" t="str">
        <f t="array" ref="MR15">IF(MR$7="1",MR144/3.6-PRODUCT(MR9,INDEX($OL$1:$PC$19,15,MATCH(MR$2&amp;MR$6,INDEX($OL$1:$PC$19,2,)&amp;INDEX($OL$1:$PC$19,6,),0)))+MR9*SUMPRODUCT($OL$7:$PC$7,$OL$15:$PC$15)-MR$12*INDEX($OF$1:$OK$19,15,MATCH(MR13,$OF$1:$OK$1,0))+MR9*SUMPRODUCT($OL$7:$PC$7,$OL$10:$PC$10)*SUMPRODUCT($OF$10:$OI$10,$OF$15:$OI$15)+SUMPRODUCT($OL$7:$PC$7,$OL$11:$PC$11)*SUMPRODUCT($OF$11:$OI$11,$OF$15:$OI$15),"")</f>
        <v/>
      </c>
      <c r="MS15" s="19" t="str">
        <f t="array" ref="MS15">IF(MS$7="1",MS144/3.6-PRODUCT(MS9,INDEX($OL$1:$PC$19,15,MATCH(MS$2&amp;MS$6,INDEX($OL$1:$PC$19,2,)&amp;INDEX($OL$1:$PC$19,6,),0)))+MS9*SUMPRODUCT($OL$7:$PC$7,$OL$15:$PC$15)-MS$12*INDEX($OF$1:$OK$19,15,MATCH(MS13,$OF$1:$OK$1,0))+MS9*SUMPRODUCT($OL$7:$PC$7,$OL$10:$PC$10)*SUMPRODUCT($OF$10:$OI$10,$OF$15:$OI$15)+SUMPRODUCT($OL$7:$PC$7,$OL$11:$PC$11)*SUMPRODUCT($OF$11:$OI$11,$OF$15:$OI$15),"")</f>
        <v/>
      </c>
      <c r="MT15" s="19" t="str">
        <f t="array" ref="MT15">IF(MT$7="1",MT144/3.6-PRODUCT(MT9,INDEX($OL$1:$PC$19,15,MATCH(MT$2&amp;MT$6,INDEX($OL$1:$PC$19,2,)&amp;INDEX($OL$1:$PC$19,6,),0)))+MT9*SUMPRODUCT($OL$7:$PC$7,$OL$15:$PC$15)-MT$12*INDEX($OF$1:$OK$19,15,MATCH(MT13,$OF$1:$OK$1,0))+MT9*SUMPRODUCT($OL$7:$PC$7,$OL$10:$PC$10)*SUMPRODUCT($OF$10:$OI$10,$OF$15:$OI$15)+SUMPRODUCT($OL$7:$PC$7,$OL$11:$PC$11)*SUMPRODUCT($OF$11:$OI$11,$OF$15:$OI$15),"")</f>
        <v/>
      </c>
      <c r="MU15" s="19" t="str">
        <f t="array" ref="MU15">IF(MU$7="1",MU144/3.6-PRODUCT(MU9,INDEX($OL$1:$PC$19,15,MATCH(MU$2&amp;MU$6,INDEX($OL$1:$PC$19,2,)&amp;INDEX($OL$1:$PC$19,6,),0)))+MU9*SUMPRODUCT($OL$7:$PC$7,$OL$15:$PC$15)-MU$12*INDEX($OF$1:$OK$19,15,MATCH(MU13,$OF$1:$OK$1,0))+MU9*SUMPRODUCT($OL$7:$PC$7,$OL$10:$PC$10)*SUMPRODUCT($OF$10:$OI$10,$OF$15:$OI$15)+SUMPRODUCT($OL$7:$PC$7,$OL$11:$PC$11)*SUMPRODUCT($OF$11:$OI$11,$OF$15:$OI$15),"")</f>
        <v/>
      </c>
      <c r="MV15" s="19" t="str">
        <f t="array" ref="MV15">IF(MV$7="1",MV144/3.6-PRODUCT(MV9,INDEX($OL$1:$PC$19,15,MATCH(MV$2&amp;MV$6,INDEX($OL$1:$PC$19,2,)&amp;INDEX($OL$1:$PC$19,6,),0)))+MV9*SUMPRODUCT($OL$7:$PC$7,$OL$15:$PC$15)-MV$12*INDEX($OF$1:$OK$19,15,MATCH(MV13,$OF$1:$OK$1,0))+MV9*SUMPRODUCT($OL$7:$PC$7,$OL$10:$PC$10)*SUMPRODUCT($OF$10:$OI$10,$OF$15:$OI$15)+SUMPRODUCT($OL$7:$PC$7,$OL$11:$PC$11)*SUMPRODUCT($OF$11:$OI$11,$OF$15:$OI$15),"")</f>
        <v/>
      </c>
      <c r="MW15" s="19" t="str">
        <f t="array" ref="MW15">IF(MW$7="1",MW144/3.6-PRODUCT(MW9,INDEX($OL$1:$PC$19,15,MATCH(MW$2&amp;MW$6,INDEX($OL$1:$PC$19,2,)&amp;INDEX($OL$1:$PC$19,6,),0)))+MW9*SUMPRODUCT($OL$7:$PC$7,$OL$15:$PC$15)-MW$12*INDEX($OF$1:$OK$19,15,MATCH(MW13,$OF$1:$OK$1,0))+MW9*SUMPRODUCT($OL$7:$PC$7,$OL$10:$PC$10)*SUMPRODUCT($OF$10:$OI$10,$OF$15:$OI$15)+SUMPRODUCT($OL$7:$PC$7,$OL$11:$PC$11)*SUMPRODUCT($OF$11:$OI$11,$OF$15:$OI$15),"")</f>
        <v/>
      </c>
      <c r="MX15" s="19" t="str">
        <f t="array" ref="MX15">IF(MX$7="1",MX144/3.6-PRODUCT(MX9,INDEX($OL$1:$PC$19,15,MATCH(MX$2&amp;MX$6,INDEX($OL$1:$PC$19,2,)&amp;INDEX($OL$1:$PC$19,6,),0)))+MX9*SUMPRODUCT($OL$7:$PC$7,$OL$15:$PC$15),"")</f>
        <v/>
      </c>
      <c r="MY15" s="19" t="str">
        <f t="array" ref="MY15">IF(MY$7="1",MY144/3.6-PRODUCT(MY9,INDEX($OL$1:$PC$19,15,MATCH(MY$2&amp;MY$6,INDEX($OL$1:$PC$19,2,)&amp;INDEX($OL$1:$PC$19,6,),0)))+MY9*SUMPRODUCT($OL$7:$PC$7,$OL$15:$PC$15),"")</f>
        <v/>
      </c>
      <c r="MZ15" s="19" t="str">
        <f t="array" ref="MZ15">IF(MZ$7="1",MZ144*Ressourcenkorrektur!$E$4/3.6+MZ11*SUMPRODUCT($OF$11:$OI$11,$OF$15:$OI$15),"")</f>
        <v/>
      </c>
      <c r="NA15" s="19" t="str">
        <f t="array" ref="NA15">IF(NA$7="1",NA144*Ressourcenkorrektur!$E$4/3.6+NA11*SUMPRODUCT($OF$11:$OI$11,$OF$15:$OI$15),"")</f>
        <v/>
      </c>
      <c r="NB15" s="19" t="str">
        <f t="array" ref="NB15">IF(NB$7="1",NB144*Ressourcenkorrektur!$E$4/3.6+NB11*SUMPRODUCT($OF$11:$OI$11,$OF$15:$OI$15),"")</f>
        <v/>
      </c>
      <c r="NC15" s="19" t="str">
        <f t="array" ref="NC15">IF(NC$7="1",NC144*Ressourcenkorrektur!$E$4/3.6+NC11*SUMPRODUCT($OF$11:$OI$11,$OF$15:$OI$15),"")</f>
        <v/>
      </c>
      <c r="ND15" s="19" t="str">
        <f t="array" ref="ND15">IF(ND$7="1",ND144*Ressourcenkorrektur!$E$4/3.6+ND11*SUMPRODUCT($OF$11:$OI$11,$OF$15:$OI$15),"")</f>
        <v/>
      </c>
      <c r="NE15" s="19" t="str">
        <f t="array" ref="NE15">IF(NE$7="1",NE144*Ressourcenkorrektur!$E$4/3.6+NE11*SUMPRODUCT($OF$11:$OI$11,$OF$15:$OI$15),"")</f>
        <v/>
      </c>
      <c r="NF15" s="19" t="str">
        <f t="array" ref="NF15">IF(NF$7="1",NF144*Ressourcenkorrektur!$E$4/3.6+NF11*SUMPRODUCT($OF$11:$OI$11,$OF$15:$OI$15),"")</f>
        <v/>
      </c>
      <c r="NG15" s="19" t="str">
        <f t="array" ref="NG15">IF(NG$7="1",NG144*Ressourcenkorrektur!$E$4/3.6+NG11*SUMPRODUCT($OF$11:$OI$11,$OF$15:$OI$15),"")</f>
        <v/>
      </c>
      <c r="NH15" s="19" t="str">
        <f t="array" ref="NH15">IF(NH$7="1",NH144*Ressourcenkorrektur!$E$4/3.6+NH11*SUMPRODUCT($OF$11:$OI$11,$OF$15:$OI$15),"")</f>
        <v/>
      </c>
      <c r="NI15" s="19" t="str">
        <f t="array" ref="NI15">IF(NI$7="1",NI144*Ressourcenkorrektur!$E$4/3.6+NI11*SUMPRODUCT($OF$11:$OI$11,$OF$15:$OI$15),"")</f>
        <v/>
      </c>
      <c r="NJ15" s="19" t="str">
        <f t="array" ref="NJ15">IF(NJ$7="1",NJ144*Ressourcenkorrektur!$E$4/3.6+NJ11*SUMPRODUCT($OF$11:$OI$11,$OF$15:$OI$15),"")</f>
        <v/>
      </c>
      <c r="NK15" s="19" t="str">
        <f t="array" ref="NK15">IF(NK$7="1",NK144*Ressourcenkorrektur!$E$4/3.6+NK11*SUMPRODUCT($OF$11:$OI$11,$OF$15:$OI$15),"")</f>
        <v/>
      </c>
      <c r="NL15" s="19" t="str">
        <f t="array" ref="NL15">IF(NL$7="1",NL144*Ressourcenkorrektur!$E$4/3.6+NL11*SUMPRODUCT($OF$11:$OI$11,$OF$15:$OI$15),"")</f>
        <v/>
      </c>
      <c r="NM15" s="19" t="str">
        <f t="array" ref="NM15">IF(NM$7="1",NM144*Ressourcenkorrektur!$E$4/3.6+NM11*SUMPRODUCT($OF$11:$OI$11,$OF$15:$OI$15),"")</f>
        <v/>
      </c>
      <c r="NN15" s="19" t="str">
        <f t="array" ref="NN15">IF(NN$7="1",NN144*Ressourcenkorrektur!$E$4/3.6+NN11*SUMPRODUCT($OF$11:$OI$11,$OF$15:$OI$15),"")</f>
        <v/>
      </c>
      <c r="NO15" s="19" t="str">
        <f t="array" ref="NO15">IF(NO$7="1",NO144*Ressourcenkorrektur!$E$4/3.6+NO11*SUMPRODUCT($OF$11:$OI$11,$OF$15:$OI$15),"")</f>
        <v/>
      </c>
      <c r="NP15" s="19" t="str">
        <f t="array" ref="NP15">IF(NP$7="1",NP144*Ressourcenkorrektur!$E$4/3.6+NP11*SUMPRODUCT($OF$11:$OI$11,$OF$15:$OI$15),"")</f>
        <v/>
      </c>
      <c r="NQ15" s="19" t="str">
        <f t="array" ref="NQ15">IF(NQ$7="1",NQ144*Ressourcenkorrektur!$E$4/3.6+NQ11*SUMPRODUCT($OF$11:$OI$11,$OF$15:$OI$15),"")</f>
        <v/>
      </c>
      <c r="NR15" s="19"/>
      <c r="NS15" s="19"/>
      <c r="NT15" s="19"/>
      <c r="NU15" s="19"/>
      <c r="NV15" s="19" t="str">
        <f t="array" ref="NV15">IF(ISTEXT(NV$4),NV144*SUMPRODUCT($OL$7:$PC$7,$OL$11:$PC$11)*1000/3.6,"")</f>
        <v/>
      </c>
      <c r="NW15" s="19" t="str">
        <f t="array" ref="NW15">IF(ISTEXT(NW$4),IF(ISTEXT($LU$4),NW144*Ressourcenkorrektur!$E$23/3.6,'2.LCIA'!NW144*Ressourcenkorrektur!$E$24/3.6),"")</f>
        <v/>
      </c>
      <c r="NX15" s="19" t="str">
        <f t="array" ref="NX15">IF(AND(ISTEXT(NX$4),Holzrechner!$E$15='2.LCIA'!NX$2),NX144*SUMPRODUCT($OL$7:$PC$7,$OL$11:$PC$11)*1000/3.6,"")</f>
        <v/>
      </c>
      <c r="NY15" s="19" t="str">
        <f t="array" ref="NY15">IF(AND(ISTEXT(NY$4),Holzrechner!$E$15='2.LCIA'!NY$2),NY144*SUMPRODUCT($OL$7:$PC$7,$OL$11:$PC$11)*1000/3.6,"")</f>
        <v/>
      </c>
      <c r="NZ15" s="19"/>
      <c r="OA15" s="19" t="str">
        <f t="array" ref="OA15">IF(AND(ISTEXT(OA$4),Holzrechner!$E$15='2.LCIA'!OA$2),OA144*SUMPRODUCT($OL$7:$PC$7,$OL$11:$PC$11)*1000/3.6,"")</f>
        <v/>
      </c>
      <c r="OB15" s="19">
        <f t="array" ref="OB15">IF(AND(ISTEXT(OB$4),Holzrechner!$E$15='2.LCIA'!OB$2),OB144*SUMPRODUCT($OL$7:$PC$7,$OL$11:$PC$11)*1000/3.6,"")</f>
        <v>17.601499544444447</v>
      </c>
      <c r="OC15" s="19"/>
      <c r="OD15" s="19" t="str">
        <f t="array" ref="OD15">IF(ISTEXT(OD$4),OD144*Ressourcenkorrektur!$E$4/3.6,"")</f>
        <v/>
      </c>
      <c r="OE15" s="19" t="str">
        <f t="array" ref="OE15">IF(ISTEXT(OE$4),OE144*Ressourcenkorrektur!$E$4/3.6,"")</f>
        <v/>
      </c>
      <c r="OF15" s="19">
        <f>OF144/3.6</f>
        <v>0.62878111111111112</v>
      </c>
      <c r="OG15" s="19">
        <f t="shared" ref="OG15:OI15" si="39">OG144/3.6</f>
        <v>0.20145922777777778</v>
      </c>
      <c r="OH15" s="19">
        <f t="shared" si="39"/>
        <v>0.90205188888888888</v>
      </c>
      <c r="OI15" s="19">
        <f t="shared" si="39"/>
        <v>0.22540385555555553</v>
      </c>
      <c r="OJ15" s="19" t="str">
        <f t="shared" ref="OJ15:OK15" si="40">IF(AND(ISTEXT(OJ$4),ISTEXT(OJ$5)),OJ144*OJ7/3.6,"")</f>
        <v/>
      </c>
      <c r="OK15" s="19" t="str">
        <f t="shared" si="40"/>
        <v/>
      </c>
      <c r="OL15" s="19">
        <f>OL144/3.6</f>
        <v>3518.3122222222223</v>
      </c>
      <c r="OM15" s="19">
        <f>OM144/3.6</f>
        <v>3389.9569444444442</v>
      </c>
      <c r="ON15" s="19">
        <f>ON144/3.6</f>
        <v>3429.8572222222224</v>
      </c>
      <c r="OO15" s="19">
        <f t="shared" ref="OO15:OW15" si="41">OO144/3.6</f>
        <v>3445.2827777777775</v>
      </c>
      <c r="OP15" s="19">
        <f t="shared" si="41"/>
        <v>3445.2827777777775</v>
      </c>
      <c r="OQ15" s="19">
        <f t="shared" si="41"/>
        <v>3445.2827777777775</v>
      </c>
      <c r="OR15" s="19">
        <f t="shared" si="41"/>
        <v>3429.8572222222224</v>
      </c>
      <c r="OS15" s="19">
        <f t="shared" si="41"/>
        <v>3429.8572222222224</v>
      </c>
      <c r="OT15" s="19">
        <f t="shared" si="41"/>
        <v>3518.3122222222223</v>
      </c>
      <c r="OU15" s="19">
        <f t="shared" si="41"/>
        <v>2490.0695833333334</v>
      </c>
      <c r="OV15" s="19">
        <f t="shared" si="41"/>
        <v>2656.1912500000003</v>
      </c>
      <c r="OW15" s="19">
        <f t="shared" si="41"/>
        <v>2651.3208888888889</v>
      </c>
      <c r="OX15" s="19">
        <f t="array" ref="OX15">OX144/3.6</f>
        <v>2656.1912500000003</v>
      </c>
      <c r="OY15" s="19">
        <f t="shared" ref="OY15:PC15" si="42">OY144/3.6</f>
        <v>2833.2477777777776</v>
      </c>
      <c r="OZ15" s="19">
        <f t="shared" si="42"/>
        <v>2833.2477777777776</v>
      </c>
      <c r="PA15" s="19">
        <f t="shared" si="42"/>
        <v>2651.3208888888889</v>
      </c>
      <c r="PB15" s="19">
        <f t="shared" si="42"/>
        <v>2651.3208888888889</v>
      </c>
      <c r="PC15" s="19">
        <f t="shared" si="42"/>
        <v>2490.0695833333334</v>
      </c>
    </row>
    <row r="16" spans="1:419" s="17" customFormat="1" ht="28.5">
      <c r="A16" s="18" t="s">
        <v>84</v>
      </c>
      <c r="B16" s="18">
        <f t="array" ref="B16">SUM(C16:OE16)</f>
        <v>404.71170361453119</v>
      </c>
      <c r="C16" s="19" t="str">
        <f t="array" ref="C16">IF(C$7="1",SUM(C$145:C$147)/3.6-PRODUCT(C9,INDEX($OL$1:$PC$19,16,MATCH(C$2&amp;C$6,INDEX($OL$1:$PC$19,2,)&amp;INDEX($OL$1:$PC$19,6,),0)))+C9*SUMPRODUCT($OL$7:$PC$7,$OL$16:$PC$16)-C$12*INDEX($OF$1:$OK$19,16,MATCH(C13,$OF$1:$OK$1,0))+C9*SUMPRODUCT($OL$7:$PC$7,$OL$10:$PC$10)*SUMPRODUCT($OF$10:$OI$10,$OF$16:$OI$16)+SUMPRODUCT($OL$7:$PC$7,$OL$11:$PC$11)*SUMPRODUCT($OF$11:$OI$11,$OF$16:$OI$16),"")</f>
        <v/>
      </c>
      <c r="D16" s="19" t="str">
        <f t="array" ref="D16">IF(D$7="1",SUM(D$145:D$147)/3.6-PRODUCT(D9,INDEX($OL$1:$PC$19,16,MATCH(D$2&amp;D$6,INDEX($OL$1:$PC$19,2,)&amp;INDEX($OL$1:$PC$19,6,),0)))+D9*SUMPRODUCT($OL$7:$PC$7,$OL$16:$PC$16)-D$12*INDEX($OF$1:$OK$19,16,MATCH(D13,$OF$1:$OK$1,0))+D9*SUMPRODUCT($OL$7:$PC$7,$OL$10:$PC$10)*SUMPRODUCT($OF$10:$OI$10,$OF$16:$OI$16)+SUMPRODUCT($OL$7:$PC$7,$OL$11:$PC$11)*SUMPRODUCT($OF$11:$OI$11,$OF$16:$OI$16),"")</f>
        <v/>
      </c>
      <c r="E16" s="19" t="str">
        <f t="array" ref="E16">IF(E$7="1",SUM(E$145:E$147)/3.6-PRODUCT(E9,INDEX($OL$1:$PC$19,16,MATCH(E$2&amp;E$6,INDEX($OL$1:$PC$19,2,)&amp;INDEX($OL$1:$PC$19,6,),0)))+E9*SUMPRODUCT($OL$7:$PC$7,$OL$16:$PC$16)-E$12*INDEX($OF$1:$OK$19,16,MATCH(E13,$OF$1:$OK$1,0))+E9*SUMPRODUCT($OL$7:$PC$7,$OL$10:$PC$10)*SUMPRODUCT($OF$10:$OI$10,$OF$16:$OI$16)+SUMPRODUCT($OL$7:$PC$7,$OL$11:$PC$11)*SUMPRODUCT($OF$11:$OI$11,$OF$16:$OI$16),"")</f>
        <v/>
      </c>
      <c r="F16" s="19" t="str">
        <f t="array" ref="F16">IF(F$7="1",SUM(F$145:F$147)/3.6-PRODUCT(F9,INDEX($OL$1:$PC$19,16,MATCH(F$2&amp;F$6,INDEX($OL$1:$PC$19,2,)&amp;INDEX($OL$1:$PC$19,6,),0)))+F9*SUMPRODUCT($OL$7:$PC$7,$OL$16:$PC$16)-F$12*INDEX($OF$1:$OK$19,16,MATCH(F13,$OF$1:$OK$1,0))+F9*SUMPRODUCT($OL$7:$PC$7,$OL$10:$PC$10)*SUMPRODUCT($OF$10:$OI$10,$OF$16:$OI$16)+SUMPRODUCT($OL$7:$PC$7,$OL$11:$PC$11)*SUMPRODUCT($OF$11:$OI$11,$OF$16:$OI$16),"")</f>
        <v/>
      </c>
      <c r="G16" s="19" t="str">
        <f t="array" ref="G16">IF(G$7="1",SUM(G$145:G$147)/3.6-PRODUCT(G9,INDEX($OL$1:$PC$19,16,MATCH(G$2&amp;G$6,INDEX($OL$1:$PC$19,2,)&amp;INDEX($OL$1:$PC$19,6,),0)))+G9*SUMPRODUCT($OL$7:$PC$7,$OL$16:$PC$16)-G$12*INDEX($OF$1:$OK$19,16,MATCH(G13,$OF$1:$OK$1,0))+G9*SUMPRODUCT($OL$7:$PC$7,$OL$10:$PC$10)*SUMPRODUCT($OF$10:$OI$10,$OF$16:$OI$16)+SUMPRODUCT($OL$7:$PC$7,$OL$11:$PC$11)*SUMPRODUCT($OF$11:$OI$11,$OF$16:$OI$16),"")</f>
        <v/>
      </c>
      <c r="H16" s="19" t="str">
        <f t="array" ref="H16">IF(H$7="1",SUM(H$145:H$147)/3.6-PRODUCT(H9,INDEX($OL$1:$PC$19,16,MATCH(H$2&amp;H$6,INDEX($OL$1:$PC$19,2,)&amp;INDEX($OL$1:$PC$19,6,),0)))+H9*SUMPRODUCT($OL$7:$PC$7,$OL$16:$PC$16)-H$12*INDEX($OF$1:$OK$19,16,MATCH(H13,$OF$1:$OK$1,0))+H9*SUMPRODUCT($OL$7:$PC$7,$OL$10:$PC$10)*SUMPRODUCT($OF$10:$OI$10,$OF$16:$OI$16)+SUMPRODUCT($OL$7:$PC$7,$OL$11:$PC$11)*SUMPRODUCT($OF$11:$OI$11,$OF$16:$OI$16),"")</f>
        <v/>
      </c>
      <c r="I16" s="19" t="str">
        <f t="array" ref="I16">IF(I$7="1",SUM(I$145:I$147)/3.6-PRODUCT(I9,INDEX($OL$1:$PC$19,16,MATCH(I$2&amp;I$6,INDEX($OL$1:$PC$19,2,)&amp;INDEX($OL$1:$PC$19,6,),0)))+I9*SUMPRODUCT($OL$7:$PC$7,$OL$16:$PC$16)-I$12*INDEX($OF$1:$OK$19,16,MATCH(I13,$OF$1:$OK$1,0))+I9*SUMPRODUCT($OL$7:$PC$7,$OL$10:$PC$10)*SUMPRODUCT($OF$10:$OI$10,$OF$16:$OI$16)+SUMPRODUCT($OL$7:$PC$7,$OL$11:$PC$11)*SUMPRODUCT($OF$11:$OI$11,$OF$16:$OI$16),"")</f>
        <v/>
      </c>
      <c r="J16" s="19" t="str">
        <f t="array" ref="J16">IF(J$7="1",SUM(J$145:J$147)/3.6-PRODUCT(J9,INDEX($OL$1:$PC$19,16,MATCH(J$2&amp;J$6,INDEX($OL$1:$PC$19,2,)&amp;INDEX($OL$1:$PC$19,6,),0)))+J9*SUMPRODUCT($OL$7:$PC$7,$OL$16:$PC$16)-J$12*INDEX($OF$1:$OK$19,16,MATCH(J13,$OF$1:$OK$1,0))+J9*SUMPRODUCT($OL$7:$PC$7,$OL$10:$PC$10)*SUMPRODUCT($OF$10:$OI$10,$OF$16:$OI$16)+SUMPRODUCT($OL$7:$PC$7,$OL$11:$PC$11)*SUMPRODUCT($OF$11:$OI$11,$OF$16:$OI$16),"")</f>
        <v/>
      </c>
      <c r="K16" s="19" t="str">
        <f t="array" ref="K16">IF(K$7="1",SUM(K$145:K$147)/3.6-PRODUCT(K9,INDEX($OL$1:$PC$19,16,MATCH(K$2&amp;K$6,INDEX($OL$1:$PC$19,2,)&amp;INDEX($OL$1:$PC$19,6,),0)))+K9*SUMPRODUCT($OL$7:$PC$7,$OL$16:$PC$16)-K$12*INDEX($OF$1:$OK$19,16,MATCH(K13,$OF$1:$OK$1,0))+K9*SUMPRODUCT($OL$7:$PC$7,$OL$10:$PC$10)*SUMPRODUCT($OF$10:$OI$10,$OF$16:$OI$16)+SUMPRODUCT($OL$7:$PC$7,$OL$11:$PC$11)*SUMPRODUCT($OF$11:$OI$11,$OF$16:$OI$16),"")</f>
        <v/>
      </c>
      <c r="L16" s="19" t="str">
        <f t="array" ref="L16">IF(L$7="1",SUM(L$145:L$147)/3.6-PRODUCT(L9,INDEX($OL$1:$PC$19,16,MATCH(L$2&amp;L$6,INDEX($OL$1:$PC$19,2,)&amp;INDEX($OL$1:$PC$19,6,),0)))+L9*SUMPRODUCT($OL$7:$PC$7,$OL$16:$PC$16)-L$12*INDEX($OF$1:$OK$19,16,MATCH(L13,$OF$1:$OK$1,0))+L9*SUMPRODUCT($OL$7:$PC$7,$OL$10:$PC$10)*SUMPRODUCT($OF$10:$OI$10,$OF$16:$OI$16)+SUMPRODUCT($OL$7:$PC$7,$OL$11:$PC$11)*SUMPRODUCT($OF$11:$OI$11,$OF$16:$OI$16),"")</f>
        <v/>
      </c>
      <c r="M16" s="19" t="str">
        <f t="array" ref="M16">IF(M$7="1",SUM(M$145:M$147)/3.6-PRODUCT(M9,INDEX($OL$1:$PC$19,16,MATCH(M$2&amp;M$6,INDEX($OL$1:$PC$19,2,)&amp;INDEX($OL$1:$PC$19,6,),0)))+M9*SUMPRODUCT($OL$7:$PC$7,$OL$16:$PC$16)-M$12*INDEX($OF$1:$OK$19,16,MATCH(M13,$OF$1:$OK$1,0))+M9*SUMPRODUCT($OL$7:$PC$7,$OL$10:$PC$10)*SUMPRODUCT($OF$10:$OI$10,$OF$16:$OI$16)+SUMPRODUCT($OL$7:$PC$7,$OL$11:$PC$11)*SUMPRODUCT($OF$11:$OI$11,$OF$16:$OI$16),"")</f>
        <v/>
      </c>
      <c r="N16" s="19" t="str">
        <f t="array" ref="N16">IF(N$7="1",SUM(N$145:N$147)/3.6-PRODUCT(N9,INDEX($OL$1:$PC$19,16,MATCH(N$2&amp;N$6,INDEX($OL$1:$PC$19,2,)&amp;INDEX($OL$1:$PC$19,6,),0)))+N9*SUMPRODUCT($OL$7:$PC$7,$OL$16:$PC$16)-N$12*INDEX($OF$1:$OK$19,16,MATCH(N13,$OF$1:$OK$1,0))+N9*SUMPRODUCT($OL$7:$PC$7,$OL$10:$PC$10)*SUMPRODUCT($OF$10:$OI$10,$OF$16:$OI$16)+SUMPRODUCT($OL$7:$PC$7,$OL$11:$PC$11)*SUMPRODUCT($OF$11:$OI$11,$OF$16:$OI$16),"")</f>
        <v/>
      </c>
      <c r="O16" s="19" t="str">
        <f t="array" ref="O16">IF(O$7="1",SUM(O$145:O$147)/3.6-PRODUCT(O9,INDEX($OL$1:$PC$19,16,MATCH(O$2&amp;O$6,INDEX($OL$1:$PC$19,2,)&amp;INDEX($OL$1:$PC$19,6,),0)))+O9*SUMPRODUCT($OL$7:$PC$7,$OL$16:$PC$16)-O$12*INDEX($OF$1:$OK$19,16,MATCH(O13,$OF$1:$OK$1,0))+O9*SUMPRODUCT($OL$7:$PC$7,$OL$10:$PC$10)*SUMPRODUCT($OF$10:$OI$10,$OF$16:$OI$16)+SUMPRODUCT($OL$7:$PC$7,$OL$11:$PC$11)*SUMPRODUCT($OF$11:$OI$11,$OF$16:$OI$16),"")</f>
        <v/>
      </c>
      <c r="P16" s="19" t="str">
        <f t="array" ref="P16">IF(P$7="1",SUM(P$145:P$147)/3.6-PRODUCT(P9,INDEX($OL$1:$PC$19,16,MATCH(P$2&amp;P$6,INDEX($OL$1:$PC$19,2,)&amp;INDEX($OL$1:$PC$19,6,),0)))+P9*SUMPRODUCT($OL$7:$PC$7,$OL$16:$PC$16)-P$12*INDEX($OF$1:$OK$19,16,MATCH(P13,$OF$1:$OK$1,0))+P9*SUMPRODUCT($OL$7:$PC$7,$OL$10:$PC$10)*SUMPRODUCT($OF$10:$OI$10,$OF$16:$OI$16)+SUMPRODUCT($OL$7:$PC$7,$OL$11:$PC$11)*SUMPRODUCT($OF$11:$OI$11,$OF$16:$OI$16),"")</f>
        <v/>
      </c>
      <c r="Q16" s="19" t="str">
        <f t="array" ref="Q16">IF(Q$7="1",SUM(Q$145:Q$147)/3.6-PRODUCT(Q9,INDEX($OL$1:$PC$19,16,MATCH(Q$2&amp;Q$6,INDEX($OL$1:$PC$19,2,)&amp;INDEX($OL$1:$PC$19,6,),0)))+Q9*SUMPRODUCT($OL$7:$PC$7,$OL$16:$PC$16)-Q$12*INDEX($OF$1:$OK$19,16,MATCH(Q13,$OF$1:$OK$1,0))+Q9*SUMPRODUCT($OL$7:$PC$7,$OL$10:$PC$10)*SUMPRODUCT($OF$10:$OI$10,$OF$16:$OI$16)+SUMPRODUCT($OL$7:$PC$7,$OL$11:$PC$11)*SUMPRODUCT($OF$11:$OI$11,$OF$16:$OI$16),"")</f>
        <v/>
      </c>
      <c r="R16" s="19" t="str">
        <f t="array" ref="R16">IF(R$7="1",SUM(R$145:R$147)/3.6-PRODUCT(R9,INDEX($OL$1:$PC$19,16,MATCH(R$2&amp;R$6,INDEX($OL$1:$PC$19,2,)&amp;INDEX($OL$1:$PC$19,6,),0)))+R9*SUMPRODUCT($OL$7:$PC$7,$OL$16:$PC$16)-R$12*INDEX($OF$1:$OK$19,16,MATCH(R13,$OF$1:$OK$1,0))+R9*SUMPRODUCT($OL$7:$PC$7,$OL$10:$PC$10)*SUMPRODUCT($OF$10:$OI$10,$OF$16:$OI$16)+SUMPRODUCT($OL$7:$PC$7,$OL$11:$PC$11)*SUMPRODUCT($OF$11:$OI$11,$OF$16:$OI$16),"")</f>
        <v/>
      </c>
      <c r="S16" s="19" t="str">
        <f t="array" ref="S16">IF(S$7="1",SUM(S$145:S$147)/3.6-PRODUCT(S9,INDEX($OL$1:$PC$19,16,MATCH(S$2&amp;S$6,INDEX($OL$1:$PC$19,2,)&amp;INDEX($OL$1:$PC$19,6,),0)))+S9*SUMPRODUCT($OL$7:$PC$7,$OL$16:$PC$16)-S$12*INDEX($OF$1:$OK$19,16,MATCH(S13,$OF$1:$OK$1,0))+S9*SUMPRODUCT($OL$7:$PC$7,$OL$10:$PC$10)*SUMPRODUCT($OF$10:$OI$10,$OF$16:$OI$16)+SUMPRODUCT($OL$7:$PC$7,$OL$11:$PC$11)*SUMPRODUCT($OF$11:$OI$11,$OF$16:$OI$16),"")</f>
        <v/>
      </c>
      <c r="T16" s="19" t="str">
        <f t="array" ref="T16">IF(T$7="1",SUM(T$145:T$147)/3.6-PRODUCT(T9,INDEX($OL$1:$PC$19,16,MATCH(T$2&amp;T$6,INDEX($OL$1:$PC$19,2,)&amp;INDEX($OL$1:$PC$19,6,),0)))+T9*SUMPRODUCT($OL$7:$PC$7,$OL$16:$PC$16)-T$12*INDEX($OF$1:$OK$19,16,MATCH(T13,$OF$1:$OK$1,0))+T9*SUMPRODUCT($OL$7:$PC$7,$OL$10:$PC$10)*SUMPRODUCT($OF$10:$OI$10,$OF$16:$OI$16)+SUMPRODUCT($OL$7:$PC$7,$OL$11:$PC$11)*SUMPRODUCT($OF$11:$OI$11,$OF$16:$OI$16),"")</f>
        <v/>
      </c>
      <c r="U16" s="19" t="str">
        <f t="array" ref="U16">IF(U$7="1",SUM(U$145:U$147)/3.6-PRODUCT(U9,INDEX($OL$1:$PC$19,16,MATCH(U$2&amp;U$6,INDEX($OL$1:$PC$19,2,)&amp;INDEX($OL$1:$PC$19,6,),0)))+U9*SUMPRODUCT($OL$7:$PC$7,$OL$16:$PC$16)-U$12*INDEX($OF$1:$OK$19,16,MATCH(U13,$OF$1:$OK$1,0))+U9*SUMPRODUCT($OL$7:$PC$7,$OL$10:$PC$10)*SUMPRODUCT($OF$10:$OI$10,$OF$16:$OI$16)+SUMPRODUCT($OL$7:$PC$7,$OL$11:$PC$11)*SUMPRODUCT($OF$11:$OI$11,$OF$16:$OI$16),"")</f>
        <v/>
      </c>
      <c r="V16" s="19" t="str">
        <f t="array" ref="V16">IF(V$7="1",SUM(V$145:V$147)/3.6-PRODUCT(V9,INDEX($OL$1:$PC$19,16,MATCH(V$2&amp;V$6,INDEX($OL$1:$PC$19,2,)&amp;INDEX($OL$1:$PC$19,6,),0)))+V9*SUMPRODUCT($OL$7:$PC$7,$OL$16:$PC$16)-V$12*INDEX($OF$1:$OK$19,16,MATCH(V13,$OF$1:$OK$1,0))+V9*SUMPRODUCT($OL$7:$PC$7,$OL$10:$PC$10)*SUMPRODUCT($OF$10:$OI$10,$OF$16:$OI$16)+SUMPRODUCT($OL$7:$PC$7,$OL$11:$PC$11)*SUMPRODUCT($OF$11:$OI$11,$OF$16:$OI$16),"")</f>
        <v/>
      </c>
      <c r="W16" s="19" t="str">
        <f t="array" ref="W16">IF(W$7="1",SUM(W$145:W$147)/3.6-PRODUCT(W9,INDEX($OL$1:$PC$19,16,MATCH(W$2&amp;W$6,INDEX($OL$1:$PC$19,2,)&amp;INDEX($OL$1:$PC$19,6,),0)))+W9*SUMPRODUCT($OL$7:$PC$7,$OL$16:$PC$16)-W$12*INDEX($OF$1:$OK$19,16,MATCH(W13,$OF$1:$OK$1,0))+W9*SUMPRODUCT($OL$7:$PC$7,$OL$10:$PC$10)*SUMPRODUCT($OF$10:$OI$10,$OF$16:$OI$16)+SUMPRODUCT($OL$7:$PC$7,$OL$11:$PC$11)*SUMPRODUCT($OF$11:$OI$11,$OF$16:$OI$16),"")</f>
        <v/>
      </c>
      <c r="X16" s="19" t="str">
        <f t="array" ref="X16">IF(X$7="1",SUM(X$145:X$147)/3.6-PRODUCT(X9,INDEX($OL$1:$PC$19,16,MATCH(X$2&amp;X$6,INDEX($OL$1:$PC$19,2,)&amp;INDEX($OL$1:$PC$19,6,),0)))+X9*SUMPRODUCT($OL$7:$PC$7,$OL$16:$PC$16)-X$12*INDEX($OF$1:$OK$19,16,MATCH(X13,$OF$1:$OK$1,0))+X9*SUMPRODUCT($OL$7:$PC$7,$OL$10:$PC$10)*SUMPRODUCT($OF$10:$OI$10,$OF$16:$OI$16)+SUMPRODUCT($OL$7:$PC$7,$OL$11:$PC$11)*SUMPRODUCT($OF$11:$OI$11,$OF$16:$OI$16),"")</f>
        <v/>
      </c>
      <c r="Y16" s="19" t="str">
        <f t="array" ref="Y16">IF(Y$7="1",SUM(Y$145:Y$147)/3.6-PRODUCT(Y9,INDEX($OL$1:$PC$19,16,MATCH(Y$2&amp;Y$6,INDEX($OL$1:$PC$19,2,)&amp;INDEX($OL$1:$PC$19,6,),0)))+Y9*SUMPRODUCT($OL$7:$PC$7,$OL$16:$PC$16)-Y$12*INDEX($OF$1:$OK$19,16,MATCH(Y13,$OF$1:$OK$1,0))+Y9*SUMPRODUCT($OL$7:$PC$7,$OL$10:$PC$10)*SUMPRODUCT($OF$10:$OI$10,$OF$16:$OI$16)+SUMPRODUCT($OL$7:$PC$7,$OL$11:$PC$11)*SUMPRODUCT($OF$11:$OI$11,$OF$16:$OI$16),"")</f>
        <v/>
      </c>
      <c r="Z16" s="19" t="str">
        <f t="array" ref="Z16">IF(Z$7="1",SUM(Z$145:Z$147)/3.6-PRODUCT(Z9,INDEX($OL$1:$PC$19,16,MATCH(Z$2&amp;Z$6,INDEX($OL$1:$PC$19,2,)&amp;INDEX($OL$1:$PC$19,6,),0)))+Z9*SUMPRODUCT($OL$7:$PC$7,$OL$16:$PC$16)-Z$12*INDEX($OF$1:$OK$19,16,MATCH(Z13,$OF$1:$OK$1,0))+Z9*SUMPRODUCT($OL$7:$PC$7,$OL$10:$PC$10)*SUMPRODUCT($OF$10:$OI$10,$OF$16:$OI$16)+SUMPRODUCT($OL$7:$PC$7,$OL$11:$PC$11)*SUMPRODUCT($OF$11:$OI$11,$OF$16:$OI$16),"")</f>
        <v/>
      </c>
      <c r="AA16" s="19" t="str">
        <f t="array" ref="AA16">IF(AA$7="1",SUM(AA$145:AA$147)/3.6-PRODUCT(AA9,INDEX($OL$1:$PC$19,16,MATCH(AA$2&amp;AA$6,INDEX($OL$1:$PC$19,2,)&amp;INDEX($OL$1:$PC$19,6,),0)))+AA9*SUMPRODUCT($OL$7:$PC$7,$OL$16:$PC$16)-AA$12*INDEX($OF$1:$OK$19,16,MATCH(AA13,$OF$1:$OK$1,0))+AA9*SUMPRODUCT($OL$7:$PC$7,$OL$10:$PC$10)*SUMPRODUCT($OF$10:$OI$10,$OF$16:$OI$16)+SUMPRODUCT($OL$7:$PC$7,$OL$11:$PC$11)*SUMPRODUCT($OF$11:$OI$11,$OF$16:$OI$16),"")</f>
        <v/>
      </c>
      <c r="AB16" s="19" t="str">
        <f t="array" ref="AB16">IF(AB$7="1",SUM(AB$145:AB$147)/3.6-PRODUCT(AB9,INDEX($OL$1:$PC$19,16,MATCH(AB$2&amp;AB$6,INDEX($OL$1:$PC$19,2,)&amp;INDEX($OL$1:$PC$19,6,),0)))+AB9*SUMPRODUCT($OL$7:$PC$7,$OL$16:$PC$16)-AB$12*INDEX($OF$1:$OK$19,16,MATCH(AB13,$OF$1:$OK$1,0))+AB9*SUMPRODUCT($OL$7:$PC$7,$OL$10:$PC$10)*SUMPRODUCT($OF$10:$OI$10,$OF$16:$OI$16)+SUMPRODUCT($OL$7:$PC$7,$OL$11:$PC$11)*SUMPRODUCT($OF$11:$OI$11,$OF$16:$OI$16),"")</f>
        <v/>
      </c>
      <c r="AC16" s="19" t="str">
        <f t="array" ref="AC16">IF(AC$7="1",SUM(AC$145:AC$147)/3.6-PRODUCT(AC9,INDEX($OL$1:$PC$19,16,MATCH(AC$2&amp;AC$6,INDEX($OL$1:$PC$19,2,)&amp;INDEX($OL$1:$PC$19,6,),0)))+AC9*SUMPRODUCT($OL$7:$PC$7,$OL$16:$PC$16)-AC$12*INDEX($OF$1:$OK$19,16,MATCH(AC13,$OF$1:$OK$1,0))+AC9*SUMPRODUCT($OL$7:$PC$7,$OL$10:$PC$10)*SUMPRODUCT($OF$10:$OI$10,$OF$16:$OI$16)+SUMPRODUCT($OL$7:$PC$7,$OL$11:$PC$11)*SUMPRODUCT($OF$11:$OI$11,$OF$16:$OI$16),"")</f>
        <v/>
      </c>
      <c r="AD16" s="19" t="str">
        <f t="array" ref="AD16">IF(AD$7="1",SUM(AD$145:AD$147)/3.6-PRODUCT(AD9,INDEX($OL$1:$PC$19,16,MATCH(AD$2&amp;AD$6,INDEX($OL$1:$PC$19,2,)&amp;INDEX($OL$1:$PC$19,6,),0)))+AD9*SUMPRODUCT($OL$7:$PC$7,$OL$16:$PC$16)-AD$12*INDEX($OF$1:$OK$19,16,MATCH(AD13,$OF$1:$OK$1,0))+AD9*SUMPRODUCT($OL$7:$PC$7,$OL$10:$PC$10)*SUMPRODUCT($OF$10:$OI$10,$OF$16:$OI$16)+SUMPRODUCT($OL$7:$PC$7,$OL$11:$PC$11)*SUMPRODUCT($OF$11:$OI$11,$OF$16:$OI$16),"")</f>
        <v/>
      </c>
      <c r="AE16" s="19" t="str">
        <f t="array" ref="AE16">IF(AE$7="1",SUM(AE$145:AE$147)/3.6-PRODUCT(AE9,INDEX($OL$1:$PC$19,16,MATCH(AE$2&amp;AE$6,INDEX($OL$1:$PC$19,2,)&amp;INDEX($OL$1:$PC$19,6,),0)))+AE9*SUMPRODUCT($OL$7:$PC$7,$OL$16:$PC$16)-AE$12*INDEX($OF$1:$OK$19,16,MATCH(AE13,$OF$1:$OK$1,0))+AE9*SUMPRODUCT($OL$7:$PC$7,$OL$10:$PC$10)*SUMPRODUCT($OF$10:$OI$10,$OF$16:$OI$16)+SUMPRODUCT($OL$7:$PC$7,$OL$11:$PC$11)*SUMPRODUCT($OF$11:$OI$11,$OF$16:$OI$16),"")</f>
        <v/>
      </c>
      <c r="AF16" s="19" t="str">
        <f t="array" ref="AF16">IF(AF$7="1",SUM(AF$145:AF$147)/3.6-PRODUCT(AF9,INDEX($OL$1:$PC$19,16,MATCH(AF$2&amp;AF$6,INDEX($OL$1:$PC$19,2,)&amp;INDEX($OL$1:$PC$19,6,),0)))+AF9*SUMPRODUCT($OL$7:$PC$7,$OL$16:$PC$16)-AF$12*INDEX($OF$1:$OK$19,16,MATCH(AF13,$OF$1:$OK$1,0))+AF9*SUMPRODUCT($OL$7:$PC$7,$OL$10:$PC$10)*SUMPRODUCT($OF$10:$OI$10,$OF$16:$OI$16)+SUMPRODUCT($OL$7:$PC$7,$OL$11:$PC$11)*SUMPRODUCT($OF$11:$OI$11,$OF$16:$OI$16),"")</f>
        <v/>
      </c>
      <c r="AG16" s="19" t="str">
        <f t="array" ref="AG16">IF(AG$7="1",SUM(AG$145:AG$147)/3.6-PRODUCT(AG9,INDEX($OL$1:$PC$19,16,MATCH(AG$2&amp;AG$6,INDEX($OL$1:$PC$19,2,)&amp;INDEX($OL$1:$PC$19,6,),0)))+AG9*SUMPRODUCT($OL$7:$PC$7,$OL$16:$PC$16)-AG$12*INDEX($OF$1:$OK$19,16,MATCH(AG13,$OF$1:$OK$1,0))+AG9*SUMPRODUCT($OL$7:$PC$7,$OL$10:$PC$10)*SUMPRODUCT($OF$10:$OI$10,$OF$16:$OI$16)+SUMPRODUCT($OL$7:$PC$7,$OL$11:$PC$11)*SUMPRODUCT($OF$11:$OI$11,$OF$16:$OI$16),"")</f>
        <v/>
      </c>
      <c r="AH16" s="19" t="str">
        <f t="array" ref="AH16">IF(AH$7="1",SUM(AH$145:AH$147)/3.6-PRODUCT(AH9,INDEX($OL$1:$PC$19,16,MATCH(AH$2&amp;AH$6,INDEX($OL$1:$PC$19,2,)&amp;INDEX($OL$1:$PC$19,6,),0)))+AH9*SUMPRODUCT($OL$7:$PC$7,$OL$16:$PC$16)-AH$12*INDEX($OF$1:$OK$19,16,MATCH(AH13,$OF$1:$OK$1,0))+AH9*SUMPRODUCT($OL$7:$PC$7,$OL$10:$PC$10)*SUMPRODUCT($OF$10:$OI$10,$OF$16:$OI$16)+SUMPRODUCT($OL$7:$PC$7,$OL$11:$PC$11)*SUMPRODUCT($OF$11:$OI$11,$OF$16:$OI$16),"")</f>
        <v/>
      </c>
      <c r="AI16" s="19" t="str">
        <f t="array" ref="AI16">IF(AI$7="1",SUM(AI$145:AI$147)/3.6-PRODUCT(AI9,INDEX($OL$1:$PC$19,16,MATCH(AI$2&amp;AI$6,INDEX($OL$1:$PC$19,2,)&amp;INDEX($OL$1:$PC$19,6,),0)))+AI9*SUMPRODUCT($OL$7:$PC$7,$OL$16:$PC$16)-AI$12*INDEX($OF$1:$OK$19,16,MATCH(AI13,$OF$1:$OK$1,0))+AI9*SUMPRODUCT($OL$7:$PC$7,$OL$10:$PC$10)*SUMPRODUCT($OF$10:$OI$10,$OF$16:$OI$16)+SUMPRODUCT($OL$7:$PC$7,$OL$11:$PC$11)*SUMPRODUCT($OF$11:$OI$11,$OF$16:$OI$16),"")</f>
        <v/>
      </c>
      <c r="AJ16" s="19" t="str">
        <f t="array" ref="AJ16">IF(AJ$7="1",SUM(AJ$145:AJ$147)/3.6-PRODUCT(AJ9,INDEX($OL$1:$PC$19,16,MATCH(AJ$2&amp;AJ$6,INDEX($OL$1:$PC$19,2,)&amp;INDEX($OL$1:$PC$19,6,),0)))+AJ9*SUMPRODUCT($OL$7:$PC$7,$OL$16:$PC$16)-AJ$12*INDEX($OF$1:$OK$19,16,MATCH(AJ13,$OF$1:$OK$1,0))+AJ9*SUMPRODUCT($OL$7:$PC$7,$OL$10:$PC$10)*SUMPRODUCT($OF$10:$OI$10,$OF$16:$OI$16)+SUMPRODUCT($OL$7:$PC$7,$OL$11:$PC$11)*SUMPRODUCT($OF$11:$OI$11,$OF$16:$OI$16),"")</f>
        <v/>
      </c>
      <c r="AK16" s="19" t="str">
        <f t="array" ref="AK16">IF(AK$7="1",SUM(AK$145:AK$147)/3.6-PRODUCT(AK9,INDEX($OL$1:$PC$19,16,MATCH(AK$2&amp;AK$6,INDEX($OL$1:$PC$19,2,)&amp;INDEX($OL$1:$PC$19,6,),0)))+AK9*SUMPRODUCT($OL$7:$PC$7,$OL$16:$PC$16)-AK$12*INDEX($OF$1:$OK$19,16,MATCH(AK13,$OF$1:$OK$1,0))+AK9*SUMPRODUCT($OL$7:$PC$7,$OL$10:$PC$10)*SUMPRODUCT($OF$10:$OI$10,$OF$16:$OI$16)+SUMPRODUCT($OL$7:$PC$7,$OL$11:$PC$11)*SUMPRODUCT($OF$11:$OI$11,$OF$16:$OI$16),"")</f>
        <v/>
      </c>
      <c r="AL16" s="19" t="str">
        <f t="array" ref="AL16">IF(AL$7="1",SUM(AL$145:AL$147)/3.6-PRODUCT(AL9,INDEX($OL$1:$PC$19,16,MATCH(AL$2&amp;AL$6,INDEX($OL$1:$PC$19,2,)&amp;INDEX($OL$1:$PC$19,6,),0)))+AL9*SUMPRODUCT($OL$7:$PC$7,$OL$16:$PC$16)-AL$12*INDEX($OF$1:$OK$19,16,MATCH(AL13,$OF$1:$OK$1,0))+AL9*SUMPRODUCT($OL$7:$PC$7,$OL$10:$PC$10)*SUMPRODUCT($OF$10:$OI$10,$OF$16:$OI$16)+SUMPRODUCT($OL$7:$PC$7,$OL$11:$PC$11)*SUMPRODUCT($OF$11:$OI$11,$OF$16:$OI$16),"")</f>
        <v/>
      </c>
      <c r="AM16" s="19" t="str">
        <f t="array" ref="AM16">IF(AM$7="1",SUM(AM$145:AM$147)/3.6-PRODUCT(AM9,INDEX($OL$1:$PC$19,16,MATCH(AM$2&amp;AM$6,INDEX($OL$1:$PC$19,2,)&amp;INDEX($OL$1:$PC$19,6,),0)))+AM9*SUMPRODUCT($OL$7:$PC$7,$OL$16:$PC$16)-AM$12*INDEX($OF$1:$OK$19,16,MATCH(AM13,$OF$1:$OK$1,0))+AM9*SUMPRODUCT($OL$7:$PC$7,$OL$10:$PC$10)*SUMPRODUCT($OF$10:$OI$10,$OF$16:$OI$16)+SUMPRODUCT($OL$7:$PC$7,$OL$11:$PC$11)*SUMPRODUCT($OF$11:$OI$11,$OF$16:$OI$16),"")</f>
        <v/>
      </c>
      <c r="AN16" s="19" t="str">
        <f t="array" ref="AN16">IF(AN$7="1",SUM(AN$145:AN$147)/3.6-PRODUCT(AN9,INDEX($OL$1:$PC$19,16,MATCH(AN$2&amp;AN$6,INDEX($OL$1:$PC$19,2,)&amp;INDEX($OL$1:$PC$19,6,),0)))+AN9*SUMPRODUCT($OL$7:$PC$7,$OL$16:$PC$16)-AN$12*INDEX($OF$1:$OK$19,16,MATCH(AN13,$OF$1:$OK$1,0))+AN9*SUMPRODUCT($OL$7:$PC$7,$OL$10:$PC$10)*SUMPRODUCT($OF$10:$OI$10,$OF$16:$OI$16)+SUMPRODUCT($OL$7:$PC$7,$OL$11:$PC$11)*SUMPRODUCT($OF$11:$OI$11,$OF$16:$OI$16),"")</f>
        <v/>
      </c>
      <c r="AO16" s="19" t="str">
        <f t="array" ref="AO16">IF(AO$7="1",SUM(AO$145:AO$147)/3.6-PRODUCT(AO9,INDEX($OL$1:$PC$19,16,MATCH(AO$2&amp;AO$6,INDEX($OL$1:$PC$19,2,)&amp;INDEX($OL$1:$PC$19,6,),0)))+AO9*SUMPRODUCT($OL$7:$PC$7,$OL$16:$PC$16)-AO$12*INDEX($OF$1:$OK$19,16,MATCH(AO13,$OF$1:$OK$1,0))+AO9*SUMPRODUCT($OL$7:$PC$7,$OL$10:$PC$10)*SUMPRODUCT($OF$10:$OI$10,$OF$16:$OI$16)+SUMPRODUCT($OL$7:$PC$7,$OL$11:$PC$11)*SUMPRODUCT($OF$11:$OI$11,$OF$16:$OI$16),"")</f>
        <v/>
      </c>
      <c r="AP16" s="19" t="str">
        <f t="array" ref="AP16">IF(AP$7="1",SUM(AP$145:AP$147)/3.6-PRODUCT(AP9,INDEX($OL$1:$PC$19,16,MATCH(AP$2&amp;AP$6,INDEX($OL$1:$PC$19,2,)&amp;INDEX($OL$1:$PC$19,6,),0)))+AP9*SUMPRODUCT($OL$7:$PC$7,$OL$16:$PC$16)-AP$12*INDEX($OF$1:$OK$19,16,MATCH(AP13,$OF$1:$OK$1,0))+AP9*SUMPRODUCT($OL$7:$PC$7,$OL$10:$PC$10)*SUMPRODUCT($OF$10:$OI$10,$OF$16:$OI$16)+SUMPRODUCT($OL$7:$PC$7,$OL$11:$PC$11)*SUMPRODUCT($OF$11:$OI$11,$OF$16:$OI$16),"")</f>
        <v/>
      </c>
      <c r="AQ16" s="19" t="str">
        <f t="array" ref="AQ16">IF(AQ$7="1",SUM(AQ$145:AQ$147)/3.6-PRODUCT(AQ9,INDEX($OL$1:$PC$19,16,MATCH(AQ$2&amp;AQ$6,INDEX($OL$1:$PC$19,2,)&amp;INDEX($OL$1:$PC$19,6,),0)))+AQ9*SUMPRODUCT($OL$7:$PC$7,$OL$16:$PC$16)-AQ$12*INDEX($OF$1:$OK$19,16,MATCH(AQ13,$OF$1:$OK$1,0))+AQ9*SUMPRODUCT($OL$7:$PC$7,$OL$10:$PC$10)*SUMPRODUCT($OF$10:$OI$10,$OF$16:$OI$16)+SUMPRODUCT($OL$7:$PC$7,$OL$11:$PC$11)*SUMPRODUCT($OF$11:$OI$11,$OF$16:$OI$16),"")</f>
        <v/>
      </c>
      <c r="AR16" s="19" t="str">
        <f t="array" ref="AR16">IF(AR$7="1",SUM(AR$145:AR$147)/3.6-PRODUCT(AR9,INDEX($OL$1:$PC$19,16,MATCH(AR$2&amp;AR$6,INDEX($OL$1:$PC$19,2,)&amp;INDEX($OL$1:$PC$19,6,),0)))+AR9*SUMPRODUCT($OL$7:$PC$7,$OL$16:$PC$16)-AR$12*INDEX($OF$1:$OK$19,16,MATCH(AR13,$OF$1:$OK$1,0))+AR9*SUMPRODUCT($OL$7:$PC$7,$OL$10:$PC$10)*SUMPRODUCT($OF$10:$OI$10,$OF$16:$OI$16)+SUMPRODUCT($OL$7:$PC$7,$OL$11:$PC$11)*SUMPRODUCT($OF$11:$OI$11,$OF$16:$OI$16),"")</f>
        <v/>
      </c>
      <c r="AS16" s="19" t="str">
        <f t="array" ref="AS16">IF(AS$7="1",SUM(AS$145:AS$147)/3.6-PRODUCT(AS9,INDEX($OL$1:$PC$19,16,MATCH(AS$2&amp;AS$6,INDEX($OL$1:$PC$19,2,)&amp;INDEX($OL$1:$PC$19,6,),0)))+AS9*SUMPRODUCT($OL$7:$PC$7,$OL$16:$PC$16)-AS$12*INDEX($OF$1:$OK$19,16,MATCH(AS13,$OF$1:$OK$1,0))+AS9*SUMPRODUCT($OL$7:$PC$7,$OL$10:$PC$10)*SUMPRODUCT($OF$10:$OI$10,$OF$16:$OI$16)+SUMPRODUCT($OL$7:$PC$7,$OL$11:$PC$11)*SUMPRODUCT($OF$11:$OI$11,$OF$16:$OI$16),"")</f>
        <v/>
      </c>
      <c r="AT16" s="19" t="str">
        <f t="array" ref="AT16">IF(AT$7="1",SUM(AT$145:AT$147)/3.6-PRODUCT(AT9,INDEX($OL$1:$PC$19,16,MATCH(AT$2&amp;AT$6,INDEX($OL$1:$PC$19,2,)&amp;INDEX($OL$1:$PC$19,6,),0)))+AT9*SUMPRODUCT($OL$7:$PC$7,$OL$16:$PC$16)-AT$12*INDEX($OF$1:$OK$19,16,MATCH(AT13,$OF$1:$OK$1,0))+AT9*SUMPRODUCT($OL$7:$PC$7,$OL$10:$PC$10)*SUMPRODUCT($OF$10:$OI$10,$OF$16:$OI$16)+SUMPRODUCT($OL$7:$PC$7,$OL$11:$PC$11)*SUMPRODUCT($OF$11:$OI$11,$OF$16:$OI$16),"")</f>
        <v/>
      </c>
      <c r="AU16" s="19" t="str">
        <f t="array" ref="AU16">IF(AU$7="1",SUM(AU$145:AU$147)/3.6-PRODUCT(AU9,INDEX($OL$1:$PC$19,16,MATCH(AU$2&amp;AU$6,INDEX($OL$1:$PC$19,2,)&amp;INDEX($OL$1:$PC$19,6,),0)))+AU9*SUMPRODUCT($OL$7:$PC$7,$OL$16:$PC$16)-AU$12*INDEX($OF$1:$OK$19,16,MATCH(AU13,$OF$1:$OK$1,0))+AU9*SUMPRODUCT($OL$7:$PC$7,$OL$10:$PC$10)*SUMPRODUCT($OF$10:$OI$10,$OF$16:$OI$16)+SUMPRODUCT($OL$7:$PC$7,$OL$11:$PC$11)*SUMPRODUCT($OF$11:$OI$11,$OF$16:$OI$16),"")</f>
        <v/>
      </c>
      <c r="AV16" s="19" t="str">
        <f t="array" ref="AV16">IF(AV$7="1",SUM(AV$145:AV$147)/3.6-PRODUCT(AV9,INDEX($OL$1:$PC$19,16,MATCH(AV$2&amp;AV$6,INDEX($OL$1:$PC$19,2,)&amp;INDEX($OL$1:$PC$19,6,),0)))+AV9*SUMPRODUCT($OL$7:$PC$7,$OL$16:$PC$16)-AV$12*INDEX($OF$1:$OK$19,16,MATCH(AV13,$OF$1:$OK$1,0))+AV9*SUMPRODUCT($OL$7:$PC$7,$OL$10:$PC$10)*SUMPRODUCT($OF$10:$OI$10,$OF$16:$OI$16)+SUMPRODUCT($OL$7:$PC$7,$OL$11:$PC$11)*SUMPRODUCT($OF$11:$OI$11,$OF$16:$OI$16),"")</f>
        <v/>
      </c>
      <c r="AW16" s="19" t="str">
        <f t="array" ref="AW16">IF(AW$7="1",SUM(AW$145:AW$147)/3.6-PRODUCT(AW9,INDEX($OL$1:$PC$19,16,MATCH(AW$2&amp;AW$6,INDEX($OL$1:$PC$19,2,)&amp;INDEX($OL$1:$PC$19,6,),0)))+AW9*SUMPRODUCT($OL$7:$PC$7,$OL$16:$PC$16)-AW$12*INDEX($OF$1:$OK$19,16,MATCH(AW13,$OF$1:$OK$1,0))+AW9*SUMPRODUCT($OL$7:$PC$7,$OL$10:$PC$10)*SUMPRODUCT($OF$10:$OI$10,$OF$16:$OI$16)+SUMPRODUCT($OL$7:$PC$7,$OL$11:$PC$11)*SUMPRODUCT($OF$11:$OI$11,$OF$16:$OI$16),"")</f>
        <v/>
      </c>
      <c r="AX16" s="19" t="str">
        <f t="array" ref="AX16">IF(AX$7="1",SUM(AX$145:AX$147)/3.6-PRODUCT(AX9,INDEX($OL$1:$PC$19,16,MATCH(AX$2&amp;AX$6,INDEX($OL$1:$PC$19,2,)&amp;INDEX($OL$1:$PC$19,6,),0)))+AX9*SUMPRODUCT($OL$7:$PC$7,$OL$16:$PC$16)-AX$12*INDEX($OF$1:$OK$19,16,MATCH(AX13,$OF$1:$OK$1,0))+AX9*SUMPRODUCT($OL$7:$PC$7,$OL$10:$PC$10)*SUMPRODUCT($OF$10:$OI$10,$OF$16:$OI$16)+SUMPRODUCT($OL$7:$PC$7,$OL$11:$PC$11)*SUMPRODUCT($OF$11:$OI$11,$OF$16:$OI$16),"")</f>
        <v/>
      </c>
      <c r="AY16" s="19" t="str">
        <f t="array" ref="AY16">IF(AY$7="1",SUM(AY$145:AY$147)/3.6-PRODUCT(AY9,INDEX($OL$1:$PC$19,16,MATCH(AY$2&amp;AY$6,INDEX($OL$1:$PC$19,2,)&amp;INDEX($OL$1:$PC$19,6,),0)))+AY9*SUMPRODUCT($OL$7:$PC$7,$OL$16:$PC$16)-AY$12*INDEX($OF$1:$OK$19,16,MATCH(AY13,$OF$1:$OK$1,0))+AY9*SUMPRODUCT($OL$7:$PC$7,$OL$10:$PC$10)*SUMPRODUCT($OF$10:$OI$10,$OF$16:$OI$16)+SUMPRODUCT($OL$7:$PC$7,$OL$11:$PC$11)*SUMPRODUCT($OF$11:$OI$11,$OF$16:$OI$16),"")</f>
        <v/>
      </c>
      <c r="AZ16" s="19" t="str">
        <f t="array" ref="AZ16">IF(AZ$7="1",SUM(AZ$145:AZ$147)/3.6-PRODUCT(AZ9,INDEX($OL$1:$PC$19,16,MATCH(AZ$2&amp;AZ$6,INDEX($OL$1:$PC$19,2,)&amp;INDEX($OL$1:$PC$19,6,),0)))+AZ9*SUMPRODUCT($OL$7:$PC$7,$OL$16:$PC$16)-AZ$12*INDEX($OF$1:$OK$19,16,MATCH(AZ13,$OF$1:$OK$1,0))+AZ9*SUMPRODUCT($OL$7:$PC$7,$OL$10:$PC$10)*SUMPRODUCT($OF$10:$OI$10,$OF$16:$OI$16)+SUMPRODUCT($OL$7:$PC$7,$OL$11:$PC$11)*SUMPRODUCT($OF$11:$OI$11,$OF$16:$OI$16),"")</f>
        <v/>
      </c>
      <c r="BA16" s="19" t="str">
        <f t="array" ref="BA16">IF(BA$7="1",SUM(BA$145:BA$147)/3.6-PRODUCT(BA9,INDEX($OL$1:$PC$19,16,MATCH(BA$2&amp;BA$6,INDEX($OL$1:$PC$19,2,)&amp;INDEX($OL$1:$PC$19,6,),0)))+BA9*SUMPRODUCT($OL$7:$PC$7,$OL$16:$PC$16)-BA$12*INDEX($OF$1:$OK$19,16,MATCH(BA13,$OF$1:$OK$1,0))+BA9*SUMPRODUCT($OL$7:$PC$7,$OL$10:$PC$10)*SUMPRODUCT($OF$10:$OI$10,$OF$16:$OI$16)+SUMPRODUCT($OL$7:$PC$7,$OL$11:$PC$11)*SUMPRODUCT($OF$11:$OI$11,$OF$16:$OI$16),"")</f>
        <v/>
      </c>
      <c r="BB16" s="19" t="str">
        <f t="array" ref="BB16">IF(BB$7="1",SUM(BB$145:BB$147)/3.6-PRODUCT(BB9,INDEX($OL$1:$PC$19,16,MATCH(BB$2&amp;BB$6,INDEX($OL$1:$PC$19,2,)&amp;INDEX($OL$1:$PC$19,6,),0)))+BB9*SUMPRODUCT($OL$7:$PC$7,$OL$16:$PC$16)-BB$12*INDEX($OF$1:$OK$19,16,MATCH(BB13,$OF$1:$OK$1,0))+BB9*SUMPRODUCT($OL$7:$PC$7,$OL$10:$PC$10)*SUMPRODUCT($OF$10:$OI$10,$OF$16:$OI$16)+SUMPRODUCT($OL$7:$PC$7,$OL$11:$PC$11)*SUMPRODUCT($OF$11:$OI$11,$OF$16:$OI$16),"")</f>
        <v/>
      </c>
      <c r="BC16" s="19" t="str">
        <f t="array" ref="BC16">IF(BC$7="1",SUM(BC$145:BC$147)/3.6-PRODUCT(BC9,INDEX($OL$1:$PC$19,16,MATCH(BC$2&amp;BC$6,INDEX($OL$1:$PC$19,2,)&amp;INDEX($OL$1:$PC$19,6,),0)))+BC9*SUMPRODUCT($OL$7:$PC$7,$OL$16:$PC$16)-BC$12*INDEX($OF$1:$OK$19,16,MATCH(BC13,$OF$1:$OK$1,0))+BC9*SUMPRODUCT($OL$7:$PC$7,$OL$10:$PC$10)*SUMPRODUCT($OF$10:$OI$10,$OF$16:$OI$16)+SUMPRODUCT($OL$7:$PC$7,$OL$11:$PC$11)*SUMPRODUCT($OF$11:$OI$11,$OF$16:$OI$16),"")</f>
        <v/>
      </c>
      <c r="BD16" s="19" t="str">
        <f t="array" ref="BD16">IF(BD$7="1",SUM(BD$145:BD$147)/3.6-PRODUCT(BD9,INDEX($OL$1:$PC$19,16,MATCH(BD$2&amp;BD$6,INDEX($OL$1:$PC$19,2,)&amp;INDEX($OL$1:$PC$19,6,),0)))+BD9*SUMPRODUCT($OL$7:$PC$7,$OL$16:$PC$16)-BD$12*INDEX($OF$1:$OK$19,16,MATCH(BD13,$OF$1:$OK$1,0))+BD9*SUMPRODUCT($OL$7:$PC$7,$OL$10:$PC$10)*SUMPRODUCT($OF$10:$OI$10,$OF$16:$OI$16)+SUMPRODUCT($OL$7:$PC$7,$OL$11:$PC$11)*SUMPRODUCT($OF$11:$OI$11,$OF$16:$OI$16),"")</f>
        <v/>
      </c>
      <c r="BE16" s="19" t="str">
        <f t="array" ref="BE16">IF(BE$7="1",SUM(BE$145:BE$147)/3.6-PRODUCT(BE9,INDEX($OL$1:$PC$19,16,MATCH(BE$2&amp;BE$6,INDEX($OL$1:$PC$19,2,)&amp;INDEX($OL$1:$PC$19,6,),0)))+BE9*SUMPRODUCT($OL$7:$PC$7,$OL$16:$PC$16)-BE$12*INDEX($OF$1:$OK$19,16,MATCH(BE13,$OF$1:$OK$1,0))+BE9*SUMPRODUCT($OL$7:$PC$7,$OL$10:$PC$10)*SUMPRODUCT($OF$10:$OI$10,$OF$16:$OI$16)+SUMPRODUCT($OL$7:$PC$7,$OL$11:$PC$11)*SUMPRODUCT($OF$11:$OI$11,$OF$16:$OI$16),"")</f>
        <v/>
      </c>
      <c r="BF16" s="19" t="str">
        <f t="array" ref="BF16">IF(BF$7="1",SUM(BF$145:BF$147)/3.6-PRODUCT(BF9,INDEX($OL$1:$PC$19,16,MATCH(BF$2&amp;BF$6,INDEX($OL$1:$PC$19,2,)&amp;INDEX($OL$1:$PC$19,6,),0)))+BF9*SUMPRODUCT($OL$7:$PC$7,$OL$16:$PC$16)-BF$12*INDEX($OF$1:$OK$19,16,MATCH(BF13,$OF$1:$OK$1,0))+BF9*SUMPRODUCT($OL$7:$PC$7,$OL$10:$PC$10)*SUMPRODUCT($OF$10:$OI$10,$OF$16:$OI$16)+SUMPRODUCT($OL$7:$PC$7,$OL$11:$PC$11)*SUMPRODUCT($OF$11:$OI$11,$OF$16:$OI$16),"")</f>
        <v/>
      </c>
      <c r="BG16" s="19" t="str">
        <f t="array" ref="BG16">IF(BG$7="1",SUM(BG$145:BG$147)/3.6-PRODUCT(BG9,INDEX($OL$1:$PC$19,16,MATCH(BG$2&amp;BG$6,INDEX($OL$1:$PC$19,2,)&amp;INDEX($OL$1:$PC$19,6,),0)))+BG9*SUMPRODUCT($OL$7:$PC$7,$OL$16:$PC$16)-BG$12*INDEX($OF$1:$OK$19,16,MATCH(BG13,$OF$1:$OK$1,0))+BG9*SUMPRODUCT($OL$7:$PC$7,$OL$10:$PC$10)*SUMPRODUCT($OF$10:$OI$10,$OF$16:$OI$16)+SUMPRODUCT($OL$7:$PC$7,$OL$11:$PC$11)*SUMPRODUCT($OF$11:$OI$11,$OF$16:$OI$16),"")</f>
        <v/>
      </c>
      <c r="BH16" s="19" t="str">
        <f t="array" ref="BH16">IF(BH$7="1",SUM(BH$145:BH$147)/3.6-PRODUCT(BH9,INDEX($OL$1:$PC$19,16,MATCH(BH$2&amp;BH$6,INDEX($OL$1:$PC$19,2,)&amp;INDEX($OL$1:$PC$19,6,),0)))+BH9*SUMPRODUCT($OL$7:$PC$7,$OL$16:$PC$16)-BH$12*INDEX($OF$1:$OK$19,16,MATCH(BH13,$OF$1:$OK$1,0))+BH9*SUMPRODUCT($OL$7:$PC$7,$OL$10:$PC$10)*SUMPRODUCT($OF$10:$OI$10,$OF$16:$OI$16)+SUMPRODUCT($OL$7:$PC$7,$OL$11:$PC$11)*SUMPRODUCT($OF$11:$OI$11,$OF$16:$OI$16),"")</f>
        <v/>
      </c>
      <c r="BI16" s="19" t="str">
        <f t="array" ref="BI16">IF(BI$7="1",SUM(BI$145:BI$147)/3.6-PRODUCT(BI9,INDEX($OL$1:$PC$19,16,MATCH(BI$2&amp;BI$6,INDEX($OL$1:$PC$19,2,)&amp;INDEX($OL$1:$PC$19,6,),0)))+BI9*SUMPRODUCT($OL$7:$PC$7,$OL$16:$PC$16)-BI$12*INDEX($OF$1:$OK$19,16,MATCH(BI13,$OF$1:$OK$1,0))+BI9*SUMPRODUCT($OL$7:$PC$7,$OL$10:$PC$10)*SUMPRODUCT($OF$10:$OI$10,$OF$16:$OI$16)+SUMPRODUCT($OL$7:$PC$7,$OL$11:$PC$11)*SUMPRODUCT($OF$11:$OI$11,$OF$16:$OI$16),"")</f>
        <v/>
      </c>
      <c r="BJ16" s="19" t="str">
        <f t="array" ref="BJ16">IF(BJ$7="1",SUM(BJ$145:BJ$147)/3.6-PRODUCT(BJ9,INDEX($OL$1:$PC$19,16,MATCH(BJ$2&amp;BJ$6,INDEX($OL$1:$PC$19,2,)&amp;INDEX($OL$1:$PC$19,6,),0)))+BJ9*SUMPRODUCT($OL$7:$PC$7,$OL$16:$PC$16)-BJ$12*INDEX($OF$1:$OK$19,16,MATCH(BJ13,$OF$1:$OK$1,0))+BJ9*SUMPRODUCT($OL$7:$PC$7,$OL$10:$PC$10)*SUMPRODUCT($OF$10:$OI$10,$OF$16:$OI$16)+SUMPRODUCT($OL$7:$PC$7,$OL$11:$PC$11)*SUMPRODUCT($OF$11:$OI$11,$OF$16:$OI$16),"")</f>
        <v/>
      </c>
      <c r="BK16" s="19" t="str">
        <f t="array" ref="BK16">IF(BK$7="1",SUM(BK$145:BK$147)/3.6-PRODUCT(BK9,INDEX($OL$1:$PC$19,16,MATCH(BK$2&amp;BK$6,INDEX($OL$1:$PC$19,2,)&amp;INDEX($OL$1:$PC$19,6,),0)))+BK9*SUMPRODUCT($OL$7:$PC$7,$OL$16:$PC$16)-BK$12*INDEX($OF$1:$OK$19,16,MATCH(BK13,$OF$1:$OK$1,0))+BK9*SUMPRODUCT($OL$7:$PC$7,$OL$10:$PC$10)*SUMPRODUCT($OF$10:$OI$10,$OF$16:$OI$16)+SUMPRODUCT($OL$7:$PC$7,$OL$11:$PC$11)*SUMPRODUCT($OF$11:$OI$11,$OF$16:$OI$16),"")</f>
        <v/>
      </c>
      <c r="BL16" s="19" t="str">
        <f t="array" ref="BL16">IF(BL$7="1",SUM(BL$145:BL$147)/3.6-PRODUCT(BL9,INDEX($OL$1:$PC$19,16,MATCH(BL$2&amp;BL$6,INDEX($OL$1:$PC$19,2,)&amp;INDEX($OL$1:$PC$19,6,),0)))+BL9*SUMPRODUCT($OL$7:$PC$7,$OL$16:$PC$16)-BL$12*INDEX($OF$1:$OK$19,16,MATCH(BL13,$OF$1:$OK$1,0))+BL9*SUMPRODUCT($OL$7:$PC$7,$OL$10:$PC$10)*SUMPRODUCT($OF$10:$OI$10,$OF$16:$OI$16)+SUMPRODUCT($OL$7:$PC$7,$OL$11:$PC$11)*SUMPRODUCT($OF$11:$OI$11,$OF$16:$OI$16),"")</f>
        <v/>
      </c>
      <c r="BM16" s="19" t="str">
        <f t="array" ref="BM16">IF(BM$7="1",SUM(BM$145:BM$147)/3.6-PRODUCT(BM9,INDEX($OL$1:$PC$19,16,MATCH(BM$2&amp;BM$6,INDEX($OL$1:$PC$19,2,)&amp;INDEX($OL$1:$PC$19,6,),0)))+BM9*SUMPRODUCT($OL$7:$PC$7,$OL$16:$PC$16)-BM$12*INDEX($OF$1:$OK$19,16,MATCH(BM13,$OF$1:$OK$1,0))+BM9*SUMPRODUCT($OL$7:$PC$7,$OL$10:$PC$10)*SUMPRODUCT($OF$10:$OI$10,$OF$16:$OI$16)+SUMPRODUCT($OL$7:$PC$7,$OL$11:$PC$11)*SUMPRODUCT($OF$11:$OI$11,$OF$16:$OI$16),"")</f>
        <v/>
      </c>
      <c r="BN16" s="19" t="str">
        <f t="array" ref="BN16">IF(BN$7="1",SUM(BN$145:BN$147)/3.6-PRODUCT(BN9,INDEX($OL$1:$PC$19,16,MATCH(BN$2&amp;BN$6,INDEX($OL$1:$PC$19,2,)&amp;INDEX($OL$1:$PC$19,6,),0)))+BN9*SUMPRODUCT($OL$7:$PC$7,$OL$16:$PC$16)-BN$12*INDEX($OF$1:$OK$19,16,MATCH(BN13,$OF$1:$OK$1,0))+BN9*SUMPRODUCT($OL$7:$PC$7,$OL$10:$PC$10)*SUMPRODUCT($OF$10:$OI$10,$OF$16:$OI$16)+SUMPRODUCT($OL$7:$PC$7,$OL$11:$PC$11)*SUMPRODUCT($OF$11:$OI$11,$OF$16:$OI$16),"")</f>
        <v/>
      </c>
      <c r="BO16" s="19" t="str">
        <f t="array" ref="BO16">IF(BO$7="1",SUM(BO$145:BO$147)/3.6-PRODUCT(BO9,INDEX($OL$1:$PC$19,16,MATCH(BO$2&amp;BO$6,INDEX($OL$1:$PC$19,2,)&amp;INDEX($OL$1:$PC$19,6,),0)))+BO9*SUMPRODUCT($OL$7:$PC$7,$OL$16:$PC$16)-BO$12*INDEX($OF$1:$OK$19,16,MATCH(BO13,$OF$1:$OK$1,0))+BO9*SUMPRODUCT($OL$7:$PC$7,$OL$10:$PC$10)*SUMPRODUCT($OF$10:$OI$10,$OF$16:$OI$16)+SUMPRODUCT($OL$7:$PC$7,$OL$11:$PC$11)*SUMPRODUCT($OF$11:$OI$11,$OF$16:$OI$16),"")</f>
        <v/>
      </c>
      <c r="BP16" s="19" t="str">
        <f t="array" ref="BP16">IF(BP$7="1",SUM(BP$145:BP$147)/3.6-PRODUCT(BP9,INDEX($OL$1:$PC$19,16,MATCH(BP$2&amp;BP$6,INDEX($OL$1:$PC$19,2,)&amp;INDEX($OL$1:$PC$19,6,),0)))+BP9*SUMPRODUCT($OL$7:$PC$7,$OL$16:$PC$16)-BP$12*INDEX($OF$1:$OK$19,16,MATCH(BP13,$OF$1:$OK$1,0))+BP9*SUMPRODUCT($OL$7:$PC$7,$OL$10:$PC$10)*SUMPRODUCT($OF$10:$OI$10,$OF$16:$OI$16)+SUMPRODUCT($OL$7:$PC$7,$OL$11:$PC$11)*SUMPRODUCT($OF$11:$OI$11,$OF$16:$OI$16),"")</f>
        <v/>
      </c>
      <c r="BQ16" s="19" t="str">
        <f t="array" ref="BQ16">IF(BQ$7="1",SUM(BQ$145:BQ$147)/3.6-PRODUCT(BQ9,INDEX($OL$1:$PC$19,16,MATCH(BQ$2&amp;BQ$6,INDEX($OL$1:$PC$19,2,)&amp;INDEX($OL$1:$PC$19,6,),0)))+BQ9*SUMPRODUCT($OL$7:$PC$7,$OL$16:$PC$16)-BQ$12*INDEX($OF$1:$OK$19,16,MATCH(BQ13,$OF$1:$OK$1,0))+BQ9*SUMPRODUCT($OL$7:$PC$7,$OL$10:$PC$10)*SUMPRODUCT($OF$10:$OI$10,$OF$16:$OI$16)+SUMPRODUCT($OL$7:$PC$7,$OL$11:$PC$11)*SUMPRODUCT($OF$11:$OI$11,$OF$16:$OI$16),"")</f>
        <v/>
      </c>
      <c r="BR16" s="19" t="str">
        <f t="array" ref="BR16">IF(BR$7="1",SUM(BR$145:BR$147)/3.6-PRODUCT(BR9,INDEX($OL$1:$PC$19,16,MATCH(BR$2&amp;BR$6,INDEX($OL$1:$PC$19,2,)&amp;INDEX($OL$1:$PC$19,6,),0)))+BR9*SUMPRODUCT($OL$7:$PC$7,$OL$16:$PC$16)-BR$12*INDEX($OF$1:$OK$19,16,MATCH(BR13,$OF$1:$OK$1,0))+BR9*SUMPRODUCT($OL$7:$PC$7,$OL$10:$PC$10)*SUMPRODUCT($OF$10:$OI$10,$OF$16:$OI$16)+SUMPRODUCT($OL$7:$PC$7,$OL$11:$PC$11)*SUMPRODUCT($OF$11:$OI$11,$OF$16:$OI$16),"")</f>
        <v/>
      </c>
      <c r="BS16" s="19" t="str">
        <f t="array" ref="BS16">IF(BS$7="1",SUM(BS$145:BS$147)/3.6-PRODUCT(BS9,INDEX($OL$1:$PC$19,16,MATCH(BS$2&amp;BS$6,INDEX($OL$1:$PC$19,2,)&amp;INDEX($OL$1:$PC$19,6,),0)))+BS9*SUMPRODUCT($OL$7:$PC$7,$OL$16:$PC$16)-BS$12*INDEX($OF$1:$OK$19,16,MATCH(BS13,$OF$1:$OK$1,0))+BS9*SUMPRODUCT($OL$7:$PC$7,$OL$10:$PC$10)*SUMPRODUCT($OF$10:$OI$10,$OF$16:$OI$16)+SUMPRODUCT($OL$7:$PC$7,$OL$11:$PC$11)*SUMPRODUCT($OF$11:$OI$11,$OF$16:$OI$16),"")</f>
        <v/>
      </c>
      <c r="BT16" s="19" t="str">
        <f t="array" ref="BT16">IF(BT$7="1",SUM(BT$145:BT$147)/3.6-PRODUCT(BT9,INDEX($OL$1:$PC$19,16,MATCH(BT$2&amp;BT$6,INDEX($OL$1:$PC$19,2,)&amp;INDEX($OL$1:$PC$19,6,),0)))+BT9*SUMPRODUCT($OL$7:$PC$7,$OL$16:$PC$16)-BT$12*INDEX($OF$1:$OK$19,16,MATCH(BT13,$OF$1:$OK$1,0))+BT9*SUMPRODUCT($OL$7:$PC$7,$OL$10:$PC$10)*SUMPRODUCT($OF$10:$OI$10,$OF$16:$OI$16)+SUMPRODUCT($OL$7:$PC$7,$OL$11:$PC$11)*SUMPRODUCT($OF$11:$OI$11,$OF$16:$OI$16),"")</f>
        <v/>
      </c>
      <c r="BU16" s="19" t="str">
        <f t="array" ref="BU16">IF(BU$7="1",SUM(BU$145:BU$147)/3.6-PRODUCT(BU9,INDEX($OL$1:$PC$19,16,MATCH(BU$2&amp;BU$6,INDEX($OL$1:$PC$19,2,)&amp;INDEX($OL$1:$PC$19,6,),0)))+BU9*SUMPRODUCT($OL$7:$PC$7,$OL$16:$PC$16)-BU$12*INDEX($OF$1:$OK$19,16,MATCH(BU13,$OF$1:$OK$1,0))+BU9*SUMPRODUCT($OL$7:$PC$7,$OL$10:$PC$10)*SUMPRODUCT($OF$10:$OI$10,$OF$16:$OI$16)+SUMPRODUCT($OL$7:$PC$7,$OL$11:$PC$11)*SUMPRODUCT($OF$11:$OI$11,$OF$16:$OI$16),"")</f>
        <v/>
      </c>
      <c r="BV16" s="19" t="str">
        <f t="array" ref="BV16">IF(BV$7="1",SUM(BV$145:BV$147)/3.6-PRODUCT(BV9,INDEX($OL$1:$PC$19,16,MATCH(BV$2&amp;BV$6,INDEX($OL$1:$PC$19,2,)&amp;INDEX($OL$1:$PC$19,6,),0)))+BV9*SUMPRODUCT($OL$7:$PC$7,$OL$16:$PC$16)-BV$12*INDEX($OF$1:$OK$19,16,MATCH(BV13,$OF$1:$OK$1,0))+BV9*SUMPRODUCT($OL$7:$PC$7,$OL$10:$PC$10)*SUMPRODUCT($OF$10:$OI$10,$OF$16:$OI$16)+SUMPRODUCT($OL$7:$PC$7,$OL$11:$PC$11)*SUMPRODUCT($OF$11:$OI$11,$OF$16:$OI$16),"")</f>
        <v/>
      </c>
      <c r="BW16" s="19" t="str">
        <f t="array" ref="BW16">IF(BW$7="1",SUM(BW$145:BW$147)/3.6-PRODUCT(BW9,INDEX($OL$1:$PC$19,16,MATCH(BW$2&amp;BW$6,INDEX($OL$1:$PC$19,2,)&amp;INDEX($OL$1:$PC$19,6,),0)))+BW9*SUMPRODUCT($OL$7:$PC$7,$OL$16:$PC$16)-BW$12*INDEX($OF$1:$OK$19,16,MATCH(BW13,$OF$1:$OK$1,0))+BW9*SUMPRODUCT($OL$7:$PC$7,$OL$10:$PC$10)*SUMPRODUCT($OF$10:$OI$10,$OF$16:$OI$16)+SUMPRODUCT($OL$7:$PC$7,$OL$11:$PC$11)*SUMPRODUCT($OF$11:$OI$11,$OF$16:$OI$16),"")</f>
        <v/>
      </c>
      <c r="BX16" s="19" t="str">
        <f t="array" ref="BX16">IF(BX$7="1",SUM(BX$145:BX$147)/3.6-PRODUCT(BX9,INDEX($OL$1:$PC$19,16,MATCH(BX$2&amp;BX$6,INDEX($OL$1:$PC$19,2,)&amp;INDEX($OL$1:$PC$19,6,),0)))+BX9*SUMPRODUCT($OL$7:$PC$7,$OL$16:$PC$16)-BX$12*INDEX($OF$1:$OK$19,16,MATCH(BX13,$OF$1:$OK$1,0))+BX9*SUMPRODUCT($OL$7:$PC$7,$OL$10:$PC$10)*SUMPRODUCT($OF$10:$OI$10,$OF$16:$OI$16)+SUMPRODUCT($OL$7:$PC$7,$OL$11:$PC$11)*SUMPRODUCT($OF$11:$OI$11,$OF$16:$OI$16),"")</f>
        <v/>
      </c>
      <c r="BY16" s="19" t="str">
        <f t="array" ref="BY16">IF(BY$7="1",SUM(BY$145:BY$147)/3.6-PRODUCT(BY9,INDEX($OL$1:$PC$19,16,MATCH(BY$2&amp;BY$6,INDEX($OL$1:$PC$19,2,)&amp;INDEX($OL$1:$PC$19,6,),0)))+BY9*SUMPRODUCT($OL$7:$PC$7,$OL$16:$PC$16)-BY$12*INDEX($OF$1:$OK$19,16,MATCH(BY13,$OF$1:$OK$1,0))+BY9*SUMPRODUCT($OL$7:$PC$7,$OL$10:$PC$10)*SUMPRODUCT($OF$10:$OI$10,$OF$16:$OI$16)+SUMPRODUCT($OL$7:$PC$7,$OL$11:$PC$11)*SUMPRODUCT($OF$11:$OI$11,$OF$16:$OI$16),"")</f>
        <v/>
      </c>
      <c r="BZ16" s="19" t="str">
        <f t="array" ref="BZ16">IF(BZ$7="1",SUM(BZ$145:BZ$147)/3.6-PRODUCT(BZ9,INDEX($OL$1:$PC$19,16,MATCH(BZ$2&amp;BZ$6,INDEX($OL$1:$PC$19,2,)&amp;INDEX($OL$1:$PC$19,6,),0)))+BZ9*SUMPRODUCT($OL$7:$PC$7,$OL$16:$PC$16)-BZ$12*INDEX($OF$1:$OK$19,16,MATCH(BZ13,$OF$1:$OK$1,0))+BZ9*SUMPRODUCT($OL$7:$PC$7,$OL$10:$PC$10)*SUMPRODUCT($OF$10:$OI$10,$OF$16:$OI$16)+SUMPRODUCT($OL$7:$PC$7,$OL$11:$PC$11)*SUMPRODUCT($OF$11:$OI$11,$OF$16:$OI$16),"")</f>
        <v/>
      </c>
      <c r="CA16" s="19" t="str">
        <f t="array" ref="CA16">IF(CA$7="1",SUM(CA$145:CA$147)/3.6-PRODUCT(CA9,INDEX($OL$1:$PC$19,16,MATCH(CA$2&amp;CA$6,INDEX($OL$1:$PC$19,2,)&amp;INDEX($OL$1:$PC$19,6,),0)))+CA9*SUMPRODUCT($OL$7:$PC$7,$OL$16:$PC$16)-CA$12*INDEX($OF$1:$OK$19,16,MATCH(CA13,$OF$1:$OK$1,0))+CA9*SUMPRODUCT($OL$7:$PC$7,$OL$10:$PC$10)*SUMPRODUCT($OF$10:$OI$10,$OF$16:$OI$16)+SUMPRODUCT($OL$7:$PC$7,$OL$11:$PC$11)*SUMPRODUCT($OF$11:$OI$11,$OF$16:$OI$16),"")</f>
        <v/>
      </c>
      <c r="CB16" s="19" t="str">
        <f t="array" ref="CB16">IF(CB$7="1",SUM(CB$145:CB$147)/3.6-PRODUCT(CB9,INDEX($OL$1:$PC$19,16,MATCH(CB$2&amp;CB$6,INDEX($OL$1:$PC$19,2,)&amp;INDEX($OL$1:$PC$19,6,),0)))+CB9*SUMPRODUCT($OL$7:$PC$7,$OL$16:$PC$16)-CB$12*INDEX($OF$1:$OK$19,16,MATCH(CB13,$OF$1:$OK$1,0))+CB9*SUMPRODUCT($OL$7:$PC$7,$OL$10:$PC$10)*SUMPRODUCT($OF$10:$OI$10,$OF$16:$OI$16)+SUMPRODUCT($OL$7:$PC$7,$OL$11:$PC$11)*SUMPRODUCT($OF$11:$OI$11,$OF$16:$OI$16),"")</f>
        <v/>
      </c>
      <c r="CC16" s="19" t="str">
        <f t="array" ref="CC16">IF(CC$7="1",SUM(CC$145:CC$147)/3.6-PRODUCT(CC9,INDEX($OL$1:$PC$19,16,MATCH(CC$2&amp;CC$6,INDEX($OL$1:$PC$19,2,)&amp;INDEX($OL$1:$PC$19,6,),0)))+CC9*SUMPRODUCT($OL$7:$PC$7,$OL$16:$PC$16)-CC$12*INDEX($OF$1:$OK$19,16,MATCH(CC13,$OF$1:$OK$1,0))+CC9*SUMPRODUCT($OL$7:$PC$7,$OL$10:$PC$10)*SUMPRODUCT($OF$10:$OI$10,$OF$16:$OI$16)+SUMPRODUCT($OL$7:$PC$7,$OL$11:$PC$11)*SUMPRODUCT($OF$11:$OI$11,$OF$16:$OI$16),"")</f>
        <v/>
      </c>
      <c r="CD16" s="19" t="str">
        <f t="array" ref="CD16">IF(CD$7="1",SUM(CD$145:CD$147)/3.6-PRODUCT(CD9,INDEX($OL$1:$PC$19,16,MATCH(CD$2&amp;CD$6,INDEX($OL$1:$PC$19,2,)&amp;INDEX($OL$1:$PC$19,6,),0)))+CD9*SUMPRODUCT($OL$7:$PC$7,$OL$16:$PC$16)-CD$12*INDEX($OF$1:$OK$19,16,MATCH(CD13,$OF$1:$OK$1,0))+CD9*SUMPRODUCT($OL$7:$PC$7,$OL$10:$PC$10)*SUMPRODUCT($OF$10:$OI$10,$OF$16:$OI$16)+SUMPRODUCT($OL$7:$PC$7,$OL$11:$PC$11)*SUMPRODUCT($OF$11:$OI$11,$OF$16:$OI$16),"")</f>
        <v/>
      </c>
      <c r="CE16" s="19" t="str">
        <f t="array" ref="CE16">IF(CE$7="1",SUM(CE$145:CE$147)/3.6-PRODUCT(CE9,INDEX($OL$1:$PC$19,16,MATCH(CE$2&amp;CE$6,INDEX($OL$1:$PC$19,2,)&amp;INDEX($OL$1:$PC$19,6,),0)))+CE9*SUMPRODUCT($OL$7:$PC$7,$OL$16:$PC$16)-CE$12*INDEX($OF$1:$OK$19,16,MATCH(CE13,$OF$1:$OK$1,0))+CE9*SUMPRODUCT($OL$7:$PC$7,$OL$10:$PC$10)*SUMPRODUCT($OF$10:$OI$10,$OF$16:$OI$16)+SUMPRODUCT($OL$7:$PC$7,$OL$11:$PC$11)*SUMPRODUCT($OF$11:$OI$11,$OF$16:$OI$16),"")</f>
        <v/>
      </c>
      <c r="CF16" s="19" t="str">
        <f t="array" ref="CF16">IF(CF$7="1",SUM(CF$145:CF$147)/3.6-PRODUCT(CF9,INDEX($OL$1:$PC$19,16,MATCH(CF$2&amp;CF$6,INDEX($OL$1:$PC$19,2,)&amp;INDEX($OL$1:$PC$19,6,),0)))+CF9*SUMPRODUCT($OL$7:$PC$7,$OL$16:$PC$16)-CF$12*INDEX($OF$1:$OK$19,16,MATCH(CF13,$OF$1:$OK$1,0))+CF9*SUMPRODUCT($OL$7:$PC$7,$OL$10:$PC$10)*SUMPRODUCT($OF$10:$OI$10,$OF$16:$OI$16)+SUMPRODUCT($OL$7:$PC$7,$OL$11:$PC$11)*SUMPRODUCT($OF$11:$OI$11,$OF$16:$OI$16),"")</f>
        <v/>
      </c>
      <c r="CG16" s="19" t="str">
        <f t="array" ref="CG16">IF(CG$7="1",SUM(CG$145:CG$147)/3.6-PRODUCT(CG9,INDEX($OL$1:$PC$19,16,MATCH(CG$2&amp;CG$6,INDEX($OL$1:$PC$19,2,)&amp;INDEX($OL$1:$PC$19,6,),0)))+CG9*SUMPRODUCT($OL$7:$PC$7,$OL$16:$PC$16)-CG$12*INDEX($OF$1:$OK$19,16,MATCH(CG13,$OF$1:$OK$1,0))+CG9*SUMPRODUCT($OL$7:$PC$7,$OL$10:$PC$10)*SUMPRODUCT($OF$10:$OI$10,$OF$16:$OI$16)+SUMPRODUCT($OL$7:$PC$7,$OL$11:$PC$11)*SUMPRODUCT($OF$11:$OI$11,$OF$16:$OI$16),"")</f>
        <v/>
      </c>
      <c r="CH16" s="19" t="str">
        <f t="array" ref="CH16">IF(CH$7="1",SUM(CH$145:CH$147)/3.6-PRODUCT(CH9,INDEX($OL$1:$PC$19,16,MATCH(CH$2&amp;CH$6,INDEX($OL$1:$PC$19,2,)&amp;INDEX($OL$1:$PC$19,6,),0)))+CH9*SUMPRODUCT($OL$7:$PC$7,$OL$16:$PC$16)-CH$12*INDEX($OF$1:$OK$19,16,MATCH(CH13,$OF$1:$OK$1,0))+CH9*SUMPRODUCT($OL$7:$PC$7,$OL$10:$PC$10)*SUMPRODUCT($OF$10:$OI$10,$OF$16:$OI$16)+SUMPRODUCT($OL$7:$PC$7,$OL$11:$PC$11)*SUMPRODUCT($OF$11:$OI$11,$OF$16:$OI$16),"")</f>
        <v/>
      </c>
      <c r="CI16" s="19" t="str">
        <f t="array" ref="CI16">IF(CI$7="1",SUM(CI$145:CI$147)/3.6-PRODUCT(CI9,INDEX($OL$1:$PC$19,16,MATCH(CI$2&amp;CI$6,INDEX($OL$1:$PC$19,2,)&amp;INDEX($OL$1:$PC$19,6,),0)))+CI9*SUMPRODUCT($OL$7:$PC$7,$OL$16:$PC$16)-CI$12*INDEX($OF$1:$OK$19,16,MATCH(CI13,$OF$1:$OK$1,0))+CI9*SUMPRODUCT($OL$7:$PC$7,$OL$10:$PC$10)*SUMPRODUCT($OF$10:$OI$10,$OF$16:$OI$16)+SUMPRODUCT($OL$7:$PC$7,$OL$11:$PC$11)*SUMPRODUCT($OF$11:$OI$11,$OF$16:$OI$16),"")</f>
        <v/>
      </c>
      <c r="CJ16" s="19" t="str">
        <f t="array" ref="CJ16">IF(CJ$7="1",SUM(CJ$145:CJ$147)/3.6-PRODUCT(CJ9,INDEX($OL$1:$PC$19,16,MATCH(CJ$2&amp;CJ$6,INDEX($OL$1:$PC$19,2,)&amp;INDEX($OL$1:$PC$19,6,),0)))+CJ9*SUMPRODUCT($OL$7:$PC$7,$OL$16:$PC$16)-CJ$12*INDEX($OF$1:$OK$19,16,MATCH(CJ13,$OF$1:$OK$1,0))+CJ9*SUMPRODUCT($OL$7:$PC$7,$OL$10:$PC$10)*SUMPRODUCT($OF$10:$OI$10,$OF$16:$OI$16)+SUMPRODUCT($OL$7:$PC$7,$OL$11:$PC$11)*SUMPRODUCT($OF$11:$OI$11,$OF$16:$OI$16),"")</f>
        <v/>
      </c>
      <c r="CK16" s="19" t="str">
        <f t="array" ref="CK16">IF(CK$7="1",SUM(CK$145:CK$147)/3.6-PRODUCT(CK9,INDEX($OL$1:$PC$19,16,MATCH(CK$2&amp;CK$6,INDEX($OL$1:$PC$19,2,)&amp;INDEX($OL$1:$PC$19,6,),0)))+CK9*SUMPRODUCT($OL$7:$PC$7,$OL$16:$PC$16)-CK$12*INDEX($OF$1:$OK$19,16,MATCH(CK13,$OF$1:$OK$1,0))+CK9*SUMPRODUCT($OL$7:$PC$7,$OL$10:$PC$10)*SUMPRODUCT($OF$10:$OI$10,$OF$16:$OI$16)+SUMPRODUCT($OL$7:$PC$7,$OL$11:$PC$11)*SUMPRODUCT($OF$11:$OI$11,$OF$16:$OI$16),"")</f>
        <v/>
      </c>
      <c r="CL16" s="19" t="str">
        <f t="array" ref="CL16">IF(CL$7="1",SUM(CL$145:CL$147)/3.6-PRODUCT(CL9,INDEX($OL$1:$PC$19,16,MATCH(CL$2&amp;CL$6,INDEX($OL$1:$PC$19,2,)&amp;INDEX($OL$1:$PC$19,6,),0)))+CL9*SUMPRODUCT($OL$7:$PC$7,$OL$16:$PC$16)-CL$12*INDEX($OF$1:$OK$19,16,MATCH(CL13,$OF$1:$OK$1,0))+CL9*SUMPRODUCT($OL$7:$PC$7,$OL$10:$PC$10)*SUMPRODUCT($OF$10:$OI$10,$OF$16:$OI$16)+SUMPRODUCT($OL$7:$PC$7,$OL$11:$PC$11)*SUMPRODUCT($OF$11:$OI$11,$OF$16:$OI$16),"")</f>
        <v/>
      </c>
      <c r="CM16" s="19" t="str">
        <f t="array" ref="CM16">IF(CM$7="1",SUM(CM$145:CM$147)/3.6-PRODUCT(CM9,INDEX($OL$1:$PC$19,16,MATCH(CM$2&amp;CM$6,INDEX($OL$1:$PC$19,2,)&amp;INDEX($OL$1:$PC$19,6,),0)))+CM9*SUMPRODUCT($OL$7:$PC$7,$OL$16:$PC$16)-CM$12*INDEX($OF$1:$OK$19,16,MATCH(CM13,$OF$1:$OK$1,0))+CM9*SUMPRODUCT($OL$7:$PC$7,$OL$10:$PC$10)*SUMPRODUCT($OF$10:$OI$10,$OF$16:$OI$16)+SUMPRODUCT($OL$7:$PC$7,$OL$11:$PC$11)*SUMPRODUCT($OF$11:$OI$11,$OF$16:$OI$16),"")</f>
        <v/>
      </c>
      <c r="CN16" s="19" t="str">
        <f t="array" ref="CN16">IF(CN$7="1",SUM(CN$145:CN$147)/3.6-PRODUCT(CN9,INDEX($OL$1:$PC$19,16,MATCH(CN$2&amp;CN$6,INDEX($OL$1:$PC$19,2,)&amp;INDEX($OL$1:$PC$19,6,),0)))+CN9*SUMPRODUCT($OL$7:$PC$7,$OL$16:$PC$16)-CN$12*INDEX($OF$1:$OK$19,16,MATCH(CN13,$OF$1:$OK$1,0))+CN9*SUMPRODUCT($OL$7:$PC$7,$OL$10:$PC$10)*SUMPRODUCT($OF$10:$OI$10,$OF$16:$OI$16)+SUMPRODUCT($OL$7:$PC$7,$OL$11:$PC$11)*SUMPRODUCT($OF$11:$OI$11,$OF$16:$OI$16),"")</f>
        <v/>
      </c>
      <c r="CO16" s="19" t="str">
        <f t="array" ref="CO16">IF(CO$7="1",SUM(CO$145:CO$147)/3.6-PRODUCT(CO9,INDEX($OL$1:$PC$19,16,MATCH(CO$2&amp;CO$6,INDEX($OL$1:$PC$19,2,)&amp;INDEX($OL$1:$PC$19,6,),0)))+CO9*SUMPRODUCT($OL$7:$PC$7,$OL$16:$PC$16)-CO$12*INDEX($OF$1:$OK$19,16,MATCH(CO13,$OF$1:$OK$1,0))+CO9*SUMPRODUCT($OL$7:$PC$7,$OL$10:$PC$10)*SUMPRODUCT($OF$10:$OI$10,$OF$16:$OI$16)+SUMPRODUCT($OL$7:$PC$7,$OL$11:$PC$11)*SUMPRODUCT($OF$11:$OI$11,$OF$16:$OI$16),"")</f>
        <v/>
      </c>
      <c r="CP16" s="19" t="str">
        <f t="array" ref="CP16">IF(CP$7="1",SUM(CP$145:CP$147)/3.6-PRODUCT(CP9,INDEX($OL$1:$PC$19,16,MATCH(CP$2&amp;CP$6,INDEX($OL$1:$PC$19,2,)&amp;INDEX($OL$1:$PC$19,6,),0)))+CP9*SUMPRODUCT($OL$7:$PC$7,$OL$16:$PC$16)-CP$12*INDEX($OF$1:$OK$19,16,MATCH(CP13,$OF$1:$OK$1,0))+CP9*SUMPRODUCT($OL$7:$PC$7,$OL$10:$PC$10)*SUMPRODUCT($OF$10:$OI$10,$OF$16:$OI$16)+SUMPRODUCT($OL$7:$PC$7,$OL$11:$PC$11)*SUMPRODUCT($OF$11:$OI$11,$OF$16:$OI$16),"")</f>
        <v/>
      </c>
      <c r="CQ16" s="19" t="str">
        <f t="array" ref="CQ16">IF(CQ$7="1",SUM(CQ$145:CQ$147)/3.6-PRODUCT(CQ9,INDEX($OL$1:$PC$19,16,MATCH(CQ$2&amp;CQ$6,INDEX($OL$1:$PC$19,2,)&amp;INDEX($OL$1:$PC$19,6,),0)))+CQ9*SUMPRODUCT($OL$7:$PC$7,$OL$16:$PC$16)-CQ$12*INDEX($OF$1:$OK$19,16,MATCH(CQ13,$OF$1:$OK$1,0))+CQ9*SUMPRODUCT($OL$7:$PC$7,$OL$10:$PC$10)*SUMPRODUCT($OF$10:$OI$10,$OF$16:$OI$16)+SUMPRODUCT($OL$7:$PC$7,$OL$11:$PC$11)*SUMPRODUCT($OF$11:$OI$11,$OF$16:$OI$16),"")</f>
        <v/>
      </c>
      <c r="CR16" s="19" t="str">
        <f t="array" ref="CR16">IF(CR$7="1",SUM(CR$145:CR$147)/3.6-PRODUCT(CR9,INDEX($OL$1:$PC$19,16,MATCH(CR$2&amp;CR$6,INDEX($OL$1:$PC$19,2,)&amp;INDEX($OL$1:$PC$19,6,),0)))+CR9*SUMPRODUCT($OL$7:$PC$7,$OL$16:$PC$16)-CR$12*INDEX($OF$1:$OK$19,16,MATCH(CR13,$OF$1:$OK$1,0))+CR9*SUMPRODUCT($OL$7:$PC$7,$OL$10:$PC$10)*SUMPRODUCT($OF$10:$OI$10,$OF$16:$OI$16)+SUMPRODUCT($OL$7:$PC$7,$OL$11:$PC$11)*SUMPRODUCT($OF$11:$OI$11,$OF$16:$OI$16),"")</f>
        <v/>
      </c>
      <c r="CS16" s="19" t="str">
        <f t="array" ref="CS16">IF(CS$7="1",SUM(CS$145:CS$147)/3.6-PRODUCT(CS9,INDEX($OL$1:$PC$19,16,MATCH(CS$2&amp;CS$6,INDEX($OL$1:$PC$19,2,)&amp;INDEX($OL$1:$PC$19,6,),0)))+CS9*SUMPRODUCT($OL$7:$PC$7,$OL$16:$PC$16)-CS$12*INDEX($OF$1:$OK$19,16,MATCH(CS13,$OF$1:$OK$1,0))+CS9*SUMPRODUCT($OL$7:$PC$7,$OL$10:$PC$10)*SUMPRODUCT($OF$10:$OI$10,$OF$16:$OI$16)+SUMPRODUCT($OL$7:$PC$7,$OL$11:$PC$11)*SUMPRODUCT($OF$11:$OI$11,$OF$16:$OI$16),"")</f>
        <v/>
      </c>
      <c r="CT16" s="19" t="str">
        <f t="array" ref="CT16">IF(CT$7="1",SUM(CT$145:CT$147)/3.6-PRODUCT(CT9,INDEX($OL$1:$PC$19,16,MATCH(CT$2&amp;CT$6,INDEX($OL$1:$PC$19,2,)&amp;INDEX($OL$1:$PC$19,6,),0)))+CT9*SUMPRODUCT($OL$7:$PC$7,$OL$16:$PC$16)-CT$12*INDEX($OF$1:$OK$19,16,MATCH(CT13,$OF$1:$OK$1,0))+CT9*SUMPRODUCT($OL$7:$PC$7,$OL$10:$PC$10)*SUMPRODUCT($OF$10:$OI$10,$OF$16:$OI$16)+SUMPRODUCT($OL$7:$PC$7,$OL$11:$PC$11)*SUMPRODUCT($OF$11:$OI$11,$OF$16:$OI$16),"")</f>
        <v/>
      </c>
      <c r="CU16" s="19" t="str">
        <f t="array" ref="CU16">IF(CU$7="1",SUM(CU$145:CU$147)/3.6-PRODUCT(CU9,INDEX($OL$1:$PC$19,16,MATCH(CU$2&amp;CU$6,INDEX($OL$1:$PC$19,2,)&amp;INDEX($OL$1:$PC$19,6,),0)))+CU9*SUMPRODUCT($OL$7:$PC$7,$OL$16:$PC$16)-CU$12*INDEX($OF$1:$OK$19,16,MATCH(CU13,$OF$1:$OK$1,0))+CU9*SUMPRODUCT($OL$7:$PC$7,$OL$10:$PC$10)*SUMPRODUCT($OF$10:$OI$10,$OF$16:$OI$16)+SUMPRODUCT($OL$7:$PC$7,$OL$11:$PC$11)*SUMPRODUCT($OF$11:$OI$11,$OF$16:$OI$16),"")</f>
        <v/>
      </c>
      <c r="CV16" s="19" t="str">
        <f t="array" ref="CV16">IF(CV$7="1",SUM(CV$145:CV$147)/3.6-PRODUCT(CV9,INDEX($OL$1:$PC$19,16,MATCH(CV$2&amp;CV$6,INDEX($OL$1:$PC$19,2,)&amp;INDEX($OL$1:$PC$19,6,),0)))+CV9*SUMPRODUCT($OL$7:$PC$7,$OL$16:$PC$16)-CV$12*INDEX($OF$1:$OK$19,16,MATCH(CV13,$OF$1:$OK$1,0))+CV9*SUMPRODUCT($OL$7:$PC$7,$OL$10:$PC$10)*SUMPRODUCT($OF$10:$OI$10,$OF$16:$OI$16)+SUMPRODUCT($OL$7:$PC$7,$OL$11:$PC$11)*SUMPRODUCT($OF$11:$OI$11,$OF$16:$OI$16),"")</f>
        <v/>
      </c>
      <c r="CW16" s="19" t="str">
        <f t="array" ref="CW16">IF(CW$7="1",SUM(CW$145:CW$147)/3.6-PRODUCT(CW9,INDEX($OL$1:$PC$19,16,MATCH(CW$2&amp;CW$6,INDEX($OL$1:$PC$19,2,)&amp;INDEX($OL$1:$PC$19,6,),0)))+CW9*SUMPRODUCT($OL$7:$PC$7,$OL$16:$PC$16)-CW$12*INDEX($OF$1:$OK$19,16,MATCH(CW13,$OF$1:$OK$1,0))+CW9*SUMPRODUCT($OL$7:$PC$7,$OL$10:$PC$10)*SUMPRODUCT($OF$10:$OI$10,$OF$16:$OI$16)+SUMPRODUCT($OL$7:$PC$7,$OL$11:$PC$11)*SUMPRODUCT($OF$11:$OI$11,$OF$16:$OI$16),"")</f>
        <v/>
      </c>
      <c r="CX16" s="19" t="str">
        <f t="array" ref="CX16">IF(CX$7="1",SUM(CX$145:CX$147)/3.6-PRODUCT(CX9,INDEX($OL$1:$PC$19,16,MATCH(CX$2&amp;CX$6,INDEX($OL$1:$PC$19,2,)&amp;INDEX($OL$1:$PC$19,6,),0)))+CX9*SUMPRODUCT($OL$7:$PC$7,$OL$16:$PC$16)-CX$12*INDEX($OF$1:$OK$19,16,MATCH(CX13,$OF$1:$OK$1,0))+CX9*SUMPRODUCT($OL$7:$PC$7,$OL$10:$PC$10)*SUMPRODUCT($OF$10:$OI$10,$OF$16:$OI$16)+SUMPRODUCT($OL$7:$PC$7,$OL$11:$PC$11)*SUMPRODUCT($OF$11:$OI$11,$OF$16:$OI$16),"")</f>
        <v/>
      </c>
      <c r="CY16" s="19" t="str">
        <f t="array" ref="CY16">IF(CY$7="1",SUM(CY$145:CY$147)/3.6-PRODUCT(CY9,INDEX($OL$1:$PC$19,16,MATCH(CY$2&amp;CY$6,INDEX($OL$1:$PC$19,2,)&amp;INDEX($OL$1:$PC$19,6,),0)))+CY9*SUMPRODUCT($OL$7:$PC$7,$OL$16:$PC$16)-CY$12*INDEX($OF$1:$OK$19,16,MATCH(CY13,$OF$1:$OK$1,0))+CY9*SUMPRODUCT($OL$7:$PC$7,$OL$10:$PC$10)*SUMPRODUCT($OF$10:$OI$10,$OF$16:$OI$16)+SUMPRODUCT($OL$7:$PC$7,$OL$11:$PC$11)*SUMPRODUCT($OF$11:$OI$11,$OF$16:$OI$16),"")</f>
        <v/>
      </c>
      <c r="CZ16" s="19" t="str">
        <f t="array" ref="CZ16">IF(CZ$7="1",SUM(CZ$145:CZ$147)/3.6-PRODUCT(CZ9,INDEX($OL$1:$PC$19,16,MATCH(CZ$2&amp;CZ$6,INDEX($OL$1:$PC$19,2,)&amp;INDEX($OL$1:$PC$19,6,),0)))+CZ9*SUMPRODUCT($OL$7:$PC$7,$OL$16:$PC$16)-CZ$12*INDEX($OF$1:$OK$19,16,MATCH(CZ13,$OF$1:$OK$1,0))+CZ9*SUMPRODUCT($OL$7:$PC$7,$OL$10:$PC$10)*SUMPRODUCT($OF$10:$OI$10,$OF$16:$OI$16)+SUMPRODUCT($OL$7:$PC$7,$OL$11:$PC$11)*SUMPRODUCT($OF$11:$OI$11,$OF$16:$OI$16),"")</f>
        <v/>
      </c>
      <c r="DA16" s="19" t="str">
        <f t="array" ref="DA16">IF(DA$7="1",SUM(DA$145:DA$147)/3.6-PRODUCT(DA9,INDEX($OL$1:$PC$19,16,MATCH(DA$2&amp;DA$6,INDEX($OL$1:$PC$19,2,)&amp;INDEX($OL$1:$PC$19,6,),0)))+DA9*SUMPRODUCT($OL$7:$PC$7,$OL$16:$PC$16)-DA$12*INDEX($OF$1:$OK$19,16,MATCH(DA13,$OF$1:$OK$1,0))+DA9*SUMPRODUCT($OL$7:$PC$7,$OL$10:$PC$10)*SUMPRODUCT($OF$10:$OI$10,$OF$16:$OI$16)+SUMPRODUCT($OL$7:$PC$7,$OL$11:$PC$11)*SUMPRODUCT($OF$11:$OI$11,$OF$16:$OI$16),"")</f>
        <v/>
      </c>
      <c r="DB16" s="19" t="str">
        <f t="array" ref="DB16">IF(DB$7="1",SUM(DB$145:DB$147)/3.6-PRODUCT(DB9,INDEX($OL$1:$PC$19,16,MATCH(DB$2&amp;DB$6,INDEX($OL$1:$PC$19,2,)&amp;INDEX($OL$1:$PC$19,6,),0)))+DB9*SUMPRODUCT($OL$7:$PC$7,$OL$16:$PC$16)-DB$12*INDEX($OF$1:$OK$19,16,MATCH(DB13,$OF$1:$OK$1,0))+DB9*SUMPRODUCT($OL$7:$PC$7,$OL$10:$PC$10)*SUMPRODUCT($OF$10:$OI$10,$OF$16:$OI$16)+SUMPRODUCT($OL$7:$PC$7,$OL$11:$PC$11)*SUMPRODUCT($OF$11:$OI$11,$OF$16:$OI$16),"")</f>
        <v/>
      </c>
      <c r="DC16" s="19" t="str">
        <f t="array" ref="DC16">IF(DC$7="1",SUM(DC$145:DC$147)/3.6-PRODUCT(DC9,INDEX($OL$1:$PC$19,16,MATCH(DC$2&amp;DC$6,INDEX($OL$1:$PC$19,2,)&amp;INDEX($OL$1:$PC$19,6,),0)))+DC9*SUMPRODUCT($OL$7:$PC$7,$OL$16:$PC$16)-DC$12*INDEX($OF$1:$OK$19,16,MATCH(DC13,$OF$1:$OK$1,0))+DC9*SUMPRODUCT($OL$7:$PC$7,$OL$10:$PC$10)*SUMPRODUCT($OF$10:$OI$10,$OF$16:$OI$16)+SUMPRODUCT($OL$7:$PC$7,$OL$11:$PC$11)*SUMPRODUCT($OF$11:$OI$11,$OF$16:$OI$16),"")</f>
        <v/>
      </c>
      <c r="DD16" s="19" t="str">
        <f t="array" ref="DD16">IF(DD$7="1",SUM(DD$145:DD$147)/3.6-PRODUCT(DD9,INDEX($OL$1:$PC$19,16,MATCH(DD$2&amp;DD$6,INDEX($OL$1:$PC$19,2,)&amp;INDEX($OL$1:$PC$19,6,),0)))+DD9*SUMPRODUCT($OL$7:$PC$7,$OL$16:$PC$16)-DD$12*INDEX($OF$1:$OK$19,16,MATCH(DD13,$OF$1:$OK$1,0))+DD9*SUMPRODUCT($OL$7:$PC$7,$OL$10:$PC$10)*SUMPRODUCT($OF$10:$OI$10,$OF$16:$OI$16)+SUMPRODUCT($OL$7:$PC$7,$OL$11:$PC$11)*SUMPRODUCT($OF$11:$OI$11,$OF$16:$OI$16),"")</f>
        <v/>
      </c>
      <c r="DE16" s="19" t="str">
        <f t="array" ref="DE16">IF(DE$7="1",SUM(DE$145:DE$147)/3.6-PRODUCT(DE9,INDEX($OL$1:$PC$19,16,MATCH(DE$2&amp;DE$6,INDEX($OL$1:$PC$19,2,)&amp;INDEX($OL$1:$PC$19,6,),0)))+DE9*SUMPRODUCT($OL$7:$PC$7,$OL$16:$PC$16)-DE$12*INDEX($OF$1:$OK$19,16,MATCH(DE13,$OF$1:$OK$1,0))+DE9*SUMPRODUCT($OL$7:$PC$7,$OL$10:$PC$10)*SUMPRODUCT($OF$10:$OI$10,$OF$16:$OI$16)+SUMPRODUCT($OL$7:$PC$7,$OL$11:$PC$11)*SUMPRODUCT($OF$11:$OI$11,$OF$16:$OI$16),"")</f>
        <v/>
      </c>
      <c r="DF16" s="19" t="str">
        <f t="array" ref="DF16">IF(DF$7="1",SUM(DF$145:DF$147)/3.6-PRODUCT(DF9,INDEX($OL$1:$PC$19,16,MATCH(DF$2&amp;DF$6,INDEX($OL$1:$PC$19,2,)&amp;INDEX($OL$1:$PC$19,6,),0)))+DF9*SUMPRODUCT($OL$7:$PC$7,$OL$16:$PC$16)-DF$12*INDEX($OF$1:$OK$19,16,MATCH(DF13,$OF$1:$OK$1,0))+DF9*SUMPRODUCT($OL$7:$PC$7,$OL$10:$PC$10)*SUMPRODUCT($OF$10:$OI$10,$OF$16:$OI$16)+SUMPRODUCT($OL$7:$PC$7,$OL$11:$PC$11)*SUMPRODUCT($OF$11:$OI$11,$OF$16:$OI$16),"")</f>
        <v/>
      </c>
      <c r="DG16" s="19" t="str">
        <f t="array" ref="DG16">IF(DG$7="1",SUM(DG$145:DG$147)/3.6-PRODUCT(DG9,INDEX($OL$1:$PC$19,16,MATCH(DG$2&amp;DG$6,INDEX($OL$1:$PC$19,2,)&amp;INDEX($OL$1:$PC$19,6,),0)))+DG9*SUMPRODUCT($OL$7:$PC$7,$OL$16:$PC$16)-DG$12*INDEX($OF$1:$OK$19,16,MATCH(DG13,$OF$1:$OK$1,0))+DG9*SUMPRODUCT($OL$7:$PC$7,$OL$10:$PC$10)*SUMPRODUCT($OF$10:$OI$10,$OF$16:$OI$16)+SUMPRODUCT($OL$7:$PC$7,$OL$11:$PC$11)*SUMPRODUCT($OF$11:$OI$11,$OF$16:$OI$16),"")</f>
        <v/>
      </c>
      <c r="DH16" s="19" t="str">
        <f t="array" ref="DH16">IF(DH$7="1",SUM(DH$145:DH$147)/3.6-PRODUCT(DH9,INDEX($OL$1:$PC$19,16,MATCH(DH$2&amp;DH$6,INDEX($OL$1:$PC$19,2,)&amp;INDEX($OL$1:$PC$19,6,),0)))+DH9*SUMPRODUCT($OL$7:$PC$7,$OL$16:$PC$16)-DH$12*INDEX($OF$1:$OK$19,16,MATCH(DH13,$OF$1:$OK$1,0))+DH9*SUMPRODUCT($OL$7:$PC$7,$OL$10:$PC$10)*SUMPRODUCT($OF$10:$OI$10,$OF$16:$OI$16)+SUMPRODUCT($OL$7:$PC$7,$OL$11:$PC$11)*SUMPRODUCT($OF$11:$OI$11,$OF$16:$OI$16),"")</f>
        <v/>
      </c>
      <c r="DI16" s="19" t="str">
        <f t="array" ref="DI16">IF(DI$7="1",SUM(DI$145:DI$147)/3.6-PRODUCT(DI9,INDEX($OL$1:$PC$19,16,MATCH(DI$2&amp;DI$6,INDEX($OL$1:$PC$19,2,)&amp;INDEX($OL$1:$PC$19,6,),0)))+DI9*SUMPRODUCT($OL$7:$PC$7,$OL$16:$PC$16)-DI$12*INDEX($OF$1:$OK$19,16,MATCH(DI13,$OF$1:$OK$1,0))+DI9*SUMPRODUCT($OL$7:$PC$7,$OL$10:$PC$10)*SUMPRODUCT($OF$10:$OI$10,$OF$16:$OI$16)+SUMPRODUCT($OL$7:$PC$7,$OL$11:$PC$11)*SUMPRODUCT($OF$11:$OI$11,$OF$16:$OI$16),"")</f>
        <v/>
      </c>
      <c r="DJ16" s="19" t="str">
        <f t="array" ref="DJ16">IF(DJ$7="1",SUM(DJ$145:DJ$147)/3.6-PRODUCT(DJ9,INDEX($OL$1:$PC$19,16,MATCH(DJ$2&amp;DJ$6,INDEX($OL$1:$PC$19,2,)&amp;INDEX($OL$1:$PC$19,6,),0)))+DJ9*SUMPRODUCT($OL$7:$PC$7,$OL$16:$PC$16)-DJ$12*INDEX($OF$1:$OK$19,16,MATCH(DJ13,$OF$1:$OK$1,0))+DJ9*SUMPRODUCT($OL$7:$PC$7,$OL$10:$PC$10)*SUMPRODUCT($OF$10:$OI$10,$OF$16:$OI$16)+SUMPRODUCT($OL$7:$PC$7,$OL$11:$PC$11)*SUMPRODUCT($OF$11:$OI$11,$OF$16:$OI$16),"")</f>
        <v/>
      </c>
      <c r="DK16" s="19" t="str">
        <f t="array" ref="DK16">IF(DK$7="1",SUM(DK$145:DK$147)/3.6-PRODUCT(DK9,INDEX($OL$1:$PC$19,16,MATCH(DK$2&amp;DK$6,INDEX($OL$1:$PC$19,2,)&amp;INDEX($OL$1:$PC$19,6,),0)))+DK9*SUMPRODUCT($OL$7:$PC$7,$OL$16:$PC$16)-DK$12*INDEX($OF$1:$OK$19,16,MATCH(DK13,$OF$1:$OK$1,0))+DK9*SUMPRODUCT($OL$7:$PC$7,$OL$10:$PC$10)*SUMPRODUCT($OF$10:$OI$10,$OF$16:$OI$16)+SUMPRODUCT($OL$7:$PC$7,$OL$11:$PC$11)*SUMPRODUCT($OF$11:$OI$11,$OF$16:$OI$16),"")</f>
        <v/>
      </c>
      <c r="DL16" s="19" t="str">
        <f t="array" ref="DL16">IF(DL$7="1",SUM(DL$145:DL$147)/3.6-PRODUCT(DL9,INDEX($OL$1:$PC$19,16,MATCH(DL$2&amp;DL$6,INDEX($OL$1:$PC$19,2,)&amp;INDEX($OL$1:$PC$19,6,),0)))+DL9*SUMPRODUCT($OL$7:$PC$7,$OL$16:$PC$16)-DL$12*INDEX($OF$1:$OK$19,16,MATCH(DL13,$OF$1:$OK$1,0))+DL9*SUMPRODUCT($OL$7:$PC$7,$OL$10:$PC$10)*SUMPRODUCT($OF$10:$OI$10,$OF$16:$OI$16)+SUMPRODUCT($OL$7:$PC$7,$OL$11:$PC$11)*SUMPRODUCT($OF$11:$OI$11,$OF$16:$OI$16),"")</f>
        <v/>
      </c>
      <c r="DM16" s="19" t="str">
        <f t="array" ref="DM16">IF(DM$7="1",SUM(DM$145:DM$147)/3.6-PRODUCT(DM9,INDEX($OL$1:$PC$19,16,MATCH(DM$2&amp;DM$6,INDEX($OL$1:$PC$19,2,)&amp;INDEX($OL$1:$PC$19,6,),0)))+DM9*SUMPRODUCT($OL$7:$PC$7,$OL$16:$PC$16)-DM$12*INDEX($OF$1:$OK$19,16,MATCH(DM13,$OF$1:$OK$1,0))+DM9*SUMPRODUCT($OL$7:$PC$7,$OL$10:$PC$10)*SUMPRODUCT($OF$10:$OI$10,$OF$16:$OI$16)+SUMPRODUCT($OL$7:$PC$7,$OL$11:$PC$11)*SUMPRODUCT($OF$11:$OI$11,$OF$16:$OI$16),"")</f>
        <v/>
      </c>
      <c r="DN16" s="19" t="str">
        <f t="array" ref="DN16">IF(DN$7="1",SUM(DN$145:DN$147)/3.6-PRODUCT(DN9,INDEX($OL$1:$PC$19,16,MATCH(DN$2&amp;DN$6,INDEX($OL$1:$PC$19,2,)&amp;INDEX($OL$1:$PC$19,6,),0)))+DN9*SUMPRODUCT($OL$7:$PC$7,$OL$16:$PC$16)-DN$12*INDEX($OF$1:$OK$19,16,MATCH(DN13,$OF$1:$OK$1,0))+DN9*SUMPRODUCT($OL$7:$PC$7,$OL$10:$PC$10)*SUMPRODUCT($OF$10:$OI$10,$OF$16:$OI$16)+SUMPRODUCT($OL$7:$PC$7,$OL$11:$PC$11)*SUMPRODUCT($OF$11:$OI$11,$OF$16:$OI$16),"")</f>
        <v/>
      </c>
      <c r="DO16" s="19" t="str">
        <f t="array" ref="DO16">IF(DO$7="1",SUM(DO$145:DO$147)/3.6-PRODUCT(DO9,INDEX($OL$1:$PC$19,16,MATCH(DO$2&amp;DO$6,INDEX($OL$1:$PC$19,2,)&amp;INDEX($OL$1:$PC$19,6,),0)))+DO9*SUMPRODUCT($OL$7:$PC$7,$OL$16:$PC$16)-DO$12*INDEX($OF$1:$OK$19,16,MATCH(DO13,$OF$1:$OK$1,0))+DO9*SUMPRODUCT($OL$7:$PC$7,$OL$10:$PC$10)*SUMPRODUCT($OF$10:$OI$10,$OF$16:$OI$16)+SUMPRODUCT($OL$7:$PC$7,$OL$11:$PC$11)*SUMPRODUCT($OF$11:$OI$11,$OF$16:$OI$16),"")</f>
        <v/>
      </c>
      <c r="DP16" s="19" t="str">
        <f t="array" ref="DP16">IF(DP$7="1",SUM(DP$145:DP$147)/3.6-PRODUCT(DP9,INDEX($OL$1:$PC$19,16,MATCH(DP$2&amp;DP$6,INDEX($OL$1:$PC$19,2,)&amp;INDEX($OL$1:$PC$19,6,),0)))+DP9*SUMPRODUCT($OL$7:$PC$7,$OL$16:$PC$16)-DP$12*INDEX($OF$1:$OK$19,16,MATCH(DP13,$OF$1:$OK$1,0))+DP9*SUMPRODUCT($OL$7:$PC$7,$OL$10:$PC$10)*SUMPRODUCT($OF$10:$OI$10,$OF$16:$OI$16)+SUMPRODUCT($OL$7:$PC$7,$OL$11:$PC$11)*SUMPRODUCT($OF$11:$OI$11,$OF$16:$OI$16),"")</f>
        <v/>
      </c>
      <c r="DQ16" s="19" t="str">
        <f t="array" ref="DQ16">IF(DQ$7="1",SUM(DQ$145:DQ$147)/3.6-PRODUCT(DQ9,INDEX($OL$1:$PC$19,16,MATCH(DQ$2&amp;DQ$6,INDEX($OL$1:$PC$19,2,)&amp;INDEX($OL$1:$PC$19,6,),0)))+DQ9*SUMPRODUCT($OL$7:$PC$7,$OL$16:$PC$16)-DQ$12*INDEX($OF$1:$OK$19,16,MATCH(DQ13,$OF$1:$OK$1,0))+DQ9*SUMPRODUCT($OL$7:$PC$7,$OL$10:$PC$10)*SUMPRODUCT($OF$10:$OI$10,$OF$16:$OI$16)+SUMPRODUCT($OL$7:$PC$7,$OL$11:$PC$11)*SUMPRODUCT($OF$11:$OI$11,$OF$16:$OI$16),"")</f>
        <v/>
      </c>
      <c r="DR16" s="19" t="str">
        <f t="array" ref="DR16">IF(DR$7="1",SUM(DR$145:DR$147)/3.6-PRODUCT(DR9,INDEX($OL$1:$PC$19,16,MATCH(DR$2&amp;DR$6,INDEX($OL$1:$PC$19,2,)&amp;INDEX($OL$1:$PC$19,6,),0)))+DR9*SUMPRODUCT($OL$7:$PC$7,$OL$16:$PC$16)-DR$12*INDEX($OF$1:$OK$19,16,MATCH(DR13,$OF$1:$OK$1,0))+DR9*SUMPRODUCT($OL$7:$PC$7,$OL$10:$PC$10)*SUMPRODUCT($OF$10:$OI$10,$OF$16:$OI$16)+SUMPRODUCT($OL$7:$PC$7,$OL$11:$PC$11)*SUMPRODUCT($OF$11:$OI$11,$OF$16:$OI$16),"")</f>
        <v/>
      </c>
      <c r="DS16" s="19" t="str">
        <f t="array" ref="DS16">IF(DS$7="1",SUM(DS$145:DS$147)/3.6-PRODUCT(DS9,INDEX($OL$1:$PC$19,16,MATCH(DS$2&amp;DS$6,INDEX($OL$1:$PC$19,2,)&amp;INDEX($OL$1:$PC$19,6,),0)))+DS9*SUMPRODUCT($OL$7:$PC$7,$OL$16:$PC$16)-DS$12*INDEX($OF$1:$OK$19,16,MATCH(DS13,$OF$1:$OK$1,0))+DS9*SUMPRODUCT($OL$7:$PC$7,$OL$10:$PC$10)*SUMPRODUCT($OF$10:$OI$10,$OF$16:$OI$16)+SUMPRODUCT($OL$7:$PC$7,$OL$11:$PC$11)*SUMPRODUCT($OF$11:$OI$11,$OF$16:$OI$16),"")</f>
        <v/>
      </c>
      <c r="DT16" s="19" t="str">
        <f t="array" ref="DT16">IF(DT$7="1",SUM(DT$145:DT$147)/3.6-PRODUCT(DT9,INDEX($OL$1:$PC$19,16,MATCH(DT$2&amp;DT$6,INDEX($OL$1:$PC$19,2,)&amp;INDEX($OL$1:$PC$19,6,),0)))+DT9*SUMPRODUCT($OL$7:$PC$7,$OL$16:$PC$16)-DT$12*INDEX($OF$1:$OK$19,16,MATCH(DT13,$OF$1:$OK$1,0))+DT9*SUMPRODUCT($OL$7:$PC$7,$OL$10:$PC$10)*SUMPRODUCT($OF$10:$OI$10,$OF$16:$OI$16)+SUMPRODUCT($OL$7:$PC$7,$OL$11:$PC$11)*SUMPRODUCT($OF$11:$OI$11,$OF$16:$OI$16),"")</f>
        <v/>
      </c>
      <c r="DU16" s="19" t="str">
        <f t="array" ref="DU16">IF(DU$7="1",SUM(DU$145:DU$147)/3.6-PRODUCT(DU9,INDEX($OL$1:$PC$19,16,MATCH(DU$2&amp;DU$6,INDEX($OL$1:$PC$19,2,)&amp;INDEX($OL$1:$PC$19,6,),0)))+DU9*SUMPRODUCT($OL$7:$PC$7,$OL$16:$PC$16)-DU$12*INDEX($OF$1:$OK$19,16,MATCH(DU13,$OF$1:$OK$1,0))+DU9*SUMPRODUCT($OL$7:$PC$7,$OL$10:$PC$10)*SUMPRODUCT($OF$10:$OI$10,$OF$16:$OI$16)+SUMPRODUCT($OL$7:$PC$7,$OL$11:$PC$11)*SUMPRODUCT($OF$11:$OI$11,$OF$16:$OI$16),"")</f>
        <v/>
      </c>
      <c r="DV16" s="19" t="str">
        <f t="array" ref="DV16">IF(DV$7="1",SUM(DV$145:DV$147)/3.6-PRODUCT(DV9,INDEX($OL$1:$PC$19,16,MATCH(DV$2&amp;DV$6,INDEX($OL$1:$PC$19,2,)&amp;INDEX($OL$1:$PC$19,6,),0)))+DV9*SUMPRODUCT($OL$7:$PC$7,$OL$16:$PC$16)-DV$12*INDEX($OF$1:$OK$19,16,MATCH(DV13,$OF$1:$OK$1,0))+DV9*SUMPRODUCT($OL$7:$PC$7,$OL$10:$PC$10)*SUMPRODUCT($OF$10:$OI$10,$OF$16:$OI$16)+SUMPRODUCT($OL$7:$PC$7,$OL$11:$PC$11)*SUMPRODUCT($OF$11:$OI$11,$OF$16:$OI$16),"")</f>
        <v/>
      </c>
      <c r="DW16" s="19" t="str">
        <f t="array" ref="DW16">IF(DW$7="1",SUM(DW$145:DW$147)/3.6-PRODUCT(DW9,INDEX($OL$1:$PC$19,16,MATCH(DW$2&amp;DW$6,INDEX($OL$1:$PC$19,2,)&amp;INDEX($OL$1:$PC$19,6,),0)))+DW9*SUMPRODUCT($OL$7:$PC$7,$OL$16:$PC$16)-DW$12*INDEX($OF$1:$OK$19,16,MATCH(DW13,$OF$1:$OK$1,0))+DW9*SUMPRODUCT($OL$7:$PC$7,$OL$10:$PC$10)*SUMPRODUCT($OF$10:$OI$10,$OF$16:$OI$16)+SUMPRODUCT($OL$7:$PC$7,$OL$11:$PC$11)*SUMPRODUCT($OF$11:$OI$11,$OF$16:$OI$16),"")</f>
        <v/>
      </c>
      <c r="DX16" s="19" t="str">
        <f t="array" ref="DX16">IF(DX$7="1",SUM(DX$145:DX$147)/3.6-PRODUCT(DX9,INDEX($OL$1:$PC$19,16,MATCH(DX$2&amp;DX$6,INDEX($OL$1:$PC$19,2,)&amp;INDEX($OL$1:$PC$19,6,),0)))+DX9*SUMPRODUCT($OL$7:$PC$7,$OL$16:$PC$16)-DX$12*INDEX($OF$1:$OK$19,16,MATCH(DX13,$OF$1:$OK$1,0))+DX9*SUMPRODUCT($OL$7:$PC$7,$OL$10:$PC$10)*SUMPRODUCT($OF$10:$OI$10,$OF$16:$OI$16)+SUMPRODUCT($OL$7:$PC$7,$OL$11:$PC$11)*SUMPRODUCT($OF$11:$OI$11,$OF$16:$OI$16),"")</f>
        <v/>
      </c>
      <c r="DY16" s="19" t="str">
        <f t="array" ref="DY16">IF(DY$7="1",SUM(DY$145:DY$147)/3.6-PRODUCT(DY9,INDEX($OL$1:$PC$19,16,MATCH(DY$2&amp;DY$6,INDEX($OL$1:$PC$19,2,)&amp;INDEX($OL$1:$PC$19,6,),0)))+DY9*SUMPRODUCT($OL$7:$PC$7,$OL$16:$PC$16)-DY$12*INDEX($OF$1:$OK$19,16,MATCH(DY13,$OF$1:$OK$1,0))+DY9*SUMPRODUCT($OL$7:$PC$7,$OL$10:$PC$10)*SUMPRODUCT($OF$10:$OI$10,$OF$16:$OI$16)+SUMPRODUCT($OL$7:$PC$7,$OL$11:$PC$11)*SUMPRODUCT($OF$11:$OI$11,$OF$16:$OI$16),"")</f>
        <v/>
      </c>
      <c r="DZ16" s="19" t="str">
        <f t="array" ref="DZ16">IF(DZ$7="1",SUM(DZ$145:DZ$147)/3.6-PRODUCT(DZ9,INDEX($OL$1:$PC$19,16,MATCH(DZ$2&amp;DZ$6,INDEX($OL$1:$PC$19,2,)&amp;INDEX($OL$1:$PC$19,6,),0)))+DZ9*SUMPRODUCT($OL$7:$PC$7,$OL$16:$PC$16)-DZ$12*INDEX($OF$1:$OK$19,16,MATCH(DZ13,$OF$1:$OK$1,0))+DZ9*SUMPRODUCT($OL$7:$PC$7,$OL$10:$PC$10)*SUMPRODUCT($OF$10:$OI$10,$OF$16:$OI$16)+SUMPRODUCT($OL$7:$PC$7,$OL$11:$PC$11)*SUMPRODUCT($OF$11:$OI$11,$OF$16:$OI$16),"")</f>
        <v/>
      </c>
      <c r="EA16" s="19" t="str">
        <f t="array" ref="EA16">IF(EA$7="1",SUM(EA$145:EA$147)/3.6-PRODUCT(EA9,INDEX($OL$1:$PC$19,16,MATCH(EA$2&amp;EA$6,INDEX($OL$1:$PC$19,2,)&amp;INDEX($OL$1:$PC$19,6,),0)))+EA9*SUMPRODUCT($OL$7:$PC$7,$OL$16:$PC$16)-EA$12*INDEX($OF$1:$OK$19,16,MATCH(EA13,$OF$1:$OK$1,0))+EA9*SUMPRODUCT($OL$7:$PC$7,$OL$10:$PC$10)*SUMPRODUCT($OF$10:$OI$10,$OF$16:$OI$16)+SUMPRODUCT($OL$7:$PC$7,$OL$11:$PC$11)*SUMPRODUCT($OF$11:$OI$11,$OF$16:$OI$16),"")</f>
        <v/>
      </c>
      <c r="EB16" s="19" t="str">
        <f t="array" ref="EB16">IF(EB$7="1",SUM(EB$145:EB$147)/3.6-PRODUCT(EB9,INDEX($OL$1:$PC$19,16,MATCH(EB$2&amp;EB$6,INDEX($OL$1:$PC$19,2,)&amp;INDEX($OL$1:$PC$19,6,),0)))+EB9*SUMPRODUCT($OL$7:$PC$7,$OL$16:$PC$16)-EB$12*INDEX($OF$1:$OK$19,16,MATCH(EB13,$OF$1:$OK$1,0))+EB9*SUMPRODUCT($OL$7:$PC$7,$OL$10:$PC$10)*SUMPRODUCT($OF$10:$OI$10,$OF$16:$OI$16)+SUMPRODUCT($OL$7:$PC$7,$OL$11:$PC$11)*SUMPRODUCT($OF$11:$OI$11,$OF$16:$OI$16),"")</f>
        <v/>
      </c>
      <c r="EC16" s="19" t="str">
        <f t="array" ref="EC16">IF(EC$7="1",SUM(EC$145:EC$147)/3.6-PRODUCT(EC9,INDEX($OL$1:$PC$19,16,MATCH(EC$2&amp;EC$6,INDEX($OL$1:$PC$19,2,)&amp;INDEX($OL$1:$PC$19,6,),0)))+EC9*SUMPRODUCT($OL$7:$PC$7,$OL$16:$PC$16)-EC$12*INDEX($OF$1:$OK$19,16,MATCH(EC13,$OF$1:$OK$1,0))+EC9*SUMPRODUCT($OL$7:$PC$7,$OL$10:$PC$10)*SUMPRODUCT($OF$10:$OI$10,$OF$16:$OI$16)+SUMPRODUCT($OL$7:$PC$7,$OL$11:$PC$11)*SUMPRODUCT($OF$11:$OI$11,$OF$16:$OI$16),"")</f>
        <v/>
      </c>
      <c r="ED16" s="19" t="str">
        <f t="array" ref="ED16">IF(ED$7="1",SUM(ED$145:ED$147)/3.6-PRODUCT(ED9,INDEX($OL$1:$PC$19,16,MATCH(ED$2&amp;ED$6,INDEX($OL$1:$PC$19,2,)&amp;INDEX($OL$1:$PC$19,6,),0)))+ED9*SUMPRODUCT($OL$7:$PC$7,$OL$16:$PC$16)-ED$12*INDEX($OF$1:$OK$19,16,MATCH(ED13,$OF$1:$OK$1,0))+ED9*SUMPRODUCT($OL$7:$PC$7,$OL$10:$PC$10)*SUMPRODUCT($OF$10:$OI$10,$OF$16:$OI$16)+SUMPRODUCT($OL$7:$PC$7,$OL$11:$PC$11)*SUMPRODUCT($OF$11:$OI$11,$OF$16:$OI$16),"")</f>
        <v/>
      </c>
      <c r="EE16" s="19" t="str">
        <f t="array" ref="EE16">IF(EE$7="1",SUM(EE$145:EE$147)/3.6-PRODUCT(EE9,INDEX($OL$1:$PC$19,16,MATCH(EE$2&amp;EE$6,INDEX($OL$1:$PC$19,2,)&amp;INDEX($OL$1:$PC$19,6,),0)))+EE9*SUMPRODUCT($OL$7:$PC$7,$OL$16:$PC$16)-EE$12*INDEX($OF$1:$OK$19,16,MATCH(EE13,$OF$1:$OK$1,0))+EE9*SUMPRODUCT($OL$7:$PC$7,$OL$10:$PC$10)*SUMPRODUCT($OF$10:$OI$10,$OF$16:$OI$16)+SUMPRODUCT($OL$7:$PC$7,$OL$11:$PC$11)*SUMPRODUCT($OF$11:$OI$11,$OF$16:$OI$16),"")</f>
        <v/>
      </c>
      <c r="EF16" s="19" t="str">
        <f t="array" ref="EF16">IF(EF$7="1",SUM(EF$145:EF$147)/3.6-PRODUCT(EF9,INDEX($OL$1:$PC$19,16,MATCH(EF$2&amp;EF$6,INDEX($OL$1:$PC$19,2,)&amp;INDEX($OL$1:$PC$19,6,),0)))+EF9*SUMPRODUCT($OL$7:$PC$7,$OL$16:$PC$16)-EF$12*INDEX($OF$1:$OK$19,16,MATCH(EF13,$OF$1:$OK$1,0))+EF9*SUMPRODUCT($OL$7:$PC$7,$OL$10:$PC$10)*SUMPRODUCT($OF$10:$OI$10,$OF$16:$OI$16)+SUMPRODUCT($OL$7:$PC$7,$OL$11:$PC$11)*SUMPRODUCT($OF$11:$OI$11,$OF$16:$OI$16),"")</f>
        <v/>
      </c>
      <c r="EG16" s="19" t="str">
        <f t="array" ref="EG16">IF(EG$7="1",SUM(EG$145:EG$147)/3.6-PRODUCT(EG9,INDEX($OL$1:$PC$19,16,MATCH(EG$2&amp;EG$6,INDEX($OL$1:$PC$19,2,)&amp;INDEX($OL$1:$PC$19,6,),0)))+EG9*SUMPRODUCT($OL$7:$PC$7,$OL$16:$PC$16)-EG$12*INDEX($OF$1:$OK$19,16,MATCH(EG13,$OF$1:$OK$1,0))+EG9*SUMPRODUCT($OL$7:$PC$7,$OL$10:$PC$10)*SUMPRODUCT($OF$10:$OI$10,$OF$16:$OI$16)+SUMPRODUCT($OL$7:$PC$7,$OL$11:$PC$11)*SUMPRODUCT($OF$11:$OI$11,$OF$16:$OI$16),"")</f>
        <v/>
      </c>
      <c r="EH16" s="19" t="str">
        <f t="array" ref="EH16">IF(EH$7="1",SUM(EH$145:EH$147)/3.6-PRODUCT(EH9,INDEX($OL$1:$PC$19,16,MATCH(EH$2&amp;EH$6,INDEX($OL$1:$PC$19,2,)&amp;INDEX($OL$1:$PC$19,6,),0)))+EH9*SUMPRODUCT($OL$7:$PC$7,$OL$16:$PC$16)-EH$12*INDEX($OF$1:$OK$19,16,MATCH(EH13,$OF$1:$OK$1,0))+EH9*SUMPRODUCT($OL$7:$PC$7,$OL$10:$PC$10)*SUMPRODUCT($OF$10:$OI$10,$OF$16:$OI$16)+SUMPRODUCT($OL$7:$PC$7,$OL$11:$PC$11)*SUMPRODUCT($OF$11:$OI$11,$OF$16:$OI$16),"")</f>
        <v/>
      </c>
      <c r="EI16" s="19" t="str">
        <f t="array" ref="EI16">IF(EI$7="1",SUM(EI$145:EI$147)/3.6-PRODUCT(EI9,INDEX($OL$1:$PC$19,16,MATCH(EI$2&amp;EI$6,INDEX($OL$1:$PC$19,2,)&amp;INDEX($OL$1:$PC$19,6,),0)))+EI9*SUMPRODUCT($OL$7:$PC$7,$OL$16:$PC$16)-EI$12*INDEX($OF$1:$OK$19,16,MATCH(EI13,$OF$1:$OK$1,0))+EI9*SUMPRODUCT($OL$7:$PC$7,$OL$10:$PC$10)*SUMPRODUCT($OF$10:$OI$10,$OF$16:$OI$16)+SUMPRODUCT($OL$7:$PC$7,$OL$11:$PC$11)*SUMPRODUCT($OF$11:$OI$11,$OF$16:$OI$16),"")</f>
        <v/>
      </c>
      <c r="EJ16" s="19" t="str">
        <f t="array" ref="EJ16">IF(EJ$7="1",SUM(EJ$145:EJ$147)/3.6-PRODUCT(EJ9,INDEX($OL$1:$PC$19,16,MATCH(EJ$2&amp;EJ$6,INDEX($OL$1:$PC$19,2,)&amp;INDEX($OL$1:$PC$19,6,),0)))+EJ9*SUMPRODUCT($OL$7:$PC$7,$OL$16:$PC$16)-EJ$12*INDEX($OF$1:$OK$19,16,MATCH(EJ13,$OF$1:$OK$1,0))+EJ9*SUMPRODUCT($OL$7:$PC$7,$OL$10:$PC$10)*SUMPRODUCT($OF$10:$OI$10,$OF$16:$OI$16)+SUMPRODUCT($OL$7:$PC$7,$OL$11:$PC$11)*SUMPRODUCT($OF$11:$OI$11,$OF$16:$OI$16),"")</f>
        <v/>
      </c>
      <c r="EK16" s="19" t="str">
        <f t="array" ref="EK16">IF(EK$7="1",SUM(EK$145:EK$147)/3.6-PRODUCT(EK9,INDEX($OL$1:$PC$19,16,MATCH(EK$2&amp;EK$6,INDEX($OL$1:$PC$19,2,)&amp;INDEX($OL$1:$PC$19,6,),0)))+EK9*SUMPRODUCT($OL$7:$PC$7,$OL$16:$PC$16)-EK$12*INDEX($OF$1:$OK$19,16,MATCH(EK13,$OF$1:$OK$1,0))+EK9*SUMPRODUCT($OL$7:$PC$7,$OL$10:$PC$10)*SUMPRODUCT($OF$10:$OI$10,$OF$16:$OI$16)+SUMPRODUCT($OL$7:$PC$7,$OL$11:$PC$11)*SUMPRODUCT($OF$11:$OI$11,$OF$16:$OI$16),"")</f>
        <v/>
      </c>
      <c r="EL16" s="19" t="str">
        <f t="array" ref="EL16">IF(EL$7="1",SUM(EL$145:EL$147)/3.6-PRODUCT(EL9,INDEX($OL$1:$PC$19,16,MATCH(EL$2&amp;EL$6,INDEX($OL$1:$PC$19,2,)&amp;INDEX($OL$1:$PC$19,6,),0)))+EL9*SUMPRODUCT($OL$7:$PC$7,$OL$16:$PC$16)-EL$12*INDEX($OF$1:$OK$19,16,MATCH(EL13,$OF$1:$OK$1,0))+EL9*SUMPRODUCT($OL$7:$PC$7,$OL$10:$PC$10)*SUMPRODUCT($OF$10:$OI$10,$OF$16:$OI$16)+SUMPRODUCT($OL$7:$PC$7,$OL$11:$PC$11)*SUMPRODUCT($OF$11:$OI$11,$OF$16:$OI$16),"")</f>
        <v/>
      </c>
      <c r="EM16" s="19" t="str">
        <f t="array" ref="EM16">IF(EM$7="1",SUM(EM$145:EM$147)/3.6-PRODUCT(EM9,INDEX($OL$1:$PC$19,16,MATCH(EM$2&amp;EM$6,INDEX($OL$1:$PC$19,2,)&amp;INDEX($OL$1:$PC$19,6,),0)))+EM9*SUMPRODUCT($OL$7:$PC$7,$OL$16:$PC$16)-EM$12*INDEX($OF$1:$OK$19,16,MATCH(EM13,$OF$1:$OK$1,0))+EM9*SUMPRODUCT($OL$7:$PC$7,$OL$10:$PC$10)*SUMPRODUCT($OF$10:$OI$10,$OF$16:$OI$16)+SUMPRODUCT($OL$7:$PC$7,$OL$11:$PC$11)*SUMPRODUCT($OF$11:$OI$11,$OF$16:$OI$16),"")</f>
        <v/>
      </c>
      <c r="EN16" s="19" t="str">
        <f t="array" ref="EN16">IF(EN$7="1",SUM(EN$145:EN$147)/3.6-PRODUCT(EN9,INDEX($OL$1:$PC$19,16,MATCH(EN$2&amp;EN$6,INDEX($OL$1:$PC$19,2,)&amp;INDEX($OL$1:$PC$19,6,),0)))+EN9*SUMPRODUCT($OL$7:$PC$7,$OL$16:$PC$16)-EN$12*INDEX($OF$1:$OK$19,16,MATCH(EN13,$OF$1:$OK$1,0))+EN9*SUMPRODUCT($OL$7:$PC$7,$OL$10:$PC$10)*SUMPRODUCT($OF$10:$OI$10,$OF$16:$OI$16)+SUMPRODUCT($OL$7:$PC$7,$OL$11:$PC$11)*SUMPRODUCT($OF$11:$OI$11,$OF$16:$OI$16),"")</f>
        <v/>
      </c>
      <c r="EO16" s="19" t="str">
        <f t="array" ref="EO16">IF(EO$7="1",SUM(EO$145:EO$147)/3.6-PRODUCT(EO9,INDEX($OL$1:$PC$19,16,MATCH(EO$2&amp;EO$6,INDEX($OL$1:$PC$19,2,)&amp;INDEX($OL$1:$PC$19,6,),0)))+EO9*SUMPRODUCT($OL$7:$PC$7,$OL$16:$PC$16)-EO$12*INDEX($OF$1:$OK$19,16,MATCH(EO13,$OF$1:$OK$1,0))+EO9*SUMPRODUCT($OL$7:$PC$7,$OL$10:$PC$10)*SUMPRODUCT($OF$10:$OI$10,$OF$16:$OI$16)+SUMPRODUCT($OL$7:$PC$7,$OL$11:$PC$11)*SUMPRODUCT($OF$11:$OI$11,$OF$16:$OI$16),"")</f>
        <v/>
      </c>
      <c r="EP16" s="19" t="str">
        <f t="array" ref="EP16">IF(EP$7="1",SUM(EP$145:EP$147)/3.6-PRODUCT(EP9,INDEX($OL$1:$PC$19,16,MATCH(EP$2&amp;EP$6,INDEX($OL$1:$PC$19,2,)&amp;INDEX($OL$1:$PC$19,6,),0)))+EP9*SUMPRODUCT($OL$7:$PC$7,$OL$16:$PC$16)-EP$12*INDEX($OF$1:$OK$19,16,MATCH(EP13,$OF$1:$OK$1,0))+EP9*SUMPRODUCT($OL$7:$PC$7,$OL$10:$PC$10)*SUMPRODUCT($OF$10:$OI$10,$OF$16:$OI$16)+SUMPRODUCT($OL$7:$PC$7,$OL$11:$PC$11)*SUMPRODUCT($OF$11:$OI$11,$OF$16:$OI$16),"")</f>
        <v/>
      </c>
      <c r="EQ16" s="19" t="str">
        <f t="array" ref="EQ16">IF(EQ$7="1",SUM(EQ$145:EQ$147)/3.6-PRODUCT(EQ9,INDEX($OL$1:$PC$19,16,MATCH(EQ$2&amp;EQ$6,INDEX($OL$1:$PC$19,2,)&amp;INDEX($OL$1:$PC$19,6,),0)))+EQ9*SUMPRODUCT($OL$7:$PC$7,$OL$16:$PC$16)-EQ$12*INDEX($OF$1:$OK$19,16,MATCH(EQ13,$OF$1:$OK$1,0))+EQ9*SUMPRODUCT($OL$7:$PC$7,$OL$10:$PC$10)*SUMPRODUCT($OF$10:$OI$10,$OF$16:$OI$16)+SUMPRODUCT($OL$7:$PC$7,$OL$11:$PC$11)*SUMPRODUCT($OF$11:$OI$11,$OF$16:$OI$16),"")</f>
        <v/>
      </c>
      <c r="ER16" s="19" t="str">
        <f t="array" ref="ER16">IF(ER$7="1",SUM(ER$145:ER$147)/3.6-PRODUCT(ER9,INDEX($OL$1:$PC$19,16,MATCH(ER$2&amp;ER$6,INDEX($OL$1:$PC$19,2,)&amp;INDEX($OL$1:$PC$19,6,),0)))+ER9*SUMPRODUCT($OL$7:$PC$7,$OL$16:$PC$16)-ER$12*INDEX($OF$1:$OK$19,16,MATCH(ER13,$OF$1:$OK$1,0))+ER9*SUMPRODUCT($OL$7:$PC$7,$OL$10:$PC$10)*SUMPRODUCT($OF$10:$OI$10,$OF$16:$OI$16)+SUMPRODUCT($OL$7:$PC$7,$OL$11:$PC$11)*SUMPRODUCT($OF$11:$OI$11,$OF$16:$OI$16),"")</f>
        <v/>
      </c>
      <c r="ES16" s="19" t="str">
        <f t="array" ref="ES16">IF(ES$7="1",SUM(ES$145:ES$147)/3.6-PRODUCT(ES9,INDEX($OL$1:$PC$19,16,MATCH(ES$2&amp;ES$6,INDEX($OL$1:$PC$19,2,)&amp;INDEX($OL$1:$PC$19,6,),0)))+ES9*SUMPRODUCT($OL$7:$PC$7,$OL$16:$PC$16)-ES$12*INDEX($OF$1:$OK$19,16,MATCH(ES13,$OF$1:$OK$1,0))+ES9*SUMPRODUCT($OL$7:$PC$7,$OL$10:$PC$10)*SUMPRODUCT($OF$10:$OI$10,$OF$16:$OI$16)+SUMPRODUCT($OL$7:$PC$7,$OL$11:$PC$11)*SUMPRODUCT($OF$11:$OI$11,$OF$16:$OI$16),"")</f>
        <v/>
      </c>
      <c r="ET16" s="19" t="str">
        <f t="array" ref="ET16">IF(ET$7="1",SUM(ET$145:ET$147)/3.6-PRODUCT(ET9,INDEX($OL$1:$PC$19,16,MATCH(ET$2&amp;ET$6,INDEX($OL$1:$PC$19,2,)&amp;INDEX($OL$1:$PC$19,6,),0)))+ET9*SUMPRODUCT($OL$7:$PC$7,$OL$16:$PC$16)-ET$12*INDEX($OF$1:$OK$19,16,MATCH(ET13,$OF$1:$OK$1,0))+ET9*SUMPRODUCT($OL$7:$PC$7,$OL$10:$PC$10)*SUMPRODUCT($OF$10:$OI$10,$OF$16:$OI$16)+SUMPRODUCT($OL$7:$PC$7,$OL$11:$PC$11)*SUMPRODUCT($OF$11:$OI$11,$OF$16:$OI$16),"")</f>
        <v/>
      </c>
      <c r="EU16" s="19" t="str">
        <f t="array" ref="EU16">IF(EU$7="1",SUM(EU$145:EU$147)/3.6-PRODUCT(EU9,INDEX($OL$1:$PC$19,16,MATCH(EU$2&amp;EU$6,INDEX($OL$1:$PC$19,2,)&amp;INDEX($OL$1:$PC$19,6,),0)))+EU9*SUMPRODUCT($OL$7:$PC$7,$OL$16:$PC$16)-EU$12*INDEX($OF$1:$OK$19,16,MATCH(EU13,$OF$1:$OK$1,0))+EU9*SUMPRODUCT($OL$7:$PC$7,$OL$10:$PC$10)*SUMPRODUCT($OF$10:$OI$10,$OF$16:$OI$16)+SUMPRODUCT($OL$7:$PC$7,$OL$11:$PC$11)*SUMPRODUCT($OF$11:$OI$11,$OF$16:$OI$16),"")</f>
        <v/>
      </c>
      <c r="EV16" s="19" t="str">
        <f t="array" ref="EV16">IF(EV$7="1",SUM(EV$145:EV$147)/3.6-PRODUCT(EV9,INDEX($OL$1:$PC$19,16,MATCH(EV$2&amp;EV$6,INDEX($OL$1:$PC$19,2,)&amp;INDEX($OL$1:$PC$19,6,),0)))+EV9*SUMPRODUCT($OL$7:$PC$7,$OL$16:$PC$16)-EV$12*INDEX($OF$1:$OK$19,16,MATCH(EV13,$OF$1:$OK$1,0))+EV9*SUMPRODUCT($OL$7:$PC$7,$OL$10:$PC$10)*SUMPRODUCT($OF$10:$OI$10,$OF$16:$OI$16)+SUMPRODUCT($OL$7:$PC$7,$OL$11:$PC$11)*SUMPRODUCT($OF$11:$OI$11,$OF$16:$OI$16),"")</f>
        <v/>
      </c>
      <c r="EW16" s="19" t="str">
        <f t="array" ref="EW16">IF(EW$7="1",SUM(EW$145:EW$147)/3.6-PRODUCT(EW9,INDEX($OL$1:$PC$19,16,MATCH(EW$2&amp;EW$6,INDEX($OL$1:$PC$19,2,)&amp;INDEX($OL$1:$PC$19,6,),0)))+EW9*SUMPRODUCT($OL$7:$PC$7,$OL$16:$PC$16)-EW$12*INDEX($OF$1:$OK$19,16,MATCH(EW13,$OF$1:$OK$1,0))+EW9*SUMPRODUCT($OL$7:$PC$7,$OL$10:$PC$10)*SUMPRODUCT($OF$10:$OI$10,$OF$16:$OI$16)+SUMPRODUCT($OL$7:$PC$7,$OL$11:$PC$11)*SUMPRODUCT($OF$11:$OI$11,$OF$16:$OI$16),"")</f>
        <v/>
      </c>
      <c r="EX16" s="19" t="str">
        <f t="array" ref="EX16">IF(EX$7="1",SUM(EX$145:EX$147)/3.6-PRODUCT(EX9,INDEX($OL$1:$PC$19,16,MATCH(EX$2&amp;EX$6,INDEX($OL$1:$PC$19,2,)&amp;INDEX($OL$1:$PC$19,6,),0)))+EX9*SUMPRODUCT($OL$7:$PC$7,$OL$16:$PC$16)-EX$12*INDEX($OF$1:$OK$19,16,MATCH(EX13,$OF$1:$OK$1,0))+EX9*SUMPRODUCT($OL$7:$PC$7,$OL$10:$PC$10)*SUMPRODUCT($OF$10:$OI$10,$OF$16:$OI$16)+SUMPRODUCT($OL$7:$PC$7,$OL$11:$PC$11)*SUMPRODUCT($OF$11:$OI$11,$OF$16:$OI$16),"")</f>
        <v/>
      </c>
      <c r="EY16" s="19" t="str">
        <f t="array" ref="EY16">IF(EY$7="1",SUM(EY$145:EY$147)/3.6-PRODUCT(EY9,INDEX($OL$1:$PC$19,16,MATCH(EY$2&amp;EY$6,INDEX($OL$1:$PC$19,2,)&amp;INDEX($OL$1:$PC$19,6,),0)))+EY9*SUMPRODUCT($OL$7:$PC$7,$OL$16:$PC$16)-EY$12*INDEX($OF$1:$OK$19,16,MATCH(EY13,$OF$1:$OK$1,0))+EY9*SUMPRODUCT($OL$7:$PC$7,$OL$10:$PC$10)*SUMPRODUCT($OF$10:$OI$10,$OF$16:$OI$16)+SUMPRODUCT($OL$7:$PC$7,$OL$11:$PC$11)*SUMPRODUCT($OF$11:$OI$11,$OF$16:$OI$16),"")</f>
        <v/>
      </c>
      <c r="EZ16" s="19" t="str">
        <f t="array" ref="EZ16">IF(EZ$7="1",SUM(EZ$145:EZ$147)/3.6-PRODUCT(EZ9,INDEX($OL$1:$PC$19,16,MATCH(EZ$2&amp;EZ$6,INDEX($OL$1:$PC$19,2,)&amp;INDEX($OL$1:$PC$19,6,),0)))+EZ9*SUMPRODUCT($OL$7:$PC$7,$OL$16:$PC$16)-EZ$12*INDEX($OF$1:$OK$19,16,MATCH(EZ13,$OF$1:$OK$1,0))+EZ9*SUMPRODUCT($OL$7:$PC$7,$OL$10:$PC$10)*SUMPRODUCT($OF$10:$OI$10,$OF$16:$OI$16)+SUMPRODUCT($OL$7:$PC$7,$OL$11:$PC$11)*SUMPRODUCT($OF$11:$OI$11,$OF$16:$OI$16),"")</f>
        <v/>
      </c>
      <c r="FA16" s="19" t="str">
        <f t="array" ref="FA16">IF(FA$7="1",SUM(FA$145:FA$147)/3.6-PRODUCT(FA9,INDEX($OL$1:$PC$19,16,MATCH(FA$2&amp;FA$6,INDEX($OL$1:$PC$19,2,)&amp;INDEX($OL$1:$PC$19,6,),0)))+FA9*SUMPRODUCT($OL$7:$PC$7,$OL$16:$PC$16)-FA$12*INDEX($OF$1:$OK$19,16,MATCH(FA13,$OF$1:$OK$1,0))+FA9*SUMPRODUCT($OL$7:$PC$7,$OL$10:$PC$10)*SUMPRODUCT($OF$10:$OI$10,$OF$16:$OI$16)+SUMPRODUCT($OL$7:$PC$7,$OL$11:$PC$11)*SUMPRODUCT($OF$11:$OI$11,$OF$16:$OI$16),"")</f>
        <v/>
      </c>
      <c r="FB16" s="19" t="str">
        <f t="array" ref="FB16">IF(FB$7="1",SUM(FB$145:FB$147)/3.6-PRODUCT(FB9,INDEX($OL$1:$PC$19,16,MATCH(FB$2&amp;FB$6,INDEX($OL$1:$PC$19,2,)&amp;INDEX($OL$1:$PC$19,6,),0)))+FB9*SUMPRODUCT($OL$7:$PC$7,$OL$16:$PC$16)-FB$12*INDEX($OF$1:$OK$19,16,MATCH(FB13,$OF$1:$OK$1,0))+FB9*SUMPRODUCT($OL$7:$PC$7,$OL$10:$PC$10)*SUMPRODUCT($OF$10:$OI$10,$OF$16:$OI$16)+SUMPRODUCT($OL$7:$PC$7,$OL$11:$PC$11)*SUMPRODUCT($OF$11:$OI$11,$OF$16:$OI$16),"")</f>
        <v/>
      </c>
      <c r="FC16" s="19" t="str">
        <f t="array" ref="FC16">IF(FC$7="1",SUM(FC$145:FC$147)/3.6-PRODUCT(FC9,INDEX($OL$1:$PC$19,16,MATCH(FC$2&amp;FC$6,INDEX($OL$1:$PC$19,2,)&amp;INDEX($OL$1:$PC$19,6,),0)))+FC9*SUMPRODUCT($OL$7:$PC$7,$OL$16:$PC$16)-FC$12*INDEX($OF$1:$OK$19,16,MATCH(FC13,$OF$1:$OK$1,0))+FC9*SUMPRODUCT($OL$7:$PC$7,$OL$10:$PC$10)*SUMPRODUCT($OF$10:$OI$10,$OF$16:$OI$16)+SUMPRODUCT($OL$7:$PC$7,$OL$11:$PC$11)*SUMPRODUCT($OF$11:$OI$11,$OF$16:$OI$16),"")</f>
        <v/>
      </c>
      <c r="FD16" s="19" t="str">
        <f t="array" ref="FD16">IF(FD$7="1",SUM(FD$145:FD$147)/3.6-PRODUCT(FD9,INDEX($OL$1:$PC$19,16,MATCH(FD$2&amp;FD$6,INDEX($OL$1:$PC$19,2,)&amp;INDEX($OL$1:$PC$19,6,),0)))+FD9*SUMPRODUCT($OL$7:$PC$7,$OL$16:$PC$16)-FD$12*INDEX($OF$1:$OK$19,16,MATCH(FD13,$OF$1:$OK$1,0))+FD9*SUMPRODUCT($OL$7:$PC$7,$OL$10:$PC$10)*SUMPRODUCT($OF$10:$OI$10,$OF$16:$OI$16)+SUMPRODUCT($OL$7:$PC$7,$OL$11:$PC$11)*SUMPRODUCT($OF$11:$OI$11,$OF$16:$OI$16),"")</f>
        <v/>
      </c>
      <c r="FE16" s="19" t="str">
        <f t="array" ref="FE16">IF(FE$7="1",SUM(FE$145:FE$147)/3.6-PRODUCT(FE9,INDEX($OL$1:$PC$19,16,MATCH(FE$2&amp;FE$6,INDEX($OL$1:$PC$19,2,)&amp;INDEX($OL$1:$PC$19,6,),0)))+FE9*SUMPRODUCT($OL$7:$PC$7,$OL$16:$PC$16)-FE$12*INDEX($OF$1:$OK$19,16,MATCH(FE13,$OF$1:$OK$1,0))+FE9*SUMPRODUCT($OL$7:$PC$7,$OL$10:$PC$10)*SUMPRODUCT($OF$10:$OI$10,$OF$16:$OI$16)+SUMPRODUCT($OL$7:$PC$7,$OL$11:$PC$11)*SUMPRODUCT($OF$11:$OI$11,$OF$16:$OI$16),"")</f>
        <v/>
      </c>
      <c r="FF16" s="19" t="str">
        <f t="array" ref="FF16">IF(FF$7="1",SUM(FF$145:FF$147)/3.6-PRODUCT(FF9,INDEX($OL$1:$PC$19,16,MATCH(FF$2&amp;FF$6,INDEX($OL$1:$PC$19,2,)&amp;INDEX($OL$1:$PC$19,6,),0)))+FF9*SUMPRODUCT($OL$7:$PC$7,$OL$16:$PC$16)-FF$12*INDEX($OF$1:$OK$19,16,MATCH(FF13,$OF$1:$OK$1,0))+FF9*SUMPRODUCT($OL$7:$PC$7,$OL$10:$PC$10)*SUMPRODUCT($OF$10:$OI$10,$OF$16:$OI$16)+SUMPRODUCT($OL$7:$PC$7,$OL$11:$PC$11)*SUMPRODUCT($OF$11:$OI$11,$OF$16:$OI$16),"")</f>
        <v/>
      </c>
      <c r="FG16" s="19" t="str">
        <f t="array" ref="FG16">IF(FG$7="1",SUM(FG$145:FG$147)/3.6-PRODUCT(FG9,INDEX($OL$1:$PC$19,16,MATCH(FG$2&amp;FG$6,INDEX($OL$1:$PC$19,2,)&amp;INDEX($OL$1:$PC$19,6,),0)))+FG9*SUMPRODUCT($OL$7:$PC$7,$OL$16:$PC$16)-FG$12*INDEX($OF$1:$OK$19,16,MATCH(FG13,$OF$1:$OK$1,0))+FG9*SUMPRODUCT($OL$7:$PC$7,$OL$10:$PC$10)*SUMPRODUCT($OF$10:$OI$10,$OF$16:$OI$16)+SUMPRODUCT($OL$7:$PC$7,$OL$11:$PC$11)*SUMPRODUCT($OF$11:$OI$11,$OF$16:$OI$16),"")</f>
        <v/>
      </c>
      <c r="FH16" s="19" t="str">
        <f t="array" ref="FH16">IF(FH$7="1",SUM(FH$145:FH$147)/3.6-PRODUCT(FH9,INDEX($OL$1:$PC$19,16,MATCH(FH$2&amp;FH$6,INDEX($OL$1:$PC$19,2,)&amp;INDEX($OL$1:$PC$19,6,),0)))+FH9*SUMPRODUCT($OL$7:$PC$7,$OL$16:$PC$16)-FH$12*INDEX($OF$1:$OK$19,16,MATCH(FH13,$OF$1:$OK$1,0))+FH9*SUMPRODUCT($OL$7:$PC$7,$OL$10:$PC$10)*SUMPRODUCT($OF$10:$OI$10,$OF$16:$OI$16)+SUMPRODUCT($OL$7:$PC$7,$OL$11:$PC$11)*SUMPRODUCT($OF$11:$OI$11,$OF$16:$OI$16),"")</f>
        <v/>
      </c>
      <c r="FI16" s="19" t="str">
        <f t="array" ref="FI16">IF(FI$7="1",SUM(FI$145:FI$147)/3.6-PRODUCT(FI9,INDEX($OL$1:$PC$19,16,MATCH(FI$2&amp;FI$6,INDEX($OL$1:$PC$19,2,)&amp;INDEX($OL$1:$PC$19,6,),0)))+FI9*SUMPRODUCT($OL$7:$PC$7,$OL$16:$PC$16)-FI$12*INDEX($OF$1:$OK$19,16,MATCH(FI13,$OF$1:$OK$1,0))+FI9*SUMPRODUCT($OL$7:$PC$7,$OL$10:$PC$10)*SUMPRODUCT($OF$10:$OI$10,$OF$16:$OI$16)+SUMPRODUCT($OL$7:$PC$7,$OL$11:$PC$11)*SUMPRODUCT($OF$11:$OI$11,$OF$16:$OI$16),"")</f>
        <v/>
      </c>
      <c r="FJ16" s="19" t="str">
        <f t="array" ref="FJ16">IF(FJ$7="1",SUM(FJ$145:FJ$147)/3.6-PRODUCT(FJ9,INDEX($OL$1:$PC$19,16,MATCH(FJ$2&amp;FJ$6,INDEX($OL$1:$PC$19,2,)&amp;INDEX($OL$1:$PC$19,6,),0)))+FJ9*SUMPRODUCT($OL$7:$PC$7,$OL$16:$PC$16)-FJ$12*INDEX($OF$1:$OK$19,16,MATCH(FJ13,$OF$1:$OK$1,0))+FJ9*SUMPRODUCT($OL$7:$PC$7,$OL$10:$PC$10)*SUMPRODUCT($OF$10:$OI$10,$OF$16:$OI$16)+SUMPRODUCT($OL$7:$PC$7,$OL$11:$PC$11)*SUMPRODUCT($OF$11:$OI$11,$OF$16:$OI$16),"")</f>
        <v/>
      </c>
      <c r="FK16" s="19" t="str">
        <f t="array" ref="FK16">IF(FK$7="1",SUM(FK$145:FK$147)/3.6-PRODUCT(FK9,INDEX($OL$1:$PC$19,16,MATCH(FK$2&amp;FK$6,INDEX($OL$1:$PC$19,2,)&amp;INDEX($OL$1:$PC$19,6,),0)))+FK9*SUMPRODUCT($OL$7:$PC$7,$OL$16:$PC$16)-FK$12*INDEX($OF$1:$OK$19,16,MATCH(FK13,$OF$1:$OK$1,0))+FK9*SUMPRODUCT($OL$7:$PC$7,$OL$10:$PC$10)*SUMPRODUCT($OF$10:$OI$10,$OF$16:$OI$16)+SUMPRODUCT($OL$7:$PC$7,$OL$11:$PC$11)*SUMPRODUCT($OF$11:$OI$11,$OF$16:$OI$16),"")</f>
        <v/>
      </c>
      <c r="FL16" s="19" t="str">
        <f t="array" ref="FL16">IF(FL$7="1",SUM(FL$145:FL$147)/3.6-PRODUCT(FL9,INDEX($OL$1:$PC$19,16,MATCH(FL$2&amp;FL$6,INDEX($OL$1:$PC$19,2,)&amp;INDEX($OL$1:$PC$19,6,),0)))+FL9*SUMPRODUCT($OL$7:$PC$7,$OL$16:$PC$16)-FL$12*INDEX($OF$1:$OK$19,16,MATCH(FL13,$OF$1:$OK$1,0))+FL9*SUMPRODUCT($OL$7:$PC$7,$OL$10:$PC$10)*SUMPRODUCT($OF$10:$OI$10,$OF$16:$OI$16)+SUMPRODUCT($OL$7:$PC$7,$OL$11:$PC$11)*SUMPRODUCT($OF$11:$OI$11,$OF$16:$OI$16),"")</f>
        <v/>
      </c>
      <c r="FM16" s="19" t="str">
        <f t="array" ref="FM16">IF(FM$7="1",SUM(FM$145:FM$147)/3.6-PRODUCT(FM9,INDEX($OL$1:$PC$19,16,MATCH(FM$2&amp;FM$6,INDEX($OL$1:$PC$19,2,)&amp;INDEX($OL$1:$PC$19,6,),0)))+FM9*SUMPRODUCT($OL$7:$PC$7,$OL$16:$PC$16)-FM$12*INDEX($OF$1:$OK$19,16,MATCH(FM13,$OF$1:$OK$1,0))+FM9*SUMPRODUCT($OL$7:$PC$7,$OL$10:$PC$10)*SUMPRODUCT($OF$10:$OI$10,$OF$16:$OI$16)+SUMPRODUCT($OL$7:$PC$7,$OL$11:$PC$11)*SUMPRODUCT($OF$11:$OI$11,$OF$16:$OI$16),"")</f>
        <v/>
      </c>
      <c r="FN16" s="19" t="str">
        <f t="array" ref="FN16">IF(FN$7="1",SUM(FN$145:FN$147)/3.6-PRODUCT(FN9,INDEX($OL$1:$PC$19,16,MATCH(FN$2&amp;FN$6,INDEX($OL$1:$PC$19,2,)&amp;INDEX($OL$1:$PC$19,6,),0)))+FN9*SUMPRODUCT($OL$7:$PC$7,$OL$16:$PC$16)-FN$12*INDEX($OF$1:$OK$19,16,MATCH(FN13,$OF$1:$OK$1,0))+FN9*SUMPRODUCT($OL$7:$PC$7,$OL$10:$PC$10)*SUMPRODUCT($OF$10:$OI$10,$OF$16:$OI$16)+SUMPRODUCT($OL$7:$PC$7,$OL$11:$PC$11)*SUMPRODUCT($OF$11:$OI$11,$OF$16:$OI$16),"")</f>
        <v/>
      </c>
      <c r="FO16" s="19" t="str">
        <f t="array" ref="FO16">IF(FO$7="1",SUM(FO$145:FO$147)/3.6-PRODUCT(FO9,INDEX($OL$1:$PC$19,16,MATCH(FO$2&amp;FO$6,INDEX($OL$1:$PC$19,2,)&amp;INDEX($OL$1:$PC$19,6,),0)))+FO9*SUMPRODUCT($OL$7:$PC$7,$OL$16:$PC$16)-FO$12*INDEX($OF$1:$OK$19,16,MATCH(FO13,$OF$1:$OK$1,0))+FO9*SUMPRODUCT($OL$7:$PC$7,$OL$10:$PC$10)*SUMPRODUCT($OF$10:$OI$10,$OF$16:$OI$16)+SUMPRODUCT($OL$7:$PC$7,$OL$11:$PC$11)*SUMPRODUCT($OF$11:$OI$11,$OF$16:$OI$16),"")</f>
        <v/>
      </c>
      <c r="FP16" s="19" t="str">
        <f t="array" ref="FP16">IF(FP$7="1",SUM(FP$145:FP$147)/3.6-PRODUCT(FP9,INDEX($OL$1:$PC$19,16,MATCH(FP$2&amp;FP$6,INDEX($OL$1:$PC$19,2,)&amp;INDEX($OL$1:$PC$19,6,),0)))+FP9*SUMPRODUCT($OL$7:$PC$7,$OL$16:$PC$16)-FP$12*INDEX($OF$1:$OK$19,16,MATCH(FP13,$OF$1:$OK$1,0))+FP9*SUMPRODUCT($OL$7:$PC$7,$OL$10:$PC$10)*SUMPRODUCT($OF$10:$OI$10,$OF$16:$OI$16)+SUMPRODUCT($OL$7:$PC$7,$OL$11:$PC$11)*SUMPRODUCT($OF$11:$OI$11,$OF$16:$OI$16),"")</f>
        <v/>
      </c>
      <c r="FQ16" s="19" t="str">
        <f t="array" ref="FQ16">IF(FQ$7="1",SUM(FQ$145:FQ$147)/3.6-PRODUCT(FQ9,INDEX($OL$1:$PC$19,16,MATCH(FQ$2&amp;FQ$6,INDEX($OL$1:$PC$19,2,)&amp;INDEX($OL$1:$PC$19,6,),0)))+FQ9*SUMPRODUCT($OL$7:$PC$7,$OL$16:$PC$16)-FQ$12*INDEX($OF$1:$OK$19,16,MATCH(FQ13,$OF$1:$OK$1,0))+FQ9*SUMPRODUCT($OL$7:$PC$7,$OL$10:$PC$10)*SUMPRODUCT($OF$10:$OI$10,$OF$16:$OI$16)+SUMPRODUCT($OL$7:$PC$7,$OL$11:$PC$11)*SUMPRODUCT($OF$11:$OI$11,$OF$16:$OI$16),"")</f>
        <v/>
      </c>
      <c r="FR16" s="19" t="str">
        <f t="array" ref="FR16">IF(FR$7="1",SUM(FR$145:FR$147)/3.6-PRODUCT(FR9,INDEX($OL$1:$PC$19,16,MATCH(FR$2&amp;FR$6,INDEX($OL$1:$PC$19,2,)&amp;INDEX($OL$1:$PC$19,6,),0)))+FR9*SUMPRODUCT($OL$7:$PC$7,$OL$16:$PC$16)-FR$12*INDEX($OF$1:$OK$19,16,MATCH(FR13,$OF$1:$OK$1,0))+FR9*SUMPRODUCT($OL$7:$PC$7,$OL$10:$PC$10)*SUMPRODUCT($OF$10:$OI$10,$OF$16:$OI$16)+SUMPRODUCT($OL$7:$PC$7,$OL$11:$PC$11)*SUMPRODUCT($OF$11:$OI$11,$OF$16:$OI$16),"")</f>
        <v/>
      </c>
      <c r="FS16" s="19" t="str">
        <f t="array" ref="FS16">IF(FS$7="1",SUM(FS$145:FS$147)/3.6-PRODUCT(FS9,INDEX($OL$1:$PC$19,16,MATCH(FS$2&amp;FS$6,INDEX($OL$1:$PC$19,2,)&amp;INDEX($OL$1:$PC$19,6,),0)))+FS9*SUMPRODUCT($OL$7:$PC$7,$OL$16:$PC$16)-FS$12*INDEX($OF$1:$OK$19,16,MATCH(FS13,$OF$1:$OK$1,0))+FS9*SUMPRODUCT($OL$7:$PC$7,$OL$10:$PC$10)*SUMPRODUCT($OF$10:$OI$10,$OF$16:$OI$16)+SUMPRODUCT($OL$7:$PC$7,$OL$11:$PC$11)*SUMPRODUCT($OF$11:$OI$11,$OF$16:$OI$16),"")</f>
        <v/>
      </c>
      <c r="FT16" s="19" t="str">
        <f t="array" ref="FT16">IF(FT$7="1",SUM(FT$145:FT$147)/3.6-PRODUCT(FT9,INDEX($OL$1:$PC$19,16,MATCH(FT$2&amp;FT$6,INDEX($OL$1:$PC$19,2,)&amp;INDEX($OL$1:$PC$19,6,),0)))+FT9*SUMPRODUCT($OL$7:$PC$7,$OL$16:$PC$16)-FT$12*INDEX($OF$1:$OK$19,16,MATCH(FT13,$OF$1:$OK$1,0))+FT9*SUMPRODUCT($OL$7:$PC$7,$OL$10:$PC$10)*SUMPRODUCT($OF$10:$OI$10,$OF$16:$OI$16)+SUMPRODUCT($OL$7:$PC$7,$OL$11:$PC$11)*SUMPRODUCT($OF$11:$OI$11,$OF$16:$OI$16),"")</f>
        <v/>
      </c>
      <c r="FU16" s="19" t="str">
        <f t="array" ref="FU16">IF(FU$7="1",SUM(FU$145:FU$147)/3.6-PRODUCT(FU9,INDEX($OL$1:$PC$19,16,MATCH(FU$2&amp;FU$6,INDEX($OL$1:$PC$19,2,)&amp;INDEX($OL$1:$PC$19,6,),0)))+FU9*SUMPRODUCT($OL$7:$PC$7,$OL$16:$PC$16)-FU$12*INDEX($OF$1:$OK$19,16,MATCH(FU13,$OF$1:$OK$1,0))+FU9*SUMPRODUCT($OL$7:$PC$7,$OL$10:$PC$10)*SUMPRODUCT($OF$10:$OI$10,$OF$16:$OI$16)+SUMPRODUCT($OL$7:$PC$7,$OL$11:$PC$11)*SUMPRODUCT($OF$11:$OI$11,$OF$16:$OI$16),"")</f>
        <v/>
      </c>
      <c r="FV16" s="19" t="str">
        <f t="array" ref="FV16">IF(FV$7="1",SUM(FV$145:FV$147)/3.6-PRODUCT(FV9,INDEX($OL$1:$PC$19,16,MATCH(FV$2&amp;FV$6,INDEX($OL$1:$PC$19,2,)&amp;INDEX($OL$1:$PC$19,6,),0)))+FV9*SUMPRODUCT($OL$7:$PC$7,$OL$16:$PC$16)-FV$12*INDEX($OF$1:$OK$19,16,MATCH(FV13,$OF$1:$OK$1,0))+FV9*SUMPRODUCT($OL$7:$PC$7,$OL$10:$PC$10)*SUMPRODUCT($OF$10:$OI$10,$OF$16:$OI$16)+SUMPRODUCT($OL$7:$PC$7,$OL$11:$PC$11)*SUMPRODUCT($OF$11:$OI$11,$OF$16:$OI$16),"")</f>
        <v/>
      </c>
      <c r="FW16" s="19" t="str">
        <f t="array" ref="FW16">IF(FW$7="1",SUM(FW$145:FW$147)/3.6-PRODUCT(FW9,INDEX($OL$1:$PC$19,16,MATCH(FW$2&amp;FW$6,INDEX($OL$1:$PC$19,2,)&amp;INDEX($OL$1:$PC$19,6,),0)))+FW9*SUMPRODUCT($OL$7:$PC$7,$OL$16:$PC$16)-FW$12*INDEX($OF$1:$OK$19,16,MATCH(FW13,$OF$1:$OK$1,0))+FW9*SUMPRODUCT($OL$7:$PC$7,$OL$10:$PC$10)*SUMPRODUCT($OF$10:$OI$10,$OF$16:$OI$16)+SUMPRODUCT($OL$7:$PC$7,$OL$11:$PC$11)*SUMPRODUCT($OF$11:$OI$11,$OF$16:$OI$16),"")</f>
        <v/>
      </c>
      <c r="FX16" s="19" t="str">
        <f t="array" ref="FX16">IF(FX$7="1",SUM(FX$145:FX$147)/3.6-PRODUCT(FX9,INDEX($OL$1:$PC$19,16,MATCH(FX$2&amp;FX$6,INDEX($OL$1:$PC$19,2,)&amp;INDEX($OL$1:$PC$19,6,),0)))+FX9*SUMPRODUCT($OL$7:$PC$7,$OL$16:$PC$16)-FX$12*INDEX($OF$1:$OK$19,16,MATCH(FX13,$OF$1:$OK$1,0))+FX9*SUMPRODUCT($OL$7:$PC$7,$OL$10:$PC$10)*SUMPRODUCT($OF$10:$OI$10,$OF$16:$OI$16)+SUMPRODUCT($OL$7:$PC$7,$OL$11:$PC$11)*SUMPRODUCT($OF$11:$OI$11,$OF$16:$OI$16),"")</f>
        <v/>
      </c>
      <c r="FY16" s="19" t="str">
        <f t="array" ref="FY16">IF(FY$7="1",SUM(FY$145:FY$147)/3.6-PRODUCT(FY9,INDEX($OL$1:$PC$19,16,MATCH(FY$2&amp;FY$6,INDEX($OL$1:$PC$19,2,)&amp;INDEX($OL$1:$PC$19,6,),0)))+FY9*SUMPRODUCT($OL$7:$PC$7,$OL$16:$PC$16)-FY$12*INDEX($OF$1:$OK$19,16,MATCH(FY13,$OF$1:$OK$1,0))+FY9*SUMPRODUCT($OL$7:$PC$7,$OL$10:$PC$10)*SUMPRODUCT($OF$10:$OI$10,$OF$16:$OI$16)+SUMPRODUCT($OL$7:$PC$7,$OL$11:$PC$11)*SUMPRODUCT($OF$11:$OI$11,$OF$16:$OI$16),"")</f>
        <v/>
      </c>
      <c r="FZ16" s="19" t="str">
        <f t="array" ref="FZ16">IF(FZ$7="1",SUM(FZ$145:FZ$147)/3.6-PRODUCT(FZ9,INDEX($OL$1:$PC$19,16,MATCH(FZ$2&amp;FZ$6,INDEX($OL$1:$PC$19,2,)&amp;INDEX($OL$1:$PC$19,6,),0)))+FZ9*SUMPRODUCT($OL$7:$PC$7,$OL$16:$PC$16)-FZ$12*INDEX($OF$1:$OK$19,16,MATCH(FZ13,$OF$1:$OK$1,0))+FZ9*SUMPRODUCT($OL$7:$PC$7,$OL$10:$PC$10)*SUMPRODUCT($OF$10:$OI$10,$OF$16:$OI$16)+SUMPRODUCT($OL$7:$PC$7,$OL$11:$PC$11)*SUMPRODUCT($OF$11:$OI$11,$OF$16:$OI$16),"")</f>
        <v/>
      </c>
      <c r="GA16" s="19" t="str">
        <f t="array" ref="GA16">IF(GA$7="1",SUM(GA$145:GA$147)/3.6-PRODUCT(GA9,INDEX($OL$1:$PC$19,16,MATCH(GA$2&amp;GA$6,INDEX($OL$1:$PC$19,2,)&amp;INDEX($OL$1:$PC$19,6,),0)))+GA9*SUMPRODUCT($OL$7:$PC$7,$OL$16:$PC$16)-GA$12*INDEX($OF$1:$OK$19,16,MATCH(GA13,$OF$1:$OK$1,0))+GA9*SUMPRODUCT($OL$7:$PC$7,$OL$10:$PC$10)*SUMPRODUCT($OF$10:$OI$10,$OF$16:$OI$16)+SUMPRODUCT($OL$7:$PC$7,$OL$11:$PC$11)*SUMPRODUCT($OF$11:$OI$11,$OF$16:$OI$16),"")</f>
        <v/>
      </c>
      <c r="GB16" s="19" t="str">
        <f t="array" ref="GB16">IF(GB$7="1",SUM(GB$145:GB$147)/3.6-PRODUCT(GB9,INDEX($OL$1:$PC$19,16,MATCH(GB$2&amp;GB$6,INDEX($OL$1:$PC$19,2,)&amp;INDEX($OL$1:$PC$19,6,),0)))+GB9*SUMPRODUCT($OL$7:$PC$7,$OL$16:$PC$16)-GB$12*INDEX($OF$1:$OK$19,16,MATCH(GB13,$OF$1:$OK$1,0))+GB9*SUMPRODUCT($OL$7:$PC$7,$OL$10:$PC$10)*SUMPRODUCT($OF$10:$OI$10,$OF$16:$OI$16)+SUMPRODUCT($OL$7:$PC$7,$OL$11:$PC$11)*SUMPRODUCT($OF$11:$OI$11,$OF$16:$OI$16),"")</f>
        <v/>
      </c>
      <c r="GC16" s="19" t="str">
        <f t="array" ref="GC16">IF(GC$7="1",SUM(GC$145:GC$147)/3.6-PRODUCT(GC9,INDEX($OL$1:$PC$19,16,MATCH(GC$2&amp;GC$6,INDEX($OL$1:$PC$19,2,)&amp;INDEX($OL$1:$PC$19,6,),0)))+GC9*SUMPRODUCT($OL$7:$PC$7,$OL$16:$PC$16)-GC$12*INDEX($OF$1:$OK$19,16,MATCH(GC13,$OF$1:$OK$1,0))+GC9*SUMPRODUCT($OL$7:$PC$7,$OL$10:$PC$10)*SUMPRODUCT($OF$10:$OI$10,$OF$16:$OI$16)+SUMPRODUCT($OL$7:$PC$7,$OL$11:$PC$11)*SUMPRODUCT($OF$11:$OI$11,$OF$16:$OI$16),"")</f>
        <v/>
      </c>
      <c r="GD16" s="19" t="str">
        <f t="array" ref="GD16">IF(GD$7="1",SUM(GD$145:GD$147)/3.6-PRODUCT(GD9,INDEX($OL$1:$PC$19,16,MATCH(GD$2&amp;GD$6,INDEX($OL$1:$PC$19,2,)&amp;INDEX($OL$1:$PC$19,6,),0)))+GD9*SUMPRODUCT($OL$7:$PC$7,$OL$16:$PC$16)-GD$12*INDEX($OF$1:$OK$19,16,MATCH(GD13,$OF$1:$OK$1,0))+GD9*SUMPRODUCT($OL$7:$PC$7,$OL$10:$PC$10)*SUMPRODUCT($OF$10:$OI$10,$OF$16:$OI$16)+SUMPRODUCT($OL$7:$PC$7,$OL$11:$PC$11)*SUMPRODUCT($OF$11:$OI$11,$OF$16:$OI$16),"")</f>
        <v/>
      </c>
      <c r="GE16" s="19" t="str">
        <f t="array" ref="GE16">IF(GE$7="1",SUM(GE$145:GE$147)/3.6-PRODUCT(GE9,INDEX($OL$1:$PC$19,16,MATCH(GE$2&amp;GE$6,INDEX($OL$1:$PC$19,2,)&amp;INDEX($OL$1:$PC$19,6,),0)))+GE9*SUMPRODUCT($OL$7:$PC$7,$OL$16:$PC$16)-GE$12*INDEX($OF$1:$OK$19,16,MATCH(GE13,$OF$1:$OK$1,0))+GE9*SUMPRODUCT($OL$7:$PC$7,$OL$10:$PC$10)*SUMPRODUCT($OF$10:$OI$10,$OF$16:$OI$16)+SUMPRODUCT($OL$7:$PC$7,$OL$11:$PC$11)*SUMPRODUCT($OF$11:$OI$11,$OF$16:$OI$16),"")</f>
        <v/>
      </c>
      <c r="GF16" s="19" t="str">
        <f t="array" ref="GF16">IF(GF$7="1",SUM(GF$145:GF$147)/3.6-PRODUCT(GF9,INDEX($OL$1:$PC$19,16,MATCH(GF$2&amp;GF$6,INDEX($OL$1:$PC$19,2,)&amp;INDEX($OL$1:$PC$19,6,),0)))+GF9*SUMPRODUCT($OL$7:$PC$7,$OL$16:$PC$16)-GF$12*INDEX($OF$1:$OK$19,16,MATCH(GF13,$OF$1:$OK$1,0))+GF9*SUMPRODUCT($OL$7:$PC$7,$OL$10:$PC$10)*SUMPRODUCT($OF$10:$OI$10,$OF$16:$OI$16)+SUMPRODUCT($OL$7:$PC$7,$OL$11:$PC$11)*SUMPRODUCT($OF$11:$OI$11,$OF$16:$OI$16),"")</f>
        <v/>
      </c>
      <c r="GG16" s="19" t="str">
        <f t="array" ref="GG16">IF(GG$7="1",SUM(GG$145:GG$147)/3.6-PRODUCT(GG9,INDEX($OL$1:$PC$19,16,MATCH(GG$2&amp;GG$6,INDEX($OL$1:$PC$19,2,)&amp;INDEX($OL$1:$PC$19,6,),0)))+GG9*SUMPRODUCT($OL$7:$PC$7,$OL$16:$PC$16)-GG$12*INDEX($OF$1:$OK$19,16,MATCH(GG13,$OF$1:$OK$1,0))+GG9*SUMPRODUCT($OL$7:$PC$7,$OL$10:$PC$10)*SUMPRODUCT($OF$10:$OI$10,$OF$16:$OI$16)+SUMPRODUCT($OL$7:$PC$7,$OL$11:$PC$11)*SUMPRODUCT($OF$11:$OI$11,$OF$16:$OI$16),"")</f>
        <v/>
      </c>
      <c r="GH16" s="19" t="str">
        <f t="array" ref="GH16">IF(GH$7="1",SUM(GH$145:GH$147)/3.6-PRODUCT(GH9,INDEX($OL$1:$PC$19,16,MATCH(GH$2&amp;GH$6,INDEX($OL$1:$PC$19,2,)&amp;INDEX($OL$1:$PC$19,6,),0)))+GH9*SUMPRODUCT($OL$7:$PC$7,$OL$16:$PC$16)-GH$12*INDEX($OF$1:$OK$19,16,MATCH(GH13,$OF$1:$OK$1,0))+GH9*SUMPRODUCT($OL$7:$PC$7,$OL$10:$PC$10)*SUMPRODUCT($OF$10:$OI$10,$OF$16:$OI$16)+SUMPRODUCT($OL$7:$PC$7,$OL$11:$PC$11)*SUMPRODUCT($OF$11:$OI$11,$OF$16:$OI$16),"")</f>
        <v/>
      </c>
      <c r="GI16" s="19" t="str">
        <f t="array" ref="GI16">IF(GI$7="1",SUM(GI$145:GI$147)/3.6-PRODUCT(GI9,INDEX($OL$1:$PC$19,16,MATCH(GI$2&amp;GI$6,INDEX($OL$1:$PC$19,2,)&amp;INDEX($OL$1:$PC$19,6,),0)))+GI9*SUMPRODUCT($OL$7:$PC$7,$OL$16:$PC$16)-GI$12*INDEX($OF$1:$OK$19,16,MATCH(GI13,$OF$1:$OK$1,0))+GI9*SUMPRODUCT($OL$7:$PC$7,$OL$10:$PC$10)*SUMPRODUCT($OF$10:$OI$10,$OF$16:$OI$16)+SUMPRODUCT($OL$7:$PC$7,$OL$11:$PC$11)*SUMPRODUCT($OF$11:$OI$11,$OF$16:$OI$16),"")</f>
        <v/>
      </c>
      <c r="GJ16" s="19" t="str">
        <f t="array" ref="GJ16">IF(GJ$7="1",SUM(GJ$145:GJ$147)/3.6-PRODUCT(GJ9,INDEX($OL$1:$PC$19,16,MATCH(GJ$2&amp;GJ$6,INDEX($OL$1:$PC$19,2,)&amp;INDEX($OL$1:$PC$19,6,),0)))+GJ9*SUMPRODUCT($OL$7:$PC$7,$OL$16:$PC$16)-GJ$12*INDEX($OF$1:$OK$19,16,MATCH(GJ13,$OF$1:$OK$1,0))+GJ9*SUMPRODUCT($OL$7:$PC$7,$OL$10:$PC$10)*SUMPRODUCT($OF$10:$OI$10,$OF$16:$OI$16)+SUMPRODUCT($OL$7:$PC$7,$OL$11:$PC$11)*SUMPRODUCT($OF$11:$OI$11,$OF$16:$OI$16),"")</f>
        <v/>
      </c>
      <c r="GK16" s="19" t="str">
        <f t="array" ref="GK16">IF(GK$7="1",SUM(GK$145:GK$147)/3.6-PRODUCT(GK9,INDEX($OL$1:$PC$19,16,MATCH(GK$2&amp;GK$6,INDEX($OL$1:$PC$19,2,)&amp;INDEX($OL$1:$PC$19,6,),0)))+GK9*SUMPRODUCT($OL$7:$PC$7,$OL$16:$PC$16)-GK$12*INDEX($OF$1:$OK$19,16,MATCH(GK13,$OF$1:$OK$1,0))+GK9*SUMPRODUCT($OL$7:$PC$7,$OL$10:$PC$10)*SUMPRODUCT($OF$10:$OI$10,$OF$16:$OI$16)+SUMPRODUCT($OL$7:$PC$7,$OL$11:$PC$11)*SUMPRODUCT($OF$11:$OI$11,$OF$16:$OI$16),"")</f>
        <v/>
      </c>
      <c r="GL16" s="19" t="str">
        <f t="array" ref="GL16">IF(GL$7="1",SUM(GL$145:GL$147)/3.6-PRODUCT(GL9,INDEX($OL$1:$PC$19,16,MATCH(GL$2&amp;GL$6,INDEX($OL$1:$PC$19,2,)&amp;INDEX($OL$1:$PC$19,6,),0)))+GL9*SUMPRODUCT($OL$7:$PC$7,$OL$16:$PC$16)-GL$12*INDEX($OF$1:$OK$19,16,MATCH(GL13,$OF$1:$OK$1,0))+GL9*SUMPRODUCT($OL$7:$PC$7,$OL$10:$PC$10)*SUMPRODUCT($OF$10:$OI$10,$OF$16:$OI$16)+SUMPRODUCT($OL$7:$PC$7,$OL$11:$PC$11)*SUMPRODUCT($OF$11:$OI$11,$OF$16:$OI$16),"")</f>
        <v/>
      </c>
      <c r="GM16" s="19" t="str">
        <f t="array" ref="GM16">IF(GM$7="1",SUM(GM$145:GM$147)/3.6-PRODUCT(GM9,INDEX($OL$1:$PC$19,16,MATCH(GM$2&amp;GM$6,INDEX($OL$1:$PC$19,2,)&amp;INDEX($OL$1:$PC$19,6,),0)))+GM9*SUMPRODUCT($OL$7:$PC$7,$OL$16:$PC$16)-GM$12*INDEX($OF$1:$OK$19,16,MATCH(GM13,$OF$1:$OK$1,0))+GM9*SUMPRODUCT($OL$7:$PC$7,$OL$10:$PC$10)*SUMPRODUCT($OF$10:$OI$10,$OF$16:$OI$16)+SUMPRODUCT($OL$7:$PC$7,$OL$11:$PC$11)*SUMPRODUCT($OF$11:$OI$11,$OF$16:$OI$16),"")</f>
        <v/>
      </c>
      <c r="GN16" s="19" t="str">
        <f t="array" ref="GN16">IF(GN$7="1",SUM(GN$145:GN$147)/3.6-PRODUCT(GN9,INDEX($OL$1:$PC$19,16,MATCH(GN$2&amp;GN$6,INDEX($OL$1:$PC$19,2,)&amp;INDEX($OL$1:$PC$19,6,),0)))+GN9*SUMPRODUCT($OL$7:$PC$7,$OL$16:$PC$16)-GN$12*INDEX($OF$1:$OK$19,16,MATCH(GN13,$OF$1:$OK$1,0))+GN9*SUMPRODUCT($OL$7:$PC$7,$OL$10:$PC$10)*SUMPRODUCT($OF$10:$OI$10,$OF$16:$OI$16)+SUMPRODUCT($OL$7:$PC$7,$OL$11:$PC$11)*SUMPRODUCT($OF$11:$OI$11,$OF$16:$OI$16),"")</f>
        <v/>
      </c>
      <c r="GO16" s="19" t="str">
        <f t="array" ref="GO16">IF(GO$7="1",SUM(GO$145:GO$147)/3.6-PRODUCT(GO9,INDEX($OL$1:$PC$19,16,MATCH(GO$2&amp;GO$6,INDEX($OL$1:$PC$19,2,)&amp;INDEX($OL$1:$PC$19,6,),0)))+GO9*SUMPRODUCT($OL$7:$PC$7,$OL$16:$PC$16)-GO$12*INDEX($OF$1:$OK$19,16,MATCH(GO13,$OF$1:$OK$1,0))+GO9*SUMPRODUCT($OL$7:$PC$7,$OL$10:$PC$10)*SUMPRODUCT($OF$10:$OI$10,$OF$16:$OI$16)+SUMPRODUCT($OL$7:$PC$7,$OL$11:$PC$11)*SUMPRODUCT($OF$11:$OI$11,$OF$16:$OI$16),"")</f>
        <v/>
      </c>
      <c r="GP16" s="19" t="str">
        <f t="array" ref="GP16">IF(GP$7="1",SUM(GP$145:GP$147)/3.6-PRODUCT(GP9,INDEX($OL$1:$PC$19,16,MATCH(GP$2&amp;GP$6,INDEX($OL$1:$PC$19,2,)&amp;INDEX($OL$1:$PC$19,6,),0)))+GP9*SUMPRODUCT($OL$7:$PC$7,$OL$16:$PC$16)-GP$12*INDEX($OF$1:$OK$19,16,MATCH(GP13,$OF$1:$OK$1,0))+GP9*SUMPRODUCT($OL$7:$PC$7,$OL$10:$PC$10)*SUMPRODUCT($OF$10:$OI$10,$OF$16:$OI$16)+SUMPRODUCT($OL$7:$PC$7,$OL$11:$PC$11)*SUMPRODUCT($OF$11:$OI$11,$OF$16:$OI$16),"")</f>
        <v/>
      </c>
      <c r="GQ16" s="19" t="str">
        <f t="array" ref="GQ16">IF(GQ$7="1",SUM(GQ$145:GQ$147)/3.6-PRODUCT(GQ9,INDEX($OL$1:$PC$19,16,MATCH(GQ$2&amp;GQ$6,INDEX($OL$1:$PC$19,2,)&amp;INDEX($OL$1:$PC$19,6,),0)))+GQ9*SUMPRODUCT($OL$7:$PC$7,$OL$16:$PC$16)-GQ$12*INDEX($OF$1:$OK$19,16,MATCH(GQ13,$OF$1:$OK$1,0))+GQ9*SUMPRODUCT($OL$7:$PC$7,$OL$10:$PC$10)*SUMPRODUCT($OF$10:$OI$10,$OF$16:$OI$16)+SUMPRODUCT($OL$7:$PC$7,$OL$11:$PC$11)*SUMPRODUCT($OF$11:$OI$11,$OF$16:$OI$16),"")</f>
        <v/>
      </c>
      <c r="GR16" s="19" t="str">
        <f t="array" ref="GR16">IF(GR$7="1",SUM(GR$145:GR$147)/3.6-PRODUCT(GR9,INDEX($OL$1:$PC$19,16,MATCH(GR$2&amp;GR$6,INDEX($OL$1:$PC$19,2,)&amp;INDEX($OL$1:$PC$19,6,),0)))+GR9*SUMPRODUCT($OL$7:$PC$7,$OL$16:$PC$16)-GR$12*INDEX($OF$1:$OK$19,16,MATCH(GR13,$OF$1:$OK$1,0))+GR9*SUMPRODUCT($OL$7:$PC$7,$OL$10:$PC$10)*SUMPRODUCT($OF$10:$OI$10,$OF$16:$OI$16)+SUMPRODUCT($OL$7:$PC$7,$OL$11:$PC$11)*SUMPRODUCT($OF$11:$OI$11,$OF$16:$OI$16),"")</f>
        <v/>
      </c>
      <c r="GS16" s="19" t="str">
        <f t="array" ref="GS16">IF(GS$7="1",SUM(GS$145:GS$147)/3.6-PRODUCT(GS9,INDEX($OL$1:$PC$19,16,MATCH(GS$2&amp;GS$6,INDEX($OL$1:$PC$19,2,)&amp;INDEX($OL$1:$PC$19,6,),0)))+GS9*SUMPRODUCT($OL$7:$PC$7,$OL$16:$PC$16)-GS$12*INDEX($OF$1:$OK$19,16,MATCH(GS13,$OF$1:$OK$1,0))+GS9*SUMPRODUCT($OL$7:$PC$7,$OL$10:$PC$10)*SUMPRODUCT($OF$10:$OI$10,$OF$16:$OI$16)+SUMPRODUCT($OL$7:$PC$7,$OL$11:$PC$11)*SUMPRODUCT($OF$11:$OI$11,$OF$16:$OI$16),"")</f>
        <v/>
      </c>
      <c r="GT16" s="19" t="str">
        <f t="array" ref="GT16">IF(GT$7="1",SUM(GT$145:GT$147)/3.6-PRODUCT(GT9,INDEX($OL$1:$PC$19,16,MATCH(GT$2&amp;GT$6,INDEX($OL$1:$PC$19,2,)&amp;INDEX($OL$1:$PC$19,6,),0)))+GT9*SUMPRODUCT($OL$7:$PC$7,$OL$16:$PC$16)-GT$12*INDEX($OF$1:$OK$19,16,MATCH(GT13,$OF$1:$OK$1,0))+GT9*SUMPRODUCT($OL$7:$PC$7,$OL$10:$PC$10)*SUMPRODUCT($OF$10:$OI$10,$OF$16:$OI$16)+SUMPRODUCT($OL$7:$PC$7,$OL$11:$PC$11)*SUMPRODUCT($OF$11:$OI$11,$OF$16:$OI$16),"")</f>
        <v/>
      </c>
      <c r="GU16" s="19" t="str">
        <f t="array" ref="GU16">IF(GU$7="1",SUM(GU$145:GU$147)/3.6-PRODUCT(GU9,INDEX($OL$1:$PC$19,16,MATCH(GU$2&amp;GU$6,INDEX($OL$1:$PC$19,2,)&amp;INDEX($OL$1:$PC$19,6,),0)))+GU9*SUMPRODUCT($OL$7:$PC$7,$OL$16:$PC$16)-GU$12*INDEX($OF$1:$OK$19,16,MATCH(GU13,$OF$1:$OK$1,0))+GU9*SUMPRODUCT($OL$7:$PC$7,$OL$10:$PC$10)*SUMPRODUCT($OF$10:$OI$10,$OF$16:$OI$16)+SUMPRODUCT($OL$7:$PC$7,$OL$11:$PC$11)*SUMPRODUCT($OF$11:$OI$11,$OF$16:$OI$16),"")</f>
        <v/>
      </c>
      <c r="GV16" s="19" t="str">
        <f t="array" ref="GV16">IF(GV$7="1",SUM(GV$145:GV$147)/3.6-PRODUCT(GV9,INDEX($OL$1:$PC$19,16,MATCH(GV$2&amp;GV$6,INDEX($OL$1:$PC$19,2,)&amp;INDEX($OL$1:$PC$19,6,),0)))+GV9*SUMPRODUCT($OL$7:$PC$7,$OL$16:$PC$16)-GV$12*INDEX($OF$1:$OK$19,16,MATCH(GV13,$OF$1:$OK$1,0))+GV9*SUMPRODUCT($OL$7:$PC$7,$OL$10:$PC$10)*SUMPRODUCT($OF$10:$OI$10,$OF$16:$OI$16)+SUMPRODUCT($OL$7:$PC$7,$OL$11:$PC$11)*SUMPRODUCT($OF$11:$OI$11,$OF$16:$OI$16),"")</f>
        <v/>
      </c>
      <c r="GW16" s="19" t="str">
        <f t="array" ref="GW16">IF(GW$7="1",SUM(GW$145:GW$147)/3.6-PRODUCT(GW9,INDEX($OL$1:$PC$19,16,MATCH(GW$2&amp;GW$6,INDEX($OL$1:$PC$19,2,)&amp;INDEX($OL$1:$PC$19,6,),0)))+GW9*SUMPRODUCT($OL$7:$PC$7,$OL$16:$PC$16)-GW$12*INDEX($OF$1:$OK$19,16,MATCH(GW13,$OF$1:$OK$1,0))+GW9*SUMPRODUCT($OL$7:$PC$7,$OL$10:$PC$10)*SUMPRODUCT($OF$10:$OI$10,$OF$16:$OI$16)+SUMPRODUCT($OL$7:$PC$7,$OL$11:$PC$11)*SUMPRODUCT($OF$11:$OI$11,$OF$16:$OI$16),"")</f>
        <v/>
      </c>
      <c r="GX16" s="19" t="str">
        <f t="array" ref="GX16">IF(GX$7="1",SUM(GX$145:GX$147)/3.6-PRODUCT(GX9,INDEX($OL$1:$PC$19,16,MATCH(GX$2&amp;GX$6,INDEX($OL$1:$PC$19,2,)&amp;INDEX($OL$1:$PC$19,6,),0)))+GX9*SUMPRODUCT($OL$7:$PC$7,$OL$16:$PC$16)-GX$12*INDEX($OF$1:$OK$19,16,MATCH(GX13,$OF$1:$OK$1,0))+GX9*SUMPRODUCT($OL$7:$PC$7,$OL$10:$PC$10)*SUMPRODUCT($OF$10:$OI$10,$OF$16:$OI$16)+SUMPRODUCT($OL$7:$PC$7,$OL$11:$PC$11)*SUMPRODUCT($OF$11:$OI$11,$OF$16:$OI$16),"")</f>
        <v/>
      </c>
      <c r="GY16" s="19" t="str">
        <f t="array" ref="GY16">IF(GY$7="1",SUM(GY$145:GY$147)/3.6-PRODUCT(GY9,INDEX($OL$1:$PC$19,16,MATCH(GY$2&amp;GY$6,INDEX($OL$1:$PC$19,2,)&amp;INDEX($OL$1:$PC$19,6,),0)))+GY9*SUMPRODUCT($OL$7:$PC$7,$OL$16:$PC$16)-GY$12*INDEX($OF$1:$OK$19,16,MATCH(GY13,$OF$1:$OK$1,0))+GY9*SUMPRODUCT($OL$7:$PC$7,$OL$10:$PC$10)*SUMPRODUCT($OF$10:$OI$10,$OF$16:$OI$16)+SUMPRODUCT($OL$7:$PC$7,$OL$11:$PC$11)*SUMPRODUCT($OF$11:$OI$11,$OF$16:$OI$16),"")</f>
        <v/>
      </c>
      <c r="GZ16" s="19" t="str">
        <f t="array" ref="GZ16">IF(GZ$7="1",SUM(GZ$145:GZ$147)/3.6-PRODUCT(GZ9,INDEX($OL$1:$PC$19,16,MATCH(GZ$2&amp;GZ$6,INDEX($OL$1:$PC$19,2,)&amp;INDEX($OL$1:$PC$19,6,),0)))+GZ9*SUMPRODUCT($OL$7:$PC$7,$OL$16:$PC$16)-GZ$12*INDEX($OF$1:$OK$19,16,MATCH(GZ13,$OF$1:$OK$1,0))+GZ9*SUMPRODUCT($OL$7:$PC$7,$OL$10:$PC$10)*SUMPRODUCT($OF$10:$OI$10,$OF$16:$OI$16)+SUMPRODUCT($OL$7:$PC$7,$OL$11:$PC$11)*SUMPRODUCT($OF$11:$OI$11,$OF$16:$OI$16),"")</f>
        <v/>
      </c>
      <c r="HA16" s="19" t="str">
        <f t="array" ref="HA16">IF(HA$7="1",SUM(HA$145:HA$147)/3.6-PRODUCT(HA9,INDEX($OL$1:$PC$19,16,MATCH(HA$2&amp;HA$6,INDEX($OL$1:$PC$19,2,)&amp;INDEX($OL$1:$PC$19,6,),0)))+HA9*SUMPRODUCT($OL$7:$PC$7,$OL$16:$PC$16)-HA$12*INDEX($OF$1:$OK$19,16,MATCH(HA13,$OF$1:$OK$1,0))+HA9*SUMPRODUCT($OL$7:$PC$7,$OL$10:$PC$10)*SUMPRODUCT($OF$10:$OI$10,$OF$16:$OI$16)+SUMPRODUCT($OL$7:$PC$7,$OL$11:$PC$11)*SUMPRODUCT($OF$11:$OI$11,$OF$16:$OI$16),"")</f>
        <v/>
      </c>
      <c r="HB16" s="19" t="str">
        <f t="array" ref="HB16">IF(HB$7="1",SUM(HB$145:HB$147)/3.6-PRODUCT(HB9,INDEX($OL$1:$PC$19,16,MATCH(HB$2&amp;HB$6,INDEX($OL$1:$PC$19,2,)&amp;INDEX($OL$1:$PC$19,6,),0)))+HB9*SUMPRODUCT($OL$7:$PC$7,$OL$16:$PC$16)-HB$12*INDEX($OF$1:$OK$19,16,MATCH(HB13,$OF$1:$OK$1,0))+HB9*SUMPRODUCT($OL$7:$PC$7,$OL$10:$PC$10)*SUMPRODUCT($OF$10:$OI$10,$OF$16:$OI$16)+SUMPRODUCT($OL$7:$PC$7,$OL$11:$PC$11)*SUMPRODUCT($OF$11:$OI$11,$OF$16:$OI$16),"")</f>
        <v/>
      </c>
      <c r="HC16" s="19" t="str">
        <f t="array" ref="HC16">IF(HC$7="1",SUM(HC$145:HC$147)/3.6-PRODUCT(HC9,INDEX($OL$1:$PC$19,16,MATCH(HC$2&amp;HC$6,INDEX($OL$1:$PC$19,2,)&amp;INDEX($OL$1:$PC$19,6,),0)))+HC9*SUMPRODUCT($OL$7:$PC$7,$OL$16:$PC$16)-HC$12*INDEX($OF$1:$OK$19,16,MATCH(HC13,$OF$1:$OK$1,0))+HC9*SUMPRODUCT($OL$7:$PC$7,$OL$10:$PC$10)*SUMPRODUCT($OF$10:$OI$10,$OF$16:$OI$16)+SUMPRODUCT($OL$7:$PC$7,$OL$11:$PC$11)*SUMPRODUCT($OF$11:$OI$11,$OF$16:$OI$16),"")</f>
        <v/>
      </c>
      <c r="HD16" s="19" t="str">
        <f t="array" ref="HD16">IF(HD$7="1",SUM(HD$145:HD$147)/3.6-PRODUCT(HD9,INDEX($OL$1:$PC$19,16,MATCH(HD$2&amp;HD$6,INDEX($OL$1:$PC$19,2,)&amp;INDEX($OL$1:$PC$19,6,),0)))+HD9*SUMPRODUCT($OL$7:$PC$7,$OL$16:$PC$16)-HD$12*INDEX($OF$1:$OK$19,16,MATCH(HD13,$OF$1:$OK$1,0))+HD9*SUMPRODUCT($OL$7:$PC$7,$OL$10:$PC$10)*SUMPRODUCT($OF$10:$OI$10,$OF$16:$OI$16)+SUMPRODUCT($OL$7:$PC$7,$OL$11:$PC$11)*SUMPRODUCT($OF$11:$OI$11,$OF$16:$OI$16),"")</f>
        <v/>
      </c>
      <c r="HE16" s="19" t="str">
        <f t="array" ref="HE16">IF(HE$7="1",SUM(HE$145:HE$147)/3.6-PRODUCT(HE9,INDEX($OL$1:$PC$19,16,MATCH(HE$2&amp;HE$6,INDEX($OL$1:$PC$19,2,)&amp;INDEX($OL$1:$PC$19,6,),0)))+HE9*SUMPRODUCT($OL$7:$PC$7,$OL$16:$PC$16)-HE$12*INDEX($OF$1:$OK$19,16,MATCH(HE13,$OF$1:$OK$1,0))+HE9*SUMPRODUCT($OL$7:$PC$7,$OL$10:$PC$10)*SUMPRODUCT($OF$10:$OI$10,$OF$16:$OI$16)+SUMPRODUCT($OL$7:$PC$7,$OL$11:$PC$11)*SUMPRODUCT($OF$11:$OI$11,$OF$16:$OI$16),"")</f>
        <v/>
      </c>
      <c r="HF16" s="19" t="str">
        <f t="array" ref="HF16">IF(HF$7="1",SUM(HF$145:HF$147)/3.6-PRODUCT(HF9,INDEX($OL$1:$PC$19,16,MATCH(HF$2&amp;HF$6,INDEX($OL$1:$PC$19,2,)&amp;INDEX($OL$1:$PC$19,6,),0)))+HF9*SUMPRODUCT($OL$7:$PC$7,$OL$16:$PC$16)-HF$12*INDEX($OF$1:$OK$19,16,MATCH(HF13,$OF$1:$OK$1,0))+HF9*SUMPRODUCT($OL$7:$PC$7,$OL$10:$PC$10)*SUMPRODUCT($OF$10:$OI$10,$OF$16:$OI$16)+SUMPRODUCT($OL$7:$PC$7,$OL$11:$PC$11)*SUMPRODUCT($OF$11:$OI$11,$OF$16:$OI$16),"")</f>
        <v/>
      </c>
      <c r="HG16" s="19" t="str">
        <f t="array" ref="HG16">IF(HG$7="1",SUM(HG$145:HG$147)/3.6-PRODUCT(HG9,INDEX($OL$1:$PC$19,16,MATCH(HG$2&amp;HG$6,INDEX($OL$1:$PC$19,2,)&amp;INDEX($OL$1:$PC$19,6,),0)))+HG9*SUMPRODUCT($OL$7:$PC$7,$OL$16:$PC$16)-HG$12*INDEX($OF$1:$OK$19,16,MATCH(HG13,$OF$1:$OK$1,0))+HG9*SUMPRODUCT($OL$7:$PC$7,$OL$10:$PC$10)*SUMPRODUCT($OF$10:$OI$10,$OF$16:$OI$16)+SUMPRODUCT($OL$7:$PC$7,$OL$11:$PC$11)*SUMPRODUCT($OF$11:$OI$11,$OF$16:$OI$16),"")</f>
        <v/>
      </c>
      <c r="HH16" s="19" t="str">
        <f t="array" ref="HH16">IF(HH$7="1",SUM(HH$145:HH$147)/3.6-PRODUCT(HH9,INDEX($OL$1:$PC$19,16,MATCH(HH$2&amp;HH$6,INDEX($OL$1:$PC$19,2,)&amp;INDEX($OL$1:$PC$19,6,),0)))+HH9*SUMPRODUCT($OL$7:$PC$7,$OL$16:$PC$16)-HH$12*INDEX($OF$1:$OK$19,16,MATCH(HH13,$OF$1:$OK$1,0))+HH9*SUMPRODUCT($OL$7:$PC$7,$OL$10:$PC$10)*SUMPRODUCT($OF$10:$OI$10,$OF$16:$OI$16)+SUMPRODUCT($OL$7:$PC$7,$OL$11:$PC$11)*SUMPRODUCT($OF$11:$OI$11,$OF$16:$OI$16),"")</f>
        <v/>
      </c>
      <c r="HI16" s="19" t="str">
        <f t="array" ref="HI16">IF(HI$7="1",SUM(HI$145:HI$147)/3.6-PRODUCT(HI9,INDEX($OL$1:$PC$19,16,MATCH(HI$2&amp;HI$6,INDEX($OL$1:$PC$19,2,)&amp;INDEX($OL$1:$PC$19,6,),0)))+HI9*SUMPRODUCT($OL$7:$PC$7,$OL$16:$PC$16)-HI$12*INDEX($OF$1:$OK$19,16,MATCH(HI13,$OF$1:$OK$1,0))+HI9*SUMPRODUCT($OL$7:$PC$7,$OL$10:$PC$10)*SUMPRODUCT($OF$10:$OI$10,$OF$16:$OI$16)+SUMPRODUCT($OL$7:$PC$7,$OL$11:$PC$11)*SUMPRODUCT($OF$11:$OI$11,$OF$16:$OI$16),"")</f>
        <v/>
      </c>
      <c r="HJ16" s="19" t="str">
        <f t="array" ref="HJ16">IF(HJ$7="1",SUM(HJ$145:HJ$147)/3.6-PRODUCT(HJ9,INDEX($OL$1:$PC$19,16,MATCH(HJ$2&amp;HJ$6,INDEX($OL$1:$PC$19,2,)&amp;INDEX($OL$1:$PC$19,6,),0)))+HJ9*SUMPRODUCT($OL$7:$PC$7,$OL$16:$PC$16)-HJ$12*INDEX($OF$1:$OK$19,16,MATCH(HJ13,$OF$1:$OK$1,0))+HJ9*SUMPRODUCT($OL$7:$PC$7,$OL$10:$PC$10)*SUMPRODUCT($OF$10:$OI$10,$OF$16:$OI$16)+SUMPRODUCT($OL$7:$PC$7,$OL$11:$PC$11)*SUMPRODUCT($OF$11:$OI$11,$OF$16:$OI$16),"")</f>
        <v/>
      </c>
      <c r="HK16" s="19" t="str">
        <f t="array" ref="HK16">IF(HK$7="1",SUM(HK$145:HK$147)/3.6-PRODUCT(HK9,INDEX($OL$1:$PC$19,16,MATCH(HK$2&amp;HK$6,INDEX($OL$1:$PC$19,2,)&amp;INDEX($OL$1:$PC$19,6,),0)))+HK9*SUMPRODUCT($OL$7:$PC$7,$OL$16:$PC$16)-HK$12*INDEX($OF$1:$OK$19,16,MATCH(HK13,$OF$1:$OK$1,0))+HK9*SUMPRODUCT($OL$7:$PC$7,$OL$10:$PC$10)*SUMPRODUCT($OF$10:$OI$10,$OF$16:$OI$16)+SUMPRODUCT($OL$7:$PC$7,$OL$11:$PC$11)*SUMPRODUCT($OF$11:$OI$11,$OF$16:$OI$16),"")</f>
        <v/>
      </c>
      <c r="HL16" s="19" t="str">
        <f t="array" ref="HL16">IF(HL$7="1",SUM(HL$145:HL$147)/3.6-PRODUCT(HL9,INDEX($OL$1:$PC$19,16,MATCH(HL$2&amp;HL$6,INDEX($OL$1:$PC$19,2,)&amp;INDEX($OL$1:$PC$19,6,),0)))+HL9*SUMPRODUCT($OL$7:$PC$7,$OL$16:$PC$16)-HL$12*INDEX($OF$1:$OK$19,16,MATCH(HL13,$OF$1:$OK$1,0))+HL9*SUMPRODUCT($OL$7:$PC$7,$OL$10:$PC$10)*SUMPRODUCT($OF$10:$OI$10,$OF$16:$OI$16)+SUMPRODUCT($OL$7:$PC$7,$OL$11:$PC$11)*SUMPRODUCT($OF$11:$OI$11,$OF$16:$OI$16),"")</f>
        <v/>
      </c>
      <c r="HM16" s="19" t="str">
        <f t="array" ref="HM16">IF(HM$7="1",SUM(HM$145:HM$147)/3.6-PRODUCT(HM9,INDEX($OL$1:$PC$19,16,MATCH(HM$2&amp;HM$6,INDEX($OL$1:$PC$19,2,)&amp;INDEX($OL$1:$PC$19,6,),0)))+HM9*SUMPRODUCT($OL$7:$PC$7,$OL$16:$PC$16)-HM$12*INDEX($OF$1:$OK$19,16,MATCH(HM13,$OF$1:$OK$1,0))+HM9*SUMPRODUCT($OL$7:$PC$7,$OL$10:$PC$10)*SUMPRODUCT($OF$10:$OI$10,$OF$16:$OI$16)+SUMPRODUCT($OL$7:$PC$7,$OL$11:$PC$11)*SUMPRODUCT($OF$11:$OI$11,$OF$16:$OI$16),"")</f>
        <v/>
      </c>
      <c r="HN16" s="19" t="str">
        <f t="array" ref="HN16">IF(HN$7="1",SUM(HN$145:HN$147)/3.6-PRODUCT(HN9,INDEX($OL$1:$PC$19,16,MATCH(HN$2&amp;HN$6,INDEX($OL$1:$PC$19,2,)&amp;INDEX($OL$1:$PC$19,6,),0)))+HN9*SUMPRODUCT($OL$7:$PC$7,$OL$16:$PC$16)-HN$12*INDEX($OF$1:$OK$19,16,MATCH(HN13,$OF$1:$OK$1,0))+HN9*SUMPRODUCT($OL$7:$PC$7,$OL$10:$PC$10)*SUMPRODUCT($OF$10:$OI$10,$OF$16:$OI$16)+SUMPRODUCT($OL$7:$PC$7,$OL$11:$PC$11)*SUMPRODUCT($OF$11:$OI$11,$OF$16:$OI$16),"")</f>
        <v/>
      </c>
      <c r="HO16" s="19" t="str">
        <f t="array" ref="HO16">IF(HO$7="1",SUM(HO$145:HO$147)/3.6-PRODUCT(HO9,INDEX($OL$1:$PC$19,16,MATCH(HO$2&amp;HO$6,INDEX($OL$1:$PC$19,2,)&amp;INDEX($OL$1:$PC$19,6,),0)))+HO9*SUMPRODUCT($OL$7:$PC$7,$OL$16:$PC$16)-HO$12*INDEX($OF$1:$OK$19,16,MATCH(HO13,$OF$1:$OK$1,0))+HO9*SUMPRODUCT($OL$7:$PC$7,$OL$10:$PC$10)*SUMPRODUCT($OF$10:$OI$10,$OF$16:$OI$16)+SUMPRODUCT($OL$7:$PC$7,$OL$11:$PC$11)*SUMPRODUCT($OF$11:$OI$11,$OF$16:$OI$16),"")</f>
        <v/>
      </c>
      <c r="HP16" s="19" t="str">
        <f t="array" ref="HP16">IF(HP$7="1",SUM(HP$145:HP$147)/3.6-PRODUCT(HP9,INDEX($OL$1:$PC$19,16,MATCH(HP$2&amp;HP$6,INDEX($OL$1:$PC$19,2,)&amp;INDEX($OL$1:$PC$19,6,),0)))+HP9*SUMPRODUCT($OL$7:$PC$7,$OL$16:$PC$16)-HP$12*INDEX($OF$1:$OK$19,16,MATCH(HP13,$OF$1:$OK$1,0))+HP9*SUMPRODUCT($OL$7:$PC$7,$OL$10:$PC$10)*SUMPRODUCT($OF$10:$OI$10,$OF$16:$OI$16)+SUMPRODUCT($OL$7:$PC$7,$OL$11:$PC$11)*SUMPRODUCT($OF$11:$OI$11,$OF$16:$OI$16),"")</f>
        <v/>
      </c>
      <c r="HQ16" s="19" t="str">
        <f t="array" ref="HQ16">IF(HQ$7="1",SUM(HQ$145:HQ$147)/3.6-PRODUCT(HQ9,INDEX($OL$1:$PC$19,16,MATCH(HQ$2&amp;HQ$6,INDEX($OL$1:$PC$19,2,)&amp;INDEX($OL$1:$PC$19,6,),0)))+HQ9*SUMPRODUCT($OL$7:$PC$7,$OL$16:$PC$16)-HQ$12*INDEX($OF$1:$OK$19,16,MATCH(HQ13,$OF$1:$OK$1,0))+HQ9*SUMPRODUCT($OL$7:$PC$7,$OL$10:$PC$10)*SUMPRODUCT($OF$10:$OI$10,$OF$16:$OI$16)+SUMPRODUCT($OL$7:$PC$7,$OL$11:$PC$11)*SUMPRODUCT($OF$11:$OI$11,$OF$16:$OI$16),"")</f>
        <v/>
      </c>
      <c r="HR16" s="19" t="str">
        <f t="array" ref="HR16">IF(HR$7="1",SUM(HR$145:HR$147)/3.6-PRODUCT(HR9,INDEX($OL$1:$PC$19,16,MATCH(HR$2&amp;HR$6,INDEX($OL$1:$PC$19,2,)&amp;INDEX($OL$1:$PC$19,6,),0)))+HR9*SUMPRODUCT($OL$7:$PC$7,$OL$16:$PC$16)-HR$12*INDEX($OF$1:$OK$19,16,MATCH(HR13,$OF$1:$OK$1,0))+HR9*SUMPRODUCT($OL$7:$PC$7,$OL$10:$PC$10)*SUMPRODUCT($OF$10:$OI$10,$OF$16:$OI$16)+SUMPRODUCT($OL$7:$PC$7,$OL$11:$PC$11)*SUMPRODUCT($OF$11:$OI$11,$OF$16:$OI$16),"")</f>
        <v/>
      </c>
      <c r="HS16" s="19" t="str">
        <f t="array" ref="HS16">IF(HS$7="1",SUM(HS$145:HS$147)/3.6-PRODUCT(HS9,INDEX($OL$1:$PC$19,16,MATCH(HS$2&amp;HS$6,INDEX($OL$1:$PC$19,2,)&amp;INDEX($OL$1:$PC$19,6,),0)))+HS9*SUMPRODUCT($OL$7:$PC$7,$OL$16:$PC$16)-HS$12*INDEX($OF$1:$OK$19,16,MATCH(HS13,$OF$1:$OK$1,0))+HS9*SUMPRODUCT($OL$7:$PC$7,$OL$10:$PC$10)*SUMPRODUCT($OF$10:$OI$10,$OF$16:$OI$16)+SUMPRODUCT($OL$7:$PC$7,$OL$11:$PC$11)*SUMPRODUCT($OF$11:$OI$11,$OF$16:$OI$16),"")</f>
        <v/>
      </c>
      <c r="HT16" s="19" t="str">
        <f t="array" ref="HT16">IF(HT$7="1",SUM(HT$145:HT$147)/3.6-PRODUCT(HT9,INDEX($OL$1:$PC$19,16,MATCH(HT$2&amp;HT$6,INDEX($OL$1:$PC$19,2,)&amp;INDEX($OL$1:$PC$19,6,),0)))+HT9*SUMPRODUCT($OL$7:$PC$7,$OL$16:$PC$16)-HT$12*INDEX($OF$1:$OK$19,16,MATCH(HT13,$OF$1:$OK$1,0))+HT9*SUMPRODUCT($OL$7:$PC$7,$OL$10:$PC$10)*SUMPRODUCT($OF$10:$OI$10,$OF$16:$OI$16)+SUMPRODUCT($OL$7:$PC$7,$OL$11:$PC$11)*SUMPRODUCT($OF$11:$OI$11,$OF$16:$OI$16),"")</f>
        <v/>
      </c>
      <c r="HU16" s="19" t="str">
        <f t="array" ref="HU16">IF(HU$7="1",SUM(HU$145:HU$147)/3.6-PRODUCT(HU9,INDEX($OL$1:$PC$19,16,MATCH(HU$2&amp;HU$6,INDEX($OL$1:$PC$19,2,)&amp;INDEX($OL$1:$PC$19,6,),0)))+HU9*SUMPRODUCT($OL$7:$PC$7,$OL$16:$PC$16)-HU$12*INDEX($OF$1:$OK$19,16,MATCH(HU13,$OF$1:$OK$1,0))+HU9*SUMPRODUCT($OL$7:$PC$7,$OL$10:$PC$10)*SUMPRODUCT($OF$10:$OI$10,$OF$16:$OI$16)+SUMPRODUCT($OL$7:$PC$7,$OL$11:$PC$11)*SUMPRODUCT($OF$11:$OI$11,$OF$16:$OI$16),"")</f>
        <v/>
      </c>
      <c r="HV16" s="19" t="str">
        <f t="array" ref="HV16">IF(HV$7="1",SUM(HV$145:HV$147)/3.6-PRODUCT(HV9,INDEX($OL$1:$PC$19,16,MATCH(HV$2&amp;HV$6,INDEX($OL$1:$PC$19,2,)&amp;INDEX($OL$1:$PC$19,6,),0)))+HV9*SUMPRODUCT($OL$7:$PC$7,$OL$16:$PC$16)-HV$12*INDEX($OF$1:$OK$19,16,MATCH(HV13,$OF$1:$OK$1,0))+HV9*SUMPRODUCT($OL$7:$PC$7,$OL$10:$PC$10)*SUMPRODUCT($OF$10:$OI$10,$OF$16:$OI$16)+SUMPRODUCT($OL$7:$PC$7,$OL$11:$PC$11)*SUMPRODUCT($OF$11:$OI$11,$OF$16:$OI$16),"")</f>
        <v/>
      </c>
      <c r="HW16" s="19" t="str">
        <f t="array" ref="HW16">IF(HW$7="1",SUM(HW$145:HW$147)/3.6-PRODUCT(HW9,INDEX($OL$1:$PC$19,16,MATCH(HW$2&amp;HW$6,INDEX($OL$1:$PC$19,2,)&amp;INDEX($OL$1:$PC$19,6,),0)))+HW9*SUMPRODUCT($OL$7:$PC$7,$OL$16:$PC$16)-HW$12*INDEX($OF$1:$OK$19,16,MATCH(HW13,$OF$1:$OK$1,0))+HW9*SUMPRODUCT($OL$7:$PC$7,$OL$10:$PC$10)*SUMPRODUCT($OF$10:$OI$10,$OF$16:$OI$16)+SUMPRODUCT($OL$7:$PC$7,$OL$11:$PC$11)*SUMPRODUCT($OF$11:$OI$11,$OF$16:$OI$16),"")</f>
        <v/>
      </c>
      <c r="HX16" s="19" t="str">
        <f t="array" ref="HX16">IF(HX$7="1",SUM(HX$145:HX$147)/3.6-PRODUCT(HX9,INDEX($OL$1:$PC$19,16,MATCH(HX$2&amp;HX$6,INDEX($OL$1:$PC$19,2,)&amp;INDEX($OL$1:$PC$19,6,),0)))+HX9*SUMPRODUCT($OL$7:$PC$7,$OL$16:$PC$16)-HX$12*INDEX($OF$1:$OK$19,16,MATCH(HX13,$OF$1:$OK$1,0))+HX9*SUMPRODUCT($OL$7:$PC$7,$OL$10:$PC$10)*SUMPRODUCT($OF$10:$OI$10,$OF$16:$OI$16)+SUMPRODUCT($OL$7:$PC$7,$OL$11:$PC$11)*SUMPRODUCT($OF$11:$OI$11,$OF$16:$OI$16),"")</f>
        <v/>
      </c>
      <c r="HY16" s="19" t="str">
        <f t="array" ref="HY16">IF(HY$7="1",SUM(HY$145:HY$147)/3.6-PRODUCT(HY9,INDEX($OL$1:$PC$19,16,MATCH(HY$2&amp;HY$6,INDEX($OL$1:$PC$19,2,)&amp;INDEX($OL$1:$PC$19,6,),0)))+HY9*SUMPRODUCT($OL$7:$PC$7,$OL$16:$PC$16)-HY$12*INDEX($OF$1:$OK$19,16,MATCH(HY13,$OF$1:$OK$1,0))+HY9*SUMPRODUCT($OL$7:$PC$7,$OL$10:$PC$10)*SUMPRODUCT($OF$10:$OI$10,$OF$16:$OI$16)+SUMPRODUCT($OL$7:$PC$7,$OL$11:$PC$11)*SUMPRODUCT($OF$11:$OI$11,$OF$16:$OI$16),"")</f>
        <v/>
      </c>
      <c r="HZ16" s="19" t="str">
        <f t="array" ref="HZ16">IF(HZ$7="1",SUM(HZ$145:HZ$147)/3.6-PRODUCT(HZ9,INDEX($OL$1:$PC$19,16,MATCH(HZ$2&amp;HZ$6,INDEX($OL$1:$PC$19,2,)&amp;INDEX($OL$1:$PC$19,6,),0)))+HZ9*SUMPRODUCT($OL$7:$PC$7,$OL$16:$PC$16)-HZ$12*INDEX($OF$1:$OK$19,16,MATCH(HZ13,$OF$1:$OK$1,0))+HZ9*SUMPRODUCT($OL$7:$PC$7,$OL$10:$PC$10)*SUMPRODUCT($OF$10:$OI$10,$OF$16:$OI$16)+SUMPRODUCT($OL$7:$PC$7,$OL$11:$PC$11)*SUMPRODUCT($OF$11:$OI$11,$OF$16:$OI$16),"")</f>
        <v/>
      </c>
      <c r="IA16" s="19" t="str">
        <f t="array" ref="IA16">IF(IA$7="1",SUM(IA$145:IA$147)/3.6-PRODUCT(IA9,INDEX($OL$1:$PC$19,16,MATCH(IA$2&amp;IA$6,INDEX($OL$1:$PC$19,2,)&amp;INDEX($OL$1:$PC$19,6,),0)))+IA9*SUMPRODUCT($OL$7:$PC$7,$OL$16:$PC$16)-IA$12*INDEX($OF$1:$OK$19,16,MATCH(IA13,$OF$1:$OK$1,0))+IA9*SUMPRODUCT($OL$7:$PC$7,$OL$10:$PC$10)*SUMPRODUCT($OF$10:$OI$10,$OF$16:$OI$16)+SUMPRODUCT($OL$7:$PC$7,$OL$11:$PC$11)*SUMPRODUCT($OF$11:$OI$11,$OF$16:$OI$16),"")</f>
        <v/>
      </c>
      <c r="IB16" s="19" t="str">
        <f t="array" ref="IB16">IF(IB$7="1",SUM(IB$145:IB$147)/3.6-PRODUCT(IB9,INDEX($OL$1:$PC$19,16,MATCH(IB$2&amp;IB$6,INDEX($OL$1:$PC$19,2,)&amp;INDEX($OL$1:$PC$19,6,),0)))+IB9*SUMPRODUCT($OL$7:$PC$7,$OL$16:$PC$16)-IB$12*INDEX($OF$1:$OK$19,16,MATCH(IB13,$OF$1:$OK$1,0))+IB9*SUMPRODUCT($OL$7:$PC$7,$OL$10:$PC$10)*SUMPRODUCT($OF$10:$OI$10,$OF$16:$OI$16)+SUMPRODUCT($OL$7:$PC$7,$OL$11:$PC$11)*SUMPRODUCT($OF$11:$OI$11,$OF$16:$OI$16),"")</f>
        <v/>
      </c>
      <c r="IC16" s="19" t="str">
        <f t="array" ref="IC16">IF(IC$7="1",SUM(IC$145:IC$147)/3.6-PRODUCT(IC9,INDEX($OL$1:$PC$19,16,MATCH(IC$2&amp;IC$6,INDEX($OL$1:$PC$19,2,)&amp;INDEX($OL$1:$PC$19,6,),0)))+IC9*SUMPRODUCT($OL$7:$PC$7,$OL$16:$PC$16)-IC$12*INDEX($OF$1:$OK$19,16,MATCH(IC13,$OF$1:$OK$1,0))+IC9*SUMPRODUCT($OL$7:$PC$7,$OL$10:$PC$10)*SUMPRODUCT($OF$10:$OI$10,$OF$16:$OI$16)+SUMPRODUCT($OL$7:$PC$7,$OL$11:$PC$11)*SUMPRODUCT($OF$11:$OI$11,$OF$16:$OI$16),"")</f>
        <v/>
      </c>
      <c r="ID16" s="19" t="str">
        <f t="array" ref="ID16">IF(ID$7="1",SUM(ID$145:ID$147)/3.6-PRODUCT(ID9,INDEX($OL$1:$PC$19,16,MATCH(ID$2&amp;ID$6,INDEX($OL$1:$PC$19,2,)&amp;INDEX($OL$1:$PC$19,6,),0)))+ID9*SUMPRODUCT($OL$7:$PC$7,$OL$16:$PC$16)-ID$12*INDEX($OF$1:$OK$19,16,MATCH(ID13,$OF$1:$OK$1,0))+ID9*SUMPRODUCT($OL$7:$PC$7,$OL$10:$PC$10)*SUMPRODUCT($OF$10:$OI$10,$OF$16:$OI$16)+SUMPRODUCT($OL$7:$PC$7,$OL$11:$PC$11)*SUMPRODUCT($OF$11:$OI$11,$OF$16:$OI$16),"")</f>
        <v/>
      </c>
      <c r="IE16" s="19" t="str">
        <f t="array" ref="IE16">IF(IE$7="1",SUM(IE$145:IE$147)/3.6-PRODUCT(IE9,INDEX($OL$1:$PC$19,16,MATCH(IE$2&amp;IE$6,INDEX($OL$1:$PC$19,2,)&amp;INDEX($OL$1:$PC$19,6,),0)))+IE9*SUMPRODUCT($OL$7:$PC$7,$OL$16:$PC$16)-IE$12*INDEX($OF$1:$OK$19,16,MATCH(IE13,$OF$1:$OK$1,0))+IE9*SUMPRODUCT($OL$7:$PC$7,$OL$10:$PC$10)*SUMPRODUCT($OF$10:$OI$10,$OF$16:$OI$16)+SUMPRODUCT($OL$7:$PC$7,$OL$11:$PC$11)*SUMPRODUCT($OF$11:$OI$11,$OF$16:$OI$16),"")</f>
        <v/>
      </c>
      <c r="IF16" s="19" t="str">
        <f t="array" ref="IF16">IF(IF$7="1",SUM(IF$145:IF$147)/3.6-PRODUCT(IF9,INDEX($OL$1:$PC$19,16,MATCH(IF$2&amp;IF$6,INDEX($OL$1:$PC$19,2,)&amp;INDEX($OL$1:$PC$19,6,),0)))+IF9*SUMPRODUCT($OL$7:$PC$7,$OL$16:$PC$16)-IF$12*INDEX($OF$1:$OK$19,16,MATCH(IF13,$OF$1:$OK$1,0))+IF9*SUMPRODUCT($OL$7:$PC$7,$OL$10:$PC$10)*SUMPRODUCT($OF$10:$OI$10,$OF$16:$OI$16)+SUMPRODUCT($OL$7:$PC$7,$OL$11:$PC$11)*SUMPRODUCT($OF$11:$OI$11,$OF$16:$OI$16),"")</f>
        <v/>
      </c>
      <c r="IG16" s="19" t="str">
        <f t="array" ref="IG16">IF(IG$7="1",SUM(IG$145:IG$147)/3.6-PRODUCT(IG9,INDEX($OL$1:$PC$19,16,MATCH(IG$2&amp;IG$6,INDEX($OL$1:$PC$19,2,)&amp;INDEX($OL$1:$PC$19,6,),0)))+IG9*SUMPRODUCT($OL$7:$PC$7,$OL$16:$PC$16)-IG$12*INDEX($OF$1:$OK$19,16,MATCH(IG13,$OF$1:$OK$1,0))+IG9*SUMPRODUCT($OL$7:$PC$7,$OL$10:$PC$10)*SUMPRODUCT($OF$10:$OI$10,$OF$16:$OI$16)+SUMPRODUCT($OL$7:$PC$7,$OL$11:$PC$11)*SUMPRODUCT($OF$11:$OI$11,$OF$16:$OI$16),"")</f>
        <v/>
      </c>
      <c r="IH16" s="19" t="str">
        <f t="array" ref="IH16">IF(IH$7="1",SUM(IH$145:IH$147)/3.6-PRODUCT(IH9,INDEX($OL$1:$PC$19,16,MATCH(IH$2&amp;IH$6,INDEX($OL$1:$PC$19,2,)&amp;INDEX($OL$1:$PC$19,6,),0)))+IH9*SUMPRODUCT($OL$7:$PC$7,$OL$16:$PC$16)-IH$12*INDEX($OF$1:$OK$19,16,MATCH(IH13,$OF$1:$OK$1,0))+IH9*SUMPRODUCT($OL$7:$PC$7,$OL$10:$PC$10)*SUMPRODUCT($OF$10:$OI$10,$OF$16:$OI$16)+SUMPRODUCT($OL$7:$PC$7,$OL$11:$PC$11)*SUMPRODUCT($OF$11:$OI$11,$OF$16:$OI$16),"")</f>
        <v/>
      </c>
      <c r="II16" s="19" t="str">
        <f t="array" ref="II16">IF(II$7="1",SUM(II$145:II$147)/3.6-PRODUCT(II9,INDEX($OL$1:$PC$19,16,MATCH(II$2&amp;II$6,INDEX($OL$1:$PC$19,2,)&amp;INDEX($OL$1:$PC$19,6,),0)))+II9*SUMPRODUCT($OL$7:$PC$7,$OL$16:$PC$16)-II$12*INDEX($OF$1:$OK$19,16,MATCH(II13,$OF$1:$OK$1,0))+II9*SUMPRODUCT($OL$7:$PC$7,$OL$10:$PC$10)*SUMPRODUCT($OF$10:$OI$10,$OF$16:$OI$16)+SUMPRODUCT($OL$7:$PC$7,$OL$11:$PC$11)*SUMPRODUCT($OF$11:$OI$11,$OF$16:$OI$16),"")</f>
        <v/>
      </c>
      <c r="IJ16" s="19" t="str">
        <f t="array" ref="IJ16">IF(IJ$7="1",SUM(IJ$145:IJ$147)/3.6-PRODUCT(IJ9,INDEX($OL$1:$PC$19,16,MATCH(IJ$2&amp;IJ$6,INDEX($OL$1:$PC$19,2,)&amp;INDEX($OL$1:$PC$19,6,),0)))+IJ9*SUMPRODUCT($OL$7:$PC$7,$OL$16:$PC$16)-IJ$12*INDEX($OF$1:$OK$19,16,MATCH(IJ13,$OF$1:$OK$1,0))+IJ9*SUMPRODUCT($OL$7:$PC$7,$OL$10:$PC$10)*SUMPRODUCT($OF$10:$OI$10,$OF$16:$OI$16)+SUMPRODUCT($OL$7:$PC$7,$OL$11:$PC$11)*SUMPRODUCT($OF$11:$OI$11,$OF$16:$OI$16),"")</f>
        <v/>
      </c>
      <c r="IK16" s="19" t="str">
        <f t="array" ref="IK16">IF(IK$7="1",SUM(IK$145:IK$147)/3.6-PRODUCT(IK9,INDEX($OL$1:$PC$19,16,MATCH(IK$2&amp;IK$6,INDEX($OL$1:$PC$19,2,)&amp;INDEX($OL$1:$PC$19,6,),0)))+IK9*SUMPRODUCT($OL$7:$PC$7,$OL$16:$PC$16)-IK$12*INDEX($OF$1:$OK$19,16,MATCH(IK13,$OF$1:$OK$1,0))+IK9*SUMPRODUCT($OL$7:$PC$7,$OL$10:$PC$10)*SUMPRODUCT($OF$10:$OI$10,$OF$16:$OI$16)+SUMPRODUCT($OL$7:$PC$7,$OL$11:$PC$11)*SUMPRODUCT($OF$11:$OI$11,$OF$16:$OI$16),"")</f>
        <v/>
      </c>
      <c r="IL16" s="19" t="str">
        <f t="array" ref="IL16">IF(IL$7="1",SUM(IL$145:IL$147)/3.6-PRODUCT(IL9,INDEX($OL$1:$PC$19,16,MATCH(IL$2&amp;IL$6,INDEX($OL$1:$PC$19,2,)&amp;INDEX($OL$1:$PC$19,6,),0)))+IL9*SUMPRODUCT($OL$7:$PC$7,$OL$16:$PC$16)-IL$12*INDEX($OF$1:$OK$19,16,MATCH(IL13,$OF$1:$OK$1,0))+IL9*SUMPRODUCT($OL$7:$PC$7,$OL$10:$PC$10)*SUMPRODUCT($OF$10:$OI$10,$OF$16:$OI$16)+SUMPRODUCT($OL$7:$PC$7,$OL$11:$PC$11)*SUMPRODUCT($OF$11:$OI$11,$OF$16:$OI$16),"")</f>
        <v/>
      </c>
      <c r="IM16" s="19" t="str">
        <f t="array" ref="IM16">IF(IM$7="1",SUM(IM$145:IM$147)/3.6-PRODUCT(IM9,INDEX($OL$1:$PC$19,16,MATCH(IM$2&amp;IM$6,INDEX($OL$1:$PC$19,2,)&amp;INDEX($OL$1:$PC$19,6,),0)))+IM9*SUMPRODUCT($OL$7:$PC$7,$OL$16:$PC$16)-IM$12*INDEX($OF$1:$OK$19,16,MATCH(IM13,$OF$1:$OK$1,0))+IM9*SUMPRODUCT($OL$7:$PC$7,$OL$10:$PC$10)*SUMPRODUCT($OF$10:$OI$10,$OF$16:$OI$16)+SUMPRODUCT($OL$7:$PC$7,$OL$11:$PC$11)*SUMPRODUCT($OF$11:$OI$11,$OF$16:$OI$16),"")</f>
        <v/>
      </c>
      <c r="IN16" s="19" t="str">
        <f t="array" ref="IN16">IF(IN$7="1",SUM(IN$145:IN$147)/3.6-PRODUCT(IN9,INDEX($OL$1:$PC$19,16,MATCH(IN$2&amp;IN$6,INDEX($OL$1:$PC$19,2,)&amp;INDEX($OL$1:$PC$19,6,),0)))+IN9*SUMPRODUCT($OL$7:$PC$7,$OL$16:$PC$16)-IN$12*INDEX($OF$1:$OK$19,16,MATCH(IN13,$OF$1:$OK$1,0))+IN9*SUMPRODUCT($OL$7:$PC$7,$OL$10:$PC$10)*SUMPRODUCT($OF$10:$OI$10,$OF$16:$OI$16)+SUMPRODUCT($OL$7:$PC$7,$OL$11:$PC$11)*SUMPRODUCT($OF$11:$OI$11,$OF$16:$OI$16),"")</f>
        <v/>
      </c>
      <c r="IO16" s="19" t="str">
        <f t="array" ref="IO16">IF(IO$7="1",SUM(IO$145:IO$147)/3.6-PRODUCT(IO9,INDEX($OL$1:$PC$19,16,MATCH(IO$2&amp;IO$6,INDEX($OL$1:$PC$19,2,)&amp;INDEX($OL$1:$PC$19,6,),0)))+IO9*SUMPRODUCT($OL$7:$PC$7,$OL$16:$PC$16)-IO$12*INDEX($OF$1:$OK$19,16,MATCH(IO13,$OF$1:$OK$1,0))+IO9*SUMPRODUCT($OL$7:$PC$7,$OL$10:$PC$10)*SUMPRODUCT($OF$10:$OI$10,$OF$16:$OI$16)+SUMPRODUCT($OL$7:$PC$7,$OL$11:$PC$11)*SUMPRODUCT($OF$11:$OI$11,$OF$16:$OI$16),"")</f>
        <v/>
      </c>
      <c r="IP16" s="19" t="str">
        <f t="array" ref="IP16">IF(IP$7="1",SUM(IP$145:IP$147)/3.6-PRODUCT(IP9,INDEX($OL$1:$PC$19,16,MATCH(IP$2&amp;IP$6,INDEX($OL$1:$PC$19,2,)&amp;INDEX($OL$1:$PC$19,6,),0)))+IP9*SUMPRODUCT($OL$7:$PC$7,$OL$16:$PC$16)-IP$12*INDEX($OF$1:$OK$19,16,MATCH(IP13,$OF$1:$OK$1,0))+IP9*SUMPRODUCT($OL$7:$PC$7,$OL$10:$PC$10)*SUMPRODUCT($OF$10:$OI$10,$OF$16:$OI$16)+SUMPRODUCT($OL$7:$PC$7,$OL$11:$PC$11)*SUMPRODUCT($OF$11:$OI$11,$OF$16:$OI$16),"")</f>
        <v/>
      </c>
      <c r="IQ16" s="19" t="str">
        <f t="array" ref="IQ16">IF(IQ$7="1",SUM(IQ$145:IQ$147)/3.6-PRODUCT(IQ9,INDEX($OL$1:$PC$19,16,MATCH(IQ$2&amp;IQ$6,INDEX($OL$1:$PC$19,2,)&amp;INDEX($OL$1:$PC$19,6,),0)))+IQ9*SUMPRODUCT($OL$7:$PC$7,$OL$16:$PC$16)-IQ$12*INDEX($OF$1:$OK$19,16,MATCH(IQ13,$OF$1:$OK$1,0))+IQ9*SUMPRODUCT($OL$7:$PC$7,$OL$10:$PC$10)*SUMPRODUCT($OF$10:$OI$10,$OF$16:$OI$16)+SUMPRODUCT($OL$7:$PC$7,$OL$11:$PC$11)*SUMPRODUCT($OF$11:$OI$11,$OF$16:$OI$16),"")</f>
        <v/>
      </c>
      <c r="IR16" s="19" t="str">
        <f t="array" ref="IR16">IF(IR$7="1",SUM(IR$145:IR$147)/3.6-PRODUCT(IR9,INDEX($OL$1:$PC$19,16,MATCH(IR$2&amp;IR$6,INDEX($OL$1:$PC$19,2,)&amp;INDEX($OL$1:$PC$19,6,),0)))+IR9*SUMPRODUCT($OL$7:$PC$7,$OL$16:$PC$16)-IR$12*INDEX($OF$1:$OK$19,16,MATCH(IR13,$OF$1:$OK$1,0))+IR9*SUMPRODUCT($OL$7:$PC$7,$OL$10:$PC$10)*SUMPRODUCT($OF$10:$OI$10,$OF$16:$OI$16)+SUMPRODUCT($OL$7:$PC$7,$OL$11:$PC$11)*SUMPRODUCT($OF$11:$OI$11,$OF$16:$OI$16),"")</f>
        <v/>
      </c>
      <c r="IS16" s="19" t="str">
        <f t="array" ref="IS16">IF(IS$7="1",SUM(IS$145:IS$147)/3.6-PRODUCT(IS9,INDEX($OL$1:$PC$19,16,MATCH(IS$2&amp;IS$6,INDEX($OL$1:$PC$19,2,)&amp;INDEX($OL$1:$PC$19,6,),0)))+IS9*SUMPRODUCT($OL$7:$PC$7,$OL$16:$PC$16)-IS$12*INDEX($OF$1:$OK$19,16,MATCH(IS13,$OF$1:$OK$1,0))+IS9*SUMPRODUCT($OL$7:$PC$7,$OL$10:$PC$10)*SUMPRODUCT($OF$10:$OI$10,$OF$16:$OI$16)+SUMPRODUCT($OL$7:$PC$7,$OL$11:$PC$11)*SUMPRODUCT($OF$11:$OI$11,$OF$16:$OI$16),"")</f>
        <v/>
      </c>
      <c r="IT16" s="19" t="str">
        <f t="array" ref="IT16">IF(IT$7="1",SUM(IT$145:IT$147)/3.6-PRODUCT(IT9,INDEX($OL$1:$PC$19,16,MATCH(IT$2&amp;IT$6,INDEX($OL$1:$PC$19,2,)&amp;INDEX($OL$1:$PC$19,6,),0)))+IT9*SUMPRODUCT($OL$7:$PC$7,$OL$16:$PC$16)-IT$12*INDEX($OF$1:$OK$19,16,MATCH(IT13,$OF$1:$OK$1,0))+IT9*SUMPRODUCT($OL$7:$PC$7,$OL$10:$PC$10)*SUMPRODUCT($OF$10:$OI$10,$OF$16:$OI$16)+SUMPRODUCT($OL$7:$PC$7,$OL$11:$PC$11)*SUMPRODUCT($OF$11:$OI$11,$OF$16:$OI$16),"")</f>
        <v/>
      </c>
      <c r="IU16" s="19" t="str">
        <f t="array" ref="IU16">IF(IU$7="1",SUM(IU$145:IU$147)/3.6-PRODUCT(IU9,INDEX($OL$1:$PC$19,16,MATCH(IU$2&amp;IU$6,INDEX($OL$1:$PC$19,2,)&amp;INDEX($OL$1:$PC$19,6,),0)))+IU9*SUMPRODUCT($OL$7:$PC$7,$OL$16:$PC$16)-IU$12*INDEX($OF$1:$OK$19,16,MATCH(IU13,$OF$1:$OK$1,0))+IU9*SUMPRODUCT($OL$7:$PC$7,$OL$10:$PC$10)*SUMPRODUCT($OF$10:$OI$10,$OF$16:$OI$16)+SUMPRODUCT($OL$7:$PC$7,$OL$11:$PC$11)*SUMPRODUCT($OF$11:$OI$11,$OF$16:$OI$16),"")</f>
        <v/>
      </c>
      <c r="IV16" s="19" t="str">
        <f t="array" ref="IV16">IF(IV$7="1",SUM(IV$145:IV$147)/3.6-PRODUCT(IV9,INDEX($OL$1:$PC$19,16,MATCH(IV$2&amp;IV$6,INDEX($OL$1:$PC$19,2,)&amp;INDEX($OL$1:$PC$19,6,),0)))+IV9*SUMPRODUCT($OL$7:$PC$7,$OL$16:$PC$16)-IV$12*INDEX($OF$1:$OK$19,16,MATCH(IV13,$OF$1:$OK$1,0))+IV9*SUMPRODUCT($OL$7:$PC$7,$OL$10:$PC$10)*SUMPRODUCT($OF$10:$OI$10,$OF$16:$OI$16)+SUMPRODUCT($OL$7:$PC$7,$OL$11:$PC$11)*SUMPRODUCT($OF$11:$OI$11,$OF$16:$OI$16),"")</f>
        <v/>
      </c>
      <c r="IW16" s="19" t="str">
        <f t="array" ref="IW16">IF(IW$7="1",SUM(IW$145:IW$147)/3.6-PRODUCT(IW9,INDEX($OL$1:$PC$19,16,MATCH(IW$2&amp;IW$6,INDEX($OL$1:$PC$19,2,)&amp;INDEX($OL$1:$PC$19,6,),0)))+IW9*SUMPRODUCT($OL$7:$PC$7,$OL$16:$PC$16)-IW$12*INDEX($OF$1:$OK$19,16,MATCH(IW13,$OF$1:$OK$1,0))+IW9*SUMPRODUCT($OL$7:$PC$7,$OL$10:$PC$10)*SUMPRODUCT($OF$10:$OI$10,$OF$16:$OI$16)+SUMPRODUCT($OL$7:$PC$7,$OL$11:$PC$11)*SUMPRODUCT($OF$11:$OI$11,$OF$16:$OI$16),"")</f>
        <v/>
      </c>
      <c r="IX16" s="19" t="str">
        <f t="array" ref="IX16">IF(IX$7="1",SUM(IX$145:IX$147)/3.6-PRODUCT(IX9,INDEX($OL$1:$PC$19,16,MATCH(IX$2&amp;IX$6,INDEX($OL$1:$PC$19,2,)&amp;INDEX($OL$1:$PC$19,6,),0)))+IX9*SUMPRODUCT($OL$7:$PC$7,$OL$16:$PC$16)-IX$12*INDEX($OF$1:$OK$19,16,MATCH(IX13,$OF$1:$OK$1,0))+IX9*SUMPRODUCT($OL$7:$PC$7,$OL$10:$PC$10)*SUMPRODUCT($OF$10:$OI$10,$OF$16:$OI$16)+SUMPRODUCT($OL$7:$PC$7,$OL$11:$PC$11)*SUMPRODUCT($OF$11:$OI$11,$OF$16:$OI$16),"")</f>
        <v/>
      </c>
      <c r="IY16" s="19" t="str">
        <f t="array" ref="IY16">IF(IY$7="1",SUM(IY$145:IY$147)/3.6-PRODUCT(IY9,INDEX($OL$1:$PC$19,16,MATCH(IY$2&amp;IY$6,INDEX($OL$1:$PC$19,2,)&amp;INDEX($OL$1:$PC$19,6,),0)))+IY9*SUMPRODUCT($OL$7:$PC$7,$OL$16:$PC$16)-IY$12*INDEX($OF$1:$OK$19,16,MATCH(IY13,$OF$1:$OK$1,0))+IY9*SUMPRODUCT($OL$7:$PC$7,$OL$10:$PC$10)*SUMPRODUCT($OF$10:$OI$10,$OF$16:$OI$16)+SUMPRODUCT($OL$7:$PC$7,$OL$11:$PC$11)*SUMPRODUCT($OF$11:$OI$11,$OF$16:$OI$16),"")</f>
        <v/>
      </c>
      <c r="IZ16" s="19" t="str">
        <f t="array" ref="IZ16">IF(IZ$7="1",SUM(IZ$145:IZ$147)/3.6-PRODUCT(IZ9,INDEX($OL$1:$PC$19,16,MATCH(IZ$2&amp;IZ$6,INDEX($OL$1:$PC$19,2,)&amp;INDEX($OL$1:$PC$19,6,),0)))+IZ9*SUMPRODUCT($OL$7:$PC$7,$OL$16:$PC$16)-IZ$12*INDEX($OF$1:$OK$19,16,MATCH(IZ13,$OF$1:$OK$1,0))+IZ9*SUMPRODUCT($OL$7:$PC$7,$OL$10:$PC$10)*SUMPRODUCT($OF$10:$OI$10,$OF$16:$OI$16)+SUMPRODUCT($OL$7:$PC$7,$OL$11:$PC$11)*SUMPRODUCT($OF$11:$OI$11,$OF$16:$OI$16),"")</f>
        <v/>
      </c>
      <c r="JA16" s="19" t="str">
        <f t="array" ref="JA16">IF(JA$7="1",SUM(JA$145:JA$147)/3.6-PRODUCT(JA9,INDEX($OL$1:$PC$19,16,MATCH(JA$2&amp;JA$6,INDEX($OL$1:$PC$19,2,)&amp;INDEX($OL$1:$PC$19,6,),0)))+JA9*SUMPRODUCT($OL$7:$PC$7,$OL$16:$PC$16)-JA$12*INDEX($OF$1:$OK$19,16,MATCH(JA13,$OF$1:$OK$1,0))+JA9*SUMPRODUCT($OL$7:$PC$7,$OL$10:$PC$10)*SUMPRODUCT($OF$10:$OI$10,$OF$16:$OI$16)+SUMPRODUCT($OL$7:$PC$7,$OL$11:$PC$11)*SUMPRODUCT($OF$11:$OI$11,$OF$16:$OI$16),"")</f>
        <v/>
      </c>
      <c r="JB16" s="19" t="str">
        <f t="array" ref="JB16">IF(JB$7="1",SUM(JB$145:JB$147)/3.6-PRODUCT(JB9,INDEX($OL$1:$PC$19,16,MATCH(JB$2&amp;JB$6,INDEX($OL$1:$PC$19,2,)&amp;INDEX($OL$1:$PC$19,6,),0)))+JB9*SUMPRODUCT($OL$7:$PC$7,$OL$16:$PC$16)-JB$12*INDEX($OF$1:$OK$19,16,MATCH(JB13,$OF$1:$OK$1,0))+JB9*SUMPRODUCT($OL$7:$PC$7,$OL$10:$PC$10)*SUMPRODUCT($OF$10:$OI$10,$OF$16:$OI$16)+SUMPRODUCT($OL$7:$PC$7,$OL$11:$PC$11)*SUMPRODUCT($OF$11:$OI$11,$OF$16:$OI$16),"")</f>
        <v/>
      </c>
      <c r="JC16" s="19" t="str">
        <f t="array" ref="JC16">IF(JC$7="1",SUM(JC$145:JC$147)/3.6-PRODUCT(JC9,INDEX($OL$1:$PC$19,16,MATCH(JC$2&amp;JC$6,INDEX($OL$1:$PC$19,2,)&amp;INDEX($OL$1:$PC$19,6,),0)))+JC9*SUMPRODUCT($OL$7:$PC$7,$OL$16:$PC$16)-JC$12*INDEX($OF$1:$OK$19,16,MATCH(JC13,$OF$1:$OK$1,0))+JC9*SUMPRODUCT($OL$7:$PC$7,$OL$10:$PC$10)*SUMPRODUCT($OF$10:$OI$10,$OF$16:$OI$16)+SUMPRODUCT($OL$7:$PC$7,$OL$11:$PC$11)*SUMPRODUCT($OF$11:$OI$11,$OF$16:$OI$16),"")</f>
        <v/>
      </c>
      <c r="JD16" s="19" t="str">
        <f t="array" ref="JD16">IF(JD$7="1",SUM(JD$145:JD$147)/3.6-PRODUCT(JD9,INDEX($OL$1:$PC$19,16,MATCH(JD$2&amp;JD$6,INDEX($OL$1:$PC$19,2,)&amp;INDEX($OL$1:$PC$19,6,),0)))+JD9*SUMPRODUCT($OL$7:$PC$7,$OL$16:$PC$16)-JD$12*INDEX($OF$1:$OK$19,16,MATCH(JD13,$OF$1:$OK$1,0))+JD9*SUMPRODUCT($OL$7:$PC$7,$OL$10:$PC$10)*SUMPRODUCT($OF$10:$OI$10,$OF$16:$OI$16)+SUMPRODUCT($OL$7:$PC$7,$OL$11:$PC$11)*SUMPRODUCT($OF$11:$OI$11,$OF$16:$OI$16),"")</f>
        <v/>
      </c>
      <c r="JE16" s="19" t="str">
        <f t="array" ref="JE16">IF(JE$7="1",SUM(JE$145:JE$147)/3.6-PRODUCT(JE9,INDEX($OL$1:$PC$19,16,MATCH(JE$2&amp;JE$6,INDEX($OL$1:$PC$19,2,)&amp;INDEX($OL$1:$PC$19,6,),0)))+JE9*SUMPRODUCT($OL$7:$PC$7,$OL$16:$PC$16)-JE$12*INDEX($OF$1:$OK$19,16,MATCH(JE13,$OF$1:$OK$1,0))+JE9*SUMPRODUCT($OL$7:$PC$7,$OL$10:$PC$10)*SUMPRODUCT($OF$10:$OI$10,$OF$16:$OI$16)+SUMPRODUCT($OL$7:$PC$7,$OL$11:$PC$11)*SUMPRODUCT($OF$11:$OI$11,$OF$16:$OI$16),"")</f>
        <v/>
      </c>
      <c r="JF16" s="19" t="str">
        <f t="array" ref="JF16">IF(JF$7="1",SUM(JF$145:JF$147)/3.6-PRODUCT(JF9,INDEX($OL$1:$PC$19,16,MATCH(JF$2&amp;JF$6,INDEX($OL$1:$PC$19,2,)&amp;INDEX($OL$1:$PC$19,6,),0)))+JF9*SUMPRODUCT($OL$7:$PC$7,$OL$16:$PC$16)-JF$12*INDEX($OF$1:$OK$19,16,MATCH(JF13,$OF$1:$OK$1,0))+JF9*SUMPRODUCT($OL$7:$PC$7,$OL$10:$PC$10)*SUMPRODUCT($OF$10:$OI$10,$OF$16:$OI$16)+SUMPRODUCT($OL$7:$PC$7,$OL$11:$PC$11)*SUMPRODUCT($OF$11:$OI$11,$OF$16:$OI$16),"")</f>
        <v/>
      </c>
      <c r="JG16" s="19" t="str">
        <f t="array" ref="JG16">IF(JG$7="1",SUM(JG$145:JG$147)/3.6-PRODUCT(JG9,INDEX($OL$1:$PC$19,16,MATCH(JG$2&amp;JG$6,INDEX($OL$1:$PC$19,2,)&amp;INDEX($OL$1:$PC$19,6,),0)))+JG9*SUMPRODUCT($OL$7:$PC$7,$OL$16:$PC$16)-JG$12*INDEX($OF$1:$OK$19,16,MATCH(JG13,$OF$1:$OK$1,0))+JG9*SUMPRODUCT($OL$7:$PC$7,$OL$10:$PC$10)*SUMPRODUCT($OF$10:$OI$10,$OF$16:$OI$16)+SUMPRODUCT($OL$7:$PC$7,$OL$11:$PC$11)*SUMPRODUCT($OF$11:$OI$11,$OF$16:$OI$16),"")</f>
        <v/>
      </c>
      <c r="JH16" s="19" t="str">
        <f t="array" ref="JH16">IF(JH$7="1",SUM(JH$145:JH$147)/3.6-PRODUCT(JH9,INDEX($OL$1:$PC$19,16,MATCH(JH$2&amp;JH$6,INDEX($OL$1:$PC$19,2,)&amp;INDEX($OL$1:$PC$19,6,),0)))+JH9*SUMPRODUCT($OL$7:$PC$7,$OL$16:$PC$16)-JH$12*INDEX($OF$1:$OK$19,16,MATCH(JH13,$OF$1:$OK$1,0))+JH9*SUMPRODUCT($OL$7:$PC$7,$OL$10:$PC$10)*SUMPRODUCT($OF$10:$OI$10,$OF$16:$OI$16)+SUMPRODUCT($OL$7:$PC$7,$OL$11:$PC$11)*SUMPRODUCT($OF$11:$OI$11,$OF$16:$OI$16),"")</f>
        <v/>
      </c>
      <c r="JI16" s="19" t="str">
        <f t="array" ref="JI16">IF(JI$7="1",SUM(JI$145:JI$147)/3.6-PRODUCT(JI9,INDEX($OL$1:$PC$19,16,MATCH(JI$2&amp;JI$6,INDEX($OL$1:$PC$19,2,)&amp;INDEX($OL$1:$PC$19,6,),0)))+JI9*SUMPRODUCT($OL$7:$PC$7,$OL$16:$PC$16)-JI$12*INDEX($OF$1:$OK$19,16,MATCH(JI13,$OF$1:$OK$1,0))+JI9*SUMPRODUCT($OL$7:$PC$7,$OL$10:$PC$10)*SUMPRODUCT($OF$10:$OI$10,$OF$16:$OI$16)+SUMPRODUCT($OL$7:$PC$7,$OL$11:$PC$11)*SUMPRODUCT($OF$11:$OI$11,$OF$16:$OI$16),"")</f>
        <v/>
      </c>
      <c r="JJ16" s="19" t="str">
        <f t="array" ref="JJ16">IF(JJ$7="1",SUM(JJ$145:JJ$147)/3.6-PRODUCT(JJ9,INDEX($OL$1:$PC$19,16,MATCH(JJ$2&amp;JJ$6,INDEX($OL$1:$PC$19,2,)&amp;INDEX($OL$1:$PC$19,6,),0)))+JJ9*SUMPRODUCT($OL$7:$PC$7,$OL$16:$PC$16)-JJ$12*INDEX($OF$1:$OK$19,16,MATCH(JJ13,$OF$1:$OK$1,0))+JJ9*SUMPRODUCT($OL$7:$PC$7,$OL$10:$PC$10)*SUMPRODUCT($OF$10:$OI$10,$OF$16:$OI$16)+SUMPRODUCT($OL$7:$PC$7,$OL$11:$PC$11)*SUMPRODUCT($OF$11:$OI$11,$OF$16:$OI$16),"")</f>
        <v/>
      </c>
      <c r="JK16" s="19" t="str">
        <f t="array" ref="JK16">IF(JK$7="1",SUM(JK$145:JK$147)/3.6-PRODUCT(JK9,INDEX($OL$1:$PC$19,16,MATCH(JK$2&amp;JK$6,INDEX($OL$1:$PC$19,2,)&amp;INDEX($OL$1:$PC$19,6,),0)))+JK9*SUMPRODUCT($OL$7:$PC$7,$OL$16:$PC$16)-JK$12*INDEX($OF$1:$OK$19,16,MATCH(JK13,$OF$1:$OK$1,0))+JK9*SUMPRODUCT($OL$7:$PC$7,$OL$10:$PC$10)*SUMPRODUCT($OF$10:$OI$10,$OF$16:$OI$16)+SUMPRODUCT($OL$7:$PC$7,$OL$11:$PC$11)*SUMPRODUCT($OF$11:$OI$11,$OF$16:$OI$16),"")</f>
        <v/>
      </c>
      <c r="JL16" s="19" t="str">
        <f t="array" ref="JL16">IF(JL$7="1",SUM(JL$145:JL$147)/3.6-PRODUCT(JL9,INDEX($OL$1:$PC$19,16,MATCH(JL$2&amp;JL$6,INDEX($OL$1:$PC$19,2,)&amp;INDEX($OL$1:$PC$19,6,),0)))+JL9*SUMPRODUCT($OL$7:$PC$7,$OL$16:$PC$16)-JL$12*INDEX($OF$1:$OK$19,16,MATCH(JL13,$OF$1:$OK$1,0))+JL9*SUMPRODUCT($OL$7:$PC$7,$OL$10:$PC$10)*SUMPRODUCT($OF$10:$OI$10,$OF$16:$OI$16)+SUMPRODUCT($OL$7:$PC$7,$OL$11:$PC$11)*SUMPRODUCT($OF$11:$OI$11,$OF$16:$OI$16),"")</f>
        <v/>
      </c>
      <c r="JM16" s="19" t="str">
        <f t="array" ref="JM16">IF(JM$7="1",SUM(JM$145:JM$147)/3.6-PRODUCT(JM9,INDEX($OL$1:$PC$19,16,MATCH(JM$2&amp;JM$6,INDEX($OL$1:$PC$19,2,)&amp;INDEX($OL$1:$PC$19,6,),0)))+JM9*SUMPRODUCT($OL$7:$PC$7,$OL$16:$PC$16)-JM$12*INDEX($OF$1:$OK$19,16,MATCH(JM13,$OF$1:$OK$1,0))+JM9*SUMPRODUCT($OL$7:$PC$7,$OL$10:$PC$10)*SUMPRODUCT($OF$10:$OI$10,$OF$16:$OI$16)+SUMPRODUCT($OL$7:$PC$7,$OL$11:$PC$11)*SUMPRODUCT($OF$11:$OI$11,$OF$16:$OI$16),"")</f>
        <v/>
      </c>
      <c r="JN16" s="19" t="str">
        <f t="array" ref="JN16">IF(JN$7="1",SUM(JN$145:JN$147)/3.6-PRODUCT(JN9,INDEX($OL$1:$PC$19,16,MATCH(JN$2&amp;JN$6,INDEX($OL$1:$PC$19,2,)&amp;INDEX($OL$1:$PC$19,6,),0)))+JN9*SUMPRODUCT($OL$7:$PC$7,$OL$16:$PC$16)-JN$12*INDEX($OF$1:$OK$19,16,MATCH(JN13,$OF$1:$OK$1,0))+JN9*SUMPRODUCT($OL$7:$PC$7,$OL$10:$PC$10)*SUMPRODUCT($OF$10:$OI$10,$OF$16:$OI$16)+SUMPRODUCT($OL$7:$PC$7,$OL$11:$PC$11)*SUMPRODUCT($OF$11:$OI$11,$OF$16:$OI$16),"")</f>
        <v/>
      </c>
      <c r="JO16" s="19" t="str">
        <f t="array" ref="JO16">IF(JO$7="1",SUM(JO$145:JO$147)/3.6-PRODUCT(JO9,INDEX($OL$1:$PC$19,16,MATCH(JO$2&amp;JO$6,INDEX($OL$1:$PC$19,2,)&amp;INDEX($OL$1:$PC$19,6,),0)))+JO9*SUMPRODUCT($OL$7:$PC$7,$OL$16:$PC$16)-JO$12*INDEX($OF$1:$OK$19,16,MATCH(JO13,$OF$1:$OK$1,0))+JO9*SUMPRODUCT($OL$7:$PC$7,$OL$10:$PC$10)*SUMPRODUCT($OF$10:$OI$10,$OF$16:$OI$16)+SUMPRODUCT($OL$7:$PC$7,$OL$11:$PC$11)*SUMPRODUCT($OF$11:$OI$11,$OF$16:$OI$16),"")</f>
        <v/>
      </c>
      <c r="JP16" s="19" t="str">
        <f t="array" ref="JP16">IF(JP$7="1",SUM(JP$145:JP$147)/3.6-PRODUCT(JP9,INDEX($OL$1:$PC$19,16,MATCH(JP$2&amp;JP$6,INDEX($OL$1:$PC$19,2,)&amp;INDEX($OL$1:$PC$19,6,),0)))+JP9*SUMPRODUCT($OL$7:$PC$7,$OL$16:$PC$16)-JP$12*INDEX($OF$1:$OK$19,16,MATCH(JP13,$OF$1:$OK$1,0))+JP9*SUMPRODUCT($OL$7:$PC$7,$OL$10:$PC$10)*SUMPRODUCT($OF$10:$OI$10,$OF$16:$OI$16)+SUMPRODUCT($OL$7:$PC$7,$OL$11:$PC$11)*SUMPRODUCT($OF$11:$OI$11,$OF$16:$OI$16),"")</f>
        <v/>
      </c>
      <c r="JQ16" s="19" t="str">
        <f t="array" ref="JQ16">IF(JQ$7="1",SUM(JQ$145:JQ$147)/3.6-PRODUCT(JQ9,INDEX($OL$1:$PC$19,16,MATCH(JQ$2&amp;JQ$6,INDEX($OL$1:$PC$19,2,)&amp;INDEX($OL$1:$PC$19,6,),0)))+JQ9*SUMPRODUCT($OL$7:$PC$7,$OL$16:$PC$16)-JQ$12*INDEX($OF$1:$OK$19,16,MATCH(JQ13,$OF$1:$OK$1,0))+JQ9*SUMPRODUCT($OL$7:$PC$7,$OL$10:$PC$10)*SUMPRODUCT($OF$10:$OI$10,$OF$16:$OI$16)+SUMPRODUCT($OL$7:$PC$7,$OL$11:$PC$11)*SUMPRODUCT($OF$11:$OI$11,$OF$16:$OI$16),"")</f>
        <v/>
      </c>
      <c r="JR16" s="19" t="str">
        <f t="array" ref="JR16">IF(JR$7="1",SUM(JR$145:JR$147)/3.6-PRODUCT(JR9,INDEX($OL$1:$PC$19,16,MATCH(JR$2&amp;JR$6,INDEX($OL$1:$PC$19,2,)&amp;INDEX($OL$1:$PC$19,6,),0)))+JR9*SUMPRODUCT($OL$7:$PC$7,$OL$16:$PC$16)-JR$12*INDEX($OF$1:$OK$19,16,MATCH(JR13,$OF$1:$OK$1,0))+JR9*SUMPRODUCT($OL$7:$PC$7,$OL$10:$PC$10)*SUMPRODUCT($OF$10:$OI$10,$OF$16:$OI$16)+SUMPRODUCT($OL$7:$PC$7,$OL$11:$PC$11)*SUMPRODUCT($OF$11:$OI$11,$OF$16:$OI$16),"")</f>
        <v/>
      </c>
      <c r="JS16" s="19" t="str">
        <f t="array" ref="JS16">IF(JS$7="1",SUM(JS$145:JS$147)/3.6-PRODUCT(JS9,INDEX($OL$1:$PC$19,16,MATCH(JS$2&amp;JS$6,INDEX($OL$1:$PC$19,2,)&amp;INDEX($OL$1:$PC$19,6,),0)))+JS9*SUMPRODUCT($OL$7:$PC$7,$OL$16:$PC$16)-JS$12*INDEX($OF$1:$OK$19,16,MATCH(JS13,$OF$1:$OK$1,0))+JS9*SUMPRODUCT($OL$7:$PC$7,$OL$10:$PC$10)*SUMPRODUCT($OF$10:$OI$10,$OF$16:$OI$16)+SUMPRODUCT($OL$7:$PC$7,$OL$11:$PC$11)*SUMPRODUCT($OF$11:$OI$11,$OF$16:$OI$16),"")</f>
        <v/>
      </c>
      <c r="JT16" s="19" t="str">
        <f t="array" ref="JT16">IF(JT$7="1",SUM(JT$145:JT$147)/3.6-PRODUCT(JT9,INDEX($OL$1:$PC$19,16,MATCH(JT$2&amp;JT$6,INDEX($OL$1:$PC$19,2,)&amp;INDEX($OL$1:$PC$19,6,),0)))+JT9*SUMPRODUCT($OL$7:$PC$7,$OL$16:$PC$16)-JT$12*INDEX($OF$1:$OK$19,16,MATCH(JT13,$OF$1:$OK$1,0))+JT9*SUMPRODUCT($OL$7:$PC$7,$OL$10:$PC$10)*SUMPRODUCT($OF$10:$OI$10,$OF$16:$OI$16)+SUMPRODUCT($OL$7:$PC$7,$OL$11:$PC$11)*SUMPRODUCT($OF$11:$OI$11,$OF$16:$OI$16),"")</f>
        <v/>
      </c>
      <c r="JU16" s="19" t="str">
        <f t="array" ref="JU16">IF(JU$7="1",SUM(JU$145:JU$147)/3.6-PRODUCT(JU9,INDEX($OL$1:$PC$19,16,MATCH(JU$2&amp;JU$6,INDEX($OL$1:$PC$19,2,)&amp;INDEX($OL$1:$PC$19,6,),0)))+JU9*SUMPRODUCT($OL$7:$PC$7,$OL$16:$PC$16)-JU$12*INDEX($OF$1:$OK$19,16,MATCH(JU13,$OF$1:$OK$1,0))+JU9*SUMPRODUCT($OL$7:$PC$7,$OL$10:$PC$10)*SUMPRODUCT($OF$10:$OI$10,$OF$16:$OI$16)+SUMPRODUCT($OL$7:$PC$7,$OL$11:$PC$11)*SUMPRODUCT($OF$11:$OI$11,$OF$16:$OI$16),"")</f>
        <v/>
      </c>
      <c r="JV16" s="19" t="str">
        <f t="array" ref="JV16">IF(JV$7="1",SUM(JV$145:JV$147)/3.6-PRODUCT(JV9,INDEX($OL$1:$PC$19,16,MATCH(JV$2&amp;JV$6,INDEX($OL$1:$PC$19,2,)&amp;INDEX($OL$1:$PC$19,6,),0)))+JV9*SUMPRODUCT($OL$7:$PC$7,$OL$16:$PC$16)-JV$12*INDEX($OF$1:$OK$19,16,MATCH(JV13,$OF$1:$OK$1,0))+JV9*SUMPRODUCT($OL$7:$PC$7,$OL$10:$PC$10)*SUMPRODUCT($OF$10:$OI$10,$OF$16:$OI$16)+SUMPRODUCT($OL$7:$PC$7,$OL$11:$PC$11)*SUMPRODUCT($OF$11:$OI$11,$OF$16:$OI$16),"")</f>
        <v/>
      </c>
      <c r="JW16" s="19" t="str">
        <f t="array" ref="JW16">IF(JW$7="1",SUM(JW$145:JW$147)/3.6-PRODUCT(JW9,INDEX($OL$1:$PC$19,16,MATCH(JW$2&amp;JW$6,INDEX($OL$1:$PC$19,2,)&amp;INDEX($OL$1:$PC$19,6,),0)))+JW9*SUMPRODUCT($OL$7:$PC$7,$OL$16:$PC$16)-JW$12*INDEX($OF$1:$OK$19,16,MATCH(JW13,$OF$1:$OK$1,0))+JW9*SUMPRODUCT($OL$7:$PC$7,$OL$10:$PC$10)*SUMPRODUCT($OF$10:$OI$10,$OF$16:$OI$16)+SUMPRODUCT($OL$7:$PC$7,$OL$11:$PC$11)*SUMPRODUCT($OF$11:$OI$11,$OF$16:$OI$16),"")</f>
        <v/>
      </c>
      <c r="JX16" s="19" t="str">
        <f t="array" ref="JX16">IF(JX$7="1",SUM(JX$145:JX$147)/3.6-PRODUCT(JX9,INDEX($OL$1:$PC$19,16,MATCH(JX$2&amp;JX$6,INDEX($OL$1:$PC$19,2,)&amp;INDEX($OL$1:$PC$19,6,),0)))+JX9*SUMPRODUCT($OL$7:$PC$7,$OL$16:$PC$16)-JX$12*INDEX($OF$1:$OK$19,16,MATCH(JX13,$OF$1:$OK$1,0))+JX9*SUMPRODUCT($OL$7:$PC$7,$OL$10:$PC$10)*SUMPRODUCT($OF$10:$OI$10,$OF$16:$OI$16)+SUMPRODUCT($OL$7:$PC$7,$OL$11:$PC$11)*SUMPRODUCT($OF$11:$OI$11,$OF$16:$OI$16),"")</f>
        <v/>
      </c>
      <c r="JY16" s="19" t="str">
        <f t="array" ref="JY16">IF(JY$7="1",SUM(JY$145:JY$147)/3.6-PRODUCT(JY9,INDEX($OL$1:$PC$19,16,MATCH(JY$2&amp;JY$6,INDEX($OL$1:$PC$19,2,)&amp;INDEX($OL$1:$PC$19,6,),0)))+JY9*SUMPRODUCT($OL$7:$PC$7,$OL$16:$PC$16)-JY$12*INDEX($OF$1:$OK$19,16,MATCH(JY13,$OF$1:$OK$1,0))+JY9*SUMPRODUCT($OL$7:$PC$7,$OL$10:$PC$10)*SUMPRODUCT($OF$10:$OI$10,$OF$16:$OI$16)+SUMPRODUCT($OL$7:$PC$7,$OL$11:$PC$11)*SUMPRODUCT($OF$11:$OI$11,$OF$16:$OI$16),"")</f>
        <v/>
      </c>
      <c r="JZ16" s="19" t="str">
        <f t="array" ref="JZ16">IF(JZ$7="1",SUM(JZ$145:JZ$147)/3.6-PRODUCT(JZ9,INDEX($OL$1:$PC$19,16,MATCH(JZ$2&amp;JZ$6,INDEX($OL$1:$PC$19,2,)&amp;INDEX($OL$1:$PC$19,6,),0)))+JZ9*SUMPRODUCT($OL$7:$PC$7,$OL$16:$PC$16)-JZ$12*INDEX($OF$1:$OK$19,16,MATCH(JZ13,$OF$1:$OK$1,0))+JZ9*SUMPRODUCT($OL$7:$PC$7,$OL$10:$PC$10)*SUMPRODUCT($OF$10:$OI$10,$OF$16:$OI$16)+SUMPRODUCT($OL$7:$PC$7,$OL$11:$PC$11)*SUMPRODUCT($OF$11:$OI$11,$OF$16:$OI$16),"")</f>
        <v/>
      </c>
      <c r="KA16" s="19" t="str">
        <f t="array" ref="KA16">IF(KA$7="1",SUM(KA$145:KA$147)/3.6-PRODUCT(KA9,INDEX($OL$1:$PC$19,16,MATCH(KA$2&amp;KA$6,INDEX($OL$1:$PC$19,2,)&amp;INDEX($OL$1:$PC$19,6,),0)))+KA9*SUMPRODUCT($OL$7:$PC$7,$OL$16:$PC$16)-KA$12*INDEX($OF$1:$OK$19,16,MATCH(KA13,$OF$1:$OK$1,0))+KA9*SUMPRODUCT($OL$7:$PC$7,$OL$10:$PC$10)*SUMPRODUCT($OF$10:$OI$10,$OF$16:$OI$16)+SUMPRODUCT($OL$7:$PC$7,$OL$11:$PC$11)*SUMPRODUCT($OF$11:$OI$11,$OF$16:$OI$16),"")</f>
        <v/>
      </c>
      <c r="KB16" s="19" t="str">
        <f t="array" ref="KB16">IF(KB$7="1",SUM(KB$145:KB$147)/3.6-PRODUCT(KB9,INDEX($OL$1:$PC$19,16,MATCH(KB$2&amp;KB$6,INDEX($OL$1:$PC$19,2,)&amp;INDEX($OL$1:$PC$19,6,),0)))+KB9*SUMPRODUCT($OL$7:$PC$7,$OL$16:$PC$16)-KB$12*INDEX($OF$1:$OK$19,16,MATCH(KB13,$OF$1:$OK$1,0))+KB9*SUMPRODUCT($OL$7:$PC$7,$OL$10:$PC$10)*SUMPRODUCT($OF$10:$OI$10,$OF$16:$OI$16)+SUMPRODUCT($OL$7:$PC$7,$OL$11:$PC$11)*SUMPRODUCT($OF$11:$OI$11,$OF$16:$OI$16),"")</f>
        <v/>
      </c>
      <c r="KC16" s="19" t="str">
        <f t="array" ref="KC16">IF(KC$7="1",SUM(KC$145:KC$147)/3.6-PRODUCT(KC9,INDEX($OL$1:$PC$19,16,MATCH(KC$2&amp;KC$6,INDEX($OL$1:$PC$19,2,)&amp;INDEX($OL$1:$PC$19,6,),0)))+KC9*SUMPRODUCT($OL$7:$PC$7,$OL$16:$PC$16)-KC$12*INDEX($OF$1:$OK$19,16,MATCH(KC13,$OF$1:$OK$1,0))+KC9*SUMPRODUCT($OL$7:$PC$7,$OL$10:$PC$10)*SUMPRODUCT($OF$10:$OI$10,$OF$16:$OI$16)+SUMPRODUCT($OL$7:$PC$7,$OL$11:$PC$11)*SUMPRODUCT($OF$11:$OI$11,$OF$16:$OI$16),"")</f>
        <v/>
      </c>
      <c r="KD16" s="19" t="str">
        <f t="array" ref="KD16">IF(KD$7="1",SUM(KD$145:KD$147)/3.6-PRODUCT(KD9,INDEX($OL$1:$PC$19,16,MATCH(KD$2&amp;KD$6,INDEX($OL$1:$PC$19,2,)&amp;INDEX($OL$1:$PC$19,6,),0)))+KD9*SUMPRODUCT($OL$7:$PC$7,$OL$16:$PC$16)-KD$12*INDEX($OF$1:$OK$19,16,MATCH(KD13,$OF$1:$OK$1,0))+KD9*SUMPRODUCT($OL$7:$PC$7,$OL$10:$PC$10)*SUMPRODUCT($OF$10:$OI$10,$OF$16:$OI$16)+SUMPRODUCT($OL$7:$PC$7,$OL$11:$PC$11)*SUMPRODUCT($OF$11:$OI$11,$OF$16:$OI$16),"")</f>
        <v/>
      </c>
      <c r="KE16" s="19" t="str">
        <f t="array" ref="KE16">IF(KE$7="1",SUM(KE$145:KE$147)/3.6-PRODUCT(KE9,INDEX($OL$1:$PC$19,16,MATCH(KE$2&amp;KE$6,INDEX($OL$1:$PC$19,2,)&amp;INDEX($OL$1:$PC$19,6,),0)))+KE9*SUMPRODUCT($OL$7:$PC$7,$OL$16:$PC$16)-KE$12*INDEX($OF$1:$OK$19,16,MATCH(KE13,$OF$1:$OK$1,0))+KE9*SUMPRODUCT($OL$7:$PC$7,$OL$10:$PC$10)*SUMPRODUCT($OF$10:$OI$10,$OF$16:$OI$16)+SUMPRODUCT($OL$7:$PC$7,$OL$11:$PC$11)*SUMPRODUCT($OF$11:$OI$11,$OF$16:$OI$16),"")</f>
        <v/>
      </c>
      <c r="KF16" s="19" t="str">
        <f t="array" ref="KF16">IF(KF$7="1",SUM(KF$145:KF$147)/3.6-PRODUCT(KF9,INDEX($OL$1:$PC$19,16,MATCH(KF$2&amp;KF$6,INDEX($OL$1:$PC$19,2,)&amp;INDEX($OL$1:$PC$19,6,),0)))+KF9*SUMPRODUCT($OL$7:$PC$7,$OL$16:$PC$16)-KF$12*INDEX($OF$1:$OK$19,16,MATCH(KF13,$OF$1:$OK$1,0))+KF9*SUMPRODUCT($OL$7:$PC$7,$OL$10:$PC$10)*SUMPRODUCT($OF$10:$OI$10,$OF$16:$OI$16)+SUMPRODUCT($OL$7:$PC$7,$OL$11:$PC$11)*SUMPRODUCT($OF$11:$OI$11,$OF$16:$OI$16),"")</f>
        <v/>
      </c>
      <c r="KG16" s="19" t="str">
        <f t="array" ref="KG16">IF(KG$7="1",SUM(KG$145:KG$147)/3.6-PRODUCT(KG9,INDEX($OL$1:$PC$19,16,MATCH(KG$2&amp;KG$6,INDEX($OL$1:$PC$19,2,)&amp;INDEX($OL$1:$PC$19,6,),0)))+KG9*SUMPRODUCT($OL$7:$PC$7,$OL$16:$PC$16)-KG$12*INDEX($OF$1:$OK$19,16,MATCH(KG13,$OF$1:$OK$1,0))+KG9*SUMPRODUCT($OL$7:$PC$7,$OL$10:$PC$10)*SUMPRODUCT($OF$10:$OI$10,$OF$16:$OI$16)+SUMPRODUCT($OL$7:$PC$7,$OL$11:$PC$11)*SUMPRODUCT($OF$11:$OI$11,$OF$16:$OI$16),"")</f>
        <v/>
      </c>
      <c r="KH16" s="19" t="str">
        <f t="array" ref="KH16">IF(KH$7="1",SUM(KH$145:KH$147)/3.6-PRODUCT(KH9,INDEX($OL$1:$PC$19,16,MATCH(KH$2&amp;KH$6,INDEX($OL$1:$PC$19,2,)&amp;INDEX($OL$1:$PC$19,6,),0)))+KH9*SUMPRODUCT($OL$7:$PC$7,$OL$16:$PC$16)-KH$12*INDEX($OF$1:$OK$19,16,MATCH(KH13,$OF$1:$OK$1,0))+KH9*SUMPRODUCT($OL$7:$PC$7,$OL$10:$PC$10)*SUMPRODUCT($OF$10:$OI$10,$OF$16:$OI$16)+SUMPRODUCT($OL$7:$PC$7,$OL$11:$PC$11)*SUMPRODUCT($OF$11:$OI$11,$OF$16:$OI$16),"")</f>
        <v/>
      </c>
      <c r="KI16" s="19" t="str">
        <f t="array" ref="KI16">IF(KI$7="1",SUM(KI$145:KI$147)/3.6-PRODUCT(KI9,INDEX($OL$1:$PC$19,16,MATCH(KI$2&amp;KI$6,INDEX($OL$1:$PC$19,2,)&amp;INDEX($OL$1:$PC$19,6,),0)))+KI9*SUMPRODUCT($OL$7:$PC$7,$OL$16:$PC$16)-KI$12*INDEX($OF$1:$OK$19,16,MATCH(KI13,$OF$1:$OK$1,0))+KI9*SUMPRODUCT($OL$7:$PC$7,$OL$10:$PC$10)*SUMPRODUCT($OF$10:$OI$10,$OF$16:$OI$16)+SUMPRODUCT($OL$7:$PC$7,$OL$11:$PC$11)*SUMPRODUCT($OF$11:$OI$11,$OF$16:$OI$16),"")</f>
        <v/>
      </c>
      <c r="KJ16" s="19" t="str">
        <f t="array" ref="KJ16">IF(KJ$7="1",SUM(KJ$145:KJ$147)/3.6-PRODUCT(KJ9,INDEX($OL$1:$PC$19,16,MATCH(KJ$2&amp;KJ$6,INDEX($OL$1:$PC$19,2,)&amp;INDEX($OL$1:$PC$19,6,),0)))+KJ9*SUMPRODUCT($OL$7:$PC$7,$OL$16:$PC$16)-KJ$12*INDEX($OF$1:$OK$19,16,MATCH(KJ13,$OF$1:$OK$1,0))+KJ9*SUMPRODUCT($OL$7:$PC$7,$OL$10:$PC$10)*SUMPRODUCT($OF$10:$OI$10,$OF$16:$OI$16)+SUMPRODUCT($OL$7:$PC$7,$OL$11:$PC$11)*SUMPRODUCT($OF$11:$OI$11,$OF$16:$OI$16),"")</f>
        <v/>
      </c>
      <c r="KK16" s="19" t="str">
        <f t="array" ref="KK16">IF(KK$7="1",SUM(KK$145:KK$147)/3.6-PRODUCT(KK9,INDEX($OL$1:$PC$19,16,MATCH(KK$2&amp;KK$6,INDEX($OL$1:$PC$19,2,)&amp;INDEX($OL$1:$PC$19,6,),0)))+KK9*SUMPRODUCT($OL$7:$PC$7,$OL$16:$PC$16)-KK$12*INDEX($OF$1:$OK$19,16,MATCH(KK13,$OF$1:$OK$1,0))+KK9*SUMPRODUCT($OL$7:$PC$7,$OL$10:$PC$10)*SUMPRODUCT($OF$10:$OI$10,$OF$16:$OI$16)+SUMPRODUCT($OL$7:$PC$7,$OL$11:$PC$11)*SUMPRODUCT($OF$11:$OI$11,$OF$16:$OI$16),"")</f>
        <v/>
      </c>
      <c r="KL16" s="19" t="str">
        <f t="array" ref="KL16">IF(KL$7="1",SUM(KL$145:KL$147)/3.6-PRODUCT(KL9,INDEX($OL$1:$PC$19,16,MATCH(KL$2&amp;KL$6,INDEX($OL$1:$PC$19,2,)&amp;INDEX($OL$1:$PC$19,6,),0)))+KL9*SUMPRODUCT($OL$7:$PC$7,$OL$16:$PC$16)-KL$12*INDEX($OF$1:$OK$19,16,MATCH(KL13,$OF$1:$OK$1,0))+KL9*SUMPRODUCT($OL$7:$PC$7,$OL$10:$PC$10)*SUMPRODUCT($OF$10:$OI$10,$OF$16:$OI$16)+SUMPRODUCT($OL$7:$PC$7,$OL$11:$PC$11)*SUMPRODUCT($OF$11:$OI$11,$OF$16:$OI$16),"")</f>
        <v/>
      </c>
      <c r="KM16" s="19" t="str">
        <f t="array" ref="KM16">IF(KM$7="1",SUM(KM$145:KM$147)/3.6-PRODUCT(KM9,INDEX($OL$1:$PC$19,16,MATCH(KM$2&amp;KM$6,INDEX($OL$1:$PC$19,2,)&amp;INDEX($OL$1:$PC$19,6,),0)))+KM9*SUMPRODUCT($OL$7:$PC$7,$OL$16:$PC$16)-KM$12*INDEX($OF$1:$OK$19,16,MATCH(KM13,$OF$1:$OK$1,0))+KM9*SUMPRODUCT($OL$7:$PC$7,$OL$10:$PC$10)*SUMPRODUCT($OF$10:$OI$10,$OF$16:$OI$16)+SUMPRODUCT($OL$7:$PC$7,$OL$11:$PC$11)*SUMPRODUCT($OF$11:$OI$11,$OF$16:$OI$16),"")</f>
        <v/>
      </c>
      <c r="KN16" s="19" t="str">
        <f t="array" ref="KN16">IF(KN$7="1",SUM(KN$145:KN$147)/3.6-PRODUCT(KN9,INDEX($OL$1:$PC$19,16,MATCH(KN$2&amp;KN$6,INDEX($OL$1:$PC$19,2,)&amp;INDEX($OL$1:$PC$19,6,),0)))+KN9*SUMPRODUCT($OL$7:$PC$7,$OL$16:$PC$16)-KN$12*INDEX($OF$1:$OK$19,16,MATCH(KN13,$OF$1:$OK$1,0))+KN9*SUMPRODUCT($OL$7:$PC$7,$OL$10:$PC$10)*SUMPRODUCT($OF$10:$OI$10,$OF$16:$OI$16)+SUMPRODUCT($OL$7:$PC$7,$OL$11:$PC$11)*SUMPRODUCT($OF$11:$OI$11,$OF$16:$OI$16),"")</f>
        <v/>
      </c>
      <c r="KO16" s="19" t="str">
        <f t="array" ref="KO16">IF(KO$7="1",SUM(KO$145:KO$147)/3.6-PRODUCT(KO9,INDEX($OL$1:$PC$19,16,MATCH(KO$2&amp;KO$6,INDEX($OL$1:$PC$19,2,)&amp;INDEX($OL$1:$PC$19,6,),0)))+KO9*SUMPRODUCT($OL$7:$PC$7,$OL$16:$PC$16)-KO$12*INDEX($OF$1:$OK$19,16,MATCH(KO13,$OF$1:$OK$1,0))+KO9*SUMPRODUCT($OL$7:$PC$7,$OL$10:$PC$10)*SUMPRODUCT($OF$10:$OI$10,$OF$16:$OI$16)+SUMPRODUCT($OL$7:$PC$7,$OL$11:$PC$11)*SUMPRODUCT($OF$11:$OI$11,$OF$16:$OI$16),"")</f>
        <v/>
      </c>
      <c r="KP16" s="19" t="str">
        <f t="array" ref="KP16">IF(KP$7="1",SUM(KP$145:KP$147)/3.6-PRODUCT(KP9,INDEX($OL$1:$PC$19,16,MATCH(KP$2&amp;KP$6,INDEX($OL$1:$PC$19,2,)&amp;INDEX($OL$1:$PC$19,6,),0)))+KP9*SUMPRODUCT($OL$7:$PC$7,$OL$16:$PC$16)-KP$12*INDEX($OF$1:$OK$19,16,MATCH(KP13,$OF$1:$OK$1,0))+KP9*SUMPRODUCT($OL$7:$PC$7,$OL$10:$PC$10)*SUMPRODUCT($OF$10:$OI$10,$OF$16:$OI$16)+SUMPRODUCT($OL$7:$PC$7,$OL$11:$PC$11)*SUMPRODUCT($OF$11:$OI$11,$OF$16:$OI$16),"")</f>
        <v/>
      </c>
      <c r="KQ16" s="19" t="str">
        <f t="array" ref="KQ16">IF(KQ$7="1",SUM(KQ$145:KQ$147)/3.6-PRODUCT(KQ9,INDEX($OL$1:$PC$19,16,MATCH(KQ$2&amp;KQ$6,INDEX($OL$1:$PC$19,2,)&amp;INDEX($OL$1:$PC$19,6,),0)))+KQ9*SUMPRODUCT($OL$7:$PC$7,$OL$16:$PC$16)-KQ$12*INDEX($OF$1:$OK$19,16,MATCH(KQ13,$OF$1:$OK$1,0))+KQ9*SUMPRODUCT($OL$7:$PC$7,$OL$10:$PC$10)*SUMPRODUCT($OF$10:$OI$10,$OF$16:$OI$16)+SUMPRODUCT($OL$7:$PC$7,$OL$11:$PC$11)*SUMPRODUCT($OF$11:$OI$11,$OF$16:$OI$16),"")</f>
        <v/>
      </c>
      <c r="KR16" s="19" t="str">
        <f t="array" ref="KR16">IF(KR$7="1",SUM(KR$145:KR$147)/3.6-PRODUCT(KR9,INDEX($OL$1:$PC$19,16,MATCH(KR$2&amp;KR$6,INDEX($OL$1:$PC$19,2,)&amp;INDEX($OL$1:$PC$19,6,),0)))+KR9*SUMPRODUCT($OL$7:$PC$7,$OL$16:$PC$16)-KR$12*INDEX($OF$1:$OK$19,16,MATCH(KR13,$OF$1:$OK$1,0))+KR9*SUMPRODUCT($OL$7:$PC$7,$OL$10:$PC$10)*SUMPRODUCT($OF$10:$OI$10,$OF$16:$OI$16)+SUMPRODUCT($OL$7:$PC$7,$OL$11:$PC$11)*SUMPRODUCT($OF$11:$OI$11,$OF$16:$OI$16),"")</f>
        <v/>
      </c>
      <c r="KS16" s="19" t="str">
        <f t="array" ref="KS16">IF(KS$7="1",SUM(KS$145:KS$147)/3.6-PRODUCT(KS9,INDEX($OL$1:$PC$19,16,MATCH(KS$2&amp;KS$6,INDEX($OL$1:$PC$19,2,)&amp;INDEX($OL$1:$PC$19,6,),0)))+KS9*SUMPRODUCT($OL$7:$PC$7,$OL$16:$PC$16)-KS$12*INDEX($OF$1:$OK$19,16,MATCH(KS13,$OF$1:$OK$1,0))+KS9*SUMPRODUCT($OL$7:$PC$7,$OL$10:$PC$10)*SUMPRODUCT($OF$10:$OI$10,$OF$16:$OI$16)+SUMPRODUCT($OL$7:$PC$7,$OL$11:$PC$11)*SUMPRODUCT($OF$11:$OI$11,$OF$16:$OI$16),"")</f>
        <v/>
      </c>
      <c r="KT16" s="19" t="str">
        <f t="array" ref="KT16">IF(KT$7="1",SUM(KT$145:KT$147)/3.6-PRODUCT(KT9,INDEX($OL$1:$PC$19,16,MATCH(KT$2&amp;KT$6,INDEX($OL$1:$PC$19,2,)&amp;INDEX($OL$1:$PC$19,6,),0)))+KT9*SUMPRODUCT($OL$7:$PC$7,$OL$16:$PC$16)-KT$12*INDEX($OF$1:$OK$19,16,MATCH(KT13,$OF$1:$OK$1,0))+KT9*SUMPRODUCT($OL$7:$PC$7,$OL$10:$PC$10)*SUMPRODUCT($OF$10:$OI$10,$OF$16:$OI$16)+SUMPRODUCT($OL$7:$PC$7,$OL$11:$PC$11)*SUMPRODUCT($OF$11:$OI$11,$OF$16:$OI$16),"")</f>
        <v/>
      </c>
      <c r="KU16" s="19" t="str">
        <f t="array" ref="KU16">IF(KU$7="1",SUM(KU$145:KU$147)/3.6-PRODUCT(KU9,INDEX($OL$1:$PC$19,16,MATCH(KU$2&amp;KU$6,INDEX($OL$1:$PC$19,2,)&amp;INDEX($OL$1:$PC$19,6,),0)))+KU9*SUMPRODUCT($OL$7:$PC$7,$OL$16:$PC$16)-KU$12*INDEX($OF$1:$OK$19,16,MATCH(KU13,$OF$1:$OK$1,0))+KU9*SUMPRODUCT($OL$7:$PC$7,$OL$10:$PC$10)*SUMPRODUCT($OF$10:$OI$10,$OF$16:$OI$16)+SUMPRODUCT($OL$7:$PC$7,$OL$11:$PC$11)*SUMPRODUCT($OF$11:$OI$11,$OF$16:$OI$16),"")</f>
        <v/>
      </c>
      <c r="KV16" s="19" t="str">
        <f t="array" ref="KV16">IF(KV$7="1",SUM(KV$145:KV$147)/3.6-PRODUCT(KV9,INDEX($OL$1:$PC$19,16,MATCH(KV$2&amp;KV$6,INDEX($OL$1:$PC$19,2,)&amp;INDEX($OL$1:$PC$19,6,),0)))+KV9*SUMPRODUCT($OL$7:$PC$7,$OL$16:$PC$16)-KV$12*INDEX($OF$1:$OK$19,16,MATCH(KV13,$OF$1:$OK$1,0))+KV9*SUMPRODUCT($OL$7:$PC$7,$OL$10:$PC$10)*SUMPRODUCT($OF$10:$OI$10,$OF$16:$OI$16)+SUMPRODUCT($OL$7:$PC$7,$OL$11:$PC$11)*SUMPRODUCT($OF$11:$OI$11,$OF$16:$OI$16),"")</f>
        <v/>
      </c>
      <c r="KW16" s="19" t="str">
        <f t="array" ref="KW16">IF(KW$7="1",SUM(KW$145:KW$147)/3.6-PRODUCT(KW9,INDEX($OL$1:$PC$19,16,MATCH(KW$2&amp;KW$6,INDEX($OL$1:$PC$19,2,)&amp;INDEX($OL$1:$PC$19,6,),0)))+KW9*SUMPRODUCT($OL$7:$PC$7,$OL$16:$PC$16)-KW$12*INDEX($OF$1:$OK$19,16,MATCH(KW13,$OF$1:$OK$1,0))+KW9*SUMPRODUCT($OL$7:$PC$7,$OL$10:$PC$10)*SUMPRODUCT($OF$10:$OI$10,$OF$16:$OI$16)+SUMPRODUCT($OL$7:$PC$7,$OL$11:$PC$11)*SUMPRODUCT($OF$11:$OI$11,$OF$16:$OI$16),"")</f>
        <v/>
      </c>
      <c r="KX16" s="19" t="str">
        <f t="array" ref="KX16">IF(KX$7="1",SUM(KX$145:KX$147)/3.6-PRODUCT(KX9,INDEX($OL$1:$PC$19,16,MATCH(KX$2&amp;KX$6,INDEX($OL$1:$PC$19,2,)&amp;INDEX($OL$1:$PC$19,6,),0)))+KX9*SUMPRODUCT($OL$7:$PC$7,$OL$16:$PC$16)-KX$12*INDEX($OF$1:$OK$19,16,MATCH(KX13,$OF$1:$OK$1,0))+KX9*SUMPRODUCT($OL$7:$PC$7,$OL$10:$PC$10)*SUMPRODUCT($OF$10:$OI$10,$OF$16:$OI$16)+SUMPRODUCT($OL$7:$PC$7,$OL$11:$PC$11)*SUMPRODUCT($OF$11:$OI$11,$OF$16:$OI$16),"")</f>
        <v/>
      </c>
      <c r="KY16" s="19" t="str">
        <f t="array" ref="KY16">IF(KY$7="1",SUM(KY$145:KY$147)/3.6-PRODUCT(KY9,INDEX($OL$1:$PC$19,16,MATCH(KY$2&amp;KY$6,INDEX($OL$1:$PC$19,2,)&amp;INDEX($OL$1:$PC$19,6,),0)))+KY9*SUMPRODUCT($OL$7:$PC$7,$OL$16:$PC$16)-KY$12*INDEX($OF$1:$OK$19,16,MATCH(KY13,$OF$1:$OK$1,0))+KY9*SUMPRODUCT($OL$7:$PC$7,$OL$10:$PC$10)*SUMPRODUCT($OF$10:$OI$10,$OF$16:$OI$16)+SUMPRODUCT($OL$7:$PC$7,$OL$11:$PC$11)*SUMPRODUCT($OF$11:$OI$11,$OF$16:$OI$16),"")</f>
        <v/>
      </c>
      <c r="KZ16" s="19" t="str">
        <f t="array" ref="KZ16">IF(KZ$7="1",SUM(KZ$145:KZ$147)/3.6-PRODUCT(KZ9,INDEX($OL$1:$PC$19,16,MATCH(KZ$2&amp;KZ$6,INDEX($OL$1:$PC$19,2,)&amp;INDEX($OL$1:$PC$19,6,),0)))+KZ9*SUMPRODUCT($OL$7:$PC$7,$OL$16:$PC$16)-KZ$12*INDEX($OF$1:$OK$19,16,MATCH(KZ13,$OF$1:$OK$1,0))+KZ9*SUMPRODUCT($OL$7:$PC$7,$OL$10:$PC$10)*SUMPRODUCT($OF$10:$OI$10,$OF$16:$OI$16)+SUMPRODUCT($OL$7:$PC$7,$OL$11:$PC$11)*SUMPRODUCT($OF$11:$OI$11,$OF$16:$OI$16),"")</f>
        <v/>
      </c>
      <c r="LA16" s="19" t="str">
        <f t="array" ref="LA16">IF(LA$7="1",SUM(LA$145:LA$147)/3.6-PRODUCT(LA9,INDEX($OL$1:$PC$19,16,MATCH(LA$2&amp;LA$6,INDEX($OL$1:$PC$19,2,)&amp;INDEX($OL$1:$PC$19,6,),0)))+LA9*SUMPRODUCT($OL$7:$PC$7,$OL$16:$PC$16)-LA$12*INDEX($OF$1:$OK$19,16,MATCH(LA13,$OF$1:$OK$1,0))+LA9*SUMPRODUCT($OL$7:$PC$7,$OL$10:$PC$10)*SUMPRODUCT($OF$10:$OI$10,$OF$16:$OI$16)+SUMPRODUCT($OL$7:$PC$7,$OL$11:$PC$11)*SUMPRODUCT($OF$11:$OI$11,$OF$16:$OI$16),"")</f>
        <v/>
      </c>
      <c r="LB16" s="19">
        <f t="array" ref="LB16">IF(LB$7="1",SUM(LB$145:LB$147)/3.6-PRODUCT(LB9,INDEX($OL$1:$PC$19,16,MATCH(LB$2&amp;LB$6,INDEX($OL$1:$PC$19,2,)&amp;INDEX($OL$1:$PC$19,6,),0)))+LB9*SUMPRODUCT($OL$7:$PC$7,$OL$16:$PC$16)-LB$12*INDEX($OF$1:$OK$19,16,MATCH(LB13,$OF$1:$OK$1,0))+LB9*SUMPRODUCT($OL$7:$PC$7,$OL$10:$PC$10)*SUMPRODUCT($OF$10:$OI$10,$OF$16:$OI$16)+SUMPRODUCT($OL$7:$PC$7,$OL$11:$PC$11)*SUMPRODUCT($OF$11:$OI$11,$OF$16:$OI$16),"")</f>
        <v>387.39289707713499</v>
      </c>
      <c r="LC16" s="19" t="str">
        <f t="array" ref="LC16">IF(LC$7="1",SUM(LC$145:LC$147)/3.6-PRODUCT(LC9,INDEX($OL$1:$PC$19,16,MATCH(LC$2&amp;LC$6,INDEX($OL$1:$PC$19,2,)&amp;INDEX($OL$1:$PC$19,6,),0)))+LC9*SUMPRODUCT($OL$7:$PC$7,$OL$16:$PC$16)-LC$12*INDEX($OF$1:$OK$19,16,MATCH(LC13,$OF$1:$OK$1,0))+LC9*SUMPRODUCT($OL$7:$PC$7,$OL$10:$PC$10)*SUMPRODUCT($OF$10:$OI$10,$OF$16:$OI$16)+SUMPRODUCT($OL$7:$PC$7,$OL$11:$PC$11)*SUMPRODUCT($OF$11:$OI$11,$OF$16:$OI$16),"")</f>
        <v/>
      </c>
      <c r="LD16" s="19" t="str">
        <f t="array" ref="LD16">IF(LD$7="1",SUM(LD$145:LD$147)/3.6-PRODUCT(LD9,INDEX($OL$1:$PC$19,16,MATCH(LD$2&amp;LD$6,INDEX($OL$1:$PC$19,2,)&amp;INDEX($OL$1:$PC$19,6,),0)))+LD9*SUMPRODUCT($OL$7:$PC$7,$OL$16:$PC$16)-LD$12*INDEX($OF$1:$OK$19,16,MATCH(LD13,$OF$1:$OK$1,0))+LD9*SUMPRODUCT($OL$7:$PC$7,$OL$10:$PC$10)*SUMPRODUCT($OF$10:$OI$10,$OF$16:$OI$16)+SUMPRODUCT($OL$7:$PC$7,$OL$11:$PC$11)*SUMPRODUCT($OF$11:$OI$11,$OF$16:$OI$16),"")</f>
        <v/>
      </c>
      <c r="LE16" s="19" t="str">
        <f t="array" ref="LE16">IF(LE$7="1",SUM(LE$145:LE$147)/3.6-PRODUCT(LE9,INDEX($OL$1:$PC$19,16,MATCH(LE$2&amp;LE$6,INDEX($OL$1:$PC$19,2,)&amp;INDEX($OL$1:$PC$19,6,),0)))+LE9*SUMPRODUCT($OL$7:$PC$7,$OL$16:$PC$16)-LE$12*INDEX($OF$1:$OK$19,16,MATCH(LE13,$OF$1:$OK$1,0))+LE9*SUMPRODUCT($OL$7:$PC$7,$OL$10:$PC$10)*SUMPRODUCT($OF$10:$OI$10,$OF$16:$OI$16)+SUMPRODUCT($OL$7:$PC$7,$OL$11:$PC$11)*SUMPRODUCT($OF$11:$OI$11,$OF$16:$OI$16),"")</f>
        <v/>
      </c>
      <c r="LF16" s="19" t="str">
        <f t="array" ref="LF16">IF(LF$7="1",SUM(LF$145:LF$147)/3.6-PRODUCT(LF9,INDEX($OL$1:$PC$19,16,MATCH(LF$2&amp;LF$6,INDEX($OL$1:$PC$19,2,)&amp;INDEX($OL$1:$PC$19,6,),0)))+LF9*SUMPRODUCT($OL$7:$PC$7,$OL$16:$PC$16)-LF$12*INDEX($OF$1:$OK$19,16,MATCH(LF13,$OF$1:$OK$1,0))+LF9*SUMPRODUCT($OL$7:$PC$7,$OL$10:$PC$10)*SUMPRODUCT($OF$10:$OI$10,$OF$16:$OI$16)+SUMPRODUCT($OL$7:$PC$7,$OL$11:$PC$11)*SUMPRODUCT($OF$11:$OI$11,$OF$16:$OI$16),"")</f>
        <v/>
      </c>
      <c r="LG16" s="19" t="str">
        <f t="array" ref="LG16">IF(LG$7="1",SUM(LG$145:LG$147)/3.6-PRODUCT(LG9,INDEX($OL$1:$PC$19,16,MATCH(LG$2&amp;LG$6,INDEX($OL$1:$PC$19,2,)&amp;INDEX($OL$1:$PC$19,6,),0)))+LG9*SUMPRODUCT($OL$7:$PC$7,$OL$16:$PC$16)-LG$12*INDEX($OF$1:$OK$19,16,MATCH(LG13,$OF$1:$OK$1,0))+LG9*SUMPRODUCT($OL$7:$PC$7,$OL$10:$PC$10)*SUMPRODUCT($OF$10:$OI$10,$OF$16:$OI$16)+SUMPRODUCT($OL$7:$PC$7,$OL$11:$PC$11)*SUMPRODUCT($OF$11:$OI$11,$OF$16:$OI$16),"")</f>
        <v/>
      </c>
      <c r="LH16" s="19" t="str">
        <f t="array" ref="LH16">IF(LH$7="1",SUM(LH$145:LH$147)/3.6-PRODUCT(LH9,INDEX($OL$1:$PC$19,16,MATCH(LH$2&amp;LH$6,INDEX($OL$1:$PC$19,2,)&amp;INDEX($OL$1:$PC$19,6,),0)))+LH9*SUMPRODUCT($OL$7:$PC$7,$OL$16:$PC$16)-LH$12*INDEX($OF$1:$OK$19,16,MATCH(LH13,$OF$1:$OK$1,0))+LH9*SUMPRODUCT($OL$7:$PC$7,$OL$10:$PC$10)*SUMPRODUCT($OF$10:$OI$10,$OF$16:$OI$16)+SUMPRODUCT($OL$7:$PC$7,$OL$11:$PC$11)*SUMPRODUCT($OF$11:$OI$11,$OF$16:$OI$16),"")</f>
        <v/>
      </c>
      <c r="LI16" s="19" t="str">
        <f t="array" ref="LI16">IF(LI$7="1",SUM(LI$145:LI$147)/3.6-PRODUCT(LI9,INDEX($OL$1:$PC$19,16,MATCH(LI$2&amp;LI$6,INDEX($OL$1:$PC$19,2,)&amp;INDEX($OL$1:$PC$19,6,),0)))+LI9*SUMPRODUCT($OL$7:$PC$7,$OL$16:$PC$16)-LI$12*INDEX($OF$1:$OK$19,16,MATCH(LI13,$OF$1:$OK$1,0))+LI9*SUMPRODUCT($OL$7:$PC$7,$OL$10:$PC$10)*SUMPRODUCT($OF$10:$OI$10,$OF$16:$OI$16)+SUMPRODUCT($OL$7:$PC$7,$OL$11:$PC$11)*SUMPRODUCT($OF$11:$OI$11,$OF$16:$OI$16),"")</f>
        <v/>
      </c>
      <c r="LJ16" s="19" t="str">
        <f t="array" ref="LJ16">IF(LJ$7="1",SUM(LJ$145:LJ$147)/3.6-PRODUCT(LJ9,INDEX($OL$1:$PC$19,16,MATCH(LJ$2&amp;LJ$6,INDEX($OL$1:$PC$19,2,)&amp;INDEX($OL$1:$PC$19,6,),0)))+LJ9*SUMPRODUCT($OL$7:$PC$7,$OL$16:$PC$16)-LJ$12*INDEX($OF$1:$OK$19,16,MATCH(LJ13,$OF$1:$OK$1,0))+LJ9*SUMPRODUCT($OL$7:$PC$7,$OL$10:$PC$10)*SUMPRODUCT($OF$10:$OI$10,$OF$16:$OI$16)+SUMPRODUCT($OL$7:$PC$7,$OL$11:$PC$11)*SUMPRODUCT($OF$11:$OI$11,$OF$16:$OI$16),"")</f>
        <v/>
      </c>
      <c r="LK16" s="19" t="str">
        <f t="array" ref="LK16">IF(LK$7="1",SUM(LK$145:LK$147)/3.6-PRODUCT(LK9,INDEX($OL$1:$PC$19,16,MATCH(LK$2&amp;LK$6,INDEX($OL$1:$PC$19,2,)&amp;INDEX($OL$1:$PC$19,6,),0)))+LK9*SUMPRODUCT($OL$7:$PC$7,$OL$16:$PC$16)-LK$12*INDEX($OF$1:$OK$19,16,MATCH(LK13,$OF$1:$OK$1,0))+LK9*SUMPRODUCT($OL$7:$PC$7,$OL$10:$PC$10)*SUMPRODUCT($OF$10:$OI$10,$OF$16:$OI$16)+SUMPRODUCT($OL$7:$PC$7,$OL$11:$PC$11)*SUMPRODUCT($OF$11:$OI$11,$OF$16:$OI$16),"")</f>
        <v/>
      </c>
      <c r="LL16" s="19" t="str">
        <f t="array" ref="LL16">IF(LL$7="1",SUM(LL$145:LL$147)/3.6-PRODUCT(LL9,INDEX($OL$1:$PC$19,16,MATCH(LL$2&amp;LL$6,INDEX($OL$1:$PC$19,2,)&amp;INDEX($OL$1:$PC$19,6,),0)))+LL9*SUMPRODUCT($OL$7:$PC$7,$OL$16:$PC$16)-LL$12*INDEX($OF$1:$OK$19,16,MATCH(LL13,$OF$1:$OK$1,0))+LL9*SUMPRODUCT($OL$7:$PC$7,$OL$10:$PC$10)*SUMPRODUCT($OF$10:$OI$10,$OF$16:$OI$16)+SUMPRODUCT($OL$7:$PC$7,$OL$11:$PC$11)*SUMPRODUCT($OF$11:$OI$11,$OF$16:$OI$16),"")</f>
        <v/>
      </c>
      <c r="LM16" s="19" t="str">
        <f t="array" ref="LM16">IF(LM$7="1",SUM(LM$145:LM$147)/3.6-PRODUCT(LM9,INDEX($OL$1:$PC$19,16,MATCH(LM$2&amp;LM$6,INDEX($OL$1:$PC$19,2,)&amp;INDEX($OL$1:$PC$19,6,),0)))+LM9*SUMPRODUCT($OL$7:$PC$7,$OL$16:$PC$16)-LM$12*INDEX($OF$1:$OK$19,16,MATCH(LM13,$OF$1:$OK$1,0))+LM9*SUMPRODUCT($OL$7:$PC$7,$OL$10:$PC$10)*SUMPRODUCT($OF$10:$OI$10,$OF$16:$OI$16)+SUMPRODUCT($OL$7:$PC$7,$OL$11:$PC$11)*SUMPRODUCT($OF$11:$OI$11,$OF$16:$OI$16),"")</f>
        <v/>
      </c>
      <c r="LN16" s="19" t="str">
        <f t="array" ref="LN16">IF(LN$7="1",SUM(LN$145:LN$147)/3.6-PRODUCT(LN9,INDEX($OL$1:$PC$19,16,MATCH(LN$2&amp;LN$6,INDEX($OL$1:$PC$19,2,)&amp;INDEX($OL$1:$PC$19,6,),0)))+LN9*SUMPRODUCT($OL$7:$PC$7,$OL$16:$PC$16)-LN$12*INDEX($OF$1:$OK$19,16,MATCH(LN13,$OF$1:$OK$1,0))+LN9*SUMPRODUCT($OL$7:$PC$7,$OL$10:$PC$10)*SUMPRODUCT($OF$10:$OI$10,$OF$16:$OI$16)+SUMPRODUCT($OL$7:$PC$7,$OL$11:$PC$11)*SUMPRODUCT($OF$11:$OI$11,$OF$16:$OI$16),"")</f>
        <v/>
      </c>
      <c r="LO16" s="19" t="str">
        <f t="array" ref="LO16">IF(LO$7="1",SUM(LO$145:LO$147)/3.6-PRODUCT(LO9,INDEX($OL$1:$PC$19,16,MATCH(LO$2&amp;LO$6,INDEX($OL$1:$PC$19,2,)&amp;INDEX($OL$1:$PC$19,6,),0)))+LO9*SUMPRODUCT($OL$7:$PC$7,$OL$16:$PC$16)-LO$12*INDEX($OF$1:$OK$19,16,MATCH(LO13,$OF$1:$OK$1,0))+LO9*SUMPRODUCT($OL$7:$PC$7,$OL$10:$PC$10)*SUMPRODUCT($OF$10:$OI$10,$OF$16:$OI$16)+SUMPRODUCT($OL$7:$PC$7,$OL$11:$PC$11)*SUMPRODUCT($OF$11:$OI$11,$OF$16:$OI$16),"")</f>
        <v/>
      </c>
      <c r="LP16" s="19" t="str">
        <f t="array" ref="LP16">IF(LP$7="1",SUM(LP$145:LP$147)/3.6-PRODUCT(LP9,INDEX($OL$1:$PC$19,16,MATCH(LP$2&amp;LP$6,INDEX($OL$1:$PC$19,2,)&amp;INDEX($OL$1:$PC$19,6,),0)))+LP9*SUMPRODUCT($OL$7:$PC$7,$OL$16:$PC$16)-LP$12*INDEX($OF$1:$OK$19,16,MATCH(LP13,$OF$1:$OK$1,0))+LP9*SUMPRODUCT($OL$7:$PC$7,$OL$10:$PC$10)*SUMPRODUCT($OF$10:$OI$10,$OF$16:$OI$16)+SUMPRODUCT($OL$7:$PC$7,$OL$11:$PC$11)*SUMPRODUCT($OF$11:$OI$11,$OF$16:$OI$16),"")</f>
        <v/>
      </c>
      <c r="LQ16" s="19" t="str">
        <f t="array" ref="LQ16">IF(LQ$7="1",SUM(LQ$145:LQ$147)/3.6-PRODUCT(LQ9,INDEX($OL$1:$PC$19,16,MATCH(LQ$2&amp;LQ$6,INDEX($OL$1:$PC$19,2,)&amp;INDEX($OL$1:$PC$19,6,),0)))+LQ9*SUMPRODUCT($OL$7:$PC$7,$OL$16:$PC$16)-LQ$12*INDEX($OF$1:$OK$19,16,MATCH(LQ13,$OF$1:$OK$1,0))+LQ9*SUMPRODUCT($OL$7:$PC$7,$OL$10:$PC$10)*SUMPRODUCT($OF$10:$OI$10,$OF$16:$OI$16)+SUMPRODUCT($OL$7:$PC$7,$OL$11:$PC$11)*SUMPRODUCT($OF$11:$OI$11,$OF$16:$OI$16),"")</f>
        <v/>
      </c>
      <c r="LR16" s="19" t="str">
        <f t="array" ref="LR16">IF(LR$7="1",SUM(LR$145:LR$147)/3.6-PRODUCT(LR9,INDEX($OL$1:$PC$19,16,MATCH(LR$2&amp;LR$6,INDEX($OL$1:$PC$19,2,)&amp;INDEX($OL$1:$PC$19,6,),0)))+LR9*SUMPRODUCT($OL$7:$PC$7,$OL$16:$PC$16)-LR$12*INDEX($OF$1:$OK$19,16,MATCH(LR13,$OF$1:$OK$1,0))+LR9*SUMPRODUCT($OL$7:$PC$7,$OL$10:$PC$10)*SUMPRODUCT($OF$10:$OI$10,$OF$16:$OI$16)+SUMPRODUCT($OL$7:$PC$7,$OL$11:$PC$11)*SUMPRODUCT($OF$11:$OI$11,$OF$16:$OI$16),"")</f>
        <v/>
      </c>
      <c r="LS16" s="19" t="str">
        <f t="array" ref="LS16">IF(LS$7="1",SUM(LS$145:LS$147)/3.6-PRODUCT(LS$9,INDEX($OL$1:$PC$19,16,MATCH(LS$2&amp;LS$6,INDEX($OL$1:$PC$19,2,)&amp;INDEX($OL$1:$PC$19,6,),0)))+LS9*SUMPRODUCT($OL$7:$PC$7,$OL$16:$PC$16),"")</f>
        <v/>
      </c>
      <c r="LT16" s="19" t="str">
        <f t="array" ref="LT16">IF(LT$7="1",SUM(LT$145:LT$147)/3.6-PRODUCT(LT$9,INDEX($OL$1:$PC$19,16,MATCH(LT$2&amp;LT$6,INDEX($OL$1:$PC$19,2,)&amp;INDEX($OL$1:$PC$19,6,),0)))+LT9*SUMPRODUCT($OL$7:$PC$7,$OL$16:$PC$16),"")</f>
        <v/>
      </c>
      <c r="LU16" s="19" t="str">
        <f t="array" ref="LU16">IF(LU$7="1",SUM(LU$145:LU$147)/3.6+LU11*SUMPRODUCT($OF$11:$OI$11,$OF$16:$OI$16),"")</f>
        <v/>
      </c>
      <c r="LV16" s="19" t="str">
        <f t="array" ref="LV16">IF(LV$7="1",SUM(LV$145:LV$147)/3.6+LV11*SUMPRODUCT($OF$11:$OI$11,$OF$16:$OI$16),"")</f>
        <v/>
      </c>
      <c r="LW16" s="19" t="str">
        <f t="array" ref="LW16">IF(LW$7="1",SUM(LW$145:LW$147)/3.6+LW11*SUMPRODUCT($OF$11:$OI$11,$OF$16:$OI$16),"")</f>
        <v/>
      </c>
      <c r="LX16" s="19" t="str">
        <f t="array" ref="LX16">IF(LX$7="1",SUM(LX$145:LX$147)/3.6+LX11*SUMPRODUCT($OF$11:$OI$11,$OF$16:$OI$16),"")</f>
        <v/>
      </c>
      <c r="LY16" s="19" t="str">
        <f t="array" ref="LY16">IF(LY$7="1",SUM(LY$145:LY$147)/3.6+LY11*SUMPRODUCT($OF$11:$OI$11,$OF$16:$OI$16),"")</f>
        <v/>
      </c>
      <c r="LZ16" s="19" t="str">
        <f t="array" ref="LZ16">IF(LZ$7="1",SUM(LZ$145:LZ$147)/3.6+LZ11*SUMPRODUCT($OF$11:$OI$11,$OF$16:$OI$16),"")</f>
        <v/>
      </c>
      <c r="MA16" s="19" t="str">
        <f t="array" ref="MA16">IF(MA$7="1",SUM(MA$145:MA$147)/3.6+MA11*SUMPRODUCT($OF$11:$OI$11,$OF$16:$OI$16),"")</f>
        <v/>
      </c>
      <c r="MB16" s="19" t="str">
        <f t="array" ref="MB16">IF(MB$7="1",SUM(MB$145:MB$147)/3.6+MB11*SUMPRODUCT($OF$11:$OI$11,$OF$16:$OI$16),"")</f>
        <v/>
      </c>
      <c r="MC16" s="19" t="str">
        <f t="array" ref="MC16">IF(MC$7="1",SUM(MC$145:MC$147)/3.6+MC11*SUMPRODUCT($OF$11:$OI$11,$OF$16:$OI$16),"")</f>
        <v/>
      </c>
      <c r="MD16" s="19" t="str">
        <f t="array" ref="MD16">IF(MD$7="1",SUM(MD$145:MD$147)/3.6-PRODUCT(MD$9,INDEX($OL$1:$PC$19,16,MATCH(MD$2&amp;MD$6,INDEX($OL$1:$PC$19,2,)&amp;INDEX($OL$1:$PC$19,6,),0)))+MD9*SUMPRODUCT($OL$7:$PC$7,$OL$16:$PC$16),"")</f>
        <v/>
      </c>
      <c r="ME16" s="19" t="str">
        <f t="array" ref="ME16">IF(ME$7="1",SUM(ME$145:ME$147)/3.6-PRODUCT(ME$9,INDEX($OL$1:$PC$19,16,MATCH(ME$2&amp;ME$6,INDEX($OL$1:$PC$19,2,)&amp;INDEX($OL$1:$PC$19,6,),0)))+ME9*SUMPRODUCT($OL$7:$PC$7,$OL$16:$PC$16),"")</f>
        <v/>
      </c>
      <c r="MF16" s="19" t="str">
        <f t="array" ref="MF16">IF(MF$7="1",SUM(MF$145:MF$147)/3.6-PRODUCT(MF9,INDEX($OL$1:$PC$19,16,MATCH(MF$2&amp;MF$6,INDEX($OL$1:$PC$19,2,)&amp;INDEX($OL$1:$PC$19,6,),0)))+MF9*SUMPRODUCT($OL$7:$PC$7,$OL$16:$PC$16)-MF$12*INDEX($OF$1:$OK$19,16,MATCH(MF13,$OF$1:$OK$1,0))+MF9*SUMPRODUCT($OL$7:$PC$7,$OL$10:$PC$10)*SUMPRODUCT($OF$10:$OI$10,$OF$16:$OI$16)+SUMPRODUCT($OL$7:$PC$7,$OL$11:$PC$11)*SUMPRODUCT($OF$11:$OI$11,$OF$16:$OI$16),"")</f>
        <v/>
      </c>
      <c r="MG16" s="19" t="str">
        <f t="array" ref="MG16">IF(MG$7="1",SUM(MG$145:MG$147)/3.6-PRODUCT(MG9,INDEX($OL$1:$PC$19,16,MATCH(MG$2&amp;MG$6,INDEX($OL$1:$PC$19,2,)&amp;INDEX($OL$1:$PC$19,6,),0)))+MG9*SUMPRODUCT($OL$7:$PC$7,$OL$16:$PC$16)-MG$12*INDEX($OF$1:$OK$19,16,MATCH(MG13,$OF$1:$OK$1,0))+MG9*SUMPRODUCT($OL$7:$PC$7,$OL$10:$PC$10)*SUMPRODUCT($OF$10:$OI$10,$OF$16:$OI$16)+SUMPRODUCT($OL$7:$PC$7,$OL$11:$PC$11)*SUMPRODUCT($OF$11:$OI$11,$OF$16:$OI$16),"")</f>
        <v/>
      </c>
      <c r="MH16" s="19" t="str">
        <f t="array" ref="MH16">IF(MH$7="1",SUM(MH$145:MH$147)/3.6-PRODUCT(MH9,INDEX($OL$1:$PC$19,16,MATCH(MH$2&amp;MH$6,INDEX($OL$1:$PC$19,2,)&amp;INDEX($OL$1:$PC$19,6,),0)))+MH9*SUMPRODUCT($OL$7:$PC$7,$OL$16:$PC$16)-MH$12*INDEX($OF$1:$OK$19,16,MATCH(MH13,$OF$1:$OK$1,0))+MH9*SUMPRODUCT($OL$7:$PC$7,$OL$10:$PC$10)*SUMPRODUCT($OF$10:$OI$10,$OF$16:$OI$16)+SUMPRODUCT($OL$7:$PC$7,$OL$11:$PC$11)*SUMPRODUCT($OF$11:$OI$11,$OF$16:$OI$16),"")</f>
        <v/>
      </c>
      <c r="MI16" s="19" t="str">
        <f t="array" ref="MI16">IF(MI$7="1",SUM(MI$145:MI$147)/3.6-PRODUCT(MI9,INDEX($OL$1:$PC$19,16,MATCH(MI$2&amp;MI$6,INDEX($OL$1:$PC$19,2,)&amp;INDEX($OL$1:$PC$19,6,),0)))+MI9*SUMPRODUCT($OL$7:$PC$7,$OL$16:$PC$16)-MI$12*INDEX($OF$1:$OK$19,16,MATCH(MI13,$OF$1:$OK$1,0))+MI9*SUMPRODUCT($OL$7:$PC$7,$OL$10:$PC$10)*SUMPRODUCT($OF$10:$OI$10,$OF$16:$OI$16)+SUMPRODUCT($OL$7:$PC$7,$OL$11:$PC$11)*SUMPRODUCT($OF$11:$OI$11,$OF$16:$OI$16),"")</f>
        <v/>
      </c>
      <c r="MJ16" s="19" t="str">
        <f t="array" ref="MJ16">IF(MJ$7="1",SUM(MJ$145:MJ$147)/3.6-PRODUCT(MJ9,INDEX($OL$1:$PC$19,16,MATCH(MJ$2&amp;MJ$6,INDEX($OL$1:$PC$19,2,)&amp;INDEX($OL$1:$PC$19,6,),0)))+MJ9*SUMPRODUCT($OL$7:$PC$7,$OL$16:$PC$16)-MJ$12*INDEX($OF$1:$OK$19,16,MATCH(MJ13,$OF$1:$OK$1,0))+MJ9*SUMPRODUCT($OL$7:$PC$7,$OL$10:$PC$10)*SUMPRODUCT($OF$10:$OI$10,$OF$16:$OI$16)+SUMPRODUCT($OL$7:$PC$7,$OL$11:$PC$11)*SUMPRODUCT($OF$11:$OI$11,$OF$16:$OI$16),"")</f>
        <v/>
      </c>
      <c r="MK16" s="19" t="str">
        <f t="array" ref="MK16">IF(MK$7="1",SUM(MK$145:MK$147)/3.6-PRODUCT(MK9,INDEX($OL$1:$PC$19,16,MATCH(MK$2&amp;MK$6,INDEX($OL$1:$PC$19,2,)&amp;INDEX($OL$1:$PC$19,6,),0)))+MK9*SUMPRODUCT($OL$7:$PC$7,$OL$16:$PC$16)-MK$12*INDEX($OF$1:$OK$19,16,MATCH(MK13,$OF$1:$OK$1,0))+MK9*SUMPRODUCT($OL$7:$PC$7,$OL$10:$PC$10)*SUMPRODUCT($OF$10:$OI$10,$OF$16:$OI$16)+SUMPRODUCT($OL$7:$PC$7,$OL$11:$PC$11)*SUMPRODUCT($OF$11:$OI$11,$OF$16:$OI$16),"")</f>
        <v/>
      </c>
      <c r="ML16" s="19" t="str">
        <f t="array" ref="ML16">IF(ML$7="1",SUM(ML$145:ML$147)/3.6-PRODUCT(ML9,INDEX($OL$1:$PC$19,16,MATCH(ML$2&amp;ML$6,INDEX($OL$1:$PC$19,2,)&amp;INDEX($OL$1:$PC$19,6,),0)))+ML9*SUMPRODUCT($OL$7:$PC$7,$OL$16:$PC$16)-ML$12*INDEX($OF$1:$OK$19,16,MATCH(ML13,$OF$1:$OK$1,0))+ML9*SUMPRODUCT($OL$7:$PC$7,$OL$10:$PC$10)*SUMPRODUCT($OF$10:$OI$10,$OF$16:$OI$16)+SUMPRODUCT($OL$7:$PC$7,$OL$11:$PC$11)*SUMPRODUCT($OF$11:$OI$11,$OF$16:$OI$16),"")</f>
        <v/>
      </c>
      <c r="MM16" s="19" t="str">
        <f t="array" ref="MM16">IF(MM$7="1",SUM(MM$145:MM$147)/3.6-PRODUCT(MM9,INDEX($OL$1:$PC$19,16,MATCH(MM$2&amp;MM$6,INDEX($OL$1:$PC$19,2,)&amp;INDEX($OL$1:$PC$19,6,),0)))+MM9*SUMPRODUCT($OL$7:$PC$7,$OL$16:$PC$16)-MM$12*INDEX($OF$1:$OK$19,16,MATCH(MM13,$OF$1:$OK$1,0))+MM9*SUMPRODUCT($OL$7:$PC$7,$OL$10:$PC$10)*SUMPRODUCT($OF$10:$OI$10,$OF$16:$OI$16)+SUMPRODUCT($OL$7:$PC$7,$OL$11:$PC$11)*SUMPRODUCT($OF$11:$OI$11,$OF$16:$OI$16),"")</f>
        <v/>
      </c>
      <c r="MN16" s="19" t="str">
        <f t="array" ref="MN16">IF(MN$7="1",SUM(MN$145:MN$147)/3.6-PRODUCT(MN9,INDEX($OL$1:$PC$19,16,MATCH(MN$2&amp;MN$6,INDEX($OL$1:$PC$19,2,)&amp;INDEX($OL$1:$PC$19,6,),0)))+MN9*SUMPRODUCT($OL$7:$PC$7,$OL$16:$PC$16)-MN$12*INDEX($OF$1:$OK$19,16,MATCH(MN13,$OF$1:$OK$1,0))+MN9*SUMPRODUCT($OL$7:$PC$7,$OL$10:$PC$10)*SUMPRODUCT($OF$10:$OI$10,$OF$16:$OI$16)+SUMPRODUCT($OL$7:$PC$7,$OL$11:$PC$11)*SUMPRODUCT($OF$11:$OI$11,$OF$16:$OI$16),"")</f>
        <v/>
      </c>
      <c r="MO16" s="19" t="str">
        <f t="array" ref="MO16">IF(MO$7="1",SUM(MO$145:MO$147)/3.6-PRODUCT(MO9,INDEX($OL$1:$PC$19,16,MATCH(MO$2&amp;MO$6,INDEX($OL$1:$PC$19,2,)&amp;INDEX($OL$1:$PC$19,6,),0)))+MO9*SUMPRODUCT($OL$7:$PC$7,$OL$16:$PC$16)-MO$12*INDEX($OF$1:$OK$19,16,MATCH(MO13,$OF$1:$OK$1,0))+MO9*SUMPRODUCT($OL$7:$PC$7,$OL$10:$PC$10)*SUMPRODUCT($OF$10:$OI$10,$OF$16:$OI$16)+SUMPRODUCT($OL$7:$PC$7,$OL$11:$PC$11)*SUMPRODUCT($OF$11:$OI$11,$OF$16:$OI$16),"")</f>
        <v/>
      </c>
      <c r="MP16" s="19" t="str">
        <f t="array" ref="MP16">IF(MP$7="1",SUM(MP$145:MP$147)/3.6-PRODUCT(MP9,INDEX($OL$1:$PC$19,16,MATCH(MP$2&amp;MP$6,INDEX($OL$1:$PC$19,2,)&amp;INDEX($OL$1:$PC$19,6,),0)))+MP9*SUMPRODUCT($OL$7:$PC$7,$OL$16:$PC$16)-MP$12*INDEX($OF$1:$OK$19,16,MATCH(MP13,$OF$1:$OK$1,0))+MP9*SUMPRODUCT($OL$7:$PC$7,$OL$10:$PC$10)*SUMPRODUCT($OF$10:$OI$10,$OF$16:$OI$16)+SUMPRODUCT($OL$7:$PC$7,$OL$11:$PC$11)*SUMPRODUCT($OF$11:$OI$11,$OF$16:$OI$16),"")</f>
        <v/>
      </c>
      <c r="MQ16" s="19" t="str">
        <f t="array" ref="MQ16">IF(MQ$7="1",SUM(MQ$145:MQ$147)/3.6-PRODUCT(MQ9,INDEX($OL$1:$PC$19,16,MATCH(MQ$2&amp;MQ$6,INDEX($OL$1:$PC$19,2,)&amp;INDEX($OL$1:$PC$19,6,),0)))+MQ9*SUMPRODUCT($OL$7:$PC$7,$OL$16:$PC$16)-MQ$12*INDEX($OF$1:$OK$19,16,MATCH(MQ13,$OF$1:$OK$1,0))+MQ9*SUMPRODUCT($OL$7:$PC$7,$OL$10:$PC$10)*SUMPRODUCT($OF$10:$OI$10,$OF$16:$OI$16)+SUMPRODUCT($OL$7:$PC$7,$OL$11:$PC$11)*SUMPRODUCT($OF$11:$OI$11,$OF$16:$OI$16),"")</f>
        <v/>
      </c>
      <c r="MR16" s="19" t="str">
        <f t="array" ref="MR16">IF(MR$7="1",SUM(MR$145:MR$147)/3.6-PRODUCT(MR9,INDEX($OL$1:$PC$19,16,MATCH(MR$2&amp;MR$6,INDEX($OL$1:$PC$19,2,)&amp;INDEX($OL$1:$PC$19,6,),0)))+MR9*SUMPRODUCT($OL$7:$PC$7,$OL$16:$PC$16)-MR$12*INDEX($OF$1:$OK$19,16,MATCH(MR13,$OF$1:$OK$1,0))+MR9*SUMPRODUCT($OL$7:$PC$7,$OL$10:$PC$10)*SUMPRODUCT($OF$10:$OI$10,$OF$16:$OI$16)+SUMPRODUCT($OL$7:$PC$7,$OL$11:$PC$11)*SUMPRODUCT($OF$11:$OI$11,$OF$16:$OI$16),"")</f>
        <v/>
      </c>
      <c r="MS16" s="19" t="str">
        <f t="array" ref="MS16">IF(MS$7="1",SUM(MS$145:MS$147)/3.6-PRODUCT(MS9,INDEX($OL$1:$PC$19,16,MATCH(MS$2&amp;MS$6,INDEX($OL$1:$PC$19,2,)&amp;INDEX($OL$1:$PC$19,6,),0)))+MS9*SUMPRODUCT($OL$7:$PC$7,$OL$16:$PC$16)-MS$12*INDEX($OF$1:$OK$19,16,MATCH(MS13,$OF$1:$OK$1,0))+MS9*SUMPRODUCT($OL$7:$PC$7,$OL$10:$PC$10)*SUMPRODUCT($OF$10:$OI$10,$OF$16:$OI$16)+SUMPRODUCT($OL$7:$PC$7,$OL$11:$PC$11)*SUMPRODUCT($OF$11:$OI$11,$OF$16:$OI$16),"")</f>
        <v/>
      </c>
      <c r="MT16" s="19" t="str">
        <f t="array" ref="MT16">IF(MT$7="1",SUM(MT$145:MT$147)/3.6-PRODUCT(MT9,INDEX($OL$1:$PC$19,16,MATCH(MT$2&amp;MT$6,INDEX($OL$1:$PC$19,2,)&amp;INDEX($OL$1:$PC$19,6,),0)))+MT9*SUMPRODUCT($OL$7:$PC$7,$OL$16:$PC$16)-MT$12*INDEX($OF$1:$OK$19,16,MATCH(MT13,$OF$1:$OK$1,0))+MT9*SUMPRODUCT($OL$7:$PC$7,$OL$10:$PC$10)*SUMPRODUCT($OF$10:$OI$10,$OF$16:$OI$16)+SUMPRODUCT($OL$7:$PC$7,$OL$11:$PC$11)*SUMPRODUCT($OF$11:$OI$11,$OF$16:$OI$16),"")</f>
        <v/>
      </c>
      <c r="MU16" s="19" t="str">
        <f t="array" ref="MU16">IF(MU$7="1",SUM(MU$145:MU$147)/3.6-PRODUCT(MU9,INDEX($OL$1:$PC$19,16,MATCH(MU$2&amp;MU$6,INDEX($OL$1:$PC$19,2,)&amp;INDEX($OL$1:$PC$19,6,),0)))+MU9*SUMPRODUCT($OL$7:$PC$7,$OL$16:$PC$16)-MU$12*INDEX($OF$1:$OK$19,16,MATCH(MU13,$OF$1:$OK$1,0))+MU9*SUMPRODUCT($OL$7:$PC$7,$OL$10:$PC$10)*SUMPRODUCT($OF$10:$OI$10,$OF$16:$OI$16)+SUMPRODUCT($OL$7:$PC$7,$OL$11:$PC$11)*SUMPRODUCT($OF$11:$OI$11,$OF$16:$OI$16),"")</f>
        <v/>
      </c>
      <c r="MV16" s="19" t="str">
        <f t="array" ref="MV16">IF(MV$7="1",SUM(MV$145:MV$147)/3.6-PRODUCT(MV9,INDEX($OL$1:$PC$19,16,MATCH(MV$2&amp;MV$6,INDEX($OL$1:$PC$19,2,)&amp;INDEX($OL$1:$PC$19,6,),0)))+MV9*SUMPRODUCT($OL$7:$PC$7,$OL$16:$PC$16)-MV$12*INDEX($OF$1:$OK$19,16,MATCH(MV13,$OF$1:$OK$1,0))+MV9*SUMPRODUCT($OL$7:$PC$7,$OL$10:$PC$10)*SUMPRODUCT($OF$10:$OI$10,$OF$16:$OI$16)+SUMPRODUCT($OL$7:$PC$7,$OL$11:$PC$11)*SUMPRODUCT($OF$11:$OI$11,$OF$16:$OI$16),"")</f>
        <v/>
      </c>
      <c r="MW16" s="19" t="str">
        <f t="array" ref="MW16">IF(MW$7="1",SUM(MW$145:MW$147)/3.6-PRODUCT(MW9,INDEX($OL$1:$PC$19,16,MATCH(MW$2&amp;MW$6,INDEX($OL$1:$PC$19,2,)&amp;INDEX($OL$1:$PC$19,6,),0)))+MW9*SUMPRODUCT($OL$7:$PC$7,$OL$16:$PC$16)-MW$12*INDEX($OF$1:$OK$19,16,MATCH(MW13,$OF$1:$OK$1,0))+MW9*SUMPRODUCT($OL$7:$PC$7,$OL$10:$PC$10)*SUMPRODUCT($OF$10:$OI$10,$OF$16:$OI$16)+SUMPRODUCT($OL$7:$PC$7,$OL$11:$PC$11)*SUMPRODUCT($OF$11:$OI$11,$OF$16:$OI$16),"")</f>
        <v/>
      </c>
      <c r="MX16" s="19" t="str">
        <f t="array" ref="MX16">IF(MX$7="1",SUM(MX$145:MX$147)/3.6-PRODUCT(MX$9,INDEX($OL$1:$PC$19,16,MATCH(MX$2&amp;MX$6,INDEX($OL$1:$PC$19,2,)&amp;INDEX($OL$1:$PC$19,6,),0)))+MX9*SUMPRODUCT($OL$7:$PC$7,$OL$16:$PC$16),"")</f>
        <v/>
      </c>
      <c r="MY16" s="19" t="str">
        <f t="array" ref="MY16">IF(MY$7="1",SUM(MY$145:MY$147)/3.6-PRODUCT(MY$9,INDEX($OL$1:$PC$19,16,MATCH(MY$2&amp;MY$6,INDEX($OL$1:$PC$19,2,)&amp;INDEX($OL$1:$PC$19,6,),0)))+MY9*SUMPRODUCT($OL$7:$PC$7,$OL$16:$PC$16),"")</f>
        <v/>
      </c>
      <c r="MZ16" s="19" t="str">
        <f t="array" ref="MZ16">IF(MZ$7="1",SUM(MZ$145:MZ$147)*Ressourcenkorrektur!$E$4/3.6+MZ11*SUMPRODUCT($OF$11:$OI$11,$OF$16:$OI$16),"")</f>
        <v/>
      </c>
      <c r="NA16" s="19" t="str">
        <f t="array" ref="NA16">IF(NA$7="1",SUM(NA$145:NA$147)*Ressourcenkorrektur!$E$4/3.6+NA11*SUMPRODUCT($OF$11:$OI$11,$OF$16:$OI$16),"")</f>
        <v/>
      </c>
      <c r="NB16" s="19" t="str">
        <f t="array" ref="NB16">IF(NB$7="1",SUM(NB$145:NB$147)*Ressourcenkorrektur!$E$4/3.6+NB11*SUMPRODUCT($OF$11:$OI$11,$OF$16:$OI$16),"")</f>
        <v/>
      </c>
      <c r="NC16" s="19" t="str">
        <f t="array" ref="NC16">IF(NC$7="1",SUM(NC$145:NC$147)*Ressourcenkorrektur!$E$4/3.6+NC11*SUMPRODUCT($OF$11:$OI$11,$OF$16:$OI$16),"")</f>
        <v/>
      </c>
      <c r="ND16" s="19" t="str">
        <f t="array" ref="ND16">IF(ND$7="1",SUM(ND$145:ND$147)*Ressourcenkorrektur!$E$4/3.6+ND11*SUMPRODUCT($OF$11:$OI$11,$OF$16:$OI$16),"")</f>
        <v/>
      </c>
      <c r="NE16" s="19" t="str">
        <f t="array" ref="NE16">IF(NE$7="1",SUM(NE$145:NE$147)*Ressourcenkorrektur!$E$4/3.6+NE11*SUMPRODUCT($OF$11:$OI$11,$OF$16:$OI$16),"")</f>
        <v/>
      </c>
      <c r="NF16" s="19" t="str">
        <f t="array" ref="NF16">IF(NF$7="1",SUM(NF$145:NF$147)*Ressourcenkorrektur!$E$4/3.6+NF11*SUMPRODUCT($OF$11:$OI$11,$OF$16:$OI$16),"")</f>
        <v/>
      </c>
      <c r="NG16" s="19" t="str">
        <f t="array" ref="NG16">IF(NG$7="1",SUM(NG$145:NG$147)*Ressourcenkorrektur!$E$4/3.6+NG11*SUMPRODUCT($OF$11:$OI$11,$OF$16:$OI$16),"")</f>
        <v/>
      </c>
      <c r="NH16" s="19" t="str">
        <f t="array" ref="NH16">IF(NH$7="1",SUM(NH$145:NH$147)*Ressourcenkorrektur!$E$4/3.6+NH11*SUMPRODUCT($OF$11:$OI$11,$OF$16:$OI$16),"")</f>
        <v/>
      </c>
      <c r="NI16" s="19" t="str">
        <f t="array" ref="NI16">IF(NI$7="1",SUM(NI$145:NI$147)*Ressourcenkorrektur!$E$4/3.6+NI11*SUMPRODUCT($OF$11:$OI$11,$OF$16:$OI$16),"")</f>
        <v/>
      </c>
      <c r="NJ16" s="19" t="str">
        <f t="array" ref="NJ16">IF(NJ$7="1",SUM(NJ$145:NJ$147)*Ressourcenkorrektur!$E$4/3.6+NJ11*SUMPRODUCT($OF$11:$OI$11,$OF$16:$OI$16),"")</f>
        <v/>
      </c>
      <c r="NK16" s="19" t="str">
        <f t="array" ref="NK16">IF(NK$7="1",SUM(NK$145:NK$147)*Ressourcenkorrektur!$E$4/3.6+NK11*SUMPRODUCT($OF$11:$OI$11,$OF$16:$OI$16),"")</f>
        <v/>
      </c>
      <c r="NL16" s="19" t="str">
        <f t="array" ref="NL16">IF(NL$7="1",SUM(NL$145:NL$147)*Ressourcenkorrektur!$E$4/3.6+NL11*SUMPRODUCT($OF$11:$OI$11,$OF$16:$OI$16),"")</f>
        <v/>
      </c>
      <c r="NM16" s="19" t="str">
        <f t="array" ref="NM16">IF(NM$7="1",SUM(NM$145:NM$147)*Ressourcenkorrektur!$E$4/3.6+NM11*SUMPRODUCT($OF$11:$OI$11,$OF$16:$OI$16),"")</f>
        <v/>
      </c>
      <c r="NN16" s="19" t="str">
        <f t="array" ref="NN16">IF(NN$7="1",SUM(NN$145:NN$147)*Ressourcenkorrektur!$E$4/3.6+NN11*SUMPRODUCT($OF$11:$OI$11,$OF$16:$OI$16),"")</f>
        <v/>
      </c>
      <c r="NO16" s="19" t="str">
        <f t="array" ref="NO16">IF(NO$7="1",SUM(NO$145:NO$147)*Ressourcenkorrektur!$E$4/3.6+NO11*SUMPRODUCT($OF$11:$OI$11,$OF$16:$OI$16),"")</f>
        <v/>
      </c>
      <c r="NP16" s="19" t="str">
        <f t="array" ref="NP16">IF(NP$7="1",SUM(NP$145:NP$147)*Ressourcenkorrektur!$E$4/3.6+NP11*SUMPRODUCT($OF$11:$OI$11,$OF$16:$OI$16),"")</f>
        <v/>
      </c>
      <c r="NQ16" s="19" t="str">
        <f t="array" ref="NQ16">IF(NQ$7="1",SUM(NQ$145:NQ$147)*Ressourcenkorrektur!$E$4/3.6+NQ11*SUMPRODUCT($OF$11:$OI$11,$OF$16:$OI$16),"")</f>
        <v/>
      </c>
      <c r="NR16" s="19"/>
      <c r="NS16" s="19"/>
      <c r="NT16" s="19"/>
      <c r="NU16" s="19"/>
      <c r="NV16" s="19" t="str">
        <f t="array" ref="NV16">IF(ISTEXT(NV$4),SUM(NV145:NV147)*SUMPRODUCT($OL$7:$PC$7,$OL$11:$PC$11)*1000/3.6,"")</f>
        <v/>
      </c>
      <c r="NW16" s="19" t="str">
        <f t="array" ref="NW16">IF(ISTEXT(NW$4),IF(ISTEXT($LU$4),SUM(NW145:NW147)*Ressourcenkorrektur!$E$23/3.6,SUM(NW145:NW147)*Ressourcenkorrektur!$E$24/3.6),"")</f>
        <v/>
      </c>
      <c r="NX16" s="19" t="str">
        <f t="array" ref="NX16">IF(AND(ISTEXT(NX$4),Holzrechner!$E$15='2.LCIA'!NX$2),SUM(NX145:NX147)*SUMPRODUCT($OL$7:$PC$7,$OL$11:$PC$11)*1000/3.6,"")</f>
        <v/>
      </c>
      <c r="NY16" s="19" t="str">
        <f t="array" ref="NY16">IF(AND(ISTEXT(NY$4),Holzrechner!$E$15='2.LCIA'!NY$2),SUM(NY145:NY147)*SUMPRODUCT($OL$7:$PC$7,$OL$11:$PC$11)*1000/3.6,"")</f>
        <v/>
      </c>
      <c r="NZ16" s="19"/>
      <c r="OA16" s="19" t="str">
        <f t="array" ref="OA16">IF(AND(ISTEXT(OA$4),Holzrechner!$E$15='2.LCIA'!OA$2),SUM(OA145:OA147)*SUMPRODUCT($OL$7:$PC$7,$OL$11:$PC$11)*1000/3.6,"")</f>
        <v/>
      </c>
      <c r="OB16" s="19">
        <f t="array" ref="OB16">IF(AND(ISTEXT(OB$4),Holzrechner!$E$15='2.LCIA'!OB$2),SUM(OB145:OB147)*SUMPRODUCT($OL$7:$PC$7,$OL$11:$PC$11)*1000/3.6,"")</f>
        <v>17.318806537396224</v>
      </c>
      <c r="OC16" s="19"/>
      <c r="OD16" s="19" t="str">
        <f t="array" ref="OD16">IF(ISTEXT(OD$4),SUM(OD145:OD147)*Ressourcenkorrektur!$E$4/3.6,"")</f>
        <v/>
      </c>
      <c r="OE16" s="19" t="str">
        <f t="array" ref="OE16">IF(ISTEXT(OE$4),SUM(OE145:OE147)*Ressourcenkorrektur!$E$4/3.6,"")</f>
        <v/>
      </c>
      <c r="OF16" s="19">
        <f>SUM(OF145:OF147)/3.6</f>
        <v>0.61974274398050011</v>
      </c>
      <c r="OG16" s="19">
        <f t="shared" ref="OG16:OI16" si="43">SUM(OG145:OG147)/3.6</f>
        <v>0.18675462899480275</v>
      </c>
      <c r="OH16" s="19">
        <f t="shared" si="43"/>
        <v>0.88984389504700001</v>
      </c>
      <c r="OI16" s="19">
        <f t="shared" si="43"/>
        <v>0.15233266879232499</v>
      </c>
      <c r="OJ16" s="19" t="str">
        <f t="shared" ref="OJ16:OK16" si="44">IF(AND(ISTEXT(OJ$4),ISTEXT(OJ$5)),SUM(OJ145:OJ147)*OJ7/3.6,"")</f>
        <v/>
      </c>
      <c r="OK16" s="19" t="str">
        <f t="shared" si="44"/>
        <v/>
      </c>
      <c r="OL16" s="19">
        <f>SUM(OL145:OL147)/3.6</f>
        <v>42.278321221216665</v>
      </c>
      <c r="OM16" s="19">
        <f t="shared" ref="OM16:PC16" si="45">SUM(OM145:OM147)/3.6</f>
        <v>51.970658625274993</v>
      </c>
      <c r="ON16" s="19">
        <f t="shared" si="45"/>
        <v>38.971790877266663</v>
      </c>
      <c r="OO16" s="19">
        <f t="shared" si="45"/>
        <v>52.002368492377769</v>
      </c>
      <c r="OP16" s="19">
        <f t="shared" si="45"/>
        <v>52.002368492377769</v>
      </c>
      <c r="OQ16" s="19">
        <f t="shared" si="45"/>
        <v>52.002368492377769</v>
      </c>
      <c r="OR16" s="19">
        <f t="shared" si="45"/>
        <v>38.971790877266663</v>
      </c>
      <c r="OS16" s="19">
        <f t="shared" si="45"/>
        <v>38.971790877266663</v>
      </c>
      <c r="OT16" s="19">
        <f t="shared" si="45"/>
        <v>42.278321221216665</v>
      </c>
      <c r="OU16" s="19">
        <f t="shared" si="45"/>
        <v>48.28305867668611</v>
      </c>
      <c r="OV16" s="19">
        <f t="shared" si="45"/>
        <v>44.748841525125002</v>
      </c>
      <c r="OW16" s="19">
        <f t="shared" si="45"/>
        <v>42.542562537488877</v>
      </c>
      <c r="OX16" s="19">
        <f t="shared" si="45"/>
        <v>44.748841525125002</v>
      </c>
      <c r="OY16" s="19">
        <f t="shared" si="45"/>
        <v>50.521487855263885</v>
      </c>
      <c r="OZ16" s="19">
        <f t="shared" si="45"/>
        <v>50.521487855263885</v>
      </c>
      <c r="PA16" s="19">
        <f t="shared" si="45"/>
        <v>42.542562537488877</v>
      </c>
      <c r="PB16" s="19">
        <f t="shared" si="45"/>
        <v>42.542562537488877</v>
      </c>
      <c r="PC16" s="19">
        <f t="shared" si="45"/>
        <v>48.28305867668611</v>
      </c>
    </row>
    <row r="17" spans="1:419" s="17" customFormat="1" ht="28.5">
      <c r="A17" s="18" t="s">
        <v>83</v>
      </c>
      <c r="B17" s="18">
        <f t="array" ref="B17">SUM(C17:OE17)</f>
        <v>2951.0565984470013</v>
      </c>
      <c r="C17" s="19" t="str">
        <f t="array" ref="C17">IF(C7="1",SUM(C148:C150)/3.6-PRODUCT(C9,INDEX($OL$1:$PC$19,17,MATCH(C$2&amp;C$6,INDEX($OL$1:$PC$19,2,)&amp;INDEX($OL$1:$PC$19,6,),0)))+C9*SUMPRODUCT($OL$7:$PC$7,$OL$17:$PC$17)-C$12*INDEX($OF$1:$OK$19,17,MATCH(C13,$OF$1:$OK$1,0))+C9*SUMPRODUCT($OL$7:$PC$7,$OL$10:$PC$10)*SUMPRODUCT($OF$10:$OI$10,$OF$17:$OI$17)+SUMPRODUCT($OL$7:$PC$7,$OL$11:$PC$11)*SUMPRODUCT($OF$11:$OI$11,$OF$17:$OI$17),"")</f>
        <v/>
      </c>
      <c r="D17" s="19" t="str">
        <f t="array" ref="D17">IF(D7="1",SUM(D148:D150)/3.6-PRODUCT(D9,INDEX($OL$1:$PC$19,17,MATCH(D$2&amp;D$6,INDEX($OL$1:$PC$19,2,)&amp;INDEX($OL$1:$PC$19,6,),0)))+D9*SUMPRODUCT($OL$7:$PC$7,$OL$17:$PC$17)-D$12*INDEX($OF$1:$OK$19,17,MATCH(D13,$OF$1:$OK$1,0))+D9*SUMPRODUCT($OL$7:$PC$7,$OL$10:$PC$10)*SUMPRODUCT($OF$10:$OI$10,$OF$17:$OI$17)+SUMPRODUCT($OL$7:$PC$7,$OL$11:$PC$11)*SUMPRODUCT($OF$11:$OI$11,$OF$17:$OI$17),"")</f>
        <v/>
      </c>
      <c r="E17" s="19" t="str">
        <f t="array" ref="E17">IF(E7="1",SUM(E148:E150)/3.6-PRODUCT(E9,INDEX($OL$1:$PC$19,17,MATCH(E$2&amp;E$6,INDEX($OL$1:$PC$19,2,)&amp;INDEX($OL$1:$PC$19,6,),0)))+E9*SUMPRODUCT($OL$7:$PC$7,$OL$17:$PC$17)-E$12*INDEX($OF$1:$OK$19,17,MATCH(E13,$OF$1:$OK$1,0))+E9*SUMPRODUCT($OL$7:$PC$7,$OL$10:$PC$10)*SUMPRODUCT($OF$10:$OI$10,$OF$17:$OI$17)+SUMPRODUCT($OL$7:$PC$7,$OL$11:$PC$11)*SUMPRODUCT($OF$11:$OI$11,$OF$17:$OI$17),"")</f>
        <v/>
      </c>
      <c r="F17" s="19" t="str">
        <f t="array" ref="F17">IF(F7="1",SUM(F148:F150)/3.6-PRODUCT(F9,INDEX($OL$1:$PC$19,17,MATCH(F$2&amp;F$6,INDEX($OL$1:$PC$19,2,)&amp;INDEX($OL$1:$PC$19,6,),0)))+F9*SUMPRODUCT($OL$7:$PC$7,$OL$17:$PC$17)-F$12*INDEX($OF$1:$OK$19,17,MATCH(F13,$OF$1:$OK$1,0))+F9*SUMPRODUCT($OL$7:$PC$7,$OL$10:$PC$10)*SUMPRODUCT($OF$10:$OI$10,$OF$17:$OI$17)+SUMPRODUCT($OL$7:$PC$7,$OL$11:$PC$11)*SUMPRODUCT($OF$11:$OI$11,$OF$17:$OI$17),"")</f>
        <v/>
      </c>
      <c r="G17" s="19" t="str">
        <f t="array" ref="G17">IF(G7="1",SUM(G148:G150)/3.6-PRODUCT(G9,INDEX($OL$1:$PC$19,17,MATCH(G$2&amp;G$6,INDEX($OL$1:$PC$19,2,)&amp;INDEX($OL$1:$PC$19,6,),0)))+G9*SUMPRODUCT($OL$7:$PC$7,$OL$17:$PC$17)-G$12*INDEX($OF$1:$OK$19,17,MATCH(G13,$OF$1:$OK$1,0))+G9*SUMPRODUCT($OL$7:$PC$7,$OL$10:$PC$10)*SUMPRODUCT($OF$10:$OI$10,$OF$17:$OI$17)+SUMPRODUCT($OL$7:$PC$7,$OL$11:$PC$11)*SUMPRODUCT($OF$11:$OI$11,$OF$17:$OI$17),"")</f>
        <v/>
      </c>
      <c r="H17" s="19" t="str">
        <f t="array" ref="H17">IF(H7="1",SUM(H148:H150)/3.6-PRODUCT(H9,INDEX($OL$1:$PC$19,17,MATCH(H$2&amp;H$6,INDEX($OL$1:$PC$19,2,)&amp;INDEX($OL$1:$PC$19,6,),0)))+H9*SUMPRODUCT($OL$7:$PC$7,$OL$17:$PC$17)-H$12*INDEX($OF$1:$OK$19,17,MATCH(H13,$OF$1:$OK$1,0))+H9*SUMPRODUCT($OL$7:$PC$7,$OL$10:$PC$10)*SUMPRODUCT($OF$10:$OI$10,$OF$17:$OI$17)+SUMPRODUCT($OL$7:$PC$7,$OL$11:$PC$11)*SUMPRODUCT($OF$11:$OI$11,$OF$17:$OI$17),"")</f>
        <v/>
      </c>
      <c r="I17" s="19" t="str">
        <f t="array" ref="I17">IF(I7="1",SUM(I148:I150)/3.6-PRODUCT(I9,INDEX($OL$1:$PC$19,17,MATCH(I$2&amp;I$6,INDEX($OL$1:$PC$19,2,)&amp;INDEX($OL$1:$PC$19,6,),0)))+I9*SUMPRODUCT($OL$7:$PC$7,$OL$17:$PC$17)-I$12*INDEX($OF$1:$OK$19,17,MATCH(I13,$OF$1:$OK$1,0))+I9*SUMPRODUCT($OL$7:$PC$7,$OL$10:$PC$10)*SUMPRODUCT($OF$10:$OI$10,$OF$17:$OI$17)+SUMPRODUCT($OL$7:$PC$7,$OL$11:$PC$11)*SUMPRODUCT($OF$11:$OI$11,$OF$17:$OI$17),"")</f>
        <v/>
      </c>
      <c r="J17" s="19" t="str">
        <f t="array" ref="J17">IF(J7="1",SUM(J148:J150)/3.6-PRODUCT(J9,INDEX($OL$1:$PC$19,17,MATCH(J$2&amp;J$6,INDEX($OL$1:$PC$19,2,)&amp;INDEX($OL$1:$PC$19,6,),0)))+J9*SUMPRODUCT($OL$7:$PC$7,$OL$17:$PC$17)-J$12*INDEX($OF$1:$OK$19,17,MATCH(J13,$OF$1:$OK$1,0))+J9*SUMPRODUCT($OL$7:$PC$7,$OL$10:$PC$10)*SUMPRODUCT($OF$10:$OI$10,$OF$17:$OI$17)+SUMPRODUCT($OL$7:$PC$7,$OL$11:$PC$11)*SUMPRODUCT($OF$11:$OI$11,$OF$17:$OI$17),"")</f>
        <v/>
      </c>
      <c r="K17" s="19" t="str">
        <f t="array" ref="K17">IF(K7="1",SUM(K148:K150)/3.6-PRODUCT(K9,INDEX($OL$1:$PC$19,17,MATCH(K$2&amp;K$6,INDEX($OL$1:$PC$19,2,)&amp;INDEX($OL$1:$PC$19,6,),0)))+K9*SUMPRODUCT($OL$7:$PC$7,$OL$17:$PC$17)-K$12*INDEX($OF$1:$OK$19,17,MATCH(K13,$OF$1:$OK$1,0))+K9*SUMPRODUCT($OL$7:$PC$7,$OL$10:$PC$10)*SUMPRODUCT($OF$10:$OI$10,$OF$17:$OI$17)+SUMPRODUCT($OL$7:$PC$7,$OL$11:$PC$11)*SUMPRODUCT($OF$11:$OI$11,$OF$17:$OI$17),"")</f>
        <v/>
      </c>
      <c r="L17" s="19" t="str">
        <f t="array" ref="L17">IF(L7="1",SUM(L148:L150)/3.6-PRODUCT(L9,INDEX($OL$1:$PC$19,17,MATCH(L$2&amp;L$6,INDEX($OL$1:$PC$19,2,)&amp;INDEX($OL$1:$PC$19,6,),0)))+L9*SUMPRODUCT($OL$7:$PC$7,$OL$17:$PC$17)-L$12*INDEX($OF$1:$OK$19,17,MATCH(L13,$OF$1:$OK$1,0))+L9*SUMPRODUCT($OL$7:$PC$7,$OL$10:$PC$10)*SUMPRODUCT($OF$10:$OI$10,$OF$17:$OI$17)+SUMPRODUCT($OL$7:$PC$7,$OL$11:$PC$11)*SUMPRODUCT($OF$11:$OI$11,$OF$17:$OI$17),"")</f>
        <v/>
      </c>
      <c r="M17" s="19" t="str">
        <f t="array" ref="M17">IF(M7="1",SUM(M148:M150)/3.6-PRODUCT(M9,INDEX($OL$1:$PC$19,17,MATCH(M$2&amp;M$6,INDEX($OL$1:$PC$19,2,)&amp;INDEX($OL$1:$PC$19,6,),0)))+M9*SUMPRODUCT($OL$7:$PC$7,$OL$17:$PC$17)-M$12*INDEX($OF$1:$OK$19,17,MATCH(M13,$OF$1:$OK$1,0))+M9*SUMPRODUCT($OL$7:$PC$7,$OL$10:$PC$10)*SUMPRODUCT($OF$10:$OI$10,$OF$17:$OI$17)+SUMPRODUCT($OL$7:$PC$7,$OL$11:$PC$11)*SUMPRODUCT($OF$11:$OI$11,$OF$17:$OI$17),"")</f>
        <v/>
      </c>
      <c r="N17" s="19" t="str">
        <f t="array" ref="N17">IF(N7="1",SUM(N148:N150)/3.6-PRODUCT(N9,INDEX($OL$1:$PC$19,17,MATCH(N$2&amp;N$6,INDEX($OL$1:$PC$19,2,)&amp;INDEX($OL$1:$PC$19,6,),0)))+N9*SUMPRODUCT($OL$7:$PC$7,$OL$17:$PC$17)-N$12*INDEX($OF$1:$OK$19,17,MATCH(N13,$OF$1:$OK$1,0))+N9*SUMPRODUCT($OL$7:$PC$7,$OL$10:$PC$10)*SUMPRODUCT($OF$10:$OI$10,$OF$17:$OI$17)+SUMPRODUCT($OL$7:$PC$7,$OL$11:$PC$11)*SUMPRODUCT($OF$11:$OI$11,$OF$17:$OI$17),"")</f>
        <v/>
      </c>
      <c r="O17" s="19" t="str">
        <f t="array" ref="O17">IF(O7="1",SUM(O148:O150)/3.6-PRODUCT(O9,INDEX($OL$1:$PC$19,17,MATCH(O$2&amp;O$6,INDEX($OL$1:$PC$19,2,)&amp;INDEX($OL$1:$PC$19,6,),0)))+O9*SUMPRODUCT($OL$7:$PC$7,$OL$17:$PC$17)-O$12*INDEX($OF$1:$OK$19,17,MATCH(O13,$OF$1:$OK$1,0))+O9*SUMPRODUCT($OL$7:$PC$7,$OL$10:$PC$10)*SUMPRODUCT($OF$10:$OI$10,$OF$17:$OI$17)+SUMPRODUCT($OL$7:$PC$7,$OL$11:$PC$11)*SUMPRODUCT($OF$11:$OI$11,$OF$17:$OI$17),"")</f>
        <v/>
      </c>
      <c r="P17" s="19" t="str">
        <f t="array" ref="P17">IF(P7="1",SUM(P148:P150)/3.6-PRODUCT(P9,INDEX($OL$1:$PC$19,17,MATCH(P$2&amp;P$6,INDEX($OL$1:$PC$19,2,)&amp;INDEX($OL$1:$PC$19,6,),0)))+P9*SUMPRODUCT($OL$7:$PC$7,$OL$17:$PC$17)-P$12*INDEX($OF$1:$OK$19,17,MATCH(P13,$OF$1:$OK$1,0))+P9*SUMPRODUCT($OL$7:$PC$7,$OL$10:$PC$10)*SUMPRODUCT($OF$10:$OI$10,$OF$17:$OI$17)+SUMPRODUCT($OL$7:$PC$7,$OL$11:$PC$11)*SUMPRODUCT($OF$11:$OI$11,$OF$17:$OI$17),"")</f>
        <v/>
      </c>
      <c r="Q17" s="19" t="str">
        <f t="array" ref="Q17">IF(Q7="1",SUM(Q148:Q150)/3.6-PRODUCT(Q9,INDEX($OL$1:$PC$19,17,MATCH(Q$2&amp;Q$6,INDEX($OL$1:$PC$19,2,)&amp;INDEX($OL$1:$PC$19,6,),0)))+Q9*SUMPRODUCT($OL$7:$PC$7,$OL$17:$PC$17)-Q$12*INDEX($OF$1:$OK$19,17,MATCH(Q13,$OF$1:$OK$1,0))+Q9*SUMPRODUCT($OL$7:$PC$7,$OL$10:$PC$10)*SUMPRODUCT($OF$10:$OI$10,$OF$17:$OI$17)+SUMPRODUCT($OL$7:$PC$7,$OL$11:$PC$11)*SUMPRODUCT($OF$11:$OI$11,$OF$17:$OI$17),"")</f>
        <v/>
      </c>
      <c r="R17" s="19" t="str">
        <f t="array" ref="R17">IF(R7="1",SUM(R148:R150)/3.6-PRODUCT(R9,INDEX($OL$1:$PC$19,17,MATCH(R$2&amp;R$6,INDEX($OL$1:$PC$19,2,)&amp;INDEX($OL$1:$PC$19,6,),0)))+R9*SUMPRODUCT($OL$7:$PC$7,$OL$17:$PC$17)-R$12*INDEX($OF$1:$OK$19,17,MATCH(R13,$OF$1:$OK$1,0))+R9*SUMPRODUCT($OL$7:$PC$7,$OL$10:$PC$10)*SUMPRODUCT($OF$10:$OI$10,$OF$17:$OI$17)+SUMPRODUCT($OL$7:$PC$7,$OL$11:$PC$11)*SUMPRODUCT($OF$11:$OI$11,$OF$17:$OI$17),"")</f>
        <v/>
      </c>
      <c r="S17" s="19" t="str">
        <f t="array" ref="S17">IF(S7="1",SUM(S148:S150)/3.6-PRODUCT(S9,INDEX($OL$1:$PC$19,17,MATCH(S$2&amp;S$6,INDEX($OL$1:$PC$19,2,)&amp;INDEX($OL$1:$PC$19,6,),0)))+S9*SUMPRODUCT($OL$7:$PC$7,$OL$17:$PC$17)-S$12*INDEX($OF$1:$OK$19,17,MATCH(S13,$OF$1:$OK$1,0))+S9*SUMPRODUCT($OL$7:$PC$7,$OL$10:$PC$10)*SUMPRODUCT($OF$10:$OI$10,$OF$17:$OI$17)+SUMPRODUCT($OL$7:$PC$7,$OL$11:$PC$11)*SUMPRODUCT($OF$11:$OI$11,$OF$17:$OI$17),"")</f>
        <v/>
      </c>
      <c r="T17" s="19" t="str">
        <f t="array" ref="T17">IF(T7="1",SUM(T148:T150)/3.6-PRODUCT(T9,INDEX($OL$1:$PC$19,17,MATCH(T$2&amp;T$6,INDEX($OL$1:$PC$19,2,)&amp;INDEX($OL$1:$PC$19,6,),0)))+T9*SUMPRODUCT($OL$7:$PC$7,$OL$17:$PC$17)-T$12*INDEX($OF$1:$OK$19,17,MATCH(T13,$OF$1:$OK$1,0))+T9*SUMPRODUCT($OL$7:$PC$7,$OL$10:$PC$10)*SUMPRODUCT($OF$10:$OI$10,$OF$17:$OI$17)+SUMPRODUCT($OL$7:$PC$7,$OL$11:$PC$11)*SUMPRODUCT($OF$11:$OI$11,$OF$17:$OI$17),"")</f>
        <v/>
      </c>
      <c r="U17" s="19" t="str">
        <f t="array" ref="U17">IF(U7="1",SUM(U148:U150)/3.6-PRODUCT(U9,INDEX($OL$1:$PC$19,17,MATCH(U$2&amp;U$6,INDEX($OL$1:$PC$19,2,)&amp;INDEX($OL$1:$PC$19,6,),0)))+U9*SUMPRODUCT($OL$7:$PC$7,$OL$17:$PC$17)-U$12*INDEX($OF$1:$OK$19,17,MATCH(U13,$OF$1:$OK$1,0))+U9*SUMPRODUCT($OL$7:$PC$7,$OL$10:$PC$10)*SUMPRODUCT($OF$10:$OI$10,$OF$17:$OI$17)+SUMPRODUCT($OL$7:$PC$7,$OL$11:$PC$11)*SUMPRODUCT($OF$11:$OI$11,$OF$17:$OI$17),"")</f>
        <v/>
      </c>
      <c r="V17" s="19" t="str">
        <f t="array" ref="V17">IF(V7="1",SUM(V148:V150)/3.6-PRODUCT(V9,INDEX($OL$1:$PC$19,17,MATCH(V$2&amp;V$6,INDEX($OL$1:$PC$19,2,)&amp;INDEX($OL$1:$PC$19,6,),0)))+V9*SUMPRODUCT($OL$7:$PC$7,$OL$17:$PC$17)-V$12*INDEX($OF$1:$OK$19,17,MATCH(V13,$OF$1:$OK$1,0))+V9*SUMPRODUCT($OL$7:$PC$7,$OL$10:$PC$10)*SUMPRODUCT($OF$10:$OI$10,$OF$17:$OI$17)+SUMPRODUCT($OL$7:$PC$7,$OL$11:$PC$11)*SUMPRODUCT($OF$11:$OI$11,$OF$17:$OI$17),"")</f>
        <v/>
      </c>
      <c r="W17" s="19" t="str">
        <f t="array" ref="W17">IF(W7="1",SUM(W148:W150)/3.6-PRODUCT(W9,INDEX($OL$1:$PC$19,17,MATCH(W$2&amp;W$6,INDEX($OL$1:$PC$19,2,)&amp;INDEX($OL$1:$PC$19,6,),0)))+W9*SUMPRODUCT($OL$7:$PC$7,$OL$17:$PC$17)-W$12*INDEX($OF$1:$OK$19,17,MATCH(W13,$OF$1:$OK$1,0))+W9*SUMPRODUCT($OL$7:$PC$7,$OL$10:$PC$10)*SUMPRODUCT($OF$10:$OI$10,$OF$17:$OI$17)+SUMPRODUCT($OL$7:$PC$7,$OL$11:$PC$11)*SUMPRODUCT($OF$11:$OI$11,$OF$17:$OI$17),"")</f>
        <v/>
      </c>
      <c r="X17" s="19" t="str">
        <f t="array" ref="X17">IF(X7="1",SUM(X148:X150)/3.6-PRODUCT(X9,INDEX($OL$1:$PC$19,17,MATCH(X$2&amp;X$6,INDEX($OL$1:$PC$19,2,)&amp;INDEX($OL$1:$PC$19,6,),0)))+X9*SUMPRODUCT($OL$7:$PC$7,$OL$17:$PC$17)-X$12*INDEX($OF$1:$OK$19,17,MATCH(X13,$OF$1:$OK$1,0))+X9*SUMPRODUCT($OL$7:$PC$7,$OL$10:$PC$10)*SUMPRODUCT($OF$10:$OI$10,$OF$17:$OI$17)+SUMPRODUCT($OL$7:$PC$7,$OL$11:$PC$11)*SUMPRODUCT($OF$11:$OI$11,$OF$17:$OI$17),"")</f>
        <v/>
      </c>
      <c r="Y17" s="19" t="str">
        <f t="array" ref="Y17">IF(Y7="1",SUM(Y148:Y150)/3.6-PRODUCT(Y9,INDEX($OL$1:$PC$19,17,MATCH(Y$2&amp;Y$6,INDEX($OL$1:$PC$19,2,)&amp;INDEX($OL$1:$PC$19,6,),0)))+Y9*SUMPRODUCT($OL$7:$PC$7,$OL$17:$PC$17)-Y$12*INDEX($OF$1:$OK$19,17,MATCH(Y13,$OF$1:$OK$1,0))+Y9*SUMPRODUCT($OL$7:$PC$7,$OL$10:$PC$10)*SUMPRODUCT($OF$10:$OI$10,$OF$17:$OI$17)+SUMPRODUCT($OL$7:$PC$7,$OL$11:$PC$11)*SUMPRODUCT($OF$11:$OI$11,$OF$17:$OI$17),"")</f>
        <v/>
      </c>
      <c r="Z17" s="19" t="str">
        <f t="array" ref="Z17">IF(Z7="1",SUM(Z148:Z150)/3.6-PRODUCT(Z9,INDEX($OL$1:$PC$19,17,MATCH(Z$2&amp;Z$6,INDEX($OL$1:$PC$19,2,)&amp;INDEX($OL$1:$PC$19,6,),0)))+Z9*SUMPRODUCT($OL$7:$PC$7,$OL$17:$PC$17)-Z$12*INDEX($OF$1:$OK$19,17,MATCH(Z13,$OF$1:$OK$1,0))+Z9*SUMPRODUCT($OL$7:$PC$7,$OL$10:$PC$10)*SUMPRODUCT($OF$10:$OI$10,$OF$17:$OI$17)+SUMPRODUCT($OL$7:$PC$7,$OL$11:$PC$11)*SUMPRODUCT($OF$11:$OI$11,$OF$17:$OI$17),"")</f>
        <v/>
      </c>
      <c r="AA17" s="19" t="str">
        <f t="array" ref="AA17">IF(AA7="1",SUM(AA148:AA150)/3.6-PRODUCT(AA9,INDEX($OL$1:$PC$19,17,MATCH(AA$2&amp;AA$6,INDEX($OL$1:$PC$19,2,)&amp;INDEX($OL$1:$PC$19,6,),0)))+AA9*SUMPRODUCT($OL$7:$PC$7,$OL$17:$PC$17)-AA$12*INDEX($OF$1:$OK$19,17,MATCH(AA13,$OF$1:$OK$1,0))+AA9*SUMPRODUCT($OL$7:$PC$7,$OL$10:$PC$10)*SUMPRODUCT($OF$10:$OI$10,$OF$17:$OI$17)+SUMPRODUCT($OL$7:$PC$7,$OL$11:$PC$11)*SUMPRODUCT($OF$11:$OI$11,$OF$17:$OI$17),"")</f>
        <v/>
      </c>
      <c r="AB17" s="19" t="str">
        <f t="array" ref="AB17">IF(AB7="1",SUM(AB148:AB150)/3.6-PRODUCT(AB9,INDEX($OL$1:$PC$19,17,MATCH(AB$2&amp;AB$6,INDEX($OL$1:$PC$19,2,)&amp;INDEX($OL$1:$PC$19,6,),0)))+AB9*SUMPRODUCT($OL$7:$PC$7,$OL$17:$PC$17)-AB$12*INDEX($OF$1:$OK$19,17,MATCH(AB13,$OF$1:$OK$1,0))+AB9*SUMPRODUCT($OL$7:$PC$7,$OL$10:$PC$10)*SUMPRODUCT($OF$10:$OI$10,$OF$17:$OI$17)+SUMPRODUCT($OL$7:$PC$7,$OL$11:$PC$11)*SUMPRODUCT($OF$11:$OI$11,$OF$17:$OI$17),"")</f>
        <v/>
      </c>
      <c r="AC17" s="19" t="str">
        <f t="array" ref="AC17">IF(AC7="1",SUM(AC148:AC150)/3.6-PRODUCT(AC9,INDEX($OL$1:$PC$19,17,MATCH(AC$2&amp;AC$6,INDEX($OL$1:$PC$19,2,)&amp;INDEX($OL$1:$PC$19,6,),0)))+AC9*SUMPRODUCT($OL$7:$PC$7,$OL$17:$PC$17)-AC$12*INDEX($OF$1:$OK$19,17,MATCH(AC13,$OF$1:$OK$1,0))+AC9*SUMPRODUCT($OL$7:$PC$7,$OL$10:$PC$10)*SUMPRODUCT($OF$10:$OI$10,$OF$17:$OI$17)+SUMPRODUCT($OL$7:$PC$7,$OL$11:$PC$11)*SUMPRODUCT($OF$11:$OI$11,$OF$17:$OI$17),"")</f>
        <v/>
      </c>
      <c r="AD17" s="19" t="str">
        <f t="array" ref="AD17">IF(AD7="1",SUM(AD148:AD150)/3.6-PRODUCT(AD9,INDEX($OL$1:$PC$19,17,MATCH(AD$2&amp;AD$6,INDEX($OL$1:$PC$19,2,)&amp;INDEX($OL$1:$PC$19,6,),0)))+AD9*SUMPRODUCT($OL$7:$PC$7,$OL$17:$PC$17)-AD$12*INDEX($OF$1:$OK$19,17,MATCH(AD13,$OF$1:$OK$1,0))+AD9*SUMPRODUCT($OL$7:$PC$7,$OL$10:$PC$10)*SUMPRODUCT($OF$10:$OI$10,$OF$17:$OI$17)+SUMPRODUCT($OL$7:$PC$7,$OL$11:$PC$11)*SUMPRODUCT($OF$11:$OI$11,$OF$17:$OI$17),"")</f>
        <v/>
      </c>
      <c r="AE17" s="19" t="str">
        <f t="array" ref="AE17">IF(AE7="1",SUM(AE148:AE150)/3.6-PRODUCT(AE9,INDEX($OL$1:$PC$19,17,MATCH(AE$2&amp;AE$6,INDEX($OL$1:$PC$19,2,)&amp;INDEX($OL$1:$PC$19,6,),0)))+AE9*SUMPRODUCT($OL$7:$PC$7,$OL$17:$PC$17)-AE$12*INDEX($OF$1:$OK$19,17,MATCH(AE13,$OF$1:$OK$1,0))+AE9*SUMPRODUCT($OL$7:$PC$7,$OL$10:$PC$10)*SUMPRODUCT($OF$10:$OI$10,$OF$17:$OI$17)+SUMPRODUCT($OL$7:$PC$7,$OL$11:$PC$11)*SUMPRODUCT($OF$11:$OI$11,$OF$17:$OI$17),"")</f>
        <v/>
      </c>
      <c r="AF17" s="19" t="str">
        <f t="array" ref="AF17">IF(AF7="1",SUM(AF148:AF150)/3.6-PRODUCT(AF9,INDEX($OL$1:$PC$19,17,MATCH(AF$2&amp;AF$6,INDEX($OL$1:$PC$19,2,)&amp;INDEX($OL$1:$PC$19,6,),0)))+AF9*SUMPRODUCT($OL$7:$PC$7,$OL$17:$PC$17)-AF$12*INDEX($OF$1:$OK$19,17,MATCH(AF13,$OF$1:$OK$1,0))+AF9*SUMPRODUCT($OL$7:$PC$7,$OL$10:$PC$10)*SUMPRODUCT($OF$10:$OI$10,$OF$17:$OI$17)+SUMPRODUCT($OL$7:$PC$7,$OL$11:$PC$11)*SUMPRODUCT($OF$11:$OI$11,$OF$17:$OI$17),"")</f>
        <v/>
      </c>
      <c r="AG17" s="19" t="str">
        <f t="array" ref="AG17">IF(AG7="1",SUM(AG148:AG150)/3.6-PRODUCT(AG9,INDEX($OL$1:$PC$19,17,MATCH(AG$2&amp;AG$6,INDEX($OL$1:$PC$19,2,)&amp;INDEX($OL$1:$PC$19,6,),0)))+AG9*SUMPRODUCT($OL$7:$PC$7,$OL$17:$PC$17)-AG$12*INDEX($OF$1:$OK$19,17,MATCH(AG13,$OF$1:$OK$1,0))+AG9*SUMPRODUCT($OL$7:$PC$7,$OL$10:$PC$10)*SUMPRODUCT($OF$10:$OI$10,$OF$17:$OI$17)+SUMPRODUCT($OL$7:$PC$7,$OL$11:$PC$11)*SUMPRODUCT($OF$11:$OI$11,$OF$17:$OI$17),"")</f>
        <v/>
      </c>
      <c r="AH17" s="19" t="str">
        <f t="array" ref="AH17">IF(AH7="1",SUM(AH148:AH150)/3.6-PRODUCT(AH9,INDEX($OL$1:$PC$19,17,MATCH(AH$2&amp;AH$6,INDEX($OL$1:$PC$19,2,)&amp;INDEX($OL$1:$PC$19,6,),0)))+AH9*SUMPRODUCT($OL$7:$PC$7,$OL$17:$PC$17)-AH$12*INDEX($OF$1:$OK$19,17,MATCH(AH13,$OF$1:$OK$1,0))+AH9*SUMPRODUCT($OL$7:$PC$7,$OL$10:$PC$10)*SUMPRODUCT($OF$10:$OI$10,$OF$17:$OI$17)+SUMPRODUCT($OL$7:$PC$7,$OL$11:$PC$11)*SUMPRODUCT($OF$11:$OI$11,$OF$17:$OI$17),"")</f>
        <v/>
      </c>
      <c r="AI17" s="19" t="str">
        <f t="array" ref="AI17">IF(AI7="1",SUM(AI148:AI150)/3.6-PRODUCT(AI9,INDEX($OL$1:$PC$19,17,MATCH(AI$2&amp;AI$6,INDEX($OL$1:$PC$19,2,)&amp;INDEX($OL$1:$PC$19,6,),0)))+AI9*SUMPRODUCT($OL$7:$PC$7,$OL$17:$PC$17)-AI$12*INDEX($OF$1:$OK$19,17,MATCH(AI13,$OF$1:$OK$1,0))+AI9*SUMPRODUCT($OL$7:$PC$7,$OL$10:$PC$10)*SUMPRODUCT($OF$10:$OI$10,$OF$17:$OI$17)+SUMPRODUCT($OL$7:$PC$7,$OL$11:$PC$11)*SUMPRODUCT($OF$11:$OI$11,$OF$17:$OI$17),"")</f>
        <v/>
      </c>
      <c r="AJ17" s="19" t="str">
        <f t="array" ref="AJ17">IF(AJ7="1",SUM(AJ148:AJ150)/3.6-PRODUCT(AJ9,INDEX($OL$1:$PC$19,17,MATCH(AJ$2&amp;AJ$6,INDEX($OL$1:$PC$19,2,)&amp;INDEX($OL$1:$PC$19,6,),0)))+AJ9*SUMPRODUCT($OL$7:$PC$7,$OL$17:$PC$17)-AJ$12*INDEX($OF$1:$OK$19,17,MATCH(AJ13,$OF$1:$OK$1,0))+AJ9*SUMPRODUCT($OL$7:$PC$7,$OL$10:$PC$10)*SUMPRODUCT($OF$10:$OI$10,$OF$17:$OI$17)+SUMPRODUCT($OL$7:$PC$7,$OL$11:$PC$11)*SUMPRODUCT($OF$11:$OI$11,$OF$17:$OI$17),"")</f>
        <v/>
      </c>
      <c r="AK17" s="19" t="str">
        <f t="array" ref="AK17">IF(AK7="1",SUM(AK148:AK150)/3.6-PRODUCT(AK9,INDEX($OL$1:$PC$19,17,MATCH(AK$2&amp;AK$6,INDEX($OL$1:$PC$19,2,)&amp;INDEX($OL$1:$PC$19,6,),0)))+AK9*SUMPRODUCT($OL$7:$PC$7,$OL$17:$PC$17)-AK$12*INDEX($OF$1:$OK$19,17,MATCH(AK13,$OF$1:$OK$1,0))+AK9*SUMPRODUCT($OL$7:$PC$7,$OL$10:$PC$10)*SUMPRODUCT($OF$10:$OI$10,$OF$17:$OI$17)+SUMPRODUCT($OL$7:$PC$7,$OL$11:$PC$11)*SUMPRODUCT($OF$11:$OI$11,$OF$17:$OI$17),"")</f>
        <v/>
      </c>
      <c r="AL17" s="19" t="str">
        <f t="array" ref="AL17">IF(AL7="1",SUM(AL148:AL150)/3.6-PRODUCT(AL9,INDEX($OL$1:$PC$19,17,MATCH(AL$2&amp;AL$6,INDEX($OL$1:$PC$19,2,)&amp;INDEX($OL$1:$PC$19,6,),0)))+AL9*SUMPRODUCT($OL$7:$PC$7,$OL$17:$PC$17)-AL$12*INDEX($OF$1:$OK$19,17,MATCH(AL13,$OF$1:$OK$1,0))+AL9*SUMPRODUCT($OL$7:$PC$7,$OL$10:$PC$10)*SUMPRODUCT($OF$10:$OI$10,$OF$17:$OI$17)+SUMPRODUCT($OL$7:$PC$7,$OL$11:$PC$11)*SUMPRODUCT($OF$11:$OI$11,$OF$17:$OI$17),"")</f>
        <v/>
      </c>
      <c r="AM17" s="19" t="str">
        <f t="array" ref="AM17">IF(AM7="1",SUM(AM148:AM150)/3.6-PRODUCT(AM9,INDEX($OL$1:$PC$19,17,MATCH(AM$2&amp;AM$6,INDEX($OL$1:$PC$19,2,)&amp;INDEX($OL$1:$PC$19,6,),0)))+AM9*SUMPRODUCT($OL$7:$PC$7,$OL$17:$PC$17)-AM$12*INDEX($OF$1:$OK$19,17,MATCH(AM13,$OF$1:$OK$1,0))+AM9*SUMPRODUCT($OL$7:$PC$7,$OL$10:$PC$10)*SUMPRODUCT($OF$10:$OI$10,$OF$17:$OI$17)+SUMPRODUCT($OL$7:$PC$7,$OL$11:$PC$11)*SUMPRODUCT($OF$11:$OI$11,$OF$17:$OI$17),"")</f>
        <v/>
      </c>
      <c r="AN17" s="19" t="str">
        <f t="array" ref="AN17">IF(AN7="1",SUM(AN148:AN150)/3.6-PRODUCT(AN9,INDEX($OL$1:$PC$19,17,MATCH(AN$2&amp;AN$6,INDEX($OL$1:$PC$19,2,)&amp;INDEX($OL$1:$PC$19,6,),0)))+AN9*SUMPRODUCT($OL$7:$PC$7,$OL$17:$PC$17)-AN$12*INDEX($OF$1:$OK$19,17,MATCH(AN13,$OF$1:$OK$1,0))+AN9*SUMPRODUCT($OL$7:$PC$7,$OL$10:$PC$10)*SUMPRODUCT($OF$10:$OI$10,$OF$17:$OI$17)+SUMPRODUCT($OL$7:$PC$7,$OL$11:$PC$11)*SUMPRODUCT($OF$11:$OI$11,$OF$17:$OI$17),"")</f>
        <v/>
      </c>
      <c r="AO17" s="19" t="str">
        <f t="array" ref="AO17">IF(AO7="1",SUM(AO148:AO150)/3.6-PRODUCT(AO9,INDEX($OL$1:$PC$19,17,MATCH(AO$2&amp;AO$6,INDEX($OL$1:$PC$19,2,)&amp;INDEX($OL$1:$PC$19,6,),0)))+AO9*SUMPRODUCT($OL$7:$PC$7,$OL$17:$PC$17)-AO$12*INDEX($OF$1:$OK$19,17,MATCH(AO13,$OF$1:$OK$1,0))+AO9*SUMPRODUCT($OL$7:$PC$7,$OL$10:$PC$10)*SUMPRODUCT($OF$10:$OI$10,$OF$17:$OI$17)+SUMPRODUCT($OL$7:$PC$7,$OL$11:$PC$11)*SUMPRODUCT($OF$11:$OI$11,$OF$17:$OI$17),"")</f>
        <v/>
      </c>
      <c r="AP17" s="19" t="str">
        <f t="array" ref="AP17">IF(AP7="1",SUM(AP148:AP150)/3.6-PRODUCT(AP9,INDEX($OL$1:$PC$19,17,MATCH(AP$2&amp;AP$6,INDEX($OL$1:$PC$19,2,)&amp;INDEX($OL$1:$PC$19,6,),0)))+AP9*SUMPRODUCT($OL$7:$PC$7,$OL$17:$PC$17)-AP$12*INDEX($OF$1:$OK$19,17,MATCH(AP13,$OF$1:$OK$1,0))+AP9*SUMPRODUCT($OL$7:$PC$7,$OL$10:$PC$10)*SUMPRODUCT($OF$10:$OI$10,$OF$17:$OI$17)+SUMPRODUCT($OL$7:$PC$7,$OL$11:$PC$11)*SUMPRODUCT($OF$11:$OI$11,$OF$17:$OI$17),"")</f>
        <v/>
      </c>
      <c r="AQ17" s="19" t="str">
        <f t="array" ref="AQ17">IF(AQ7="1",SUM(AQ148:AQ150)/3.6-PRODUCT(AQ9,INDEX($OL$1:$PC$19,17,MATCH(AQ$2&amp;AQ$6,INDEX($OL$1:$PC$19,2,)&amp;INDEX($OL$1:$PC$19,6,),0)))+AQ9*SUMPRODUCT($OL$7:$PC$7,$OL$17:$PC$17)-AQ$12*INDEX($OF$1:$OK$19,17,MATCH(AQ13,$OF$1:$OK$1,0))+AQ9*SUMPRODUCT($OL$7:$PC$7,$OL$10:$PC$10)*SUMPRODUCT($OF$10:$OI$10,$OF$17:$OI$17)+SUMPRODUCT($OL$7:$PC$7,$OL$11:$PC$11)*SUMPRODUCT($OF$11:$OI$11,$OF$17:$OI$17),"")</f>
        <v/>
      </c>
      <c r="AR17" s="19" t="str">
        <f t="array" ref="AR17">IF(AR7="1",SUM(AR148:AR150)/3.6-PRODUCT(AR9,INDEX($OL$1:$PC$19,17,MATCH(AR$2&amp;AR$6,INDEX($OL$1:$PC$19,2,)&amp;INDEX($OL$1:$PC$19,6,),0)))+AR9*SUMPRODUCT($OL$7:$PC$7,$OL$17:$PC$17)-AR$12*INDEX($OF$1:$OK$19,17,MATCH(AR13,$OF$1:$OK$1,0))+AR9*SUMPRODUCT($OL$7:$PC$7,$OL$10:$PC$10)*SUMPRODUCT($OF$10:$OI$10,$OF$17:$OI$17)+SUMPRODUCT($OL$7:$PC$7,$OL$11:$PC$11)*SUMPRODUCT($OF$11:$OI$11,$OF$17:$OI$17),"")</f>
        <v/>
      </c>
      <c r="AS17" s="19" t="str">
        <f t="array" ref="AS17">IF(AS7="1",SUM(AS148:AS150)/3.6-PRODUCT(AS9,INDEX($OL$1:$PC$19,17,MATCH(AS$2&amp;AS$6,INDEX($OL$1:$PC$19,2,)&amp;INDEX($OL$1:$PC$19,6,),0)))+AS9*SUMPRODUCT($OL$7:$PC$7,$OL$17:$PC$17)-AS$12*INDEX($OF$1:$OK$19,17,MATCH(AS13,$OF$1:$OK$1,0))+AS9*SUMPRODUCT($OL$7:$PC$7,$OL$10:$PC$10)*SUMPRODUCT($OF$10:$OI$10,$OF$17:$OI$17)+SUMPRODUCT($OL$7:$PC$7,$OL$11:$PC$11)*SUMPRODUCT($OF$11:$OI$11,$OF$17:$OI$17),"")</f>
        <v/>
      </c>
      <c r="AT17" s="19" t="str">
        <f t="array" ref="AT17">IF(AT7="1",SUM(AT148:AT150)/3.6-PRODUCT(AT9,INDEX($OL$1:$PC$19,17,MATCH(AT$2&amp;AT$6,INDEX($OL$1:$PC$19,2,)&amp;INDEX($OL$1:$PC$19,6,),0)))+AT9*SUMPRODUCT($OL$7:$PC$7,$OL$17:$PC$17)-AT$12*INDEX($OF$1:$OK$19,17,MATCH(AT13,$OF$1:$OK$1,0))+AT9*SUMPRODUCT($OL$7:$PC$7,$OL$10:$PC$10)*SUMPRODUCT($OF$10:$OI$10,$OF$17:$OI$17)+SUMPRODUCT($OL$7:$PC$7,$OL$11:$PC$11)*SUMPRODUCT($OF$11:$OI$11,$OF$17:$OI$17),"")</f>
        <v/>
      </c>
      <c r="AU17" s="19" t="str">
        <f t="array" ref="AU17">IF(AU7="1",SUM(AU148:AU150)/3.6-PRODUCT(AU9,INDEX($OL$1:$PC$19,17,MATCH(AU$2&amp;AU$6,INDEX($OL$1:$PC$19,2,)&amp;INDEX($OL$1:$PC$19,6,),0)))+AU9*SUMPRODUCT($OL$7:$PC$7,$OL$17:$PC$17)-AU$12*INDEX($OF$1:$OK$19,17,MATCH(AU13,$OF$1:$OK$1,0))+AU9*SUMPRODUCT($OL$7:$PC$7,$OL$10:$PC$10)*SUMPRODUCT($OF$10:$OI$10,$OF$17:$OI$17)+SUMPRODUCT($OL$7:$PC$7,$OL$11:$PC$11)*SUMPRODUCT($OF$11:$OI$11,$OF$17:$OI$17),"")</f>
        <v/>
      </c>
      <c r="AV17" s="19" t="str">
        <f t="array" ref="AV17">IF(AV7="1",SUM(AV148:AV150)/3.6-PRODUCT(AV9,INDEX($OL$1:$PC$19,17,MATCH(AV$2&amp;AV$6,INDEX($OL$1:$PC$19,2,)&amp;INDEX($OL$1:$PC$19,6,),0)))+AV9*SUMPRODUCT($OL$7:$PC$7,$OL$17:$PC$17)-AV$12*INDEX($OF$1:$OK$19,17,MATCH(AV13,$OF$1:$OK$1,0))+AV9*SUMPRODUCT($OL$7:$PC$7,$OL$10:$PC$10)*SUMPRODUCT($OF$10:$OI$10,$OF$17:$OI$17)+SUMPRODUCT($OL$7:$PC$7,$OL$11:$PC$11)*SUMPRODUCT($OF$11:$OI$11,$OF$17:$OI$17),"")</f>
        <v/>
      </c>
      <c r="AW17" s="19" t="str">
        <f t="array" ref="AW17">IF(AW7="1",SUM(AW148:AW150)/3.6-PRODUCT(AW9,INDEX($OL$1:$PC$19,17,MATCH(AW$2&amp;AW$6,INDEX($OL$1:$PC$19,2,)&amp;INDEX($OL$1:$PC$19,6,),0)))+AW9*SUMPRODUCT($OL$7:$PC$7,$OL$17:$PC$17)-AW$12*INDEX($OF$1:$OK$19,17,MATCH(AW13,$OF$1:$OK$1,0))+AW9*SUMPRODUCT($OL$7:$PC$7,$OL$10:$PC$10)*SUMPRODUCT($OF$10:$OI$10,$OF$17:$OI$17)+SUMPRODUCT($OL$7:$PC$7,$OL$11:$PC$11)*SUMPRODUCT($OF$11:$OI$11,$OF$17:$OI$17),"")</f>
        <v/>
      </c>
      <c r="AX17" s="19" t="str">
        <f t="array" ref="AX17">IF(AX7="1",SUM(AX148:AX150)/3.6-PRODUCT(AX9,INDEX($OL$1:$PC$19,17,MATCH(AX$2&amp;AX$6,INDEX($OL$1:$PC$19,2,)&amp;INDEX($OL$1:$PC$19,6,),0)))+AX9*SUMPRODUCT($OL$7:$PC$7,$OL$17:$PC$17)-AX$12*INDEX($OF$1:$OK$19,17,MATCH(AX13,$OF$1:$OK$1,0))+AX9*SUMPRODUCT($OL$7:$PC$7,$OL$10:$PC$10)*SUMPRODUCT($OF$10:$OI$10,$OF$17:$OI$17)+SUMPRODUCT($OL$7:$PC$7,$OL$11:$PC$11)*SUMPRODUCT($OF$11:$OI$11,$OF$17:$OI$17),"")</f>
        <v/>
      </c>
      <c r="AY17" s="19" t="str">
        <f t="array" ref="AY17">IF(AY7="1",SUM(AY148:AY150)/3.6-PRODUCT(AY9,INDEX($OL$1:$PC$19,17,MATCH(AY$2&amp;AY$6,INDEX($OL$1:$PC$19,2,)&amp;INDEX($OL$1:$PC$19,6,),0)))+AY9*SUMPRODUCT($OL$7:$PC$7,$OL$17:$PC$17)-AY$12*INDEX($OF$1:$OK$19,17,MATCH(AY13,$OF$1:$OK$1,0))+AY9*SUMPRODUCT($OL$7:$PC$7,$OL$10:$PC$10)*SUMPRODUCT($OF$10:$OI$10,$OF$17:$OI$17)+SUMPRODUCT($OL$7:$PC$7,$OL$11:$PC$11)*SUMPRODUCT($OF$11:$OI$11,$OF$17:$OI$17),"")</f>
        <v/>
      </c>
      <c r="AZ17" s="19" t="str">
        <f t="array" ref="AZ17">IF(AZ7="1",SUM(AZ148:AZ150)/3.6-PRODUCT(AZ9,INDEX($OL$1:$PC$19,17,MATCH(AZ$2&amp;AZ$6,INDEX($OL$1:$PC$19,2,)&amp;INDEX($OL$1:$PC$19,6,),0)))+AZ9*SUMPRODUCT($OL$7:$PC$7,$OL$17:$PC$17)-AZ$12*INDEX($OF$1:$OK$19,17,MATCH(AZ13,$OF$1:$OK$1,0))+AZ9*SUMPRODUCT($OL$7:$PC$7,$OL$10:$PC$10)*SUMPRODUCT($OF$10:$OI$10,$OF$17:$OI$17)+SUMPRODUCT($OL$7:$PC$7,$OL$11:$PC$11)*SUMPRODUCT($OF$11:$OI$11,$OF$17:$OI$17),"")</f>
        <v/>
      </c>
      <c r="BA17" s="19" t="str">
        <f t="array" ref="BA17">IF(BA7="1",SUM(BA148:BA150)/3.6-PRODUCT(BA9,INDEX($OL$1:$PC$19,17,MATCH(BA$2&amp;BA$6,INDEX($OL$1:$PC$19,2,)&amp;INDEX($OL$1:$PC$19,6,),0)))+BA9*SUMPRODUCT($OL$7:$PC$7,$OL$17:$PC$17)-BA$12*INDEX($OF$1:$OK$19,17,MATCH(BA13,$OF$1:$OK$1,0))+BA9*SUMPRODUCT($OL$7:$PC$7,$OL$10:$PC$10)*SUMPRODUCT($OF$10:$OI$10,$OF$17:$OI$17)+SUMPRODUCT($OL$7:$PC$7,$OL$11:$PC$11)*SUMPRODUCT($OF$11:$OI$11,$OF$17:$OI$17),"")</f>
        <v/>
      </c>
      <c r="BB17" s="19" t="str">
        <f t="array" ref="BB17">IF(BB7="1",SUM(BB148:BB150)/3.6-PRODUCT(BB9,INDEX($OL$1:$PC$19,17,MATCH(BB$2&amp;BB$6,INDEX($OL$1:$PC$19,2,)&amp;INDEX($OL$1:$PC$19,6,),0)))+BB9*SUMPRODUCT($OL$7:$PC$7,$OL$17:$PC$17)-BB$12*INDEX($OF$1:$OK$19,17,MATCH(BB13,$OF$1:$OK$1,0))+BB9*SUMPRODUCT($OL$7:$PC$7,$OL$10:$PC$10)*SUMPRODUCT($OF$10:$OI$10,$OF$17:$OI$17)+SUMPRODUCT($OL$7:$PC$7,$OL$11:$PC$11)*SUMPRODUCT($OF$11:$OI$11,$OF$17:$OI$17),"")</f>
        <v/>
      </c>
      <c r="BC17" s="19" t="str">
        <f t="array" ref="BC17">IF(BC7="1",SUM(BC148:BC150)/3.6-PRODUCT(BC9,INDEX($OL$1:$PC$19,17,MATCH(BC$2&amp;BC$6,INDEX($OL$1:$PC$19,2,)&amp;INDEX($OL$1:$PC$19,6,),0)))+BC9*SUMPRODUCT($OL$7:$PC$7,$OL$17:$PC$17)-BC$12*INDEX($OF$1:$OK$19,17,MATCH(BC13,$OF$1:$OK$1,0))+BC9*SUMPRODUCT($OL$7:$PC$7,$OL$10:$PC$10)*SUMPRODUCT($OF$10:$OI$10,$OF$17:$OI$17)+SUMPRODUCT($OL$7:$PC$7,$OL$11:$PC$11)*SUMPRODUCT($OF$11:$OI$11,$OF$17:$OI$17),"")</f>
        <v/>
      </c>
      <c r="BD17" s="19" t="str">
        <f t="array" ref="BD17">IF(BD7="1",SUM(BD148:BD150)/3.6-PRODUCT(BD9,INDEX($OL$1:$PC$19,17,MATCH(BD$2&amp;BD$6,INDEX($OL$1:$PC$19,2,)&amp;INDEX($OL$1:$PC$19,6,),0)))+BD9*SUMPRODUCT($OL$7:$PC$7,$OL$17:$PC$17)-BD$12*INDEX($OF$1:$OK$19,17,MATCH(BD13,$OF$1:$OK$1,0))+BD9*SUMPRODUCT($OL$7:$PC$7,$OL$10:$PC$10)*SUMPRODUCT($OF$10:$OI$10,$OF$17:$OI$17)+SUMPRODUCT($OL$7:$PC$7,$OL$11:$PC$11)*SUMPRODUCT($OF$11:$OI$11,$OF$17:$OI$17),"")</f>
        <v/>
      </c>
      <c r="BE17" s="19" t="str">
        <f t="array" ref="BE17">IF(BE7="1",SUM(BE148:BE150)/3.6-PRODUCT(BE9,INDEX($OL$1:$PC$19,17,MATCH(BE$2&amp;BE$6,INDEX($OL$1:$PC$19,2,)&amp;INDEX($OL$1:$PC$19,6,),0)))+BE9*SUMPRODUCT($OL$7:$PC$7,$OL$17:$PC$17)-BE$12*INDEX($OF$1:$OK$19,17,MATCH(BE13,$OF$1:$OK$1,0))+BE9*SUMPRODUCT($OL$7:$PC$7,$OL$10:$PC$10)*SUMPRODUCT($OF$10:$OI$10,$OF$17:$OI$17)+SUMPRODUCT($OL$7:$PC$7,$OL$11:$PC$11)*SUMPRODUCT($OF$11:$OI$11,$OF$17:$OI$17),"")</f>
        <v/>
      </c>
      <c r="BF17" s="19" t="str">
        <f t="array" ref="BF17">IF(BF7="1",SUM(BF148:BF150)/3.6-PRODUCT(BF9,INDEX($OL$1:$PC$19,17,MATCH(BF$2&amp;BF$6,INDEX($OL$1:$PC$19,2,)&amp;INDEX($OL$1:$PC$19,6,),0)))+BF9*SUMPRODUCT($OL$7:$PC$7,$OL$17:$PC$17)-BF$12*INDEX($OF$1:$OK$19,17,MATCH(BF13,$OF$1:$OK$1,0))+BF9*SUMPRODUCT($OL$7:$PC$7,$OL$10:$PC$10)*SUMPRODUCT($OF$10:$OI$10,$OF$17:$OI$17)+SUMPRODUCT($OL$7:$PC$7,$OL$11:$PC$11)*SUMPRODUCT($OF$11:$OI$11,$OF$17:$OI$17),"")</f>
        <v/>
      </c>
      <c r="BG17" s="19" t="str">
        <f t="array" ref="BG17">IF(BG7="1",SUM(BG148:BG150)/3.6-PRODUCT(BG9,INDEX($OL$1:$PC$19,17,MATCH(BG$2&amp;BG$6,INDEX($OL$1:$PC$19,2,)&amp;INDEX($OL$1:$PC$19,6,),0)))+BG9*SUMPRODUCT($OL$7:$PC$7,$OL$17:$PC$17)-BG$12*INDEX($OF$1:$OK$19,17,MATCH(BG13,$OF$1:$OK$1,0))+BG9*SUMPRODUCT($OL$7:$PC$7,$OL$10:$PC$10)*SUMPRODUCT($OF$10:$OI$10,$OF$17:$OI$17)+SUMPRODUCT($OL$7:$PC$7,$OL$11:$PC$11)*SUMPRODUCT($OF$11:$OI$11,$OF$17:$OI$17),"")</f>
        <v/>
      </c>
      <c r="BH17" s="19" t="str">
        <f t="array" ref="BH17">IF(BH7="1",SUM(BH148:BH150)/3.6-PRODUCT(BH9,INDEX($OL$1:$PC$19,17,MATCH(BH$2&amp;BH$6,INDEX($OL$1:$PC$19,2,)&amp;INDEX($OL$1:$PC$19,6,),0)))+BH9*SUMPRODUCT($OL$7:$PC$7,$OL$17:$PC$17)-BH$12*INDEX($OF$1:$OK$19,17,MATCH(BH13,$OF$1:$OK$1,0))+BH9*SUMPRODUCT($OL$7:$PC$7,$OL$10:$PC$10)*SUMPRODUCT($OF$10:$OI$10,$OF$17:$OI$17)+SUMPRODUCT($OL$7:$PC$7,$OL$11:$PC$11)*SUMPRODUCT($OF$11:$OI$11,$OF$17:$OI$17),"")</f>
        <v/>
      </c>
      <c r="BI17" s="19" t="str">
        <f t="array" ref="BI17">IF(BI7="1",SUM(BI148:BI150)/3.6-PRODUCT(BI9,INDEX($OL$1:$PC$19,17,MATCH(BI$2&amp;BI$6,INDEX($OL$1:$PC$19,2,)&amp;INDEX($OL$1:$PC$19,6,),0)))+BI9*SUMPRODUCT($OL$7:$PC$7,$OL$17:$PC$17)-BI$12*INDEX($OF$1:$OK$19,17,MATCH(BI13,$OF$1:$OK$1,0))+BI9*SUMPRODUCT($OL$7:$PC$7,$OL$10:$PC$10)*SUMPRODUCT($OF$10:$OI$10,$OF$17:$OI$17)+SUMPRODUCT($OL$7:$PC$7,$OL$11:$PC$11)*SUMPRODUCT($OF$11:$OI$11,$OF$17:$OI$17),"")</f>
        <v/>
      </c>
      <c r="BJ17" s="19" t="str">
        <f t="array" ref="BJ17">IF(BJ7="1",SUM(BJ148:BJ150)/3.6-PRODUCT(BJ9,INDEX($OL$1:$PC$19,17,MATCH(BJ$2&amp;BJ$6,INDEX($OL$1:$PC$19,2,)&amp;INDEX($OL$1:$PC$19,6,),0)))+BJ9*SUMPRODUCT($OL$7:$PC$7,$OL$17:$PC$17)-BJ$12*INDEX($OF$1:$OK$19,17,MATCH(BJ13,$OF$1:$OK$1,0))+BJ9*SUMPRODUCT($OL$7:$PC$7,$OL$10:$PC$10)*SUMPRODUCT($OF$10:$OI$10,$OF$17:$OI$17)+SUMPRODUCT($OL$7:$PC$7,$OL$11:$PC$11)*SUMPRODUCT($OF$11:$OI$11,$OF$17:$OI$17),"")</f>
        <v/>
      </c>
      <c r="BK17" s="19" t="str">
        <f t="array" ref="BK17">IF(BK7="1",SUM(BK148:BK150)/3.6-PRODUCT(BK9,INDEX($OL$1:$PC$19,17,MATCH(BK$2&amp;BK$6,INDEX($OL$1:$PC$19,2,)&amp;INDEX($OL$1:$PC$19,6,),0)))+BK9*SUMPRODUCT($OL$7:$PC$7,$OL$17:$PC$17)-BK$12*INDEX($OF$1:$OK$19,17,MATCH(BK13,$OF$1:$OK$1,0))+BK9*SUMPRODUCT($OL$7:$PC$7,$OL$10:$PC$10)*SUMPRODUCT($OF$10:$OI$10,$OF$17:$OI$17)+SUMPRODUCT($OL$7:$PC$7,$OL$11:$PC$11)*SUMPRODUCT($OF$11:$OI$11,$OF$17:$OI$17),"")</f>
        <v/>
      </c>
      <c r="BL17" s="19" t="str">
        <f t="array" ref="BL17">IF(BL7="1",SUM(BL148:BL150)/3.6-PRODUCT(BL9,INDEX($OL$1:$PC$19,17,MATCH(BL$2&amp;BL$6,INDEX($OL$1:$PC$19,2,)&amp;INDEX($OL$1:$PC$19,6,),0)))+BL9*SUMPRODUCT($OL$7:$PC$7,$OL$17:$PC$17)-BL$12*INDEX($OF$1:$OK$19,17,MATCH(BL13,$OF$1:$OK$1,0))+BL9*SUMPRODUCT($OL$7:$PC$7,$OL$10:$PC$10)*SUMPRODUCT($OF$10:$OI$10,$OF$17:$OI$17)+SUMPRODUCT($OL$7:$PC$7,$OL$11:$PC$11)*SUMPRODUCT($OF$11:$OI$11,$OF$17:$OI$17),"")</f>
        <v/>
      </c>
      <c r="BM17" s="19" t="str">
        <f t="array" ref="BM17">IF(BM7="1",SUM(BM148:BM150)/3.6-PRODUCT(BM9,INDEX($OL$1:$PC$19,17,MATCH(BM$2&amp;BM$6,INDEX($OL$1:$PC$19,2,)&amp;INDEX($OL$1:$PC$19,6,),0)))+BM9*SUMPRODUCT($OL$7:$PC$7,$OL$17:$PC$17)-BM$12*INDEX($OF$1:$OK$19,17,MATCH(BM13,$OF$1:$OK$1,0))+BM9*SUMPRODUCT($OL$7:$PC$7,$OL$10:$PC$10)*SUMPRODUCT($OF$10:$OI$10,$OF$17:$OI$17)+SUMPRODUCT($OL$7:$PC$7,$OL$11:$PC$11)*SUMPRODUCT($OF$11:$OI$11,$OF$17:$OI$17),"")</f>
        <v/>
      </c>
      <c r="BN17" s="19" t="str">
        <f t="array" ref="BN17">IF(BN7="1",SUM(BN148:BN150)/3.6-PRODUCT(BN9,INDEX($OL$1:$PC$19,17,MATCH(BN$2&amp;BN$6,INDEX($OL$1:$PC$19,2,)&amp;INDEX($OL$1:$PC$19,6,),0)))+BN9*SUMPRODUCT($OL$7:$PC$7,$OL$17:$PC$17)-BN$12*INDEX($OF$1:$OK$19,17,MATCH(BN13,$OF$1:$OK$1,0))+BN9*SUMPRODUCT($OL$7:$PC$7,$OL$10:$PC$10)*SUMPRODUCT($OF$10:$OI$10,$OF$17:$OI$17)+SUMPRODUCT($OL$7:$PC$7,$OL$11:$PC$11)*SUMPRODUCT($OF$11:$OI$11,$OF$17:$OI$17),"")</f>
        <v/>
      </c>
      <c r="BO17" s="19" t="str">
        <f t="array" ref="BO17">IF(BO7="1",SUM(BO148:BO150)/3.6-PRODUCT(BO9,INDEX($OL$1:$PC$19,17,MATCH(BO$2&amp;BO$6,INDEX($OL$1:$PC$19,2,)&amp;INDEX($OL$1:$PC$19,6,),0)))+BO9*SUMPRODUCT($OL$7:$PC$7,$OL$17:$PC$17)-BO$12*INDEX($OF$1:$OK$19,17,MATCH(BO13,$OF$1:$OK$1,0))+BO9*SUMPRODUCT($OL$7:$PC$7,$OL$10:$PC$10)*SUMPRODUCT($OF$10:$OI$10,$OF$17:$OI$17)+SUMPRODUCT($OL$7:$PC$7,$OL$11:$PC$11)*SUMPRODUCT($OF$11:$OI$11,$OF$17:$OI$17),"")</f>
        <v/>
      </c>
      <c r="BP17" s="19" t="str">
        <f t="array" ref="BP17">IF(BP7="1",SUM(BP148:BP150)/3.6-PRODUCT(BP9,INDEX($OL$1:$PC$19,17,MATCH(BP$2&amp;BP$6,INDEX($OL$1:$PC$19,2,)&amp;INDEX($OL$1:$PC$19,6,),0)))+BP9*SUMPRODUCT($OL$7:$PC$7,$OL$17:$PC$17)-BP$12*INDEX($OF$1:$OK$19,17,MATCH(BP13,$OF$1:$OK$1,0))+BP9*SUMPRODUCT($OL$7:$PC$7,$OL$10:$PC$10)*SUMPRODUCT($OF$10:$OI$10,$OF$17:$OI$17)+SUMPRODUCT($OL$7:$PC$7,$OL$11:$PC$11)*SUMPRODUCT($OF$11:$OI$11,$OF$17:$OI$17),"")</f>
        <v/>
      </c>
      <c r="BQ17" s="19" t="str">
        <f t="array" ref="BQ17">IF(BQ7="1",SUM(BQ148:BQ150)/3.6-PRODUCT(BQ9,INDEX($OL$1:$PC$19,17,MATCH(BQ$2&amp;BQ$6,INDEX($OL$1:$PC$19,2,)&amp;INDEX($OL$1:$PC$19,6,),0)))+BQ9*SUMPRODUCT($OL$7:$PC$7,$OL$17:$PC$17)-BQ$12*INDEX($OF$1:$OK$19,17,MATCH(BQ13,$OF$1:$OK$1,0))+BQ9*SUMPRODUCT($OL$7:$PC$7,$OL$10:$PC$10)*SUMPRODUCT($OF$10:$OI$10,$OF$17:$OI$17)+SUMPRODUCT($OL$7:$PC$7,$OL$11:$PC$11)*SUMPRODUCT($OF$11:$OI$11,$OF$17:$OI$17),"")</f>
        <v/>
      </c>
      <c r="BR17" s="19" t="str">
        <f t="array" ref="BR17">IF(BR7="1",SUM(BR148:BR150)/3.6-PRODUCT(BR9,INDEX($OL$1:$PC$19,17,MATCH(BR$2&amp;BR$6,INDEX($OL$1:$PC$19,2,)&amp;INDEX($OL$1:$PC$19,6,),0)))+BR9*SUMPRODUCT($OL$7:$PC$7,$OL$17:$PC$17)-BR$12*INDEX($OF$1:$OK$19,17,MATCH(BR13,$OF$1:$OK$1,0))+BR9*SUMPRODUCT($OL$7:$PC$7,$OL$10:$PC$10)*SUMPRODUCT($OF$10:$OI$10,$OF$17:$OI$17)+SUMPRODUCT($OL$7:$PC$7,$OL$11:$PC$11)*SUMPRODUCT($OF$11:$OI$11,$OF$17:$OI$17),"")</f>
        <v/>
      </c>
      <c r="BS17" s="19" t="str">
        <f t="array" ref="BS17">IF(BS7="1",SUM(BS148:BS150)/3.6-PRODUCT(BS9,INDEX($OL$1:$PC$19,17,MATCH(BS$2&amp;BS$6,INDEX($OL$1:$PC$19,2,)&amp;INDEX($OL$1:$PC$19,6,),0)))+BS9*SUMPRODUCT($OL$7:$PC$7,$OL$17:$PC$17)-BS$12*INDEX($OF$1:$OK$19,17,MATCH(BS13,$OF$1:$OK$1,0))+BS9*SUMPRODUCT($OL$7:$PC$7,$OL$10:$PC$10)*SUMPRODUCT($OF$10:$OI$10,$OF$17:$OI$17)+SUMPRODUCT($OL$7:$PC$7,$OL$11:$PC$11)*SUMPRODUCT($OF$11:$OI$11,$OF$17:$OI$17),"")</f>
        <v/>
      </c>
      <c r="BT17" s="19" t="str">
        <f t="array" ref="BT17">IF(BT7="1",SUM(BT148:BT150)/3.6-PRODUCT(BT9,INDEX($OL$1:$PC$19,17,MATCH(BT$2&amp;BT$6,INDEX($OL$1:$PC$19,2,)&amp;INDEX($OL$1:$PC$19,6,),0)))+BT9*SUMPRODUCT($OL$7:$PC$7,$OL$17:$PC$17)-BT$12*INDEX($OF$1:$OK$19,17,MATCH(BT13,$OF$1:$OK$1,0))+BT9*SUMPRODUCT($OL$7:$PC$7,$OL$10:$PC$10)*SUMPRODUCT($OF$10:$OI$10,$OF$17:$OI$17)+SUMPRODUCT($OL$7:$PC$7,$OL$11:$PC$11)*SUMPRODUCT($OF$11:$OI$11,$OF$17:$OI$17),"")</f>
        <v/>
      </c>
      <c r="BU17" s="19" t="str">
        <f t="array" ref="BU17">IF(BU7="1",SUM(BU148:BU150)/3.6-PRODUCT(BU9,INDEX($OL$1:$PC$19,17,MATCH(BU$2&amp;BU$6,INDEX($OL$1:$PC$19,2,)&amp;INDEX($OL$1:$PC$19,6,),0)))+BU9*SUMPRODUCT($OL$7:$PC$7,$OL$17:$PC$17)-BU$12*INDEX($OF$1:$OK$19,17,MATCH(BU13,$OF$1:$OK$1,0))+BU9*SUMPRODUCT($OL$7:$PC$7,$OL$10:$PC$10)*SUMPRODUCT($OF$10:$OI$10,$OF$17:$OI$17)+SUMPRODUCT($OL$7:$PC$7,$OL$11:$PC$11)*SUMPRODUCT($OF$11:$OI$11,$OF$17:$OI$17),"")</f>
        <v/>
      </c>
      <c r="BV17" s="19" t="str">
        <f t="array" ref="BV17">IF(BV7="1",SUM(BV148:BV150)/3.6-PRODUCT(BV9,INDEX($OL$1:$PC$19,17,MATCH(BV$2&amp;BV$6,INDEX($OL$1:$PC$19,2,)&amp;INDEX($OL$1:$PC$19,6,),0)))+BV9*SUMPRODUCT($OL$7:$PC$7,$OL$17:$PC$17)-BV$12*INDEX($OF$1:$OK$19,17,MATCH(BV13,$OF$1:$OK$1,0))+BV9*SUMPRODUCT($OL$7:$PC$7,$OL$10:$PC$10)*SUMPRODUCT($OF$10:$OI$10,$OF$17:$OI$17)+SUMPRODUCT($OL$7:$PC$7,$OL$11:$PC$11)*SUMPRODUCT($OF$11:$OI$11,$OF$17:$OI$17),"")</f>
        <v/>
      </c>
      <c r="BW17" s="19" t="str">
        <f t="array" ref="BW17">IF(BW7="1",SUM(BW148:BW150)/3.6-PRODUCT(BW9,INDEX($OL$1:$PC$19,17,MATCH(BW$2&amp;BW$6,INDEX($OL$1:$PC$19,2,)&amp;INDEX($OL$1:$PC$19,6,),0)))+BW9*SUMPRODUCT($OL$7:$PC$7,$OL$17:$PC$17)-BW$12*INDEX($OF$1:$OK$19,17,MATCH(BW13,$OF$1:$OK$1,0))+BW9*SUMPRODUCT($OL$7:$PC$7,$OL$10:$PC$10)*SUMPRODUCT($OF$10:$OI$10,$OF$17:$OI$17)+SUMPRODUCT($OL$7:$PC$7,$OL$11:$PC$11)*SUMPRODUCT($OF$11:$OI$11,$OF$17:$OI$17),"")</f>
        <v/>
      </c>
      <c r="BX17" s="19" t="str">
        <f t="array" ref="BX17">IF(BX7="1",SUM(BX148:BX150)/3.6-PRODUCT(BX9,INDEX($OL$1:$PC$19,17,MATCH(BX$2&amp;BX$6,INDEX($OL$1:$PC$19,2,)&amp;INDEX($OL$1:$PC$19,6,),0)))+BX9*SUMPRODUCT($OL$7:$PC$7,$OL$17:$PC$17)-BX$12*INDEX($OF$1:$OK$19,17,MATCH(BX13,$OF$1:$OK$1,0))+BX9*SUMPRODUCT($OL$7:$PC$7,$OL$10:$PC$10)*SUMPRODUCT($OF$10:$OI$10,$OF$17:$OI$17)+SUMPRODUCT($OL$7:$PC$7,$OL$11:$PC$11)*SUMPRODUCT($OF$11:$OI$11,$OF$17:$OI$17),"")</f>
        <v/>
      </c>
      <c r="BY17" s="19" t="str">
        <f t="array" ref="BY17">IF(BY7="1",SUM(BY148:BY150)/3.6-PRODUCT(BY9,INDEX($OL$1:$PC$19,17,MATCH(BY$2&amp;BY$6,INDEX($OL$1:$PC$19,2,)&amp;INDEX($OL$1:$PC$19,6,),0)))+BY9*SUMPRODUCT($OL$7:$PC$7,$OL$17:$PC$17)-BY$12*INDEX($OF$1:$OK$19,17,MATCH(BY13,$OF$1:$OK$1,0))+BY9*SUMPRODUCT($OL$7:$PC$7,$OL$10:$PC$10)*SUMPRODUCT($OF$10:$OI$10,$OF$17:$OI$17)+SUMPRODUCT($OL$7:$PC$7,$OL$11:$PC$11)*SUMPRODUCT($OF$11:$OI$11,$OF$17:$OI$17),"")</f>
        <v/>
      </c>
      <c r="BZ17" s="19" t="str">
        <f t="array" ref="BZ17">IF(BZ7="1",SUM(BZ148:BZ150)/3.6-PRODUCT(BZ9,INDEX($OL$1:$PC$19,17,MATCH(BZ$2&amp;BZ$6,INDEX($OL$1:$PC$19,2,)&amp;INDEX($OL$1:$PC$19,6,),0)))+BZ9*SUMPRODUCT($OL$7:$PC$7,$OL$17:$PC$17)-BZ$12*INDEX($OF$1:$OK$19,17,MATCH(BZ13,$OF$1:$OK$1,0))+BZ9*SUMPRODUCT($OL$7:$PC$7,$OL$10:$PC$10)*SUMPRODUCT($OF$10:$OI$10,$OF$17:$OI$17)+SUMPRODUCT($OL$7:$PC$7,$OL$11:$PC$11)*SUMPRODUCT($OF$11:$OI$11,$OF$17:$OI$17),"")</f>
        <v/>
      </c>
      <c r="CA17" s="19" t="str">
        <f t="array" ref="CA17">IF(CA7="1",SUM(CA148:CA150)/3.6-PRODUCT(CA9,INDEX($OL$1:$PC$19,17,MATCH(CA$2&amp;CA$6,INDEX($OL$1:$PC$19,2,)&amp;INDEX($OL$1:$PC$19,6,),0)))+CA9*SUMPRODUCT($OL$7:$PC$7,$OL$17:$PC$17)-CA$12*INDEX($OF$1:$OK$19,17,MATCH(CA13,$OF$1:$OK$1,0))+CA9*SUMPRODUCT($OL$7:$PC$7,$OL$10:$PC$10)*SUMPRODUCT($OF$10:$OI$10,$OF$17:$OI$17)+SUMPRODUCT($OL$7:$PC$7,$OL$11:$PC$11)*SUMPRODUCT($OF$11:$OI$11,$OF$17:$OI$17),"")</f>
        <v/>
      </c>
      <c r="CB17" s="19" t="str">
        <f t="array" ref="CB17">IF(CB7="1",SUM(CB148:CB150)/3.6-PRODUCT(CB9,INDEX($OL$1:$PC$19,17,MATCH(CB$2&amp;CB$6,INDEX($OL$1:$PC$19,2,)&amp;INDEX($OL$1:$PC$19,6,),0)))+CB9*SUMPRODUCT($OL$7:$PC$7,$OL$17:$PC$17)-CB$12*INDEX($OF$1:$OK$19,17,MATCH(CB13,$OF$1:$OK$1,0))+CB9*SUMPRODUCT($OL$7:$PC$7,$OL$10:$PC$10)*SUMPRODUCT($OF$10:$OI$10,$OF$17:$OI$17)+SUMPRODUCT($OL$7:$PC$7,$OL$11:$PC$11)*SUMPRODUCT($OF$11:$OI$11,$OF$17:$OI$17),"")</f>
        <v/>
      </c>
      <c r="CC17" s="19" t="str">
        <f t="array" ref="CC17">IF(CC7="1",SUM(CC148:CC150)/3.6-PRODUCT(CC9,INDEX($OL$1:$PC$19,17,MATCH(CC$2&amp;CC$6,INDEX($OL$1:$PC$19,2,)&amp;INDEX($OL$1:$PC$19,6,),0)))+CC9*SUMPRODUCT($OL$7:$PC$7,$OL$17:$PC$17)-CC$12*INDEX($OF$1:$OK$19,17,MATCH(CC13,$OF$1:$OK$1,0))+CC9*SUMPRODUCT($OL$7:$PC$7,$OL$10:$PC$10)*SUMPRODUCT($OF$10:$OI$10,$OF$17:$OI$17)+SUMPRODUCT($OL$7:$PC$7,$OL$11:$PC$11)*SUMPRODUCT($OF$11:$OI$11,$OF$17:$OI$17),"")</f>
        <v/>
      </c>
      <c r="CD17" s="19" t="str">
        <f t="array" ref="CD17">IF(CD7="1",SUM(CD148:CD150)/3.6-PRODUCT(CD9,INDEX($OL$1:$PC$19,17,MATCH(CD$2&amp;CD$6,INDEX($OL$1:$PC$19,2,)&amp;INDEX($OL$1:$PC$19,6,),0)))+CD9*SUMPRODUCT($OL$7:$PC$7,$OL$17:$PC$17)-CD$12*INDEX($OF$1:$OK$19,17,MATCH(CD13,$OF$1:$OK$1,0))+CD9*SUMPRODUCT($OL$7:$PC$7,$OL$10:$PC$10)*SUMPRODUCT($OF$10:$OI$10,$OF$17:$OI$17)+SUMPRODUCT($OL$7:$PC$7,$OL$11:$PC$11)*SUMPRODUCT($OF$11:$OI$11,$OF$17:$OI$17),"")</f>
        <v/>
      </c>
      <c r="CE17" s="19" t="str">
        <f t="array" ref="CE17">IF(CE7="1",SUM(CE148:CE150)/3.6-PRODUCT(CE9,INDEX($OL$1:$PC$19,17,MATCH(CE$2&amp;CE$6,INDEX($OL$1:$PC$19,2,)&amp;INDEX($OL$1:$PC$19,6,),0)))+CE9*SUMPRODUCT($OL$7:$PC$7,$OL$17:$PC$17)-CE$12*INDEX($OF$1:$OK$19,17,MATCH(CE13,$OF$1:$OK$1,0))+CE9*SUMPRODUCT($OL$7:$PC$7,$OL$10:$PC$10)*SUMPRODUCT($OF$10:$OI$10,$OF$17:$OI$17)+SUMPRODUCT($OL$7:$PC$7,$OL$11:$PC$11)*SUMPRODUCT($OF$11:$OI$11,$OF$17:$OI$17),"")</f>
        <v/>
      </c>
      <c r="CF17" s="19" t="str">
        <f t="array" ref="CF17">IF(CF7="1",SUM(CF148:CF150)/3.6-PRODUCT(CF9,INDEX($OL$1:$PC$19,17,MATCH(CF$2&amp;CF$6,INDEX($OL$1:$PC$19,2,)&amp;INDEX($OL$1:$PC$19,6,),0)))+CF9*SUMPRODUCT($OL$7:$PC$7,$OL$17:$PC$17)-CF$12*INDEX($OF$1:$OK$19,17,MATCH(CF13,$OF$1:$OK$1,0))+CF9*SUMPRODUCT($OL$7:$PC$7,$OL$10:$PC$10)*SUMPRODUCT($OF$10:$OI$10,$OF$17:$OI$17)+SUMPRODUCT($OL$7:$PC$7,$OL$11:$PC$11)*SUMPRODUCT($OF$11:$OI$11,$OF$17:$OI$17),"")</f>
        <v/>
      </c>
      <c r="CG17" s="19" t="str">
        <f t="array" ref="CG17">IF(CG7="1",SUM(CG148:CG150)/3.6-PRODUCT(CG9,INDEX($OL$1:$PC$19,17,MATCH(CG$2&amp;CG$6,INDEX($OL$1:$PC$19,2,)&amp;INDEX($OL$1:$PC$19,6,),0)))+CG9*SUMPRODUCT($OL$7:$PC$7,$OL$17:$PC$17)-CG$12*INDEX($OF$1:$OK$19,17,MATCH(CG13,$OF$1:$OK$1,0))+CG9*SUMPRODUCT($OL$7:$PC$7,$OL$10:$PC$10)*SUMPRODUCT($OF$10:$OI$10,$OF$17:$OI$17)+SUMPRODUCT($OL$7:$PC$7,$OL$11:$PC$11)*SUMPRODUCT($OF$11:$OI$11,$OF$17:$OI$17),"")</f>
        <v/>
      </c>
      <c r="CH17" s="19" t="str">
        <f t="array" ref="CH17">IF(CH7="1",SUM(CH148:CH150)/3.6-PRODUCT(CH9,INDEX($OL$1:$PC$19,17,MATCH(CH$2&amp;CH$6,INDEX($OL$1:$PC$19,2,)&amp;INDEX($OL$1:$PC$19,6,),0)))+CH9*SUMPRODUCT($OL$7:$PC$7,$OL$17:$PC$17)-CH$12*INDEX($OF$1:$OK$19,17,MATCH(CH13,$OF$1:$OK$1,0))+CH9*SUMPRODUCT($OL$7:$PC$7,$OL$10:$PC$10)*SUMPRODUCT($OF$10:$OI$10,$OF$17:$OI$17)+SUMPRODUCT($OL$7:$PC$7,$OL$11:$PC$11)*SUMPRODUCT($OF$11:$OI$11,$OF$17:$OI$17),"")</f>
        <v/>
      </c>
      <c r="CI17" s="19" t="str">
        <f t="array" ref="CI17">IF(CI7="1",SUM(CI148:CI150)/3.6-PRODUCT(CI9,INDEX($OL$1:$PC$19,17,MATCH(CI$2&amp;CI$6,INDEX($OL$1:$PC$19,2,)&amp;INDEX($OL$1:$PC$19,6,),0)))+CI9*SUMPRODUCT($OL$7:$PC$7,$OL$17:$PC$17)-CI$12*INDEX($OF$1:$OK$19,17,MATCH(CI13,$OF$1:$OK$1,0))+CI9*SUMPRODUCT($OL$7:$PC$7,$OL$10:$PC$10)*SUMPRODUCT($OF$10:$OI$10,$OF$17:$OI$17)+SUMPRODUCT($OL$7:$PC$7,$OL$11:$PC$11)*SUMPRODUCT($OF$11:$OI$11,$OF$17:$OI$17),"")</f>
        <v/>
      </c>
      <c r="CJ17" s="19" t="str">
        <f t="array" ref="CJ17">IF(CJ7="1",SUM(CJ148:CJ150)/3.6-PRODUCT(CJ9,INDEX($OL$1:$PC$19,17,MATCH(CJ$2&amp;CJ$6,INDEX($OL$1:$PC$19,2,)&amp;INDEX($OL$1:$PC$19,6,),0)))+CJ9*SUMPRODUCT($OL$7:$PC$7,$OL$17:$PC$17)-CJ$12*INDEX($OF$1:$OK$19,17,MATCH(CJ13,$OF$1:$OK$1,0))+CJ9*SUMPRODUCT($OL$7:$PC$7,$OL$10:$PC$10)*SUMPRODUCT($OF$10:$OI$10,$OF$17:$OI$17)+SUMPRODUCT($OL$7:$PC$7,$OL$11:$PC$11)*SUMPRODUCT($OF$11:$OI$11,$OF$17:$OI$17),"")</f>
        <v/>
      </c>
      <c r="CK17" s="19" t="str">
        <f t="array" ref="CK17">IF(CK7="1",SUM(CK148:CK150)/3.6-PRODUCT(CK9,INDEX($OL$1:$PC$19,17,MATCH(CK$2&amp;CK$6,INDEX($OL$1:$PC$19,2,)&amp;INDEX($OL$1:$PC$19,6,),0)))+CK9*SUMPRODUCT($OL$7:$PC$7,$OL$17:$PC$17)-CK$12*INDEX($OF$1:$OK$19,17,MATCH(CK13,$OF$1:$OK$1,0))+CK9*SUMPRODUCT($OL$7:$PC$7,$OL$10:$PC$10)*SUMPRODUCT($OF$10:$OI$10,$OF$17:$OI$17)+SUMPRODUCT($OL$7:$PC$7,$OL$11:$PC$11)*SUMPRODUCT($OF$11:$OI$11,$OF$17:$OI$17),"")</f>
        <v/>
      </c>
      <c r="CL17" s="19" t="str">
        <f t="array" ref="CL17">IF(CL7="1",SUM(CL148:CL150)/3.6-PRODUCT(CL9,INDEX($OL$1:$PC$19,17,MATCH(CL$2&amp;CL$6,INDEX($OL$1:$PC$19,2,)&amp;INDEX($OL$1:$PC$19,6,),0)))+CL9*SUMPRODUCT($OL$7:$PC$7,$OL$17:$PC$17)-CL$12*INDEX($OF$1:$OK$19,17,MATCH(CL13,$OF$1:$OK$1,0))+CL9*SUMPRODUCT($OL$7:$PC$7,$OL$10:$PC$10)*SUMPRODUCT($OF$10:$OI$10,$OF$17:$OI$17)+SUMPRODUCT($OL$7:$PC$7,$OL$11:$PC$11)*SUMPRODUCT($OF$11:$OI$11,$OF$17:$OI$17),"")</f>
        <v/>
      </c>
      <c r="CM17" s="19" t="str">
        <f t="array" ref="CM17">IF(CM7="1",SUM(CM148:CM150)/3.6-PRODUCT(CM9,INDEX($OL$1:$PC$19,17,MATCH(CM$2&amp;CM$6,INDEX($OL$1:$PC$19,2,)&amp;INDEX($OL$1:$PC$19,6,),0)))+CM9*SUMPRODUCT($OL$7:$PC$7,$OL$17:$PC$17)-CM$12*INDEX($OF$1:$OK$19,17,MATCH(CM13,$OF$1:$OK$1,0))+CM9*SUMPRODUCT($OL$7:$PC$7,$OL$10:$PC$10)*SUMPRODUCT($OF$10:$OI$10,$OF$17:$OI$17)+SUMPRODUCT($OL$7:$PC$7,$OL$11:$PC$11)*SUMPRODUCT($OF$11:$OI$11,$OF$17:$OI$17),"")</f>
        <v/>
      </c>
      <c r="CN17" s="19" t="str">
        <f t="array" ref="CN17">IF(CN7="1",SUM(CN148:CN150)/3.6-PRODUCT(CN9,INDEX($OL$1:$PC$19,17,MATCH(CN$2&amp;CN$6,INDEX($OL$1:$PC$19,2,)&amp;INDEX($OL$1:$PC$19,6,),0)))+CN9*SUMPRODUCT($OL$7:$PC$7,$OL$17:$PC$17)-CN$12*INDEX($OF$1:$OK$19,17,MATCH(CN13,$OF$1:$OK$1,0))+CN9*SUMPRODUCT($OL$7:$PC$7,$OL$10:$PC$10)*SUMPRODUCT($OF$10:$OI$10,$OF$17:$OI$17)+SUMPRODUCT($OL$7:$PC$7,$OL$11:$PC$11)*SUMPRODUCT($OF$11:$OI$11,$OF$17:$OI$17),"")</f>
        <v/>
      </c>
      <c r="CO17" s="19" t="str">
        <f t="array" ref="CO17">IF(CO7="1",SUM(CO148:CO150)/3.6-PRODUCT(CO9,INDEX($OL$1:$PC$19,17,MATCH(CO$2&amp;CO$6,INDEX($OL$1:$PC$19,2,)&amp;INDEX($OL$1:$PC$19,6,),0)))+CO9*SUMPRODUCT($OL$7:$PC$7,$OL$17:$PC$17)-CO$12*INDEX($OF$1:$OK$19,17,MATCH(CO13,$OF$1:$OK$1,0))+CO9*SUMPRODUCT($OL$7:$PC$7,$OL$10:$PC$10)*SUMPRODUCT($OF$10:$OI$10,$OF$17:$OI$17)+SUMPRODUCT($OL$7:$PC$7,$OL$11:$PC$11)*SUMPRODUCT($OF$11:$OI$11,$OF$17:$OI$17),"")</f>
        <v/>
      </c>
      <c r="CP17" s="19" t="str">
        <f t="array" ref="CP17">IF(CP7="1",SUM(CP148:CP150)/3.6-PRODUCT(CP9,INDEX($OL$1:$PC$19,17,MATCH(CP$2&amp;CP$6,INDEX($OL$1:$PC$19,2,)&amp;INDEX($OL$1:$PC$19,6,),0)))+CP9*SUMPRODUCT($OL$7:$PC$7,$OL$17:$PC$17)-CP$12*INDEX($OF$1:$OK$19,17,MATCH(CP13,$OF$1:$OK$1,0))+CP9*SUMPRODUCT($OL$7:$PC$7,$OL$10:$PC$10)*SUMPRODUCT($OF$10:$OI$10,$OF$17:$OI$17)+SUMPRODUCT($OL$7:$PC$7,$OL$11:$PC$11)*SUMPRODUCT($OF$11:$OI$11,$OF$17:$OI$17),"")</f>
        <v/>
      </c>
      <c r="CQ17" s="19" t="str">
        <f t="array" ref="CQ17">IF(CQ7="1",SUM(CQ148:CQ150)/3.6-PRODUCT(CQ9,INDEX($OL$1:$PC$19,17,MATCH(CQ$2&amp;CQ$6,INDEX($OL$1:$PC$19,2,)&amp;INDEX($OL$1:$PC$19,6,),0)))+CQ9*SUMPRODUCT($OL$7:$PC$7,$OL$17:$PC$17)-CQ$12*INDEX($OF$1:$OK$19,17,MATCH(CQ13,$OF$1:$OK$1,0))+CQ9*SUMPRODUCT($OL$7:$PC$7,$OL$10:$PC$10)*SUMPRODUCT($OF$10:$OI$10,$OF$17:$OI$17)+SUMPRODUCT($OL$7:$PC$7,$OL$11:$PC$11)*SUMPRODUCT($OF$11:$OI$11,$OF$17:$OI$17),"")</f>
        <v/>
      </c>
      <c r="CR17" s="19" t="str">
        <f t="array" ref="CR17">IF(CR7="1",SUM(CR148:CR150)/3.6-PRODUCT(CR9,INDEX($OL$1:$PC$19,17,MATCH(CR$2&amp;CR$6,INDEX($OL$1:$PC$19,2,)&amp;INDEX($OL$1:$PC$19,6,),0)))+CR9*SUMPRODUCT($OL$7:$PC$7,$OL$17:$PC$17)-CR$12*INDEX($OF$1:$OK$19,17,MATCH(CR13,$OF$1:$OK$1,0))+CR9*SUMPRODUCT($OL$7:$PC$7,$OL$10:$PC$10)*SUMPRODUCT($OF$10:$OI$10,$OF$17:$OI$17)+SUMPRODUCT($OL$7:$PC$7,$OL$11:$PC$11)*SUMPRODUCT($OF$11:$OI$11,$OF$17:$OI$17),"")</f>
        <v/>
      </c>
      <c r="CS17" s="19" t="str">
        <f t="array" ref="CS17">IF(CS7="1",SUM(CS148:CS150)/3.6-PRODUCT(CS9,INDEX($OL$1:$PC$19,17,MATCH(CS$2&amp;CS$6,INDEX($OL$1:$PC$19,2,)&amp;INDEX($OL$1:$PC$19,6,),0)))+CS9*SUMPRODUCT($OL$7:$PC$7,$OL$17:$PC$17)-CS$12*INDEX($OF$1:$OK$19,17,MATCH(CS13,$OF$1:$OK$1,0))+CS9*SUMPRODUCT($OL$7:$PC$7,$OL$10:$PC$10)*SUMPRODUCT($OF$10:$OI$10,$OF$17:$OI$17)+SUMPRODUCT($OL$7:$PC$7,$OL$11:$PC$11)*SUMPRODUCT($OF$11:$OI$11,$OF$17:$OI$17),"")</f>
        <v/>
      </c>
      <c r="CT17" s="19" t="str">
        <f t="array" ref="CT17">IF(CT7="1",SUM(CT148:CT150)/3.6-PRODUCT(CT9,INDEX($OL$1:$PC$19,17,MATCH(CT$2&amp;CT$6,INDEX($OL$1:$PC$19,2,)&amp;INDEX($OL$1:$PC$19,6,),0)))+CT9*SUMPRODUCT($OL$7:$PC$7,$OL$17:$PC$17)-CT$12*INDEX($OF$1:$OK$19,17,MATCH(CT13,$OF$1:$OK$1,0))+CT9*SUMPRODUCT($OL$7:$PC$7,$OL$10:$PC$10)*SUMPRODUCT($OF$10:$OI$10,$OF$17:$OI$17)+SUMPRODUCT($OL$7:$PC$7,$OL$11:$PC$11)*SUMPRODUCT($OF$11:$OI$11,$OF$17:$OI$17),"")</f>
        <v/>
      </c>
      <c r="CU17" s="19" t="str">
        <f t="array" ref="CU17">IF(CU7="1",SUM(CU148:CU150)/3.6-PRODUCT(CU9,INDEX($OL$1:$PC$19,17,MATCH(CU$2&amp;CU$6,INDEX($OL$1:$PC$19,2,)&amp;INDEX($OL$1:$PC$19,6,),0)))+CU9*SUMPRODUCT($OL$7:$PC$7,$OL$17:$PC$17)-CU$12*INDEX($OF$1:$OK$19,17,MATCH(CU13,$OF$1:$OK$1,0))+CU9*SUMPRODUCT($OL$7:$PC$7,$OL$10:$PC$10)*SUMPRODUCT($OF$10:$OI$10,$OF$17:$OI$17)+SUMPRODUCT($OL$7:$PC$7,$OL$11:$PC$11)*SUMPRODUCT($OF$11:$OI$11,$OF$17:$OI$17),"")</f>
        <v/>
      </c>
      <c r="CV17" s="19" t="str">
        <f t="array" ref="CV17">IF(CV7="1",SUM(CV148:CV150)/3.6-PRODUCT(CV9,INDEX($OL$1:$PC$19,17,MATCH(CV$2&amp;CV$6,INDEX($OL$1:$PC$19,2,)&amp;INDEX($OL$1:$PC$19,6,),0)))+CV9*SUMPRODUCT($OL$7:$PC$7,$OL$17:$PC$17)-CV$12*INDEX($OF$1:$OK$19,17,MATCH(CV13,$OF$1:$OK$1,0))+CV9*SUMPRODUCT($OL$7:$PC$7,$OL$10:$PC$10)*SUMPRODUCT($OF$10:$OI$10,$OF$17:$OI$17)+SUMPRODUCT($OL$7:$PC$7,$OL$11:$PC$11)*SUMPRODUCT($OF$11:$OI$11,$OF$17:$OI$17),"")</f>
        <v/>
      </c>
      <c r="CW17" s="19" t="str">
        <f t="array" ref="CW17">IF(CW7="1",SUM(CW148:CW150)/3.6-PRODUCT(CW9,INDEX($OL$1:$PC$19,17,MATCH(CW$2&amp;CW$6,INDEX($OL$1:$PC$19,2,)&amp;INDEX($OL$1:$PC$19,6,),0)))+CW9*SUMPRODUCT($OL$7:$PC$7,$OL$17:$PC$17)-CW$12*INDEX($OF$1:$OK$19,17,MATCH(CW13,$OF$1:$OK$1,0))+CW9*SUMPRODUCT($OL$7:$PC$7,$OL$10:$PC$10)*SUMPRODUCT($OF$10:$OI$10,$OF$17:$OI$17)+SUMPRODUCT($OL$7:$PC$7,$OL$11:$PC$11)*SUMPRODUCT($OF$11:$OI$11,$OF$17:$OI$17),"")</f>
        <v/>
      </c>
      <c r="CX17" s="19" t="str">
        <f t="array" ref="CX17">IF(CX7="1",SUM(CX148:CX150)/3.6-PRODUCT(CX9,INDEX($OL$1:$PC$19,17,MATCH(CX$2&amp;CX$6,INDEX($OL$1:$PC$19,2,)&amp;INDEX($OL$1:$PC$19,6,),0)))+CX9*SUMPRODUCT($OL$7:$PC$7,$OL$17:$PC$17)-CX$12*INDEX($OF$1:$OK$19,17,MATCH(CX13,$OF$1:$OK$1,0))+CX9*SUMPRODUCT($OL$7:$PC$7,$OL$10:$PC$10)*SUMPRODUCT($OF$10:$OI$10,$OF$17:$OI$17)+SUMPRODUCT($OL$7:$PC$7,$OL$11:$PC$11)*SUMPRODUCT($OF$11:$OI$11,$OF$17:$OI$17),"")</f>
        <v/>
      </c>
      <c r="CY17" s="19" t="str">
        <f t="array" ref="CY17">IF(CY7="1",SUM(CY148:CY150)/3.6-PRODUCT(CY9,INDEX($OL$1:$PC$19,17,MATCH(CY$2&amp;CY$6,INDEX($OL$1:$PC$19,2,)&amp;INDEX($OL$1:$PC$19,6,),0)))+CY9*SUMPRODUCT($OL$7:$PC$7,$OL$17:$PC$17)-CY$12*INDEX($OF$1:$OK$19,17,MATCH(CY13,$OF$1:$OK$1,0))+CY9*SUMPRODUCT($OL$7:$PC$7,$OL$10:$PC$10)*SUMPRODUCT($OF$10:$OI$10,$OF$17:$OI$17)+SUMPRODUCT($OL$7:$PC$7,$OL$11:$PC$11)*SUMPRODUCT($OF$11:$OI$11,$OF$17:$OI$17),"")</f>
        <v/>
      </c>
      <c r="CZ17" s="19" t="str">
        <f t="array" ref="CZ17">IF(CZ7="1",SUM(CZ148:CZ150)/3.6-PRODUCT(CZ9,INDEX($OL$1:$PC$19,17,MATCH(CZ$2&amp;CZ$6,INDEX($OL$1:$PC$19,2,)&amp;INDEX($OL$1:$PC$19,6,),0)))+CZ9*SUMPRODUCT($OL$7:$PC$7,$OL$17:$PC$17)-CZ$12*INDEX($OF$1:$OK$19,17,MATCH(CZ13,$OF$1:$OK$1,0))+CZ9*SUMPRODUCT($OL$7:$PC$7,$OL$10:$PC$10)*SUMPRODUCT($OF$10:$OI$10,$OF$17:$OI$17)+SUMPRODUCT($OL$7:$PC$7,$OL$11:$PC$11)*SUMPRODUCT($OF$11:$OI$11,$OF$17:$OI$17),"")</f>
        <v/>
      </c>
      <c r="DA17" s="19" t="str">
        <f t="array" ref="DA17">IF(DA7="1",SUM(DA148:DA150)/3.6-PRODUCT(DA9,INDEX($OL$1:$PC$19,17,MATCH(DA$2&amp;DA$6,INDEX($OL$1:$PC$19,2,)&amp;INDEX($OL$1:$PC$19,6,),0)))+DA9*SUMPRODUCT($OL$7:$PC$7,$OL$17:$PC$17)-DA$12*INDEX($OF$1:$OK$19,17,MATCH(DA13,$OF$1:$OK$1,0))+DA9*SUMPRODUCT($OL$7:$PC$7,$OL$10:$PC$10)*SUMPRODUCT($OF$10:$OI$10,$OF$17:$OI$17)+SUMPRODUCT($OL$7:$PC$7,$OL$11:$PC$11)*SUMPRODUCT($OF$11:$OI$11,$OF$17:$OI$17),"")</f>
        <v/>
      </c>
      <c r="DB17" s="19" t="str">
        <f t="array" ref="DB17">IF(DB7="1",SUM(DB148:DB150)/3.6-PRODUCT(DB9,INDEX($OL$1:$PC$19,17,MATCH(DB$2&amp;DB$6,INDEX($OL$1:$PC$19,2,)&amp;INDEX($OL$1:$PC$19,6,),0)))+DB9*SUMPRODUCT($OL$7:$PC$7,$OL$17:$PC$17)-DB$12*INDEX($OF$1:$OK$19,17,MATCH(DB13,$OF$1:$OK$1,0))+DB9*SUMPRODUCT($OL$7:$PC$7,$OL$10:$PC$10)*SUMPRODUCT($OF$10:$OI$10,$OF$17:$OI$17)+SUMPRODUCT($OL$7:$PC$7,$OL$11:$PC$11)*SUMPRODUCT($OF$11:$OI$11,$OF$17:$OI$17),"")</f>
        <v/>
      </c>
      <c r="DC17" s="19" t="str">
        <f t="array" ref="DC17">IF(DC7="1",SUM(DC148:DC150)/3.6-PRODUCT(DC9,INDEX($OL$1:$PC$19,17,MATCH(DC$2&amp;DC$6,INDEX($OL$1:$PC$19,2,)&amp;INDEX($OL$1:$PC$19,6,),0)))+DC9*SUMPRODUCT($OL$7:$PC$7,$OL$17:$PC$17)-DC$12*INDEX($OF$1:$OK$19,17,MATCH(DC13,$OF$1:$OK$1,0))+DC9*SUMPRODUCT($OL$7:$PC$7,$OL$10:$PC$10)*SUMPRODUCT($OF$10:$OI$10,$OF$17:$OI$17)+SUMPRODUCT($OL$7:$PC$7,$OL$11:$PC$11)*SUMPRODUCT($OF$11:$OI$11,$OF$17:$OI$17),"")</f>
        <v/>
      </c>
      <c r="DD17" s="19" t="str">
        <f t="array" ref="DD17">IF(DD7="1",SUM(DD148:DD150)/3.6-PRODUCT(DD9,INDEX($OL$1:$PC$19,17,MATCH(DD$2&amp;DD$6,INDEX($OL$1:$PC$19,2,)&amp;INDEX($OL$1:$PC$19,6,),0)))+DD9*SUMPRODUCT($OL$7:$PC$7,$OL$17:$PC$17)-DD$12*INDEX($OF$1:$OK$19,17,MATCH(DD13,$OF$1:$OK$1,0))+DD9*SUMPRODUCT($OL$7:$PC$7,$OL$10:$PC$10)*SUMPRODUCT($OF$10:$OI$10,$OF$17:$OI$17)+SUMPRODUCT($OL$7:$PC$7,$OL$11:$PC$11)*SUMPRODUCT($OF$11:$OI$11,$OF$17:$OI$17),"")</f>
        <v/>
      </c>
      <c r="DE17" s="19" t="str">
        <f t="array" ref="DE17">IF(DE7="1",SUM(DE148:DE150)/3.6-PRODUCT(DE9,INDEX($OL$1:$PC$19,17,MATCH(DE$2&amp;DE$6,INDEX($OL$1:$PC$19,2,)&amp;INDEX($OL$1:$PC$19,6,),0)))+DE9*SUMPRODUCT($OL$7:$PC$7,$OL$17:$PC$17)-DE$12*INDEX($OF$1:$OK$19,17,MATCH(DE13,$OF$1:$OK$1,0))+DE9*SUMPRODUCT($OL$7:$PC$7,$OL$10:$PC$10)*SUMPRODUCT($OF$10:$OI$10,$OF$17:$OI$17)+SUMPRODUCT($OL$7:$PC$7,$OL$11:$PC$11)*SUMPRODUCT($OF$11:$OI$11,$OF$17:$OI$17),"")</f>
        <v/>
      </c>
      <c r="DF17" s="19" t="str">
        <f t="array" ref="DF17">IF(DF7="1",SUM(DF148:DF150)/3.6-PRODUCT(DF9,INDEX($OL$1:$PC$19,17,MATCH(DF$2&amp;DF$6,INDEX($OL$1:$PC$19,2,)&amp;INDEX($OL$1:$PC$19,6,),0)))+DF9*SUMPRODUCT($OL$7:$PC$7,$OL$17:$PC$17)-DF$12*INDEX($OF$1:$OK$19,17,MATCH(DF13,$OF$1:$OK$1,0))+DF9*SUMPRODUCT($OL$7:$PC$7,$OL$10:$PC$10)*SUMPRODUCT($OF$10:$OI$10,$OF$17:$OI$17)+SUMPRODUCT($OL$7:$PC$7,$OL$11:$PC$11)*SUMPRODUCT($OF$11:$OI$11,$OF$17:$OI$17),"")</f>
        <v/>
      </c>
      <c r="DG17" s="19" t="str">
        <f t="array" ref="DG17">IF(DG7="1",SUM(DG148:DG150)/3.6-PRODUCT(DG9,INDEX($OL$1:$PC$19,17,MATCH(DG$2&amp;DG$6,INDEX($OL$1:$PC$19,2,)&amp;INDEX($OL$1:$PC$19,6,),0)))+DG9*SUMPRODUCT($OL$7:$PC$7,$OL$17:$PC$17)-DG$12*INDEX($OF$1:$OK$19,17,MATCH(DG13,$OF$1:$OK$1,0))+DG9*SUMPRODUCT($OL$7:$PC$7,$OL$10:$PC$10)*SUMPRODUCT($OF$10:$OI$10,$OF$17:$OI$17)+SUMPRODUCT($OL$7:$PC$7,$OL$11:$PC$11)*SUMPRODUCT($OF$11:$OI$11,$OF$17:$OI$17),"")</f>
        <v/>
      </c>
      <c r="DH17" s="19" t="str">
        <f t="array" ref="DH17">IF(DH7="1",SUM(DH148:DH150)/3.6-PRODUCT(DH9,INDEX($OL$1:$PC$19,17,MATCH(DH$2&amp;DH$6,INDEX($OL$1:$PC$19,2,)&amp;INDEX($OL$1:$PC$19,6,),0)))+DH9*SUMPRODUCT($OL$7:$PC$7,$OL$17:$PC$17)-DH$12*INDEX($OF$1:$OK$19,17,MATCH(DH13,$OF$1:$OK$1,0))+DH9*SUMPRODUCT($OL$7:$PC$7,$OL$10:$PC$10)*SUMPRODUCT($OF$10:$OI$10,$OF$17:$OI$17)+SUMPRODUCT($OL$7:$PC$7,$OL$11:$PC$11)*SUMPRODUCT($OF$11:$OI$11,$OF$17:$OI$17),"")</f>
        <v/>
      </c>
      <c r="DI17" s="19" t="str">
        <f t="array" ref="DI17">IF(DI7="1",SUM(DI148:DI150)/3.6-PRODUCT(DI9,INDEX($OL$1:$PC$19,17,MATCH(DI$2&amp;DI$6,INDEX($OL$1:$PC$19,2,)&amp;INDEX($OL$1:$PC$19,6,),0)))+DI9*SUMPRODUCT($OL$7:$PC$7,$OL$17:$PC$17)-DI$12*INDEX($OF$1:$OK$19,17,MATCH(DI13,$OF$1:$OK$1,0))+DI9*SUMPRODUCT($OL$7:$PC$7,$OL$10:$PC$10)*SUMPRODUCT($OF$10:$OI$10,$OF$17:$OI$17)+SUMPRODUCT($OL$7:$PC$7,$OL$11:$PC$11)*SUMPRODUCT($OF$11:$OI$11,$OF$17:$OI$17),"")</f>
        <v/>
      </c>
      <c r="DJ17" s="19" t="str">
        <f t="array" ref="DJ17">IF(DJ7="1",SUM(DJ148:DJ150)/3.6-PRODUCT(DJ9,INDEX($OL$1:$PC$19,17,MATCH(DJ$2&amp;DJ$6,INDEX($OL$1:$PC$19,2,)&amp;INDEX($OL$1:$PC$19,6,),0)))+DJ9*SUMPRODUCT($OL$7:$PC$7,$OL$17:$PC$17)-DJ$12*INDEX($OF$1:$OK$19,17,MATCH(DJ13,$OF$1:$OK$1,0))+DJ9*SUMPRODUCT($OL$7:$PC$7,$OL$10:$PC$10)*SUMPRODUCT($OF$10:$OI$10,$OF$17:$OI$17)+SUMPRODUCT($OL$7:$PC$7,$OL$11:$PC$11)*SUMPRODUCT($OF$11:$OI$11,$OF$17:$OI$17),"")</f>
        <v/>
      </c>
      <c r="DK17" s="19" t="str">
        <f t="array" ref="DK17">IF(DK7="1",SUM(DK148:DK150)/3.6-PRODUCT(DK9,INDEX($OL$1:$PC$19,17,MATCH(DK$2&amp;DK$6,INDEX($OL$1:$PC$19,2,)&amp;INDEX($OL$1:$PC$19,6,),0)))+DK9*SUMPRODUCT($OL$7:$PC$7,$OL$17:$PC$17)-DK$12*INDEX($OF$1:$OK$19,17,MATCH(DK13,$OF$1:$OK$1,0))+DK9*SUMPRODUCT($OL$7:$PC$7,$OL$10:$PC$10)*SUMPRODUCT($OF$10:$OI$10,$OF$17:$OI$17)+SUMPRODUCT($OL$7:$PC$7,$OL$11:$PC$11)*SUMPRODUCT($OF$11:$OI$11,$OF$17:$OI$17),"")</f>
        <v/>
      </c>
      <c r="DL17" s="19" t="str">
        <f t="array" ref="DL17">IF(DL7="1",SUM(DL148:DL150)/3.6-PRODUCT(DL9,INDEX($OL$1:$PC$19,17,MATCH(DL$2&amp;DL$6,INDEX($OL$1:$PC$19,2,)&amp;INDEX($OL$1:$PC$19,6,),0)))+DL9*SUMPRODUCT($OL$7:$PC$7,$OL$17:$PC$17)-DL$12*INDEX($OF$1:$OK$19,17,MATCH(DL13,$OF$1:$OK$1,0))+DL9*SUMPRODUCT($OL$7:$PC$7,$OL$10:$PC$10)*SUMPRODUCT($OF$10:$OI$10,$OF$17:$OI$17)+SUMPRODUCT($OL$7:$PC$7,$OL$11:$PC$11)*SUMPRODUCT($OF$11:$OI$11,$OF$17:$OI$17),"")</f>
        <v/>
      </c>
      <c r="DM17" s="19" t="str">
        <f t="array" ref="DM17">IF(DM7="1",SUM(DM148:DM150)/3.6-PRODUCT(DM9,INDEX($OL$1:$PC$19,17,MATCH(DM$2&amp;DM$6,INDEX($OL$1:$PC$19,2,)&amp;INDEX($OL$1:$PC$19,6,),0)))+DM9*SUMPRODUCT($OL$7:$PC$7,$OL$17:$PC$17)-DM$12*INDEX($OF$1:$OK$19,17,MATCH(DM13,$OF$1:$OK$1,0))+DM9*SUMPRODUCT($OL$7:$PC$7,$OL$10:$PC$10)*SUMPRODUCT($OF$10:$OI$10,$OF$17:$OI$17)+SUMPRODUCT($OL$7:$PC$7,$OL$11:$PC$11)*SUMPRODUCT($OF$11:$OI$11,$OF$17:$OI$17),"")</f>
        <v/>
      </c>
      <c r="DN17" s="19" t="str">
        <f t="array" ref="DN17">IF(DN7="1",SUM(DN148:DN150)/3.6-PRODUCT(DN9,INDEX($OL$1:$PC$19,17,MATCH(DN$2&amp;DN$6,INDEX($OL$1:$PC$19,2,)&amp;INDEX($OL$1:$PC$19,6,),0)))+DN9*SUMPRODUCT($OL$7:$PC$7,$OL$17:$PC$17)-DN$12*INDEX($OF$1:$OK$19,17,MATCH(DN13,$OF$1:$OK$1,0))+DN9*SUMPRODUCT($OL$7:$PC$7,$OL$10:$PC$10)*SUMPRODUCT($OF$10:$OI$10,$OF$17:$OI$17)+SUMPRODUCT($OL$7:$PC$7,$OL$11:$PC$11)*SUMPRODUCT($OF$11:$OI$11,$OF$17:$OI$17),"")</f>
        <v/>
      </c>
      <c r="DO17" s="19" t="str">
        <f t="array" ref="DO17">IF(DO7="1",SUM(DO148:DO150)/3.6-PRODUCT(DO9,INDEX($OL$1:$PC$19,17,MATCH(DO$2&amp;DO$6,INDEX($OL$1:$PC$19,2,)&amp;INDEX($OL$1:$PC$19,6,),0)))+DO9*SUMPRODUCT($OL$7:$PC$7,$OL$17:$PC$17)-DO$12*INDEX($OF$1:$OK$19,17,MATCH(DO13,$OF$1:$OK$1,0))+DO9*SUMPRODUCT($OL$7:$PC$7,$OL$10:$PC$10)*SUMPRODUCT($OF$10:$OI$10,$OF$17:$OI$17)+SUMPRODUCT($OL$7:$PC$7,$OL$11:$PC$11)*SUMPRODUCT($OF$11:$OI$11,$OF$17:$OI$17),"")</f>
        <v/>
      </c>
      <c r="DP17" s="19" t="str">
        <f t="array" ref="DP17">IF(DP7="1",SUM(DP148:DP150)/3.6-PRODUCT(DP9,INDEX($OL$1:$PC$19,17,MATCH(DP$2&amp;DP$6,INDEX($OL$1:$PC$19,2,)&amp;INDEX($OL$1:$PC$19,6,),0)))+DP9*SUMPRODUCT($OL$7:$PC$7,$OL$17:$PC$17)-DP$12*INDEX($OF$1:$OK$19,17,MATCH(DP13,$OF$1:$OK$1,0))+DP9*SUMPRODUCT($OL$7:$PC$7,$OL$10:$PC$10)*SUMPRODUCT($OF$10:$OI$10,$OF$17:$OI$17)+SUMPRODUCT($OL$7:$PC$7,$OL$11:$PC$11)*SUMPRODUCT($OF$11:$OI$11,$OF$17:$OI$17),"")</f>
        <v/>
      </c>
      <c r="DQ17" s="19" t="str">
        <f t="array" ref="DQ17">IF(DQ7="1",SUM(DQ148:DQ150)/3.6-PRODUCT(DQ9,INDEX($OL$1:$PC$19,17,MATCH(DQ$2&amp;DQ$6,INDEX($OL$1:$PC$19,2,)&amp;INDEX($OL$1:$PC$19,6,),0)))+DQ9*SUMPRODUCT($OL$7:$PC$7,$OL$17:$PC$17)-DQ$12*INDEX($OF$1:$OK$19,17,MATCH(DQ13,$OF$1:$OK$1,0))+DQ9*SUMPRODUCT($OL$7:$PC$7,$OL$10:$PC$10)*SUMPRODUCT($OF$10:$OI$10,$OF$17:$OI$17)+SUMPRODUCT($OL$7:$PC$7,$OL$11:$PC$11)*SUMPRODUCT($OF$11:$OI$11,$OF$17:$OI$17),"")</f>
        <v/>
      </c>
      <c r="DR17" s="19" t="str">
        <f t="array" ref="DR17">IF(DR7="1",SUM(DR148:DR150)/3.6-PRODUCT(DR9,INDEX($OL$1:$PC$19,17,MATCH(DR$2&amp;DR$6,INDEX($OL$1:$PC$19,2,)&amp;INDEX($OL$1:$PC$19,6,),0)))+DR9*SUMPRODUCT($OL$7:$PC$7,$OL$17:$PC$17)-DR$12*INDEX($OF$1:$OK$19,17,MATCH(DR13,$OF$1:$OK$1,0))+DR9*SUMPRODUCT($OL$7:$PC$7,$OL$10:$PC$10)*SUMPRODUCT($OF$10:$OI$10,$OF$17:$OI$17)+SUMPRODUCT($OL$7:$PC$7,$OL$11:$PC$11)*SUMPRODUCT($OF$11:$OI$11,$OF$17:$OI$17),"")</f>
        <v/>
      </c>
      <c r="DS17" s="19" t="str">
        <f t="array" ref="DS17">IF(DS7="1",SUM(DS148:DS150)/3.6-PRODUCT(DS9,INDEX($OL$1:$PC$19,17,MATCH(DS$2&amp;DS$6,INDEX($OL$1:$PC$19,2,)&amp;INDEX($OL$1:$PC$19,6,),0)))+DS9*SUMPRODUCT($OL$7:$PC$7,$OL$17:$PC$17)-DS$12*INDEX($OF$1:$OK$19,17,MATCH(DS13,$OF$1:$OK$1,0))+DS9*SUMPRODUCT($OL$7:$PC$7,$OL$10:$PC$10)*SUMPRODUCT($OF$10:$OI$10,$OF$17:$OI$17)+SUMPRODUCT($OL$7:$PC$7,$OL$11:$PC$11)*SUMPRODUCT($OF$11:$OI$11,$OF$17:$OI$17),"")</f>
        <v/>
      </c>
      <c r="DT17" s="19" t="str">
        <f t="array" ref="DT17">IF(DT7="1",SUM(DT148:DT150)/3.6-PRODUCT(DT9,INDEX($OL$1:$PC$19,17,MATCH(DT$2&amp;DT$6,INDEX($OL$1:$PC$19,2,)&amp;INDEX($OL$1:$PC$19,6,),0)))+DT9*SUMPRODUCT($OL$7:$PC$7,$OL$17:$PC$17)-DT$12*INDEX($OF$1:$OK$19,17,MATCH(DT13,$OF$1:$OK$1,0))+DT9*SUMPRODUCT($OL$7:$PC$7,$OL$10:$PC$10)*SUMPRODUCT($OF$10:$OI$10,$OF$17:$OI$17)+SUMPRODUCT($OL$7:$PC$7,$OL$11:$PC$11)*SUMPRODUCT($OF$11:$OI$11,$OF$17:$OI$17),"")</f>
        <v/>
      </c>
      <c r="DU17" s="19" t="str">
        <f t="array" ref="DU17">IF(DU7="1",SUM(DU148:DU150)/3.6-PRODUCT(DU9,INDEX($OL$1:$PC$19,17,MATCH(DU$2&amp;DU$6,INDEX($OL$1:$PC$19,2,)&amp;INDEX($OL$1:$PC$19,6,),0)))+DU9*SUMPRODUCT($OL$7:$PC$7,$OL$17:$PC$17)-DU$12*INDEX($OF$1:$OK$19,17,MATCH(DU13,$OF$1:$OK$1,0))+DU9*SUMPRODUCT($OL$7:$PC$7,$OL$10:$PC$10)*SUMPRODUCT($OF$10:$OI$10,$OF$17:$OI$17)+SUMPRODUCT($OL$7:$PC$7,$OL$11:$PC$11)*SUMPRODUCT($OF$11:$OI$11,$OF$17:$OI$17),"")</f>
        <v/>
      </c>
      <c r="DV17" s="19" t="str">
        <f t="array" ref="DV17">IF(DV7="1",SUM(DV148:DV150)/3.6-PRODUCT(DV9,INDEX($OL$1:$PC$19,17,MATCH(DV$2&amp;DV$6,INDEX($OL$1:$PC$19,2,)&amp;INDEX($OL$1:$PC$19,6,),0)))+DV9*SUMPRODUCT($OL$7:$PC$7,$OL$17:$PC$17)-DV$12*INDEX($OF$1:$OK$19,17,MATCH(DV13,$OF$1:$OK$1,0))+DV9*SUMPRODUCT($OL$7:$PC$7,$OL$10:$PC$10)*SUMPRODUCT($OF$10:$OI$10,$OF$17:$OI$17)+SUMPRODUCT($OL$7:$PC$7,$OL$11:$PC$11)*SUMPRODUCT($OF$11:$OI$11,$OF$17:$OI$17),"")</f>
        <v/>
      </c>
      <c r="DW17" s="19" t="str">
        <f t="array" ref="DW17">IF(DW7="1",SUM(DW148:DW150)/3.6-PRODUCT(DW9,INDEX($OL$1:$PC$19,17,MATCH(DW$2&amp;DW$6,INDEX($OL$1:$PC$19,2,)&amp;INDEX($OL$1:$PC$19,6,),0)))+DW9*SUMPRODUCT($OL$7:$PC$7,$OL$17:$PC$17)-DW$12*INDEX($OF$1:$OK$19,17,MATCH(DW13,$OF$1:$OK$1,0))+DW9*SUMPRODUCT($OL$7:$PC$7,$OL$10:$PC$10)*SUMPRODUCT($OF$10:$OI$10,$OF$17:$OI$17)+SUMPRODUCT($OL$7:$PC$7,$OL$11:$PC$11)*SUMPRODUCT($OF$11:$OI$11,$OF$17:$OI$17),"")</f>
        <v/>
      </c>
      <c r="DX17" s="19" t="str">
        <f t="array" ref="DX17">IF(DX7="1",SUM(DX148:DX150)/3.6-PRODUCT(DX9,INDEX($OL$1:$PC$19,17,MATCH(DX$2&amp;DX$6,INDEX($OL$1:$PC$19,2,)&amp;INDEX($OL$1:$PC$19,6,),0)))+DX9*SUMPRODUCT($OL$7:$PC$7,$OL$17:$PC$17)-DX$12*INDEX($OF$1:$OK$19,17,MATCH(DX13,$OF$1:$OK$1,0))+DX9*SUMPRODUCT($OL$7:$PC$7,$OL$10:$PC$10)*SUMPRODUCT($OF$10:$OI$10,$OF$17:$OI$17)+SUMPRODUCT($OL$7:$PC$7,$OL$11:$PC$11)*SUMPRODUCT($OF$11:$OI$11,$OF$17:$OI$17),"")</f>
        <v/>
      </c>
      <c r="DY17" s="19" t="str">
        <f t="array" ref="DY17">IF(DY7="1",SUM(DY148:DY150)/3.6-PRODUCT(DY9,INDEX($OL$1:$PC$19,17,MATCH(DY$2&amp;DY$6,INDEX($OL$1:$PC$19,2,)&amp;INDEX($OL$1:$PC$19,6,),0)))+DY9*SUMPRODUCT($OL$7:$PC$7,$OL$17:$PC$17)-DY$12*INDEX($OF$1:$OK$19,17,MATCH(DY13,$OF$1:$OK$1,0))+DY9*SUMPRODUCT($OL$7:$PC$7,$OL$10:$PC$10)*SUMPRODUCT($OF$10:$OI$10,$OF$17:$OI$17)+SUMPRODUCT($OL$7:$PC$7,$OL$11:$PC$11)*SUMPRODUCT($OF$11:$OI$11,$OF$17:$OI$17),"")</f>
        <v/>
      </c>
      <c r="DZ17" s="19" t="str">
        <f t="array" ref="DZ17">IF(DZ7="1",SUM(DZ148:DZ150)/3.6-PRODUCT(DZ9,INDEX($OL$1:$PC$19,17,MATCH(DZ$2&amp;DZ$6,INDEX($OL$1:$PC$19,2,)&amp;INDEX($OL$1:$PC$19,6,),0)))+DZ9*SUMPRODUCT($OL$7:$PC$7,$OL$17:$PC$17)-DZ$12*INDEX($OF$1:$OK$19,17,MATCH(DZ13,$OF$1:$OK$1,0))+DZ9*SUMPRODUCT($OL$7:$PC$7,$OL$10:$PC$10)*SUMPRODUCT($OF$10:$OI$10,$OF$17:$OI$17)+SUMPRODUCT($OL$7:$PC$7,$OL$11:$PC$11)*SUMPRODUCT($OF$11:$OI$11,$OF$17:$OI$17),"")</f>
        <v/>
      </c>
      <c r="EA17" s="19" t="str">
        <f t="array" ref="EA17">IF(EA7="1",SUM(EA148:EA150)/3.6-PRODUCT(EA9,INDEX($OL$1:$PC$19,17,MATCH(EA$2&amp;EA$6,INDEX($OL$1:$PC$19,2,)&amp;INDEX($OL$1:$PC$19,6,),0)))+EA9*SUMPRODUCT($OL$7:$PC$7,$OL$17:$PC$17)-EA$12*INDEX($OF$1:$OK$19,17,MATCH(EA13,$OF$1:$OK$1,0))+EA9*SUMPRODUCT($OL$7:$PC$7,$OL$10:$PC$10)*SUMPRODUCT($OF$10:$OI$10,$OF$17:$OI$17)+SUMPRODUCT($OL$7:$PC$7,$OL$11:$PC$11)*SUMPRODUCT($OF$11:$OI$11,$OF$17:$OI$17),"")</f>
        <v/>
      </c>
      <c r="EB17" s="19" t="str">
        <f t="array" ref="EB17">IF(EB7="1",SUM(EB148:EB150)/3.6-PRODUCT(EB9,INDEX($OL$1:$PC$19,17,MATCH(EB$2&amp;EB$6,INDEX($OL$1:$PC$19,2,)&amp;INDEX($OL$1:$PC$19,6,),0)))+EB9*SUMPRODUCT($OL$7:$PC$7,$OL$17:$PC$17)-EB$12*INDEX($OF$1:$OK$19,17,MATCH(EB13,$OF$1:$OK$1,0))+EB9*SUMPRODUCT($OL$7:$PC$7,$OL$10:$PC$10)*SUMPRODUCT($OF$10:$OI$10,$OF$17:$OI$17)+SUMPRODUCT($OL$7:$PC$7,$OL$11:$PC$11)*SUMPRODUCT($OF$11:$OI$11,$OF$17:$OI$17),"")</f>
        <v/>
      </c>
      <c r="EC17" s="19" t="str">
        <f t="array" ref="EC17">IF(EC7="1",SUM(EC148:EC150)/3.6-PRODUCT(EC9,INDEX($OL$1:$PC$19,17,MATCH(EC$2&amp;EC$6,INDEX($OL$1:$PC$19,2,)&amp;INDEX($OL$1:$PC$19,6,),0)))+EC9*SUMPRODUCT($OL$7:$PC$7,$OL$17:$PC$17)-EC$12*INDEX($OF$1:$OK$19,17,MATCH(EC13,$OF$1:$OK$1,0))+EC9*SUMPRODUCT($OL$7:$PC$7,$OL$10:$PC$10)*SUMPRODUCT($OF$10:$OI$10,$OF$17:$OI$17)+SUMPRODUCT($OL$7:$PC$7,$OL$11:$PC$11)*SUMPRODUCT($OF$11:$OI$11,$OF$17:$OI$17),"")</f>
        <v/>
      </c>
      <c r="ED17" s="19" t="str">
        <f t="array" ref="ED17">IF(ED7="1",SUM(ED148:ED150)/3.6-PRODUCT(ED9,INDEX($OL$1:$PC$19,17,MATCH(ED$2&amp;ED$6,INDEX($OL$1:$PC$19,2,)&amp;INDEX($OL$1:$PC$19,6,),0)))+ED9*SUMPRODUCT($OL$7:$PC$7,$OL$17:$PC$17)-ED$12*INDEX($OF$1:$OK$19,17,MATCH(ED13,$OF$1:$OK$1,0))+ED9*SUMPRODUCT($OL$7:$PC$7,$OL$10:$PC$10)*SUMPRODUCT($OF$10:$OI$10,$OF$17:$OI$17)+SUMPRODUCT($OL$7:$PC$7,$OL$11:$PC$11)*SUMPRODUCT($OF$11:$OI$11,$OF$17:$OI$17),"")</f>
        <v/>
      </c>
      <c r="EE17" s="19" t="str">
        <f t="array" ref="EE17">IF(EE7="1",SUM(EE148:EE150)/3.6-PRODUCT(EE9,INDEX($OL$1:$PC$19,17,MATCH(EE$2&amp;EE$6,INDEX($OL$1:$PC$19,2,)&amp;INDEX($OL$1:$PC$19,6,),0)))+EE9*SUMPRODUCT($OL$7:$PC$7,$OL$17:$PC$17)-EE$12*INDEX($OF$1:$OK$19,17,MATCH(EE13,$OF$1:$OK$1,0))+EE9*SUMPRODUCT($OL$7:$PC$7,$OL$10:$PC$10)*SUMPRODUCT($OF$10:$OI$10,$OF$17:$OI$17)+SUMPRODUCT($OL$7:$PC$7,$OL$11:$PC$11)*SUMPRODUCT($OF$11:$OI$11,$OF$17:$OI$17),"")</f>
        <v/>
      </c>
      <c r="EF17" s="19" t="str">
        <f t="array" ref="EF17">IF(EF7="1",SUM(EF148:EF150)/3.6-PRODUCT(EF9,INDEX($OL$1:$PC$19,17,MATCH(EF$2&amp;EF$6,INDEX($OL$1:$PC$19,2,)&amp;INDEX($OL$1:$PC$19,6,),0)))+EF9*SUMPRODUCT($OL$7:$PC$7,$OL$17:$PC$17)-EF$12*INDEX($OF$1:$OK$19,17,MATCH(EF13,$OF$1:$OK$1,0))+EF9*SUMPRODUCT($OL$7:$PC$7,$OL$10:$PC$10)*SUMPRODUCT($OF$10:$OI$10,$OF$17:$OI$17)+SUMPRODUCT($OL$7:$PC$7,$OL$11:$PC$11)*SUMPRODUCT($OF$11:$OI$11,$OF$17:$OI$17),"")</f>
        <v/>
      </c>
      <c r="EG17" s="19" t="str">
        <f t="array" ref="EG17">IF(EG7="1",SUM(EG148:EG150)/3.6-PRODUCT(EG9,INDEX($OL$1:$PC$19,17,MATCH(EG$2&amp;EG$6,INDEX($OL$1:$PC$19,2,)&amp;INDEX($OL$1:$PC$19,6,),0)))+EG9*SUMPRODUCT($OL$7:$PC$7,$OL$17:$PC$17)-EG$12*INDEX($OF$1:$OK$19,17,MATCH(EG13,$OF$1:$OK$1,0))+EG9*SUMPRODUCT($OL$7:$PC$7,$OL$10:$PC$10)*SUMPRODUCT($OF$10:$OI$10,$OF$17:$OI$17)+SUMPRODUCT($OL$7:$PC$7,$OL$11:$PC$11)*SUMPRODUCT($OF$11:$OI$11,$OF$17:$OI$17),"")</f>
        <v/>
      </c>
      <c r="EH17" s="19" t="str">
        <f t="array" ref="EH17">IF(EH7="1",SUM(EH148:EH150)/3.6-PRODUCT(EH9,INDEX($OL$1:$PC$19,17,MATCH(EH$2&amp;EH$6,INDEX($OL$1:$PC$19,2,)&amp;INDEX($OL$1:$PC$19,6,),0)))+EH9*SUMPRODUCT($OL$7:$PC$7,$OL$17:$PC$17)-EH$12*INDEX($OF$1:$OK$19,17,MATCH(EH13,$OF$1:$OK$1,0))+EH9*SUMPRODUCT($OL$7:$PC$7,$OL$10:$PC$10)*SUMPRODUCT($OF$10:$OI$10,$OF$17:$OI$17)+SUMPRODUCT($OL$7:$PC$7,$OL$11:$PC$11)*SUMPRODUCT($OF$11:$OI$11,$OF$17:$OI$17),"")</f>
        <v/>
      </c>
      <c r="EI17" s="19" t="str">
        <f t="array" ref="EI17">IF(EI7="1",SUM(EI148:EI150)/3.6-PRODUCT(EI9,INDEX($OL$1:$PC$19,17,MATCH(EI$2&amp;EI$6,INDEX($OL$1:$PC$19,2,)&amp;INDEX($OL$1:$PC$19,6,),0)))+EI9*SUMPRODUCT($OL$7:$PC$7,$OL$17:$PC$17)-EI$12*INDEX($OF$1:$OK$19,17,MATCH(EI13,$OF$1:$OK$1,0))+EI9*SUMPRODUCT($OL$7:$PC$7,$OL$10:$PC$10)*SUMPRODUCT($OF$10:$OI$10,$OF$17:$OI$17)+SUMPRODUCT($OL$7:$PC$7,$OL$11:$PC$11)*SUMPRODUCT($OF$11:$OI$11,$OF$17:$OI$17),"")</f>
        <v/>
      </c>
      <c r="EJ17" s="19" t="str">
        <f t="array" ref="EJ17">IF(EJ7="1",SUM(EJ148:EJ150)/3.6-PRODUCT(EJ9,INDEX($OL$1:$PC$19,17,MATCH(EJ$2&amp;EJ$6,INDEX($OL$1:$PC$19,2,)&amp;INDEX($OL$1:$PC$19,6,),0)))+EJ9*SUMPRODUCT($OL$7:$PC$7,$OL$17:$PC$17)-EJ$12*INDEX($OF$1:$OK$19,17,MATCH(EJ13,$OF$1:$OK$1,0))+EJ9*SUMPRODUCT($OL$7:$PC$7,$OL$10:$PC$10)*SUMPRODUCT($OF$10:$OI$10,$OF$17:$OI$17)+SUMPRODUCT($OL$7:$PC$7,$OL$11:$PC$11)*SUMPRODUCT($OF$11:$OI$11,$OF$17:$OI$17),"")</f>
        <v/>
      </c>
      <c r="EK17" s="19" t="str">
        <f t="array" ref="EK17">IF(EK7="1",SUM(EK148:EK150)/3.6-PRODUCT(EK9,INDEX($OL$1:$PC$19,17,MATCH(EK$2&amp;EK$6,INDEX($OL$1:$PC$19,2,)&amp;INDEX($OL$1:$PC$19,6,),0)))+EK9*SUMPRODUCT($OL$7:$PC$7,$OL$17:$PC$17)-EK$12*INDEX($OF$1:$OK$19,17,MATCH(EK13,$OF$1:$OK$1,0))+EK9*SUMPRODUCT($OL$7:$PC$7,$OL$10:$PC$10)*SUMPRODUCT($OF$10:$OI$10,$OF$17:$OI$17)+SUMPRODUCT($OL$7:$PC$7,$OL$11:$PC$11)*SUMPRODUCT($OF$11:$OI$11,$OF$17:$OI$17),"")</f>
        <v/>
      </c>
      <c r="EL17" s="19" t="str">
        <f t="array" ref="EL17">IF(EL7="1",SUM(EL148:EL150)/3.6-PRODUCT(EL9,INDEX($OL$1:$PC$19,17,MATCH(EL$2&amp;EL$6,INDEX($OL$1:$PC$19,2,)&amp;INDEX($OL$1:$PC$19,6,),0)))+EL9*SUMPRODUCT($OL$7:$PC$7,$OL$17:$PC$17)-EL$12*INDEX($OF$1:$OK$19,17,MATCH(EL13,$OF$1:$OK$1,0))+EL9*SUMPRODUCT($OL$7:$PC$7,$OL$10:$PC$10)*SUMPRODUCT($OF$10:$OI$10,$OF$17:$OI$17)+SUMPRODUCT($OL$7:$PC$7,$OL$11:$PC$11)*SUMPRODUCT($OF$11:$OI$11,$OF$17:$OI$17),"")</f>
        <v/>
      </c>
      <c r="EM17" s="19" t="str">
        <f t="array" ref="EM17">IF(EM7="1",SUM(EM148:EM150)/3.6-PRODUCT(EM9,INDEX($OL$1:$PC$19,17,MATCH(EM$2&amp;EM$6,INDEX($OL$1:$PC$19,2,)&amp;INDEX($OL$1:$PC$19,6,),0)))+EM9*SUMPRODUCT($OL$7:$PC$7,$OL$17:$PC$17)-EM$12*INDEX($OF$1:$OK$19,17,MATCH(EM13,$OF$1:$OK$1,0))+EM9*SUMPRODUCT($OL$7:$PC$7,$OL$10:$PC$10)*SUMPRODUCT($OF$10:$OI$10,$OF$17:$OI$17)+SUMPRODUCT($OL$7:$PC$7,$OL$11:$PC$11)*SUMPRODUCT($OF$11:$OI$11,$OF$17:$OI$17),"")</f>
        <v/>
      </c>
      <c r="EN17" s="19" t="str">
        <f t="array" ref="EN17">IF(EN7="1",SUM(EN148:EN150)/3.6-PRODUCT(EN9,INDEX($OL$1:$PC$19,17,MATCH(EN$2&amp;EN$6,INDEX($OL$1:$PC$19,2,)&amp;INDEX($OL$1:$PC$19,6,),0)))+EN9*SUMPRODUCT($OL$7:$PC$7,$OL$17:$PC$17)-EN$12*INDEX($OF$1:$OK$19,17,MATCH(EN13,$OF$1:$OK$1,0))+EN9*SUMPRODUCT($OL$7:$PC$7,$OL$10:$PC$10)*SUMPRODUCT($OF$10:$OI$10,$OF$17:$OI$17)+SUMPRODUCT($OL$7:$PC$7,$OL$11:$PC$11)*SUMPRODUCT($OF$11:$OI$11,$OF$17:$OI$17),"")</f>
        <v/>
      </c>
      <c r="EO17" s="19" t="str">
        <f t="array" ref="EO17">IF(EO7="1",SUM(EO148:EO150)/3.6-PRODUCT(EO9,INDEX($OL$1:$PC$19,17,MATCH(EO$2&amp;EO$6,INDEX($OL$1:$PC$19,2,)&amp;INDEX($OL$1:$PC$19,6,),0)))+EO9*SUMPRODUCT($OL$7:$PC$7,$OL$17:$PC$17)-EO$12*INDEX($OF$1:$OK$19,17,MATCH(EO13,$OF$1:$OK$1,0))+EO9*SUMPRODUCT($OL$7:$PC$7,$OL$10:$PC$10)*SUMPRODUCT($OF$10:$OI$10,$OF$17:$OI$17)+SUMPRODUCT($OL$7:$PC$7,$OL$11:$PC$11)*SUMPRODUCT($OF$11:$OI$11,$OF$17:$OI$17),"")</f>
        <v/>
      </c>
      <c r="EP17" s="19" t="str">
        <f t="array" ref="EP17">IF(EP7="1",SUM(EP148:EP150)/3.6-PRODUCT(EP9,INDEX($OL$1:$PC$19,17,MATCH(EP$2&amp;EP$6,INDEX($OL$1:$PC$19,2,)&amp;INDEX($OL$1:$PC$19,6,),0)))+EP9*SUMPRODUCT($OL$7:$PC$7,$OL$17:$PC$17)-EP$12*INDEX($OF$1:$OK$19,17,MATCH(EP13,$OF$1:$OK$1,0))+EP9*SUMPRODUCT($OL$7:$PC$7,$OL$10:$PC$10)*SUMPRODUCT($OF$10:$OI$10,$OF$17:$OI$17)+SUMPRODUCT($OL$7:$PC$7,$OL$11:$PC$11)*SUMPRODUCT($OF$11:$OI$11,$OF$17:$OI$17),"")</f>
        <v/>
      </c>
      <c r="EQ17" s="19" t="str">
        <f t="array" ref="EQ17">IF(EQ7="1",SUM(EQ148:EQ150)/3.6-PRODUCT(EQ9,INDEX($OL$1:$PC$19,17,MATCH(EQ$2&amp;EQ$6,INDEX($OL$1:$PC$19,2,)&amp;INDEX($OL$1:$PC$19,6,),0)))+EQ9*SUMPRODUCT($OL$7:$PC$7,$OL$17:$PC$17)-EQ$12*INDEX($OF$1:$OK$19,17,MATCH(EQ13,$OF$1:$OK$1,0))+EQ9*SUMPRODUCT($OL$7:$PC$7,$OL$10:$PC$10)*SUMPRODUCT($OF$10:$OI$10,$OF$17:$OI$17)+SUMPRODUCT($OL$7:$PC$7,$OL$11:$PC$11)*SUMPRODUCT($OF$11:$OI$11,$OF$17:$OI$17),"")</f>
        <v/>
      </c>
      <c r="ER17" s="19" t="str">
        <f t="array" ref="ER17">IF(ER7="1",SUM(ER148:ER150)/3.6-PRODUCT(ER9,INDEX($OL$1:$PC$19,17,MATCH(ER$2&amp;ER$6,INDEX($OL$1:$PC$19,2,)&amp;INDEX($OL$1:$PC$19,6,),0)))+ER9*SUMPRODUCT($OL$7:$PC$7,$OL$17:$PC$17)-ER$12*INDEX($OF$1:$OK$19,17,MATCH(ER13,$OF$1:$OK$1,0))+ER9*SUMPRODUCT($OL$7:$PC$7,$OL$10:$PC$10)*SUMPRODUCT($OF$10:$OI$10,$OF$17:$OI$17)+SUMPRODUCT($OL$7:$PC$7,$OL$11:$PC$11)*SUMPRODUCT($OF$11:$OI$11,$OF$17:$OI$17),"")</f>
        <v/>
      </c>
      <c r="ES17" s="19" t="str">
        <f t="array" ref="ES17">IF(ES7="1",SUM(ES148:ES150)/3.6-PRODUCT(ES9,INDEX($OL$1:$PC$19,17,MATCH(ES$2&amp;ES$6,INDEX($OL$1:$PC$19,2,)&amp;INDEX($OL$1:$PC$19,6,),0)))+ES9*SUMPRODUCT($OL$7:$PC$7,$OL$17:$PC$17)-ES$12*INDEX($OF$1:$OK$19,17,MATCH(ES13,$OF$1:$OK$1,0))+ES9*SUMPRODUCT($OL$7:$PC$7,$OL$10:$PC$10)*SUMPRODUCT($OF$10:$OI$10,$OF$17:$OI$17)+SUMPRODUCT($OL$7:$PC$7,$OL$11:$PC$11)*SUMPRODUCT($OF$11:$OI$11,$OF$17:$OI$17),"")</f>
        <v/>
      </c>
      <c r="ET17" s="19" t="str">
        <f t="array" ref="ET17">IF(ET7="1",SUM(ET148:ET150)/3.6-PRODUCT(ET9,INDEX($OL$1:$PC$19,17,MATCH(ET$2&amp;ET$6,INDEX($OL$1:$PC$19,2,)&amp;INDEX($OL$1:$PC$19,6,),0)))+ET9*SUMPRODUCT($OL$7:$PC$7,$OL$17:$PC$17)-ET$12*INDEX($OF$1:$OK$19,17,MATCH(ET13,$OF$1:$OK$1,0))+ET9*SUMPRODUCT($OL$7:$PC$7,$OL$10:$PC$10)*SUMPRODUCT($OF$10:$OI$10,$OF$17:$OI$17)+SUMPRODUCT($OL$7:$PC$7,$OL$11:$PC$11)*SUMPRODUCT($OF$11:$OI$11,$OF$17:$OI$17),"")</f>
        <v/>
      </c>
      <c r="EU17" s="19" t="str">
        <f t="array" ref="EU17">IF(EU7="1",SUM(EU148:EU150)/3.6-PRODUCT(EU9,INDEX($OL$1:$PC$19,17,MATCH(EU$2&amp;EU$6,INDEX($OL$1:$PC$19,2,)&amp;INDEX($OL$1:$PC$19,6,),0)))+EU9*SUMPRODUCT($OL$7:$PC$7,$OL$17:$PC$17)-EU$12*INDEX($OF$1:$OK$19,17,MATCH(EU13,$OF$1:$OK$1,0))+EU9*SUMPRODUCT($OL$7:$PC$7,$OL$10:$PC$10)*SUMPRODUCT($OF$10:$OI$10,$OF$17:$OI$17)+SUMPRODUCT($OL$7:$PC$7,$OL$11:$PC$11)*SUMPRODUCT($OF$11:$OI$11,$OF$17:$OI$17),"")</f>
        <v/>
      </c>
      <c r="EV17" s="19" t="str">
        <f t="array" ref="EV17">IF(EV7="1",SUM(EV148:EV150)/3.6-PRODUCT(EV9,INDEX($OL$1:$PC$19,17,MATCH(EV$2&amp;EV$6,INDEX($OL$1:$PC$19,2,)&amp;INDEX($OL$1:$PC$19,6,),0)))+EV9*SUMPRODUCT($OL$7:$PC$7,$OL$17:$PC$17)-EV$12*INDEX($OF$1:$OK$19,17,MATCH(EV13,$OF$1:$OK$1,0))+EV9*SUMPRODUCT($OL$7:$PC$7,$OL$10:$PC$10)*SUMPRODUCT($OF$10:$OI$10,$OF$17:$OI$17)+SUMPRODUCT($OL$7:$PC$7,$OL$11:$PC$11)*SUMPRODUCT($OF$11:$OI$11,$OF$17:$OI$17),"")</f>
        <v/>
      </c>
      <c r="EW17" s="19" t="str">
        <f t="array" ref="EW17">IF(EW7="1",SUM(EW148:EW150)/3.6-PRODUCT(EW9,INDEX($OL$1:$PC$19,17,MATCH(EW$2&amp;EW$6,INDEX($OL$1:$PC$19,2,)&amp;INDEX($OL$1:$PC$19,6,),0)))+EW9*SUMPRODUCT($OL$7:$PC$7,$OL$17:$PC$17)-EW$12*INDEX($OF$1:$OK$19,17,MATCH(EW13,$OF$1:$OK$1,0))+EW9*SUMPRODUCT($OL$7:$PC$7,$OL$10:$PC$10)*SUMPRODUCT($OF$10:$OI$10,$OF$17:$OI$17)+SUMPRODUCT($OL$7:$PC$7,$OL$11:$PC$11)*SUMPRODUCT($OF$11:$OI$11,$OF$17:$OI$17),"")</f>
        <v/>
      </c>
      <c r="EX17" s="19" t="str">
        <f t="array" ref="EX17">IF(EX7="1",SUM(EX148:EX150)/3.6-PRODUCT(EX9,INDEX($OL$1:$PC$19,17,MATCH(EX$2&amp;EX$6,INDEX($OL$1:$PC$19,2,)&amp;INDEX($OL$1:$PC$19,6,),0)))+EX9*SUMPRODUCT($OL$7:$PC$7,$OL$17:$PC$17)-EX$12*INDEX($OF$1:$OK$19,17,MATCH(EX13,$OF$1:$OK$1,0))+EX9*SUMPRODUCT($OL$7:$PC$7,$OL$10:$PC$10)*SUMPRODUCT($OF$10:$OI$10,$OF$17:$OI$17)+SUMPRODUCT($OL$7:$PC$7,$OL$11:$PC$11)*SUMPRODUCT($OF$11:$OI$11,$OF$17:$OI$17),"")</f>
        <v/>
      </c>
      <c r="EY17" s="19" t="str">
        <f t="array" ref="EY17">IF(EY7="1",SUM(EY148:EY150)/3.6-PRODUCT(EY9,INDEX($OL$1:$PC$19,17,MATCH(EY$2&amp;EY$6,INDEX($OL$1:$PC$19,2,)&amp;INDEX($OL$1:$PC$19,6,),0)))+EY9*SUMPRODUCT($OL$7:$PC$7,$OL$17:$PC$17)-EY$12*INDEX($OF$1:$OK$19,17,MATCH(EY13,$OF$1:$OK$1,0))+EY9*SUMPRODUCT($OL$7:$PC$7,$OL$10:$PC$10)*SUMPRODUCT($OF$10:$OI$10,$OF$17:$OI$17)+SUMPRODUCT($OL$7:$PC$7,$OL$11:$PC$11)*SUMPRODUCT($OF$11:$OI$11,$OF$17:$OI$17),"")</f>
        <v/>
      </c>
      <c r="EZ17" s="19" t="str">
        <f t="array" ref="EZ17">IF(EZ7="1",SUM(EZ148:EZ150)/3.6-PRODUCT(EZ9,INDEX($OL$1:$PC$19,17,MATCH(EZ$2&amp;EZ$6,INDEX($OL$1:$PC$19,2,)&amp;INDEX($OL$1:$PC$19,6,),0)))+EZ9*SUMPRODUCT($OL$7:$PC$7,$OL$17:$PC$17)-EZ$12*INDEX($OF$1:$OK$19,17,MATCH(EZ13,$OF$1:$OK$1,0))+EZ9*SUMPRODUCT($OL$7:$PC$7,$OL$10:$PC$10)*SUMPRODUCT($OF$10:$OI$10,$OF$17:$OI$17)+SUMPRODUCT($OL$7:$PC$7,$OL$11:$PC$11)*SUMPRODUCT($OF$11:$OI$11,$OF$17:$OI$17),"")</f>
        <v/>
      </c>
      <c r="FA17" s="19" t="str">
        <f t="array" ref="FA17">IF(FA7="1",SUM(FA148:FA150)/3.6-PRODUCT(FA9,INDEX($OL$1:$PC$19,17,MATCH(FA$2&amp;FA$6,INDEX($OL$1:$PC$19,2,)&amp;INDEX($OL$1:$PC$19,6,),0)))+FA9*SUMPRODUCT($OL$7:$PC$7,$OL$17:$PC$17)-FA$12*INDEX($OF$1:$OK$19,17,MATCH(FA13,$OF$1:$OK$1,0))+FA9*SUMPRODUCT($OL$7:$PC$7,$OL$10:$PC$10)*SUMPRODUCT($OF$10:$OI$10,$OF$17:$OI$17)+SUMPRODUCT($OL$7:$PC$7,$OL$11:$PC$11)*SUMPRODUCT($OF$11:$OI$11,$OF$17:$OI$17),"")</f>
        <v/>
      </c>
      <c r="FB17" s="19" t="str">
        <f t="array" ref="FB17">IF(FB7="1",SUM(FB148:FB150)/3.6-PRODUCT(FB9,INDEX($OL$1:$PC$19,17,MATCH(FB$2&amp;FB$6,INDEX($OL$1:$PC$19,2,)&amp;INDEX($OL$1:$PC$19,6,),0)))+FB9*SUMPRODUCT($OL$7:$PC$7,$OL$17:$PC$17)-FB$12*INDEX($OF$1:$OK$19,17,MATCH(FB13,$OF$1:$OK$1,0))+FB9*SUMPRODUCT($OL$7:$PC$7,$OL$10:$PC$10)*SUMPRODUCT($OF$10:$OI$10,$OF$17:$OI$17)+SUMPRODUCT($OL$7:$PC$7,$OL$11:$PC$11)*SUMPRODUCT($OF$11:$OI$11,$OF$17:$OI$17),"")</f>
        <v/>
      </c>
      <c r="FC17" s="19" t="str">
        <f t="array" ref="FC17">IF(FC7="1",SUM(FC148:FC150)/3.6-PRODUCT(FC9,INDEX($OL$1:$PC$19,17,MATCH(FC$2&amp;FC$6,INDEX($OL$1:$PC$19,2,)&amp;INDEX($OL$1:$PC$19,6,),0)))+FC9*SUMPRODUCT($OL$7:$PC$7,$OL$17:$PC$17)-FC$12*INDEX($OF$1:$OK$19,17,MATCH(FC13,$OF$1:$OK$1,0))+FC9*SUMPRODUCT($OL$7:$PC$7,$OL$10:$PC$10)*SUMPRODUCT($OF$10:$OI$10,$OF$17:$OI$17)+SUMPRODUCT($OL$7:$PC$7,$OL$11:$PC$11)*SUMPRODUCT($OF$11:$OI$11,$OF$17:$OI$17),"")</f>
        <v/>
      </c>
      <c r="FD17" s="19" t="str">
        <f t="array" ref="FD17">IF(FD7="1",SUM(FD148:FD150)/3.6-PRODUCT(FD9,INDEX($OL$1:$PC$19,17,MATCH(FD$2&amp;FD$6,INDEX($OL$1:$PC$19,2,)&amp;INDEX($OL$1:$PC$19,6,),0)))+FD9*SUMPRODUCT($OL$7:$PC$7,$OL$17:$PC$17)-FD$12*INDEX($OF$1:$OK$19,17,MATCH(FD13,$OF$1:$OK$1,0))+FD9*SUMPRODUCT($OL$7:$PC$7,$OL$10:$PC$10)*SUMPRODUCT($OF$10:$OI$10,$OF$17:$OI$17)+SUMPRODUCT($OL$7:$PC$7,$OL$11:$PC$11)*SUMPRODUCT($OF$11:$OI$11,$OF$17:$OI$17),"")</f>
        <v/>
      </c>
      <c r="FE17" s="19" t="str">
        <f t="array" ref="FE17">IF(FE7="1",SUM(FE148:FE150)/3.6-PRODUCT(FE9,INDEX($OL$1:$PC$19,17,MATCH(FE$2&amp;FE$6,INDEX($OL$1:$PC$19,2,)&amp;INDEX($OL$1:$PC$19,6,),0)))+FE9*SUMPRODUCT($OL$7:$PC$7,$OL$17:$PC$17)-FE$12*INDEX($OF$1:$OK$19,17,MATCH(FE13,$OF$1:$OK$1,0))+FE9*SUMPRODUCT($OL$7:$PC$7,$OL$10:$PC$10)*SUMPRODUCT($OF$10:$OI$10,$OF$17:$OI$17)+SUMPRODUCT($OL$7:$PC$7,$OL$11:$PC$11)*SUMPRODUCT($OF$11:$OI$11,$OF$17:$OI$17),"")</f>
        <v/>
      </c>
      <c r="FF17" s="19" t="str">
        <f t="array" ref="FF17">IF(FF7="1",SUM(FF148:FF150)/3.6-PRODUCT(FF9,INDEX($OL$1:$PC$19,17,MATCH(FF$2&amp;FF$6,INDEX($OL$1:$PC$19,2,)&amp;INDEX($OL$1:$PC$19,6,),0)))+FF9*SUMPRODUCT($OL$7:$PC$7,$OL$17:$PC$17)-FF$12*INDEX($OF$1:$OK$19,17,MATCH(FF13,$OF$1:$OK$1,0))+FF9*SUMPRODUCT($OL$7:$PC$7,$OL$10:$PC$10)*SUMPRODUCT($OF$10:$OI$10,$OF$17:$OI$17)+SUMPRODUCT($OL$7:$PC$7,$OL$11:$PC$11)*SUMPRODUCT($OF$11:$OI$11,$OF$17:$OI$17),"")</f>
        <v/>
      </c>
      <c r="FG17" s="19" t="str">
        <f t="array" ref="FG17">IF(FG7="1",SUM(FG148:FG150)/3.6-PRODUCT(FG9,INDEX($OL$1:$PC$19,17,MATCH(FG$2&amp;FG$6,INDEX($OL$1:$PC$19,2,)&amp;INDEX($OL$1:$PC$19,6,),0)))+FG9*SUMPRODUCT($OL$7:$PC$7,$OL$17:$PC$17)-FG$12*INDEX($OF$1:$OK$19,17,MATCH(FG13,$OF$1:$OK$1,0))+FG9*SUMPRODUCT($OL$7:$PC$7,$OL$10:$PC$10)*SUMPRODUCT($OF$10:$OI$10,$OF$17:$OI$17)+SUMPRODUCT($OL$7:$PC$7,$OL$11:$PC$11)*SUMPRODUCT($OF$11:$OI$11,$OF$17:$OI$17),"")</f>
        <v/>
      </c>
      <c r="FH17" s="19" t="str">
        <f t="array" ref="FH17">IF(FH7="1",SUM(FH148:FH150)/3.6-PRODUCT(FH9,INDEX($OL$1:$PC$19,17,MATCH(FH$2&amp;FH$6,INDEX($OL$1:$PC$19,2,)&amp;INDEX($OL$1:$PC$19,6,),0)))+FH9*SUMPRODUCT($OL$7:$PC$7,$OL$17:$PC$17)-FH$12*INDEX($OF$1:$OK$19,17,MATCH(FH13,$OF$1:$OK$1,0))+FH9*SUMPRODUCT($OL$7:$PC$7,$OL$10:$PC$10)*SUMPRODUCT($OF$10:$OI$10,$OF$17:$OI$17)+SUMPRODUCT($OL$7:$PC$7,$OL$11:$PC$11)*SUMPRODUCT($OF$11:$OI$11,$OF$17:$OI$17),"")</f>
        <v/>
      </c>
      <c r="FI17" s="19" t="str">
        <f t="array" ref="FI17">IF(FI7="1",SUM(FI148:FI150)/3.6-PRODUCT(FI9,INDEX($OL$1:$PC$19,17,MATCH(FI$2&amp;FI$6,INDEX($OL$1:$PC$19,2,)&amp;INDEX($OL$1:$PC$19,6,),0)))+FI9*SUMPRODUCT($OL$7:$PC$7,$OL$17:$PC$17)-FI$12*INDEX($OF$1:$OK$19,17,MATCH(FI13,$OF$1:$OK$1,0))+FI9*SUMPRODUCT($OL$7:$PC$7,$OL$10:$PC$10)*SUMPRODUCT($OF$10:$OI$10,$OF$17:$OI$17)+SUMPRODUCT($OL$7:$PC$7,$OL$11:$PC$11)*SUMPRODUCT($OF$11:$OI$11,$OF$17:$OI$17),"")</f>
        <v/>
      </c>
      <c r="FJ17" s="19" t="str">
        <f t="array" ref="FJ17">IF(FJ7="1",SUM(FJ148:FJ150)/3.6-PRODUCT(FJ9,INDEX($OL$1:$PC$19,17,MATCH(FJ$2&amp;FJ$6,INDEX($OL$1:$PC$19,2,)&amp;INDEX($OL$1:$PC$19,6,),0)))+FJ9*SUMPRODUCT($OL$7:$PC$7,$OL$17:$PC$17)-FJ$12*INDEX($OF$1:$OK$19,17,MATCH(FJ13,$OF$1:$OK$1,0))+FJ9*SUMPRODUCT($OL$7:$PC$7,$OL$10:$PC$10)*SUMPRODUCT($OF$10:$OI$10,$OF$17:$OI$17)+SUMPRODUCT($OL$7:$PC$7,$OL$11:$PC$11)*SUMPRODUCT($OF$11:$OI$11,$OF$17:$OI$17),"")</f>
        <v/>
      </c>
      <c r="FK17" s="19" t="str">
        <f t="array" ref="FK17">IF(FK7="1",SUM(FK148:FK150)/3.6-PRODUCT(FK9,INDEX($OL$1:$PC$19,17,MATCH(FK$2&amp;FK$6,INDEX($OL$1:$PC$19,2,)&amp;INDEX($OL$1:$PC$19,6,),0)))+FK9*SUMPRODUCT($OL$7:$PC$7,$OL$17:$PC$17)-FK$12*INDEX($OF$1:$OK$19,17,MATCH(FK13,$OF$1:$OK$1,0))+FK9*SUMPRODUCT($OL$7:$PC$7,$OL$10:$PC$10)*SUMPRODUCT($OF$10:$OI$10,$OF$17:$OI$17)+SUMPRODUCT($OL$7:$PC$7,$OL$11:$PC$11)*SUMPRODUCT($OF$11:$OI$11,$OF$17:$OI$17),"")</f>
        <v/>
      </c>
      <c r="FL17" s="19" t="str">
        <f t="array" ref="FL17">IF(FL7="1",SUM(FL148:FL150)/3.6-PRODUCT(FL9,INDEX($OL$1:$PC$19,17,MATCH(FL$2&amp;FL$6,INDEX($OL$1:$PC$19,2,)&amp;INDEX($OL$1:$PC$19,6,),0)))+FL9*SUMPRODUCT($OL$7:$PC$7,$OL$17:$PC$17)-FL$12*INDEX($OF$1:$OK$19,17,MATCH(FL13,$OF$1:$OK$1,0))+FL9*SUMPRODUCT($OL$7:$PC$7,$OL$10:$PC$10)*SUMPRODUCT($OF$10:$OI$10,$OF$17:$OI$17)+SUMPRODUCT($OL$7:$PC$7,$OL$11:$PC$11)*SUMPRODUCT($OF$11:$OI$11,$OF$17:$OI$17),"")</f>
        <v/>
      </c>
      <c r="FM17" s="19" t="str">
        <f t="array" ref="FM17">IF(FM7="1",SUM(FM148:FM150)/3.6-PRODUCT(FM9,INDEX($OL$1:$PC$19,17,MATCH(FM$2&amp;FM$6,INDEX($OL$1:$PC$19,2,)&amp;INDEX($OL$1:$PC$19,6,),0)))+FM9*SUMPRODUCT($OL$7:$PC$7,$OL$17:$PC$17)-FM$12*INDEX($OF$1:$OK$19,17,MATCH(FM13,$OF$1:$OK$1,0))+FM9*SUMPRODUCT($OL$7:$PC$7,$OL$10:$PC$10)*SUMPRODUCT($OF$10:$OI$10,$OF$17:$OI$17)+SUMPRODUCT($OL$7:$PC$7,$OL$11:$PC$11)*SUMPRODUCT($OF$11:$OI$11,$OF$17:$OI$17),"")</f>
        <v/>
      </c>
      <c r="FN17" s="19" t="str">
        <f t="array" ref="FN17">IF(FN7="1",SUM(FN148:FN150)/3.6-PRODUCT(FN9,INDEX($OL$1:$PC$19,17,MATCH(FN$2&amp;FN$6,INDEX($OL$1:$PC$19,2,)&amp;INDEX($OL$1:$PC$19,6,),0)))+FN9*SUMPRODUCT($OL$7:$PC$7,$OL$17:$PC$17)-FN$12*INDEX($OF$1:$OK$19,17,MATCH(FN13,$OF$1:$OK$1,0))+FN9*SUMPRODUCT($OL$7:$PC$7,$OL$10:$PC$10)*SUMPRODUCT($OF$10:$OI$10,$OF$17:$OI$17)+SUMPRODUCT($OL$7:$PC$7,$OL$11:$PC$11)*SUMPRODUCT($OF$11:$OI$11,$OF$17:$OI$17),"")</f>
        <v/>
      </c>
      <c r="FO17" s="19" t="str">
        <f t="array" ref="FO17">IF(FO7="1",SUM(FO148:FO150)/3.6-PRODUCT(FO9,INDEX($OL$1:$PC$19,17,MATCH(FO$2&amp;FO$6,INDEX($OL$1:$PC$19,2,)&amp;INDEX($OL$1:$PC$19,6,),0)))+FO9*SUMPRODUCT($OL$7:$PC$7,$OL$17:$PC$17)-FO$12*INDEX($OF$1:$OK$19,17,MATCH(FO13,$OF$1:$OK$1,0))+FO9*SUMPRODUCT($OL$7:$PC$7,$OL$10:$PC$10)*SUMPRODUCT($OF$10:$OI$10,$OF$17:$OI$17)+SUMPRODUCT($OL$7:$PC$7,$OL$11:$PC$11)*SUMPRODUCT($OF$11:$OI$11,$OF$17:$OI$17),"")</f>
        <v/>
      </c>
      <c r="FP17" s="19" t="str">
        <f t="array" ref="FP17">IF(FP7="1",SUM(FP148:FP150)/3.6-PRODUCT(FP9,INDEX($OL$1:$PC$19,17,MATCH(FP$2&amp;FP$6,INDEX($OL$1:$PC$19,2,)&amp;INDEX($OL$1:$PC$19,6,),0)))+FP9*SUMPRODUCT($OL$7:$PC$7,$OL$17:$PC$17)-FP$12*INDEX($OF$1:$OK$19,17,MATCH(FP13,$OF$1:$OK$1,0))+FP9*SUMPRODUCT($OL$7:$PC$7,$OL$10:$PC$10)*SUMPRODUCT($OF$10:$OI$10,$OF$17:$OI$17)+SUMPRODUCT($OL$7:$PC$7,$OL$11:$PC$11)*SUMPRODUCT($OF$11:$OI$11,$OF$17:$OI$17),"")</f>
        <v/>
      </c>
      <c r="FQ17" s="19" t="str">
        <f t="array" ref="FQ17">IF(FQ7="1",SUM(FQ148:FQ150)/3.6-PRODUCT(FQ9,INDEX($OL$1:$PC$19,17,MATCH(FQ$2&amp;FQ$6,INDEX($OL$1:$PC$19,2,)&amp;INDEX($OL$1:$PC$19,6,),0)))+FQ9*SUMPRODUCT($OL$7:$PC$7,$OL$17:$PC$17)-FQ$12*INDEX($OF$1:$OK$19,17,MATCH(FQ13,$OF$1:$OK$1,0))+FQ9*SUMPRODUCT($OL$7:$PC$7,$OL$10:$PC$10)*SUMPRODUCT($OF$10:$OI$10,$OF$17:$OI$17)+SUMPRODUCT($OL$7:$PC$7,$OL$11:$PC$11)*SUMPRODUCT($OF$11:$OI$11,$OF$17:$OI$17),"")</f>
        <v/>
      </c>
      <c r="FR17" s="19" t="str">
        <f t="array" ref="FR17">IF(FR7="1",SUM(FR148:FR150)/3.6-PRODUCT(FR9,INDEX($OL$1:$PC$19,17,MATCH(FR$2&amp;FR$6,INDEX($OL$1:$PC$19,2,)&amp;INDEX($OL$1:$PC$19,6,),0)))+FR9*SUMPRODUCT($OL$7:$PC$7,$OL$17:$PC$17)-FR$12*INDEX($OF$1:$OK$19,17,MATCH(FR13,$OF$1:$OK$1,0))+FR9*SUMPRODUCT($OL$7:$PC$7,$OL$10:$PC$10)*SUMPRODUCT($OF$10:$OI$10,$OF$17:$OI$17)+SUMPRODUCT($OL$7:$PC$7,$OL$11:$PC$11)*SUMPRODUCT($OF$11:$OI$11,$OF$17:$OI$17),"")</f>
        <v/>
      </c>
      <c r="FS17" s="19" t="str">
        <f t="array" ref="FS17">IF(FS7="1",SUM(FS148:FS150)/3.6-PRODUCT(FS9,INDEX($OL$1:$PC$19,17,MATCH(FS$2&amp;FS$6,INDEX($OL$1:$PC$19,2,)&amp;INDEX($OL$1:$PC$19,6,),0)))+FS9*SUMPRODUCT($OL$7:$PC$7,$OL$17:$PC$17)-FS$12*INDEX($OF$1:$OK$19,17,MATCH(FS13,$OF$1:$OK$1,0))+FS9*SUMPRODUCT($OL$7:$PC$7,$OL$10:$PC$10)*SUMPRODUCT($OF$10:$OI$10,$OF$17:$OI$17)+SUMPRODUCT($OL$7:$PC$7,$OL$11:$PC$11)*SUMPRODUCT($OF$11:$OI$11,$OF$17:$OI$17),"")</f>
        <v/>
      </c>
      <c r="FT17" s="19" t="str">
        <f t="array" ref="FT17">IF(FT7="1",SUM(FT148:FT150)/3.6-PRODUCT(FT9,INDEX($OL$1:$PC$19,17,MATCH(FT$2&amp;FT$6,INDEX($OL$1:$PC$19,2,)&amp;INDEX($OL$1:$PC$19,6,),0)))+FT9*SUMPRODUCT($OL$7:$PC$7,$OL$17:$PC$17)-FT$12*INDEX($OF$1:$OK$19,17,MATCH(FT13,$OF$1:$OK$1,0))+FT9*SUMPRODUCT($OL$7:$PC$7,$OL$10:$PC$10)*SUMPRODUCT($OF$10:$OI$10,$OF$17:$OI$17)+SUMPRODUCT($OL$7:$PC$7,$OL$11:$PC$11)*SUMPRODUCT($OF$11:$OI$11,$OF$17:$OI$17),"")</f>
        <v/>
      </c>
      <c r="FU17" s="19" t="str">
        <f t="array" ref="FU17">IF(FU7="1",SUM(FU148:FU150)/3.6-PRODUCT(FU9,INDEX($OL$1:$PC$19,17,MATCH(FU$2&amp;FU$6,INDEX($OL$1:$PC$19,2,)&amp;INDEX($OL$1:$PC$19,6,),0)))+FU9*SUMPRODUCT($OL$7:$PC$7,$OL$17:$PC$17)-FU$12*INDEX($OF$1:$OK$19,17,MATCH(FU13,$OF$1:$OK$1,0))+FU9*SUMPRODUCT($OL$7:$PC$7,$OL$10:$PC$10)*SUMPRODUCT($OF$10:$OI$10,$OF$17:$OI$17)+SUMPRODUCT($OL$7:$PC$7,$OL$11:$PC$11)*SUMPRODUCT($OF$11:$OI$11,$OF$17:$OI$17),"")</f>
        <v/>
      </c>
      <c r="FV17" s="19" t="str">
        <f t="array" ref="FV17">IF(FV7="1",SUM(FV148:FV150)/3.6-PRODUCT(FV9,INDEX($OL$1:$PC$19,17,MATCH(FV$2&amp;FV$6,INDEX($OL$1:$PC$19,2,)&amp;INDEX($OL$1:$PC$19,6,),0)))+FV9*SUMPRODUCT($OL$7:$PC$7,$OL$17:$PC$17)-FV$12*INDEX($OF$1:$OK$19,17,MATCH(FV13,$OF$1:$OK$1,0))+FV9*SUMPRODUCT($OL$7:$PC$7,$OL$10:$PC$10)*SUMPRODUCT($OF$10:$OI$10,$OF$17:$OI$17)+SUMPRODUCT($OL$7:$PC$7,$OL$11:$PC$11)*SUMPRODUCT($OF$11:$OI$11,$OF$17:$OI$17),"")</f>
        <v/>
      </c>
      <c r="FW17" s="19" t="str">
        <f t="array" ref="FW17">IF(FW7="1",SUM(FW148:FW150)/3.6-PRODUCT(FW9,INDEX($OL$1:$PC$19,17,MATCH(FW$2&amp;FW$6,INDEX($OL$1:$PC$19,2,)&amp;INDEX($OL$1:$PC$19,6,),0)))+FW9*SUMPRODUCT($OL$7:$PC$7,$OL$17:$PC$17)-FW$12*INDEX($OF$1:$OK$19,17,MATCH(FW13,$OF$1:$OK$1,0))+FW9*SUMPRODUCT($OL$7:$PC$7,$OL$10:$PC$10)*SUMPRODUCT($OF$10:$OI$10,$OF$17:$OI$17)+SUMPRODUCT($OL$7:$PC$7,$OL$11:$PC$11)*SUMPRODUCT($OF$11:$OI$11,$OF$17:$OI$17),"")</f>
        <v/>
      </c>
      <c r="FX17" s="19" t="str">
        <f t="array" ref="FX17">IF(FX7="1",SUM(FX148:FX150)/3.6-PRODUCT(FX9,INDEX($OL$1:$PC$19,17,MATCH(FX$2&amp;FX$6,INDEX($OL$1:$PC$19,2,)&amp;INDEX($OL$1:$PC$19,6,),0)))+FX9*SUMPRODUCT($OL$7:$PC$7,$OL$17:$PC$17)-FX$12*INDEX($OF$1:$OK$19,17,MATCH(FX13,$OF$1:$OK$1,0))+FX9*SUMPRODUCT($OL$7:$PC$7,$OL$10:$PC$10)*SUMPRODUCT($OF$10:$OI$10,$OF$17:$OI$17)+SUMPRODUCT($OL$7:$PC$7,$OL$11:$PC$11)*SUMPRODUCT($OF$11:$OI$11,$OF$17:$OI$17),"")</f>
        <v/>
      </c>
      <c r="FY17" s="19" t="str">
        <f t="array" ref="FY17">IF(FY7="1",SUM(FY148:FY150)/3.6-PRODUCT(FY9,INDEX($OL$1:$PC$19,17,MATCH(FY$2&amp;FY$6,INDEX($OL$1:$PC$19,2,)&amp;INDEX($OL$1:$PC$19,6,),0)))+FY9*SUMPRODUCT($OL$7:$PC$7,$OL$17:$PC$17)-FY$12*INDEX($OF$1:$OK$19,17,MATCH(FY13,$OF$1:$OK$1,0))+FY9*SUMPRODUCT($OL$7:$PC$7,$OL$10:$PC$10)*SUMPRODUCT($OF$10:$OI$10,$OF$17:$OI$17)+SUMPRODUCT($OL$7:$PC$7,$OL$11:$PC$11)*SUMPRODUCT($OF$11:$OI$11,$OF$17:$OI$17),"")</f>
        <v/>
      </c>
      <c r="FZ17" s="19" t="str">
        <f t="array" ref="FZ17">IF(FZ7="1",SUM(FZ148:FZ150)/3.6-PRODUCT(FZ9,INDEX($OL$1:$PC$19,17,MATCH(FZ$2&amp;FZ$6,INDEX($OL$1:$PC$19,2,)&amp;INDEX($OL$1:$PC$19,6,),0)))+FZ9*SUMPRODUCT($OL$7:$PC$7,$OL$17:$PC$17)-FZ$12*INDEX($OF$1:$OK$19,17,MATCH(FZ13,$OF$1:$OK$1,0))+FZ9*SUMPRODUCT($OL$7:$PC$7,$OL$10:$PC$10)*SUMPRODUCT($OF$10:$OI$10,$OF$17:$OI$17)+SUMPRODUCT($OL$7:$PC$7,$OL$11:$PC$11)*SUMPRODUCT($OF$11:$OI$11,$OF$17:$OI$17),"")</f>
        <v/>
      </c>
      <c r="GA17" s="19" t="str">
        <f t="array" ref="GA17">IF(GA7="1",SUM(GA148:GA150)/3.6-PRODUCT(GA9,INDEX($OL$1:$PC$19,17,MATCH(GA$2&amp;GA$6,INDEX($OL$1:$PC$19,2,)&amp;INDEX($OL$1:$PC$19,6,),0)))+GA9*SUMPRODUCT($OL$7:$PC$7,$OL$17:$PC$17)-GA$12*INDEX($OF$1:$OK$19,17,MATCH(GA13,$OF$1:$OK$1,0))+GA9*SUMPRODUCT($OL$7:$PC$7,$OL$10:$PC$10)*SUMPRODUCT($OF$10:$OI$10,$OF$17:$OI$17)+SUMPRODUCT($OL$7:$PC$7,$OL$11:$PC$11)*SUMPRODUCT($OF$11:$OI$11,$OF$17:$OI$17),"")</f>
        <v/>
      </c>
      <c r="GB17" s="19" t="str">
        <f t="array" ref="GB17">IF(GB7="1",SUM(GB148:GB150)/3.6-PRODUCT(GB9,INDEX($OL$1:$PC$19,17,MATCH(GB$2&amp;GB$6,INDEX($OL$1:$PC$19,2,)&amp;INDEX($OL$1:$PC$19,6,),0)))+GB9*SUMPRODUCT($OL$7:$PC$7,$OL$17:$PC$17)-GB$12*INDEX($OF$1:$OK$19,17,MATCH(GB13,$OF$1:$OK$1,0))+GB9*SUMPRODUCT($OL$7:$PC$7,$OL$10:$PC$10)*SUMPRODUCT($OF$10:$OI$10,$OF$17:$OI$17)+SUMPRODUCT($OL$7:$PC$7,$OL$11:$PC$11)*SUMPRODUCT($OF$11:$OI$11,$OF$17:$OI$17),"")</f>
        <v/>
      </c>
      <c r="GC17" s="19" t="str">
        <f t="array" ref="GC17">IF(GC7="1",SUM(GC148:GC150)/3.6-PRODUCT(GC9,INDEX($OL$1:$PC$19,17,MATCH(GC$2&amp;GC$6,INDEX($OL$1:$PC$19,2,)&amp;INDEX($OL$1:$PC$19,6,),0)))+GC9*SUMPRODUCT($OL$7:$PC$7,$OL$17:$PC$17)-GC$12*INDEX($OF$1:$OK$19,17,MATCH(GC13,$OF$1:$OK$1,0))+GC9*SUMPRODUCT($OL$7:$PC$7,$OL$10:$PC$10)*SUMPRODUCT($OF$10:$OI$10,$OF$17:$OI$17)+SUMPRODUCT($OL$7:$PC$7,$OL$11:$PC$11)*SUMPRODUCT($OF$11:$OI$11,$OF$17:$OI$17),"")</f>
        <v/>
      </c>
      <c r="GD17" s="19" t="str">
        <f t="array" ref="GD17">IF(GD7="1",SUM(GD148:GD150)/3.6-PRODUCT(GD9,INDEX($OL$1:$PC$19,17,MATCH(GD$2&amp;GD$6,INDEX($OL$1:$PC$19,2,)&amp;INDEX($OL$1:$PC$19,6,),0)))+GD9*SUMPRODUCT($OL$7:$PC$7,$OL$17:$PC$17)-GD$12*INDEX($OF$1:$OK$19,17,MATCH(GD13,$OF$1:$OK$1,0))+GD9*SUMPRODUCT($OL$7:$PC$7,$OL$10:$PC$10)*SUMPRODUCT($OF$10:$OI$10,$OF$17:$OI$17)+SUMPRODUCT($OL$7:$PC$7,$OL$11:$PC$11)*SUMPRODUCT($OF$11:$OI$11,$OF$17:$OI$17),"")</f>
        <v/>
      </c>
      <c r="GE17" s="19" t="str">
        <f t="array" ref="GE17">IF(GE7="1",SUM(GE148:GE150)/3.6-PRODUCT(GE9,INDEX($OL$1:$PC$19,17,MATCH(GE$2&amp;GE$6,INDEX($OL$1:$PC$19,2,)&amp;INDEX($OL$1:$PC$19,6,),0)))+GE9*SUMPRODUCT($OL$7:$PC$7,$OL$17:$PC$17)-GE$12*INDEX($OF$1:$OK$19,17,MATCH(GE13,$OF$1:$OK$1,0))+GE9*SUMPRODUCT($OL$7:$PC$7,$OL$10:$PC$10)*SUMPRODUCT($OF$10:$OI$10,$OF$17:$OI$17)+SUMPRODUCT($OL$7:$PC$7,$OL$11:$PC$11)*SUMPRODUCT($OF$11:$OI$11,$OF$17:$OI$17),"")</f>
        <v/>
      </c>
      <c r="GF17" s="19" t="str">
        <f t="array" ref="GF17">IF(GF7="1",SUM(GF148:GF150)/3.6-PRODUCT(GF9,INDEX($OL$1:$PC$19,17,MATCH(GF$2&amp;GF$6,INDEX($OL$1:$PC$19,2,)&amp;INDEX($OL$1:$PC$19,6,),0)))+GF9*SUMPRODUCT($OL$7:$PC$7,$OL$17:$PC$17)-GF$12*INDEX($OF$1:$OK$19,17,MATCH(GF13,$OF$1:$OK$1,0))+GF9*SUMPRODUCT($OL$7:$PC$7,$OL$10:$PC$10)*SUMPRODUCT($OF$10:$OI$10,$OF$17:$OI$17)+SUMPRODUCT($OL$7:$PC$7,$OL$11:$PC$11)*SUMPRODUCT($OF$11:$OI$11,$OF$17:$OI$17),"")</f>
        <v/>
      </c>
      <c r="GG17" s="19" t="str">
        <f t="array" ref="GG17">IF(GG7="1",SUM(GG148:GG150)/3.6-PRODUCT(GG9,INDEX($OL$1:$PC$19,17,MATCH(GG$2&amp;GG$6,INDEX($OL$1:$PC$19,2,)&amp;INDEX($OL$1:$PC$19,6,),0)))+GG9*SUMPRODUCT($OL$7:$PC$7,$OL$17:$PC$17)-GG$12*INDEX($OF$1:$OK$19,17,MATCH(GG13,$OF$1:$OK$1,0))+GG9*SUMPRODUCT($OL$7:$PC$7,$OL$10:$PC$10)*SUMPRODUCT($OF$10:$OI$10,$OF$17:$OI$17)+SUMPRODUCT($OL$7:$PC$7,$OL$11:$PC$11)*SUMPRODUCT($OF$11:$OI$11,$OF$17:$OI$17),"")</f>
        <v/>
      </c>
      <c r="GH17" s="19" t="str">
        <f t="array" ref="GH17">IF(GH7="1",SUM(GH148:GH150)/3.6-PRODUCT(GH9,INDEX($OL$1:$PC$19,17,MATCH(GH$2&amp;GH$6,INDEX($OL$1:$PC$19,2,)&amp;INDEX($OL$1:$PC$19,6,),0)))+GH9*SUMPRODUCT($OL$7:$PC$7,$OL$17:$PC$17)-GH$12*INDEX($OF$1:$OK$19,17,MATCH(GH13,$OF$1:$OK$1,0))+GH9*SUMPRODUCT($OL$7:$PC$7,$OL$10:$PC$10)*SUMPRODUCT($OF$10:$OI$10,$OF$17:$OI$17)+SUMPRODUCT($OL$7:$PC$7,$OL$11:$PC$11)*SUMPRODUCT($OF$11:$OI$11,$OF$17:$OI$17),"")</f>
        <v/>
      </c>
      <c r="GI17" s="19" t="str">
        <f t="array" ref="GI17">IF(GI7="1",SUM(GI148:GI150)/3.6-PRODUCT(GI9,INDEX($OL$1:$PC$19,17,MATCH(GI$2&amp;GI$6,INDEX($OL$1:$PC$19,2,)&amp;INDEX($OL$1:$PC$19,6,),0)))+GI9*SUMPRODUCT($OL$7:$PC$7,$OL$17:$PC$17)-GI$12*INDEX($OF$1:$OK$19,17,MATCH(GI13,$OF$1:$OK$1,0))+GI9*SUMPRODUCT($OL$7:$PC$7,$OL$10:$PC$10)*SUMPRODUCT($OF$10:$OI$10,$OF$17:$OI$17)+SUMPRODUCT($OL$7:$PC$7,$OL$11:$PC$11)*SUMPRODUCT($OF$11:$OI$11,$OF$17:$OI$17),"")</f>
        <v/>
      </c>
      <c r="GJ17" s="19" t="str">
        <f t="array" ref="GJ17">IF(GJ7="1",SUM(GJ148:GJ150)/3.6-PRODUCT(GJ9,INDEX($OL$1:$PC$19,17,MATCH(GJ$2&amp;GJ$6,INDEX($OL$1:$PC$19,2,)&amp;INDEX($OL$1:$PC$19,6,),0)))+GJ9*SUMPRODUCT($OL$7:$PC$7,$OL$17:$PC$17)-GJ$12*INDEX($OF$1:$OK$19,17,MATCH(GJ13,$OF$1:$OK$1,0))+GJ9*SUMPRODUCT($OL$7:$PC$7,$OL$10:$PC$10)*SUMPRODUCT($OF$10:$OI$10,$OF$17:$OI$17)+SUMPRODUCT($OL$7:$PC$7,$OL$11:$PC$11)*SUMPRODUCT($OF$11:$OI$11,$OF$17:$OI$17),"")</f>
        <v/>
      </c>
      <c r="GK17" s="19" t="str">
        <f t="array" ref="GK17">IF(GK7="1",SUM(GK148:GK150)/3.6-PRODUCT(GK9,INDEX($OL$1:$PC$19,17,MATCH(GK$2&amp;GK$6,INDEX($OL$1:$PC$19,2,)&amp;INDEX($OL$1:$PC$19,6,),0)))+GK9*SUMPRODUCT($OL$7:$PC$7,$OL$17:$PC$17)-GK$12*INDEX($OF$1:$OK$19,17,MATCH(GK13,$OF$1:$OK$1,0))+GK9*SUMPRODUCT($OL$7:$PC$7,$OL$10:$PC$10)*SUMPRODUCT($OF$10:$OI$10,$OF$17:$OI$17)+SUMPRODUCT($OL$7:$PC$7,$OL$11:$PC$11)*SUMPRODUCT($OF$11:$OI$11,$OF$17:$OI$17),"")</f>
        <v/>
      </c>
      <c r="GL17" s="19" t="str">
        <f t="array" ref="GL17">IF(GL7="1",SUM(GL148:GL150)/3.6-PRODUCT(GL9,INDEX($OL$1:$PC$19,17,MATCH(GL$2&amp;GL$6,INDEX($OL$1:$PC$19,2,)&amp;INDEX($OL$1:$PC$19,6,),0)))+GL9*SUMPRODUCT($OL$7:$PC$7,$OL$17:$PC$17)-GL$12*INDEX($OF$1:$OK$19,17,MATCH(GL13,$OF$1:$OK$1,0))+GL9*SUMPRODUCT($OL$7:$PC$7,$OL$10:$PC$10)*SUMPRODUCT($OF$10:$OI$10,$OF$17:$OI$17)+SUMPRODUCT($OL$7:$PC$7,$OL$11:$PC$11)*SUMPRODUCT($OF$11:$OI$11,$OF$17:$OI$17),"")</f>
        <v/>
      </c>
      <c r="GM17" s="19" t="str">
        <f t="array" ref="GM17">IF(GM7="1",SUM(GM148:GM150)/3.6-PRODUCT(GM9,INDEX($OL$1:$PC$19,17,MATCH(GM$2&amp;GM$6,INDEX($OL$1:$PC$19,2,)&amp;INDEX($OL$1:$PC$19,6,),0)))+GM9*SUMPRODUCT($OL$7:$PC$7,$OL$17:$PC$17)-GM$12*INDEX($OF$1:$OK$19,17,MATCH(GM13,$OF$1:$OK$1,0))+GM9*SUMPRODUCT($OL$7:$PC$7,$OL$10:$PC$10)*SUMPRODUCT($OF$10:$OI$10,$OF$17:$OI$17)+SUMPRODUCT($OL$7:$PC$7,$OL$11:$PC$11)*SUMPRODUCT($OF$11:$OI$11,$OF$17:$OI$17),"")</f>
        <v/>
      </c>
      <c r="GN17" s="19" t="str">
        <f t="array" ref="GN17">IF(GN7="1",SUM(GN148:GN150)/3.6-PRODUCT(GN9,INDEX($OL$1:$PC$19,17,MATCH(GN$2&amp;GN$6,INDEX($OL$1:$PC$19,2,)&amp;INDEX($OL$1:$PC$19,6,),0)))+GN9*SUMPRODUCT($OL$7:$PC$7,$OL$17:$PC$17)-GN$12*INDEX($OF$1:$OK$19,17,MATCH(GN13,$OF$1:$OK$1,0))+GN9*SUMPRODUCT($OL$7:$PC$7,$OL$10:$PC$10)*SUMPRODUCT($OF$10:$OI$10,$OF$17:$OI$17)+SUMPRODUCT($OL$7:$PC$7,$OL$11:$PC$11)*SUMPRODUCT($OF$11:$OI$11,$OF$17:$OI$17),"")</f>
        <v/>
      </c>
      <c r="GO17" s="19" t="str">
        <f t="array" ref="GO17">IF(GO7="1",SUM(GO148:GO150)/3.6-PRODUCT(GO9,INDEX($OL$1:$PC$19,17,MATCH(GO$2&amp;GO$6,INDEX($OL$1:$PC$19,2,)&amp;INDEX($OL$1:$PC$19,6,),0)))+GO9*SUMPRODUCT($OL$7:$PC$7,$OL$17:$PC$17)-GO$12*INDEX($OF$1:$OK$19,17,MATCH(GO13,$OF$1:$OK$1,0))+GO9*SUMPRODUCT($OL$7:$PC$7,$OL$10:$PC$10)*SUMPRODUCT($OF$10:$OI$10,$OF$17:$OI$17)+SUMPRODUCT($OL$7:$PC$7,$OL$11:$PC$11)*SUMPRODUCT($OF$11:$OI$11,$OF$17:$OI$17),"")</f>
        <v/>
      </c>
      <c r="GP17" s="19" t="str">
        <f t="array" ref="GP17">IF(GP7="1",SUM(GP148:GP150)/3.6-PRODUCT(GP9,INDEX($OL$1:$PC$19,17,MATCH(GP$2&amp;GP$6,INDEX($OL$1:$PC$19,2,)&amp;INDEX($OL$1:$PC$19,6,),0)))+GP9*SUMPRODUCT($OL$7:$PC$7,$OL$17:$PC$17)-GP$12*INDEX($OF$1:$OK$19,17,MATCH(GP13,$OF$1:$OK$1,0))+GP9*SUMPRODUCT($OL$7:$PC$7,$OL$10:$PC$10)*SUMPRODUCT($OF$10:$OI$10,$OF$17:$OI$17)+SUMPRODUCT($OL$7:$PC$7,$OL$11:$PC$11)*SUMPRODUCT($OF$11:$OI$11,$OF$17:$OI$17),"")</f>
        <v/>
      </c>
      <c r="GQ17" s="19" t="str">
        <f t="array" ref="GQ17">IF(GQ7="1",SUM(GQ148:GQ150)/3.6-PRODUCT(GQ9,INDEX($OL$1:$PC$19,17,MATCH(GQ$2&amp;GQ$6,INDEX($OL$1:$PC$19,2,)&amp;INDEX($OL$1:$PC$19,6,),0)))+GQ9*SUMPRODUCT($OL$7:$PC$7,$OL$17:$PC$17)-GQ$12*INDEX($OF$1:$OK$19,17,MATCH(GQ13,$OF$1:$OK$1,0))+GQ9*SUMPRODUCT($OL$7:$PC$7,$OL$10:$PC$10)*SUMPRODUCT($OF$10:$OI$10,$OF$17:$OI$17)+SUMPRODUCT($OL$7:$PC$7,$OL$11:$PC$11)*SUMPRODUCT($OF$11:$OI$11,$OF$17:$OI$17),"")</f>
        <v/>
      </c>
      <c r="GR17" s="19" t="str">
        <f t="array" ref="GR17">IF(GR7="1",SUM(GR148:GR150)/3.6-PRODUCT(GR9,INDEX($OL$1:$PC$19,17,MATCH(GR$2&amp;GR$6,INDEX($OL$1:$PC$19,2,)&amp;INDEX($OL$1:$PC$19,6,),0)))+GR9*SUMPRODUCT($OL$7:$PC$7,$OL$17:$PC$17)-GR$12*INDEX($OF$1:$OK$19,17,MATCH(GR13,$OF$1:$OK$1,0))+GR9*SUMPRODUCT($OL$7:$PC$7,$OL$10:$PC$10)*SUMPRODUCT($OF$10:$OI$10,$OF$17:$OI$17)+SUMPRODUCT($OL$7:$PC$7,$OL$11:$PC$11)*SUMPRODUCT($OF$11:$OI$11,$OF$17:$OI$17),"")</f>
        <v/>
      </c>
      <c r="GS17" s="19" t="str">
        <f t="array" ref="GS17">IF(GS7="1",SUM(GS148:GS150)/3.6-PRODUCT(GS9,INDEX($OL$1:$PC$19,17,MATCH(GS$2&amp;GS$6,INDEX($OL$1:$PC$19,2,)&amp;INDEX($OL$1:$PC$19,6,),0)))+GS9*SUMPRODUCT($OL$7:$PC$7,$OL$17:$PC$17)-GS$12*INDEX($OF$1:$OK$19,17,MATCH(GS13,$OF$1:$OK$1,0))+GS9*SUMPRODUCT($OL$7:$PC$7,$OL$10:$PC$10)*SUMPRODUCT($OF$10:$OI$10,$OF$17:$OI$17)+SUMPRODUCT($OL$7:$PC$7,$OL$11:$PC$11)*SUMPRODUCT($OF$11:$OI$11,$OF$17:$OI$17),"")</f>
        <v/>
      </c>
      <c r="GT17" s="19" t="str">
        <f t="array" ref="GT17">IF(GT7="1",SUM(GT148:GT150)/3.6-PRODUCT(GT9,INDEX($OL$1:$PC$19,17,MATCH(GT$2&amp;GT$6,INDEX($OL$1:$PC$19,2,)&amp;INDEX($OL$1:$PC$19,6,),0)))+GT9*SUMPRODUCT($OL$7:$PC$7,$OL$17:$PC$17)-GT$12*INDEX($OF$1:$OK$19,17,MATCH(GT13,$OF$1:$OK$1,0))+GT9*SUMPRODUCT($OL$7:$PC$7,$OL$10:$PC$10)*SUMPRODUCT($OF$10:$OI$10,$OF$17:$OI$17)+SUMPRODUCT($OL$7:$PC$7,$OL$11:$PC$11)*SUMPRODUCT($OF$11:$OI$11,$OF$17:$OI$17),"")</f>
        <v/>
      </c>
      <c r="GU17" s="19" t="str">
        <f t="array" ref="GU17">IF(GU7="1",SUM(GU148:GU150)/3.6-PRODUCT(GU9,INDEX($OL$1:$PC$19,17,MATCH(GU$2&amp;GU$6,INDEX($OL$1:$PC$19,2,)&amp;INDEX($OL$1:$PC$19,6,),0)))+GU9*SUMPRODUCT($OL$7:$PC$7,$OL$17:$PC$17)-GU$12*INDEX($OF$1:$OK$19,17,MATCH(GU13,$OF$1:$OK$1,0))+GU9*SUMPRODUCT($OL$7:$PC$7,$OL$10:$PC$10)*SUMPRODUCT($OF$10:$OI$10,$OF$17:$OI$17)+SUMPRODUCT($OL$7:$PC$7,$OL$11:$PC$11)*SUMPRODUCT($OF$11:$OI$11,$OF$17:$OI$17),"")</f>
        <v/>
      </c>
      <c r="GV17" s="19" t="str">
        <f t="array" ref="GV17">IF(GV7="1",SUM(GV148:GV150)/3.6-PRODUCT(GV9,INDEX($OL$1:$PC$19,17,MATCH(GV$2&amp;GV$6,INDEX($OL$1:$PC$19,2,)&amp;INDEX($OL$1:$PC$19,6,),0)))+GV9*SUMPRODUCT($OL$7:$PC$7,$OL$17:$PC$17)-GV$12*INDEX($OF$1:$OK$19,17,MATCH(GV13,$OF$1:$OK$1,0))+GV9*SUMPRODUCT($OL$7:$PC$7,$OL$10:$PC$10)*SUMPRODUCT($OF$10:$OI$10,$OF$17:$OI$17)+SUMPRODUCT($OL$7:$PC$7,$OL$11:$PC$11)*SUMPRODUCT($OF$11:$OI$11,$OF$17:$OI$17),"")</f>
        <v/>
      </c>
      <c r="GW17" s="19" t="str">
        <f t="array" ref="GW17">IF(GW7="1",SUM(GW148:GW150)/3.6-PRODUCT(GW9,INDEX($OL$1:$PC$19,17,MATCH(GW$2&amp;GW$6,INDEX($OL$1:$PC$19,2,)&amp;INDEX($OL$1:$PC$19,6,),0)))+GW9*SUMPRODUCT($OL$7:$PC$7,$OL$17:$PC$17)-GW$12*INDEX($OF$1:$OK$19,17,MATCH(GW13,$OF$1:$OK$1,0))+GW9*SUMPRODUCT($OL$7:$PC$7,$OL$10:$PC$10)*SUMPRODUCT($OF$10:$OI$10,$OF$17:$OI$17)+SUMPRODUCT($OL$7:$PC$7,$OL$11:$PC$11)*SUMPRODUCT($OF$11:$OI$11,$OF$17:$OI$17),"")</f>
        <v/>
      </c>
      <c r="GX17" s="19" t="str">
        <f t="array" ref="GX17">IF(GX7="1",SUM(GX148:GX150)/3.6-PRODUCT(GX9,INDEX($OL$1:$PC$19,17,MATCH(GX$2&amp;GX$6,INDEX($OL$1:$PC$19,2,)&amp;INDEX($OL$1:$PC$19,6,),0)))+GX9*SUMPRODUCT($OL$7:$PC$7,$OL$17:$PC$17)-GX$12*INDEX($OF$1:$OK$19,17,MATCH(GX13,$OF$1:$OK$1,0))+GX9*SUMPRODUCT($OL$7:$PC$7,$OL$10:$PC$10)*SUMPRODUCT($OF$10:$OI$10,$OF$17:$OI$17)+SUMPRODUCT($OL$7:$PC$7,$OL$11:$PC$11)*SUMPRODUCT($OF$11:$OI$11,$OF$17:$OI$17),"")</f>
        <v/>
      </c>
      <c r="GY17" s="19" t="str">
        <f t="array" ref="GY17">IF(GY7="1",SUM(GY148:GY150)/3.6-PRODUCT(GY9,INDEX($OL$1:$PC$19,17,MATCH(GY$2&amp;GY$6,INDEX($OL$1:$PC$19,2,)&amp;INDEX($OL$1:$PC$19,6,),0)))+GY9*SUMPRODUCT($OL$7:$PC$7,$OL$17:$PC$17)-GY$12*INDEX($OF$1:$OK$19,17,MATCH(GY13,$OF$1:$OK$1,0))+GY9*SUMPRODUCT($OL$7:$PC$7,$OL$10:$PC$10)*SUMPRODUCT($OF$10:$OI$10,$OF$17:$OI$17)+SUMPRODUCT($OL$7:$PC$7,$OL$11:$PC$11)*SUMPRODUCT($OF$11:$OI$11,$OF$17:$OI$17),"")</f>
        <v/>
      </c>
      <c r="GZ17" s="19" t="str">
        <f t="array" ref="GZ17">IF(GZ7="1",SUM(GZ148:GZ150)/3.6-PRODUCT(GZ9,INDEX($OL$1:$PC$19,17,MATCH(GZ$2&amp;GZ$6,INDEX($OL$1:$PC$19,2,)&amp;INDEX($OL$1:$PC$19,6,),0)))+GZ9*SUMPRODUCT($OL$7:$PC$7,$OL$17:$PC$17)-GZ$12*INDEX($OF$1:$OK$19,17,MATCH(GZ13,$OF$1:$OK$1,0))+GZ9*SUMPRODUCT($OL$7:$PC$7,$OL$10:$PC$10)*SUMPRODUCT($OF$10:$OI$10,$OF$17:$OI$17)+SUMPRODUCT($OL$7:$PC$7,$OL$11:$PC$11)*SUMPRODUCT($OF$11:$OI$11,$OF$17:$OI$17),"")</f>
        <v/>
      </c>
      <c r="HA17" s="19" t="str">
        <f t="array" ref="HA17">IF(HA7="1",SUM(HA148:HA150)/3.6-PRODUCT(HA9,INDEX($OL$1:$PC$19,17,MATCH(HA$2&amp;HA$6,INDEX($OL$1:$PC$19,2,)&amp;INDEX($OL$1:$PC$19,6,),0)))+HA9*SUMPRODUCT($OL$7:$PC$7,$OL$17:$PC$17)-HA$12*INDEX($OF$1:$OK$19,17,MATCH(HA13,$OF$1:$OK$1,0))+HA9*SUMPRODUCT($OL$7:$PC$7,$OL$10:$PC$10)*SUMPRODUCT($OF$10:$OI$10,$OF$17:$OI$17)+SUMPRODUCT($OL$7:$PC$7,$OL$11:$PC$11)*SUMPRODUCT($OF$11:$OI$11,$OF$17:$OI$17),"")</f>
        <v/>
      </c>
      <c r="HB17" s="19" t="str">
        <f t="array" ref="HB17">IF(HB7="1",SUM(HB148:HB150)/3.6-PRODUCT(HB9,INDEX($OL$1:$PC$19,17,MATCH(HB$2&amp;HB$6,INDEX($OL$1:$PC$19,2,)&amp;INDEX($OL$1:$PC$19,6,),0)))+HB9*SUMPRODUCT($OL$7:$PC$7,$OL$17:$PC$17)-HB$12*INDEX($OF$1:$OK$19,17,MATCH(HB13,$OF$1:$OK$1,0))+HB9*SUMPRODUCT($OL$7:$PC$7,$OL$10:$PC$10)*SUMPRODUCT($OF$10:$OI$10,$OF$17:$OI$17)+SUMPRODUCT($OL$7:$PC$7,$OL$11:$PC$11)*SUMPRODUCT($OF$11:$OI$11,$OF$17:$OI$17),"")</f>
        <v/>
      </c>
      <c r="HC17" s="19" t="str">
        <f t="array" ref="HC17">IF(HC7="1",SUM(HC148:HC150)/3.6-PRODUCT(HC9,INDEX($OL$1:$PC$19,17,MATCH(HC$2&amp;HC$6,INDEX($OL$1:$PC$19,2,)&amp;INDEX($OL$1:$PC$19,6,),0)))+HC9*SUMPRODUCT($OL$7:$PC$7,$OL$17:$PC$17)-HC$12*INDEX($OF$1:$OK$19,17,MATCH(HC13,$OF$1:$OK$1,0))+HC9*SUMPRODUCT($OL$7:$PC$7,$OL$10:$PC$10)*SUMPRODUCT($OF$10:$OI$10,$OF$17:$OI$17)+SUMPRODUCT($OL$7:$PC$7,$OL$11:$PC$11)*SUMPRODUCT($OF$11:$OI$11,$OF$17:$OI$17),"")</f>
        <v/>
      </c>
      <c r="HD17" s="19" t="str">
        <f t="array" ref="HD17">IF(HD7="1",SUM(HD148:HD150)/3.6-PRODUCT(HD9,INDEX($OL$1:$PC$19,17,MATCH(HD$2&amp;HD$6,INDEX($OL$1:$PC$19,2,)&amp;INDEX($OL$1:$PC$19,6,),0)))+HD9*SUMPRODUCT($OL$7:$PC$7,$OL$17:$PC$17)-HD$12*INDEX($OF$1:$OK$19,17,MATCH(HD13,$OF$1:$OK$1,0))+HD9*SUMPRODUCT($OL$7:$PC$7,$OL$10:$PC$10)*SUMPRODUCT($OF$10:$OI$10,$OF$17:$OI$17)+SUMPRODUCT($OL$7:$PC$7,$OL$11:$PC$11)*SUMPRODUCT($OF$11:$OI$11,$OF$17:$OI$17),"")</f>
        <v/>
      </c>
      <c r="HE17" s="19" t="str">
        <f t="array" ref="HE17">IF(HE7="1",SUM(HE148:HE150)/3.6-PRODUCT(HE9,INDEX($OL$1:$PC$19,17,MATCH(HE$2&amp;HE$6,INDEX($OL$1:$PC$19,2,)&amp;INDEX($OL$1:$PC$19,6,),0)))+HE9*SUMPRODUCT($OL$7:$PC$7,$OL$17:$PC$17)-HE$12*INDEX($OF$1:$OK$19,17,MATCH(HE13,$OF$1:$OK$1,0))+HE9*SUMPRODUCT($OL$7:$PC$7,$OL$10:$PC$10)*SUMPRODUCT($OF$10:$OI$10,$OF$17:$OI$17)+SUMPRODUCT($OL$7:$PC$7,$OL$11:$PC$11)*SUMPRODUCT($OF$11:$OI$11,$OF$17:$OI$17),"")</f>
        <v/>
      </c>
      <c r="HF17" s="19" t="str">
        <f t="array" ref="HF17">IF(HF7="1",SUM(HF148:HF150)/3.6-PRODUCT(HF9,INDEX($OL$1:$PC$19,17,MATCH(HF$2&amp;HF$6,INDEX($OL$1:$PC$19,2,)&amp;INDEX($OL$1:$PC$19,6,),0)))+HF9*SUMPRODUCT($OL$7:$PC$7,$OL$17:$PC$17)-HF$12*INDEX($OF$1:$OK$19,17,MATCH(HF13,$OF$1:$OK$1,0))+HF9*SUMPRODUCT($OL$7:$PC$7,$OL$10:$PC$10)*SUMPRODUCT($OF$10:$OI$10,$OF$17:$OI$17)+SUMPRODUCT($OL$7:$PC$7,$OL$11:$PC$11)*SUMPRODUCT($OF$11:$OI$11,$OF$17:$OI$17),"")</f>
        <v/>
      </c>
      <c r="HG17" s="19" t="str">
        <f t="array" ref="HG17">IF(HG7="1",SUM(HG148:HG150)/3.6-PRODUCT(HG9,INDEX($OL$1:$PC$19,17,MATCH(HG$2&amp;HG$6,INDEX($OL$1:$PC$19,2,)&amp;INDEX($OL$1:$PC$19,6,),0)))+HG9*SUMPRODUCT($OL$7:$PC$7,$OL$17:$PC$17)-HG$12*INDEX($OF$1:$OK$19,17,MATCH(HG13,$OF$1:$OK$1,0))+HG9*SUMPRODUCT($OL$7:$PC$7,$OL$10:$PC$10)*SUMPRODUCT($OF$10:$OI$10,$OF$17:$OI$17)+SUMPRODUCT($OL$7:$PC$7,$OL$11:$PC$11)*SUMPRODUCT($OF$11:$OI$11,$OF$17:$OI$17),"")</f>
        <v/>
      </c>
      <c r="HH17" s="19" t="str">
        <f t="array" ref="HH17">IF(HH7="1",SUM(HH148:HH150)/3.6-PRODUCT(HH9,INDEX($OL$1:$PC$19,17,MATCH(HH$2&amp;HH$6,INDEX($OL$1:$PC$19,2,)&amp;INDEX($OL$1:$PC$19,6,),0)))+HH9*SUMPRODUCT($OL$7:$PC$7,$OL$17:$PC$17)-HH$12*INDEX($OF$1:$OK$19,17,MATCH(HH13,$OF$1:$OK$1,0))+HH9*SUMPRODUCT($OL$7:$PC$7,$OL$10:$PC$10)*SUMPRODUCT($OF$10:$OI$10,$OF$17:$OI$17)+SUMPRODUCT($OL$7:$PC$7,$OL$11:$PC$11)*SUMPRODUCT($OF$11:$OI$11,$OF$17:$OI$17),"")</f>
        <v/>
      </c>
      <c r="HI17" s="19" t="str">
        <f t="array" ref="HI17">IF(HI7="1",SUM(HI148:HI150)/3.6-PRODUCT(HI9,INDEX($OL$1:$PC$19,17,MATCH(HI$2&amp;HI$6,INDEX($OL$1:$PC$19,2,)&amp;INDEX($OL$1:$PC$19,6,),0)))+HI9*SUMPRODUCT($OL$7:$PC$7,$OL$17:$PC$17)-HI$12*INDEX($OF$1:$OK$19,17,MATCH(HI13,$OF$1:$OK$1,0))+HI9*SUMPRODUCT($OL$7:$PC$7,$OL$10:$PC$10)*SUMPRODUCT($OF$10:$OI$10,$OF$17:$OI$17)+SUMPRODUCT($OL$7:$PC$7,$OL$11:$PC$11)*SUMPRODUCT($OF$11:$OI$11,$OF$17:$OI$17),"")</f>
        <v/>
      </c>
      <c r="HJ17" s="19" t="str">
        <f t="array" ref="HJ17">IF(HJ7="1",SUM(HJ148:HJ150)/3.6-PRODUCT(HJ9,INDEX($OL$1:$PC$19,17,MATCH(HJ$2&amp;HJ$6,INDEX($OL$1:$PC$19,2,)&amp;INDEX($OL$1:$PC$19,6,),0)))+HJ9*SUMPRODUCT($OL$7:$PC$7,$OL$17:$PC$17)-HJ$12*INDEX($OF$1:$OK$19,17,MATCH(HJ13,$OF$1:$OK$1,0))+HJ9*SUMPRODUCT($OL$7:$PC$7,$OL$10:$PC$10)*SUMPRODUCT($OF$10:$OI$10,$OF$17:$OI$17)+SUMPRODUCT($OL$7:$PC$7,$OL$11:$PC$11)*SUMPRODUCT($OF$11:$OI$11,$OF$17:$OI$17),"")</f>
        <v/>
      </c>
      <c r="HK17" s="19" t="str">
        <f t="array" ref="HK17">IF(HK7="1",SUM(HK148:HK150)/3.6-PRODUCT(HK9,INDEX($OL$1:$PC$19,17,MATCH(HK$2&amp;HK$6,INDEX($OL$1:$PC$19,2,)&amp;INDEX($OL$1:$PC$19,6,),0)))+HK9*SUMPRODUCT($OL$7:$PC$7,$OL$17:$PC$17)-HK$12*INDEX($OF$1:$OK$19,17,MATCH(HK13,$OF$1:$OK$1,0))+HK9*SUMPRODUCT($OL$7:$PC$7,$OL$10:$PC$10)*SUMPRODUCT($OF$10:$OI$10,$OF$17:$OI$17)+SUMPRODUCT($OL$7:$PC$7,$OL$11:$PC$11)*SUMPRODUCT($OF$11:$OI$11,$OF$17:$OI$17),"")</f>
        <v/>
      </c>
      <c r="HL17" s="19" t="str">
        <f t="array" ref="HL17">IF(HL7="1",SUM(HL148:HL150)/3.6-PRODUCT(HL9,INDEX($OL$1:$PC$19,17,MATCH(HL$2&amp;HL$6,INDEX($OL$1:$PC$19,2,)&amp;INDEX($OL$1:$PC$19,6,),0)))+HL9*SUMPRODUCT($OL$7:$PC$7,$OL$17:$PC$17)-HL$12*INDEX($OF$1:$OK$19,17,MATCH(HL13,$OF$1:$OK$1,0))+HL9*SUMPRODUCT($OL$7:$PC$7,$OL$10:$PC$10)*SUMPRODUCT($OF$10:$OI$10,$OF$17:$OI$17)+SUMPRODUCT($OL$7:$PC$7,$OL$11:$PC$11)*SUMPRODUCT($OF$11:$OI$11,$OF$17:$OI$17),"")</f>
        <v/>
      </c>
      <c r="HM17" s="19" t="str">
        <f t="array" ref="HM17">IF(HM7="1",SUM(HM148:HM150)/3.6-PRODUCT(HM9,INDEX($OL$1:$PC$19,17,MATCH(HM$2&amp;HM$6,INDEX($OL$1:$PC$19,2,)&amp;INDEX($OL$1:$PC$19,6,),0)))+HM9*SUMPRODUCT($OL$7:$PC$7,$OL$17:$PC$17)-HM$12*INDEX($OF$1:$OK$19,17,MATCH(HM13,$OF$1:$OK$1,0))+HM9*SUMPRODUCT($OL$7:$PC$7,$OL$10:$PC$10)*SUMPRODUCT($OF$10:$OI$10,$OF$17:$OI$17)+SUMPRODUCT($OL$7:$PC$7,$OL$11:$PC$11)*SUMPRODUCT($OF$11:$OI$11,$OF$17:$OI$17),"")</f>
        <v/>
      </c>
      <c r="HN17" s="19" t="str">
        <f t="array" ref="HN17">IF(HN7="1",SUM(HN148:HN150)/3.6-PRODUCT(HN9,INDEX($OL$1:$PC$19,17,MATCH(HN$2&amp;HN$6,INDEX($OL$1:$PC$19,2,)&amp;INDEX($OL$1:$PC$19,6,),0)))+HN9*SUMPRODUCT($OL$7:$PC$7,$OL$17:$PC$17)-HN$12*INDEX($OF$1:$OK$19,17,MATCH(HN13,$OF$1:$OK$1,0))+HN9*SUMPRODUCT($OL$7:$PC$7,$OL$10:$PC$10)*SUMPRODUCT($OF$10:$OI$10,$OF$17:$OI$17)+SUMPRODUCT($OL$7:$PC$7,$OL$11:$PC$11)*SUMPRODUCT($OF$11:$OI$11,$OF$17:$OI$17),"")</f>
        <v/>
      </c>
      <c r="HO17" s="19" t="str">
        <f t="array" ref="HO17">IF(HO7="1",SUM(HO148:HO150)/3.6-PRODUCT(HO9,INDEX($OL$1:$PC$19,17,MATCH(HO$2&amp;HO$6,INDEX($OL$1:$PC$19,2,)&amp;INDEX($OL$1:$PC$19,6,),0)))+HO9*SUMPRODUCT($OL$7:$PC$7,$OL$17:$PC$17)-HO$12*INDEX($OF$1:$OK$19,17,MATCH(HO13,$OF$1:$OK$1,0))+HO9*SUMPRODUCT($OL$7:$PC$7,$OL$10:$PC$10)*SUMPRODUCT($OF$10:$OI$10,$OF$17:$OI$17)+SUMPRODUCT($OL$7:$PC$7,$OL$11:$PC$11)*SUMPRODUCT($OF$11:$OI$11,$OF$17:$OI$17),"")</f>
        <v/>
      </c>
      <c r="HP17" s="19" t="str">
        <f t="array" ref="HP17">IF(HP7="1",SUM(HP148:HP150)/3.6-PRODUCT(HP9,INDEX($OL$1:$PC$19,17,MATCH(HP$2&amp;HP$6,INDEX($OL$1:$PC$19,2,)&amp;INDEX($OL$1:$PC$19,6,),0)))+HP9*SUMPRODUCT($OL$7:$PC$7,$OL$17:$PC$17)-HP$12*INDEX($OF$1:$OK$19,17,MATCH(HP13,$OF$1:$OK$1,0))+HP9*SUMPRODUCT($OL$7:$PC$7,$OL$10:$PC$10)*SUMPRODUCT($OF$10:$OI$10,$OF$17:$OI$17)+SUMPRODUCT($OL$7:$PC$7,$OL$11:$PC$11)*SUMPRODUCT($OF$11:$OI$11,$OF$17:$OI$17),"")</f>
        <v/>
      </c>
      <c r="HQ17" s="19" t="str">
        <f t="array" ref="HQ17">IF(HQ7="1",SUM(HQ148:HQ150)/3.6-PRODUCT(HQ9,INDEX($OL$1:$PC$19,17,MATCH(HQ$2&amp;HQ$6,INDEX($OL$1:$PC$19,2,)&amp;INDEX($OL$1:$PC$19,6,),0)))+HQ9*SUMPRODUCT($OL$7:$PC$7,$OL$17:$PC$17)-HQ$12*INDEX($OF$1:$OK$19,17,MATCH(HQ13,$OF$1:$OK$1,0))+HQ9*SUMPRODUCT($OL$7:$PC$7,$OL$10:$PC$10)*SUMPRODUCT($OF$10:$OI$10,$OF$17:$OI$17)+SUMPRODUCT($OL$7:$PC$7,$OL$11:$PC$11)*SUMPRODUCT($OF$11:$OI$11,$OF$17:$OI$17),"")</f>
        <v/>
      </c>
      <c r="HR17" s="19" t="str">
        <f t="array" ref="HR17">IF(HR7="1",SUM(HR148:HR150)/3.6-PRODUCT(HR9,INDEX($OL$1:$PC$19,17,MATCH(HR$2&amp;HR$6,INDEX($OL$1:$PC$19,2,)&amp;INDEX($OL$1:$PC$19,6,),0)))+HR9*SUMPRODUCT($OL$7:$PC$7,$OL$17:$PC$17)-HR$12*INDEX($OF$1:$OK$19,17,MATCH(HR13,$OF$1:$OK$1,0))+HR9*SUMPRODUCT($OL$7:$PC$7,$OL$10:$PC$10)*SUMPRODUCT($OF$10:$OI$10,$OF$17:$OI$17)+SUMPRODUCT($OL$7:$PC$7,$OL$11:$PC$11)*SUMPRODUCT($OF$11:$OI$11,$OF$17:$OI$17),"")</f>
        <v/>
      </c>
      <c r="HS17" s="19" t="str">
        <f t="array" ref="HS17">IF(HS7="1",SUM(HS148:HS150)/3.6-PRODUCT(HS9,INDEX($OL$1:$PC$19,17,MATCH(HS$2&amp;HS$6,INDEX($OL$1:$PC$19,2,)&amp;INDEX($OL$1:$PC$19,6,),0)))+HS9*SUMPRODUCT($OL$7:$PC$7,$OL$17:$PC$17)-HS$12*INDEX($OF$1:$OK$19,17,MATCH(HS13,$OF$1:$OK$1,0))+HS9*SUMPRODUCT($OL$7:$PC$7,$OL$10:$PC$10)*SUMPRODUCT($OF$10:$OI$10,$OF$17:$OI$17)+SUMPRODUCT($OL$7:$PC$7,$OL$11:$PC$11)*SUMPRODUCT($OF$11:$OI$11,$OF$17:$OI$17),"")</f>
        <v/>
      </c>
      <c r="HT17" s="19" t="str">
        <f t="array" ref="HT17">IF(HT7="1",SUM(HT148:HT150)/3.6-PRODUCT(HT9,INDEX($OL$1:$PC$19,17,MATCH(HT$2&amp;HT$6,INDEX($OL$1:$PC$19,2,)&amp;INDEX($OL$1:$PC$19,6,),0)))+HT9*SUMPRODUCT($OL$7:$PC$7,$OL$17:$PC$17)-HT$12*INDEX($OF$1:$OK$19,17,MATCH(HT13,$OF$1:$OK$1,0))+HT9*SUMPRODUCT($OL$7:$PC$7,$OL$10:$PC$10)*SUMPRODUCT($OF$10:$OI$10,$OF$17:$OI$17)+SUMPRODUCT($OL$7:$PC$7,$OL$11:$PC$11)*SUMPRODUCT($OF$11:$OI$11,$OF$17:$OI$17),"")</f>
        <v/>
      </c>
      <c r="HU17" s="19" t="str">
        <f t="array" ref="HU17">IF(HU7="1",SUM(HU148:HU150)/3.6-PRODUCT(HU9,INDEX($OL$1:$PC$19,17,MATCH(HU$2&amp;HU$6,INDEX($OL$1:$PC$19,2,)&amp;INDEX($OL$1:$PC$19,6,),0)))+HU9*SUMPRODUCT($OL$7:$PC$7,$OL$17:$PC$17)-HU$12*INDEX($OF$1:$OK$19,17,MATCH(HU13,$OF$1:$OK$1,0))+HU9*SUMPRODUCT($OL$7:$PC$7,$OL$10:$PC$10)*SUMPRODUCT($OF$10:$OI$10,$OF$17:$OI$17)+SUMPRODUCT($OL$7:$PC$7,$OL$11:$PC$11)*SUMPRODUCT($OF$11:$OI$11,$OF$17:$OI$17),"")</f>
        <v/>
      </c>
      <c r="HV17" s="19" t="str">
        <f t="array" ref="HV17">IF(HV7="1",SUM(HV148:HV150)/3.6-PRODUCT(HV9,INDEX($OL$1:$PC$19,17,MATCH(HV$2&amp;HV$6,INDEX($OL$1:$PC$19,2,)&amp;INDEX($OL$1:$PC$19,6,),0)))+HV9*SUMPRODUCT($OL$7:$PC$7,$OL$17:$PC$17)-HV$12*INDEX($OF$1:$OK$19,17,MATCH(HV13,$OF$1:$OK$1,0))+HV9*SUMPRODUCT($OL$7:$PC$7,$OL$10:$PC$10)*SUMPRODUCT($OF$10:$OI$10,$OF$17:$OI$17)+SUMPRODUCT($OL$7:$PC$7,$OL$11:$PC$11)*SUMPRODUCT($OF$11:$OI$11,$OF$17:$OI$17),"")</f>
        <v/>
      </c>
      <c r="HW17" s="19" t="str">
        <f t="array" ref="HW17">IF(HW7="1",SUM(HW148:HW150)/3.6-PRODUCT(HW9,INDEX($OL$1:$PC$19,17,MATCH(HW$2&amp;HW$6,INDEX($OL$1:$PC$19,2,)&amp;INDEX($OL$1:$PC$19,6,),0)))+HW9*SUMPRODUCT($OL$7:$PC$7,$OL$17:$PC$17)-HW$12*INDEX($OF$1:$OK$19,17,MATCH(HW13,$OF$1:$OK$1,0))+HW9*SUMPRODUCT($OL$7:$PC$7,$OL$10:$PC$10)*SUMPRODUCT($OF$10:$OI$10,$OF$17:$OI$17)+SUMPRODUCT($OL$7:$PC$7,$OL$11:$PC$11)*SUMPRODUCT($OF$11:$OI$11,$OF$17:$OI$17),"")</f>
        <v/>
      </c>
      <c r="HX17" s="19" t="str">
        <f t="array" ref="HX17">IF(HX7="1",SUM(HX148:HX150)/3.6-PRODUCT(HX9,INDEX($OL$1:$PC$19,17,MATCH(HX$2&amp;HX$6,INDEX($OL$1:$PC$19,2,)&amp;INDEX($OL$1:$PC$19,6,),0)))+HX9*SUMPRODUCT($OL$7:$PC$7,$OL$17:$PC$17)-HX$12*INDEX($OF$1:$OK$19,17,MATCH(HX13,$OF$1:$OK$1,0))+HX9*SUMPRODUCT($OL$7:$PC$7,$OL$10:$PC$10)*SUMPRODUCT($OF$10:$OI$10,$OF$17:$OI$17)+SUMPRODUCT($OL$7:$PC$7,$OL$11:$PC$11)*SUMPRODUCT($OF$11:$OI$11,$OF$17:$OI$17),"")</f>
        <v/>
      </c>
      <c r="HY17" s="19" t="str">
        <f t="array" ref="HY17">IF(HY7="1",SUM(HY148:HY150)/3.6-PRODUCT(HY9,INDEX($OL$1:$PC$19,17,MATCH(HY$2&amp;HY$6,INDEX($OL$1:$PC$19,2,)&amp;INDEX($OL$1:$PC$19,6,),0)))+HY9*SUMPRODUCT($OL$7:$PC$7,$OL$17:$PC$17)-HY$12*INDEX($OF$1:$OK$19,17,MATCH(HY13,$OF$1:$OK$1,0))+HY9*SUMPRODUCT($OL$7:$PC$7,$OL$10:$PC$10)*SUMPRODUCT($OF$10:$OI$10,$OF$17:$OI$17)+SUMPRODUCT($OL$7:$PC$7,$OL$11:$PC$11)*SUMPRODUCT($OF$11:$OI$11,$OF$17:$OI$17),"")</f>
        <v/>
      </c>
      <c r="HZ17" s="19" t="str">
        <f t="array" ref="HZ17">IF(HZ7="1",SUM(HZ148:HZ150)/3.6-PRODUCT(HZ9,INDEX($OL$1:$PC$19,17,MATCH(HZ$2&amp;HZ$6,INDEX($OL$1:$PC$19,2,)&amp;INDEX($OL$1:$PC$19,6,),0)))+HZ9*SUMPRODUCT($OL$7:$PC$7,$OL$17:$PC$17)-HZ$12*INDEX($OF$1:$OK$19,17,MATCH(HZ13,$OF$1:$OK$1,0))+HZ9*SUMPRODUCT($OL$7:$PC$7,$OL$10:$PC$10)*SUMPRODUCT($OF$10:$OI$10,$OF$17:$OI$17)+SUMPRODUCT($OL$7:$PC$7,$OL$11:$PC$11)*SUMPRODUCT($OF$11:$OI$11,$OF$17:$OI$17),"")</f>
        <v/>
      </c>
      <c r="IA17" s="19" t="str">
        <f t="array" ref="IA17">IF(IA7="1",SUM(IA148:IA150)/3.6-PRODUCT(IA9,INDEX($OL$1:$PC$19,17,MATCH(IA$2&amp;IA$6,INDEX($OL$1:$PC$19,2,)&amp;INDEX($OL$1:$PC$19,6,),0)))+IA9*SUMPRODUCT($OL$7:$PC$7,$OL$17:$PC$17)-IA$12*INDEX($OF$1:$OK$19,17,MATCH(IA13,$OF$1:$OK$1,0))+IA9*SUMPRODUCT($OL$7:$PC$7,$OL$10:$PC$10)*SUMPRODUCT($OF$10:$OI$10,$OF$17:$OI$17)+SUMPRODUCT($OL$7:$PC$7,$OL$11:$PC$11)*SUMPRODUCT($OF$11:$OI$11,$OF$17:$OI$17),"")</f>
        <v/>
      </c>
      <c r="IB17" s="19" t="str">
        <f t="array" ref="IB17">IF(IB7="1",SUM(IB148:IB150)/3.6-PRODUCT(IB9,INDEX($OL$1:$PC$19,17,MATCH(IB$2&amp;IB$6,INDEX($OL$1:$PC$19,2,)&amp;INDEX($OL$1:$PC$19,6,),0)))+IB9*SUMPRODUCT($OL$7:$PC$7,$OL$17:$PC$17)-IB$12*INDEX($OF$1:$OK$19,17,MATCH(IB13,$OF$1:$OK$1,0))+IB9*SUMPRODUCT($OL$7:$PC$7,$OL$10:$PC$10)*SUMPRODUCT($OF$10:$OI$10,$OF$17:$OI$17)+SUMPRODUCT($OL$7:$PC$7,$OL$11:$PC$11)*SUMPRODUCT($OF$11:$OI$11,$OF$17:$OI$17),"")</f>
        <v/>
      </c>
      <c r="IC17" s="19" t="str">
        <f t="array" ref="IC17">IF(IC7="1",SUM(IC148:IC150)/3.6-PRODUCT(IC9,INDEX($OL$1:$PC$19,17,MATCH(IC$2&amp;IC$6,INDEX($OL$1:$PC$19,2,)&amp;INDEX($OL$1:$PC$19,6,),0)))+IC9*SUMPRODUCT($OL$7:$PC$7,$OL$17:$PC$17)-IC$12*INDEX($OF$1:$OK$19,17,MATCH(IC13,$OF$1:$OK$1,0))+IC9*SUMPRODUCT($OL$7:$PC$7,$OL$10:$PC$10)*SUMPRODUCT($OF$10:$OI$10,$OF$17:$OI$17)+SUMPRODUCT($OL$7:$PC$7,$OL$11:$PC$11)*SUMPRODUCT($OF$11:$OI$11,$OF$17:$OI$17),"")</f>
        <v/>
      </c>
      <c r="ID17" s="19" t="str">
        <f t="array" ref="ID17">IF(ID7="1",SUM(ID148:ID150)/3.6-PRODUCT(ID9,INDEX($OL$1:$PC$19,17,MATCH(ID$2&amp;ID$6,INDEX($OL$1:$PC$19,2,)&amp;INDEX($OL$1:$PC$19,6,),0)))+ID9*SUMPRODUCT($OL$7:$PC$7,$OL$17:$PC$17)-ID$12*INDEX($OF$1:$OK$19,17,MATCH(ID13,$OF$1:$OK$1,0))+ID9*SUMPRODUCT($OL$7:$PC$7,$OL$10:$PC$10)*SUMPRODUCT($OF$10:$OI$10,$OF$17:$OI$17)+SUMPRODUCT($OL$7:$PC$7,$OL$11:$PC$11)*SUMPRODUCT($OF$11:$OI$11,$OF$17:$OI$17),"")</f>
        <v/>
      </c>
      <c r="IE17" s="19" t="str">
        <f t="array" ref="IE17">IF(IE7="1",SUM(IE148:IE150)/3.6-PRODUCT(IE9,INDEX($OL$1:$PC$19,17,MATCH(IE$2&amp;IE$6,INDEX($OL$1:$PC$19,2,)&amp;INDEX($OL$1:$PC$19,6,),0)))+IE9*SUMPRODUCT($OL$7:$PC$7,$OL$17:$PC$17)-IE$12*INDEX($OF$1:$OK$19,17,MATCH(IE13,$OF$1:$OK$1,0))+IE9*SUMPRODUCT($OL$7:$PC$7,$OL$10:$PC$10)*SUMPRODUCT($OF$10:$OI$10,$OF$17:$OI$17)+SUMPRODUCT($OL$7:$PC$7,$OL$11:$PC$11)*SUMPRODUCT($OF$11:$OI$11,$OF$17:$OI$17),"")</f>
        <v/>
      </c>
      <c r="IF17" s="19" t="str">
        <f t="array" ref="IF17">IF(IF7="1",SUM(IF148:IF150)/3.6-PRODUCT(IF9,INDEX($OL$1:$PC$19,17,MATCH(IF$2&amp;IF$6,INDEX($OL$1:$PC$19,2,)&amp;INDEX($OL$1:$PC$19,6,),0)))+IF9*SUMPRODUCT($OL$7:$PC$7,$OL$17:$PC$17)-IF$12*INDEX($OF$1:$OK$19,17,MATCH(IF13,$OF$1:$OK$1,0))+IF9*SUMPRODUCT($OL$7:$PC$7,$OL$10:$PC$10)*SUMPRODUCT($OF$10:$OI$10,$OF$17:$OI$17)+SUMPRODUCT($OL$7:$PC$7,$OL$11:$PC$11)*SUMPRODUCT($OF$11:$OI$11,$OF$17:$OI$17),"")</f>
        <v/>
      </c>
      <c r="IG17" s="19" t="str">
        <f t="array" ref="IG17">IF(IG7="1",SUM(IG148:IG150)/3.6-PRODUCT(IG9,INDEX($OL$1:$PC$19,17,MATCH(IG$2&amp;IG$6,INDEX($OL$1:$PC$19,2,)&amp;INDEX($OL$1:$PC$19,6,),0)))+IG9*SUMPRODUCT($OL$7:$PC$7,$OL$17:$PC$17)-IG$12*INDEX($OF$1:$OK$19,17,MATCH(IG13,$OF$1:$OK$1,0))+IG9*SUMPRODUCT($OL$7:$PC$7,$OL$10:$PC$10)*SUMPRODUCT($OF$10:$OI$10,$OF$17:$OI$17)+SUMPRODUCT($OL$7:$PC$7,$OL$11:$PC$11)*SUMPRODUCT($OF$11:$OI$11,$OF$17:$OI$17),"")</f>
        <v/>
      </c>
      <c r="IH17" s="19" t="str">
        <f t="array" ref="IH17">IF(IH7="1",SUM(IH148:IH150)/3.6-PRODUCT(IH9,INDEX($OL$1:$PC$19,17,MATCH(IH$2&amp;IH$6,INDEX($OL$1:$PC$19,2,)&amp;INDEX($OL$1:$PC$19,6,),0)))+IH9*SUMPRODUCT($OL$7:$PC$7,$OL$17:$PC$17)-IH$12*INDEX($OF$1:$OK$19,17,MATCH(IH13,$OF$1:$OK$1,0))+IH9*SUMPRODUCT($OL$7:$PC$7,$OL$10:$PC$10)*SUMPRODUCT($OF$10:$OI$10,$OF$17:$OI$17)+SUMPRODUCT($OL$7:$PC$7,$OL$11:$PC$11)*SUMPRODUCT($OF$11:$OI$11,$OF$17:$OI$17),"")</f>
        <v/>
      </c>
      <c r="II17" s="19" t="str">
        <f t="array" ref="II17">IF(II7="1",SUM(II148:II150)/3.6-PRODUCT(II9,INDEX($OL$1:$PC$19,17,MATCH(II$2&amp;II$6,INDEX($OL$1:$PC$19,2,)&amp;INDEX($OL$1:$PC$19,6,),0)))+II9*SUMPRODUCT($OL$7:$PC$7,$OL$17:$PC$17)-II$12*INDEX($OF$1:$OK$19,17,MATCH(II13,$OF$1:$OK$1,0))+II9*SUMPRODUCT($OL$7:$PC$7,$OL$10:$PC$10)*SUMPRODUCT($OF$10:$OI$10,$OF$17:$OI$17)+SUMPRODUCT($OL$7:$PC$7,$OL$11:$PC$11)*SUMPRODUCT($OF$11:$OI$11,$OF$17:$OI$17),"")</f>
        <v/>
      </c>
      <c r="IJ17" s="19" t="str">
        <f t="array" ref="IJ17">IF(IJ7="1",SUM(IJ148:IJ150)/3.6-PRODUCT(IJ9,INDEX($OL$1:$PC$19,17,MATCH(IJ$2&amp;IJ$6,INDEX($OL$1:$PC$19,2,)&amp;INDEX($OL$1:$PC$19,6,),0)))+IJ9*SUMPRODUCT($OL$7:$PC$7,$OL$17:$PC$17)-IJ$12*INDEX($OF$1:$OK$19,17,MATCH(IJ13,$OF$1:$OK$1,0))+IJ9*SUMPRODUCT($OL$7:$PC$7,$OL$10:$PC$10)*SUMPRODUCT($OF$10:$OI$10,$OF$17:$OI$17)+SUMPRODUCT($OL$7:$PC$7,$OL$11:$PC$11)*SUMPRODUCT($OF$11:$OI$11,$OF$17:$OI$17),"")</f>
        <v/>
      </c>
      <c r="IK17" s="19" t="str">
        <f t="array" ref="IK17">IF(IK7="1",SUM(IK148:IK150)/3.6-PRODUCT(IK9,INDEX($OL$1:$PC$19,17,MATCH(IK$2&amp;IK$6,INDEX($OL$1:$PC$19,2,)&amp;INDEX($OL$1:$PC$19,6,),0)))+IK9*SUMPRODUCT($OL$7:$PC$7,$OL$17:$PC$17)-IK$12*INDEX($OF$1:$OK$19,17,MATCH(IK13,$OF$1:$OK$1,0))+IK9*SUMPRODUCT($OL$7:$PC$7,$OL$10:$PC$10)*SUMPRODUCT($OF$10:$OI$10,$OF$17:$OI$17)+SUMPRODUCT($OL$7:$PC$7,$OL$11:$PC$11)*SUMPRODUCT($OF$11:$OI$11,$OF$17:$OI$17),"")</f>
        <v/>
      </c>
      <c r="IL17" s="19" t="str">
        <f t="array" ref="IL17">IF(IL7="1",SUM(IL148:IL150)/3.6-PRODUCT(IL9,INDEX($OL$1:$PC$19,17,MATCH(IL$2&amp;IL$6,INDEX($OL$1:$PC$19,2,)&amp;INDEX($OL$1:$PC$19,6,),0)))+IL9*SUMPRODUCT($OL$7:$PC$7,$OL$17:$PC$17)-IL$12*INDEX($OF$1:$OK$19,17,MATCH(IL13,$OF$1:$OK$1,0))+IL9*SUMPRODUCT($OL$7:$PC$7,$OL$10:$PC$10)*SUMPRODUCT($OF$10:$OI$10,$OF$17:$OI$17)+SUMPRODUCT($OL$7:$PC$7,$OL$11:$PC$11)*SUMPRODUCT($OF$11:$OI$11,$OF$17:$OI$17),"")</f>
        <v/>
      </c>
      <c r="IM17" s="19" t="str">
        <f t="array" ref="IM17">IF(IM7="1",SUM(IM148:IM150)/3.6-PRODUCT(IM9,INDEX($OL$1:$PC$19,17,MATCH(IM$2&amp;IM$6,INDEX($OL$1:$PC$19,2,)&amp;INDEX($OL$1:$PC$19,6,),0)))+IM9*SUMPRODUCT($OL$7:$PC$7,$OL$17:$PC$17)-IM$12*INDEX($OF$1:$OK$19,17,MATCH(IM13,$OF$1:$OK$1,0))+IM9*SUMPRODUCT($OL$7:$PC$7,$OL$10:$PC$10)*SUMPRODUCT($OF$10:$OI$10,$OF$17:$OI$17)+SUMPRODUCT($OL$7:$PC$7,$OL$11:$PC$11)*SUMPRODUCT($OF$11:$OI$11,$OF$17:$OI$17),"")</f>
        <v/>
      </c>
      <c r="IN17" s="19" t="str">
        <f t="array" ref="IN17">IF(IN7="1",SUM(IN148:IN150)/3.6-PRODUCT(IN9,INDEX($OL$1:$PC$19,17,MATCH(IN$2&amp;IN$6,INDEX($OL$1:$PC$19,2,)&amp;INDEX($OL$1:$PC$19,6,),0)))+IN9*SUMPRODUCT($OL$7:$PC$7,$OL$17:$PC$17)-IN$12*INDEX($OF$1:$OK$19,17,MATCH(IN13,$OF$1:$OK$1,0))+IN9*SUMPRODUCT($OL$7:$PC$7,$OL$10:$PC$10)*SUMPRODUCT($OF$10:$OI$10,$OF$17:$OI$17)+SUMPRODUCT($OL$7:$PC$7,$OL$11:$PC$11)*SUMPRODUCT($OF$11:$OI$11,$OF$17:$OI$17),"")</f>
        <v/>
      </c>
      <c r="IO17" s="19" t="str">
        <f t="array" ref="IO17">IF(IO7="1",SUM(IO148:IO150)/3.6-PRODUCT(IO9,INDEX($OL$1:$PC$19,17,MATCH(IO$2&amp;IO$6,INDEX($OL$1:$PC$19,2,)&amp;INDEX($OL$1:$PC$19,6,),0)))+IO9*SUMPRODUCT($OL$7:$PC$7,$OL$17:$PC$17)-IO$12*INDEX($OF$1:$OK$19,17,MATCH(IO13,$OF$1:$OK$1,0))+IO9*SUMPRODUCT($OL$7:$PC$7,$OL$10:$PC$10)*SUMPRODUCT($OF$10:$OI$10,$OF$17:$OI$17)+SUMPRODUCT($OL$7:$PC$7,$OL$11:$PC$11)*SUMPRODUCT($OF$11:$OI$11,$OF$17:$OI$17),"")</f>
        <v/>
      </c>
      <c r="IP17" s="19" t="str">
        <f t="array" ref="IP17">IF(IP7="1",SUM(IP148:IP150)/3.6-PRODUCT(IP9,INDEX($OL$1:$PC$19,17,MATCH(IP$2&amp;IP$6,INDEX($OL$1:$PC$19,2,)&amp;INDEX($OL$1:$PC$19,6,),0)))+IP9*SUMPRODUCT($OL$7:$PC$7,$OL$17:$PC$17)-IP$12*INDEX($OF$1:$OK$19,17,MATCH(IP13,$OF$1:$OK$1,0))+IP9*SUMPRODUCT($OL$7:$PC$7,$OL$10:$PC$10)*SUMPRODUCT($OF$10:$OI$10,$OF$17:$OI$17)+SUMPRODUCT($OL$7:$PC$7,$OL$11:$PC$11)*SUMPRODUCT($OF$11:$OI$11,$OF$17:$OI$17),"")</f>
        <v/>
      </c>
      <c r="IQ17" s="19" t="str">
        <f t="array" ref="IQ17">IF(IQ7="1",SUM(IQ148:IQ150)/3.6-PRODUCT(IQ9,INDEX($OL$1:$PC$19,17,MATCH(IQ$2&amp;IQ$6,INDEX($OL$1:$PC$19,2,)&amp;INDEX($OL$1:$PC$19,6,),0)))+IQ9*SUMPRODUCT($OL$7:$PC$7,$OL$17:$PC$17)-IQ$12*INDEX($OF$1:$OK$19,17,MATCH(IQ13,$OF$1:$OK$1,0))+IQ9*SUMPRODUCT($OL$7:$PC$7,$OL$10:$PC$10)*SUMPRODUCT($OF$10:$OI$10,$OF$17:$OI$17)+SUMPRODUCT($OL$7:$PC$7,$OL$11:$PC$11)*SUMPRODUCT($OF$11:$OI$11,$OF$17:$OI$17),"")</f>
        <v/>
      </c>
      <c r="IR17" s="19" t="str">
        <f t="array" ref="IR17">IF(IR7="1",SUM(IR148:IR150)/3.6-PRODUCT(IR9,INDEX($OL$1:$PC$19,17,MATCH(IR$2&amp;IR$6,INDEX($OL$1:$PC$19,2,)&amp;INDEX($OL$1:$PC$19,6,),0)))+IR9*SUMPRODUCT($OL$7:$PC$7,$OL$17:$PC$17)-IR$12*INDEX($OF$1:$OK$19,17,MATCH(IR13,$OF$1:$OK$1,0))+IR9*SUMPRODUCT($OL$7:$PC$7,$OL$10:$PC$10)*SUMPRODUCT($OF$10:$OI$10,$OF$17:$OI$17)+SUMPRODUCT($OL$7:$PC$7,$OL$11:$PC$11)*SUMPRODUCT($OF$11:$OI$11,$OF$17:$OI$17),"")</f>
        <v/>
      </c>
      <c r="IS17" s="19" t="str">
        <f t="array" ref="IS17">IF(IS7="1",SUM(IS148:IS150)/3.6-PRODUCT(IS9,INDEX($OL$1:$PC$19,17,MATCH(IS$2&amp;IS$6,INDEX($OL$1:$PC$19,2,)&amp;INDEX($OL$1:$PC$19,6,),0)))+IS9*SUMPRODUCT($OL$7:$PC$7,$OL$17:$PC$17)-IS$12*INDEX($OF$1:$OK$19,17,MATCH(IS13,$OF$1:$OK$1,0))+IS9*SUMPRODUCT($OL$7:$PC$7,$OL$10:$PC$10)*SUMPRODUCT($OF$10:$OI$10,$OF$17:$OI$17)+SUMPRODUCT($OL$7:$PC$7,$OL$11:$PC$11)*SUMPRODUCT($OF$11:$OI$11,$OF$17:$OI$17),"")</f>
        <v/>
      </c>
      <c r="IT17" s="19" t="str">
        <f t="array" ref="IT17">IF(IT7="1",SUM(IT148:IT150)/3.6-PRODUCT(IT9,INDEX($OL$1:$PC$19,17,MATCH(IT$2&amp;IT$6,INDEX($OL$1:$PC$19,2,)&amp;INDEX($OL$1:$PC$19,6,),0)))+IT9*SUMPRODUCT($OL$7:$PC$7,$OL$17:$PC$17)-IT$12*INDEX($OF$1:$OK$19,17,MATCH(IT13,$OF$1:$OK$1,0))+IT9*SUMPRODUCT($OL$7:$PC$7,$OL$10:$PC$10)*SUMPRODUCT($OF$10:$OI$10,$OF$17:$OI$17)+SUMPRODUCT($OL$7:$PC$7,$OL$11:$PC$11)*SUMPRODUCT($OF$11:$OI$11,$OF$17:$OI$17),"")</f>
        <v/>
      </c>
      <c r="IU17" s="19" t="str">
        <f t="array" ref="IU17">IF(IU7="1",SUM(IU148:IU150)/3.6-PRODUCT(IU9,INDEX($OL$1:$PC$19,17,MATCH(IU$2&amp;IU$6,INDEX($OL$1:$PC$19,2,)&amp;INDEX($OL$1:$PC$19,6,),0)))+IU9*SUMPRODUCT($OL$7:$PC$7,$OL$17:$PC$17)-IU$12*INDEX($OF$1:$OK$19,17,MATCH(IU13,$OF$1:$OK$1,0))+IU9*SUMPRODUCT($OL$7:$PC$7,$OL$10:$PC$10)*SUMPRODUCT($OF$10:$OI$10,$OF$17:$OI$17)+SUMPRODUCT($OL$7:$PC$7,$OL$11:$PC$11)*SUMPRODUCT($OF$11:$OI$11,$OF$17:$OI$17),"")</f>
        <v/>
      </c>
      <c r="IV17" s="19" t="str">
        <f t="array" ref="IV17">IF(IV7="1",SUM(IV148:IV150)/3.6-PRODUCT(IV9,INDEX($OL$1:$PC$19,17,MATCH(IV$2&amp;IV$6,INDEX($OL$1:$PC$19,2,)&amp;INDEX($OL$1:$PC$19,6,),0)))+IV9*SUMPRODUCT($OL$7:$PC$7,$OL$17:$PC$17)-IV$12*INDEX($OF$1:$OK$19,17,MATCH(IV13,$OF$1:$OK$1,0))+IV9*SUMPRODUCT($OL$7:$PC$7,$OL$10:$PC$10)*SUMPRODUCT($OF$10:$OI$10,$OF$17:$OI$17)+SUMPRODUCT($OL$7:$PC$7,$OL$11:$PC$11)*SUMPRODUCT($OF$11:$OI$11,$OF$17:$OI$17),"")</f>
        <v/>
      </c>
      <c r="IW17" s="19" t="str">
        <f t="array" ref="IW17">IF(IW7="1",SUM(IW148:IW150)/3.6-PRODUCT(IW9,INDEX($OL$1:$PC$19,17,MATCH(IW$2&amp;IW$6,INDEX($OL$1:$PC$19,2,)&amp;INDEX($OL$1:$PC$19,6,),0)))+IW9*SUMPRODUCT($OL$7:$PC$7,$OL$17:$PC$17)-IW$12*INDEX($OF$1:$OK$19,17,MATCH(IW13,$OF$1:$OK$1,0))+IW9*SUMPRODUCT($OL$7:$PC$7,$OL$10:$PC$10)*SUMPRODUCT($OF$10:$OI$10,$OF$17:$OI$17)+SUMPRODUCT($OL$7:$PC$7,$OL$11:$PC$11)*SUMPRODUCT($OF$11:$OI$11,$OF$17:$OI$17),"")</f>
        <v/>
      </c>
      <c r="IX17" s="19" t="str">
        <f t="array" ref="IX17">IF(IX7="1",SUM(IX148:IX150)/3.6-PRODUCT(IX9,INDEX($OL$1:$PC$19,17,MATCH(IX$2&amp;IX$6,INDEX($OL$1:$PC$19,2,)&amp;INDEX($OL$1:$PC$19,6,),0)))+IX9*SUMPRODUCT($OL$7:$PC$7,$OL$17:$PC$17)-IX$12*INDEX($OF$1:$OK$19,17,MATCH(IX13,$OF$1:$OK$1,0))+IX9*SUMPRODUCT($OL$7:$PC$7,$OL$10:$PC$10)*SUMPRODUCT($OF$10:$OI$10,$OF$17:$OI$17)+SUMPRODUCT($OL$7:$PC$7,$OL$11:$PC$11)*SUMPRODUCT($OF$11:$OI$11,$OF$17:$OI$17),"")</f>
        <v/>
      </c>
      <c r="IY17" s="19" t="str">
        <f t="array" ref="IY17">IF(IY7="1",SUM(IY148:IY150)/3.6-PRODUCT(IY9,INDEX($OL$1:$PC$19,17,MATCH(IY$2&amp;IY$6,INDEX($OL$1:$PC$19,2,)&amp;INDEX($OL$1:$PC$19,6,),0)))+IY9*SUMPRODUCT($OL$7:$PC$7,$OL$17:$PC$17)-IY$12*INDEX($OF$1:$OK$19,17,MATCH(IY13,$OF$1:$OK$1,0))+IY9*SUMPRODUCT($OL$7:$PC$7,$OL$10:$PC$10)*SUMPRODUCT($OF$10:$OI$10,$OF$17:$OI$17)+SUMPRODUCT($OL$7:$PC$7,$OL$11:$PC$11)*SUMPRODUCT($OF$11:$OI$11,$OF$17:$OI$17),"")</f>
        <v/>
      </c>
      <c r="IZ17" s="19" t="str">
        <f t="array" ref="IZ17">IF(IZ7="1",SUM(IZ148:IZ150)/3.6-PRODUCT(IZ9,INDEX($OL$1:$PC$19,17,MATCH(IZ$2&amp;IZ$6,INDEX($OL$1:$PC$19,2,)&amp;INDEX($OL$1:$PC$19,6,),0)))+IZ9*SUMPRODUCT($OL$7:$PC$7,$OL$17:$PC$17)-IZ$12*INDEX($OF$1:$OK$19,17,MATCH(IZ13,$OF$1:$OK$1,0))+IZ9*SUMPRODUCT($OL$7:$PC$7,$OL$10:$PC$10)*SUMPRODUCT($OF$10:$OI$10,$OF$17:$OI$17)+SUMPRODUCT($OL$7:$PC$7,$OL$11:$PC$11)*SUMPRODUCT($OF$11:$OI$11,$OF$17:$OI$17),"")</f>
        <v/>
      </c>
      <c r="JA17" s="19" t="str">
        <f t="array" ref="JA17">IF(JA7="1",SUM(JA148:JA150)/3.6-PRODUCT(JA9,INDEX($OL$1:$PC$19,17,MATCH(JA$2&amp;JA$6,INDEX($OL$1:$PC$19,2,)&amp;INDEX($OL$1:$PC$19,6,),0)))+JA9*SUMPRODUCT($OL$7:$PC$7,$OL$17:$PC$17)-JA$12*INDEX($OF$1:$OK$19,17,MATCH(JA13,$OF$1:$OK$1,0))+JA9*SUMPRODUCT($OL$7:$PC$7,$OL$10:$PC$10)*SUMPRODUCT($OF$10:$OI$10,$OF$17:$OI$17)+SUMPRODUCT($OL$7:$PC$7,$OL$11:$PC$11)*SUMPRODUCT($OF$11:$OI$11,$OF$17:$OI$17),"")</f>
        <v/>
      </c>
      <c r="JB17" s="19" t="str">
        <f t="array" ref="JB17">IF(JB7="1",SUM(JB148:JB150)/3.6-PRODUCT(JB9,INDEX($OL$1:$PC$19,17,MATCH(JB$2&amp;JB$6,INDEX($OL$1:$PC$19,2,)&amp;INDEX($OL$1:$PC$19,6,),0)))+JB9*SUMPRODUCT($OL$7:$PC$7,$OL$17:$PC$17)-JB$12*INDEX($OF$1:$OK$19,17,MATCH(JB13,$OF$1:$OK$1,0))+JB9*SUMPRODUCT($OL$7:$PC$7,$OL$10:$PC$10)*SUMPRODUCT($OF$10:$OI$10,$OF$17:$OI$17)+SUMPRODUCT($OL$7:$PC$7,$OL$11:$PC$11)*SUMPRODUCT($OF$11:$OI$11,$OF$17:$OI$17),"")</f>
        <v/>
      </c>
      <c r="JC17" s="19" t="str">
        <f t="array" ref="JC17">IF(JC7="1",SUM(JC148:JC150)/3.6-PRODUCT(JC9,INDEX($OL$1:$PC$19,17,MATCH(JC$2&amp;JC$6,INDEX($OL$1:$PC$19,2,)&amp;INDEX($OL$1:$PC$19,6,),0)))+JC9*SUMPRODUCT($OL$7:$PC$7,$OL$17:$PC$17)-JC$12*INDEX($OF$1:$OK$19,17,MATCH(JC13,$OF$1:$OK$1,0))+JC9*SUMPRODUCT($OL$7:$PC$7,$OL$10:$PC$10)*SUMPRODUCT($OF$10:$OI$10,$OF$17:$OI$17)+SUMPRODUCT($OL$7:$PC$7,$OL$11:$PC$11)*SUMPRODUCT($OF$11:$OI$11,$OF$17:$OI$17),"")</f>
        <v/>
      </c>
      <c r="JD17" s="19" t="str">
        <f t="array" ref="JD17">IF(JD7="1",SUM(JD148:JD150)/3.6-PRODUCT(JD9,INDEX($OL$1:$PC$19,17,MATCH(JD$2&amp;JD$6,INDEX($OL$1:$PC$19,2,)&amp;INDEX($OL$1:$PC$19,6,),0)))+JD9*SUMPRODUCT($OL$7:$PC$7,$OL$17:$PC$17)-JD$12*INDEX($OF$1:$OK$19,17,MATCH(JD13,$OF$1:$OK$1,0))+JD9*SUMPRODUCT($OL$7:$PC$7,$OL$10:$PC$10)*SUMPRODUCT($OF$10:$OI$10,$OF$17:$OI$17)+SUMPRODUCT($OL$7:$PC$7,$OL$11:$PC$11)*SUMPRODUCT($OF$11:$OI$11,$OF$17:$OI$17),"")</f>
        <v/>
      </c>
      <c r="JE17" s="19" t="str">
        <f t="array" ref="JE17">IF(JE7="1",SUM(JE148:JE150)/3.6-PRODUCT(JE9,INDEX($OL$1:$PC$19,17,MATCH(JE$2&amp;JE$6,INDEX($OL$1:$PC$19,2,)&amp;INDEX($OL$1:$PC$19,6,),0)))+JE9*SUMPRODUCT($OL$7:$PC$7,$OL$17:$PC$17)-JE$12*INDEX($OF$1:$OK$19,17,MATCH(JE13,$OF$1:$OK$1,0))+JE9*SUMPRODUCT($OL$7:$PC$7,$OL$10:$PC$10)*SUMPRODUCT($OF$10:$OI$10,$OF$17:$OI$17)+SUMPRODUCT($OL$7:$PC$7,$OL$11:$PC$11)*SUMPRODUCT($OF$11:$OI$11,$OF$17:$OI$17),"")</f>
        <v/>
      </c>
      <c r="JF17" s="19" t="str">
        <f t="array" ref="JF17">IF(JF7="1",SUM(JF148:JF150)/3.6-PRODUCT(JF9,INDEX($OL$1:$PC$19,17,MATCH(JF$2&amp;JF$6,INDEX($OL$1:$PC$19,2,)&amp;INDEX($OL$1:$PC$19,6,),0)))+JF9*SUMPRODUCT($OL$7:$PC$7,$OL$17:$PC$17)-JF$12*INDEX($OF$1:$OK$19,17,MATCH(JF13,$OF$1:$OK$1,0))+JF9*SUMPRODUCT($OL$7:$PC$7,$OL$10:$PC$10)*SUMPRODUCT($OF$10:$OI$10,$OF$17:$OI$17)+SUMPRODUCT($OL$7:$PC$7,$OL$11:$PC$11)*SUMPRODUCT($OF$11:$OI$11,$OF$17:$OI$17),"")</f>
        <v/>
      </c>
      <c r="JG17" s="19" t="str">
        <f t="array" ref="JG17">IF(JG7="1",SUM(JG148:JG150)/3.6-PRODUCT(JG9,INDEX($OL$1:$PC$19,17,MATCH(JG$2&amp;JG$6,INDEX($OL$1:$PC$19,2,)&amp;INDEX($OL$1:$PC$19,6,),0)))+JG9*SUMPRODUCT($OL$7:$PC$7,$OL$17:$PC$17)-JG$12*INDEX($OF$1:$OK$19,17,MATCH(JG13,$OF$1:$OK$1,0))+JG9*SUMPRODUCT($OL$7:$PC$7,$OL$10:$PC$10)*SUMPRODUCT($OF$10:$OI$10,$OF$17:$OI$17)+SUMPRODUCT($OL$7:$PC$7,$OL$11:$PC$11)*SUMPRODUCT($OF$11:$OI$11,$OF$17:$OI$17),"")</f>
        <v/>
      </c>
      <c r="JH17" s="19" t="str">
        <f t="array" ref="JH17">IF(JH7="1",SUM(JH148:JH150)/3.6-PRODUCT(JH9,INDEX($OL$1:$PC$19,17,MATCH(JH$2&amp;JH$6,INDEX($OL$1:$PC$19,2,)&amp;INDEX($OL$1:$PC$19,6,),0)))+JH9*SUMPRODUCT($OL$7:$PC$7,$OL$17:$PC$17)-JH$12*INDEX($OF$1:$OK$19,17,MATCH(JH13,$OF$1:$OK$1,0))+JH9*SUMPRODUCT($OL$7:$PC$7,$OL$10:$PC$10)*SUMPRODUCT($OF$10:$OI$10,$OF$17:$OI$17)+SUMPRODUCT($OL$7:$PC$7,$OL$11:$PC$11)*SUMPRODUCT($OF$11:$OI$11,$OF$17:$OI$17),"")</f>
        <v/>
      </c>
      <c r="JI17" s="19" t="str">
        <f t="array" ref="JI17">IF(JI7="1",SUM(JI148:JI150)/3.6-PRODUCT(JI9,INDEX($OL$1:$PC$19,17,MATCH(JI$2&amp;JI$6,INDEX($OL$1:$PC$19,2,)&amp;INDEX($OL$1:$PC$19,6,),0)))+JI9*SUMPRODUCT($OL$7:$PC$7,$OL$17:$PC$17)-JI$12*INDEX($OF$1:$OK$19,17,MATCH(JI13,$OF$1:$OK$1,0))+JI9*SUMPRODUCT($OL$7:$PC$7,$OL$10:$PC$10)*SUMPRODUCT($OF$10:$OI$10,$OF$17:$OI$17)+SUMPRODUCT($OL$7:$PC$7,$OL$11:$PC$11)*SUMPRODUCT($OF$11:$OI$11,$OF$17:$OI$17),"")</f>
        <v/>
      </c>
      <c r="JJ17" s="19" t="str">
        <f t="array" ref="JJ17">IF(JJ7="1",SUM(JJ148:JJ150)/3.6-PRODUCT(JJ9,INDEX($OL$1:$PC$19,17,MATCH(JJ$2&amp;JJ$6,INDEX($OL$1:$PC$19,2,)&amp;INDEX($OL$1:$PC$19,6,),0)))+JJ9*SUMPRODUCT($OL$7:$PC$7,$OL$17:$PC$17)-JJ$12*INDEX($OF$1:$OK$19,17,MATCH(JJ13,$OF$1:$OK$1,0))+JJ9*SUMPRODUCT($OL$7:$PC$7,$OL$10:$PC$10)*SUMPRODUCT($OF$10:$OI$10,$OF$17:$OI$17)+SUMPRODUCT($OL$7:$PC$7,$OL$11:$PC$11)*SUMPRODUCT($OF$11:$OI$11,$OF$17:$OI$17),"")</f>
        <v/>
      </c>
      <c r="JK17" s="19" t="str">
        <f t="array" ref="JK17">IF(JK7="1",SUM(JK148:JK150)/3.6-PRODUCT(JK9,INDEX($OL$1:$PC$19,17,MATCH(JK$2&amp;JK$6,INDEX($OL$1:$PC$19,2,)&amp;INDEX($OL$1:$PC$19,6,),0)))+JK9*SUMPRODUCT($OL$7:$PC$7,$OL$17:$PC$17)-JK$12*INDEX($OF$1:$OK$19,17,MATCH(JK13,$OF$1:$OK$1,0))+JK9*SUMPRODUCT($OL$7:$PC$7,$OL$10:$PC$10)*SUMPRODUCT($OF$10:$OI$10,$OF$17:$OI$17)+SUMPRODUCT($OL$7:$PC$7,$OL$11:$PC$11)*SUMPRODUCT($OF$11:$OI$11,$OF$17:$OI$17),"")</f>
        <v/>
      </c>
      <c r="JL17" s="19" t="str">
        <f t="array" ref="JL17">IF(JL7="1",SUM(JL148:JL150)/3.6-PRODUCT(JL9,INDEX($OL$1:$PC$19,17,MATCH(JL$2&amp;JL$6,INDEX($OL$1:$PC$19,2,)&amp;INDEX($OL$1:$PC$19,6,),0)))+JL9*SUMPRODUCT($OL$7:$PC$7,$OL$17:$PC$17)-JL$12*INDEX($OF$1:$OK$19,17,MATCH(JL13,$OF$1:$OK$1,0))+JL9*SUMPRODUCT($OL$7:$PC$7,$OL$10:$PC$10)*SUMPRODUCT($OF$10:$OI$10,$OF$17:$OI$17)+SUMPRODUCT($OL$7:$PC$7,$OL$11:$PC$11)*SUMPRODUCT($OF$11:$OI$11,$OF$17:$OI$17),"")</f>
        <v/>
      </c>
      <c r="JM17" s="19" t="str">
        <f t="array" ref="JM17">IF(JM7="1",SUM(JM148:JM150)/3.6-PRODUCT(JM9,INDEX($OL$1:$PC$19,17,MATCH(JM$2&amp;JM$6,INDEX($OL$1:$PC$19,2,)&amp;INDEX($OL$1:$PC$19,6,),0)))+JM9*SUMPRODUCT($OL$7:$PC$7,$OL$17:$PC$17)-JM$12*INDEX($OF$1:$OK$19,17,MATCH(JM13,$OF$1:$OK$1,0))+JM9*SUMPRODUCT($OL$7:$PC$7,$OL$10:$PC$10)*SUMPRODUCT($OF$10:$OI$10,$OF$17:$OI$17)+SUMPRODUCT($OL$7:$PC$7,$OL$11:$PC$11)*SUMPRODUCT($OF$11:$OI$11,$OF$17:$OI$17),"")</f>
        <v/>
      </c>
      <c r="JN17" s="19" t="str">
        <f t="array" ref="JN17">IF(JN7="1",SUM(JN148:JN150)/3.6-PRODUCT(JN9,INDEX($OL$1:$PC$19,17,MATCH(JN$2&amp;JN$6,INDEX($OL$1:$PC$19,2,)&amp;INDEX($OL$1:$PC$19,6,),0)))+JN9*SUMPRODUCT($OL$7:$PC$7,$OL$17:$PC$17)-JN$12*INDEX($OF$1:$OK$19,17,MATCH(JN13,$OF$1:$OK$1,0))+JN9*SUMPRODUCT($OL$7:$PC$7,$OL$10:$PC$10)*SUMPRODUCT($OF$10:$OI$10,$OF$17:$OI$17)+SUMPRODUCT($OL$7:$PC$7,$OL$11:$PC$11)*SUMPRODUCT($OF$11:$OI$11,$OF$17:$OI$17),"")</f>
        <v/>
      </c>
      <c r="JO17" s="19" t="str">
        <f t="array" ref="JO17">IF(JO7="1",SUM(JO148:JO150)/3.6-PRODUCT(JO9,INDEX($OL$1:$PC$19,17,MATCH(JO$2&amp;JO$6,INDEX($OL$1:$PC$19,2,)&amp;INDEX($OL$1:$PC$19,6,),0)))+JO9*SUMPRODUCT($OL$7:$PC$7,$OL$17:$PC$17)-JO$12*INDEX($OF$1:$OK$19,17,MATCH(JO13,$OF$1:$OK$1,0))+JO9*SUMPRODUCT($OL$7:$PC$7,$OL$10:$PC$10)*SUMPRODUCT($OF$10:$OI$10,$OF$17:$OI$17)+SUMPRODUCT($OL$7:$PC$7,$OL$11:$PC$11)*SUMPRODUCT($OF$11:$OI$11,$OF$17:$OI$17),"")</f>
        <v/>
      </c>
      <c r="JP17" s="19" t="str">
        <f t="array" ref="JP17">IF(JP7="1",SUM(JP148:JP150)/3.6-PRODUCT(JP9,INDEX($OL$1:$PC$19,17,MATCH(JP$2&amp;JP$6,INDEX($OL$1:$PC$19,2,)&amp;INDEX($OL$1:$PC$19,6,),0)))+JP9*SUMPRODUCT($OL$7:$PC$7,$OL$17:$PC$17)-JP$12*INDEX($OF$1:$OK$19,17,MATCH(JP13,$OF$1:$OK$1,0))+JP9*SUMPRODUCT($OL$7:$PC$7,$OL$10:$PC$10)*SUMPRODUCT($OF$10:$OI$10,$OF$17:$OI$17)+SUMPRODUCT($OL$7:$PC$7,$OL$11:$PC$11)*SUMPRODUCT($OF$11:$OI$11,$OF$17:$OI$17),"")</f>
        <v/>
      </c>
      <c r="JQ17" s="19" t="str">
        <f t="array" ref="JQ17">IF(JQ7="1",SUM(JQ148:JQ150)/3.6-PRODUCT(JQ9,INDEX($OL$1:$PC$19,17,MATCH(JQ$2&amp;JQ$6,INDEX($OL$1:$PC$19,2,)&amp;INDEX($OL$1:$PC$19,6,),0)))+JQ9*SUMPRODUCT($OL$7:$PC$7,$OL$17:$PC$17)-JQ$12*INDEX($OF$1:$OK$19,17,MATCH(JQ13,$OF$1:$OK$1,0))+JQ9*SUMPRODUCT($OL$7:$PC$7,$OL$10:$PC$10)*SUMPRODUCT($OF$10:$OI$10,$OF$17:$OI$17)+SUMPRODUCT($OL$7:$PC$7,$OL$11:$PC$11)*SUMPRODUCT($OF$11:$OI$11,$OF$17:$OI$17),"")</f>
        <v/>
      </c>
      <c r="JR17" s="19" t="str">
        <f t="array" ref="JR17">IF(JR7="1",SUM(JR148:JR150)/3.6-PRODUCT(JR9,INDEX($OL$1:$PC$19,17,MATCH(JR$2&amp;JR$6,INDEX($OL$1:$PC$19,2,)&amp;INDEX($OL$1:$PC$19,6,),0)))+JR9*SUMPRODUCT($OL$7:$PC$7,$OL$17:$PC$17)-JR$12*INDEX($OF$1:$OK$19,17,MATCH(JR13,$OF$1:$OK$1,0))+JR9*SUMPRODUCT($OL$7:$PC$7,$OL$10:$PC$10)*SUMPRODUCT($OF$10:$OI$10,$OF$17:$OI$17)+SUMPRODUCT($OL$7:$PC$7,$OL$11:$PC$11)*SUMPRODUCT($OF$11:$OI$11,$OF$17:$OI$17),"")</f>
        <v/>
      </c>
      <c r="JS17" s="19" t="str">
        <f t="array" ref="JS17">IF(JS7="1",SUM(JS148:JS150)/3.6-PRODUCT(JS9,INDEX($OL$1:$PC$19,17,MATCH(JS$2&amp;JS$6,INDEX($OL$1:$PC$19,2,)&amp;INDEX($OL$1:$PC$19,6,),0)))+JS9*SUMPRODUCT($OL$7:$PC$7,$OL$17:$PC$17)-JS$12*INDEX($OF$1:$OK$19,17,MATCH(JS13,$OF$1:$OK$1,0))+JS9*SUMPRODUCT($OL$7:$PC$7,$OL$10:$PC$10)*SUMPRODUCT($OF$10:$OI$10,$OF$17:$OI$17)+SUMPRODUCT($OL$7:$PC$7,$OL$11:$PC$11)*SUMPRODUCT($OF$11:$OI$11,$OF$17:$OI$17),"")</f>
        <v/>
      </c>
      <c r="JT17" s="19" t="str">
        <f t="array" ref="JT17">IF(JT7="1",SUM(JT148:JT150)/3.6-PRODUCT(JT9,INDEX($OL$1:$PC$19,17,MATCH(JT$2&amp;JT$6,INDEX($OL$1:$PC$19,2,)&amp;INDEX($OL$1:$PC$19,6,),0)))+JT9*SUMPRODUCT($OL$7:$PC$7,$OL$17:$PC$17)-JT$12*INDEX($OF$1:$OK$19,17,MATCH(JT13,$OF$1:$OK$1,0))+JT9*SUMPRODUCT($OL$7:$PC$7,$OL$10:$PC$10)*SUMPRODUCT($OF$10:$OI$10,$OF$17:$OI$17)+SUMPRODUCT($OL$7:$PC$7,$OL$11:$PC$11)*SUMPRODUCT($OF$11:$OI$11,$OF$17:$OI$17),"")</f>
        <v/>
      </c>
      <c r="JU17" s="19" t="str">
        <f t="array" ref="JU17">IF(JU7="1",SUM(JU148:JU150)/3.6-PRODUCT(JU9,INDEX($OL$1:$PC$19,17,MATCH(JU$2&amp;JU$6,INDEX($OL$1:$PC$19,2,)&amp;INDEX($OL$1:$PC$19,6,),0)))+JU9*SUMPRODUCT($OL$7:$PC$7,$OL$17:$PC$17)-JU$12*INDEX($OF$1:$OK$19,17,MATCH(JU13,$OF$1:$OK$1,0))+JU9*SUMPRODUCT($OL$7:$PC$7,$OL$10:$PC$10)*SUMPRODUCT($OF$10:$OI$10,$OF$17:$OI$17)+SUMPRODUCT($OL$7:$PC$7,$OL$11:$PC$11)*SUMPRODUCT($OF$11:$OI$11,$OF$17:$OI$17),"")</f>
        <v/>
      </c>
      <c r="JV17" s="19" t="str">
        <f t="array" ref="JV17">IF(JV7="1",SUM(JV148:JV150)/3.6-PRODUCT(JV9,INDEX($OL$1:$PC$19,17,MATCH(JV$2&amp;JV$6,INDEX($OL$1:$PC$19,2,)&amp;INDEX($OL$1:$PC$19,6,),0)))+JV9*SUMPRODUCT($OL$7:$PC$7,$OL$17:$PC$17)-JV$12*INDEX($OF$1:$OK$19,17,MATCH(JV13,$OF$1:$OK$1,0))+JV9*SUMPRODUCT($OL$7:$PC$7,$OL$10:$PC$10)*SUMPRODUCT($OF$10:$OI$10,$OF$17:$OI$17)+SUMPRODUCT($OL$7:$PC$7,$OL$11:$PC$11)*SUMPRODUCT($OF$11:$OI$11,$OF$17:$OI$17),"")</f>
        <v/>
      </c>
      <c r="JW17" s="19" t="str">
        <f t="array" ref="JW17">IF(JW7="1",SUM(JW148:JW150)/3.6-PRODUCT(JW9,INDEX($OL$1:$PC$19,17,MATCH(JW$2&amp;JW$6,INDEX($OL$1:$PC$19,2,)&amp;INDEX($OL$1:$PC$19,6,),0)))+JW9*SUMPRODUCT($OL$7:$PC$7,$OL$17:$PC$17)-JW$12*INDEX($OF$1:$OK$19,17,MATCH(JW13,$OF$1:$OK$1,0))+JW9*SUMPRODUCT($OL$7:$PC$7,$OL$10:$PC$10)*SUMPRODUCT($OF$10:$OI$10,$OF$17:$OI$17)+SUMPRODUCT($OL$7:$PC$7,$OL$11:$PC$11)*SUMPRODUCT($OF$11:$OI$11,$OF$17:$OI$17),"")</f>
        <v/>
      </c>
      <c r="JX17" s="19" t="str">
        <f t="array" ref="JX17">IF(JX7="1",SUM(JX148:JX150)/3.6-PRODUCT(JX9,INDEX($OL$1:$PC$19,17,MATCH(JX$2&amp;JX$6,INDEX($OL$1:$PC$19,2,)&amp;INDEX($OL$1:$PC$19,6,),0)))+JX9*SUMPRODUCT($OL$7:$PC$7,$OL$17:$PC$17)-JX$12*INDEX($OF$1:$OK$19,17,MATCH(JX13,$OF$1:$OK$1,0))+JX9*SUMPRODUCT($OL$7:$PC$7,$OL$10:$PC$10)*SUMPRODUCT($OF$10:$OI$10,$OF$17:$OI$17)+SUMPRODUCT($OL$7:$PC$7,$OL$11:$PC$11)*SUMPRODUCT($OF$11:$OI$11,$OF$17:$OI$17),"")</f>
        <v/>
      </c>
      <c r="JY17" s="19" t="str">
        <f t="array" ref="JY17">IF(JY7="1",SUM(JY148:JY150)/3.6-PRODUCT(JY9,INDEX($OL$1:$PC$19,17,MATCH(JY$2&amp;JY$6,INDEX($OL$1:$PC$19,2,)&amp;INDEX($OL$1:$PC$19,6,),0)))+JY9*SUMPRODUCT($OL$7:$PC$7,$OL$17:$PC$17)-JY$12*INDEX($OF$1:$OK$19,17,MATCH(JY13,$OF$1:$OK$1,0))+JY9*SUMPRODUCT($OL$7:$PC$7,$OL$10:$PC$10)*SUMPRODUCT($OF$10:$OI$10,$OF$17:$OI$17)+SUMPRODUCT($OL$7:$PC$7,$OL$11:$PC$11)*SUMPRODUCT($OF$11:$OI$11,$OF$17:$OI$17),"")</f>
        <v/>
      </c>
      <c r="JZ17" s="19" t="str">
        <f t="array" ref="JZ17">IF(JZ7="1",SUM(JZ148:JZ150)/3.6-PRODUCT(JZ9,INDEX($OL$1:$PC$19,17,MATCH(JZ$2&amp;JZ$6,INDEX($OL$1:$PC$19,2,)&amp;INDEX($OL$1:$PC$19,6,),0)))+JZ9*SUMPRODUCT($OL$7:$PC$7,$OL$17:$PC$17)-JZ$12*INDEX($OF$1:$OK$19,17,MATCH(JZ13,$OF$1:$OK$1,0))+JZ9*SUMPRODUCT($OL$7:$PC$7,$OL$10:$PC$10)*SUMPRODUCT($OF$10:$OI$10,$OF$17:$OI$17)+SUMPRODUCT($OL$7:$PC$7,$OL$11:$PC$11)*SUMPRODUCT($OF$11:$OI$11,$OF$17:$OI$17),"")</f>
        <v/>
      </c>
      <c r="KA17" s="19" t="str">
        <f t="array" ref="KA17">IF(KA7="1",SUM(KA148:KA150)/3.6-PRODUCT(KA9,INDEX($OL$1:$PC$19,17,MATCH(KA$2&amp;KA$6,INDEX($OL$1:$PC$19,2,)&amp;INDEX($OL$1:$PC$19,6,),0)))+KA9*SUMPRODUCT($OL$7:$PC$7,$OL$17:$PC$17)-KA$12*INDEX($OF$1:$OK$19,17,MATCH(KA13,$OF$1:$OK$1,0))+KA9*SUMPRODUCT($OL$7:$PC$7,$OL$10:$PC$10)*SUMPRODUCT($OF$10:$OI$10,$OF$17:$OI$17)+SUMPRODUCT($OL$7:$PC$7,$OL$11:$PC$11)*SUMPRODUCT($OF$11:$OI$11,$OF$17:$OI$17),"")</f>
        <v/>
      </c>
      <c r="KB17" s="19" t="str">
        <f t="array" ref="KB17">IF(KB7="1",SUM(KB148:KB150)/3.6-PRODUCT(KB9,INDEX($OL$1:$PC$19,17,MATCH(KB$2&amp;KB$6,INDEX($OL$1:$PC$19,2,)&amp;INDEX($OL$1:$PC$19,6,),0)))+KB9*SUMPRODUCT($OL$7:$PC$7,$OL$17:$PC$17)-KB$12*INDEX($OF$1:$OK$19,17,MATCH(KB13,$OF$1:$OK$1,0))+KB9*SUMPRODUCT($OL$7:$PC$7,$OL$10:$PC$10)*SUMPRODUCT($OF$10:$OI$10,$OF$17:$OI$17)+SUMPRODUCT($OL$7:$PC$7,$OL$11:$PC$11)*SUMPRODUCT($OF$11:$OI$11,$OF$17:$OI$17),"")</f>
        <v/>
      </c>
      <c r="KC17" s="19" t="str">
        <f t="array" ref="KC17">IF(KC7="1",SUM(KC148:KC150)/3.6-PRODUCT(KC9,INDEX($OL$1:$PC$19,17,MATCH(KC$2&amp;KC$6,INDEX($OL$1:$PC$19,2,)&amp;INDEX($OL$1:$PC$19,6,),0)))+KC9*SUMPRODUCT($OL$7:$PC$7,$OL$17:$PC$17)-KC$12*INDEX($OF$1:$OK$19,17,MATCH(KC13,$OF$1:$OK$1,0))+KC9*SUMPRODUCT($OL$7:$PC$7,$OL$10:$PC$10)*SUMPRODUCT($OF$10:$OI$10,$OF$17:$OI$17)+SUMPRODUCT($OL$7:$PC$7,$OL$11:$PC$11)*SUMPRODUCT($OF$11:$OI$11,$OF$17:$OI$17),"")</f>
        <v/>
      </c>
      <c r="KD17" s="19" t="str">
        <f t="array" ref="KD17">IF(KD7="1",SUM(KD148:KD150)/3.6-PRODUCT(KD9,INDEX($OL$1:$PC$19,17,MATCH(KD$2&amp;KD$6,INDEX($OL$1:$PC$19,2,)&amp;INDEX($OL$1:$PC$19,6,),0)))+KD9*SUMPRODUCT($OL$7:$PC$7,$OL$17:$PC$17)-KD$12*INDEX($OF$1:$OK$19,17,MATCH(KD13,$OF$1:$OK$1,0))+KD9*SUMPRODUCT($OL$7:$PC$7,$OL$10:$PC$10)*SUMPRODUCT($OF$10:$OI$10,$OF$17:$OI$17)+SUMPRODUCT($OL$7:$PC$7,$OL$11:$PC$11)*SUMPRODUCT($OF$11:$OI$11,$OF$17:$OI$17),"")</f>
        <v/>
      </c>
      <c r="KE17" s="19" t="str">
        <f t="array" ref="KE17">IF(KE7="1",SUM(KE148:KE150)/3.6-PRODUCT(KE9,INDEX($OL$1:$PC$19,17,MATCH(KE$2&amp;KE$6,INDEX($OL$1:$PC$19,2,)&amp;INDEX($OL$1:$PC$19,6,),0)))+KE9*SUMPRODUCT($OL$7:$PC$7,$OL$17:$PC$17)-KE$12*INDEX($OF$1:$OK$19,17,MATCH(KE13,$OF$1:$OK$1,0))+KE9*SUMPRODUCT($OL$7:$PC$7,$OL$10:$PC$10)*SUMPRODUCT($OF$10:$OI$10,$OF$17:$OI$17)+SUMPRODUCT($OL$7:$PC$7,$OL$11:$PC$11)*SUMPRODUCT($OF$11:$OI$11,$OF$17:$OI$17),"")</f>
        <v/>
      </c>
      <c r="KF17" s="19" t="str">
        <f t="array" ref="KF17">IF(KF7="1",SUM(KF148:KF150)/3.6-PRODUCT(KF9,INDEX($OL$1:$PC$19,17,MATCH(KF$2&amp;KF$6,INDEX($OL$1:$PC$19,2,)&amp;INDEX($OL$1:$PC$19,6,),0)))+KF9*SUMPRODUCT($OL$7:$PC$7,$OL$17:$PC$17)-KF$12*INDEX($OF$1:$OK$19,17,MATCH(KF13,$OF$1:$OK$1,0))+KF9*SUMPRODUCT($OL$7:$PC$7,$OL$10:$PC$10)*SUMPRODUCT($OF$10:$OI$10,$OF$17:$OI$17)+SUMPRODUCT($OL$7:$PC$7,$OL$11:$PC$11)*SUMPRODUCT($OF$11:$OI$11,$OF$17:$OI$17),"")</f>
        <v/>
      </c>
      <c r="KG17" s="19" t="str">
        <f t="array" ref="KG17">IF(KG7="1",SUM(KG148:KG150)/3.6-PRODUCT(KG9,INDEX($OL$1:$PC$19,17,MATCH(KG$2&amp;KG$6,INDEX($OL$1:$PC$19,2,)&amp;INDEX($OL$1:$PC$19,6,),0)))+KG9*SUMPRODUCT($OL$7:$PC$7,$OL$17:$PC$17)-KG$12*INDEX($OF$1:$OK$19,17,MATCH(KG13,$OF$1:$OK$1,0))+KG9*SUMPRODUCT($OL$7:$PC$7,$OL$10:$PC$10)*SUMPRODUCT($OF$10:$OI$10,$OF$17:$OI$17)+SUMPRODUCT($OL$7:$PC$7,$OL$11:$PC$11)*SUMPRODUCT($OF$11:$OI$11,$OF$17:$OI$17),"")</f>
        <v/>
      </c>
      <c r="KH17" s="19" t="str">
        <f t="array" ref="KH17">IF(KH7="1",SUM(KH148:KH150)/3.6-PRODUCT(KH9,INDEX($OL$1:$PC$19,17,MATCH(KH$2&amp;KH$6,INDEX($OL$1:$PC$19,2,)&amp;INDEX($OL$1:$PC$19,6,),0)))+KH9*SUMPRODUCT($OL$7:$PC$7,$OL$17:$PC$17)-KH$12*INDEX($OF$1:$OK$19,17,MATCH(KH13,$OF$1:$OK$1,0))+KH9*SUMPRODUCT($OL$7:$PC$7,$OL$10:$PC$10)*SUMPRODUCT($OF$10:$OI$10,$OF$17:$OI$17)+SUMPRODUCT($OL$7:$PC$7,$OL$11:$PC$11)*SUMPRODUCT($OF$11:$OI$11,$OF$17:$OI$17),"")</f>
        <v/>
      </c>
      <c r="KI17" s="19" t="str">
        <f t="array" ref="KI17">IF(KI7="1",SUM(KI148:KI150)/3.6-PRODUCT(KI9,INDEX($OL$1:$PC$19,17,MATCH(KI$2&amp;KI$6,INDEX($OL$1:$PC$19,2,)&amp;INDEX($OL$1:$PC$19,6,),0)))+KI9*SUMPRODUCT($OL$7:$PC$7,$OL$17:$PC$17)-KI$12*INDEX($OF$1:$OK$19,17,MATCH(KI13,$OF$1:$OK$1,0))+KI9*SUMPRODUCT($OL$7:$PC$7,$OL$10:$PC$10)*SUMPRODUCT($OF$10:$OI$10,$OF$17:$OI$17)+SUMPRODUCT($OL$7:$PC$7,$OL$11:$PC$11)*SUMPRODUCT($OF$11:$OI$11,$OF$17:$OI$17),"")</f>
        <v/>
      </c>
      <c r="KJ17" s="19" t="str">
        <f t="array" ref="KJ17">IF(KJ7="1",SUM(KJ148:KJ150)/3.6-PRODUCT(KJ9,INDEX($OL$1:$PC$19,17,MATCH(KJ$2&amp;KJ$6,INDEX($OL$1:$PC$19,2,)&amp;INDEX($OL$1:$PC$19,6,),0)))+KJ9*SUMPRODUCT($OL$7:$PC$7,$OL$17:$PC$17)-KJ$12*INDEX($OF$1:$OK$19,17,MATCH(KJ13,$OF$1:$OK$1,0))+KJ9*SUMPRODUCT($OL$7:$PC$7,$OL$10:$PC$10)*SUMPRODUCT($OF$10:$OI$10,$OF$17:$OI$17)+SUMPRODUCT($OL$7:$PC$7,$OL$11:$PC$11)*SUMPRODUCT($OF$11:$OI$11,$OF$17:$OI$17),"")</f>
        <v/>
      </c>
      <c r="KK17" s="19" t="str">
        <f t="array" ref="KK17">IF(KK7="1",SUM(KK148:KK150)/3.6-PRODUCT(KK9,INDEX($OL$1:$PC$19,17,MATCH(KK$2&amp;KK$6,INDEX($OL$1:$PC$19,2,)&amp;INDEX($OL$1:$PC$19,6,),0)))+KK9*SUMPRODUCT($OL$7:$PC$7,$OL$17:$PC$17)-KK$12*INDEX($OF$1:$OK$19,17,MATCH(KK13,$OF$1:$OK$1,0))+KK9*SUMPRODUCT($OL$7:$PC$7,$OL$10:$PC$10)*SUMPRODUCT($OF$10:$OI$10,$OF$17:$OI$17)+SUMPRODUCT($OL$7:$PC$7,$OL$11:$PC$11)*SUMPRODUCT($OF$11:$OI$11,$OF$17:$OI$17),"")</f>
        <v/>
      </c>
      <c r="KL17" s="19" t="str">
        <f t="array" ref="KL17">IF(KL7="1",SUM(KL148:KL150)/3.6-PRODUCT(KL9,INDEX($OL$1:$PC$19,17,MATCH(KL$2&amp;KL$6,INDEX($OL$1:$PC$19,2,)&amp;INDEX($OL$1:$PC$19,6,),0)))+KL9*SUMPRODUCT($OL$7:$PC$7,$OL$17:$PC$17)-KL$12*INDEX($OF$1:$OK$19,17,MATCH(KL13,$OF$1:$OK$1,0))+KL9*SUMPRODUCT($OL$7:$PC$7,$OL$10:$PC$10)*SUMPRODUCT($OF$10:$OI$10,$OF$17:$OI$17)+SUMPRODUCT($OL$7:$PC$7,$OL$11:$PC$11)*SUMPRODUCT($OF$11:$OI$11,$OF$17:$OI$17),"")</f>
        <v/>
      </c>
      <c r="KM17" s="19" t="str">
        <f t="array" ref="KM17">IF(KM7="1",SUM(KM148:KM150)/3.6-PRODUCT(KM9,INDEX($OL$1:$PC$19,17,MATCH(KM$2&amp;KM$6,INDEX($OL$1:$PC$19,2,)&amp;INDEX($OL$1:$PC$19,6,),0)))+KM9*SUMPRODUCT($OL$7:$PC$7,$OL$17:$PC$17)-KM$12*INDEX($OF$1:$OK$19,17,MATCH(KM13,$OF$1:$OK$1,0))+KM9*SUMPRODUCT($OL$7:$PC$7,$OL$10:$PC$10)*SUMPRODUCT($OF$10:$OI$10,$OF$17:$OI$17)+SUMPRODUCT($OL$7:$PC$7,$OL$11:$PC$11)*SUMPRODUCT($OF$11:$OI$11,$OF$17:$OI$17),"")</f>
        <v/>
      </c>
      <c r="KN17" s="19" t="str">
        <f t="array" ref="KN17">IF(KN7="1",SUM(KN148:KN150)/3.6-PRODUCT(KN9,INDEX($OL$1:$PC$19,17,MATCH(KN$2&amp;KN$6,INDEX($OL$1:$PC$19,2,)&amp;INDEX($OL$1:$PC$19,6,),0)))+KN9*SUMPRODUCT($OL$7:$PC$7,$OL$17:$PC$17)-KN$12*INDEX($OF$1:$OK$19,17,MATCH(KN13,$OF$1:$OK$1,0))+KN9*SUMPRODUCT($OL$7:$PC$7,$OL$10:$PC$10)*SUMPRODUCT($OF$10:$OI$10,$OF$17:$OI$17)+SUMPRODUCT($OL$7:$PC$7,$OL$11:$PC$11)*SUMPRODUCT($OF$11:$OI$11,$OF$17:$OI$17),"")</f>
        <v/>
      </c>
      <c r="KO17" s="19" t="str">
        <f t="array" ref="KO17">IF(KO7="1",SUM(KO148:KO150)/3.6-PRODUCT(KO9,INDEX($OL$1:$PC$19,17,MATCH(KO$2&amp;KO$6,INDEX($OL$1:$PC$19,2,)&amp;INDEX($OL$1:$PC$19,6,),0)))+KO9*SUMPRODUCT($OL$7:$PC$7,$OL$17:$PC$17)-KO$12*INDEX($OF$1:$OK$19,17,MATCH(KO13,$OF$1:$OK$1,0))+KO9*SUMPRODUCT($OL$7:$PC$7,$OL$10:$PC$10)*SUMPRODUCT($OF$10:$OI$10,$OF$17:$OI$17)+SUMPRODUCT($OL$7:$PC$7,$OL$11:$PC$11)*SUMPRODUCT($OF$11:$OI$11,$OF$17:$OI$17),"")</f>
        <v/>
      </c>
      <c r="KP17" s="19" t="str">
        <f t="array" ref="KP17">IF(KP7="1",SUM(KP148:KP150)/3.6-PRODUCT(KP9,INDEX($OL$1:$PC$19,17,MATCH(KP$2&amp;KP$6,INDEX($OL$1:$PC$19,2,)&amp;INDEX($OL$1:$PC$19,6,),0)))+KP9*SUMPRODUCT($OL$7:$PC$7,$OL$17:$PC$17)-KP$12*INDEX($OF$1:$OK$19,17,MATCH(KP13,$OF$1:$OK$1,0))+KP9*SUMPRODUCT($OL$7:$PC$7,$OL$10:$PC$10)*SUMPRODUCT($OF$10:$OI$10,$OF$17:$OI$17)+SUMPRODUCT($OL$7:$PC$7,$OL$11:$PC$11)*SUMPRODUCT($OF$11:$OI$11,$OF$17:$OI$17),"")</f>
        <v/>
      </c>
      <c r="KQ17" s="19" t="str">
        <f t="array" ref="KQ17">IF(KQ7="1",SUM(KQ148:KQ150)/3.6-PRODUCT(KQ9,INDEX($OL$1:$PC$19,17,MATCH(KQ$2&amp;KQ$6,INDEX($OL$1:$PC$19,2,)&amp;INDEX($OL$1:$PC$19,6,),0)))+KQ9*SUMPRODUCT($OL$7:$PC$7,$OL$17:$PC$17)-KQ$12*INDEX($OF$1:$OK$19,17,MATCH(KQ13,$OF$1:$OK$1,0))+KQ9*SUMPRODUCT($OL$7:$PC$7,$OL$10:$PC$10)*SUMPRODUCT($OF$10:$OI$10,$OF$17:$OI$17)+SUMPRODUCT($OL$7:$PC$7,$OL$11:$PC$11)*SUMPRODUCT($OF$11:$OI$11,$OF$17:$OI$17),"")</f>
        <v/>
      </c>
      <c r="KR17" s="19" t="str">
        <f t="array" ref="KR17">IF(KR7="1",SUM(KR148:KR150)/3.6-PRODUCT(KR9,INDEX($OL$1:$PC$19,17,MATCH(KR$2&amp;KR$6,INDEX($OL$1:$PC$19,2,)&amp;INDEX($OL$1:$PC$19,6,),0)))+KR9*SUMPRODUCT($OL$7:$PC$7,$OL$17:$PC$17)-KR$12*INDEX($OF$1:$OK$19,17,MATCH(KR13,$OF$1:$OK$1,0))+KR9*SUMPRODUCT($OL$7:$PC$7,$OL$10:$PC$10)*SUMPRODUCT($OF$10:$OI$10,$OF$17:$OI$17)+SUMPRODUCT($OL$7:$PC$7,$OL$11:$PC$11)*SUMPRODUCT($OF$11:$OI$11,$OF$17:$OI$17),"")</f>
        <v/>
      </c>
      <c r="KS17" s="19" t="str">
        <f t="array" ref="KS17">IF(KS7="1",SUM(KS148:KS150)/3.6-PRODUCT(KS9,INDEX($OL$1:$PC$19,17,MATCH(KS$2&amp;KS$6,INDEX($OL$1:$PC$19,2,)&amp;INDEX($OL$1:$PC$19,6,),0)))+KS9*SUMPRODUCT($OL$7:$PC$7,$OL$17:$PC$17)-KS$12*INDEX($OF$1:$OK$19,17,MATCH(KS13,$OF$1:$OK$1,0))+KS9*SUMPRODUCT($OL$7:$PC$7,$OL$10:$PC$10)*SUMPRODUCT($OF$10:$OI$10,$OF$17:$OI$17)+SUMPRODUCT($OL$7:$PC$7,$OL$11:$PC$11)*SUMPRODUCT($OF$11:$OI$11,$OF$17:$OI$17),"")</f>
        <v/>
      </c>
      <c r="KT17" s="19" t="str">
        <f t="array" ref="KT17">IF(KT7="1",SUM(KT148:KT150)/3.6-PRODUCT(KT9,INDEX($OL$1:$PC$19,17,MATCH(KT$2&amp;KT$6,INDEX($OL$1:$PC$19,2,)&amp;INDEX($OL$1:$PC$19,6,),0)))+KT9*SUMPRODUCT($OL$7:$PC$7,$OL$17:$PC$17)-KT$12*INDEX($OF$1:$OK$19,17,MATCH(KT13,$OF$1:$OK$1,0))+KT9*SUMPRODUCT($OL$7:$PC$7,$OL$10:$PC$10)*SUMPRODUCT($OF$10:$OI$10,$OF$17:$OI$17)+SUMPRODUCT($OL$7:$PC$7,$OL$11:$PC$11)*SUMPRODUCT($OF$11:$OI$11,$OF$17:$OI$17),"")</f>
        <v/>
      </c>
      <c r="KU17" s="19" t="str">
        <f t="array" ref="KU17">IF(KU7="1",SUM(KU148:KU150)/3.6-PRODUCT(KU9,INDEX($OL$1:$PC$19,17,MATCH(KU$2&amp;KU$6,INDEX($OL$1:$PC$19,2,)&amp;INDEX($OL$1:$PC$19,6,),0)))+KU9*SUMPRODUCT($OL$7:$PC$7,$OL$17:$PC$17)-KU$12*INDEX($OF$1:$OK$19,17,MATCH(KU13,$OF$1:$OK$1,0))+KU9*SUMPRODUCT($OL$7:$PC$7,$OL$10:$PC$10)*SUMPRODUCT($OF$10:$OI$10,$OF$17:$OI$17)+SUMPRODUCT($OL$7:$PC$7,$OL$11:$PC$11)*SUMPRODUCT($OF$11:$OI$11,$OF$17:$OI$17),"")</f>
        <v/>
      </c>
      <c r="KV17" s="19" t="str">
        <f t="array" ref="KV17">IF(KV7="1",SUM(KV148:KV150)/3.6-PRODUCT(KV9,INDEX($OL$1:$PC$19,17,MATCH(KV$2&amp;KV$6,INDEX($OL$1:$PC$19,2,)&amp;INDEX($OL$1:$PC$19,6,),0)))+KV9*SUMPRODUCT($OL$7:$PC$7,$OL$17:$PC$17)-KV$12*INDEX($OF$1:$OK$19,17,MATCH(KV13,$OF$1:$OK$1,0))+KV9*SUMPRODUCT($OL$7:$PC$7,$OL$10:$PC$10)*SUMPRODUCT($OF$10:$OI$10,$OF$17:$OI$17)+SUMPRODUCT($OL$7:$PC$7,$OL$11:$PC$11)*SUMPRODUCT($OF$11:$OI$11,$OF$17:$OI$17),"")</f>
        <v/>
      </c>
      <c r="KW17" s="19" t="str">
        <f t="array" ref="KW17">IF(KW7="1",SUM(KW148:KW150)/3.6-PRODUCT(KW9,INDEX($OL$1:$PC$19,17,MATCH(KW$2&amp;KW$6,INDEX($OL$1:$PC$19,2,)&amp;INDEX($OL$1:$PC$19,6,),0)))+KW9*SUMPRODUCT($OL$7:$PC$7,$OL$17:$PC$17)-KW$12*INDEX($OF$1:$OK$19,17,MATCH(KW13,$OF$1:$OK$1,0))+KW9*SUMPRODUCT($OL$7:$PC$7,$OL$10:$PC$10)*SUMPRODUCT($OF$10:$OI$10,$OF$17:$OI$17)+SUMPRODUCT($OL$7:$PC$7,$OL$11:$PC$11)*SUMPRODUCT($OF$11:$OI$11,$OF$17:$OI$17),"")</f>
        <v/>
      </c>
      <c r="KX17" s="19" t="str">
        <f t="array" ref="KX17">IF(KX7="1",SUM(KX148:KX150)/3.6-PRODUCT(KX9,INDEX($OL$1:$PC$19,17,MATCH(KX$2&amp;KX$6,INDEX($OL$1:$PC$19,2,)&amp;INDEX($OL$1:$PC$19,6,),0)))+KX9*SUMPRODUCT($OL$7:$PC$7,$OL$17:$PC$17)-KX$12*INDEX($OF$1:$OK$19,17,MATCH(KX13,$OF$1:$OK$1,0))+KX9*SUMPRODUCT($OL$7:$PC$7,$OL$10:$PC$10)*SUMPRODUCT($OF$10:$OI$10,$OF$17:$OI$17)+SUMPRODUCT($OL$7:$PC$7,$OL$11:$PC$11)*SUMPRODUCT($OF$11:$OI$11,$OF$17:$OI$17),"")</f>
        <v/>
      </c>
      <c r="KY17" s="19" t="str">
        <f t="array" ref="KY17">IF(KY7="1",SUM(KY148:KY150)/3.6-PRODUCT(KY9,INDEX($OL$1:$PC$19,17,MATCH(KY$2&amp;KY$6,INDEX($OL$1:$PC$19,2,)&amp;INDEX($OL$1:$PC$19,6,),0)))+KY9*SUMPRODUCT($OL$7:$PC$7,$OL$17:$PC$17)-KY$12*INDEX($OF$1:$OK$19,17,MATCH(KY13,$OF$1:$OK$1,0))+KY9*SUMPRODUCT($OL$7:$PC$7,$OL$10:$PC$10)*SUMPRODUCT($OF$10:$OI$10,$OF$17:$OI$17)+SUMPRODUCT($OL$7:$PC$7,$OL$11:$PC$11)*SUMPRODUCT($OF$11:$OI$11,$OF$17:$OI$17),"")</f>
        <v/>
      </c>
      <c r="KZ17" s="19" t="str">
        <f t="array" ref="KZ17">IF(KZ7="1",SUM(KZ148:KZ150)/3.6-PRODUCT(KZ9,INDEX($OL$1:$PC$19,17,MATCH(KZ$2&amp;KZ$6,INDEX($OL$1:$PC$19,2,)&amp;INDEX($OL$1:$PC$19,6,),0)))+KZ9*SUMPRODUCT($OL$7:$PC$7,$OL$17:$PC$17)-KZ$12*INDEX($OF$1:$OK$19,17,MATCH(KZ13,$OF$1:$OK$1,0))+KZ9*SUMPRODUCT($OL$7:$PC$7,$OL$10:$PC$10)*SUMPRODUCT($OF$10:$OI$10,$OF$17:$OI$17)+SUMPRODUCT($OL$7:$PC$7,$OL$11:$PC$11)*SUMPRODUCT($OF$11:$OI$11,$OF$17:$OI$17),"")</f>
        <v/>
      </c>
      <c r="LA17" s="19" t="str">
        <f t="array" ref="LA17">IF(LA7="1",SUM(LA148:LA150)/3.6-PRODUCT(LA9,INDEX($OL$1:$PC$19,17,MATCH(LA$2&amp;LA$6,INDEX($OL$1:$PC$19,2,)&amp;INDEX($OL$1:$PC$19,6,),0)))+LA9*SUMPRODUCT($OL$7:$PC$7,$OL$17:$PC$17)-LA$12*INDEX($OF$1:$OK$19,17,MATCH(LA13,$OF$1:$OK$1,0))+LA9*SUMPRODUCT($OL$7:$PC$7,$OL$10:$PC$10)*SUMPRODUCT($OF$10:$OI$10,$OF$17:$OI$17)+SUMPRODUCT($OL$7:$PC$7,$OL$11:$PC$11)*SUMPRODUCT($OF$11:$OI$11,$OF$17:$OI$17),"")</f>
        <v/>
      </c>
      <c r="LB17" s="19">
        <f t="array" ref="LB17">IF(LB7="1",SUM(LB148:LB150)/3.6-PRODUCT(LB9,INDEX($OL$1:$PC$19,17,MATCH(LB$2&amp;LB$6,INDEX($OL$1:$PC$19,2,)&amp;INDEX($OL$1:$PC$19,6,),0)))+LB9*SUMPRODUCT($OL$7:$PC$7,$OL$17:$PC$17)-LB$12*INDEX($OF$1:$OK$19,17,MATCH(LB13,$OF$1:$OK$1,0))+LB9*SUMPRODUCT($OL$7:$PC$7,$OL$10:$PC$10)*SUMPRODUCT($OF$10:$OI$10,$OF$17:$OI$17)+SUMPRODUCT($OL$7:$PC$7,$OL$11:$PC$11)*SUMPRODUCT($OF$11:$OI$11,$OF$17:$OI$17),"")</f>
        <v>2950.7739063501344</v>
      </c>
      <c r="LC17" s="19" t="str">
        <f t="array" ref="LC17">IF(LC7="1",SUM(LC148:LC150)/3.6-PRODUCT(LC9,INDEX($OL$1:$PC$19,17,MATCH(LC$2&amp;LC$6,INDEX($OL$1:$PC$19,2,)&amp;INDEX($OL$1:$PC$19,6,),0)))+LC9*SUMPRODUCT($OL$7:$PC$7,$OL$17:$PC$17)-LC$12*INDEX($OF$1:$OK$19,17,MATCH(LC13,$OF$1:$OK$1,0))+LC9*SUMPRODUCT($OL$7:$PC$7,$OL$10:$PC$10)*SUMPRODUCT($OF$10:$OI$10,$OF$17:$OI$17)+SUMPRODUCT($OL$7:$PC$7,$OL$11:$PC$11)*SUMPRODUCT($OF$11:$OI$11,$OF$17:$OI$17),"")</f>
        <v/>
      </c>
      <c r="LD17" s="19" t="str">
        <f t="array" ref="LD17">IF(LD7="1",SUM(LD148:LD150)/3.6-PRODUCT(LD9,INDEX($OL$1:$PC$19,17,MATCH(LD$2&amp;LD$6,INDEX($OL$1:$PC$19,2,)&amp;INDEX($OL$1:$PC$19,6,),0)))+LD9*SUMPRODUCT($OL$7:$PC$7,$OL$17:$PC$17)-LD$12*INDEX($OF$1:$OK$19,17,MATCH(LD13,$OF$1:$OK$1,0))+LD9*SUMPRODUCT($OL$7:$PC$7,$OL$10:$PC$10)*SUMPRODUCT($OF$10:$OI$10,$OF$17:$OI$17)+SUMPRODUCT($OL$7:$PC$7,$OL$11:$PC$11)*SUMPRODUCT($OF$11:$OI$11,$OF$17:$OI$17),"")</f>
        <v/>
      </c>
      <c r="LE17" s="19" t="str">
        <f t="array" ref="LE17">IF(LE7="1",SUM(LE148:LE150)/3.6-PRODUCT(LE9,INDEX($OL$1:$PC$19,17,MATCH(LE$2&amp;LE$6,INDEX($OL$1:$PC$19,2,)&amp;INDEX($OL$1:$PC$19,6,),0)))+LE9*SUMPRODUCT($OL$7:$PC$7,$OL$17:$PC$17)-LE$12*INDEX($OF$1:$OK$19,17,MATCH(LE13,$OF$1:$OK$1,0))+LE9*SUMPRODUCT($OL$7:$PC$7,$OL$10:$PC$10)*SUMPRODUCT($OF$10:$OI$10,$OF$17:$OI$17)+SUMPRODUCT($OL$7:$PC$7,$OL$11:$PC$11)*SUMPRODUCT($OF$11:$OI$11,$OF$17:$OI$17),"")</f>
        <v/>
      </c>
      <c r="LF17" s="19" t="str">
        <f t="array" ref="LF17">IF(LF7="1",SUM(LF148:LF150)/3.6-PRODUCT(LF9,INDEX($OL$1:$PC$19,17,MATCH(LF$2&amp;LF$6,INDEX($OL$1:$PC$19,2,)&amp;INDEX($OL$1:$PC$19,6,),0)))+LF9*SUMPRODUCT($OL$7:$PC$7,$OL$17:$PC$17)-LF$12*INDEX($OF$1:$OK$19,17,MATCH(LF13,$OF$1:$OK$1,0))+LF9*SUMPRODUCT($OL$7:$PC$7,$OL$10:$PC$10)*SUMPRODUCT($OF$10:$OI$10,$OF$17:$OI$17)+SUMPRODUCT($OL$7:$PC$7,$OL$11:$PC$11)*SUMPRODUCT($OF$11:$OI$11,$OF$17:$OI$17),"")</f>
        <v/>
      </c>
      <c r="LG17" s="19" t="str">
        <f t="array" ref="LG17">IF(LG7="1",SUM(LG148:LG150)/3.6-PRODUCT(LG9,INDEX($OL$1:$PC$19,17,MATCH(LG$2&amp;LG$6,INDEX($OL$1:$PC$19,2,)&amp;INDEX($OL$1:$PC$19,6,),0)))+LG9*SUMPRODUCT($OL$7:$PC$7,$OL$17:$PC$17)-LG$12*INDEX($OF$1:$OK$19,17,MATCH(LG13,$OF$1:$OK$1,0))+LG9*SUMPRODUCT($OL$7:$PC$7,$OL$10:$PC$10)*SUMPRODUCT($OF$10:$OI$10,$OF$17:$OI$17)+SUMPRODUCT($OL$7:$PC$7,$OL$11:$PC$11)*SUMPRODUCT($OF$11:$OI$11,$OF$17:$OI$17),"")</f>
        <v/>
      </c>
      <c r="LH17" s="19" t="str">
        <f t="array" ref="LH17">IF(LH7="1",SUM(LH148:LH150)/3.6-PRODUCT(LH9,INDEX($OL$1:$PC$19,17,MATCH(LH$2&amp;LH$6,INDEX($OL$1:$PC$19,2,)&amp;INDEX($OL$1:$PC$19,6,),0)))+LH9*SUMPRODUCT($OL$7:$PC$7,$OL$17:$PC$17)-LH$12*INDEX($OF$1:$OK$19,17,MATCH(LH13,$OF$1:$OK$1,0))+LH9*SUMPRODUCT($OL$7:$PC$7,$OL$10:$PC$10)*SUMPRODUCT($OF$10:$OI$10,$OF$17:$OI$17)+SUMPRODUCT($OL$7:$PC$7,$OL$11:$PC$11)*SUMPRODUCT($OF$11:$OI$11,$OF$17:$OI$17),"")</f>
        <v/>
      </c>
      <c r="LI17" s="19" t="str">
        <f t="array" ref="LI17">IF(LI7="1",SUM(LI148:LI150)/3.6-PRODUCT(LI9,INDEX($OL$1:$PC$19,17,MATCH(LI$2&amp;LI$6,INDEX($OL$1:$PC$19,2,)&amp;INDEX($OL$1:$PC$19,6,),0)))+LI9*SUMPRODUCT($OL$7:$PC$7,$OL$17:$PC$17)-LI$12*INDEX($OF$1:$OK$19,17,MATCH(LI13,$OF$1:$OK$1,0))+LI9*SUMPRODUCT($OL$7:$PC$7,$OL$10:$PC$10)*SUMPRODUCT($OF$10:$OI$10,$OF$17:$OI$17)+SUMPRODUCT($OL$7:$PC$7,$OL$11:$PC$11)*SUMPRODUCT($OF$11:$OI$11,$OF$17:$OI$17),"")</f>
        <v/>
      </c>
      <c r="LJ17" s="19" t="str">
        <f t="array" ref="LJ17">IF(LJ7="1",SUM(LJ148:LJ150)/3.6-PRODUCT(LJ9,INDEX($OL$1:$PC$19,17,MATCH(LJ$2&amp;LJ$6,INDEX($OL$1:$PC$19,2,)&amp;INDEX($OL$1:$PC$19,6,),0)))+LJ9*SUMPRODUCT($OL$7:$PC$7,$OL$17:$PC$17)-LJ$12*INDEX($OF$1:$OK$19,17,MATCH(LJ13,$OF$1:$OK$1,0))+LJ9*SUMPRODUCT($OL$7:$PC$7,$OL$10:$PC$10)*SUMPRODUCT($OF$10:$OI$10,$OF$17:$OI$17)+SUMPRODUCT($OL$7:$PC$7,$OL$11:$PC$11)*SUMPRODUCT($OF$11:$OI$11,$OF$17:$OI$17),"")</f>
        <v/>
      </c>
      <c r="LK17" s="19" t="str">
        <f t="array" ref="LK17">IF(LK7="1",SUM(LK148:LK150)/3.6-PRODUCT(LK9,INDEX($OL$1:$PC$19,17,MATCH(LK$2&amp;LK$6,INDEX($OL$1:$PC$19,2,)&amp;INDEX($OL$1:$PC$19,6,),0)))+LK9*SUMPRODUCT($OL$7:$PC$7,$OL$17:$PC$17)-LK$12*INDEX($OF$1:$OK$19,17,MATCH(LK13,$OF$1:$OK$1,0))+LK9*SUMPRODUCT($OL$7:$PC$7,$OL$10:$PC$10)*SUMPRODUCT($OF$10:$OI$10,$OF$17:$OI$17)+SUMPRODUCT($OL$7:$PC$7,$OL$11:$PC$11)*SUMPRODUCT($OF$11:$OI$11,$OF$17:$OI$17),"")</f>
        <v/>
      </c>
      <c r="LL17" s="19" t="str">
        <f t="array" ref="LL17">IF(LL7="1",SUM(LL148:LL150)/3.6-PRODUCT(LL9,INDEX($OL$1:$PC$19,17,MATCH(LL$2&amp;LL$6,INDEX($OL$1:$PC$19,2,)&amp;INDEX($OL$1:$PC$19,6,),0)))+LL9*SUMPRODUCT($OL$7:$PC$7,$OL$17:$PC$17)-LL$12*INDEX($OF$1:$OK$19,17,MATCH(LL13,$OF$1:$OK$1,0))+LL9*SUMPRODUCT($OL$7:$PC$7,$OL$10:$PC$10)*SUMPRODUCT($OF$10:$OI$10,$OF$17:$OI$17)+SUMPRODUCT($OL$7:$PC$7,$OL$11:$PC$11)*SUMPRODUCT($OF$11:$OI$11,$OF$17:$OI$17),"")</f>
        <v/>
      </c>
      <c r="LM17" s="19" t="str">
        <f t="array" ref="LM17">IF(LM7="1",SUM(LM148:LM150)/3.6-PRODUCT(LM9,INDEX($OL$1:$PC$19,17,MATCH(LM$2&amp;LM$6,INDEX($OL$1:$PC$19,2,)&amp;INDEX($OL$1:$PC$19,6,),0)))+LM9*SUMPRODUCT($OL$7:$PC$7,$OL$17:$PC$17)-LM$12*INDEX($OF$1:$OK$19,17,MATCH(LM13,$OF$1:$OK$1,0))+LM9*SUMPRODUCT($OL$7:$PC$7,$OL$10:$PC$10)*SUMPRODUCT($OF$10:$OI$10,$OF$17:$OI$17)+SUMPRODUCT($OL$7:$PC$7,$OL$11:$PC$11)*SUMPRODUCT($OF$11:$OI$11,$OF$17:$OI$17),"")</f>
        <v/>
      </c>
      <c r="LN17" s="19" t="str">
        <f t="array" ref="LN17">IF(LN7="1",SUM(LN148:LN150)/3.6-PRODUCT(LN9,INDEX($OL$1:$PC$19,17,MATCH(LN$2&amp;LN$6,INDEX($OL$1:$PC$19,2,)&amp;INDEX($OL$1:$PC$19,6,),0)))+LN9*SUMPRODUCT($OL$7:$PC$7,$OL$17:$PC$17)-LN$12*INDEX($OF$1:$OK$19,17,MATCH(LN13,$OF$1:$OK$1,0))+LN9*SUMPRODUCT($OL$7:$PC$7,$OL$10:$PC$10)*SUMPRODUCT($OF$10:$OI$10,$OF$17:$OI$17)+SUMPRODUCT($OL$7:$PC$7,$OL$11:$PC$11)*SUMPRODUCT($OF$11:$OI$11,$OF$17:$OI$17),"")</f>
        <v/>
      </c>
      <c r="LO17" s="19" t="str">
        <f t="array" ref="LO17">IF(LO7="1",SUM(LO148:LO150)/3.6-PRODUCT(LO9,INDEX($OL$1:$PC$19,17,MATCH(LO$2&amp;LO$6,INDEX($OL$1:$PC$19,2,)&amp;INDEX($OL$1:$PC$19,6,),0)))+LO9*SUMPRODUCT($OL$7:$PC$7,$OL$17:$PC$17)-LO$12*INDEX($OF$1:$OK$19,17,MATCH(LO13,$OF$1:$OK$1,0))+LO9*SUMPRODUCT($OL$7:$PC$7,$OL$10:$PC$10)*SUMPRODUCT($OF$10:$OI$10,$OF$17:$OI$17)+SUMPRODUCT($OL$7:$PC$7,$OL$11:$PC$11)*SUMPRODUCT($OF$11:$OI$11,$OF$17:$OI$17),"")</f>
        <v/>
      </c>
      <c r="LP17" s="19" t="str">
        <f t="array" ref="LP17">IF(LP7="1",SUM(LP148:LP150)/3.6-PRODUCT(LP9,INDEX($OL$1:$PC$19,17,MATCH(LP$2&amp;LP$6,INDEX($OL$1:$PC$19,2,)&amp;INDEX($OL$1:$PC$19,6,),0)))+LP9*SUMPRODUCT($OL$7:$PC$7,$OL$17:$PC$17)-LP$12*INDEX($OF$1:$OK$19,17,MATCH(LP13,$OF$1:$OK$1,0))+LP9*SUMPRODUCT($OL$7:$PC$7,$OL$10:$PC$10)*SUMPRODUCT($OF$10:$OI$10,$OF$17:$OI$17)+SUMPRODUCT($OL$7:$PC$7,$OL$11:$PC$11)*SUMPRODUCT($OF$11:$OI$11,$OF$17:$OI$17),"")</f>
        <v/>
      </c>
      <c r="LQ17" s="19" t="str">
        <f t="array" ref="LQ17">IF(LQ7="1",SUM(LQ148:LQ150)/3.6-PRODUCT(LQ9,INDEX($OL$1:$PC$19,17,MATCH(LQ$2&amp;LQ$6,INDEX($OL$1:$PC$19,2,)&amp;INDEX($OL$1:$PC$19,6,),0)))+LQ9*SUMPRODUCT($OL$7:$PC$7,$OL$17:$PC$17)-LQ$12*INDEX($OF$1:$OK$19,17,MATCH(LQ13,$OF$1:$OK$1,0))+LQ9*SUMPRODUCT($OL$7:$PC$7,$OL$10:$PC$10)*SUMPRODUCT($OF$10:$OI$10,$OF$17:$OI$17)+SUMPRODUCT($OL$7:$PC$7,$OL$11:$PC$11)*SUMPRODUCT($OF$11:$OI$11,$OF$17:$OI$17),"")</f>
        <v/>
      </c>
      <c r="LR17" s="19" t="str">
        <f t="array" ref="LR17">IF(LR7="1",SUM(LR148:LR150)/3.6-PRODUCT(LR9,INDEX($OL$1:$PC$19,17,MATCH(LR$2&amp;LR$6,INDEX($OL$1:$PC$19,2,)&amp;INDEX($OL$1:$PC$19,6,),0)))+LR9*SUMPRODUCT($OL$7:$PC$7,$OL$17:$PC$17)-LR$12*INDEX($OF$1:$OK$19,17,MATCH(LR13,$OF$1:$OK$1,0))+LR9*SUMPRODUCT($OL$7:$PC$7,$OL$10:$PC$10)*SUMPRODUCT($OF$10:$OI$10,$OF$17:$OI$17)+SUMPRODUCT($OL$7:$PC$7,$OL$11:$PC$11)*SUMPRODUCT($OF$11:$OI$11,$OF$17:$OI$17),"")</f>
        <v/>
      </c>
      <c r="LS17" s="19" t="str">
        <f t="array" ref="LS17">IF(LS7="1",SUM(LS148:LS150)/3.6-PRODUCT(LS$9,INDEX($OL$1:$PC$19,17,MATCH(LS$2&amp;LS$6,INDEX($OL$1:$PC$19,2,)&amp;INDEX($OL$1:$PC$19,6,),0)))+LS9*SUMPRODUCT($OL$7:$PC$7,$OL$17:$PC$17),"")</f>
        <v/>
      </c>
      <c r="LT17" s="19" t="str">
        <f t="array" ref="LT17">IF(LT7="1",SUM(LT148:LT150)/3.6-PRODUCT(LT$9,INDEX($OL$1:$PC$19,17,MATCH(LT$2&amp;LT$6,INDEX($OL$1:$PC$19,2,)&amp;INDEX($OL$1:$PC$19,6,),0)))+LT9*SUMPRODUCT($OL$7:$PC$7,$OL$17:$PC$17),"")</f>
        <v/>
      </c>
      <c r="LU17" s="19" t="str">
        <f t="array" ref="LU17">IF(LU7="1",SUM(LU148:LU150)/3.6+LU11*SUMPRODUCT($OF$11:$OI$11,$OF$17:$OI$17),"")</f>
        <v/>
      </c>
      <c r="LV17" s="19" t="str">
        <f t="array" ref="LV17">IF(LV7="1",SUM(LV148:LV150)/3.6+LV11*SUMPRODUCT($OF$11:$OI$11,$OF$17:$OI$17),"")</f>
        <v/>
      </c>
      <c r="LW17" s="19" t="str">
        <f t="array" ref="LW17">IF(LW7="1",SUM(LW148:LW150)/3.6+LW11*SUMPRODUCT($OF$11:$OI$11,$OF$17:$OI$17),"")</f>
        <v/>
      </c>
      <c r="LX17" s="19" t="str">
        <f t="array" ref="LX17">IF(LX7="1",SUM(LX148:LX150)/3.6+LX11*SUMPRODUCT($OF$11:$OI$11,$OF$17:$OI$17),"")</f>
        <v/>
      </c>
      <c r="LY17" s="19" t="str">
        <f t="array" ref="LY17">IF(LY7="1",SUM(LY148:LY150)/3.6+LY11*SUMPRODUCT($OF$11:$OI$11,$OF$17:$OI$17),"")</f>
        <v/>
      </c>
      <c r="LZ17" s="19" t="str">
        <f t="array" ref="LZ17">IF(LZ7="1",SUM(LZ148:LZ150)/3.6+LZ11*SUMPRODUCT($OF$11:$OI$11,$OF$17:$OI$17),"")</f>
        <v/>
      </c>
      <c r="MA17" s="19" t="str">
        <f t="array" ref="MA17">IF(MA7="1",SUM(MA148:MA150)/3.6+MA11*SUMPRODUCT($OF$11:$OI$11,$OF$17:$OI$17),"")</f>
        <v/>
      </c>
      <c r="MB17" s="19" t="str">
        <f t="array" ref="MB17">IF(MB7="1",SUM(MB148:MB150)/3.6+MB11*SUMPRODUCT($OF$11:$OI$11,$OF$17:$OI$17),"")</f>
        <v/>
      </c>
      <c r="MC17" s="19" t="str">
        <f t="array" ref="MC17">IF(MC7="1",SUM(MC148:MC150)/3.6+MC11*SUMPRODUCT($OF$11:$OI$11,$OF$17:$OI$17),"")</f>
        <v/>
      </c>
      <c r="MD17" s="19" t="str">
        <f t="array" ref="MD17">IF(MD7="1",SUM(MD148:MD150)/3.6-PRODUCT(MD$9,INDEX($OL$1:$PC$19,17,MATCH(MD$2&amp;MD$6,INDEX($OL$1:$PC$19,2,)&amp;INDEX($OL$1:$PC$19,6,),0)))+MD9*SUMPRODUCT($OL$7:$PC$7,$OL$17:$PC$17),"")</f>
        <v/>
      </c>
      <c r="ME17" s="19" t="str">
        <f t="array" ref="ME17">IF(ME7="1",SUM(ME148:ME150)/3.6-PRODUCT(ME$9,INDEX($OL$1:$PC$19,17,MATCH(ME$2&amp;ME$6,INDEX($OL$1:$PC$19,2,)&amp;INDEX($OL$1:$PC$19,6,),0)))+ME9*SUMPRODUCT($OL$7:$PC$7,$OL$17:$PC$17),"")</f>
        <v/>
      </c>
      <c r="MF17" s="19" t="str">
        <f t="array" ref="MF17">IF(MF7="1",SUM(MF148:MF150)/3.6-PRODUCT(MF9,INDEX($OL$1:$PC$19,17,MATCH(MF$2&amp;MF$6,INDEX($OL$1:$PC$19,2,)&amp;INDEX($OL$1:$PC$19,6,),0)))+MF9*SUMPRODUCT($OL$7:$PC$7,$OL$17:$PC$17)-MF$12*INDEX($OF$1:$OK$19,17,MATCH(MF13,$OF$1:$OK$1,0))+MF9*SUMPRODUCT($OL$7:$PC$7,$OL$10:$PC$10)*SUMPRODUCT($OF$10:$OI$10,$OF$17:$OI$17)+SUMPRODUCT($OL$7:$PC$7,$OL$11:$PC$11)*SUMPRODUCT($OF$11:$OI$11,$OF$17:$OI$17),"")</f>
        <v/>
      </c>
      <c r="MG17" s="19" t="str">
        <f t="array" ref="MG17">IF(MG7="1",SUM(MG148:MG150)/3.6-PRODUCT(MG9,INDEX($OL$1:$PC$19,17,MATCH(MG$2&amp;MG$6,INDEX($OL$1:$PC$19,2,)&amp;INDEX($OL$1:$PC$19,6,),0)))+MG9*SUMPRODUCT($OL$7:$PC$7,$OL$17:$PC$17)-MG$12*INDEX($OF$1:$OK$19,17,MATCH(MG13,$OF$1:$OK$1,0))+MG9*SUMPRODUCT($OL$7:$PC$7,$OL$10:$PC$10)*SUMPRODUCT($OF$10:$OI$10,$OF$17:$OI$17)+SUMPRODUCT($OL$7:$PC$7,$OL$11:$PC$11)*SUMPRODUCT($OF$11:$OI$11,$OF$17:$OI$17),"")</f>
        <v/>
      </c>
      <c r="MH17" s="19" t="str">
        <f t="array" ref="MH17">IF(MH7="1",SUM(MH148:MH150)/3.6-PRODUCT(MH9,INDEX($OL$1:$PC$19,17,MATCH(MH$2&amp;MH$6,INDEX($OL$1:$PC$19,2,)&amp;INDEX($OL$1:$PC$19,6,),0)))+MH9*SUMPRODUCT($OL$7:$PC$7,$OL$17:$PC$17)-MH$12*INDEX($OF$1:$OK$19,17,MATCH(MH13,$OF$1:$OK$1,0))+MH9*SUMPRODUCT($OL$7:$PC$7,$OL$10:$PC$10)*SUMPRODUCT($OF$10:$OI$10,$OF$17:$OI$17)+SUMPRODUCT($OL$7:$PC$7,$OL$11:$PC$11)*SUMPRODUCT($OF$11:$OI$11,$OF$17:$OI$17),"")</f>
        <v/>
      </c>
      <c r="MI17" s="19" t="str">
        <f t="array" ref="MI17">IF(MI7="1",SUM(MI148:MI150)/3.6-PRODUCT(MI9,INDEX($OL$1:$PC$19,17,MATCH(MI$2&amp;MI$6,INDEX($OL$1:$PC$19,2,)&amp;INDEX($OL$1:$PC$19,6,),0)))+MI9*SUMPRODUCT($OL$7:$PC$7,$OL$17:$PC$17)-MI$12*INDEX($OF$1:$OK$19,17,MATCH(MI13,$OF$1:$OK$1,0))+MI9*SUMPRODUCT($OL$7:$PC$7,$OL$10:$PC$10)*SUMPRODUCT($OF$10:$OI$10,$OF$17:$OI$17)+SUMPRODUCT($OL$7:$PC$7,$OL$11:$PC$11)*SUMPRODUCT($OF$11:$OI$11,$OF$17:$OI$17),"")</f>
        <v/>
      </c>
      <c r="MJ17" s="19" t="str">
        <f t="array" ref="MJ17">IF(MJ7="1",SUM(MJ148:MJ150)/3.6-PRODUCT(MJ9,INDEX($OL$1:$PC$19,17,MATCH(MJ$2&amp;MJ$6,INDEX($OL$1:$PC$19,2,)&amp;INDEX($OL$1:$PC$19,6,),0)))+MJ9*SUMPRODUCT($OL$7:$PC$7,$OL$17:$PC$17)-MJ$12*INDEX($OF$1:$OK$19,17,MATCH(MJ13,$OF$1:$OK$1,0))+MJ9*SUMPRODUCT($OL$7:$PC$7,$OL$10:$PC$10)*SUMPRODUCT($OF$10:$OI$10,$OF$17:$OI$17)+SUMPRODUCT($OL$7:$PC$7,$OL$11:$PC$11)*SUMPRODUCT($OF$11:$OI$11,$OF$17:$OI$17),"")</f>
        <v/>
      </c>
      <c r="MK17" s="19" t="str">
        <f t="array" ref="MK17">IF(MK7="1",SUM(MK148:MK150)/3.6-PRODUCT(MK9,INDEX($OL$1:$PC$19,17,MATCH(MK$2&amp;MK$6,INDEX($OL$1:$PC$19,2,)&amp;INDEX($OL$1:$PC$19,6,),0)))+MK9*SUMPRODUCT($OL$7:$PC$7,$OL$17:$PC$17)-MK$12*INDEX($OF$1:$OK$19,17,MATCH(MK13,$OF$1:$OK$1,0))+MK9*SUMPRODUCT($OL$7:$PC$7,$OL$10:$PC$10)*SUMPRODUCT($OF$10:$OI$10,$OF$17:$OI$17)+SUMPRODUCT($OL$7:$PC$7,$OL$11:$PC$11)*SUMPRODUCT($OF$11:$OI$11,$OF$17:$OI$17),"")</f>
        <v/>
      </c>
      <c r="ML17" s="19" t="str">
        <f t="array" ref="ML17">IF(ML7="1",SUM(ML148:ML150)/3.6-PRODUCT(ML9,INDEX($OL$1:$PC$19,17,MATCH(ML$2&amp;ML$6,INDEX($OL$1:$PC$19,2,)&amp;INDEX($OL$1:$PC$19,6,),0)))+ML9*SUMPRODUCT($OL$7:$PC$7,$OL$17:$PC$17)-ML$12*INDEX($OF$1:$OK$19,17,MATCH(ML13,$OF$1:$OK$1,0))+ML9*SUMPRODUCT($OL$7:$PC$7,$OL$10:$PC$10)*SUMPRODUCT($OF$10:$OI$10,$OF$17:$OI$17)+SUMPRODUCT($OL$7:$PC$7,$OL$11:$PC$11)*SUMPRODUCT($OF$11:$OI$11,$OF$17:$OI$17),"")</f>
        <v/>
      </c>
      <c r="MM17" s="19" t="str">
        <f t="array" ref="MM17">IF(MM7="1",SUM(MM148:MM150)/3.6-PRODUCT(MM9,INDEX($OL$1:$PC$19,17,MATCH(MM$2&amp;MM$6,INDEX($OL$1:$PC$19,2,)&amp;INDEX($OL$1:$PC$19,6,),0)))+MM9*SUMPRODUCT($OL$7:$PC$7,$OL$17:$PC$17)-MM$12*INDEX($OF$1:$OK$19,17,MATCH(MM13,$OF$1:$OK$1,0))+MM9*SUMPRODUCT($OL$7:$PC$7,$OL$10:$PC$10)*SUMPRODUCT($OF$10:$OI$10,$OF$17:$OI$17)+SUMPRODUCT($OL$7:$PC$7,$OL$11:$PC$11)*SUMPRODUCT($OF$11:$OI$11,$OF$17:$OI$17),"")</f>
        <v/>
      </c>
      <c r="MN17" s="19" t="str">
        <f t="array" ref="MN17">IF(MN7="1",SUM(MN148:MN150)/3.6-PRODUCT(MN9,INDEX($OL$1:$PC$19,17,MATCH(MN$2&amp;MN$6,INDEX($OL$1:$PC$19,2,)&amp;INDEX($OL$1:$PC$19,6,),0)))+MN9*SUMPRODUCT($OL$7:$PC$7,$OL$17:$PC$17)-MN$12*INDEX($OF$1:$OK$19,17,MATCH(MN13,$OF$1:$OK$1,0))+MN9*SUMPRODUCT($OL$7:$PC$7,$OL$10:$PC$10)*SUMPRODUCT($OF$10:$OI$10,$OF$17:$OI$17)+SUMPRODUCT($OL$7:$PC$7,$OL$11:$PC$11)*SUMPRODUCT($OF$11:$OI$11,$OF$17:$OI$17),"")</f>
        <v/>
      </c>
      <c r="MO17" s="19" t="str">
        <f t="array" ref="MO17">IF(MO7="1",SUM(MO148:MO150)/3.6-PRODUCT(MO9,INDEX($OL$1:$PC$19,17,MATCH(MO$2&amp;MO$6,INDEX($OL$1:$PC$19,2,)&amp;INDEX($OL$1:$PC$19,6,),0)))+MO9*SUMPRODUCT($OL$7:$PC$7,$OL$17:$PC$17)-MO$12*INDEX($OF$1:$OK$19,17,MATCH(MO13,$OF$1:$OK$1,0))+MO9*SUMPRODUCT($OL$7:$PC$7,$OL$10:$PC$10)*SUMPRODUCT($OF$10:$OI$10,$OF$17:$OI$17)+SUMPRODUCT($OL$7:$PC$7,$OL$11:$PC$11)*SUMPRODUCT($OF$11:$OI$11,$OF$17:$OI$17),"")</f>
        <v/>
      </c>
      <c r="MP17" s="19" t="str">
        <f t="array" ref="MP17">IF(MP7="1",SUM(MP148:MP150)/3.6-PRODUCT(MP9,INDEX($OL$1:$PC$19,17,MATCH(MP$2&amp;MP$6,INDEX($OL$1:$PC$19,2,)&amp;INDEX($OL$1:$PC$19,6,),0)))+MP9*SUMPRODUCT($OL$7:$PC$7,$OL$17:$PC$17)-MP$12*INDEX($OF$1:$OK$19,17,MATCH(MP13,$OF$1:$OK$1,0))+MP9*SUMPRODUCT($OL$7:$PC$7,$OL$10:$PC$10)*SUMPRODUCT($OF$10:$OI$10,$OF$17:$OI$17)+SUMPRODUCT($OL$7:$PC$7,$OL$11:$PC$11)*SUMPRODUCT($OF$11:$OI$11,$OF$17:$OI$17),"")</f>
        <v/>
      </c>
      <c r="MQ17" s="19" t="str">
        <f t="array" ref="MQ17">IF(MQ7="1",SUM(MQ148:MQ150)/3.6-PRODUCT(MQ9,INDEX($OL$1:$PC$19,17,MATCH(MQ$2&amp;MQ$6,INDEX($OL$1:$PC$19,2,)&amp;INDEX($OL$1:$PC$19,6,),0)))+MQ9*SUMPRODUCT($OL$7:$PC$7,$OL$17:$PC$17)-MQ$12*INDEX($OF$1:$OK$19,17,MATCH(MQ13,$OF$1:$OK$1,0))+MQ9*SUMPRODUCT($OL$7:$PC$7,$OL$10:$PC$10)*SUMPRODUCT($OF$10:$OI$10,$OF$17:$OI$17)+SUMPRODUCT($OL$7:$PC$7,$OL$11:$PC$11)*SUMPRODUCT($OF$11:$OI$11,$OF$17:$OI$17),"")</f>
        <v/>
      </c>
      <c r="MR17" s="19" t="str">
        <f t="array" ref="MR17">IF(MR7="1",SUM(MR148:MR150)/3.6-PRODUCT(MR9,INDEX($OL$1:$PC$19,17,MATCH(MR$2&amp;MR$6,INDEX($OL$1:$PC$19,2,)&amp;INDEX($OL$1:$PC$19,6,),0)))+MR9*SUMPRODUCT($OL$7:$PC$7,$OL$17:$PC$17)-MR$12*INDEX($OF$1:$OK$19,17,MATCH(MR13,$OF$1:$OK$1,0))+MR9*SUMPRODUCT($OL$7:$PC$7,$OL$10:$PC$10)*SUMPRODUCT($OF$10:$OI$10,$OF$17:$OI$17)+SUMPRODUCT($OL$7:$PC$7,$OL$11:$PC$11)*SUMPRODUCT($OF$11:$OI$11,$OF$17:$OI$17),"")</f>
        <v/>
      </c>
      <c r="MS17" s="19" t="str">
        <f t="array" ref="MS17">IF(MS7="1",SUM(MS148:MS150)/3.6-PRODUCT(MS9,INDEX($OL$1:$PC$19,17,MATCH(MS$2&amp;MS$6,INDEX($OL$1:$PC$19,2,)&amp;INDEX($OL$1:$PC$19,6,),0)))+MS9*SUMPRODUCT($OL$7:$PC$7,$OL$17:$PC$17)-MS$12*INDEX($OF$1:$OK$19,17,MATCH(MS13,$OF$1:$OK$1,0))+MS9*SUMPRODUCT($OL$7:$PC$7,$OL$10:$PC$10)*SUMPRODUCT($OF$10:$OI$10,$OF$17:$OI$17)+SUMPRODUCT($OL$7:$PC$7,$OL$11:$PC$11)*SUMPRODUCT($OF$11:$OI$11,$OF$17:$OI$17),"")</f>
        <v/>
      </c>
      <c r="MT17" s="19" t="str">
        <f t="array" ref="MT17">IF(MT7="1",SUM(MT148:MT150)/3.6-PRODUCT(MT9,INDEX($OL$1:$PC$19,17,MATCH(MT$2&amp;MT$6,INDEX($OL$1:$PC$19,2,)&amp;INDEX($OL$1:$PC$19,6,),0)))+MT9*SUMPRODUCT($OL$7:$PC$7,$OL$17:$PC$17)-MT$12*INDEX($OF$1:$OK$19,17,MATCH(MT13,$OF$1:$OK$1,0))+MT9*SUMPRODUCT($OL$7:$PC$7,$OL$10:$PC$10)*SUMPRODUCT($OF$10:$OI$10,$OF$17:$OI$17)+SUMPRODUCT($OL$7:$PC$7,$OL$11:$PC$11)*SUMPRODUCT($OF$11:$OI$11,$OF$17:$OI$17),"")</f>
        <v/>
      </c>
      <c r="MU17" s="19" t="str">
        <f t="array" ref="MU17">IF(MU7="1",SUM(MU148:MU150)/3.6-PRODUCT(MU9,INDEX($OL$1:$PC$19,17,MATCH(MU$2&amp;MU$6,INDEX($OL$1:$PC$19,2,)&amp;INDEX($OL$1:$PC$19,6,),0)))+MU9*SUMPRODUCT($OL$7:$PC$7,$OL$17:$PC$17)-MU$12*INDEX($OF$1:$OK$19,17,MATCH(MU13,$OF$1:$OK$1,0))+MU9*SUMPRODUCT($OL$7:$PC$7,$OL$10:$PC$10)*SUMPRODUCT($OF$10:$OI$10,$OF$17:$OI$17)+SUMPRODUCT($OL$7:$PC$7,$OL$11:$PC$11)*SUMPRODUCT($OF$11:$OI$11,$OF$17:$OI$17),"")</f>
        <v/>
      </c>
      <c r="MV17" s="19" t="str">
        <f t="array" ref="MV17">IF(MV7="1",SUM(MV148:MV150)/3.6-PRODUCT(MV9,INDEX($OL$1:$PC$19,17,MATCH(MV$2&amp;MV$6,INDEX($OL$1:$PC$19,2,)&amp;INDEX($OL$1:$PC$19,6,),0)))+MV9*SUMPRODUCT($OL$7:$PC$7,$OL$17:$PC$17)-MV$12*INDEX($OF$1:$OK$19,17,MATCH(MV13,$OF$1:$OK$1,0))+MV9*SUMPRODUCT($OL$7:$PC$7,$OL$10:$PC$10)*SUMPRODUCT($OF$10:$OI$10,$OF$17:$OI$17)+SUMPRODUCT($OL$7:$PC$7,$OL$11:$PC$11)*SUMPRODUCT($OF$11:$OI$11,$OF$17:$OI$17),"")</f>
        <v/>
      </c>
      <c r="MW17" s="19" t="str">
        <f t="array" ref="MW17">IF(MW7="1",SUM(MW148:MW150)/3.6-PRODUCT(MW9,INDEX($OL$1:$PC$19,17,MATCH(MW$2&amp;MW$6,INDEX($OL$1:$PC$19,2,)&amp;INDEX($OL$1:$PC$19,6,),0)))+MW9*SUMPRODUCT($OL$7:$PC$7,$OL$17:$PC$17)-MW$12*INDEX($OF$1:$OK$19,17,MATCH(MW13,$OF$1:$OK$1,0))+MW9*SUMPRODUCT($OL$7:$PC$7,$OL$10:$PC$10)*SUMPRODUCT($OF$10:$OI$10,$OF$17:$OI$17)+SUMPRODUCT($OL$7:$PC$7,$OL$11:$PC$11)*SUMPRODUCT($OF$11:$OI$11,$OF$17:$OI$17),"")</f>
        <v/>
      </c>
      <c r="MX17" s="19" t="str">
        <f t="array" ref="MX17">IF(MX7="1",SUM(MX148:MX150)/3.6-PRODUCT(MX$9,INDEX($OL$1:$PC$19,17,MATCH(MX$2&amp;MX$6,INDEX($OL$1:$PC$19,2,)&amp;INDEX($OL$1:$PC$19,6,),0)))+MX9*SUMPRODUCT($OL$7:$PC$7,$OL$17:$PC$17),"")</f>
        <v/>
      </c>
      <c r="MY17" s="19" t="str">
        <f t="array" ref="MY17">IF(MY7="1",SUM(MY148:MY150)/3.6-PRODUCT(MY$9,INDEX($OL$1:$PC$19,17,MATCH(MY$2&amp;MY$6,INDEX($OL$1:$PC$19,2,)&amp;INDEX($OL$1:$PC$19,6,),0)))+MY9*SUMPRODUCT($OL$7:$PC$7,$OL$17:$PC$17),"")</f>
        <v/>
      </c>
      <c r="MZ17" s="19" t="str">
        <f t="array" ref="MZ17">IF(MZ7="1",SUM(MZ148:MZ150)*Ressourcenkorrektur!$E$4/3.6+MZ11*SUMPRODUCT($OF$11:$OI$11,$OF$17:$OI$17),"")</f>
        <v/>
      </c>
      <c r="NA17" s="19" t="str">
        <f t="array" ref="NA17">IF(NA7="1",SUM(NA148:NA150)*Ressourcenkorrektur!$E$4/3.6+NA11*SUMPRODUCT($OF$11:$OI$11,$OF$17:$OI$17),"")</f>
        <v/>
      </c>
      <c r="NB17" s="19" t="str">
        <f t="array" ref="NB17">IF(NB7="1",SUM(NB148:NB150)*Ressourcenkorrektur!$E$4/3.6+NB11*SUMPRODUCT($OF$11:$OI$11,$OF$17:$OI$17),"")</f>
        <v/>
      </c>
      <c r="NC17" s="19" t="str">
        <f t="array" ref="NC17">IF(NC7="1",SUM(NC148:NC150)*Ressourcenkorrektur!$E$4/3.6+NC11*SUMPRODUCT($OF$11:$OI$11,$OF$17:$OI$17),"")</f>
        <v/>
      </c>
      <c r="ND17" s="19" t="str">
        <f t="array" ref="ND17">IF(ND7="1",SUM(ND148:ND150)*Ressourcenkorrektur!$E$4/3.6+ND11*SUMPRODUCT($OF$11:$OI$11,$OF$17:$OI$17),"")</f>
        <v/>
      </c>
      <c r="NE17" s="19" t="str">
        <f t="array" ref="NE17">IF(NE7="1",SUM(NE148:NE150)*Ressourcenkorrektur!$E$4/3.6+NE11*SUMPRODUCT($OF$11:$OI$11,$OF$17:$OI$17),"")</f>
        <v/>
      </c>
      <c r="NF17" s="19" t="str">
        <f t="array" ref="NF17">IF(NF7="1",SUM(NF148:NF150)*Ressourcenkorrektur!$E$4/3.6+NF11*SUMPRODUCT($OF$11:$OI$11,$OF$17:$OI$17),"")</f>
        <v/>
      </c>
      <c r="NG17" s="19" t="str">
        <f t="array" ref="NG17">IF(NG7="1",SUM(NG148:NG150)*Ressourcenkorrektur!$E$4/3.6+NG11*SUMPRODUCT($OF$11:$OI$11,$OF$17:$OI$17),"")</f>
        <v/>
      </c>
      <c r="NH17" s="19" t="str">
        <f t="array" ref="NH17">IF(NH7="1",SUM(NH148:NH150)*Ressourcenkorrektur!$E$4/3.6+NH11*SUMPRODUCT($OF$11:$OI$11,$OF$17:$OI$17),"")</f>
        <v/>
      </c>
      <c r="NI17" s="19" t="str">
        <f t="array" ref="NI17">IF(NI7="1",SUM(NI148:NI150)*Ressourcenkorrektur!$E$4/3.6+NI11*SUMPRODUCT($OF$11:$OI$11,$OF$17:$OI$17),"")</f>
        <v/>
      </c>
      <c r="NJ17" s="19" t="str">
        <f t="array" ref="NJ17">IF(NJ7="1",SUM(NJ148:NJ150)*Ressourcenkorrektur!$E$4/3.6+NJ11*SUMPRODUCT($OF$11:$OI$11,$OF$17:$OI$17),"")</f>
        <v/>
      </c>
      <c r="NK17" s="19" t="str">
        <f t="array" ref="NK17">IF(NK7="1",SUM(NK148:NK150)*Ressourcenkorrektur!$E$4/3.6+NK11*SUMPRODUCT($OF$11:$OI$11,$OF$17:$OI$17),"")</f>
        <v/>
      </c>
      <c r="NL17" s="19" t="str">
        <f t="array" ref="NL17">IF(NL7="1",SUM(NL148:NL150)*Ressourcenkorrektur!$E$4/3.6+NL11*SUMPRODUCT($OF$11:$OI$11,$OF$17:$OI$17),"")</f>
        <v/>
      </c>
      <c r="NM17" s="19" t="str">
        <f t="array" ref="NM17">IF(NM7="1",SUM(NM148:NM150)*Ressourcenkorrektur!$E$4/3.6+NM11*SUMPRODUCT($OF$11:$OI$11,$OF$17:$OI$17),"")</f>
        <v/>
      </c>
      <c r="NN17" s="19" t="str">
        <f t="array" ref="NN17">IF(NN7="1",SUM(NN148:NN150)*Ressourcenkorrektur!$E$4/3.6+NN11*SUMPRODUCT($OF$11:$OI$11,$OF$17:$OI$17),"")</f>
        <v/>
      </c>
      <c r="NO17" s="19" t="str">
        <f t="array" ref="NO17">IF(NO7="1",SUM(NO148:NO150)*Ressourcenkorrektur!$E$4/3.6+NO11*SUMPRODUCT($OF$11:$OI$11,$OF$17:$OI$17),"")</f>
        <v/>
      </c>
      <c r="NP17" s="19" t="str">
        <f t="array" ref="NP17">IF(NP7="1",SUM(NP148:NP150)*Ressourcenkorrektur!$E$4/3.6+NP11*SUMPRODUCT($OF$11:$OI$11,$OF$17:$OI$17),"")</f>
        <v/>
      </c>
      <c r="NQ17" s="19" t="str">
        <f t="array" ref="NQ17">IF(NQ7="1",SUM(NQ148:NQ150)*Ressourcenkorrektur!$E$4/3.6+NQ11*SUMPRODUCT($OF$11:$OI$11,$OF$17:$OI$17),"")</f>
        <v/>
      </c>
      <c r="NR17" s="19"/>
      <c r="NS17" s="19"/>
      <c r="NT17" s="19"/>
      <c r="NU17" s="19"/>
      <c r="NV17" s="19" t="str">
        <f t="array" ref="NV17">IF(ISTEXT(NV$4),SUM(NV148:NV150)*SUMPRODUCT($OL$7:$PC$7,$OL$11:$PC$11)*1000/3.6,"")</f>
        <v/>
      </c>
      <c r="NW17" s="19" t="str">
        <f t="array" ref="NW17">IF(ISTEXT(NW$4),IF(ISTEXT($LU$4),SUM(NW148:NW150)*Ressourcenkorrektur!$E$23/3.6,SUM(NW148:NW150)*Ressourcenkorrektur!$E$24/3.6),"")</f>
        <v/>
      </c>
      <c r="NX17" s="19" t="str">
        <f t="array" ref="NX17">IF(AND(ISTEXT(NX$4),Holzrechner!$E$15='2.LCIA'!NX$2),SUM(NX148:NX150)*SUMPRODUCT($OL$7:$PC$7,$OL$11:$PC$11)*1000/3.6,"")</f>
        <v/>
      </c>
      <c r="NY17" s="19" t="str">
        <f t="array" ref="NY17">IF(AND(ISTEXT(NY$4),Holzrechner!$E$15='2.LCIA'!NY$2),SUM(NY148:NY150)*SUMPRODUCT($OL$7:$PC$7,$OL$11:$PC$11)*1000/3.6,"")</f>
        <v/>
      </c>
      <c r="NZ17" s="19"/>
      <c r="OA17" s="19" t="str">
        <f t="array" ref="OA17">IF(AND(ISTEXT(OA$4),Holzrechner!$E$15='2.LCIA'!OA$2),SUM(OA148:OA150)*SUMPRODUCT($OL$7:$PC$7,$OL$11:$PC$11)*1000/3.6,"")</f>
        <v/>
      </c>
      <c r="OB17" s="19">
        <f t="array" ref="OB17">IF(AND(ISTEXT(OB$4),Holzrechner!$E$15='2.LCIA'!OB$2),SUM(OB148:OB150)*SUMPRODUCT($OL$7:$PC$7,$OL$11:$PC$11)*1000/3.6,"")</f>
        <v>0.28269209686666669</v>
      </c>
      <c r="OC17" s="19"/>
      <c r="OD17" s="19" t="str">
        <f t="array" ref="OD17">IF(ISTEXT(OD$4),SUM(OD148:OD150)*Ressourcenkorrektur!$E$4/3.6,"")</f>
        <v/>
      </c>
      <c r="OE17" s="19" t="str">
        <f t="array" ref="OE17">IF(ISTEXT(OE$4),SUM(OE148:OE150)*Ressourcenkorrektur!$E$4/3.6,"")</f>
        <v/>
      </c>
      <c r="OF17" s="19">
        <f>SUM(OF148:OF150)/3.6</f>
        <v>9.0383751111111112E-3</v>
      </c>
      <c r="OG17" s="19">
        <f t="shared" ref="OG17:OI17" si="46">SUM(OG148:OG150)/3.6</f>
        <v>1.4704601388888889E-2</v>
      </c>
      <c r="OH17" s="19">
        <f t="shared" si="46"/>
        <v>1.2207986833333333E-2</v>
      </c>
      <c r="OI17" s="19">
        <f t="shared" si="46"/>
        <v>7.307118475555556E-2</v>
      </c>
      <c r="OJ17" s="19" t="str">
        <f t="shared" ref="OJ17:OK17" si="47">IF(AND(ISTEXT(OJ$4),ISTEXT(OJ$5)),SUM(OJ148:OJ150)*OJ7/3.6,"")</f>
        <v/>
      </c>
      <c r="OK17" s="19" t="str">
        <f t="shared" si="47"/>
        <v/>
      </c>
      <c r="OL17" s="19">
        <f>SUM(OL148:OL150)/3.6</f>
        <v>3476.0338999666669</v>
      </c>
      <c r="OM17" s="19">
        <f t="shared" ref="OM17:PC17" si="48">SUM(OM148:OM150)/3.6</f>
        <v>3337.9863440222216</v>
      </c>
      <c r="ON17" s="19">
        <f t="shared" si="48"/>
        <v>3390.8854981666668</v>
      </c>
      <c r="OO17" s="19">
        <f t="shared" si="48"/>
        <v>3393.2801898055554</v>
      </c>
      <c r="OP17" s="19">
        <f t="shared" si="48"/>
        <v>3393.2801898055554</v>
      </c>
      <c r="OQ17" s="19">
        <f t="shared" si="48"/>
        <v>3393.2801898055554</v>
      </c>
      <c r="OR17" s="19">
        <f t="shared" si="48"/>
        <v>3390.8854981666668</v>
      </c>
      <c r="OS17" s="19">
        <f t="shared" si="48"/>
        <v>3390.8854981666668</v>
      </c>
      <c r="OT17" s="19">
        <f t="shared" si="48"/>
        <v>3476.0338999666669</v>
      </c>
      <c r="OU17" s="19">
        <f t="shared" si="48"/>
        <v>2441.7865125944445</v>
      </c>
      <c r="OV17" s="19">
        <f t="shared" si="48"/>
        <v>2611.4423875416669</v>
      </c>
      <c r="OW17" s="19">
        <f t="shared" si="48"/>
        <v>2608.7783267722225</v>
      </c>
      <c r="OX17" s="19">
        <f t="shared" si="48"/>
        <v>2611.4423875416669</v>
      </c>
      <c r="OY17" s="19">
        <f t="shared" si="48"/>
        <v>2782.7261217472224</v>
      </c>
      <c r="OZ17" s="19">
        <f t="shared" si="48"/>
        <v>2782.7261217472224</v>
      </c>
      <c r="PA17" s="19">
        <f t="shared" si="48"/>
        <v>2608.7783267722225</v>
      </c>
      <c r="PB17" s="19">
        <f t="shared" si="48"/>
        <v>2608.7783267722225</v>
      </c>
      <c r="PC17" s="19">
        <f t="shared" si="48"/>
        <v>2441.7865125944445</v>
      </c>
    </row>
    <row r="18" spans="1:419" s="17" customFormat="1" ht="28.5">
      <c r="A18" s="18" t="s">
        <v>3</v>
      </c>
      <c r="B18" s="18">
        <f t="array" ref="B18">SUM(C18:OE18)</f>
        <v>92.900723989654992</v>
      </c>
      <c r="C18" s="19" t="str">
        <f t="array" ref="C18">IF(C7="1",C284-PRODUCT(C9,INDEX($OL$1:$PC$19,18,MATCH(C$2&amp;C$6,INDEX($OL$1:$PC$19,2,)&amp;INDEX($OL$1:$PC$19,6,),0)))+C9*SUMPRODUCT($OL$7:$PC$7,$OL$18:$PC$18)-C$12*INDEX($OF$1:$OK$19,18,MATCH(C13,$OF$1:$OK$1,0))+C9*SUMPRODUCT($OL$7:$PC$7,$OL$10:$PC$10)*SUMPRODUCT($OF$10:$OI$10,$OF$18:$OI$18)+SUMPRODUCT($OL$7:$PC$7,$OL$11:$PC$11)*SUMPRODUCT($OF$11:$OI$11,$OF$18:$OI$18),"")</f>
        <v/>
      </c>
      <c r="D18" s="19" t="str">
        <f t="array" ref="D18">IF(D7="1",D284-PRODUCT(D9,INDEX($OL$1:$PC$19,18,MATCH(D$2&amp;D$6,INDEX($OL$1:$PC$19,2,)&amp;INDEX($OL$1:$PC$19,6,),0)))+D9*SUMPRODUCT($OL$7:$PC$7,$OL$18:$PC$18)-D$12*INDEX($OF$1:$OK$19,18,MATCH(D13,$OF$1:$OK$1,0))+D9*SUMPRODUCT($OL$7:$PC$7,$OL$10:$PC$10)*SUMPRODUCT($OF$10:$OI$10,$OF$18:$OI$18)+SUMPRODUCT($OL$7:$PC$7,$OL$11:$PC$11)*SUMPRODUCT($OF$11:$OI$11,$OF$18:$OI$18),"")</f>
        <v/>
      </c>
      <c r="E18" s="19" t="str">
        <f t="array" ref="E18">IF(E7="1",E284-PRODUCT(E9,INDEX($OL$1:$PC$19,18,MATCH(E$2&amp;E$6,INDEX($OL$1:$PC$19,2,)&amp;INDEX($OL$1:$PC$19,6,),0)))+E9*SUMPRODUCT($OL$7:$PC$7,$OL$18:$PC$18)-E$12*INDEX($OF$1:$OK$19,18,MATCH(E13,$OF$1:$OK$1,0))+E9*SUMPRODUCT($OL$7:$PC$7,$OL$10:$PC$10)*SUMPRODUCT($OF$10:$OI$10,$OF$18:$OI$18)+SUMPRODUCT($OL$7:$PC$7,$OL$11:$PC$11)*SUMPRODUCT($OF$11:$OI$11,$OF$18:$OI$18),"")</f>
        <v/>
      </c>
      <c r="F18" s="19" t="str">
        <f t="array" ref="F18">IF(F7="1",F284-PRODUCT(F9,INDEX($OL$1:$PC$19,18,MATCH(F$2&amp;F$6,INDEX($OL$1:$PC$19,2,)&amp;INDEX($OL$1:$PC$19,6,),0)))+F9*SUMPRODUCT($OL$7:$PC$7,$OL$18:$PC$18)-F$12*INDEX($OF$1:$OK$19,18,MATCH(F13,$OF$1:$OK$1,0))+F9*SUMPRODUCT($OL$7:$PC$7,$OL$10:$PC$10)*SUMPRODUCT($OF$10:$OI$10,$OF$18:$OI$18)+SUMPRODUCT($OL$7:$PC$7,$OL$11:$PC$11)*SUMPRODUCT($OF$11:$OI$11,$OF$18:$OI$18),"")</f>
        <v/>
      </c>
      <c r="G18" s="19" t="str">
        <f t="array" ref="G18">IF(G7="1",G284-PRODUCT(G9,INDEX($OL$1:$PC$19,18,MATCH(G$2&amp;G$6,INDEX($OL$1:$PC$19,2,)&amp;INDEX($OL$1:$PC$19,6,),0)))+G9*SUMPRODUCT($OL$7:$PC$7,$OL$18:$PC$18)-G$12*INDEX($OF$1:$OK$19,18,MATCH(G13,$OF$1:$OK$1,0))+G9*SUMPRODUCT($OL$7:$PC$7,$OL$10:$PC$10)*SUMPRODUCT($OF$10:$OI$10,$OF$18:$OI$18)+SUMPRODUCT($OL$7:$PC$7,$OL$11:$PC$11)*SUMPRODUCT($OF$11:$OI$11,$OF$18:$OI$18),"")</f>
        <v/>
      </c>
      <c r="H18" s="19" t="str">
        <f t="array" ref="H18">IF(H7="1",H284-PRODUCT(H9,INDEX($OL$1:$PC$19,18,MATCH(H$2&amp;H$6,INDEX($OL$1:$PC$19,2,)&amp;INDEX($OL$1:$PC$19,6,),0)))+H9*SUMPRODUCT($OL$7:$PC$7,$OL$18:$PC$18)-H$12*INDEX($OF$1:$OK$19,18,MATCH(H13,$OF$1:$OK$1,0))+H9*SUMPRODUCT($OL$7:$PC$7,$OL$10:$PC$10)*SUMPRODUCT($OF$10:$OI$10,$OF$18:$OI$18)+SUMPRODUCT($OL$7:$PC$7,$OL$11:$PC$11)*SUMPRODUCT($OF$11:$OI$11,$OF$18:$OI$18),"")</f>
        <v/>
      </c>
      <c r="I18" s="19" t="str">
        <f t="array" ref="I18">IF(I7="1",I284-PRODUCT(I9,INDEX($OL$1:$PC$19,18,MATCH(I$2&amp;I$6,INDEX($OL$1:$PC$19,2,)&amp;INDEX($OL$1:$PC$19,6,),0)))+I9*SUMPRODUCT($OL$7:$PC$7,$OL$18:$PC$18)-I$12*INDEX($OF$1:$OK$19,18,MATCH(I13,$OF$1:$OK$1,0))+I9*SUMPRODUCT($OL$7:$PC$7,$OL$10:$PC$10)*SUMPRODUCT($OF$10:$OI$10,$OF$18:$OI$18)+SUMPRODUCT($OL$7:$PC$7,$OL$11:$PC$11)*SUMPRODUCT($OF$11:$OI$11,$OF$18:$OI$18),"")</f>
        <v/>
      </c>
      <c r="J18" s="19" t="str">
        <f t="array" ref="J18">IF(J7="1",J284-PRODUCT(J9,INDEX($OL$1:$PC$19,18,MATCH(J$2&amp;J$6,INDEX($OL$1:$PC$19,2,)&amp;INDEX($OL$1:$PC$19,6,),0)))+J9*SUMPRODUCT($OL$7:$PC$7,$OL$18:$PC$18)-J$12*INDEX($OF$1:$OK$19,18,MATCH(J13,$OF$1:$OK$1,0))+J9*SUMPRODUCT($OL$7:$PC$7,$OL$10:$PC$10)*SUMPRODUCT($OF$10:$OI$10,$OF$18:$OI$18)+SUMPRODUCT($OL$7:$PC$7,$OL$11:$PC$11)*SUMPRODUCT($OF$11:$OI$11,$OF$18:$OI$18),"")</f>
        <v/>
      </c>
      <c r="K18" s="19" t="str">
        <f t="array" ref="K18">IF(K7="1",K284-PRODUCT(K9,INDEX($OL$1:$PC$19,18,MATCH(K$2&amp;K$6,INDEX($OL$1:$PC$19,2,)&amp;INDEX($OL$1:$PC$19,6,),0)))+K9*SUMPRODUCT($OL$7:$PC$7,$OL$18:$PC$18)-K$12*INDEX($OF$1:$OK$19,18,MATCH(K13,$OF$1:$OK$1,0))+K9*SUMPRODUCT($OL$7:$PC$7,$OL$10:$PC$10)*SUMPRODUCT($OF$10:$OI$10,$OF$18:$OI$18)+SUMPRODUCT($OL$7:$PC$7,$OL$11:$PC$11)*SUMPRODUCT($OF$11:$OI$11,$OF$18:$OI$18),"")</f>
        <v/>
      </c>
      <c r="L18" s="19" t="str">
        <f t="array" ref="L18">IF(L7="1",L284-PRODUCT(L9,INDEX($OL$1:$PC$19,18,MATCH(L$2&amp;L$6,INDEX($OL$1:$PC$19,2,)&amp;INDEX($OL$1:$PC$19,6,),0)))+L9*SUMPRODUCT($OL$7:$PC$7,$OL$18:$PC$18)-L$12*INDEX($OF$1:$OK$19,18,MATCH(L13,$OF$1:$OK$1,0))+L9*SUMPRODUCT($OL$7:$PC$7,$OL$10:$PC$10)*SUMPRODUCT($OF$10:$OI$10,$OF$18:$OI$18)+SUMPRODUCT($OL$7:$PC$7,$OL$11:$PC$11)*SUMPRODUCT($OF$11:$OI$11,$OF$18:$OI$18),"")</f>
        <v/>
      </c>
      <c r="M18" s="19" t="str">
        <f t="array" ref="M18">IF(M7="1",M284-PRODUCT(M9,INDEX($OL$1:$PC$19,18,MATCH(M$2&amp;M$6,INDEX($OL$1:$PC$19,2,)&amp;INDEX($OL$1:$PC$19,6,),0)))+M9*SUMPRODUCT($OL$7:$PC$7,$OL$18:$PC$18)-M$12*INDEX($OF$1:$OK$19,18,MATCH(M13,$OF$1:$OK$1,0))+M9*SUMPRODUCT($OL$7:$PC$7,$OL$10:$PC$10)*SUMPRODUCT($OF$10:$OI$10,$OF$18:$OI$18)+SUMPRODUCT($OL$7:$PC$7,$OL$11:$PC$11)*SUMPRODUCT($OF$11:$OI$11,$OF$18:$OI$18),"")</f>
        <v/>
      </c>
      <c r="N18" s="19" t="str">
        <f t="array" ref="N18">IF(N7="1",N284-PRODUCT(N9,INDEX($OL$1:$PC$19,18,MATCH(N$2&amp;N$6,INDEX($OL$1:$PC$19,2,)&amp;INDEX($OL$1:$PC$19,6,),0)))+N9*SUMPRODUCT($OL$7:$PC$7,$OL$18:$PC$18)-N$12*INDEX($OF$1:$OK$19,18,MATCH(N13,$OF$1:$OK$1,0))+N9*SUMPRODUCT($OL$7:$PC$7,$OL$10:$PC$10)*SUMPRODUCT($OF$10:$OI$10,$OF$18:$OI$18)+SUMPRODUCT($OL$7:$PC$7,$OL$11:$PC$11)*SUMPRODUCT($OF$11:$OI$11,$OF$18:$OI$18),"")</f>
        <v/>
      </c>
      <c r="O18" s="19" t="str">
        <f t="array" ref="O18">IF(O7="1",O284-PRODUCT(O9,INDEX($OL$1:$PC$19,18,MATCH(O$2&amp;O$6,INDEX($OL$1:$PC$19,2,)&amp;INDEX($OL$1:$PC$19,6,),0)))+O9*SUMPRODUCT($OL$7:$PC$7,$OL$18:$PC$18)-O$12*INDEX($OF$1:$OK$19,18,MATCH(O13,$OF$1:$OK$1,0))+O9*SUMPRODUCT($OL$7:$PC$7,$OL$10:$PC$10)*SUMPRODUCT($OF$10:$OI$10,$OF$18:$OI$18)+SUMPRODUCT($OL$7:$PC$7,$OL$11:$PC$11)*SUMPRODUCT($OF$11:$OI$11,$OF$18:$OI$18),"")</f>
        <v/>
      </c>
      <c r="P18" s="19" t="str">
        <f t="array" ref="P18">IF(P7="1",P284-PRODUCT(P9,INDEX($OL$1:$PC$19,18,MATCH(P$2&amp;P$6,INDEX($OL$1:$PC$19,2,)&amp;INDEX($OL$1:$PC$19,6,),0)))+P9*SUMPRODUCT($OL$7:$PC$7,$OL$18:$PC$18)-P$12*INDEX($OF$1:$OK$19,18,MATCH(P13,$OF$1:$OK$1,0))+P9*SUMPRODUCT($OL$7:$PC$7,$OL$10:$PC$10)*SUMPRODUCT($OF$10:$OI$10,$OF$18:$OI$18)+SUMPRODUCT($OL$7:$PC$7,$OL$11:$PC$11)*SUMPRODUCT($OF$11:$OI$11,$OF$18:$OI$18),"")</f>
        <v/>
      </c>
      <c r="Q18" s="19" t="str">
        <f t="array" ref="Q18">IF(Q7="1",Q284-PRODUCT(Q9,INDEX($OL$1:$PC$19,18,MATCH(Q$2&amp;Q$6,INDEX($OL$1:$PC$19,2,)&amp;INDEX($OL$1:$PC$19,6,),0)))+Q9*SUMPRODUCT($OL$7:$PC$7,$OL$18:$PC$18)-Q$12*INDEX($OF$1:$OK$19,18,MATCH(Q13,$OF$1:$OK$1,0))+Q9*SUMPRODUCT($OL$7:$PC$7,$OL$10:$PC$10)*SUMPRODUCT($OF$10:$OI$10,$OF$18:$OI$18)+SUMPRODUCT($OL$7:$PC$7,$OL$11:$PC$11)*SUMPRODUCT($OF$11:$OI$11,$OF$18:$OI$18),"")</f>
        <v/>
      </c>
      <c r="R18" s="19" t="str">
        <f t="array" ref="R18">IF(R7="1",R284-PRODUCT(R9,INDEX($OL$1:$PC$19,18,MATCH(R$2&amp;R$6,INDEX($OL$1:$PC$19,2,)&amp;INDEX($OL$1:$PC$19,6,),0)))+R9*SUMPRODUCT($OL$7:$PC$7,$OL$18:$PC$18)-R$12*INDEX($OF$1:$OK$19,18,MATCH(R13,$OF$1:$OK$1,0))+R9*SUMPRODUCT($OL$7:$PC$7,$OL$10:$PC$10)*SUMPRODUCT($OF$10:$OI$10,$OF$18:$OI$18)+SUMPRODUCT($OL$7:$PC$7,$OL$11:$PC$11)*SUMPRODUCT($OF$11:$OI$11,$OF$18:$OI$18),"")</f>
        <v/>
      </c>
      <c r="S18" s="19" t="str">
        <f t="array" ref="S18">IF(S7="1",S284-PRODUCT(S9,INDEX($OL$1:$PC$19,18,MATCH(S$2&amp;S$6,INDEX($OL$1:$PC$19,2,)&amp;INDEX($OL$1:$PC$19,6,),0)))+S9*SUMPRODUCT($OL$7:$PC$7,$OL$18:$PC$18)-S$12*INDEX($OF$1:$OK$19,18,MATCH(S13,$OF$1:$OK$1,0))+S9*SUMPRODUCT($OL$7:$PC$7,$OL$10:$PC$10)*SUMPRODUCT($OF$10:$OI$10,$OF$18:$OI$18)+SUMPRODUCT($OL$7:$PC$7,$OL$11:$PC$11)*SUMPRODUCT($OF$11:$OI$11,$OF$18:$OI$18),"")</f>
        <v/>
      </c>
      <c r="T18" s="19" t="str">
        <f t="array" ref="T18">IF(T7="1",T284-PRODUCT(T9,INDEX($OL$1:$PC$19,18,MATCH(T$2&amp;T$6,INDEX($OL$1:$PC$19,2,)&amp;INDEX($OL$1:$PC$19,6,),0)))+T9*SUMPRODUCT($OL$7:$PC$7,$OL$18:$PC$18)-T$12*INDEX($OF$1:$OK$19,18,MATCH(T13,$OF$1:$OK$1,0))+T9*SUMPRODUCT($OL$7:$PC$7,$OL$10:$PC$10)*SUMPRODUCT($OF$10:$OI$10,$OF$18:$OI$18)+SUMPRODUCT($OL$7:$PC$7,$OL$11:$PC$11)*SUMPRODUCT($OF$11:$OI$11,$OF$18:$OI$18),"")</f>
        <v/>
      </c>
      <c r="U18" s="19" t="str">
        <f t="array" ref="U18">IF(U7="1",U284-PRODUCT(U9,INDEX($OL$1:$PC$19,18,MATCH(U$2&amp;U$6,INDEX($OL$1:$PC$19,2,)&amp;INDEX($OL$1:$PC$19,6,),0)))+U9*SUMPRODUCT($OL$7:$PC$7,$OL$18:$PC$18)-U$12*INDEX($OF$1:$OK$19,18,MATCH(U13,$OF$1:$OK$1,0))+U9*SUMPRODUCT($OL$7:$PC$7,$OL$10:$PC$10)*SUMPRODUCT($OF$10:$OI$10,$OF$18:$OI$18)+SUMPRODUCT($OL$7:$PC$7,$OL$11:$PC$11)*SUMPRODUCT($OF$11:$OI$11,$OF$18:$OI$18),"")</f>
        <v/>
      </c>
      <c r="V18" s="19" t="str">
        <f t="array" ref="V18">IF(V7="1",V284-PRODUCT(V9,INDEX($OL$1:$PC$19,18,MATCH(V$2&amp;V$6,INDEX($OL$1:$PC$19,2,)&amp;INDEX($OL$1:$PC$19,6,),0)))+V9*SUMPRODUCT($OL$7:$PC$7,$OL$18:$PC$18)-V$12*INDEX($OF$1:$OK$19,18,MATCH(V13,$OF$1:$OK$1,0))+V9*SUMPRODUCT($OL$7:$PC$7,$OL$10:$PC$10)*SUMPRODUCT($OF$10:$OI$10,$OF$18:$OI$18)+SUMPRODUCT($OL$7:$PC$7,$OL$11:$PC$11)*SUMPRODUCT($OF$11:$OI$11,$OF$18:$OI$18),"")</f>
        <v/>
      </c>
      <c r="W18" s="19" t="str">
        <f t="array" ref="W18">IF(W7="1",W284-PRODUCT(W9,INDEX($OL$1:$PC$19,18,MATCH(W$2&amp;W$6,INDEX($OL$1:$PC$19,2,)&amp;INDEX($OL$1:$PC$19,6,),0)))+W9*SUMPRODUCT($OL$7:$PC$7,$OL$18:$PC$18)-W$12*INDEX($OF$1:$OK$19,18,MATCH(W13,$OF$1:$OK$1,0))+W9*SUMPRODUCT($OL$7:$PC$7,$OL$10:$PC$10)*SUMPRODUCT($OF$10:$OI$10,$OF$18:$OI$18)+SUMPRODUCT($OL$7:$PC$7,$OL$11:$PC$11)*SUMPRODUCT($OF$11:$OI$11,$OF$18:$OI$18),"")</f>
        <v/>
      </c>
      <c r="X18" s="19" t="str">
        <f t="array" ref="X18">IF(X7="1",X284-PRODUCT(X9,INDEX($OL$1:$PC$19,18,MATCH(X$2&amp;X$6,INDEX($OL$1:$PC$19,2,)&amp;INDEX($OL$1:$PC$19,6,),0)))+X9*SUMPRODUCT($OL$7:$PC$7,$OL$18:$PC$18)-X$12*INDEX($OF$1:$OK$19,18,MATCH(X13,$OF$1:$OK$1,0))+X9*SUMPRODUCT($OL$7:$PC$7,$OL$10:$PC$10)*SUMPRODUCT($OF$10:$OI$10,$OF$18:$OI$18)+SUMPRODUCT($OL$7:$PC$7,$OL$11:$PC$11)*SUMPRODUCT($OF$11:$OI$11,$OF$18:$OI$18),"")</f>
        <v/>
      </c>
      <c r="Y18" s="19" t="str">
        <f t="array" ref="Y18">IF(Y7="1",Y284-PRODUCT(Y9,INDEX($OL$1:$PC$19,18,MATCH(Y$2&amp;Y$6,INDEX($OL$1:$PC$19,2,)&amp;INDEX($OL$1:$PC$19,6,),0)))+Y9*SUMPRODUCT($OL$7:$PC$7,$OL$18:$PC$18)-Y$12*INDEX($OF$1:$OK$19,18,MATCH(Y13,$OF$1:$OK$1,0))+Y9*SUMPRODUCT($OL$7:$PC$7,$OL$10:$PC$10)*SUMPRODUCT($OF$10:$OI$10,$OF$18:$OI$18)+SUMPRODUCT($OL$7:$PC$7,$OL$11:$PC$11)*SUMPRODUCT($OF$11:$OI$11,$OF$18:$OI$18),"")</f>
        <v/>
      </c>
      <c r="Z18" s="19" t="str">
        <f t="array" ref="Z18">IF(Z7="1",Z284-PRODUCT(Z9,INDEX($OL$1:$PC$19,18,MATCH(Z$2&amp;Z$6,INDEX($OL$1:$PC$19,2,)&amp;INDEX($OL$1:$PC$19,6,),0)))+Z9*SUMPRODUCT($OL$7:$PC$7,$OL$18:$PC$18)-Z$12*INDEX($OF$1:$OK$19,18,MATCH(Z13,$OF$1:$OK$1,0))+Z9*SUMPRODUCT($OL$7:$PC$7,$OL$10:$PC$10)*SUMPRODUCT($OF$10:$OI$10,$OF$18:$OI$18)+SUMPRODUCT($OL$7:$PC$7,$OL$11:$PC$11)*SUMPRODUCT($OF$11:$OI$11,$OF$18:$OI$18),"")</f>
        <v/>
      </c>
      <c r="AA18" s="19" t="str">
        <f t="array" ref="AA18">IF(AA7="1",AA284-PRODUCT(AA9,INDEX($OL$1:$PC$19,18,MATCH(AA$2&amp;AA$6,INDEX($OL$1:$PC$19,2,)&amp;INDEX($OL$1:$PC$19,6,),0)))+AA9*SUMPRODUCT($OL$7:$PC$7,$OL$18:$PC$18)-AA$12*INDEX($OF$1:$OK$19,18,MATCH(AA13,$OF$1:$OK$1,0))+AA9*SUMPRODUCT($OL$7:$PC$7,$OL$10:$PC$10)*SUMPRODUCT($OF$10:$OI$10,$OF$18:$OI$18)+SUMPRODUCT($OL$7:$PC$7,$OL$11:$PC$11)*SUMPRODUCT($OF$11:$OI$11,$OF$18:$OI$18),"")</f>
        <v/>
      </c>
      <c r="AB18" s="19" t="str">
        <f t="array" ref="AB18">IF(AB7="1",AB284-PRODUCT(AB9,INDEX($OL$1:$PC$19,18,MATCH(AB$2&amp;AB$6,INDEX($OL$1:$PC$19,2,)&amp;INDEX($OL$1:$PC$19,6,),0)))+AB9*SUMPRODUCT($OL$7:$PC$7,$OL$18:$PC$18)-AB$12*INDEX($OF$1:$OK$19,18,MATCH(AB13,$OF$1:$OK$1,0))+AB9*SUMPRODUCT($OL$7:$PC$7,$OL$10:$PC$10)*SUMPRODUCT($OF$10:$OI$10,$OF$18:$OI$18)+SUMPRODUCT($OL$7:$PC$7,$OL$11:$PC$11)*SUMPRODUCT($OF$11:$OI$11,$OF$18:$OI$18),"")</f>
        <v/>
      </c>
      <c r="AC18" s="19" t="str">
        <f t="array" ref="AC18">IF(AC7="1",AC284-PRODUCT(AC9,INDEX($OL$1:$PC$19,18,MATCH(AC$2&amp;AC$6,INDEX($OL$1:$PC$19,2,)&amp;INDEX($OL$1:$PC$19,6,),0)))+AC9*SUMPRODUCT($OL$7:$PC$7,$OL$18:$PC$18)-AC$12*INDEX($OF$1:$OK$19,18,MATCH(AC13,$OF$1:$OK$1,0))+AC9*SUMPRODUCT($OL$7:$PC$7,$OL$10:$PC$10)*SUMPRODUCT($OF$10:$OI$10,$OF$18:$OI$18)+SUMPRODUCT($OL$7:$PC$7,$OL$11:$PC$11)*SUMPRODUCT($OF$11:$OI$11,$OF$18:$OI$18),"")</f>
        <v/>
      </c>
      <c r="AD18" s="19" t="str">
        <f t="array" ref="AD18">IF(AD7="1",AD284-PRODUCT(AD9,INDEX($OL$1:$PC$19,18,MATCH(AD$2&amp;AD$6,INDEX($OL$1:$PC$19,2,)&amp;INDEX($OL$1:$PC$19,6,),0)))+AD9*SUMPRODUCT($OL$7:$PC$7,$OL$18:$PC$18)-AD$12*INDEX($OF$1:$OK$19,18,MATCH(AD13,$OF$1:$OK$1,0))+AD9*SUMPRODUCT($OL$7:$PC$7,$OL$10:$PC$10)*SUMPRODUCT($OF$10:$OI$10,$OF$18:$OI$18)+SUMPRODUCT($OL$7:$PC$7,$OL$11:$PC$11)*SUMPRODUCT($OF$11:$OI$11,$OF$18:$OI$18),"")</f>
        <v/>
      </c>
      <c r="AE18" s="19" t="str">
        <f t="array" ref="AE18">IF(AE7="1",AE284-PRODUCT(AE9,INDEX($OL$1:$PC$19,18,MATCH(AE$2&amp;AE$6,INDEX($OL$1:$PC$19,2,)&amp;INDEX($OL$1:$PC$19,6,),0)))+AE9*SUMPRODUCT($OL$7:$PC$7,$OL$18:$PC$18)-AE$12*INDEX($OF$1:$OK$19,18,MATCH(AE13,$OF$1:$OK$1,0))+AE9*SUMPRODUCT($OL$7:$PC$7,$OL$10:$PC$10)*SUMPRODUCT($OF$10:$OI$10,$OF$18:$OI$18)+SUMPRODUCT($OL$7:$PC$7,$OL$11:$PC$11)*SUMPRODUCT($OF$11:$OI$11,$OF$18:$OI$18),"")</f>
        <v/>
      </c>
      <c r="AF18" s="19" t="str">
        <f t="array" ref="AF18">IF(AF7="1",AF284-PRODUCT(AF9,INDEX($OL$1:$PC$19,18,MATCH(AF$2&amp;AF$6,INDEX($OL$1:$PC$19,2,)&amp;INDEX($OL$1:$PC$19,6,),0)))+AF9*SUMPRODUCT($OL$7:$PC$7,$OL$18:$PC$18)-AF$12*INDEX($OF$1:$OK$19,18,MATCH(AF13,$OF$1:$OK$1,0))+AF9*SUMPRODUCT($OL$7:$PC$7,$OL$10:$PC$10)*SUMPRODUCT($OF$10:$OI$10,$OF$18:$OI$18)+SUMPRODUCT($OL$7:$PC$7,$OL$11:$PC$11)*SUMPRODUCT($OF$11:$OI$11,$OF$18:$OI$18),"")</f>
        <v/>
      </c>
      <c r="AG18" s="19" t="str">
        <f t="array" ref="AG18">IF(AG7="1",AG284-PRODUCT(AG9,INDEX($OL$1:$PC$19,18,MATCH(AG$2&amp;AG$6,INDEX($OL$1:$PC$19,2,)&amp;INDEX($OL$1:$PC$19,6,),0)))+AG9*SUMPRODUCT($OL$7:$PC$7,$OL$18:$PC$18)-AG$12*INDEX($OF$1:$OK$19,18,MATCH(AG13,$OF$1:$OK$1,0))+AG9*SUMPRODUCT($OL$7:$PC$7,$OL$10:$PC$10)*SUMPRODUCT($OF$10:$OI$10,$OF$18:$OI$18)+SUMPRODUCT($OL$7:$PC$7,$OL$11:$PC$11)*SUMPRODUCT($OF$11:$OI$11,$OF$18:$OI$18),"")</f>
        <v/>
      </c>
      <c r="AH18" s="19" t="str">
        <f t="array" ref="AH18">IF(AH7="1",AH284-PRODUCT(AH9,INDEX($OL$1:$PC$19,18,MATCH(AH$2&amp;AH$6,INDEX($OL$1:$PC$19,2,)&amp;INDEX($OL$1:$PC$19,6,),0)))+AH9*SUMPRODUCT($OL$7:$PC$7,$OL$18:$PC$18)-AH$12*INDEX($OF$1:$OK$19,18,MATCH(AH13,$OF$1:$OK$1,0))+AH9*SUMPRODUCT($OL$7:$PC$7,$OL$10:$PC$10)*SUMPRODUCT($OF$10:$OI$10,$OF$18:$OI$18)+SUMPRODUCT($OL$7:$PC$7,$OL$11:$PC$11)*SUMPRODUCT($OF$11:$OI$11,$OF$18:$OI$18),"")</f>
        <v/>
      </c>
      <c r="AI18" s="19" t="str">
        <f t="array" ref="AI18">IF(AI7="1",AI284-PRODUCT(AI9,INDEX($OL$1:$PC$19,18,MATCH(AI$2&amp;AI$6,INDEX($OL$1:$PC$19,2,)&amp;INDEX($OL$1:$PC$19,6,),0)))+AI9*SUMPRODUCT($OL$7:$PC$7,$OL$18:$PC$18)-AI$12*INDEX($OF$1:$OK$19,18,MATCH(AI13,$OF$1:$OK$1,0))+AI9*SUMPRODUCT($OL$7:$PC$7,$OL$10:$PC$10)*SUMPRODUCT($OF$10:$OI$10,$OF$18:$OI$18)+SUMPRODUCT($OL$7:$PC$7,$OL$11:$PC$11)*SUMPRODUCT($OF$11:$OI$11,$OF$18:$OI$18),"")</f>
        <v/>
      </c>
      <c r="AJ18" s="19" t="str">
        <f t="array" ref="AJ18">IF(AJ7="1",AJ284-PRODUCT(AJ9,INDEX($OL$1:$PC$19,18,MATCH(AJ$2&amp;AJ$6,INDEX($OL$1:$PC$19,2,)&amp;INDEX($OL$1:$PC$19,6,),0)))+AJ9*SUMPRODUCT($OL$7:$PC$7,$OL$18:$PC$18)-AJ$12*INDEX($OF$1:$OK$19,18,MATCH(AJ13,$OF$1:$OK$1,0))+AJ9*SUMPRODUCT($OL$7:$PC$7,$OL$10:$PC$10)*SUMPRODUCT($OF$10:$OI$10,$OF$18:$OI$18)+SUMPRODUCT($OL$7:$PC$7,$OL$11:$PC$11)*SUMPRODUCT($OF$11:$OI$11,$OF$18:$OI$18),"")</f>
        <v/>
      </c>
      <c r="AK18" s="19" t="str">
        <f t="array" ref="AK18">IF(AK7="1",AK284-PRODUCT(AK9,INDEX($OL$1:$PC$19,18,MATCH(AK$2&amp;AK$6,INDEX($OL$1:$PC$19,2,)&amp;INDEX($OL$1:$PC$19,6,),0)))+AK9*SUMPRODUCT($OL$7:$PC$7,$OL$18:$PC$18)-AK$12*INDEX($OF$1:$OK$19,18,MATCH(AK13,$OF$1:$OK$1,0))+AK9*SUMPRODUCT($OL$7:$PC$7,$OL$10:$PC$10)*SUMPRODUCT($OF$10:$OI$10,$OF$18:$OI$18)+SUMPRODUCT($OL$7:$PC$7,$OL$11:$PC$11)*SUMPRODUCT($OF$11:$OI$11,$OF$18:$OI$18),"")</f>
        <v/>
      </c>
      <c r="AL18" s="19" t="str">
        <f t="array" ref="AL18">IF(AL7="1",AL284-PRODUCT(AL9,INDEX($OL$1:$PC$19,18,MATCH(AL$2&amp;AL$6,INDEX($OL$1:$PC$19,2,)&amp;INDEX($OL$1:$PC$19,6,),0)))+AL9*SUMPRODUCT($OL$7:$PC$7,$OL$18:$PC$18)-AL$12*INDEX($OF$1:$OK$19,18,MATCH(AL13,$OF$1:$OK$1,0))+AL9*SUMPRODUCT($OL$7:$PC$7,$OL$10:$PC$10)*SUMPRODUCT($OF$10:$OI$10,$OF$18:$OI$18)+SUMPRODUCT($OL$7:$PC$7,$OL$11:$PC$11)*SUMPRODUCT($OF$11:$OI$11,$OF$18:$OI$18),"")</f>
        <v/>
      </c>
      <c r="AM18" s="19" t="str">
        <f t="array" ref="AM18">IF(AM7="1",AM284-PRODUCT(AM9,INDEX($OL$1:$PC$19,18,MATCH(AM$2&amp;AM$6,INDEX($OL$1:$PC$19,2,)&amp;INDEX($OL$1:$PC$19,6,),0)))+AM9*SUMPRODUCT($OL$7:$PC$7,$OL$18:$PC$18)-AM$12*INDEX($OF$1:$OK$19,18,MATCH(AM13,$OF$1:$OK$1,0))+AM9*SUMPRODUCT($OL$7:$PC$7,$OL$10:$PC$10)*SUMPRODUCT($OF$10:$OI$10,$OF$18:$OI$18)+SUMPRODUCT($OL$7:$PC$7,$OL$11:$PC$11)*SUMPRODUCT($OF$11:$OI$11,$OF$18:$OI$18),"")</f>
        <v/>
      </c>
      <c r="AN18" s="19" t="str">
        <f t="array" ref="AN18">IF(AN7="1",AN284-PRODUCT(AN9,INDEX($OL$1:$PC$19,18,MATCH(AN$2&amp;AN$6,INDEX($OL$1:$PC$19,2,)&amp;INDEX($OL$1:$PC$19,6,),0)))+AN9*SUMPRODUCT($OL$7:$PC$7,$OL$18:$PC$18)-AN$12*INDEX($OF$1:$OK$19,18,MATCH(AN13,$OF$1:$OK$1,0))+AN9*SUMPRODUCT($OL$7:$PC$7,$OL$10:$PC$10)*SUMPRODUCT($OF$10:$OI$10,$OF$18:$OI$18)+SUMPRODUCT($OL$7:$PC$7,$OL$11:$PC$11)*SUMPRODUCT($OF$11:$OI$11,$OF$18:$OI$18),"")</f>
        <v/>
      </c>
      <c r="AO18" s="19" t="str">
        <f t="array" ref="AO18">IF(AO7="1",AO284-PRODUCT(AO9,INDEX($OL$1:$PC$19,18,MATCH(AO$2&amp;AO$6,INDEX($OL$1:$PC$19,2,)&amp;INDEX($OL$1:$PC$19,6,),0)))+AO9*SUMPRODUCT($OL$7:$PC$7,$OL$18:$PC$18)-AO$12*INDEX($OF$1:$OK$19,18,MATCH(AO13,$OF$1:$OK$1,0))+AO9*SUMPRODUCT($OL$7:$PC$7,$OL$10:$PC$10)*SUMPRODUCT($OF$10:$OI$10,$OF$18:$OI$18)+SUMPRODUCT($OL$7:$PC$7,$OL$11:$PC$11)*SUMPRODUCT($OF$11:$OI$11,$OF$18:$OI$18),"")</f>
        <v/>
      </c>
      <c r="AP18" s="19" t="str">
        <f t="array" ref="AP18">IF(AP7="1",AP284-PRODUCT(AP9,INDEX($OL$1:$PC$19,18,MATCH(AP$2&amp;AP$6,INDEX($OL$1:$PC$19,2,)&amp;INDEX($OL$1:$PC$19,6,),0)))+AP9*SUMPRODUCT($OL$7:$PC$7,$OL$18:$PC$18)-AP$12*INDEX($OF$1:$OK$19,18,MATCH(AP13,$OF$1:$OK$1,0))+AP9*SUMPRODUCT($OL$7:$PC$7,$OL$10:$PC$10)*SUMPRODUCT($OF$10:$OI$10,$OF$18:$OI$18)+SUMPRODUCT($OL$7:$PC$7,$OL$11:$PC$11)*SUMPRODUCT($OF$11:$OI$11,$OF$18:$OI$18),"")</f>
        <v/>
      </c>
      <c r="AQ18" s="19" t="str">
        <f t="array" ref="AQ18">IF(AQ7="1",AQ284-PRODUCT(AQ9,INDEX($OL$1:$PC$19,18,MATCH(AQ$2&amp;AQ$6,INDEX($OL$1:$PC$19,2,)&amp;INDEX($OL$1:$PC$19,6,),0)))+AQ9*SUMPRODUCT($OL$7:$PC$7,$OL$18:$PC$18)-AQ$12*INDEX($OF$1:$OK$19,18,MATCH(AQ13,$OF$1:$OK$1,0))+AQ9*SUMPRODUCT($OL$7:$PC$7,$OL$10:$PC$10)*SUMPRODUCT($OF$10:$OI$10,$OF$18:$OI$18)+SUMPRODUCT($OL$7:$PC$7,$OL$11:$PC$11)*SUMPRODUCT($OF$11:$OI$11,$OF$18:$OI$18),"")</f>
        <v/>
      </c>
      <c r="AR18" s="19" t="str">
        <f t="array" ref="AR18">IF(AR7="1",AR284-PRODUCT(AR9,INDEX($OL$1:$PC$19,18,MATCH(AR$2&amp;AR$6,INDEX($OL$1:$PC$19,2,)&amp;INDEX($OL$1:$PC$19,6,),0)))+AR9*SUMPRODUCT($OL$7:$PC$7,$OL$18:$PC$18)-AR$12*INDEX($OF$1:$OK$19,18,MATCH(AR13,$OF$1:$OK$1,0))+AR9*SUMPRODUCT($OL$7:$PC$7,$OL$10:$PC$10)*SUMPRODUCT($OF$10:$OI$10,$OF$18:$OI$18)+SUMPRODUCT($OL$7:$PC$7,$OL$11:$PC$11)*SUMPRODUCT($OF$11:$OI$11,$OF$18:$OI$18),"")</f>
        <v/>
      </c>
      <c r="AS18" s="19" t="str">
        <f t="array" ref="AS18">IF(AS7="1",AS284-PRODUCT(AS9,INDEX($OL$1:$PC$19,18,MATCH(AS$2&amp;AS$6,INDEX($OL$1:$PC$19,2,)&amp;INDEX($OL$1:$PC$19,6,),0)))+AS9*SUMPRODUCT($OL$7:$PC$7,$OL$18:$PC$18)-AS$12*INDEX($OF$1:$OK$19,18,MATCH(AS13,$OF$1:$OK$1,0))+AS9*SUMPRODUCT($OL$7:$PC$7,$OL$10:$PC$10)*SUMPRODUCT($OF$10:$OI$10,$OF$18:$OI$18)+SUMPRODUCT($OL$7:$PC$7,$OL$11:$PC$11)*SUMPRODUCT($OF$11:$OI$11,$OF$18:$OI$18),"")</f>
        <v/>
      </c>
      <c r="AT18" s="19" t="str">
        <f t="array" ref="AT18">IF(AT7="1",AT284-PRODUCT(AT9,INDEX($OL$1:$PC$19,18,MATCH(AT$2&amp;AT$6,INDEX($OL$1:$PC$19,2,)&amp;INDEX($OL$1:$PC$19,6,),0)))+AT9*SUMPRODUCT($OL$7:$PC$7,$OL$18:$PC$18)-AT$12*INDEX($OF$1:$OK$19,18,MATCH(AT13,$OF$1:$OK$1,0))+AT9*SUMPRODUCT($OL$7:$PC$7,$OL$10:$PC$10)*SUMPRODUCT($OF$10:$OI$10,$OF$18:$OI$18)+SUMPRODUCT($OL$7:$PC$7,$OL$11:$PC$11)*SUMPRODUCT($OF$11:$OI$11,$OF$18:$OI$18),"")</f>
        <v/>
      </c>
      <c r="AU18" s="19" t="str">
        <f t="array" ref="AU18">IF(AU7="1",AU284-PRODUCT(AU9,INDEX($OL$1:$PC$19,18,MATCH(AU$2&amp;AU$6,INDEX($OL$1:$PC$19,2,)&amp;INDEX($OL$1:$PC$19,6,),0)))+AU9*SUMPRODUCT($OL$7:$PC$7,$OL$18:$PC$18)-AU$12*INDEX($OF$1:$OK$19,18,MATCH(AU13,$OF$1:$OK$1,0))+AU9*SUMPRODUCT($OL$7:$PC$7,$OL$10:$PC$10)*SUMPRODUCT($OF$10:$OI$10,$OF$18:$OI$18)+SUMPRODUCT($OL$7:$PC$7,$OL$11:$PC$11)*SUMPRODUCT($OF$11:$OI$11,$OF$18:$OI$18),"")</f>
        <v/>
      </c>
      <c r="AV18" s="19" t="str">
        <f t="array" ref="AV18">IF(AV7="1",AV284-PRODUCT(AV9,INDEX($OL$1:$PC$19,18,MATCH(AV$2&amp;AV$6,INDEX($OL$1:$PC$19,2,)&amp;INDEX($OL$1:$PC$19,6,),0)))+AV9*SUMPRODUCT($OL$7:$PC$7,$OL$18:$PC$18)-AV$12*INDEX($OF$1:$OK$19,18,MATCH(AV13,$OF$1:$OK$1,0))+AV9*SUMPRODUCT($OL$7:$PC$7,$OL$10:$PC$10)*SUMPRODUCT($OF$10:$OI$10,$OF$18:$OI$18)+SUMPRODUCT($OL$7:$PC$7,$OL$11:$PC$11)*SUMPRODUCT($OF$11:$OI$11,$OF$18:$OI$18),"")</f>
        <v/>
      </c>
      <c r="AW18" s="19" t="str">
        <f t="array" ref="AW18">IF(AW7="1",AW284-PRODUCT(AW9,INDEX($OL$1:$PC$19,18,MATCH(AW$2&amp;AW$6,INDEX($OL$1:$PC$19,2,)&amp;INDEX($OL$1:$PC$19,6,),0)))+AW9*SUMPRODUCT($OL$7:$PC$7,$OL$18:$PC$18)-AW$12*INDEX($OF$1:$OK$19,18,MATCH(AW13,$OF$1:$OK$1,0))+AW9*SUMPRODUCT($OL$7:$PC$7,$OL$10:$PC$10)*SUMPRODUCT($OF$10:$OI$10,$OF$18:$OI$18)+SUMPRODUCT($OL$7:$PC$7,$OL$11:$PC$11)*SUMPRODUCT($OF$11:$OI$11,$OF$18:$OI$18),"")</f>
        <v/>
      </c>
      <c r="AX18" s="19" t="str">
        <f t="array" ref="AX18">IF(AX7="1",AX284-PRODUCT(AX9,INDEX($OL$1:$PC$19,18,MATCH(AX$2&amp;AX$6,INDEX($OL$1:$PC$19,2,)&amp;INDEX($OL$1:$PC$19,6,),0)))+AX9*SUMPRODUCT($OL$7:$PC$7,$OL$18:$PC$18)-AX$12*INDEX($OF$1:$OK$19,18,MATCH(AX13,$OF$1:$OK$1,0))+AX9*SUMPRODUCT($OL$7:$PC$7,$OL$10:$PC$10)*SUMPRODUCT($OF$10:$OI$10,$OF$18:$OI$18)+SUMPRODUCT($OL$7:$PC$7,$OL$11:$PC$11)*SUMPRODUCT($OF$11:$OI$11,$OF$18:$OI$18),"")</f>
        <v/>
      </c>
      <c r="AY18" s="19" t="str">
        <f t="array" ref="AY18">IF(AY7="1",AY284-PRODUCT(AY9,INDEX($OL$1:$PC$19,18,MATCH(AY$2&amp;AY$6,INDEX($OL$1:$PC$19,2,)&amp;INDEX($OL$1:$PC$19,6,),0)))+AY9*SUMPRODUCT($OL$7:$PC$7,$OL$18:$PC$18)-AY$12*INDEX($OF$1:$OK$19,18,MATCH(AY13,$OF$1:$OK$1,0))+AY9*SUMPRODUCT($OL$7:$PC$7,$OL$10:$PC$10)*SUMPRODUCT($OF$10:$OI$10,$OF$18:$OI$18)+SUMPRODUCT($OL$7:$PC$7,$OL$11:$PC$11)*SUMPRODUCT($OF$11:$OI$11,$OF$18:$OI$18),"")</f>
        <v/>
      </c>
      <c r="AZ18" s="19" t="str">
        <f t="array" ref="AZ18">IF(AZ7="1",AZ284-PRODUCT(AZ9,INDEX($OL$1:$PC$19,18,MATCH(AZ$2&amp;AZ$6,INDEX($OL$1:$PC$19,2,)&amp;INDEX($OL$1:$PC$19,6,),0)))+AZ9*SUMPRODUCT($OL$7:$PC$7,$OL$18:$PC$18)-AZ$12*INDEX($OF$1:$OK$19,18,MATCH(AZ13,$OF$1:$OK$1,0))+AZ9*SUMPRODUCT($OL$7:$PC$7,$OL$10:$PC$10)*SUMPRODUCT($OF$10:$OI$10,$OF$18:$OI$18)+SUMPRODUCT($OL$7:$PC$7,$OL$11:$PC$11)*SUMPRODUCT($OF$11:$OI$11,$OF$18:$OI$18),"")</f>
        <v/>
      </c>
      <c r="BA18" s="19" t="str">
        <f t="array" ref="BA18">IF(BA7="1",BA284-PRODUCT(BA9,INDEX($OL$1:$PC$19,18,MATCH(BA$2&amp;BA$6,INDEX($OL$1:$PC$19,2,)&amp;INDEX($OL$1:$PC$19,6,),0)))+BA9*SUMPRODUCT($OL$7:$PC$7,$OL$18:$PC$18)-BA$12*INDEX($OF$1:$OK$19,18,MATCH(BA13,$OF$1:$OK$1,0))+BA9*SUMPRODUCT($OL$7:$PC$7,$OL$10:$PC$10)*SUMPRODUCT($OF$10:$OI$10,$OF$18:$OI$18)+SUMPRODUCT($OL$7:$PC$7,$OL$11:$PC$11)*SUMPRODUCT($OF$11:$OI$11,$OF$18:$OI$18),"")</f>
        <v/>
      </c>
      <c r="BB18" s="19" t="str">
        <f t="array" ref="BB18">IF(BB7="1",BB284-PRODUCT(BB9,INDEX($OL$1:$PC$19,18,MATCH(BB$2&amp;BB$6,INDEX($OL$1:$PC$19,2,)&amp;INDEX($OL$1:$PC$19,6,),0)))+BB9*SUMPRODUCT($OL$7:$PC$7,$OL$18:$PC$18)-BB$12*INDEX($OF$1:$OK$19,18,MATCH(BB13,$OF$1:$OK$1,0))+BB9*SUMPRODUCT($OL$7:$PC$7,$OL$10:$PC$10)*SUMPRODUCT($OF$10:$OI$10,$OF$18:$OI$18)+SUMPRODUCT($OL$7:$PC$7,$OL$11:$PC$11)*SUMPRODUCT($OF$11:$OI$11,$OF$18:$OI$18),"")</f>
        <v/>
      </c>
      <c r="BC18" s="19" t="str">
        <f t="array" ref="BC18">IF(BC7="1",BC284-PRODUCT(BC9,INDEX($OL$1:$PC$19,18,MATCH(BC$2&amp;BC$6,INDEX($OL$1:$PC$19,2,)&amp;INDEX($OL$1:$PC$19,6,),0)))+BC9*SUMPRODUCT($OL$7:$PC$7,$OL$18:$PC$18)-BC$12*INDEX($OF$1:$OK$19,18,MATCH(BC13,$OF$1:$OK$1,0))+BC9*SUMPRODUCT($OL$7:$PC$7,$OL$10:$PC$10)*SUMPRODUCT($OF$10:$OI$10,$OF$18:$OI$18)+SUMPRODUCT($OL$7:$PC$7,$OL$11:$PC$11)*SUMPRODUCT($OF$11:$OI$11,$OF$18:$OI$18),"")</f>
        <v/>
      </c>
      <c r="BD18" s="19" t="str">
        <f t="array" ref="BD18">IF(BD7="1",BD284-PRODUCT(BD9,INDEX($OL$1:$PC$19,18,MATCH(BD$2&amp;BD$6,INDEX($OL$1:$PC$19,2,)&amp;INDEX($OL$1:$PC$19,6,),0)))+BD9*SUMPRODUCT($OL$7:$PC$7,$OL$18:$PC$18)-BD$12*INDEX($OF$1:$OK$19,18,MATCH(BD13,$OF$1:$OK$1,0))+BD9*SUMPRODUCT($OL$7:$PC$7,$OL$10:$PC$10)*SUMPRODUCT($OF$10:$OI$10,$OF$18:$OI$18)+SUMPRODUCT($OL$7:$PC$7,$OL$11:$PC$11)*SUMPRODUCT($OF$11:$OI$11,$OF$18:$OI$18),"")</f>
        <v/>
      </c>
      <c r="BE18" s="19" t="str">
        <f t="array" ref="BE18">IF(BE7="1",BE284-PRODUCT(BE9,INDEX($OL$1:$PC$19,18,MATCH(BE$2&amp;BE$6,INDEX($OL$1:$PC$19,2,)&amp;INDEX($OL$1:$PC$19,6,),0)))+BE9*SUMPRODUCT($OL$7:$PC$7,$OL$18:$PC$18)-BE$12*INDEX($OF$1:$OK$19,18,MATCH(BE13,$OF$1:$OK$1,0))+BE9*SUMPRODUCT($OL$7:$PC$7,$OL$10:$PC$10)*SUMPRODUCT($OF$10:$OI$10,$OF$18:$OI$18)+SUMPRODUCT($OL$7:$PC$7,$OL$11:$PC$11)*SUMPRODUCT($OF$11:$OI$11,$OF$18:$OI$18),"")</f>
        <v/>
      </c>
      <c r="BF18" s="19" t="str">
        <f t="array" ref="BF18">IF(BF7="1",BF284-PRODUCT(BF9,INDEX($OL$1:$PC$19,18,MATCH(BF$2&amp;BF$6,INDEX($OL$1:$PC$19,2,)&amp;INDEX($OL$1:$PC$19,6,),0)))+BF9*SUMPRODUCT($OL$7:$PC$7,$OL$18:$PC$18)-BF$12*INDEX($OF$1:$OK$19,18,MATCH(BF13,$OF$1:$OK$1,0))+BF9*SUMPRODUCT($OL$7:$PC$7,$OL$10:$PC$10)*SUMPRODUCT($OF$10:$OI$10,$OF$18:$OI$18)+SUMPRODUCT($OL$7:$PC$7,$OL$11:$PC$11)*SUMPRODUCT($OF$11:$OI$11,$OF$18:$OI$18),"")</f>
        <v/>
      </c>
      <c r="BG18" s="19" t="str">
        <f t="array" ref="BG18">IF(BG7="1",BG284-PRODUCT(BG9,INDEX($OL$1:$PC$19,18,MATCH(BG$2&amp;BG$6,INDEX($OL$1:$PC$19,2,)&amp;INDEX($OL$1:$PC$19,6,),0)))+BG9*SUMPRODUCT($OL$7:$PC$7,$OL$18:$PC$18)-BG$12*INDEX($OF$1:$OK$19,18,MATCH(BG13,$OF$1:$OK$1,0))+BG9*SUMPRODUCT($OL$7:$PC$7,$OL$10:$PC$10)*SUMPRODUCT($OF$10:$OI$10,$OF$18:$OI$18)+SUMPRODUCT($OL$7:$PC$7,$OL$11:$PC$11)*SUMPRODUCT($OF$11:$OI$11,$OF$18:$OI$18),"")</f>
        <v/>
      </c>
      <c r="BH18" s="19" t="str">
        <f t="array" ref="BH18">IF(BH7="1",BH284-PRODUCT(BH9,INDEX($OL$1:$PC$19,18,MATCH(BH$2&amp;BH$6,INDEX($OL$1:$PC$19,2,)&amp;INDEX($OL$1:$PC$19,6,),0)))+BH9*SUMPRODUCT($OL$7:$PC$7,$OL$18:$PC$18)-BH$12*INDEX($OF$1:$OK$19,18,MATCH(BH13,$OF$1:$OK$1,0))+BH9*SUMPRODUCT($OL$7:$PC$7,$OL$10:$PC$10)*SUMPRODUCT($OF$10:$OI$10,$OF$18:$OI$18)+SUMPRODUCT($OL$7:$PC$7,$OL$11:$PC$11)*SUMPRODUCT($OF$11:$OI$11,$OF$18:$OI$18),"")</f>
        <v/>
      </c>
      <c r="BI18" s="19" t="str">
        <f t="array" ref="BI18">IF(BI7="1",BI284-PRODUCT(BI9,INDEX($OL$1:$PC$19,18,MATCH(BI$2&amp;BI$6,INDEX($OL$1:$PC$19,2,)&amp;INDEX($OL$1:$PC$19,6,),0)))+BI9*SUMPRODUCT($OL$7:$PC$7,$OL$18:$PC$18)-BI$12*INDEX($OF$1:$OK$19,18,MATCH(BI13,$OF$1:$OK$1,0))+BI9*SUMPRODUCT($OL$7:$PC$7,$OL$10:$PC$10)*SUMPRODUCT($OF$10:$OI$10,$OF$18:$OI$18)+SUMPRODUCT($OL$7:$PC$7,$OL$11:$PC$11)*SUMPRODUCT($OF$11:$OI$11,$OF$18:$OI$18),"")</f>
        <v/>
      </c>
      <c r="BJ18" s="19" t="str">
        <f t="array" ref="BJ18">IF(BJ7="1",BJ284-PRODUCT(BJ9,INDEX($OL$1:$PC$19,18,MATCH(BJ$2&amp;BJ$6,INDEX($OL$1:$PC$19,2,)&amp;INDEX($OL$1:$PC$19,6,),0)))+BJ9*SUMPRODUCT($OL$7:$PC$7,$OL$18:$PC$18)-BJ$12*INDEX($OF$1:$OK$19,18,MATCH(BJ13,$OF$1:$OK$1,0))+BJ9*SUMPRODUCT($OL$7:$PC$7,$OL$10:$PC$10)*SUMPRODUCT($OF$10:$OI$10,$OF$18:$OI$18)+SUMPRODUCT($OL$7:$PC$7,$OL$11:$PC$11)*SUMPRODUCT($OF$11:$OI$11,$OF$18:$OI$18),"")</f>
        <v/>
      </c>
      <c r="BK18" s="19" t="str">
        <f t="array" ref="BK18">IF(BK7="1",BK284-PRODUCT(BK9,INDEX($OL$1:$PC$19,18,MATCH(BK$2&amp;BK$6,INDEX($OL$1:$PC$19,2,)&amp;INDEX($OL$1:$PC$19,6,),0)))+BK9*SUMPRODUCT($OL$7:$PC$7,$OL$18:$PC$18)-BK$12*INDEX($OF$1:$OK$19,18,MATCH(BK13,$OF$1:$OK$1,0))+BK9*SUMPRODUCT($OL$7:$PC$7,$OL$10:$PC$10)*SUMPRODUCT($OF$10:$OI$10,$OF$18:$OI$18)+SUMPRODUCT($OL$7:$PC$7,$OL$11:$PC$11)*SUMPRODUCT($OF$11:$OI$11,$OF$18:$OI$18),"")</f>
        <v/>
      </c>
      <c r="BL18" s="19" t="str">
        <f t="array" ref="BL18">IF(BL7="1",BL284-PRODUCT(BL9,INDEX($OL$1:$PC$19,18,MATCH(BL$2&amp;BL$6,INDEX($OL$1:$PC$19,2,)&amp;INDEX($OL$1:$PC$19,6,),0)))+BL9*SUMPRODUCT($OL$7:$PC$7,$OL$18:$PC$18)-BL$12*INDEX($OF$1:$OK$19,18,MATCH(BL13,$OF$1:$OK$1,0))+BL9*SUMPRODUCT($OL$7:$PC$7,$OL$10:$PC$10)*SUMPRODUCT($OF$10:$OI$10,$OF$18:$OI$18)+SUMPRODUCT($OL$7:$PC$7,$OL$11:$PC$11)*SUMPRODUCT($OF$11:$OI$11,$OF$18:$OI$18),"")</f>
        <v/>
      </c>
      <c r="BM18" s="19" t="str">
        <f t="array" ref="BM18">IF(BM7="1",BM284-PRODUCT(BM9,INDEX($OL$1:$PC$19,18,MATCH(BM$2&amp;BM$6,INDEX($OL$1:$PC$19,2,)&amp;INDEX($OL$1:$PC$19,6,),0)))+BM9*SUMPRODUCT($OL$7:$PC$7,$OL$18:$PC$18)-BM$12*INDEX($OF$1:$OK$19,18,MATCH(BM13,$OF$1:$OK$1,0))+BM9*SUMPRODUCT($OL$7:$PC$7,$OL$10:$PC$10)*SUMPRODUCT($OF$10:$OI$10,$OF$18:$OI$18)+SUMPRODUCT($OL$7:$PC$7,$OL$11:$PC$11)*SUMPRODUCT($OF$11:$OI$11,$OF$18:$OI$18),"")</f>
        <v/>
      </c>
      <c r="BN18" s="19" t="str">
        <f t="array" ref="BN18">IF(BN7="1",BN284-PRODUCT(BN9,INDEX($OL$1:$PC$19,18,MATCH(BN$2&amp;BN$6,INDEX($OL$1:$PC$19,2,)&amp;INDEX($OL$1:$PC$19,6,),0)))+BN9*SUMPRODUCT($OL$7:$PC$7,$OL$18:$PC$18)-BN$12*INDEX($OF$1:$OK$19,18,MATCH(BN13,$OF$1:$OK$1,0))+BN9*SUMPRODUCT($OL$7:$PC$7,$OL$10:$PC$10)*SUMPRODUCT($OF$10:$OI$10,$OF$18:$OI$18)+SUMPRODUCT($OL$7:$PC$7,$OL$11:$PC$11)*SUMPRODUCT($OF$11:$OI$11,$OF$18:$OI$18),"")</f>
        <v/>
      </c>
      <c r="BO18" s="19" t="str">
        <f t="array" ref="BO18">IF(BO7="1",BO284-PRODUCT(BO9,INDEX($OL$1:$PC$19,18,MATCH(BO$2&amp;BO$6,INDEX($OL$1:$PC$19,2,)&amp;INDEX($OL$1:$PC$19,6,),0)))+BO9*SUMPRODUCT($OL$7:$PC$7,$OL$18:$PC$18)-BO$12*INDEX($OF$1:$OK$19,18,MATCH(BO13,$OF$1:$OK$1,0))+BO9*SUMPRODUCT($OL$7:$PC$7,$OL$10:$PC$10)*SUMPRODUCT($OF$10:$OI$10,$OF$18:$OI$18)+SUMPRODUCT($OL$7:$PC$7,$OL$11:$PC$11)*SUMPRODUCT($OF$11:$OI$11,$OF$18:$OI$18),"")</f>
        <v/>
      </c>
      <c r="BP18" s="19" t="str">
        <f t="array" ref="BP18">IF(BP7="1",BP284-PRODUCT(BP9,INDEX($OL$1:$PC$19,18,MATCH(BP$2&amp;BP$6,INDEX($OL$1:$PC$19,2,)&amp;INDEX($OL$1:$PC$19,6,),0)))+BP9*SUMPRODUCT($OL$7:$PC$7,$OL$18:$PC$18)-BP$12*INDEX($OF$1:$OK$19,18,MATCH(BP13,$OF$1:$OK$1,0))+BP9*SUMPRODUCT($OL$7:$PC$7,$OL$10:$PC$10)*SUMPRODUCT($OF$10:$OI$10,$OF$18:$OI$18)+SUMPRODUCT($OL$7:$PC$7,$OL$11:$PC$11)*SUMPRODUCT($OF$11:$OI$11,$OF$18:$OI$18),"")</f>
        <v/>
      </c>
      <c r="BQ18" s="19" t="str">
        <f t="array" ref="BQ18">IF(BQ7="1",BQ284-PRODUCT(BQ9,INDEX($OL$1:$PC$19,18,MATCH(BQ$2&amp;BQ$6,INDEX($OL$1:$PC$19,2,)&amp;INDEX($OL$1:$PC$19,6,),0)))+BQ9*SUMPRODUCT($OL$7:$PC$7,$OL$18:$PC$18)-BQ$12*INDEX($OF$1:$OK$19,18,MATCH(BQ13,$OF$1:$OK$1,0))+BQ9*SUMPRODUCT($OL$7:$PC$7,$OL$10:$PC$10)*SUMPRODUCT($OF$10:$OI$10,$OF$18:$OI$18)+SUMPRODUCT($OL$7:$PC$7,$OL$11:$PC$11)*SUMPRODUCT($OF$11:$OI$11,$OF$18:$OI$18),"")</f>
        <v/>
      </c>
      <c r="BR18" s="19" t="str">
        <f t="array" ref="BR18">IF(BR7="1",BR284-PRODUCT(BR9,INDEX($OL$1:$PC$19,18,MATCH(BR$2&amp;BR$6,INDEX($OL$1:$PC$19,2,)&amp;INDEX($OL$1:$PC$19,6,),0)))+BR9*SUMPRODUCT($OL$7:$PC$7,$OL$18:$PC$18)-BR$12*INDEX($OF$1:$OK$19,18,MATCH(BR13,$OF$1:$OK$1,0))+BR9*SUMPRODUCT($OL$7:$PC$7,$OL$10:$PC$10)*SUMPRODUCT($OF$10:$OI$10,$OF$18:$OI$18)+SUMPRODUCT($OL$7:$PC$7,$OL$11:$PC$11)*SUMPRODUCT($OF$11:$OI$11,$OF$18:$OI$18),"")</f>
        <v/>
      </c>
      <c r="BS18" s="19" t="str">
        <f t="array" ref="BS18">IF(BS7="1",BS284-PRODUCT(BS9,INDEX($OL$1:$PC$19,18,MATCH(BS$2&amp;BS$6,INDEX($OL$1:$PC$19,2,)&amp;INDEX($OL$1:$PC$19,6,),0)))+BS9*SUMPRODUCT($OL$7:$PC$7,$OL$18:$PC$18)-BS$12*INDEX($OF$1:$OK$19,18,MATCH(BS13,$OF$1:$OK$1,0))+BS9*SUMPRODUCT($OL$7:$PC$7,$OL$10:$PC$10)*SUMPRODUCT($OF$10:$OI$10,$OF$18:$OI$18)+SUMPRODUCT($OL$7:$PC$7,$OL$11:$PC$11)*SUMPRODUCT($OF$11:$OI$11,$OF$18:$OI$18),"")</f>
        <v/>
      </c>
      <c r="BT18" s="19" t="str">
        <f t="array" ref="BT18">IF(BT7="1",BT284-PRODUCT(BT9,INDEX($OL$1:$PC$19,18,MATCH(BT$2&amp;BT$6,INDEX($OL$1:$PC$19,2,)&amp;INDEX($OL$1:$PC$19,6,),0)))+BT9*SUMPRODUCT($OL$7:$PC$7,$OL$18:$PC$18)-BT$12*INDEX($OF$1:$OK$19,18,MATCH(BT13,$OF$1:$OK$1,0))+BT9*SUMPRODUCT($OL$7:$PC$7,$OL$10:$PC$10)*SUMPRODUCT($OF$10:$OI$10,$OF$18:$OI$18)+SUMPRODUCT($OL$7:$PC$7,$OL$11:$PC$11)*SUMPRODUCT($OF$11:$OI$11,$OF$18:$OI$18),"")</f>
        <v/>
      </c>
      <c r="BU18" s="19" t="str">
        <f t="array" ref="BU18">IF(BU7="1",BU284-PRODUCT(BU9,INDEX($OL$1:$PC$19,18,MATCH(BU$2&amp;BU$6,INDEX($OL$1:$PC$19,2,)&amp;INDEX($OL$1:$PC$19,6,),0)))+BU9*SUMPRODUCT($OL$7:$PC$7,$OL$18:$PC$18)-BU$12*INDEX($OF$1:$OK$19,18,MATCH(BU13,$OF$1:$OK$1,0))+BU9*SUMPRODUCT($OL$7:$PC$7,$OL$10:$PC$10)*SUMPRODUCT($OF$10:$OI$10,$OF$18:$OI$18)+SUMPRODUCT($OL$7:$PC$7,$OL$11:$PC$11)*SUMPRODUCT($OF$11:$OI$11,$OF$18:$OI$18),"")</f>
        <v/>
      </c>
      <c r="BV18" s="19" t="str">
        <f t="array" ref="BV18">IF(BV7="1",BV284-PRODUCT(BV9,INDEX($OL$1:$PC$19,18,MATCH(BV$2&amp;BV$6,INDEX($OL$1:$PC$19,2,)&amp;INDEX($OL$1:$PC$19,6,),0)))+BV9*SUMPRODUCT($OL$7:$PC$7,$OL$18:$PC$18)-BV$12*INDEX($OF$1:$OK$19,18,MATCH(BV13,$OF$1:$OK$1,0))+BV9*SUMPRODUCT($OL$7:$PC$7,$OL$10:$PC$10)*SUMPRODUCT($OF$10:$OI$10,$OF$18:$OI$18)+SUMPRODUCT($OL$7:$PC$7,$OL$11:$PC$11)*SUMPRODUCT($OF$11:$OI$11,$OF$18:$OI$18),"")</f>
        <v/>
      </c>
      <c r="BW18" s="19" t="str">
        <f t="array" ref="BW18">IF(BW7="1",BW284-PRODUCT(BW9,INDEX($OL$1:$PC$19,18,MATCH(BW$2&amp;BW$6,INDEX($OL$1:$PC$19,2,)&amp;INDEX($OL$1:$PC$19,6,),0)))+BW9*SUMPRODUCT($OL$7:$PC$7,$OL$18:$PC$18)-BW$12*INDEX($OF$1:$OK$19,18,MATCH(BW13,$OF$1:$OK$1,0))+BW9*SUMPRODUCT($OL$7:$PC$7,$OL$10:$PC$10)*SUMPRODUCT($OF$10:$OI$10,$OF$18:$OI$18)+SUMPRODUCT($OL$7:$PC$7,$OL$11:$PC$11)*SUMPRODUCT($OF$11:$OI$11,$OF$18:$OI$18),"")</f>
        <v/>
      </c>
      <c r="BX18" s="19" t="str">
        <f t="array" ref="BX18">IF(BX7="1",BX284-PRODUCT(BX9,INDEX($OL$1:$PC$19,18,MATCH(BX$2&amp;BX$6,INDEX($OL$1:$PC$19,2,)&amp;INDEX($OL$1:$PC$19,6,),0)))+BX9*SUMPRODUCT($OL$7:$PC$7,$OL$18:$PC$18)-BX$12*INDEX($OF$1:$OK$19,18,MATCH(BX13,$OF$1:$OK$1,0))+BX9*SUMPRODUCT($OL$7:$PC$7,$OL$10:$PC$10)*SUMPRODUCT($OF$10:$OI$10,$OF$18:$OI$18)+SUMPRODUCT($OL$7:$PC$7,$OL$11:$PC$11)*SUMPRODUCT($OF$11:$OI$11,$OF$18:$OI$18),"")</f>
        <v/>
      </c>
      <c r="BY18" s="19" t="str">
        <f t="array" ref="BY18">IF(BY7="1",BY284-PRODUCT(BY9,INDEX($OL$1:$PC$19,18,MATCH(BY$2&amp;BY$6,INDEX($OL$1:$PC$19,2,)&amp;INDEX($OL$1:$PC$19,6,),0)))+BY9*SUMPRODUCT($OL$7:$PC$7,$OL$18:$PC$18)-BY$12*INDEX($OF$1:$OK$19,18,MATCH(BY13,$OF$1:$OK$1,0))+BY9*SUMPRODUCT($OL$7:$PC$7,$OL$10:$PC$10)*SUMPRODUCT($OF$10:$OI$10,$OF$18:$OI$18)+SUMPRODUCT($OL$7:$PC$7,$OL$11:$PC$11)*SUMPRODUCT($OF$11:$OI$11,$OF$18:$OI$18),"")</f>
        <v/>
      </c>
      <c r="BZ18" s="19" t="str">
        <f t="array" ref="BZ18">IF(BZ7="1",BZ284-PRODUCT(BZ9,INDEX($OL$1:$PC$19,18,MATCH(BZ$2&amp;BZ$6,INDEX($OL$1:$PC$19,2,)&amp;INDEX($OL$1:$PC$19,6,),0)))+BZ9*SUMPRODUCT($OL$7:$PC$7,$OL$18:$PC$18)-BZ$12*INDEX($OF$1:$OK$19,18,MATCH(BZ13,$OF$1:$OK$1,0))+BZ9*SUMPRODUCT($OL$7:$PC$7,$OL$10:$PC$10)*SUMPRODUCT($OF$10:$OI$10,$OF$18:$OI$18)+SUMPRODUCT($OL$7:$PC$7,$OL$11:$PC$11)*SUMPRODUCT($OF$11:$OI$11,$OF$18:$OI$18),"")</f>
        <v/>
      </c>
      <c r="CA18" s="19" t="str">
        <f t="array" ref="CA18">IF(CA7="1",CA284-PRODUCT(CA9,INDEX($OL$1:$PC$19,18,MATCH(CA$2&amp;CA$6,INDEX($OL$1:$PC$19,2,)&amp;INDEX($OL$1:$PC$19,6,),0)))+CA9*SUMPRODUCT($OL$7:$PC$7,$OL$18:$PC$18)-CA$12*INDEX($OF$1:$OK$19,18,MATCH(CA13,$OF$1:$OK$1,0))+CA9*SUMPRODUCT($OL$7:$PC$7,$OL$10:$PC$10)*SUMPRODUCT($OF$10:$OI$10,$OF$18:$OI$18)+SUMPRODUCT($OL$7:$PC$7,$OL$11:$PC$11)*SUMPRODUCT($OF$11:$OI$11,$OF$18:$OI$18),"")</f>
        <v/>
      </c>
      <c r="CB18" s="19" t="str">
        <f t="array" ref="CB18">IF(CB7="1",CB284-PRODUCT(CB9,INDEX($OL$1:$PC$19,18,MATCH(CB$2&amp;CB$6,INDEX($OL$1:$PC$19,2,)&amp;INDEX($OL$1:$PC$19,6,),0)))+CB9*SUMPRODUCT($OL$7:$PC$7,$OL$18:$PC$18)-CB$12*INDEX($OF$1:$OK$19,18,MATCH(CB13,$OF$1:$OK$1,0))+CB9*SUMPRODUCT($OL$7:$PC$7,$OL$10:$PC$10)*SUMPRODUCT($OF$10:$OI$10,$OF$18:$OI$18)+SUMPRODUCT($OL$7:$PC$7,$OL$11:$PC$11)*SUMPRODUCT($OF$11:$OI$11,$OF$18:$OI$18),"")</f>
        <v/>
      </c>
      <c r="CC18" s="19" t="str">
        <f t="array" ref="CC18">IF(CC7="1",CC284-PRODUCT(CC9,INDEX($OL$1:$PC$19,18,MATCH(CC$2&amp;CC$6,INDEX($OL$1:$PC$19,2,)&amp;INDEX($OL$1:$PC$19,6,),0)))+CC9*SUMPRODUCT($OL$7:$PC$7,$OL$18:$PC$18)-CC$12*INDEX($OF$1:$OK$19,18,MATCH(CC13,$OF$1:$OK$1,0))+CC9*SUMPRODUCT($OL$7:$PC$7,$OL$10:$PC$10)*SUMPRODUCT($OF$10:$OI$10,$OF$18:$OI$18)+SUMPRODUCT($OL$7:$PC$7,$OL$11:$PC$11)*SUMPRODUCT($OF$11:$OI$11,$OF$18:$OI$18),"")</f>
        <v/>
      </c>
      <c r="CD18" s="19" t="str">
        <f t="array" ref="CD18">IF(CD7="1",CD284-PRODUCT(CD9,INDEX($OL$1:$PC$19,18,MATCH(CD$2&amp;CD$6,INDEX($OL$1:$PC$19,2,)&amp;INDEX($OL$1:$PC$19,6,),0)))+CD9*SUMPRODUCT($OL$7:$PC$7,$OL$18:$PC$18)-CD$12*INDEX($OF$1:$OK$19,18,MATCH(CD13,$OF$1:$OK$1,0))+CD9*SUMPRODUCT($OL$7:$PC$7,$OL$10:$PC$10)*SUMPRODUCT($OF$10:$OI$10,$OF$18:$OI$18)+SUMPRODUCT($OL$7:$PC$7,$OL$11:$PC$11)*SUMPRODUCT($OF$11:$OI$11,$OF$18:$OI$18),"")</f>
        <v/>
      </c>
      <c r="CE18" s="19" t="str">
        <f t="array" ref="CE18">IF(CE7="1",CE284-PRODUCT(CE9,INDEX($OL$1:$PC$19,18,MATCH(CE$2&amp;CE$6,INDEX($OL$1:$PC$19,2,)&amp;INDEX($OL$1:$PC$19,6,),0)))+CE9*SUMPRODUCT($OL$7:$PC$7,$OL$18:$PC$18)-CE$12*INDEX($OF$1:$OK$19,18,MATCH(CE13,$OF$1:$OK$1,0))+CE9*SUMPRODUCT($OL$7:$PC$7,$OL$10:$PC$10)*SUMPRODUCT($OF$10:$OI$10,$OF$18:$OI$18)+SUMPRODUCT($OL$7:$PC$7,$OL$11:$PC$11)*SUMPRODUCT($OF$11:$OI$11,$OF$18:$OI$18),"")</f>
        <v/>
      </c>
      <c r="CF18" s="19" t="str">
        <f t="array" ref="CF18">IF(CF7="1",CF284-PRODUCT(CF9,INDEX($OL$1:$PC$19,18,MATCH(CF$2&amp;CF$6,INDEX($OL$1:$PC$19,2,)&amp;INDEX($OL$1:$PC$19,6,),0)))+CF9*SUMPRODUCT($OL$7:$PC$7,$OL$18:$PC$18)-CF$12*INDEX($OF$1:$OK$19,18,MATCH(CF13,$OF$1:$OK$1,0))+CF9*SUMPRODUCT($OL$7:$PC$7,$OL$10:$PC$10)*SUMPRODUCT($OF$10:$OI$10,$OF$18:$OI$18)+SUMPRODUCT($OL$7:$PC$7,$OL$11:$PC$11)*SUMPRODUCT($OF$11:$OI$11,$OF$18:$OI$18),"")</f>
        <v/>
      </c>
      <c r="CG18" s="19" t="str">
        <f t="array" ref="CG18">IF(CG7="1",CG284-PRODUCT(CG9,INDEX($OL$1:$PC$19,18,MATCH(CG$2&amp;CG$6,INDEX($OL$1:$PC$19,2,)&amp;INDEX($OL$1:$PC$19,6,),0)))+CG9*SUMPRODUCT($OL$7:$PC$7,$OL$18:$PC$18)-CG$12*INDEX($OF$1:$OK$19,18,MATCH(CG13,$OF$1:$OK$1,0))+CG9*SUMPRODUCT($OL$7:$PC$7,$OL$10:$PC$10)*SUMPRODUCT($OF$10:$OI$10,$OF$18:$OI$18)+SUMPRODUCT($OL$7:$PC$7,$OL$11:$PC$11)*SUMPRODUCT($OF$11:$OI$11,$OF$18:$OI$18),"")</f>
        <v/>
      </c>
      <c r="CH18" s="19" t="str">
        <f t="array" ref="CH18">IF(CH7="1",CH284-PRODUCT(CH9,INDEX($OL$1:$PC$19,18,MATCH(CH$2&amp;CH$6,INDEX($OL$1:$PC$19,2,)&amp;INDEX($OL$1:$PC$19,6,),0)))+CH9*SUMPRODUCT($OL$7:$PC$7,$OL$18:$PC$18)-CH$12*INDEX($OF$1:$OK$19,18,MATCH(CH13,$OF$1:$OK$1,0))+CH9*SUMPRODUCT($OL$7:$PC$7,$OL$10:$PC$10)*SUMPRODUCT($OF$10:$OI$10,$OF$18:$OI$18)+SUMPRODUCT($OL$7:$PC$7,$OL$11:$PC$11)*SUMPRODUCT($OF$11:$OI$11,$OF$18:$OI$18),"")</f>
        <v/>
      </c>
      <c r="CI18" s="19" t="str">
        <f t="array" ref="CI18">IF(CI7="1",CI284-PRODUCT(CI9,INDEX($OL$1:$PC$19,18,MATCH(CI$2&amp;CI$6,INDEX($OL$1:$PC$19,2,)&amp;INDEX($OL$1:$PC$19,6,),0)))+CI9*SUMPRODUCT($OL$7:$PC$7,$OL$18:$PC$18)-CI$12*INDEX($OF$1:$OK$19,18,MATCH(CI13,$OF$1:$OK$1,0))+CI9*SUMPRODUCT($OL$7:$PC$7,$OL$10:$PC$10)*SUMPRODUCT($OF$10:$OI$10,$OF$18:$OI$18)+SUMPRODUCT($OL$7:$PC$7,$OL$11:$PC$11)*SUMPRODUCT($OF$11:$OI$11,$OF$18:$OI$18),"")</f>
        <v/>
      </c>
      <c r="CJ18" s="19" t="str">
        <f t="array" ref="CJ18">IF(CJ7="1",CJ284-PRODUCT(CJ9,INDEX($OL$1:$PC$19,18,MATCH(CJ$2&amp;CJ$6,INDEX($OL$1:$PC$19,2,)&amp;INDEX($OL$1:$PC$19,6,),0)))+CJ9*SUMPRODUCT($OL$7:$PC$7,$OL$18:$PC$18)-CJ$12*INDEX($OF$1:$OK$19,18,MATCH(CJ13,$OF$1:$OK$1,0))+CJ9*SUMPRODUCT($OL$7:$PC$7,$OL$10:$PC$10)*SUMPRODUCT($OF$10:$OI$10,$OF$18:$OI$18)+SUMPRODUCT($OL$7:$PC$7,$OL$11:$PC$11)*SUMPRODUCT($OF$11:$OI$11,$OF$18:$OI$18),"")</f>
        <v/>
      </c>
      <c r="CK18" s="19" t="str">
        <f t="array" ref="CK18">IF(CK7="1",CK284-PRODUCT(CK9,INDEX($OL$1:$PC$19,18,MATCH(CK$2&amp;CK$6,INDEX($OL$1:$PC$19,2,)&amp;INDEX($OL$1:$PC$19,6,),0)))+CK9*SUMPRODUCT($OL$7:$PC$7,$OL$18:$PC$18)-CK$12*INDEX($OF$1:$OK$19,18,MATCH(CK13,$OF$1:$OK$1,0))+CK9*SUMPRODUCT($OL$7:$PC$7,$OL$10:$PC$10)*SUMPRODUCT($OF$10:$OI$10,$OF$18:$OI$18)+SUMPRODUCT($OL$7:$PC$7,$OL$11:$PC$11)*SUMPRODUCT($OF$11:$OI$11,$OF$18:$OI$18),"")</f>
        <v/>
      </c>
      <c r="CL18" s="19" t="str">
        <f t="array" ref="CL18">IF(CL7="1",CL284-PRODUCT(CL9,INDEX($OL$1:$PC$19,18,MATCH(CL$2&amp;CL$6,INDEX($OL$1:$PC$19,2,)&amp;INDEX($OL$1:$PC$19,6,),0)))+CL9*SUMPRODUCT($OL$7:$PC$7,$OL$18:$PC$18)-CL$12*INDEX($OF$1:$OK$19,18,MATCH(CL13,$OF$1:$OK$1,0))+CL9*SUMPRODUCT($OL$7:$PC$7,$OL$10:$PC$10)*SUMPRODUCT($OF$10:$OI$10,$OF$18:$OI$18)+SUMPRODUCT($OL$7:$PC$7,$OL$11:$PC$11)*SUMPRODUCT($OF$11:$OI$11,$OF$18:$OI$18),"")</f>
        <v/>
      </c>
      <c r="CM18" s="19" t="str">
        <f t="array" ref="CM18">IF(CM7="1",CM284-PRODUCT(CM9,INDEX($OL$1:$PC$19,18,MATCH(CM$2&amp;CM$6,INDEX($OL$1:$PC$19,2,)&amp;INDEX($OL$1:$PC$19,6,),0)))+CM9*SUMPRODUCT($OL$7:$PC$7,$OL$18:$PC$18)-CM$12*INDEX($OF$1:$OK$19,18,MATCH(CM13,$OF$1:$OK$1,0))+CM9*SUMPRODUCT($OL$7:$PC$7,$OL$10:$PC$10)*SUMPRODUCT($OF$10:$OI$10,$OF$18:$OI$18)+SUMPRODUCT($OL$7:$PC$7,$OL$11:$PC$11)*SUMPRODUCT($OF$11:$OI$11,$OF$18:$OI$18),"")</f>
        <v/>
      </c>
      <c r="CN18" s="19" t="str">
        <f t="array" ref="CN18">IF(CN7="1",CN284-PRODUCT(CN9,INDEX($OL$1:$PC$19,18,MATCH(CN$2&amp;CN$6,INDEX($OL$1:$PC$19,2,)&amp;INDEX($OL$1:$PC$19,6,),0)))+CN9*SUMPRODUCT($OL$7:$PC$7,$OL$18:$PC$18)-CN$12*INDEX($OF$1:$OK$19,18,MATCH(CN13,$OF$1:$OK$1,0))+CN9*SUMPRODUCT($OL$7:$PC$7,$OL$10:$PC$10)*SUMPRODUCT($OF$10:$OI$10,$OF$18:$OI$18)+SUMPRODUCT($OL$7:$PC$7,$OL$11:$PC$11)*SUMPRODUCT($OF$11:$OI$11,$OF$18:$OI$18),"")</f>
        <v/>
      </c>
      <c r="CO18" s="19" t="str">
        <f t="array" ref="CO18">IF(CO7="1",CO284-PRODUCT(CO9,INDEX($OL$1:$PC$19,18,MATCH(CO$2&amp;CO$6,INDEX($OL$1:$PC$19,2,)&amp;INDEX($OL$1:$PC$19,6,),0)))+CO9*SUMPRODUCT($OL$7:$PC$7,$OL$18:$PC$18)-CO$12*INDEX($OF$1:$OK$19,18,MATCH(CO13,$OF$1:$OK$1,0))+CO9*SUMPRODUCT($OL$7:$PC$7,$OL$10:$PC$10)*SUMPRODUCT($OF$10:$OI$10,$OF$18:$OI$18)+SUMPRODUCT($OL$7:$PC$7,$OL$11:$PC$11)*SUMPRODUCT($OF$11:$OI$11,$OF$18:$OI$18),"")</f>
        <v/>
      </c>
      <c r="CP18" s="19" t="str">
        <f t="array" ref="CP18">IF(CP7="1",CP284-PRODUCT(CP9,INDEX($OL$1:$PC$19,18,MATCH(CP$2&amp;CP$6,INDEX($OL$1:$PC$19,2,)&amp;INDEX($OL$1:$PC$19,6,),0)))+CP9*SUMPRODUCT($OL$7:$PC$7,$OL$18:$PC$18)-CP$12*INDEX($OF$1:$OK$19,18,MATCH(CP13,$OF$1:$OK$1,0))+CP9*SUMPRODUCT($OL$7:$PC$7,$OL$10:$PC$10)*SUMPRODUCT($OF$10:$OI$10,$OF$18:$OI$18)+SUMPRODUCT($OL$7:$PC$7,$OL$11:$PC$11)*SUMPRODUCT($OF$11:$OI$11,$OF$18:$OI$18),"")</f>
        <v/>
      </c>
      <c r="CQ18" s="19" t="str">
        <f t="array" ref="CQ18">IF(CQ7="1",CQ284-PRODUCT(CQ9,INDEX($OL$1:$PC$19,18,MATCH(CQ$2&amp;CQ$6,INDEX($OL$1:$PC$19,2,)&amp;INDEX($OL$1:$PC$19,6,),0)))+CQ9*SUMPRODUCT($OL$7:$PC$7,$OL$18:$PC$18)-CQ$12*INDEX($OF$1:$OK$19,18,MATCH(CQ13,$OF$1:$OK$1,0))+CQ9*SUMPRODUCT($OL$7:$PC$7,$OL$10:$PC$10)*SUMPRODUCT($OF$10:$OI$10,$OF$18:$OI$18)+SUMPRODUCT($OL$7:$PC$7,$OL$11:$PC$11)*SUMPRODUCT($OF$11:$OI$11,$OF$18:$OI$18),"")</f>
        <v/>
      </c>
      <c r="CR18" s="19" t="str">
        <f t="array" ref="CR18">IF(CR7="1",CR284-PRODUCT(CR9,INDEX($OL$1:$PC$19,18,MATCH(CR$2&amp;CR$6,INDEX($OL$1:$PC$19,2,)&amp;INDEX($OL$1:$PC$19,6,),0)))+CR9*SUMPRODUCT($OL$7:$PC$7,$OL$18:$PC$18)-CR$12*INDEX($OF$1:$OK$19,18,MATCH(CR13,$OF$1:$OK$1,0))+CR9*SUMPRODUCT($OL$7:$PC$7,$OL$10:$PC$10)*SUMPRODUCT($OF$10:$OI$10,$OF$18:$OI$18)+SUMPRODUCT($OL$7:$PC$7,$OL$11:$PC$11)*SUMPRODUCT($OF$11:$OI$11,$OF$18:$OI$18),"")</f>
        <v/>
      </c>
      <c r="CS18" s="19" t="str">
        <f t="array" ref="CS18">IF(CS7="1",CS284-PRODUCT(CS9,INDEX($OL$1:$PC$19,18,MATCH(CS$2&amp;CS$6,INDEX($OL$1:$PC$19,2,)&amp;INDEX($OL$1:$PC$19,6,),0)))+CS9*SUMPRODUCT($OL$7:$PC$7,$OL$18:$PC$18)-CS$12*INDEX($OF$1:$OK$19,18,MATCH(CS13,$OF$1:$OK$1,0))+CS9*SUMPRODUCT($OL$7:$PC$7,$OL$10:$PC$10)*SUMPRODUCT($OF$10:$OI$10,$OF$18:$OI$18)+SUMPRODUCT($OL$7:$PC$7,$OL$11:$PC$11)*SUMPRODUCT($OF$11:$OI$11,$OF$18:$OI$18),"")</f>
        <v/>
      </c>
      <c r="CT18" s="19" t="str">
        <f t="array" ref="CT18">IF(CT7="1",CT284-PRODUCT(CT9,INDEX($OL$1:$PC$19,18,MATCH(CT$2&amp;CT$6,INDEX($OL$1:$PC$19,2,)&amp;INDEX($OL$1:$PC$19,6,),0)))+CT9*SUMPRODUCT($OL$7:$PC$7,$OL$18:$PC$18)-CT$12*INDEX($OF$1:$OK$19,18,MATCH(CT13,$OF$1:$OK$1,0))+CT9*SUMPRODUCT($OL$7:$PC$7,$OL$10:$PC$10)*SUMPRODUCT($OF$10:$OI$10,$OF$18:$OI$18)+SUMPRODUCT($OL$7:$PC$7,$OL$11:$PC$11)*SUMPRODUCT($OF$11:$OI$11,$OF$18:$OI$18),"")</f>
        <v/>
      </c>
      <c r="CU18" s="19" t="str">
        <f t="array" ref="CU18">IF(CU7="1",CU284-PRODUCT(CU9,INDEX($OL$1:$PC$19,18,MATCH(CU$2&amp;CU$6,INDEX($OL$1:$PC$19,2,)&amp;INDEX($OL$1:$PC$19,6,),0)))+CU9*SUMPRODUCT($OL$7:$PC$7,$OL$18:$PC$18)-CU$12*INDEX($OF$1:$OK$19,18,MATCH(CU13,$OF$1:$OK$1,0))+CU9*SUMPRODUCT($OL$7:$PC$7,$OL$10:$PC$10)*SUMPRODUCT($OF$10:$OI$10,$OF$18:$OI$18)+SUMPRODUCT($OL$7:$PC$7,$OL$11:$PC$11)*SUMPRODUCT($OF$11:$OI$11,$OF$18:$OI$18),"")</f>
        <v/>
      </c>
      <c r="CV18" s="19" t="str">
        <f t="array" ref="CV18">IF(CV7="1",CV284-PRODUCT(CV9,INDEX($OL$1:$PC$19,18,MATCH(CV$2&amp;CV$6,INDEX($OL$1:$PC$19,2,)&amp;INDEX($OL$1:$PC$19,6,),0)))+CV9*SUMPRODUCT($OL$7:$PC$7,$OL$18:$PC$18)-CV$12*INDEX($OF$1:$OK$19,18,MATCH(CV13,$OF$1:$OK$1,0))+CV9*SUMPRODUCT($OL$7:$PC$7,$OL$10:$PC$10)*SUMPRODUCT($OF$10:$OI$10,$OF$18:$OI$18)+SUMPRODUCT($OL$7:$PC$7,$OL$11:$PC$11)*SUMPRODUCT($OF$11:$OI$11,$OF$18:$OI$18),"")</f>
        <v/>
      </c>
      <c r="CW18" s="19" t="str">
        <f t="array" ref="CW18">IF(CW7="1",CW284-PRODUCT(CW9,INDEX($OL$1:$PC$19,18,MATCH(CW$2&amp;CW$6,INDEX($OL$1:$PC$19,2,)&amp;INDEX($OL$1:$PC$19,6,),0)))+CW9*SUMPRODUCT($OL$7:$PC$7,$OL$18:$PC$18)-CW$12*INDEX($OF$1:$OK$19,18,MATCH(CW13,$OF$1:$OK$1,0))+CW9*SUMPRODUCT($OL$7:$PC$7,$OL$10:$PC$10)*SUMPRODUCT($OF$10:$OI$10,$OF$18:$OI$18)+SUMPRODUCT($OL$7:$PC$7,$OL$11:$PC$11)*SUMPRODUCT($OF$11:$OI$11,$OF$18:$OI$18),"")</f>
        <v/>
      </c>
      <c r="CX18" s="19" t="str">
        <f t="array" ref="CX18">IF(CX7="1",CX284-PRODUCT(CX9,INDEX($OL$1:$PC$19,18,MATCH(CX$2&amp;CX$6,INDEX($OL$1:$PC$19,2,)&amp;INDEX($OL$1:$PC$19,6,),0)))+CX9*SUMPRODUCT($OL$7:$PC$7,$OL$18:$PC$18)-CX$12*INDEX($OF$1:$OK$19,18,MATCH(CX13,$OF$1:$OK$1,0))+CX9*SUMPRODUCT($OL$7:$PC$7,$OL$10:$PC$10)*SUMPRODUCT($OF$10:$OI$10,$OF$18:$OI$18)+SUMPRODUCT($OL$7:$PC$7,$OL$11:$PC$11)*SUMPRODUCT($OF$11:$OI$11,$OF$18:$OI$18),"")</f>
        <v/>
      </c>
      <c r="CY18" s="19" t="str">
        <f t="array" ref="CY18">IF(CY7="1",CY284-PRODUCT(CY9,INDEX($OL$1:$PC$19,18,MATCH(CY$2&amp;CY$6,INDEX($OL$1:$PC$19,2,)&amp;INDEX($OL$1:$PC$19,6,),0)))+CY9*SUMPRODUCT($OL$7:$PC$7,$OL$18:$PC$18)-CY$12*INDEX($OF$1:$OK$19,18,MATCH(CY13,$OF$1:$OK$1,0))+CY9*SUMPRODUCT($OL$7:$PC$7,$OL$10:$PC$10)*SUMPRODUCT($OF$10:$OI$10,$OF$18:$OI$18)+SUMPRODUCT($OL$7:$PC$7,$OL$11:$PC$11)*SUMPRODUCT($OF$11:$OI$11,$OF$18:$OI$18),"")</f>
        <v/>
      </c>
      <c r="CZ18" s="19" t="str">
        <f t="array" ref="CZ18">IF(CZ7="1",CZ284-PRODUCT(CZ9,INDEX($OL$1:$PC$19,18,MATCH(CZ$2&amp;CZ$6,INDEX($OL$1:$PC$19,2,)&amp;INDEX($OL$1:$PC$19,6,),0)))+CZ9*SUMPRODUCT($OL$7:$PC$7,$OL$18:$PC$18)-CZ$12*INDEX($OF$1:$OK$19,18,MATCH(CZ13,$OF$1:$OK$1,0))+CZ9*SUMPRODUCT($OL$7:$PC$7,$OL$10:$PC$10)*SUMPRODUCT($OF$10:$OI$10,$OF$18:$OI$18)+SUMPRODUCT($OL$7:$PC$7,$OL$11:$PC$11)*SUMPRODUCT($OF$11:$OI$11,$OF$18:$OI$18),"")</f>
        <v/>
      </c>
      <c r="DA18" s="19" t="str">
        <f t="array" ref="DA18">IF(DA7="1",DA284-PRODUCT(DA9,INDEX($OL$1:$PC$19,18,MATCH(DA$2&amp;DA$6,INDEX($OL$1:$PC$19,2,)&amp;INDEX($OL$1:$PC$19,6,),0)))+DA9*SUMPRODUCT($OL$7:$PC$7,$OL$18:$PC$18)-DA$12*INDEX($OF$1:$OK$19,18,MATCH(DA13,$OF$1:$OK$1,0))+DA9*SUMPRODUCT($OL$7:$PC$7,$OL$10:$PC$10)*SUMPRODUCT($OF$10:$OI$10,$OF$18:$OI$18)+SUMPRODUCT($OL$7:$PC$7,$OL$11:$PC$11)*SUMPRODUCT($OF$11:$OI$11,$OF$18:$OI$18),"")</f>
        <v/>
      </c>
      <c r="DB18" s="19" t="str">
        <f t="array" ref="DB18">IF(DB7="1",DB284-PRODUCT(DB9,INDEX($OL$1:$PC$19,18,MATCH(DB$2&amp;DB$6,INDEX($OL$1:$PC$19,2,)&amp;INDEX($OL$1:$PC$19,6,),0)))+DB9*SUMPRODUCT($OL$7:$PC$7,$OL$18:$PC$18)-DB$12*INDEX($OF$1:$OK$19,18,MATCH(DB13,$OF$1:$OK$1,0))+DB9*SUMPRODUCT($OL$7:$PC$7,$OL$10:$PC$10)*SUMPRODUCT($OF$10:$OI$10,$OF$18:$OI$18)+SUMPRODUCT($OL$7:$PC$7,$OL$11:$PC$11)*SUMPRODUCT($OF$11:$OI$11,$OF$18:$OI$18),"")</f>
        <v/>
      </c>
      <c r="DC18" s="19" t="str">
        <f t="array" ref="DC18">IF(DC7="1",DC284-PRODUCT(DC9,INDEX($OL$1:$PC$19,18,MATCH(DC$2&amp;DC$6,INDEX($OL$1:$PC$19,2,)&amp;INDEX($OL$1:$PC$19,6,),0)))+DC9*SUMPRODUCT($OL$7:$PC$7,$OL$18:$PC$18)-DC$12*INDEX($OF$1:$OK$19,18,MATCH(DC13,$OF$1:$OK$1,0))+DC9*SUMPRODUCT($OL$7:$PC$7,$OL$10:$PC$10)*SUMPRODUCT($OF$10:$OI$10,$OF$18:$OI$18)+SUMPRODUCT($OL$7:$PC$7,$OL$11:$PC$11)*SUMPRODUCT($OF$11:$OI$11,$OF$18:$OI$18),"")</f>
        <v/>
      </c>
      <c r="DD18" s="19" t="str">
        <f t="array" ref="DD18">IF(DD7="1",DD284-PRODUCT(DD9,INDEX($OL$1:$PC$19,18,MATCH(DD$2&amp;DD$6,INDEX($OL$1:$PC$19,2,)&amp;INDEX($OL$1:$PC$19,6,),0)))+DD9*SUMPRODUCT($OL$7:$PC$7,$OL$18:$PC$18)-DD$12*INDEX($OF$1:$OK$19,18,MATCH(DD13,$OF$1:$OK$1,0))+DD9*SUMPRODUCT($OL$7:$PC$7,$OL$10:$PC$10)*SUMPRODUCT($OF$10:$OI$10,$OF$18:$OI$18)+SUMPRODUCT($OL$7:$PC$7,$OL$11:$PC$11)*SUMPRODUCT($OF$11:$OI$11,$OF$18:$OI$18),"")</f>
        <v/>
      </c>
      <c r="DE18" s="19" t="str">
        <f t="array" ref="DE18">IF(DE7="1",DE284-PRODUCT(DE9,INDEX($OL$1:$PC$19,18,MATCH(DE$2&amp;DE$6,INDEX($OL$1:$PC$19,2,)&amp;INDEX($OL$1:$PC$19,6,),0)))+DE9*SUMPRODUCT($OL$7:$PC$7,$OL$18:$PC$18)-DE$12*INDEX($OF$1:$OK$19,18,MATCH(DE13,$OF$1:$OK$1,0))+DE9*SUMPRODUCT($OL$7:$PC$7,$OL$10:$PC$10)*SUMPRODUCT($OF$10:$OI$10,$OF$18:$OI$18)+SUMPRODUCT($OL$7:$PC$7,$OL$11:$PC$11)*SUMPRODUCT($OF$11:$OI$11,$OF$18:$OI$18),"")</f>
        <v/>
      </c>
      <c r="DF18" s="19" t="str">
        <f t="array" ref="DF18">IF(DF7="1",DF284-PRODUCT(DF9,INDEX($OL$1:$PC$19,18,MATCH(DF$2&amp;DF$6,INDEX($OL$1:$PC$19,2,)&amp;INDEX($OL$1:$PC$19,6,),0)))+DF9*SUMPRODUCT($OL$7:$PC$7,$OL$18:$PC$18)-DF$12*INDEX($OF$1:$OK$19,18,MATCH(DF13,$OF$1:$OK$1,0))+DF9*SUMPRODUCT($OL$7:$PC$7,$OL$10:$PC$10)*SUMPRODUCT($OF$10:$OI$10,$OF$18:$OI$18)+SUMPRODUCT($OL$7:$PC$7,$OL$11:$PC$11)*SUMPRODUCT($OF$11:$OI$11,$OF$18:$OI$18),"")</f>
        <v/>
      </c>
      <c r="DG18" s="19" t="str">
        <f t="array" ref="DG18">IF(DG7="1",DG284-PRODUCT(DG9,INDEX($OL$1:$PC$19,18,MATCH(DG$2&amp;DG$6,INDEX($OL$1:$PC$19,2,)&amp;INDEX($OL$1:$PC$19,6,),0)))+DG9*SUMPRODUCT($OL$7:$PC$7,$OL$18:$PC$18)-DG$12*INDEX($OF$1:$OK$19,18,MATCH(DG13,$OF$1:$OK$1,0))+DG9*SUMPRODUCT($OL$7:$PC$7,$OL$10:$PC$10)*SUMPRODUCT($OF$10:$OI$10,$OF$18:$OI$18)+SUMPRODUCT($OL$7:$PC$7,$OL$11:$PC$11)*SUMPRODUCT($OF$11:$OI$11,$OF$18:$OI$18),"")</f>
        <v/>
      </c>
      <c r="DH18" s="19" t="str">
        <f t="array" ref="DH18">IF(DH7="1",DH284-PRODUCT(DH9,INDEX($OL$1:$PC$19,18,MATCH(DH$2&amp;DH$6,INDEX($OL$1:$PC$19,2,)&amp;INDEX($OL$1:$PC$19,6,),0)))+DH9*SUMPRODUCT($OL$7:$PC$7,$OL$18:$PC$18)-DH$12*INDEX($OF$1:$OK$19,18,MATCH(DH13,$OF$1:$OK$1,0))+DH9*SUMPRODUCT($OL$7:$PC$7,$OL$10:$PC$10)*SUMPRODUCT($OF$10:$OI$10,$OF$18:$OI$18)+SUMPRODUCT($OL$7:$PC$7,$OL$11:$PC$11)*SUMPRODUCT($OF$11:$OI$11,$OF$18:$OI$18),"")</f>
        <v/>
      </c>
      <c r="DI18" s="19" t="str">
        <f t="array" ref="DI18">IF(DI7="1",DI284-PRODUCT(DI9,INDEX($OL$1:$PC$19,18,MATCH(DI$2&amp;DI$6,INDEX($OL$1:$PC$19,2,)&amp;INDEX($OL$1:$PC$19,6,),0)))+DI9*SUMPRODUCT($OL$7:$PC$7,$OL$18:$PC$18)-DI$12*INDEX($OF$1:$OK$19,18,MATCH(DI13,$OF$1:$OK$1,0))+DI9*SUMPRODUCT($OL$7:$PC$7,$OL$10:$PC$10)*SUMPRODUCT($OF$10:$OI$10,$OF$18:$OI$18)+SUMPRODUCT($OL$7:$PC$7,$OL$11:$PC$11)*SUMPRODUCT($OF$11:$OI$11,$OF$18:$OI$18),"")</f>
        <v/>
      </c>
      <c r="DJ18" s="19" t="str">
        <f t="array" ref="DJ18">IF(DJ7="1",DJ284-PRODUCT(DJ9,INDEX($OL$1:$PC$19,18,MATCH(DJ$2&amp;DJ$6,INDEX($OL$1:$PC$19,2,)&amp;INDEX($OL$1:$PC$19,6,),0)))+DJ9*SUMPRODUCT($OL$7:$PC$7,$OL$18:$PC$18)-DJ$12*INDEX($OF$1:$OK$19,18,MATCH(DJ13,$OF$1:$OK$1,0))+DJ9*SUMPRODUCT($OL$7:$PC$7,$OL$10:$PC$10)*SUMPRODUCT($OF$10:$OI$10,$OF$18:$OI$18)+SUMPRODUCT($OL$7:$PC$7,$OL$11:$PC$11)*SUMPRODUCT($OF$11:$OI$11,$OF$18:$OI$18),"")</f>
        <v/>
      </c>
      <c r="DK18" s="19" t="str">
        <f t="array" ref="DK18">IF(DK7="1",DK284-PRODUCT(DK9,INDEX($OL$1:$PC$19,18,MATCH(DK$2&amp;DK$6,INDEX($OL$1:$PC$19,2,)&amp;INDEX($OL$1:$PC$19,6,),0)))+DK9*SUMPRODUCT($OL$7:$PC$7,$OL$18:$PC$18)-DK$12*INDEX($OF$1:$OK$19,18,MATCH(DK13,$OF$1:$OK$1,0))+DK9*SUMPRODUCT($OL$7:$PC$7,$OL$10:$PC$10)*SUMPRODUCT($OF$10:$OI$10,$OF$18:$OI$18)+SUMPRODUCT($OL$7:$PC$7,$OL$11:$PC$11)*SUMPRODUCT($OF$11:$OI$11,$OF$18:$OI$18),"")</f>
        <v/>
      </c>
      <c r="DL18" s="19" t="str">
        <f t="array" ref="DL18">IF(DL7="1",DL284-PRODUCT(DL9,INDEX($OL$1:$PC$19,18,MATCH(DL$2&amp;DL$6,INDEX($OL$1:$PC$19,2,)&amp;INDEX($OL$1:$PC$19,6,),0)))+DL9*SUMPRODUCT($OL$7:$PC$7,$OL$18:$PC$18)-DL$12*INDEX($OF$1:$OK$19,18,MATCH(DL13,$OF$1:$OK$1,0))+DL9*SUMPRODUCT($OL$7:$PC$7,$OL$10:$PC$10)*SUMPRODUCT($OF$10:$OI$10,$OF$18:$OI$18)+SUMPRODUCT($OL$7:$PC$7,$OL$11:$PC$11)*SUMPRODUCT($OF$11:$OI$11,$OF$18:$OI$18),"")</f>
        <v/>
      </c>
      <c r="DM18" s="19" t="str">
        <f t="array" ref="DM18">IF(DM7="1",DM284-PRODUCT(DM9,INDEX($OL$1:$PC$19,18,MATCH(DM$2&amp;DM$6,INDEX($OL$1:$PC$19,2,)&amp;INDEX($OL$1:$PC$19,6,),0)))+DM9*SUMPRODUCT($OL$7:$PC$7,$OL$18:$PC$18)-DM$12*INDEX($OF$1:$OK$19,18,MATCH(DM13,$OF$1:$OK$1,0))+DM9*SUMPRODUCT($OL$7:$PC$7,$OL$10:$PC$10)*SUMPRODUCT($OF$10:$OI$10,$OF$18:$OI$18)+SUMPRODUCT($OL$7:$PC$7,$OL$11:$PC$11)*SUMPRODUCT($OF$11:$OI$11,$OF$18:$OI$18),"")</f>
        <v/>
      </c>
      <c r="DN18" s="19" t="str">
        <f t="array" ref="DN18">IF(DN7="1",DN284-PRODUCT(DN9,INDEX($OL$1:$PC$19,18,MATCH(DN$2&amp;DN$6,INDEX($OL$1:$PC$19,2,)&amp;INDEX($OL$1:$PC$19,6,),0)))+DN9*SUMPRODUCT($OL$7:$PC$7,$OL$18:$PC$18)-DN$12*INDEX($OF$1:$OK$19,18,MATCH(DN13,$OF$1:$OK$1,0))+DN9*SUMPRODUCT($OL$7:$PC$7,$OL$10:$PC$10)*SUMPRODUCT($OF$10:$OI$10,$OF$18:$OI$18)+SUMPRODUCT($OL$7:$PC$7,$OL$11:$PC$11)*SUMPRODUCT($OF$11:$OI$11,$OF$18:$OI$18),"")</f>
        <v/>
      </c>
      <c r="DO18" s="19" t="str">
        <f t="array" ref="DO18">IF(DO7="1",DO284-PRODUCT(DO9,INDEX($OL$1:$PC$19,18,MATCH(DO$2&amp;DO$6,INDEX($OL$1:$PC$19,2,)&amp;INDEX($OL$1:$PC$19,6,),0)))+DO9*SUMPRODUCT($OL$7:$PC$7,$OL$18:$PC$18)-DO$12*INDEX($OF$1:$OK$19,18,MATCH(DO13,$OF$1:$OK$1,0))+DO9*SUMPRODUCT($OL$7:$PC$7,$OL$10:$PC$10)*SUMPRODUCT($OF$10:$OI$10,$OF$18:$OI$18)+SUMPRODUCT($OL$7:$PC$7,$OL$11:$PC$11)*SUMPRODUCT($OF$11:$OI$11,$OF$18:$OI$18),"")</f>
        <v/>
      </c>
      <c r="DP18" s="19" t="str">
        <f t="array" ref="DP18">IF(DP7="1",DP284-PRODUCT(DP9,INDEX($OL$1:$PC$19,18,MATCH(DP$2&amp;DP$6,INDEX($OL$1:$PC$19,2,)&amp;INDEX($OL$1:$PC$19,6,),0)))+DP9*SUMPRODUCT($OL$7:$PC$7,$OL$18:$PC$18)-DP$12*INDEX($OF$1:$OK$19,18,MATCH(DP13,$OF$1:$OK$1,0))+DP9*SUMPRODUCT($OL$7:$PC$7,$OL$10:$PC$10)*SUMPRODUCT($OF$10:$OI$10,$OF$18:$OI$18)+SUMPRODUCT($OL$7:$PC$7,$OL$11:$PC$11)*SUMPRODUCT($OF$11:$OI$11,$OF$18:$OI$18),"")</f>
        <v/>
      </c>
      <c r="DQ18" s="19" t="str">
        <f t="array" ref="DQ18">IF(DQ7="1",DQ284-PRODUCT(DQ9,INDEX($OL$1:$PC$19,18,MATCH(DQ$2&amp;DQ$6,INDEX($OL$1:$PC$19,2,)&amp;INDEX($OL$1:$PC$19,6,),0)))+DQ9*SUMPRODUCT($OL$7:$PC$7,$OL$18:$PC$18)-DQ$12*INDEX($OF$1:$OK$19,18,MATCH(DQ13,$OF$1:$OK$1,0))+DQ9*SUMPRODUCT($OL$7:$PC$7,$OL$10:$PC$10)*SUMPRODUCT($OF$10:$OI$10,$OF$18:$OI$18)+SUMPRODUCT($OL$7:$PC$7,$OL$11:$PC$11)*SUMPRODUCT($OF$11:$OI$11,$OF$18:$OI$18),"")</f>
        <v/>
      </c>
      <c r="DR18" s="19" t="str">
        <f t="array" ref="DR18">IF(DR7="1",DR284-PRODUCT(DR9,INDEX($OL$1:$PC$19,18,MATCH(DR$2&amp;DR$6,INDEX($OL$1:$PC$19,2,)&amp;INDEX($OL$1:$PC$19,6,),0)))+DR9*SUMPRODUCT($OL$7:$PC$7,$OL$18:$PC$18)-DR$12*INDEX($OF$1:$OK$19,18,MATCH(DR13,$OF$1:$OK$1,0))+DR9*SUMPRODUCT($OL$7:$PC$7,$OL$10:$PC$10)*SUMPRODUCT($OF$10:$OI$10,$OF$18:$OI$18)+SUMPRODUCT($OL$7:$PC$7,$OL$11:$PC$11)*SUMPRODUCT($OF$11:$OI$11,$OF$18:$OI$18),"")</f>
        <v/>
      </c>
      <c r="DS18" s="19" t="str">
        <f t="array" ref="DS18">IF(DS7="1",DS284-PRODUCT(DS9,INDEX($OL$1:$PC$19,18,MATCH(DS$2&amp;DS$6,INDEX($OL$1:$PC$19,2,)&amp;INDEX($OL$1:$PC$19,6,),0)))+DS9*SUMPRODUCT($OL$7:$PC$7,$OL$18:$PC$18)-DS$12*INDEX($OF$1:$OK$19,18,MATCH(DS13,$OF$1:$OK$1,0))+DS9*SUMPRODUCT($OL$7:$PC$7,$OL$10:$PC$10)*SUMPRODUCT($OF$10:$OI$10,$OF$18:$OI$18)+SUMPRODUCT($OL$7:$PC$7,$OL$11:$PC$11)*SUMPRODUCT($OF$11:$OI$11,$OF$18:$OI$18),"")</f>
        <v/>
      </c>
      <c r="DT18" s="19" t="str">
        <f t="array" ref="DT18">IF(DT7="1",DT284-PRODUCT(DT9,INDEX($OL$1:$PC$19,18,MATCH(DT$2&amp;DT$6,INDEX($OL$1:$PC$19,2,)&amp;INDEX($OL$1:$PC$19,6,),0)))+DT9*SUMPRODUCT($OL$7:$PC$7,$OL$18:$PC$18)-DT$12*INDEX($OF$1:$OK$19,18,MATCH(DT13,$OF$1:$OK$1,0))+DT9*SUMPRODUCT($OL$7:$PC$7,$OL$10:$PC$10)*SUMPRODUCT($OF$10:$OI$10,$OF$18:$OI$18)+SUMPRODUCT($OL$7:$PC$7,$OL$11:$PC$11)*SUMPRODUCT($OF$11:$OI$11,$OF$18:$OI$18),"")</f>
        <v/>
      </c>
      <c r="DU18" s="19" t="str">
        <f t="array" ref="DU18">IF(DU7="1",DU284-PRODUCT(DU9,INDEX($OL$1:$PC$19,18,MATCH(DU$2&amp;DU$6,INDEX($OL$1:$PC$19,2,)&amp;INDEX($OL$1:$PC$19,6,),0)))+DU9*SUMPRODUCT($OL$7:$PC$7,$OL$18:$PC$18)-DU$12*INDEX($OF$1:$OK$19,18,MATCH(DU13,$OF$1:$OK$1,0))+DU9*SUMPRODUCT($OL$7:$PC$7,$OL$10:$PC$10)*SUMPRODUCT($OF$10:$OI$10,$OF$18:$OI$18)+SUMPRODUCT($OL$7:$PC$7,$OL$11:$PC$11)*SUMPRODUCT($OF$11:$OI$11,$OF$18:$OI$18),"")</f>
        <v/>
      </c>
      <c r="DV18" s="19" t="str">
        <f t="array" ref="DV18">IF(DV7="1",DV284-PRODUCT(DV9,INDEX($OL$1:$PC$19,18,MATCH(DV$2&amp;DV$6,INDEX($OL$1:$PC$19,2,)&amp;INDEX($OL$1:$PC$19,6,),0)))+DV9*SUMPRODUCT($OL$7:$PC$7,$OL$18:$PC$18)-DV$12*INDEX($OF$1:$OK$19,18,MATCH(DV13,$OF$1:$OK$1,0))+DV9*SUMPRODUCT($OL$7:$PC$7,$OL$10:$PC$10)*SUMPRODUCT($OF$10:$OI$10,$OF$18:$OI$18)+SUMPRODUCT($OL$7:$PC$7,$OL$11:$PC$11)*SUMPRODUCT($OF$11:$OI$11,$OF$18:$OI$18),"")</f>
        <v/>
      </c>
      <c r="DW18" s="19" t="str">
        <f t="array" ref="DW18">IF(DW7="1",DW284-PRODUCT(DW9,INDEX($OL$1:$PC$19,18,MATCH(DW$2&amp;DW$6,INDEX($OL$1:$PC$19,2,)&amp;INDEX($OL$1:$PC$19,6,),0)))+DW9*SUMPRODUCT($OL$7:$PC$7,$OL$18:$PC$18)-DW$12*INDEX($OF$1:$OK$19,18,MATCH(DW13,$OF$1:$OK$1,0))+DW9*SUMPRODUCT($OL$7:$PC$7,$OL$10:$PC$10)*SUMPRODUCT($OF$10:$OI$10,$OF$18:$OI$18)+SUMPRODUCT($OL$7:$PC$7,$OL$11:$PC$11)*SUMPRODUCT($OF$11:$OI$11,$OF$18:$OI$18),"")</f>
        <v/>
      </c>
      <c r="DX18" s="19" t="str">
        <f t="array" ref="DX18">IF(DX7="1",DX284-PRODUCT(DX9,INDEX($OL$1:$PC$19,18,MATCH(DX$2&amp;DX$6,INDEX($OL$1:$PC$19,2,)&amp;INDEX($OL$1:$PC$19,6,),0)))+DX9*SUMPRODUCT($OL$7:$PC$7,$OL$18:$PC$18)-DX$12*INDEX($OF$1:$OK$19,18,MATCH(DX13,$OF$1:$OK$1,0))+DX9*SUMPRODUCT($OL$7:$PC$7,$OL$10:$PC$10)*SUMPRODUCT($OF$10:$OI$10,$OF$18:$OI$18)+SUMPRODUCT($OL$7:$PC$7,$OL$11:$PC$11)*SUMPRODUCT($OF$11:$OI$11,$OF$18:$OI$18),"")</f>
        <v/>
      </c>
      <c r="DY18" s="19" t="str">
        <f t="array" ref="DY18">IF(DY7="1",DY284-PRODUCT(DY9,INDEX($OL$1:$PC$19,18,MATCH(DY$2&amp;DY$6,INDEX($OL$1:$PC$19,2,)&amp;INDEX($OL$1:$PC$19,6,),0)))+DY9*SUMPRODUCT($OL$7:$PC$7,$OL$18:$PC$18)-DY$12*INDEX($OF$1:$OK$19,18,MATCH(DY13,$OF$1:$OK$1,0))+DY9*SUMPRODUCT($OL$7:$PC$7,$OL$10:$PC$10)*SUMPRODUCT($OF$10:$OI$10,$OF$18:$OI$18)+SUMPRODUCT($OL$7:$PC$7,$OL$11:$PC$11)*SUMPRODUCT($OF$11:$OI$11,$OF$18:$OI$18),"")</f>
        <v/>
      </c>
      <c r="DZ18" s="19" t="str">
        <f t="array" ref="DZ18">IF(DZ7="1",DZ284-PRODUCT(DZ9,INDEX($OL$1:$PC$19,18,MATCH(DZ$2&amp;DZ$6,INDEX($OL$1:$PC$19,2,)&amp;INDEX($OL$1:$PC$19,6,),0)))+DZ9*SUMPRODUCT($OL$7:$PC$7,$OL$18:$PC$18)-DZ$12*INDEX($OF$1:$OK$19,18,MATCH(DZ13,$OF$1:$OK$1,0))+DZ9*SUMPRODUCT($OL$7:$PC$7,$OL$10:$PC$10)*SUMPRODUCT($OF$10:$OI$10,$OF$18:$OI$18)+SUMPRODUCT($OL$7:$PC$7,$OL$11:$PC$11)*SUMPRODUCT($OF$11:$OI$11,$OF$18:$OI$18),"")</f>
        <v/>
      </c>
      <c r="EA18" s="19" t="str">
        <f t="array" ref="EA18">IF(EA7="1",EA284-PRODUCT(EA9,INDEX($OL$1:$PC$19,18,MATCH(EA$2&amp;EA$6,INDEX($OL$1:$PC$19,2,)&amp;INDEX($OL$1:$PC$19,6,),0)))+EA9*SUMPRODUCT($OL$7:$PC$7,$OL$18:$PC$18)-EA$12*INDEX($OF$1:$OK$19,18,MATCH(EA13,$OF$1:$OK$1,0))+EA9*SUMPRODUCT($OL$7:$PC$7,$OL$10:$PC$10)*SUMPRODUCT($OF$10:$OI$10,$OF$18:$OI$18)+SUMPRODUCT($OL$7:$PC$7,$OL$11:$PC$11)*SUMPRODUCT($OF$11:$OI$11,$OF$18:$OI$18),"")</f>
        <v/>
      </c>
      <c r="EB18" s="19" t="str">
        <f t="array" ref="EB18">IF(EB7="1",EB284-PRODUCT(EB9,INDEX($OL$1:$PC$19,18,MATCH(EB$2&amp;EB$6,INDEX($OL$1:$PC$19,2,)&amp;INDEX($OL$1:$PC$19,6,),0)))+EB9*SUMPRODUCT($OL$7:$PC$7,$OL$18:$PC$18)-EB$12*INDEX($OF$1:$OK$19,18,MATCH(EB13,$OF$1:$OK$1,0))+EB9*SUMPRODUCT($OL$7:$PC$7,$OL$10:$PC$10)*SUMPRODUCT($OF$10:$OI$10,$OF$18:$OI$18)+SUMPRODUCT($OL$7:$PC$7,$OL$11:$PC$11)*SUMPRODUCT($OF$11:$OI$11,$OF$18:$OI$18),"")</f>
        <v/>
      </c>
      <c r="EC18" s="19" t="str">
        <f t="array" ref="EC18">IF(EC7="1",EC284-PRODUCT(EC9,INDEX($OL$1:$PC$19,18,MATCH(EC$2&amp;EC$6,INDEX($OL$1:$PC$19,2,)&amp;INDEX($OL$1:$PC$19,6,),0)))+EC9*SUMPRODUCT($OL$7:$PC$7,$OL$18:$PC$18)-EC$12*INDEX($OF$1:$OK$19,18,MATCH(EC13,$OF$1:$OK$1,0))+EC9*SUMPRODUCT($OL$7:$PC$7,$OL$10:$PC$10)*SUMPRODUCT($OF$10:$OI$10,$OF$18:$OI$18)+SUMPRODUCT($OL$7:$PC$7,$OL$11:$PC$11)*SUMPRODUCT($OF$11:$OI$11,$OF$18:$OI$18),"")</f>
        <v/>
      </c>
      <c r="ED18" s="19" t="str">
        <f t="array" ref="ED18">IF(ED7="1",ED284-PRODUCT(ED9,INDEX($OL$1:$PC$19,18,MATCH(ED$2&amp;ED$6,INDEX($OL$1:$PC$19,2,)&amp;INDEX($OL$1:$PC$19,6,),0)))+ED9*SUMPRODUCT($OL$7:$PC$7,$OL$18:$PC$18)-ED$12*INDEX($OF$1:$OK$19,18,MATCH(ED13,$OF$1:$OK$1,0))+ED9*SUMPRODUCT($OL$7:$PC$7,$OL$10:$PC$10)*SUMPRODUCT($OF$10:$OI$10,$OF$18:$OI$18)+SUMPRODUCT($OL$7:$PC$7,$OL$11:$PC$11)*SUMPRODUCT($OF$11:$OI$11,$OF$18:$OI$18),"")</f>
        <v/>
      </c>
      <c r="EE18" s="19" t="str">
        <f t="array" ref="EE18">IF(EE7="1",EE284-PRODUCT(EE9,INDEX($OL$1:$PC$19,18,MATCH(EE$2&amp;EE$6,INDEX($OL$1:$PC$19,2,)&amp;INDEX($OL$1:$PC$19,6,),0)))+EE9*SUMPRODUCT($OL$7:$PC$7,$OL$18:$PC$18)-EE$12*INDEX($OF$1:$OK$19,18,MATCH(EE13,$OF$1:$OK$1,0))+EE9*SUMPRODUCT($OL$7:$PC$7,$OL$10:$PC$10)*SUMPRODUCT($OF$10:$OI$10,$OF$18:$OI$18)+SUMPRODUCT($OL$7:$PC$7,$OL$11:$PC$11)*SUMPRODUCT($OF$11:$OI$11,$OF$18:$OI$18),"")</f>
        <v/>
      </c>
      <c r="EF18" s="19" t="str">
        <f t="array" ref="EF18">IF(EF7="1",EF284-PRODUCT(EF9,INDEX($OL$1:$PC$19,18,MATCH(EF$2&amp;EF$6,INDEX($OL$1:$PC$19,2,)&amp;INDEX($OL$1:$PC$19,6,),0)))+EF9*SUMPRODUCT($OL$7:$PC$7,$OL$18:$PC$18)-EF$12*INDEX($OF$1:$OK$19,18,MATCH(EF13,$OF$1:$OK$1,0))+EF9*SUMPRODUCT($OL$7:$PC$7,$OL$10:$PC$10)*SUMPRODUCT($OF$10:$OI$10,$OF$18:$OI$18)+SUMPRODUCT($OL$7:$PC$7,$OL$11:$PC$11)*SUMPRODUCT($OF$11:$OI$11,$OF$18:$OI$18),"")</f>
        <v/>
      </c>
      <c r="EG18" s="19" t="str">
        <f t="array" ref="EG18">IF(EG7="1",EG284-PRODUCT(EG9,INDEX($OL$1:$PC$19,18,MATCH(EG$2&amp;EG$6,INDEX($OL$1:$PC$19,2,)&amp;INDEX($OL$1:$PC$19,6,),0)))+EG9*SUMPRODUCT($OL$7:$PC$7,$OL$18:$PC$18)-EG$12*INDEX($OF$1:$OK$19,18,MATCH(EG13,$OF$1:$OK$1,0))+EG9*SUMPRODUCT($OL$7:$PC$7,$OL$10:$PC$10)*SUMPRODUCT($OF$10:$OI$10,$OF$18:$OI$18)+SUMPRODUCT($OL$7:$PC$7,$OL$11:$PC$11)*SUMPRODUCT($OF$11:$OI$11,$OF$18:$OI$18),"")</f>
        <v/>
      </c>
      <c r="EH18" s="19" t="str">
        <f t="array" ref="EH18">IF(EH7="1",EH284-PRODUCT(EH9,INDEX($OL$1:$PC$19,18,MATCH(EH$2&amp;EH$6,INDEX($OL$1:$PC$19,2,)&amp;INDEX($OL$1:$PC$19,6,),0)))+EH9*SUMPRODUCT($OL$7:$PC$7,$OL$18:$PC$18)-EH$12*INDEX($OF$1:$OK$19,18,MATCH(EH13,$OF$1:$OK$1,0))+EH9*SUMPRODUCT($OL$7:$PC$7,$OL$10:$PC$10)*SUMPRODUCT($OF$10:$OI$10,$OF$18:$OI$18)+SUMPRODUCT($OL$7:$PC$7,$OL$11:$PC$11)*SUMPRODUCT($OF$11:$OI$11,$OF$18:$OI$18),"")</f>
        <v/>
      </c>
      <c r="EI18" s="19" t="str">
        <f t="array" ref="EI18">IF(EI7="1",EI284-PRODUCT(EI9,INDEX($OL$1:$PC$19,18,MATCH(EI$2&amp;EI$6,INDEX($OL$1:$PC$19,2,)&amp;INDEX($OL$1:$PC$19,6,),0)))+EI9*SUMPRODUCT($OL$7:$PC$7,$OL$18:$PC$18)-EI$12*INDEX($OF$1:$OK$19,18,MATCH(EI13,$OF$1:$OK$1,0))+EI9*SUMPRODUCT($OL$7:$PC$7,$OL$10:$PC$10)*SUMPRODUCT($OF$10:$OI$10,$OF$18:$OI$18)+SUMPRODUCT($OL$7:$PC$7,$OL$11:$PC$11)*SUMPRODUCT($OF$11:$OI$11,$OF$18:$OI$18),"")</f>
        <v/>
      </c>
      <c r="EJ18" s="19" t="str">
        <f t="array" ref="EJ18">IF(EJ7="1",EJ284-PRODUCT(EJ9,INDEX($OL$1:$PC$19,18,MATCH(EJ$2&amp;EJ$6,INDEX($OL$1:$PC$19,2,)&amp;INDEX($OL$1:$PC$19,6,),0)))+EJ9*SUMPRODUCT($OL$7:$PC$7,$OL$18:$PC$18)-EJ$12*INDEX($OF$1:$OK$19,18,MATCH(EJ13,$OF$1:$OK$1,0))+EJ9*SUMPRODUCT($OL$7:$PC$7,$OL$10:$PC$10)*SUMPRODUCT($OF$10:$OI$10,$OF$18:$OI$18)+SUMPRODUCT($OL$7:$PC$7,$OL$11:$PC$11)*SUMPRODUCT($OF$11:$OI$11,$OF$18:$OI$18),"")</f>
        <v/>
      </c>
      <c r="EK18" s="19" t="str">
        <f t="array" ref="EK18">IF(EK7="1",EK284-PRODUCT(EK9,INDEX($OL$1:$PC$19,18,MATCH(EK$2&amp;EK$6,INDEX($OL$1:$PC$19,2,)&amp;INDEX($OL$1:$PC$19,6,),0)))+EK9*SUMPRODUCT($OL$7:$PC$7,$OL$18:$PC$18)-EK$12*INDEX($OF$1:$OK$19,18,MATCH(EK13,$OF$1:$OK$1,0))+EK9*SUMPRODUCT($OL$7:$PC$7,$OL$10:$PC$10)*SUMPRODUCT($OF$10:$OI$10,$OF$18:$OI$18)+SUMPRODUCT($OL$7:$PC$7,$OL$11:$PC$11)*SUMPRODUCT($OF$11:$OI$11,$OF$18:$OI$18),"")</f>
        <v/>
      </c>
      <c r="EL18" s="19" t="str">
        <f t="array" ref="EL18">IF(EL7="1",EL284-PRODUCT(EL9,INDEX($OL$1:$PC$19,18,MATCH(EL$2&amp;EL$6,INDEX($OL$1:$PC$19,2,)&amp;INDEX($OL$1:$PC$19,6,),0)))+EL9*SUMPRODUCT($OL$7:$PC$7,$OL$18:$PC$18)-EL$12*INDEX($OF$1:$OK$19,18,MATCH(EL13,$OF$1:$OK$1,0))+EL9*SUMPRODUCT($OL$7:$PC$7,$OL$10:$PC$10)*SUMPRODUCT($OF$10:$OI$10,$OF$18:$OI$18)+SUMPRODUCT($OL$7:$PC$7,$OL$11:$PC$11)*SUMPRODUCT($OF$11:$OI$11,$OF$18:$OI$18),"")</f>
        <v/>
      </c>
      <c r="EM18" s="19" t="str">
        <f t="array" ref="EM18">IF(EM7="1",EM284-PRODUCT(EM9,INDEX($OL$1:$PC$19,18,MATCH(EM$2&amp;EM$6,INDEX($OL$1:$PC$19,2,)&amp;INDEX($OL$1:$PC$19,6,),0)))+EM9*SUMPRODUCT($OL$7:$PC$7,$OL$18:$PC$18)-EM$12*INDEX($OF$1:$OK$19,18,MATCH(EM13,$OF$1:$OK$1,0))+EM9*SUMPRODUCT($OL$7:$PC$7,$OL$10:$PC$10)*SUMPRODUCT($OF$10:$OI$10,$OF$18:$OI$18)+SUMPRODUCT($OL$7:$PC$7,$OL$11:$PC$11)*SUMPRODUCT($OF$11:$OI$11,$OF$18:$OI$18),"")</f>
        <v/>
      </c>
      <c r="EN18" s="19" t="str">
        <f t="array" ref="EN18">IF(EN7="1",EN284-PRODUCT(EN9,INDEX($OL$1:$PC$19,18,MATCH(EN$2&amp;EN$6,INDEX($OL$1:$PC$19,2,)&amp;INDEX($OL$1:$PC$19,6,),0)))+EN9*SUMPRODUCT($OL$7:$PC$7,$OL$18:$PC$18)-EN$12*INDEX($OF$1:$OK$19,18,MATCH(EN13,$OF$1:$OK$1,0))+EN9*SUMPRODUCT($OL$7:$PC$7,$OL$10:$PC$10)*SUMPRODUCT($OF$10:$OI$10,$OF$18:$OI$18)+SUMPRODUCT($OL$7:$PC$7,$OL$11:$PC$11)*SUMPRODUCT($OF$11:$OI$11,$OF$18:$OI$18),"")</f>
        <v/>
      </c>
      <c r="EO18" s="19" t="str">
        <f t="array" ref="EO18">IF(EO7="1",EO284-PRODUCT(EO9,INDEX($OL$1:$PC$19,18,MATCH(EO$2&amp;EO$6,INDEX($OL$1:$PC$19,2,)&amp;INDEX($OL$1:$PC$19,6,),0)))+EO9*SUMPRODUCT($OL$7:$PC$7,$OL$18:$PC$18)-EO$12*INDEX($OF$1:$OK$19,18,MATCH(EO13,$OF$1:$OK$1,0))+EO9*SUMPRODUCT($OL$7:$PC$7,$OL$10:$PC$10)*SUMPRODUCT($OF$10:$OI$10,$OF$18:$OI$18)+SUMPRODUCT($OL$7:$PC$7,$OL$11:$PC$11)*SUMPRODUCT($OF$11:$OI$11,$OF$18:$OI$18),"")</f>
        <v/>
      </c>
      <c r="EP18" s="19" t="str">
        <f t="array" ref="EP18">IF(EP7="1",EP284-PRODUCT(EP9,INDEX($OL$1:$PC$19,18,MATCH(EP$2&amp;EP$6,INDEX($OL$1:$PC$19,2,)&amp;INDEX($OL$1:$PC$19,6,),0)))+EP9*SUMPRODUCT($OL$7:$PC$7,$OL$18:$PC$18)-EP$12*INDEX($OF$1:$OK$19,18,MATCH(EP13,$OF$1:$OK$1,0))+EP9*SUMPRODUCT($OL$7:$PC$7,$OL$10:$PC$10)*SUMPRODUCT($OF$10:$OI$10,$OF$18:$OI$18)+SUMPRODUCT($OL$7:$PC$7,$OL$11:$PC$11)*SUMPRODUCT($OF$11:$OI$11,$OF$18:$OI$18),"")</f>
        <v/>
      </c>
      <c r="EQ18" s="19" t="str">
        <f t="array" ref="EQ18">IF(EQ7="1",EQ284-PRODUCT(EQ9,INDEX($OL$1:$PC$19,18,MATCH(EQ$2&amp;EQ$6,INDEX($OL$1:$PC$19,2,)&amp;INDEX($OL$1:$PC$19,6,),0)))+EQ9*SUMPRODUCT($OL$7:$PC$7,$OL$18:$PC$18)-EQ$12*INDEX($OF$1:$OK$19,18,MATCH(EQ13,$OF$1:$OK$1,0))+EQ9*SUMPRODUCT($OL$7:$PC$7,$OL$10:$PC$10)*SUMPRODUCT($OF$10:$OI$10,$OF$18:$OI$18)+SUMPRODUCT($OL$7:$PC$7,$OL$11:$PC$11)*SUMPRODUCT($OF$11:$OI$11,$OF$18:$OI$18),"")</f>
        <v/>
      </c>
      <c r="ER18" s="19" t="str">
        <f t="array" ref="ER18">IF(ER7="1",ER284-PRODUCT(ER9,INDEX($OL$1:$PC$19,18,MATCH(ER$2&amp;ER$6,INDEX($OL$1:$PC$19,2,)&amp;INDEX($OL$1:$PC$19,6,),0)))+ER9*SUMPRODUCT($OL$7:$PC$7,$OL$18:$PC$18)-ER$12*INDEX($OF$1:$OK$19,18,MATCH(ER13,$OF$1:$OK$1,0))+ER9*SUMPRODUCT($OL$7:$PC$7,$OL$10:$PC$10)*SUMPRODUCT($OF$10:$OI$10,$OF$18:$OI$18)+SUMPRODUCT($OL$7:$PC$7,$OL$11:$PC$11)*SUMPRODUCT($OF$11:$OI$11,$OF$18:$OI$18),"")</f>
        <v/>
      </c>
      <c r="ES18" s="19" t="str">
        <f t="array" ref="ES18">IF(ES7="1",ES284-PRODUCT(ES9,INDEX($OL$1:$PC$19,18,MATCH(ES$2&amp;ES$6,INDEX($OL$1:$PC$19,2,)&amp;INDEX($OL$1:$PC$19,6,),0)))+ES9*SUMPRODUCT($OL$7:$PC$7,$OL$18:$PC$18)-ES$12*INDEX($OF$1:$OK$19,18,MATCH(ES13,$OF$1:$OK$1,0))+ES9*SUMPRODUCT($OL$7:$PC$7,$OL$10:$PC$10)*SUMPRODUCT($OF$10:$OI$10,$OF$18:$OI$18)+SUMPRODUCT($OL$7:$PC$7,$OL$11:$PC$11)*SUMPRODUCT($OF$11:$OI$11,$OF$18:$OI$18),"")</f>
        <v/>
      </c>
      <c r="ET18" s="19" t="str">
        <f t="array" ref="ET18">IF(ET7="1",ET284-PRODUCT(ET9,INDEX($OL$1:$PC$19,18,MATCH(ET$2&amp;ET$6,INDEX($OL$1:$PC$19,2,)&amp;INDEX($OL$1:$PC$19,6,),0)))+ET9*SUMPRODUCT($OL$7:$PC$7,$OL$18:$PC$18)-ET$12*INDEX($OF$1:$OK$19,18,MATCH(ET13,$OF$1:$OK$1,0))+ET9*SUMPRODUCT($OL$7:$PC$7,$OL$10:$PC$10)*SUMPRODUCT($OF$10:$OI$10,$OF$18:$OI$18)+SUMPRODUCT($OL$7:$PC$7,$OL$11:$PC$11)*SUMPRODUCT($OF$11:$OI$11,$OF$18:$OI$18),"")</f>
        <v/>
      </c>
      <c r="EU18" s="19" t="str">
        <f t="array" ref="EU18">IF(EU7="1",EU284-PRODUCT(EU9,INDEX($OL$1:$PC$19,18,MATCH(EU$2&amp;EU$6,INDEX($OL$1:$PC$19,2,)&amp;INDEX($OL$1:$PC$19,6,),0)))+EU9*SUMPRODUCT($OL$7:$PC$7,$OL$18:$PC$18)-EU$12*INDEX($OF$1:$OK$19,18,MATCH(EU13,$OF$1:$OK$1,0))+EU9*SUMPRODUCT($OL$7:$PC$7,$OL$10:$PC$10)*SUMPRODUCT($OF$10:$OI$10,$OF$18:$OI$18)+SUMPRODUCT($OL$7:$PC$7,$OL$11:$PC$11)*SUMPRODUCT($OF$11:$OI$11,$OF$18:$OI$18),"")</f>
        <v/>
      </c>
      <c r="EV18" s="19" t="str">
        <f t="array" ref="EV18">IF(EV7="1",EV284-PRODUCT(EV9,INDEX($OL$1:$PC$19,18,MATCH(EV$2&amp;EV$6,INDEX($OL$1:$PC$19,2,)&amp;INDEX($OL$1:$PC$19,6,),0)))+EV9*SUMPRODUCT($OL$7:$PC$7,$OL$18:$PC$18)-EV$12*INDEX($OF$1:$OK$19,18,MATCH(EV13,$OF$1:$OK$1,0))+EV9*SUMPRODUCT($OL$7:$PC$7,$OL$10:$PC$10)*SUMPRODUCT($OF$10:$OI$10,$OF$18:$OI$18)+SUMPRODUCT($OL$7:$PC$7,$OL$11:$PC$11)*SUMPRODUCT($OF$11:$OI$11,$OF$18:$OI$18),"")</f>
        <v/>
      </c>
      <c r="EW18" s="19" t="str">
        <f t="array" ref="EW18">IF(EW7="1",EW284-PRODUCT(EW9,INDEX($OL$1:$PC$19,18,MATCH(EW$2&amp;EW$6,INDEX($OL$1:$PC$19,2,)&amp;INDEX($OL$1:$PC$19,6,),0)))+EW9*SUMPRODUCT($OL$7:$PC$7,$OL$18:$PC$18)-EW$12*INDEX($OF$1:$OK$19,18,MATCH(EW13,$OF$1:$OK$1,0))+EW9*SUMPRODUCT($OL$7:$PC$7,$OL$10:$PC$10)*SUMPRODUCT($OF$10:$OI$10,$OF$18:$OI$18)+SUMPRODUCT($OL$7:$PC$7,$OL$11:$PC$11)*SUMPRODUCT($OF$11:$OI$11,$OF$18:$OI$18),"")</f>
        <v/>
      </c>
      <c r="EX18" s="19" t="str">
        <f t="array" ref="EX18">IF(EX7="1",EX284-PRODUCT(EX9,INDEX($OL$1:$PC$19,18,MATCH(EX$2&amp;EX$6,INDEX($OL$1:$PC$19,2,)&amp;INDEX($OL$1:$PC$19,6,),0)))+EX9*SUMPRODUCT($OL$7:$PC$7,$OL$18:$PC$18)-EX$12*INDEX($OF$1:$OK$19,18,MATCH(EX13,$OF$1:$OK$1,0))+EX9*SUMPRODUCT($OL$7:$PC$7,$OL$10:$PC$10)*SUMPRODUCT($OF$10:$OI$10,$OF$18:$OI$18)+SUMPRODUCT($OL$7:$PC$7,$OL$11:$PC$11)*SUMPRODUCT($OF$11:$OI$11,$OF$18:$OI$18),"")</f>
        <v/>
      </c>
      <c r="EY18" s="19" t="str">
        <f t="array" ref="EY18">IF(EY7="1",EY284-PRODUCT(EY9,INDEX($OL$1:$PC$19,18,MATCH(EY$2&amp;EY$6,INDEX($OL$1:$PC$19,2,)&amp;INDEX($OL$1:$PC$19,6,),0)))+EY9*SUMPRODUCT($OL$7:$PC$7,$OL$18:$PC$18)-EY$12*INDEX($OF$1:$OK$19,18,MATCH(EY13,$OF$1:$OK$1,0))+EY9*SUMPRODUCT($OL$7:$PC$7,$OL$10:$PC$10)*SUMPRODUCT($OF$10:$OI$10,$OF$18:$OI$18)+SUMPRODUCT($OL$7:$PC$7,$OL$11:$PC$11)*SUMPRODUCT($OF$11:$OI$11,$OF$18:$OI$18),"")</f>
        <v/>
      </c>
      <c r="EZ18" s="19" t="str">
        <f t="array" ref="EZ18">IF(EZ7="1",EZ284-PRODUCT(EZ9,INDEX($OL$1:$PC$19,18,MATCH(EZ$2&amp;EZ$6,INDEX($OL$1:$PC$19,2,)&amp;INDEX($OL$1:$PC$19,6,),0)))+EZ9*SUMPRODUCT($OL$7:$PC$7,$OL$18:$PC$18)-EZ$12*INDEX($OF$1:$OK$19,18,MATCH(EZ13,$OF$1:$OK$1,0))+EZ9*SUMPRODUCT($OL$7:$PC$7,$OL$10:$PC$10)*SUMPRODUCT($OF$10:$OI$10,$OF$18:$OI$18)+SUMPRODUCT($OL$7:$PC$7,$OL$11:$PC$11)*SUMPRODUCT($OF$11:$OI$11,$OF$18:$OI$18),"")</f>
        <v/>
      </c>
      <c r="FA18" s="19" t="str">
        <f t="array" ref="FA18">IF(FA7="1",FA284-PRODUCT(FA9,INDEX($OL$1:$PC$19,18,MATCH(FA$2&amp;FA$6,INDEX($OL$1:$PC$19,2,)&amp;INDEX($OL$1:$PC$19,6,),0)))+FA9*SUMPRODUCT($OL$7:$PC$7,$OL$18:$PC$18)-FA$12*INDEX($OF$1:$OK$19,18,MATCH(FA13,$OF$1:$OK$1,0))+FA9*SUMPRODUCT($OL$7:$PC$7,$OL$10:$PC$10)*SUMPRODUCT($OF$10:$OI$10,$OF$18:$OI$18)+SUMPRODUCT($OL$7:$PC$7,$OL$11:$PC$11)*SUMPRODUCT($OF$11:$OI$11,$OF$18:$OI$18),"")</f>
        <v/>
      </c>
      <c r="FB18" s="19" t="str">
        <f t="array" ref="FB18">IF(FB7="1",FB284-PRODUCT(FB9,INDEX($OL$1:$PC$19,18,MATCH(FB$2&amp;FB$6,INDEX($OL$1:$PC$19,2,)&amp;INDEX($OL$1:$PC$19,6,),0)))+FB9*SUMPRODUCT($OL$7:$PC$7,$OL$18:$PC$18)-FB$12*INDEX($OF$1:$OK$19,18,MATCH(FB13,$OF$1:$OK$1,0))+FB9*SUMPRODUCT($OL$7:$PC$7,$OL$10:$PC$10)*SUMPRODUCT($OF$10:$OI$10,$OF$18:$OI$18)+SUMPRODUCT($OL$7:$PC$7,$OL$11:$PC$11)*SUMPRODUCT($OF$11:$OI$11,$OF$18:$OI$18),"")</f>
        <v/>
      </c>
      <c r="FC18" s="19" t="str">
        <f t="array" ref="FC18">IF(FC7="1",FC284-PRODUCT(FC9,INDEX($OL$1:$PC$19,18,MATCH(FC$2&amp;FC$6,INDEX($OL$1:$PC$19,2,)&amp;INDEX($OL$1:$PC$19,6,),0)))+FC9*SUMPRODUCT($OL$7:$PC$7,$OL$18:$PC$18)-FC$12*INDEX($OF$1:$OK$19,18,MATCH(FC13,$OF$1:$OK$1,0))+FC9*SUMPRODUCT($OL$7:$PC$7,$OL$10:$PC$10)*SUMPRODUCT($OF$10:$OI$10,$OF$18:$OI$18)+SUMPRODUCT($OL$7:$PC$7,$OL$11:$PC$11)*SUMPRODUCT($OF$11:$OI$11,$OF$18:$OI$18),"")</f>
        <v/>
      </c>
      <c r="FD18" s="19" t="str">
        <f t="array" ref="FD18">IF(FD7="1",FD284-PRODUCT(FD9,INDEX($OL$1:$PC$19,18,MATCH(FD$2&amp;FD$6,INDEX($OL$1:$PC$19,2,)&amp;INDEX($OL$1:$PC$19,6,),0)))+FD9*SUMPRODUCT($OL$7:$PC$7,$OL$18:$PC$18)-FD$12*INDEX($OF$1:$OK$19,18,MATCH(FD13,$OF$1:$OK$1,0))+FD9*SUMPRODUCT($OL$7:$PC$7,$OL$10:$PC$10)*SUMPRODUCT($OF$10:$OI$10,$OF$18:$OI$18)+SUMPRODUCT($OL$7:$PC$7,$OL$11:$PC$11)*SUMPRODUCT($OF$11:$OI$11,$OF$18:$OI$18),"")</f>
        <v/>
      </c>
      <c r="FE18" s="19" t="str">
        <f t="array" ref="FE18">IF(FE7="1",FE284-PRODUCT(FE9,INDEX($OL$1:$PC$19,18,MATCH(FE$2&amp;FE$6,INDEX($OL$1:$PC$19,2,)&amp;INDEX($OL$1:$PC$19,6,),0)))+FE9*SUMPRODUCT($OL$7:$PC$7,$OL$18:$PC$18)-FE$12*INDEX($OF$1:$OK$19,18,MATCH(FE13,$OF$1:$OK$1,0))+FE9*SUMPRODUCT($OL$7:$PC$7,$OL$10:$PC$10)*SUMPRODUCT($OF$10:$OI$10,$OF$18:$OI$18)+SUMPRODUCT($OL$7:$PC$7,$OL$11:$PC$11)*SUMPRODUCT($OF$11:$OI$11,$OF$18:$OI$18),"")</f>
        <v/>
      </c>
      <c r="FF18" s="19" t="str">
        <f t="array" ref="FF18">IF(FF7="1",FF284-PRODUCT(FF9,INDEX($OL$1:$PC$19,18,MATCH(FF$2&amp;FF$6,INDEX($OL$1:$PC$19,2,)&amp;INDEX($OL$1:$PC$19,6,),0)))+FF9*SUMPRODUCT($OL$7:$PC$7,$OL$18:$PC$18)-FF$12*INDEX($OF$1:$OK$19,18,MATCH(FF13,$OF$1:$OK$1,0))+FF9*SUMPRODUCT($OL$7:$PC$7,$OL$10:$PC$10)*SUMPRODUCT($OF$10:$OI$10,$OF$18:$OI$18)+SUMPRODUCT($OL$7:$PC$7,$OL$11:$PC$11)*SUMPRODUCT($OF$11:$OI$11,$OF$18:$OI$18),"")</f>
        <v/>
      </c>
      <c r="FG18" s="19" t="str">
        <f t="array" ref="FG18">IF(FG7="1",FG284-PRODUCT(FG9,INDEX($OL$1:$PC$19,18,MATCH(FG$2&amp;FG$6,INDEX($OL$1:$PC$19,2,)&amp;INDEX($OL$1:$PC$19,6,),0)))+FG9*SUMPRODUCT($OL$7:$PC$7,$OL$18:$PC$18)-FG$12*INDEX($OF$1:$OK$19,18,MATCH(FG13,$OF$1:$OK$1,0))+FG9*SUMPRODUCT($OL$7:$PC$7,$OL$10:$PC$10)*SUMPRODUCT($OF$10:$OI$10,$OF$18:$OI$18)+SUMPRODUCT($OL$7:$PC$7,$OL$11:$PC$11)*SUMPRODUCT($OF$11:$OI$11,$OF$18:$OI$18),"")</f>
        <v/>
      </c>
      <c r="FH18" s="19" t="str">
        <f t="array" ref="FH18">IF(FH7="1",FH284-PRODUCT(FH9,INDEX($OL$1:$PC$19,18,MATCH(FH$2&amp;FH$6,INDEX($OL$1:$PC$19,2,)&amp;INDEX($OL$1:$PC$19,6,),0)))+FH9*SUMPRODUCT($OL$7:$PC$7,$OL$18:$PC$18)-FH$12*INDEX($OF$1:$OK$19,18,MATCH(FH13,$OF$1:$OK$1,0))+FH9*SUMPRODUCT($OL$7:$PC$7,$OL$10:$PC$10)*SUMPRODUCT($OF$10:$OI$10,$OF$18:$OI$18)+SUMPRODUCT($OL$7:$PC$7,$OL$11:$PC$11)*SUMPRODUCT($OF$11:$OI$11,$OF$18:$OI$18),"")</f>
        <v/>
      </c>
      <c r="FI18" s="19" t="str">
        <f t="array" ref="FI18">IF(FI7="1",FI284-PRODUCT(FI9,INDEX($OL$1:$PC$19,18,MATCH(FI$2&amp;FI$6,INDEX($OL$1:$PC$19,2,)&amp;INDEX($OL$1:$PC$19,6,),0)))+FI9*SUMPRODUCT($OL$7:$PC$7,$OL$18:$PC$18)-FI$12*INDEX($OF$1:$OK$19,18,MATCH(FI13,$OF$1:$OK$1,0))+FI9*SUMPRODUCT($OL$7:$PC$7,$OL$10:$PC$10)*SUMPRODUCT($OF$10:$OI$10,$OF$18:$OI$18)+SUMPRODUCT($OL$7:$PC$7,$OL$11:$PC$11)*SUMPRODUCT($OF$11:$OI$11,$OF$18:$OI$18),"")</f>
        <v/>
      </c>
      <c r="FJ18" s="19" t="str">
        <f t="array" ref="FJ18">IF(FJ7="1",FJ284-PRODUCT(FJ9,INDEX($OL$1:$PC$19,18,MATCH(FJ$2&amp;FJ$6,INDEX($OL$1:$PC$19,2,)&amp;INDEX($OL$1:$PC$19,6,),0)))+FJ9*SUMPRODUCT($OL$7:$PC$7,$OL$18:$PC$18)-FJ$12*INDEX($OF$1:$OK$19,18,MATCH(FJ13,$OF$1:$OK$1,0))+FJ9*SUMPRODUCT($OL$7:$PC$7,$OL$10:$PC$10)*SUMPRODUCT($OF$10:$OI$10,$OF$18:$OI$18)+SUMPRODUCT($OL$7:$PC$7,$OL$11:$PC$11)*SUMPRODUCT($OF$11:$OI$11,$OF$18:$OI$18),"")</f>
        <v/>
      </c>
      <c r="FK18" s="19" t="str">
        <f t="array" ref="FK18">IF(FK7="1",FK284-PRODUCT(FK9,INDEX($OL$1:$PC$19,18,MATCH(FK$2&amp;FK$6,INDEX($OL$1:$PC$19,2,)&amp;INDEX($OL$1:$PC$19,6,),0)))+FK9*SUMPRODUCT($OL$7:$PC$7,$OL$18:$PC$18)-FK$12*INDEX($OF$1:$OK$19,18,MATCH(FK13,$OF$1:$OK$1,0))+FK9*SUMPRODUCT($OL$7:$PC$7,$OL$10:$PC$10)*SUMPRODUCT($OF$10:$OI$10,$OF$18:$OI$18)+SUMPRODUCT($OL$7:$PC$7,$OL$11:$PC$11)*SUMPRODUCT($OF$11:$OI$11,$OF$18:$OI$18),"")</f>
        <v/>
      </c>
      <c r="FL18" s="19" t="str">
        <f t="array" ref="FL18">IF(FL7="1",FL284-PRODUCT(FL9,INDEX($OL$1:$PC$19,18,MATCH(FL$2&amp;FL$6,INDEX($OL$1:$PC$19,2,)&amp;INDEX($OL$1:$PC$19,6,),0)))+FL9*SUMPRODUCT($OL$7:$PC$7,$OL$18:$PC$18)-FL$12*INDEX($OF$1:$OK$19,18,MATCH(FL13,$OF$1:$OK$1,0))+FL9*SUMPRODUCT($OL$7:$PC$7,$OL$10:$PC$10)*SUMPRODUCT($OF$10:$OI$10,$OF$18:$OI$18)+SUMPRODUCT($OL$7:$PC$7,$OL$11:$PC$11)*SUMPRODUCT($OF$11:$OI$11,$OF$18:$OI$18),"")</f>
        <v/>
      </c>
      <c r="FM18" s="19" t="str">
        <f t="array" ref="FM18">IF(FM7="1",FM284-PRODUCT(FM9,INDEX($OL$1:$PC$19,18,MATCH(FM$2&amp;FM$6,INDEX($OL$1:$PC$19,2,)&amp;INDEX($OL$1:$PC$19,6,),0)))+FM9*SUMPRODUCT($OL$7:$PC$7,$OL$18:$PC$18)-FM$12*INDEX($OF$1:$OK$19,18,MATCH(FM13,$OF$1:$OK$1,0))+FM9*SUMPRODUCT($OL$7:$PC$7,$OL$10:$PC$10)*SUMPRODUCT($OF$10:$OI$10,$OF$18:$OI$18)+SUMPRODUCT($OL$7:$PC$7,$OL$11:$PC$11)*SUMPRODUCT($OF$11:$OI$11,$OF$18:$OI$18),"")</f>
        <v/>
      </c>
      <c r="FN18" s="19" t="str">
        <f t="array" ref="FN18">IF(FN7="1",FN284-PRODUCT(FN9,INDEX($OL$1:$PC$19,18,MATCH(FN$2&amp;FN$6,INDEX($OL$1:$PC$19,2,)&amp;INDEX($OL$1:$PC$19,6,),0)))+FN9*SUMPRODUCT($OL$7:$PC$7,$OL$18:$PC$18)-FN$12*INDEX($OF$1:$OK$19,18,MATCH(FN13,$OF$1:$OK$1,0))+FN9*SUMPRODUCT($OL$7:$PC$7,$OL$10:$PC$10)*SUMPRODUCT($OF$10:$OI$10,$OF$18:$OI$18)+SUMPRODUCT($OL$7:$PC$7,$OL$11:$PC$11)*SUMPRODUCT($OF$11:$OI$11,$OF$18:$OI$18),"")</f>
        <v/>
      </c>
      <c r="FO18" s="19" t="str">
        <f t="array" ref="FO18">IF(FO7="1",FO284-PRODUCT(FO9,INDEX($OL$1:$PC$19,18,MATCH(FO$2&amp;FO$6,INDEX($OL$1:$PC$19,2,)&amp;INDEX($OL$1:$PC$19,6,),0)))+FO9*SUMPRODUCT($OL$7:$PC$7,$OL$18:$PC$18)-FO$12*INDEX($OF$1:$OK$19,18,MATCH(FO13,$OF$1:$OK$1,0))+FO9*SUMPRODUCT($OL$7:$PC$7,$OL$10:$PC$10)*SUMPRODUCT($OF$10:$OI$10,$OF$18:$OI$18)+SUMPRODUCT($OL$7:$PC$7,$OL$11:$PC$11)*SUMPRODUCT($OF$11:$OI$11,$OF$18:$OI$18),"")</f>
        <v/>
      </c>
      <c r="FP18" s="19" t="str">
        <f t="array" ref="FP18">IF(FP7="1",FP284-PRODUCT(FP9,INDEX($OL$1:$PC$19,18,MATCH(FP$2&amp;FP$6,INDEX($OL$1:$PC$19,2,)&amp;INDEX($OL$1:$PC$19,6,),0)))+FP9*SUMPRODUCT($OL$7:$PC$7,$OL$18:$PC$18)-FP$12*INDEX($OF$1:$OK$19,18,MATCH(FP13,$OF$1:$OK$1,0))+FP9*SUMPRODUCT($OL$7:$PC$7,$OL$10:$PC$10)*SUMPRODUCT($OF$10:$OI$10,$OF$18:$OI$18)+SUMPRODUCT($OL$7:$PC$7,$OL$11:$PC$11)*SUMPRODUCT($OF$11:$OI$11,$OF$18:$OI$18),"")</f>
        <v/>
      </c>
      <c r="FQ18" s="19" t="str">
        <f t="array" ref="FQ18">IF(FQ7="1",FQ284-PRODUCT(FQ9,INDEX($OL$1:$PC$19,18,MATCH(FQ$2&amp;FQ$6,INDEX($OL$1:$PC$19,2,)&amp;INDEX($OL$1:$PC$19,6,),0)))+FQ9*SUMPRODUCT($OL$7:$PC$7,$OL$18:$PC$18)-FQ$12*INDEX($OF$1:$OK$19,18,MATCH(FQ13,$OF$1:$OK$1,0))+FQ9*SUMPRODUCT($OL$7:$PC$7,$OL$10:$PC$10)*SUMPRODUCT($OF$10:$OI$10,$OF$18:$OI$18)+SUMPRODUCT($OL$7:$PC$7,$OL$11:$PC$11)*SUMPRODUCT($OF$11:$OI$11,$OF$18:$OI$18),"")</f>
        <v/>
      </c>
      <c r="FR18" s="19" t="str">
        <f t="array" ref="FR18">IF(FR7="1",FR284-PRODUCT(FR9,INDEX($OL$1:$PC$19,18,MATCH(FR$2&amp;FR$6,INDEX($OL$1:$PC$19,2,)&amp;INDEX($OL$1:$PC$19,6,),0)))+FR9*SUMPRODUCT($OL$7:$PC$7,$OL$18:$PC$18)-FR$12*INDEX($OF$1:$OK$19,18,MATCH(FR13,$OF$1:$OK$1,0))+FR9*SUMPRODUCT($OL$7:$PC$7,$OL$10:$PC$10)*SUMPRODUCT($OF$10:$OI$10,$OF$18:$OI$18)+SUMPRODUCT($OL$7:$PC$7,$OL$11:$PC$11)*SUMPRODUCT($OF$11:$OI$11,$OF$18:$OI$18),"")</f>
        <v/>
      </c>
      <c r="FS18" s="19" t="str">
        <f t="array" ref="FS18">IF(FS7="1",FS284-PRODUCT(FS9,INDEX($OL$1:$PC$19,18,MATCH(FS$2&amp;FS$6,INDEX($OL$1:$PC$19,2,)&amp;INDEX($OL$1:$PC$19,6,),0)))+FS9*SUMPRODUCT($OL$7:$PC$7,$OL$18:$PC$18)-FS$12*INDEX($OF$1:$OK$19,18,MATCH(FS13,$OF$1:$OK$1,0))+FS9*SUMPRODUCT($OL$7:$PC$7,$OL$10:$PC$10)*SUMPRODUCT($OF$10:$OI$10,$OF$18:$OI$18)+SUMPRODUCT($OL$7:$PC$7,$OL$11:$PC$11)*SUMPRODUCT($OF$11:$OI$11,$OF$18:$OI$18),"")</f>
        <v/>
      </c>
      <c r="FT18" s="19" t="str">
        <f t="array" ref="FT18">IF(FT7="1",FT284-PRODUCT(FT9,INDEX($OL$1:$PC$19,18,MATCH(FT$2&amp;FT$6,INDEX($OL$1:$PC$19,2,)&amp;INDEX($OL$1:$PC$19,6,),0)))+FT9*SUMPRODUCT($OL$7:$PC$7,$OL$18:$PC$18)-FT$12*INDEX($OF$1:$OK$19,18,MATCH(FT13,$OF$1:$OK$1,0))+FT9*SUMPRODUCT($OL$7:$PC$7,$OL$10:$PC$10)*SUMPRODUCT($OF$10:$OI$10,$OF$18:$OI$18)+SUMPRODUCT($OL$7:$PC$7,$OL$11:$PC$11)*SUMPRODUCT($OF$11:$OI$11,$OF$18:$OI$18),"")</f>
        <v/>
      </c>
      <c r="FU18" s="19" t="str">
        <f t="array" ref="FU18">IF(FU7="1",FU284-PRODUCT(FU9,INDEX($OL$1:$PC$19,18,MATCH(FU$2&amp;FU$6,INDEX($OL$1:$PC$19,2,)&amp;INDEX($OL$1:$PC$19,6,),0)))+FU9*SUMPRODUCT($OL$7:$PC$7,$OL$18:$PC$18)-FU$12*INDEX($OF$1:$OK$19,18,MATCH(FU13,$OF$1:$OK$1,0))+FU9*SUMPRODUCT($OL$7:$PC$7,$OL$10:$PC$10)*SUMPRODUCT($OF$10:$OI$10,$OF$18:$OI$18)+SUMPRODUCT($OL$7:$PC$7,$OL$11:$PC$11)*SUMPRODUCT($OF$11:$OI$11,$OF$18:$OI$18),"")</f>
        <v/>
      </c>
      <c r="FV18" s="19" t="str">
        <f t="array" ref="FV18">IF(FV7="1",FV284-PRODUCT(FV9,INDEX($OL$1:$PC$19,18,MATCH(FV$2&amp;FV$6,INDEX($OL$1:$PC$19,2,)&amp;INDEX($OL$1:$PC$19,6,),0)))+FV9*SUMPRODUCT($OL$7:$PC$7,$OL$18:$PC$18)-FV$12*INDEX($OF$1:$OK$19,18,MATCH(FV13,$OF$1:$OK$1,0))+FV9*SUMPRODUCT($OL$7:$PC$7,$OL$10:$PC$10)*SUMPRODUCT($OF$10:$OI$10,$OF$18:$OI$18)+SUMPRODUCT($OL$7:$PC$7,$OL$11:$PC$11)*SUMPRODUCT($OF$11:$OI$11,$OF$18:$OI$18),"")</f>
        <v/>
      </c>
      <c r="FW18" s="19" t="str">
        <f t="array" ref="FW18">IF(FW7="1",FW284-PRODUCT(FW9,INDEX($OL$1:$PC$19,18,MATCH(FW$2&amp;FW$6,INDEX($OL$1:$PC$19,2,)&amp;INDEX($OL$1:$PC$19,6,),0)))+FW9*SUMPRODUCT($OL$7:$PC$7,$OL$18:$PC$18)-FW$12*INDEX($OF$1:$OK$19,18,MATCH(FW13,$OF$1:$OK$1,0))+FW9*SUMPRODUCT($OL$7:$PC$7,$OL$10:$PC$10)*SUMPRODUCT($OF$10:$OI$10,$OF$18:$OI$18)+SUMPRODUCT($OL$7:$PC$7,$OL$11:$PC$11)*SUMPRODUCT($OF$11:$OI$11,$OF$18:$OI$18),"")</f>
        <v/>
      </c>
      <c r="FX18" s="19" t="str">
        <f t="array" ref="FX18">IF(FX7="1",FX284-PRODUCT(FX9,INDEX($OL$1:$PC$19,18,MATCH(FX$2&amp;FX$6,INDEX($OL$1:$PC$19,2,)&amp;INDEX($OL$1:$PC$19,6,),0)))+FX9*SUMPRODUCT($OL$7:$PC$7,$OL$18:$PC$18)-FX$12*INDEX($OF$1:$OK$19,18,MATCH(FX13,$OF$1:$OK$1,0))+FX9*SUMPRODUCT($OL$7:$PC$7,$OL$10:$PC$10)*SUMPRODUCT($OF$10:$OI$10,$OF$18:$OI$18)+SUMPRODUCT($OL$7:$PC$7,$OL$11:$PC$11)*SUMPRODUCT($OF$11:$OI$11,$OF$18:$OI$18),"")</f>
        <v/>
      </c>
      <c r="FY18" s="19" t="str">
        <f t="array" ref="FY18">IF(FY7="1",FY284-PRODUCT(FY9,INDEX($OL$1:$PC$19,18,MATCH(FY$2&amp;FY$6,INDEX($OL$1:$PC$19,2,)&amp;INDEX($OL$1:$PC$19,6,),0)))+FY9*SUMPRODUCT($OL$7:$PC$7,$OL$18:$PC$18)-FY$12*INDEX($OF$1:$OK$19,18,MATCH(FY13,$OF$1:$OK$1,0))+FY9*SUMPRODUCT($OL$7:$PC$7,$OL$10:$PC$10)*SUMPRODUCT($OF$10:$OI$10,$OF$18:$OI$18)+SUMPRODUCT($OL$7:$PC$7,$OL$11:$PC$11)*SUMPRODUCT($OF$11:$OI$11,$OF$18:$OI$18),"")</f>
        <v/>
      </c>
      <c r="FZ18" s="19" t="str">
        <f t="array" ref="FZ18">IF(FZ7="1",FZ284-PRODUCT(FZ9,INDEX($OL$1:$PC$19,18,MATCH(FZ$2&amp;FZ$6,INDEX($OL$1:$PC$19,2,)&amp;INDEX($OL$1:$PC$19,6,),0)))+FZ9*SUMPRODUCT($OL$7:$PC$7,$OL$18:$PC$18)-FZ$12*INDEX($OF$1:$OK$19,18,MATCH(FZ13,$OF$1:$OK$1,0))+FZ9*SUMPRODUCT($OL$7:$PC$7,$OL$10:$PC$10)*SUMPRODUCT($OF$10:$OI$10,$OF$18:$OI$18)+SUMPRODUCT($OL$7:$PC$7,$OL$11:$PC$11)*SUMPRODUCT($OF$11:$OI$11,$OF$18:$OI$18),"")</f>
        <v/>
      </c>
      <c r="GA18" s="19" t="str">
        <f t="array" ref="GA18">IF(GA7="1",GA284-PRODUCT(GA9,INDEX($OL$1:$PC$19,18,MATCH(GA$2&amp;GA$6,INDEX($OL$1:$PC$19,2,)&amp;INDEX($OL$1:$PC$19,6,),0)))+GA9*SUMPRODUCT($OL$7:$PC$7,$OL$18:$PC$18)-GA$12*INDEX($OF$1:$OK$19,18,MATCH(GA13,$OF$1:$OK$1,0))+GA9*SUMPRODUCT($OL$7:$PC$7,$OL$10:$PC$10)*SUMPRODUCT($OF$10:$OI$10,$OF$18:$OI$18)+SUMPRODUCT($OL$7:$PC$7,$OL$11:$PC$11)*SUMPRODUCT($OF$11:$OI$11,$OF$18:$OI$18),"")</f>
        <v/>
      </c>
      <c r="GB18" s="19" t="str">
        <f t="array" ref="GB18">IF(GB7="1",GB284-PRODUCT(GB9,INDEX($OL$1:$PC$19,18,MATCH(GB$2&amp;GB$6,INDEX($OL$1:$PC$19,2,)&amp;INDEX($OL$1:$PC$19,6,),0)))+GB9*SUMPRODUCT($OL$7:$PC$7,$OL$18:$PC$18)-GB$12*INDEX($OF$1:$OK$19,18,MATCH(GB13,$OF$1:$OK$1,0))+GB9*SUMPRODUCT($OL$7:$PC$7,$OL$10:$PC$10)*SUMPRODUCT($OF$10:$OI$10,$OF$18:$OI$18)+SUMPRODUCT($OL$7:$PC$7,$OL$11:$PC$11)*SUMPRODUCT($OF$11:$OI$11,$OF$18:$OI$18),"")</f>
        <v/>
      </c>
      <c r="GC18" s="19" t="str">
        <f t="array" ref="GC18">IF(GC7="1",GC284-PRODUCT(GC9,INDEX($OL$1:$PC$19,18,MATCH(GC$2&amp;GC$6,INDEX($OL$1:$PC$19,2,)&amp;INDEX($OL$1:$PC$19,6,),0)))+GC9*SUMPRODUCT($OL$7:$PC$7,$OL$18:$PC$18)-GC$12*INDEX($OF$1:$OK$19,18,MATCH(GC13,$OF$1:$OK$1,0))+GC9*SUMPRODUCT($OL$7:$PC$7,$OL$10:$PC$10)*SUMPRODUCT($OF$10:$OI$10,$OF$18:$OI$18)+SUMPRODUCT($OL$7:$PC$7,$OL$11:$PC$11)*SUMPRODUCT($OF$11:$OI$11,$OF$18:$OI$18),"")</f>
        <v/>
      </c>
      <c r="GD18" s="19" t="str">
        <f t="array" ref="GD18">IF(GD7="1",GD284-PRODUCT(GD9,INDEX($OL$1:$PC$19,18,MATCH(GD$2&amp;GD$6,INDEX($OL$1:$PC$19,2,)&amp;INDEX($OL$1:$PC$19,6,),0)))+GD9*SUMPRODUCT($OL$7:$PC$7,$OL$18:$PC$18)-GD$12*INDEX($OF$1:$OK$19,18,MATCH(GD13,$OF$1:$OK$1,0))+GD9*SUMPRODUCT($OL$7:$PC$7,$OL$10:$PC$10)*SUMPRODUCT($OF$10:$OI$10,$OF$18:$OI$18)+SUMPRODUCT($OL$7:$PC$7,$OL$11:$PC$11)*SUMPRODUCT($OF$11:$OI$11,$OF$18:$OI$18),"")</f>
        <v/>
      </c>
      <c r="GE18" s="19" t="str">
        <f t="array" ref="GE18">IF(GE7="1",GE284-PRODUCT(GE9,INDEX($OL$1:$PC$19,18,MATCH(GE$2&amp;GE$6,INDEX($OL$1:$PC$19,2,)&amp;INDEX($OL$1:$PC$19,6,),0)))+GE9*SUMPRODUCT($OL$7:$PC$7,$OL$18:$PC$18)-GE$12*INDEX($OF$1:$OK$19,18,MATCH(GE13,$OF$1:$OK$1,0))+GE9*SUMPRODUCT($OL$7:$PC$7,$OL$10:$PC$10)*SUMPRODUCT($OF$10:$OI$10,$OF$18:$OI$18)+SUMPRODUCT($OL$7:$PC$7,$OL$11:$PC$11)*SUMPRODUCT($OF$11:$OI$11,$OF$18:$OI$18),"")</f>
        <v/>
      </c>
      <c r="GF18" s="19" t="str">
        <f t="array" ref="GF18">IF(GF7="1",GF284-PRODUCT(GF9,INDEX($OL$1:$PC$19,18,MATCH(GF$2&amp;GF$6,INDEX($OL$1:$PC$19,2,)&amp;INDEX($OL$1:$PC$19,6,),0)))+GF9*SUMPRODUCT($OL$7:$PC$7,$OL$18:$PC$18)-GF$12*INDEX($OF$1:$OK$19,18,MATCH(GF13,$OF$1:$OK$1,0))+GF9*SUMPRODUCT($OL$7:$PC$7,$OL$10:$PC$10)*SUMPRODUCT($OF$10:$OI$10,$OF$18:$OI$18)+SUMPRODUCT($OL$7:$PC$7,$OL$11:$PC$11)*SUMPRODUCT($OF$11:$OI$11,$OF$18:$OI$18),"")</f>
        <v/>
      </c>
      <c r="GG18" s="19" t="str">
        <f t="array" ref="GG18">IF(GG7="1",GG284-PRODUCT(GG9,INDEX($OL$1:$PC$19,18,MATCH(GG$2&amp;GG$6,INDEX($OL$1:$PC$19,2,)&amp;INDEX($OL$1:$PC$19,6,),0)))+GG9*SUMPRODUCT($OL$7:$PC$7,$OL$18:$PC$18)-GG$12*INDEX($OF$1:$OK$19,18,MATCH(GG13,$OF$1:$OK$1,0))+GG9*SUMPRODUCT($OL$7:$PC$7,$OL$10:$PC$10)*SUMPRODUCT($OF$10:$OI$10,$OF$18:$OI$18)+SUMPRODUCT($OL$7:$PC$7,$OL$11:$PC$11)*SUMPRODUCT($OF$11:$OI$11,$OF$18:$OI$18),"")</f>
        <v/>
      </c>
      <c r="GH18" s="19" t="str">
        <f t="array" ref="GH18">IF(GH7="1",GH284-PRODUCT(GH9,INDEX($OL$1:$PC$19,18,MATCH(GH$2&amp;GH$6,INDEX($OL$1:$PC$19,2,)&amp;INDEX($OL$1:$PC$19,6,),0)))+GH9*SUMPRODUCT($OL$7:$PC$7,$OL$18:$PC$18)-GH$12*INDEX($OF$1:$OK$19,18,MATCH(GH13,$OF$1:$OK$1,0))+GH9*SUMPRODUCT($OL$7:$PC$7,$OL$10:$PC$10)*SUMPRODUCT($OF$10:$OI$10,$OF$18:$OI$18)+SUMPRODUCT($OL$7:$PC$7,$OL$11:$PC$11)*SUMPRODUCT($OF$11:$OI$11,$OF$18:$OI$18),"")</f>
        <v/>
      </c>
      <c r="GI18" s="19" t="str">
        <f t="array" ref="GI18">IF(GI7="1",GI284-PRODUCT(GI9,INDEX($OL$1:$PC$19,18,MATCH(GI$2&amp;GI$6,INDEX($OL$1:$PC$19,2,)&amp;INDEX($OL$1:$PC$19,6,),0)))+GI9*SUMPRODUCT($OL$7:$PC$7,$OL$18:$PC$18)-GI$12*INDEX($OF$1:$OK$19,18,MATCH(GI13,$OF$1:$OK$1,0))+GI9*SUMPRODUCT($OL$7:$PC$7,$OL$10:$PC$10)*SUMPRODUCT($OF$10:$OI$10,$OF$18:$OI$18)+SUMPRODUCT($OL$7:$PC$7,$OL$11:$PC$11)*SUMPRODUCT($OF$11:$OI$11,$OF$18:$OI$18),"")</f>
        <v/>
      </c>
      <c r="GJ18" s="19" t="str">
        <f t="array" ref="GJ18">IF(GJ7="1",GJ284-PRODUCT(GJ9,INDEX($OL$1:$PC$19,18,MATCH(GJ$2&amp;GJ$6,INDEX($OL$1:$PC$19,2,)&amp;INDEX($OL$1:$PC$19,6,),0)))+GJ9*SUMPRODUCT($OL$7:$PC$7,$OL$18:$PC$18)-GJ$12*INDEX($OF$1:$OK$19,18,MATCH(GJ13,$OF$1:$OK$1,0))+GJ9*SUMPRODUCT($OL$7:$PC$7,$OL$10:$PC$10)*SUMPRODUCT($OF$10:$OI$10,$OF$18:$OI$18)+SUMPRODUCT($OL$7:$PC$7,$OL$11:$PC$11)*SUMPRODUCT($OF$11:$OI$11,$OF$18:$OI$18),"")</f>
        <v/>
      </c>
      <c r="GK18" s="19" t="str">
        <f t="array" ref="GK18">IF(GK7="1",GK284-PRODUCT(GK9,INDEX($OL$1:$PC$19,18,MATCH(GK$2&amp;GK$6,INDEX($OL$1:$PC$19,2,)&amp;INDEX($OL$1:$PC$19,6,),0)))+GK9*SUMPRODUCT($OL$7:$PC$7,$OL$18:$PC$18)-GK$12*INDEX($OF$1:$OK$19,18,MATCH(GK13,$OF$1:$OK$1,0))+GK9*SUMPRODUCT($OL$7:$PC$7,$OL$10:$PC$10)*SUMPRODUCT($OF$10:$OI$10,$OF$18:$OI$18)+SUMPRODUCT($OL$7:$PC$7,$OL$11:$PC$11)*SUMPRODUCT($OF$11:$OI$11,$OF$18:$OI$18),"")</f>
        <v/>
      </c>
      <c r="GL18" s="19" t="str">
        <f t="array" ref="GL18">IF(GL7="1",GL284-PRODUCT(GL9,INDEX($OL$1:$PC$19,18,MATCH(GL$2&amp;GL$6,INDEX($OL$1:$PC$19,2,)&amp;INDEX($OL$1:$PC$19,6,),0)))+GL9*SUMPRODUCT($OL$7:$PC$7,$OL$18:$PC$18)-GL$12*INDEX($OF$1:$OK$19,18,MATCH(GL13,$OF$1:$OK$1,0))+GL9*SUMPRODUCT($OL$7:$PC$7,$OL$10:$PC$10)*SUMPRODUCT($OF$10:$OI$10,$OF$18:$OI$18)+SUMPRODUCT($OL$7:$PC$7,$OL$11:$PC$11)*SUMPRODUCT($OF$11:$OI$11,$OF$18:$OI$18),"")</f>
        <v/>
      </c>
      <c r="GM18" s="19" t="str">
        <f t="array" ref="GM18">IF(GM7="1",GM284-PRODUCT(GM9,INDEX($OL$1:$PC$19,18,MATCH(GM$2&amp;GM$6,INDEX($OL$1:$PC$19,2,)&amp;INDEX($OL$1:$PC$19,6,),0)))+GM9*SUMPRODUCT($OL$7:$PC$7,$OL$18:$PC$18)-GM$12*INDEX($OF$1:$OK$19,18,MATCH(GM13,$OF$1:$OK$1,0))+GM9*SUMPRODUCT($OL$7:$PC$7,$OL$10:$PC$10)*SUMPRODUCT($OF$10:$OI$10,$OF$18:$OI$18)+SUMPRODUCT($OL$7:$PC$7,$OL$11:$PC$11)*SUMPRODUCT($OF$11:$OI$11,$OF$18:$OI$18),"")</f>
        <v/>
      </c>
      <c r="GN18" s="19" t="str">
        <f t="array" ref="GN18">IF(GN7="1",GN284-PRODUCT(GN9,INDEX($OL$1:$PC$19,18,MATCH(GN$2&amp;GN$6,INDEX($OL$1:$PC$19,2,)&amp;INDEX($OL$1:$PC$19,6,),0)))+GN9*SUMPRODUCT($OL$7:$PC$7,$OL$18:$PC$18)-GN$12*INDEX($OF$1:$OK$19,18,MATCH(GN13,$OF$1:$OK$1,0))+GN9*SUMPRODUCT($OL$7:$PC$7,$OL$10:$PC$10)*SUMPRODUCT($OF$10:$OI$10,$OF$18:$OI$18)+SUMPRODUCT($OL$7:$PC$7,$OL$11:$PC$11)*SUMPRODUCT($OF$11:$OI$11,$OF$18:$OI$18),"")</f>
        <v/>
      </c>
      <c r="GO18" s="19" t="str">
        <f t="array" ref="GO18">IF(GO7="1",GO284-PRODUCT(GO9,INDEX($OL$1:$PC$19,18,MATCH(GO$2&amp;GO$6,INDEX($OL$1:$PC$19,2,)&amp;INDEX($OL$1:$PC$19,6,),0)))+GO9*SUMPRODUCT($OL$7:$PC$7,$OL$18:$PC$18)-GO$12*INDEX($OF$1:$OK$19,18,MATCH(GO13,$OF$1:$OK$1,0))+GO9*SUMPRODUCT($OL$7:$PC$7,$OL$10:$PC$10)*SUMPRODUCT($OF$10:$OI$10,$OF$18:$OI$18)+SUMPRODUCT($OL$7:$PC$7,$OL$11:$PC$11)*SUMPRODUCT($OF$11:$OI$11,$OF$18:$OI$18),"")</f>
        <v/>
      </c>
      <c r="GP18" s="19" t="str">
        <f t="array" ref="GP18">IF(GP7="1",GP284-PRODUCT(GP9,INDEX($OL$1:$PC$19,18,MATCH(GP$2&amp;GP$6,INDEX($OL$1:$PC$19,2,)&amp;INDEX($OL$1:$PC$19,6,),0)))+GP9*SUMPRODUCT($OL$7:$PC$7,$OL$18:$PC$18)-GP$12*INDEX($OF$1:$OK$19,18,MATCH(GP13,$OF$1:$OK$1,0))+GP9*SUMPRODUCT($OL$7:$PC$7,$OL$10:$PC$10)*SUMPRODUCT($OF$10:$OI$10,$OF$18:$OI$18)+SUMPRODUCT($OL$7:$PC$7,$OL$11:$PC$11)*SUMPRODUCT($OF$11:$OI$11,$OF$18:$OI$18),"")</f>
        <v/>
      </c>
      <c r="GQ18" s="19" t="str">
        <f t="array" ref="GQ18">IF(GQ7="1",GQ284-PRODUCT(GQ9,INDEX($OL$1:$PC$19,18,MATCH(GQ$2&amp;GQ$6,INDEX($OL$1:$PC$19,2,)&amp;INDEX($OL$1:$PC$19,6,),0)))+GQ9*SUMPRODUCT($OL$7:$PC$7,$OL$18:$PC$18)-GQ$12*INDEX($OF$1:$OK$19,18,MATCH(GQ13,$OF$1:$OK$1,0))+GQ9*SUMPRODUCT($OL$7:$PC$7,$OL$10:$PC$10)*SUMPRODUCT($OF$10:$OI$10,$OF$18:$OI$18)+SUMPRODUCT($OL$7:$PC$7,$OL$11:$PC$11)*SUMPRODUCT($OF$11:$OI$11,$OF$18:$OI$18),"")</f>
        <v/>
      </c>
      <c r="GR18" s="19" t="str">
        <f t="array" ref="GR18">IF(GR7="1",GR284-PRODUCT(GR9,INDEX($OL$1:$PC$19,18,MATCH(GR$2&amp;GR$6,INDEX($OL$1:$PC$19,2,)&amp;INDEX($OL$1:$PC$19,6,),0)))+GR9*SUMPRODUCT($OL$7:$PC$7,$OL$18:$PC$18)-GR$12*INDEX($OF$1:$OK$19,18,MATCH(GR13,$OF$1:$OK$1,0))+GR9*SUMPRODUCT($OL$7:$PC$7,$OL$10:$PC$10)*SUMPRODUCT($OF$10:$OI$10,$OF$18:$OI$18)+SUMPRODUCT($OL$7:$PC$7,$OL$11:$PC$11)*SUMPRODUCT($OF$11:$OI$11,$OF$18:$OI$18),"")</f>
        <v/>
      </c>
      <c r="GS18" s="19" t="str">
        <f t="array" ref="GS18">IF(GS7="1",GS284-PRODUCT(GS9,INDEX($OL$1:$PC$19,18,MATCH(GS$2&amp;GS$6,INDEX($OL$1:$PC$19,2,)&amp;INDEX($OL$1:$PC$19,6,),0)))+GS9*SUMPRODUCT($OL$7:$PC$7,$OL$18:$PC$18)-GS$12*INDEX($OF$1:$OK$19,18,MATCH(GS13,$OF$1:$OK$1,0))+GS9*SUMPRODUCT($OL$7:$PC$7,$OL$10:$PC$10)*SUMPRODUCT($OF$10:$OI$10,$OF$18:$OI$18)+SUMPRODUCT($OL$7:$PC$7,$OL$11:$PC$11)*SUMPRODUCT($OF$11:$OI$11,$OF$18:$OI$18),"")</f>
        <v/>
      </c>
      <c r="GT18" s="19" t="str">
        <f t="array" ref="GT18">IF(GT7="1",GT284-PRODUCT(GT9,INDEX($OL$1:$PC$19,18,MATCH(GT$2&amp;GT$6,INDEX($OL$1:$PC$19,2,)&amp;INDEX($OL$1:$PC$19,6,),0)))+GT9*SUMPRODUCT($OL$7:$PC$7,$OL$18:$PC$18)-GT$12*INDEX($OF$1:$OK$19,18,MATCH(GT13,$OF$1:$OK$1,0))+GT9*SUMPRODUCT($OL$7:$PC$7,$OL$10:$PC$10)*SUMPRODUCT($OF$10:$OI$10,$OF$18:$OI$18)+SUMPRODUCT($OL$7:$PC$7,$OL$11:$PC$11)*SUMPRODUCT($OF$11:$OI$11,$OF$18:$OI$18),"")</f>
        <v/>
      </c>
      <c r="GU18" s="19" t="str">
        <f t="array" ref="GU18">IF(GU7="1",GU284-PRODUCT(GU9,INDEX($OL$1:$PC$19,18,MATCH(GU$2&amp;GU$6,INDEX($OL$1:$PC$19,2,)&amp;INDEX($OL$1:$PC$19,6,),0)))+GU9*SUMPRODUCT($OL$7:$PC$7,$OL$18:$PC$18)-GU$12*INDEX($OF$1:$OK$19,18,MATCH(GU13,$OF$1:$OK$1,0))+GU9*SUMPRODUCT($OL$7:$PC$7,$OL$10:$PC$10)*SUMPRODUCT($OF$10:$OI$10,$OF$18:$OI$18)+SUMPRODUCT($OL$7:$PC$7,$OL$11:$PC$11)*SUMPRODUCT($OF$11:$OI$11,$OF$18:$OI$18),"")</f>
        <v/>
      </c>
      <c r="GV18" s="19" t="str">
        <f t="array" ref="GV18">IF(GV7="1",GV284-PRODUCT(GV9,INDEX($OL$1:$PC$19,18,MATCH(GV$2&amp;GV$6,INDEX($OL$1:$PC$19,2,)&amp;INDEX($OL$1:$PC$19,6,),0)))+GV9*SUMPRODUCT($OL$7:$PC$7,$OL$18:$PC$18)-GV$12*INDEX($OF$1:$OK$19,18,MATCH(GV13,$OF$1:$OK$1,0))+GV9*SUMPRODUCT($OL$7:$PC$7,$OL$10:$PC$10)*SUMPRODUCT($OF$10:$OI$10,$OF$18:$OI$18)+SUMPRODUCT($OL$7:$PC$7,$OL$11:$PC$11)*SUMPRODUCT($OF$11:$OI$11,$OF$18:$OI$18),"")</f>
        <v/>
      </c>
      <c r="GW18" s="19" t="str">
        <f t="array" ref="GW18">IF(GW7="1",GW284-PRODUCT(GW9,INDEX($OL$1:$PC$19,18,MATCH(GW$2&amp;GW$6,INDEX($OL$1:$PC$19,2,)&amp;INDEX($OL$1:$PC$19,6,),0)))+GW9*SUMPRODUCT($OL$7:$PC$7,$OL$18:$PC$18)-GW$12*INDEX($OF$1:$OK$19,18,MATCH(GW13,$OF$1:$OK$1,0))+GW9*SUMPRODUCT($OL$7:$PC$7,$OL$10:$PC$10)*SUMPRODUCT($OF$10:$OI$10,$OF$18:$OI$18)+SUMPRODUCT($OL$7:$PC$7,$OL$11:$PC$11)*SUMPRODUCT($OF$11:$OI$11,$OF$18:$OI$18),"")</f>
        <v/>
      </c>
      <c r="GX18" s="19" t="str">
        <f t="array" ref="GX18">IF(GX7="1",GX284-PRODUCT(GX9,INDEX($OL$1:$PC$19,18,MATCH(GX$2&amp;GX$6,INDEX($OL$1:$PC$19,2,)&amp;INDEX($OL$1:$PC$19,6,),0)))+GX9*SUMPRODUCT($OL$7:$PC$7,$OL$18:$PC$18)-GX$12*INDEX($OF$1:$OK$19,18,MATCH(GX13,$OF$1:$OK$1,0))+GX9*SUMPRODUCT($OL$7:$PC$7,$OL$10:$PC$10)*SUMPRODUCT($OF$10:$OI$10,$OF$18:$OI$18)+SUMPRODUCT($OL$7:$PC$7,$OL$11:$PC$11)*SUMPRODUCT($OF$11:$OI$11,$OF$18:$OI$18),"")</f>
        <v/>
      </c>
      <c r="GY18" s="19" t="str">
        <f t="array" ref="GY18">IF(GY7="1",GY284-PRODUCT(GY9,INDEX($OL$1:$PC$19,18,MATCH(GY$2&amp;GY$6,INDEX($OL$1:$PC$19,2,)&amp;INDEX($OL$1:$PC$19,6,),0)))+GY9*SUMPRODUCT($OL$7:$PC$7,$OL$18:$PC$18)-GY$12*INDEX($OF$1:$OK$19,18,MATCH(GY13,$OF$1:$OK$1,0))+GY9*SUMPRODUCT($OL$7:$PC$7,$OL$10:$PC$10)*SUMPRODUCT($OF$10:$OI$10,$OF$18:$OI$18)+SUMPRODUCT($OL$7:$PC$7,$OL$11:$PC$11)*SUMPRODUCT($OF$11:$OI$11,$OF$18:$OI$18),"")</f>
        <v/>
      </c>
      <c r="GZ18" s="19" t="str">
        <f t="array" ref="GZ18">IF(GZ7="1",GZ284-PRODUCT(GZ9,INDEX($OL$1:$PC$19,18,MATCH(GZ$2&amp;GZ$6,INDEX($OL$1:$PC$19,2,)&amp;INDEX($OL$1:$PC$19,6,),0)))+GZ9*SUMPRODUCT($OL$7:$PC$7,$OL$18:$PC$18)-GZ$12*INDEX($OF$1:$OK$19,18,MATCH(GZ13,$OF$1:$OK$1,0))+GZ9*SUMPRODUCT($OL$7:$PC$7,$OL$10:$PC$10)*SUMPRODUCT($OF$10:$OI$10,$OF$18:$OI$18)+SUMPRODUCT($OL$7:$PC$7,$OL$11:$PC$11)*SUMPRODUCT($OF$11:$OI$11,$OF$18:$OI$18),"")</f>
        <v/>
      </c>
      <c r="HA18" s="19" t="str">
        <f t="array" ref="HA18">IF(HA7="1",HA284-PRODUCT(HA9,INDEX($OL$1:$PC$19,18,MATCH(HA$2&amp;HA$6,INDEX($OL$1:$PC$19,2,)&amp;INDEX($OL$1:$PC$19,6,),0)))+HA9*SUMPRODUCT($OL$7:$PC$7,$OL$18:$PC$18)-HA$12*INDEX($OF$1:$OK$19,18,MATCH(HA13,$OF$1:$OK$1,0))+HA9*SUMPRODUCT($OL$7:$PC$7,$OL$10:$PC$10)*SUMPRODUCT($OF$10:$OI$10,$OF$18:$OI$18)+SUMPRODUCT($OL$7:$PC$7,$OL$11:$PC$11)*SUMPRODUCT($OF$11:$OI$11,$OF$18:$OI$18),"")</f>
        <v/>
      </c>
      <c r="HB18" s="19" t="str">
        <f t="array" ref="HB18">IF(HB7="1",HB284-PRODUCT(HB9,INDEX($OL$1:$PC$19,18,MATCH(HB$2&amp;HB$6,INDEX($OL$1:$PC$19,2,)&amp;INDEX($OL$1:$PC$19,6,),0)))+HB9*SUMPRODUCT($OL$7:$PC$7,$OL$18:$PC$18)-HB$12*INDEX($OF$1:$OK$19,18,MATCH(HB13,$OF$1:$OK$1,0))+HB9*SUMPRODUCT($OL$7:$PC$7,$OL$10:$PC$10)*SUMPRODUCT($OF$10:$OI$10,$OF$18:$OI$18)+SUMPRODUCT($OL$7:$PC$7,$OL$11:$PC$11)*SUMPRODUCT($OF$11:$OI$11,$OF$18:$OI$18),"")</f>
        <v/>
      </c>
      <c r="HC18" s="19" t="str">
        <f t="array" ref="HC18">IF(HC7="1",HC284-PRODUCT(HC9,INDEX($OL$1:$PC$19,18,MATCH(HC$2&amp;HC$6,INDEX($OL$1:$PC$19,2,)&amp;INDEX($OL$1:$PC$19,6,),0)))+HC9*SUMPRODUCT($OL$7:$PC$7,$OL$18:$PC$18)-HC$12*INDEX($OF$1:$OK$19,18,MATCH(HC13,$OF$1:$OK$1,0))+HC9*SUMPRODUCT($OL$7:$PC$7,$OL$10:$PC$10)*SUMPRODUCT($OF$10:$OI$10,$OF$18:$OI$18)+SUMPRODUCT($OL$7:$PC$7,$OL$11:$PC$11)*SUMPRODUCT($OF$11:$OI$11,$OF$18:$OI$18),"")</f>
        <v/>
      </c>
      <c r="HD18" s="19" t="str">
        <f t="array" ref="HD18">IF(HD7="1",HD284-PRODUCT(HD9,INDEX($OL$1:$PC$19,18,MATCH(HD$2&amp;HD$6,INDEX($OL$1:$PC$19,2,)&amp;INDEX($OL$1:$PC$19,6,),0)))+HD9*SUMPRODUCT($OL$7:$PC$7,$OL$18:$PC$18)-HD$12*INDEX($OF$1:$OK$19,18,MATCH(HD13,$OF$1:$OK$1,0))+HD9*SUMPRODUCT($OL$7:$PC$7,$OL$10:$PC$10)*SUMPRODUCT($OF$10:$OI$10,$OF$18:$OI$18)+SUMPRODUCT($OL$7:$PC$7,$OL$11:$PC$11)*SUMPRODUCT($OF$11:$OI$11,$OF$18:$OI$18),"")</f>
        <v/>
      </c>
      <c r="HE18" s="19" t="str">
        <f t="array" ref="HE18">IF(HE7="1",HE284-PRODUCT(HE9,INDEX($OL$1:$PC$19,18,MATCH(HE$2&amp;HE$6,INDEX($OL$1:$PC$19,2,)&amp;INDEX($OL$1:$PC$19,6,),0)))+HE9*SUMPRODUCT($OL$7:$PC$7,$OL$18:$PC$18)-HE$12*INDEX($OF$1:$OK$19,18,MATCH(HE13,$OF$1:$OK$1,0))+HE9*SUMPRODUCT($OL$7:$PC$7,$OL$10:$PC$10)*SUMPRODUCT($OF$10:$OI$10,$OF$18:$OI$18)+SUMPRODUCT($OL$7:$PC$7,$OL$11:$PC$11)*SUMPRODUCT($OF$11:$OI$11,$OF$18:$OI$18),"")</f>
        <v/>
      </c>
      <c r="HF18" s="19" t="str">
        <f t="array" ref="HF18">IF(HF7="1",HF284-PRODUCT(HF9,INDEX($OL$1:$PC$19,18,MATCH(HF$2&amp;HF$6,INDEX($OL$1:$PC$19,2,)&amp;INDEX($OL$1:$PC$19,6,),0)))+HF9*SUMPRODUCT($OL$7:$PC$7,$OL$18:$PC$18)-HF$12*INDEX($OF$1:$OK$19,18,MATCH(HF13,$OF$1:$OK$1,0))+HF9*SUMPRODUCT($OL$7:$PC$7,$OL$10:$PC$10)*SUMPRODUCT($OF$10:$OI$10,$OF$18:$OI$18)+SUMPRODUCT($OL$7:$PC$7,$OL$11:$PC$11)*SUMPRODUCT($OF$11:$OI$11,$OF$18:$OI$18),"")</f>
        <v/>
      </c>
      <c r="HG18" s="19" t="str">
        <f t="array" ref="HG18">IF(HG7="1",HG284-PRODUCT(HG9,INDEX($OL$1:$PC$19,18,MATCH(HG$2&amp;HG$6,INDEX($OL$1:$PC$19,2,)&amp;INDEX($OL$1:$PC$19,6,),0)))+HG9*SUMPRODUCT($OL$7:$PC$7,$OL$18:$PC$18)-HG$12*INDEX($OF$1:$OK$19,18,MATCH(HG13,$OF$1:$OK$1,0))+HG9*SUMPRODUCT($OL$7:$PC$7,$OL$10:$PC$10)*SUMPRODUCT($OF$10:$OI$10,$OF$18:$OI$18)+SUMPRODUCT($OL$7:$PC$7,$OL$11:$PC$11)*SUMPRODUCT($OF$11:$OI$11,$OF$18:$OI$18),"")</f>
        <v/>
      </c>
      <c r="HH18" s="19" t="str">
        <f t="array" ref="HH18">IF(HH7="1",HH284-PRODUCT(HH9,INDEX($OL$1:$PC$19,18,MATCH(HH$2&amp;HH$6,INDEX($OL$1:$PC$19,2,)&amp;INDEX($OL$1:$PC$19,6,),0)))+HH9*SUMPRODUCT($OL$7:$PC$7,$OL$18:$PC$18)-HH$12*INDEX($OF$1:$OK$19,18,MATCH(HH13,$OF$1:$OK$1,0))+HH9*SUMPRODUCT($OL$7:$PC$7,$OL$10:$PC$10)*SUMPRODUCT($OF$10:$OI$10,$OF$18:$OI$18)+SUMPRODUCT($OL$7:$PC$7,$OL$11:$PC$11)*SUMPRODUCT($OF$11:$OI$11,$OF$18:$OI$18),"")</f>
        <v/>
      </c>
      <c r="HI18" s="19" t="str">
        <f t="array" ref="HI18">IF(HI7="1",HI284-PRODUCT(HI9,INDEX($OL$1:$PC$19,18,MATCH(HI$2&amp;HI$6,INDEX($OL$1:$PC$19,2,)&amp;INDEX($OL$1:$PC$19,6,),0)))+HI9*SUMPRODUCT($OL$7:$PC$7,$OL$18:$PC$18)-HI$12*INDEX($OF$1:$OK$19,18,MATCH(HI13,$OF$1:$OK$1,0))+HI9*SUMPRODUCT($OL$7:$PC$7,$OL$10:$PC$10)*SUMPRODUCT($OF$10:$OI$10,$OF$18:$OI$18)+SUMPRODUCT($OL$7:$PC$7,$OL$11:$PC$11)*SUMPRODUCT($OF$11:$OI$11,$OF$18:$OI$18),"")</f>
        <v/>
      </c>
      <c r="HJ18" s="19" t="str">
        <f t="array" ref="HJ18">IF(HJ7="1",HJ284-PRODUCT(HJ9,INDEX($OL$1:$PC$19,18,MATCH(HJ$2&amp;HJ$6,INDEX($OL$1:$PC$19,2,)&amp;INDEX($OL$1:$PC$19,6,),0)))+HJ9*SUMPRODUCT($OL$7:$PC$7,$OL$18:$PC$18)-HJ$12*INDEX($OF$1:$OK$19,18,MATCH(HJ13,$OF$1:$OK$1,0))+HJ9*SUMPRODUCT($OL$7:$PC$7,$OL$10:$PC$10)*SUMPRODUCT($OF$10:$OI$10,$OF$18:$OI$18)+SUMPRODUCT($OL$7:$PC$7,$OL$11:$PC$11)*SUMPRODUCT($OF$11:$OI$11,$OF$18:$OI$18),"")</f>
        <v/>
      </c>
      <c r="HK18" s="19" t="str">
        <f t="array" ref="HK18">IF(HK7="1",HK284-PRODUCT(HK9,INDEX($OL$1:$PC$19,18,MATCH(HK$2&amp;HK$6,INDEX($OL$1:$PC$19,2,)&amp;INDEX($OL$1:$PC$19,6,),0)))+HK9*SUMPRODUCT($OL$7:$PC$7,$OL$18:$PC$18)-HK$12*INDEX($OF$1:$OK$19,18,MATCH(HK13,$OF$1:$OK$1,0))+HK9*SUMPRODUCT($OL$7:$PC$7,$OL$10:$PC$10)*SUMPRODUCT($OF$10:$OI$10,$OF$18:$OI$18)+SUMPRODUCT($OL$7:$PC$7,$OL$11:$PC$11)*SUMPRODUCT($OF$11:$OI$11,$OF$18:$OI$18),"")</f>
        <v/>
      </c>
      <c r="HL18" s="19" t="str">
        <f t="array" ref="HL18">IF(HL7="1",HL284-PRODUCT(HL9,INDEX($OL$1:$PC$19,18,MATCH(HL$2&amp;HL$6,INDEX($OL$1:$PC$19,2,)&amp;INDEX($OL$1:$PC$19,6,),0)))+HL9*SUMPRODUCT($OL$7:$PC$7,$OL$18:$PC$18)-HL$12*INDEX($OF$1:$OK$19,18,MATCH(HL13,$OF$1:$OK$1,0))+HL9*SUMPRODUCT($OL$7:$PC$7,$OL$10:$PC$10)*SUMPRODUCT($OF$10:$OI$10,$OF$18:$OI$18)+SUMPRODUCT($OL$7:$PC$7,$OL$11:$PC$11)*SUMPRODUCT($OF$11:$OI$11,$OF$18:$OI$18),"")</f>
        <v/>
      </c>
      <c r="HM18" s="19" t="str">
        <f t="array" ref="HM18">IF(HM7="1",HM284-PRODUCT(HM9,INDEX($OL$1:$PC$19,18,MATCH(HM$2&amp;HM$6,INDEX($OL$1:$PC$19,2,)&amp;INDEX($OL$1:$PC$19,6,),0)))+HM9*SUMPRODUCT($OL$7:$PC$7,$OL$18:$PC$18)-HM$12*INDEX($OF$1:$OK$19,18,MATCH(HM13,$OF$1:$OK$1,0))+HM9*SUMPRODUCT($OL$7:$PC$7,$OL$10:$PC$10)*SUMPRODUCT($OF$10:$OI$10,$OF$18:$OI$18)+SUMPRODUCT($OL$7:$PC$7,$OL$11:$PC$11)*SUMPRODUCT($OF$11:$OI$11,$OF$18:$OI$18),"")</f>
        <v/>
      </c>
      <c r="HN18" s="19" t="str">
        <f t="array" ref="HN18">IF(HN7="1",HN284-PRODUCT(HN9,INDEX($OL$1:$PC$19,18,MATCH(HN$2&amp;HN$6,INDEX($OL$1:$PC$19,2,)&amp;INDEX($OL$1:$PC$19,6,),0)))+HN9*SUMPRODUCT($OL$7:$PC$7,$OL$18:$PC$18)-HN$12*INDEX($OF$1:$OK$19,18,MATCH(HN13,$OF$1:$OK$1,0))+HN9*SUMPRODUCT($OL$7:$PC$7,$OL$10:$PC$10)*SUMPRODUCT($OF$10:$OI$10,$OF$18:$OI$18)+SUMPRODUCT($OL$7:$PC$7,$OL$11:$PC$11)*SUMPRODUCT($OF$11:$OI$11,$OF$18:$OI$18),"")</f>
        <v/>
      </c>
      <c r="HO18" s="19" t="str">
        <f t="array" ref="HO18">IF(HO7="1",HO284-PRODUCT(HO9,INDEX($OL$1:$PC$19,18,MATCH(HO$2&amp;HO$6,INDEX($OL$1:$PC$19,2,)&amp;INDEX($OL$1:$PC$19,6,),0)))+HO9*SUMPRODUCT($OL$7:$PC$7,$OL$18:$PC$18)-HO$12*INDEX($OF$1:$OK$19,18,MATCH(HO13,$OF$1:$OK$1,0))+HO9*SUMPRODUCT($OL$7:$PC$7,$OL$10:$PC$10)*SUMPRODUCT($OF$10:$OI$10,$OF$18:$OI$18)+SUMPRODUCT($OL$7:$PC$7,$OL$11:$PC$11)*SUMPRODUCT($OF$11:$OI$11,$OF$18:$OI$18),"")</f>
        <v/>
      </c>
      <c r="HP18" s="19" t="str">
        <f t="array" ref="HP18">IF(HP7="1",HP284-PRODUCT(HP9,INDEX($OL$1:$PC$19,18,MATCH(HP$2&amp;HP$6,INDEX($OL$1:$PC$19,2,)&amp;INDEX($OL$1:$PC$19,6,),0)))+HP9*SUMPRODUCT($OL$7:$PC$7,$OL$18:$PC$18)-HP$12*INDEX($OF$1:$OK$19,18,MATCH(HP13,$OF$1:$OK$1,0))+HP9*SUMPRODUCT($OL$7:$PC$7,$OL$10:$PC$10)*SUMPRODUCT($OF$10:$OI$10,$OF$18:$OI$18)+SUMPRODUCT($OL$7:$PC$7,$OL$11:$PC$11)*SUMPRODUCT($OF$11:$OI$11,$OF$18:$OI$18),"")</f>
        <v/>
      </c>
      <c r="HQ18" s="19" t="str">
        <f t="array" ref="HQ18">IF(HQ7="1",HQ284-PRODUCT(HQ9,INDEX($OL$1:$PC$19,18,MATCH(HQ$2&amp;HQ$6,INDEX($OL$1:$PC$19,2,)&amp;INDEX($OL$1:$PC$19,6,),0)))+HQ9*SUMPRODUCT($OL$7:$PC$7,$OL$18:$PC$18)-HQ$12*INDEX($OF$1:$OK$19,18,MATCH(HQ13,$OF$1:$OK$1,0))+HQ9*SUMPRODUCT($OL$7:$PC$7,$OL$10:$PC$10)*SUMPRODUCT($OF$10:$OI$10,$OF$18:$OI$18)+SUMPRODUCT($OL$7:$PC$7,$OL$11:$PC$11)*SUMPRODUCT($OF$11:$OI$11,$OF$18:$OI$18),"")</f>
        <v/>
      </c>
      <c r="HR18" s="19" t="str">
        <f t="array" ref="HR18">IF(HR7="1",HR284-PRODUCT(HR9,INDEX($OL$1:$PC$19,18,MATCH(HR$2&amp;HR$6,INDEX($OL$1:$PC$19,2,)&amp;INDEX($OL$1:$PC$19,6,),0)))+HR9*SUMPRODUCT($OL$7:$PC$7,$OL$18:$PC$18)-HR$12*INDEX($OF$1:$OK$19,18,MATCH(HR13,$OF$1:$OK$1,0))+HR9*SUMPRODUCT($OL$7:$PC$7,$OL$10:$PC$10)*SUMPRODUCT($OF$10:$OI$10,$OF$18:$OI$18)+SUMPRODUCT($OL$7:$PC$7,$OL$11:$PC$11)*SUMPRODUCT($OF$11:$OI$11,$OF$18:$OI$18),"")</f>
        <v/>
      </c>
      <c r="HS18" s="19" t="str">
        <f t="array" ref="HS18">IF(HS7="1",HS284-PRODUCT(HS9,INDEX($OL$1:$PC$19,18,MATCH(HS$2&amp;HS$6,INDEX($OL$1:$PC$19,2,)&amp;INDEX($OL$1:$PC$19,6,),0)))+HS9*SUMPRODUCT($OL$7:$PC$7,$OL$18:$PC$18)-HS$12*INDEX($OF$1:$OK$19,18,MATCH(HS13,$OF$1:$OK$1,0))+HS9*SUMPRODUCT($OL$7:$PC$7,$OL$10:$PC$10)*SUMPRODUCT($OF$10:$OI$10,$OF$18:$OI$18)+SUMPRODUCT($OL$7:$PC$7,$OL$11:$PC$11)*SUMPRODUCT($OF$11:$OI$11,$OF$18:$OI$18),"")</f>
        <v/>
      </c>
      <c r="HT18" s="19" t="str">
        <f t="array" ref="HT18">IF(HT7="1",HT284-PRODUCT(HT9,INDEX($OL$1:$PC$19,18,MATCH(HT$2&amp;HT$6,INDEX($OL$1:$PC$19,2,)&amp;INDEX($OL$1:$PC$19,6,),0)))+HT9*SUMPRODUCT($OL$7:$PC$7,$OL$18:$PC$18)-HT$12*INDEX($OF$1:$OK$19,18,MATCH(HT13,$OF$1:$OK$1,0))+HT9*SUMPRODUCT($OL$7:$PC$7,$OL$10:$PC$10)*SUMPRODUCT($OF$10:$OI$10,$OF$18:$OI$18)+SUMPRODUCT($OL$7:$PC$7,$OL$11:$PC$11)*SUMPRODUCT($OF$11:$OI$11,$OF$18:$OI$18),"")</f>
        <v/>
      </c>
      <c r="HU18" s="19" t="str">
        <f t="array" ref="HU18">IF(HU7="1",HU284-PRODUCT(HU9,INDEX($OL$1:$PC$19,18,MATCH(HU$2&amp;HU$6,INDEX($OL$1:$PC$19,2,)&amp;INDEX($OL$1:$PC$19,6,),0)))+HU9*SUMPRODUCT($OL$7:$PC$7,$OL$18:$PC$18)-HU$12*INDEX($OF$1:$OK$19,18,MATCH(HU13,$OF$1:$OK$1,0))+HU9*SUMPRODUCT($OL$7:$PC$7,$OL$10:$PC$10)*SUMPRODUCT($OF$10:$OI$10,$OF$18:$OI$18)+SUMPRODUCT($OL$7:$PC$7,$OL$11:$PC$11)*SUMPRODUCT($OF$11:$OI$11,$OF$18:$OI$18),"")</f>
        <v/>
      </c>
      <c r="HV18" s="19" t="str">
        <f t="array" ref="HV18">IF(HV7="1",HV284-PRODUCT(HV9,INDEX($OL$1:$PC$19,18,MATCH(HV$2&amp;HV$6,INDEX($OL$1:$PC$19,2,)&amp;INDEX($OL$1:$PC$19,6,),0)))+HV9*SUMPRODUCT($OL$7:$PC$7,$OL$18:$PC$18)-HV$12*INDEX($OF$1:$OK$19,18,MATCH(HV13,$OF$1:$OK$1,0))+HV9*SUMPRODUCT($OL$7:$PC$7,$OL$10:$PC$10)*SUMPRODUCT($OF$10:$OI$10,$OF$18:$OI$18)+SUMPRODUCT($OL$7:$PC$7,$OL$11:$PC$11)*SUMPRODUCT($OF$11:$OI$11,$OF$18:$OI$18),"")</f>
        <v/>
      </c>
      <c r="HW18" s="19" t="str">
        <f t="array" ref="HW18">IF(HW7="1",HW284-PRODUCT(HW9,INDEX($OL$1:$PC$19,18,MATCH(HW$2&amp;HW$6,INDEX($OL$1:$PC$19,2,)&amp;INDEX($OL$1:$PC$19,6,),0)))+HW9*SUMPRODUCT($OL$7:$PC$7,$OL$18:$PC$18)-HW$12*INDEX($OF$1:$OK$19,18,MATCH(HW13,$OF$1:$OK$1,0))+HW9*SUMPRODUCT($OL$7:$PC$7,$OL$10:$PC$10)*SUMPRODUCT($OF$10:$OI$10,$OF$18:$OI$18)+SUMPRODUCT($OL$7:$PC$7,$OL$11:$PC$11)*SUMPRODUCT($OF$11:$OI$11,$OF$18:$OI$18),"")</f>
        <v/>
      </c>
      <c r="HX18" s="19" t="str">
        <f t="array" ref="HX18">IF(HX7="1",HX284-PRODUCT(HX9,INDEX($OL$1:$PC$19,18,MATCH(HX$2&amp;HX$6,INDEX($OL$1:$PC$19,2,)&amp;INDEX($OL$1:$PC$19,6,),0)))+HX9*SUMPRODUCT($OL$7:$PC$7,$OL$18:$PC$18)-HX$12*INDEX($OF$1:$OK$19,18,MATCH(HX13,$OF$1:$OK$1,0))+HX9*SUMPRODUCT($OL$7:$PC$7,$OL$10:$PC$10)*SUMPRODUCT($OF$10:$OI$10,$OF$18:$OI$18)+SUMPRODUCT($OL$7:$PC$7,$OL$11:$PC$11)*SUMPRODUCT($OF$11:$OI$11,$OF$18:$OI$18),"")</f>
        <v/>
      </c>
      <c r="HY18" s="19" t="str">
        <f t="array" ref="HY18">IF(HY7="1",HY284-PRODUCT(HY9,INDEX($OL$1:$PC$19,18,MATCH(HY$2&amp;HY$6,INDEX($OL$1:$PC$19,2,)&amp;INDEX($OL$1:$PC$19,6,),0)))+HY9*SUMPRODUCT($OL$7:$PC$7,$OL$18:$PC$18)-HY$12*INDEX($OF$1:$OK$19,18,MATCH(HY13,$OF$1:$OK$1,0))+HY9*SUMPRODUCT($OL$7:$PC$7,$OL$10:$PC$10)*SUMPRODUCT($OF$10:$OI$10,$OF$18:$OI$18)+SUMPRODUCT($OL$7:$PC$7,$OL$11:$PC$11)*SUMPRODUCT($OF$11:$OI$11,$OF$18:$OI$18),"")</f>
        <v/>
      </c>
      <c r="HZ18" s="19" t="str">
        <f t="array" ref="HZ18">IF(HZ7="1",HZ284-PRODUCT(HZ9,INDEX($OL$1:$PC$19,18,MATCH(HZ$2&amp;HZ$6,INDEX($OL$1:$PC$19,2,)&amp;INDEX($OL$1:$PC$19,6,),0)))+HZ9*SUMPRODUCT($OL$7:$PC$7,$OL$18:$PC$18)-HZ$12*INDEX($OF$1:$OK$19,18,MATCH(HZ13,$OF$1:$OK$1,0))+HZ9*SUMPRODUCT($OL$7:$PC$7,$OL$10:$PC$10)*SUMPRODUCT($OF$10:$OI$10,$OF$18:$OI$18)+SUMPRODUCT($OL$7:$PC$7,$OL$11:$PC$11)*SUMPRODUCT($OF$11:$OI$11,$OF$18:$OI$18),"")</f>
        <v/>
      </c>
      <c r="IA18" s="19" t="str">
        <f t="array" ref="IA18">IF(IA7="1",IA284-PRODUCT(IA9,INDEX($OL$1:$PC$19,18,MATCH(IA$2&amp;IA$6,INDEX($OL$1:$PC$19,2,)&amp;INDEX($OL$1:$PC$19,6,),0)))+IA9*SUMPRODUCT($OL$7:$PC$7,$OL$18:$PC$18)-IA$12*INDEX($OF$1:$OK$19,18,MATCH(IA13,$OF$1:$OK$1,0))+IA9*SUMPRODUCT($OL$7:$PC$7,$OL$10:$PC$10)*SUMPRODUCT($OF$10:$OI$10,$OF$18:$OI$18)+SUMPRODUCT($OL$7:$PC$7,$OL$11:$PC$11)*SUMPRODUCT($OF$11:$OI$11,$OF$18:$OI$18),"")</f>
        <v/>
      </c>
      <c r="IB18" s="19" t="str">
        <f t="array" ref="IB18">IF(IB7="1",IB284-PRODUCT(IB9,INDEX($OL$1:$PC$19,18,MATCH(IB$2&amp;IB$6,INDEX($OL$1:$PC$19,2,)&amp;INDEX($OL$1:$PC$19,6,),0)))+IB9*SUMPRODUCT($OL$7:$PC$7,$OL$18:$PC$18)-IB$12*INDEX($OF$1:$OK$19,18,MATCH(IB13,$OF$1:$OK$1,0))+IB9*SUMPRODUCT($OL$7:$PC$7,$OL$10:$PC$10)*SUMPRODUCT($OF$10:$OI$10,$OF$18:$OI$18)+SUMPRODUCT($OL$7:$PC$7,$OL$11:$PC$11)*SUMPRODUCT($OF$11:$OI$11,$OF$18:$OI$18),"")</f>
        <v/>
      </c>
      <c r="IC18" s="19" t="str">
        <f t="array" ref="IC18">IF(IC7="1",IC284-PRODUCT(IC9,INDEX($OL$1:$PC$19,18,MATCH(IC$2&amp;IC$6,INDEX($OL$1:$PC$19,2,)&amp;INDEX($OL$1:$PC$19,6,),0)))+IC9*SUMPRODUCT($OL$7:$PC$7,$OL$18:$PC$18)-IC$12*INDEX($OF$1:$OK$19,18,MATCH(IC13,$OF$1:$OK$1,0))+IC9*SUMPRODUCT($OL$7:$PC$7,$OL$10:$PC$10)*SUMPRODUCT($OF$10:$OI$10,$OF$18:$OI$18)+SUMPRODUCT($OL$7:$PC$7,$OL$11:$PC$11)*SUMPRODUCT($OF$11:$OI$11,$OF$18:$OI$18),"")</f>
        <v/>
      </c>
      <c r="ID18" s="19" t="str">
        <f t="array" ref="ID18">IF(ID7="1",ID284-PRODUCT(ID9,INDEX($OL$1:$PC$19,18,MATCH(ID$2&amp;ID$6,INDEX($OL$1:$PC$19,2,)&amp;INDEX($OL$1:$PC$19,6,),0)))+ID9*SUMPRODUCT($OL$7:$PC$7,$OL$18:$PC$18)-ID$12*INDEX($OF$1:$OK$19,18,MATCH(ID13,$OF$1:$OK$1,0))+ID9*SUMPRODUCT($OL$7:$PC$7,$OL$10:$PC$10)*SUMPRODUCT($OF$10:$OI$10,$OF$18:$OI$18)+SUMPRODUCT($OL$7:$PC$7,$OL$11:$PC$11)*SUMPRODUCT($OF$11:$OI$11,$OF$18:$OI$18),"")</f>
        <v/>
      </c>
      <c r="IE18" s="19" t="str">
        <f t="array" ref="IE18">IF(IE7="1",IE284-PRODUCT(IE9,INDEX($OL$1:$PC$19,18,MATCH(IE$2&amp;IE$6,INDEX($OL$1:$PC$19,2,)&amp;INDEX($OL$1:$PC$19,6,),0)))+IE9*SUMPRODUCT($OL$7:$PC$7,$OL$18:$PC$18)-IE$12*INDEX($OF$1:$OK$19,18,MATCH(IE13,$OF$1:$OK$1,0))+IE9*SUMPRODUCT($OL$7:$PC$7,$OL$10:$PC$10)*SUMPRODUCT($OF$10:$OI$10,$OF$18:$OI$18)+SUMPRODUCT($OL$7:$PC$7,$OL$11:$PC$11)*SUMPRODUCT($OF$11:$OI$11,$OF$18:$OI$18),"")</f>
        <v/>
      </c>
      <c r="IF18" s="19" t="str">
        <f t="array" ref="IF18">IF(IF7="1",IF284-PRODUCT(IF9,INDEX($OL$1:$PC$19,18,MATCH(IF$2&amp;IF$6,INDEX($OL$1:$PC$19,2,)&amp;INDEX($OL$1:$PC$19,6,),0)))+IF9*SUMPRODUCT($OL$7:$PC$7,$OL$18:$PC$18)-IF$12*INDEX($OF$1:$OK$19,18,MATCH(IF13,$OF$1:$OK$1,0))+IF9*SUMPRODUCT($OL$7:$PC$7,$OL$10:$PC$10)*SUMPRODUCT($OF$10:$OI$10,$OF$18:$OI$18)+SUMPRODUCT($OL$7:$PC$7,$OL$11:$PC$11)*SUMPRODUCT($OF$11:$OI$11,$OF$18:$OI$18),"")</f>
        <v/>
      </c>
      <c r="IG18" s="19" t="str">
        <f t="array" ref="IG18">IF(IG7="1",IG284-PRODUCT(IG9,INDEX($OL$1:$PC$19,18,MATCH(IG$2&amp;IG$6,INDEX($OL$1:$PC$19,2,)&amp;INDEX($OL$1:$PC$19,6,),0)))+IG9*SUMPRODUCT($OL$7:$PC$7,$OL$18:$PC$18)-IG$12*INDEX($OF$1:$OK$19,18,MATCH(IG13,$OF$1:$OK$1,0))+IG9*SUMPRODUCT($OL$7:$PC$7,$OL$10:$PC$10)*SUMPRODUCT($OF$10:$OI$10,$OF$18:$OI$18)+SUMPRODUCT($OL$7:$PC$7,$OL$11:$PC$11)*SUMPRODUCT($OF$11:$OI$11,$OF$18:$OI$18),"")</f>
        <v/>
      </c>
      <c r="IH18" s="19" t="str">
        <f t="array" ref="IH18">IF(IH7="1",IH284-PRODUCT(IH9,INDEX($OL$1:$PC$19,18,MATCH(IH$2&amp;IH$6,INDEX($OL$1:$PC$19,2,)&amp;INDEX($OL$1:$PC$19,6,),0)))+IH9*SUMPRODUCT($OL$7:$PC$7,$OL$18:$PC$18)-IH$12*INDEX($OF$1:$OK$19,18,MATCH(IH13,$OF$1:$OK$1,0))+IH9*SUMPRODUCT($OL$7:$PC$7,$OL$10:$PC$10)*SUMPRODUCT($OF$10:$OI$10,$OF$18:$OI$18)+SUMPRODUCT($OL$7:$PC$7,$OL$11:$PC$11)*SUMPRODUCT($OF$11:$OI$11,$OF$18:$OI$18),"")</f>
        <v/>
      </c>
      <c r="II18" s="19" t="str">
        <f t="array" ref="II18">IF(II7="1",II284-PRODUCT(II9,INDEX($OL$1:$PC$19,18,MATCH(II$2&amp;II$6,INDEX($OL$1:$PC$19,2,)&amp;INDEX($OL$1:$PC$19,6,),0)))+II9*SUMPRODUCT($OL$7:$PC$7,$OL$18:$PC$18)-II$12*INDEX($OF$1:$OK$19,18,MATCH(II13,$OF$1:$OK$1,0))+II9*SUMPRODUCT($OL$7:$PC$7,$OL$10:$PC$10)*SUMPRODUCT($OF$10:$OI$10,$OF$18:$OI$18)+SUMPRODUCT($OL$7:$PC$7,$OL$11:$PC$11)*SUMPRODUCT($OF$11:$OI$11,$OF$18:$OI$18),"")</f>
        <v/>
      </c>
      <c r="IJ18" s="19" t="str">
        <f t="array" ref="IJ18">IF(IJ7="1",IJ284-PRODUCT(IJ9,INDEX($OL$1:$PC$19,18,MATCH(IJ$2&amp;IJ$6,INDEX($OL$1:$PC$19,2,)&amp;INDEX($OL$1:$PC$19,6,),0)))+IJ9*SUMPRODUCT($OL$7:$PC$7,$OL$18:$PC$18)-IJ$12*INDEX($OF$1:$OK$19,18,MATCH(IJ13,$OF$1:$OK$1,0))+IJ9*SUMPRODUCT($OL$7:$PC$7,$OL$10:$PC$10)*SUMPRODUCT($OF$10:$OI$10,$OF$18:$OI$18)+SUMPRODUCT($OL$7:$PC$7,$OL$11:$PC$11)*SUMPRODUCT($OF$11:$OI$11,$OF$18:$OI$18),"")</f>
        <v/>
      </c>
      <c r="IK18" s="19" t="str">
        <f t="array" ref="IK18">IF(IK7="1",IK284-PRODUCT(IK9,INDEX($OL$1:$PC$19,18,MATCH(IK$2&amp;IK$6,INDEX($OL$1:$PC$19,2,)&amp;INDEX($OL$1:$PC$19,6,),0)))+IK9*SUMPRODUCT($OL$7:$PC$7,$OL$18:$PC$18)-IK$12*INDEX($OF$1:$OK$19,18,MATCH(IK13,$OF$1:$OK$1,0))+IK9*SUMPRODUCT($OL$7:$PC$7,$OL$10:$PC$10)*SUMPRODUCT($OF$10:$OI$10,$OF$18:$OI$18)+SUMPRODUCT($OL$7:$PC$7,$OL$11:$PC$11)*SUMPRODUCT($OF$11:$OI$11,$OF$18:$OI$18),"")</f>
        <v/>
      </c>
      <c r="IL18" s="19" t="str">
        <f t="array" ref="IL18">IF(IL7="1",IL284-PRODUCT(IL9,INDEX($OL$1:$PC$19,18,MATCH(IL$2&amp;IL$6,INDEX($OL$1:$PC$19,2,)&amp;INDEX($OL$1:$PC$19,6,),0)))+IL9*SUMPRODUCT($OL$7:$PC$7,$OL$18:$PC$18)-IL$12*INDEX($OF$1:$OK$19,18,MATCH(IL13,$OF$1:$OK$1,0))+IL9*SUMPRODUCT($OL$7:$PC$7,$OL$10:$PC$10)*SUMPRODUCT($OF$10:$OI$10,$OF$18:$OI$18)+SUMPRODUCT($OL$7:$PC$7,$OL$11:$PC$11)*SUMPRODUCT($OF$11:$OI$11,$OF$18:$OI$18),"")</f>
        <v/>
      </c>
      <c r="IM18" s="19" t="str">
        <f t="array" ref="IM18">IF(IM7="1",IM284-PRODUCT(IM9,INDEX($OL$1:$PC$19,18,MATCH(IM$2&amp;IM$6,INDEX($OL$1:$PC$19,2,)&amp;INDEX($OL$1:$PC$19,6,),0)))+IM9*SUMPRODUCT($OL$7:$PC$7,$OL$18:$PC$18)-IM$12*INDEX($OF$1:$OK$19,18,MATCH(IM13,$OF$1:$OK$1,0))+IM9*SUMPRODUCT($OL$7:$PC$7,$OL$10:$PC$10)*SUMPRODUCT($OF$10:$OI$10,$OF$18:$OI$18)+SUMPRODUCT($OL$7:$PC$7,$OL$11:$PC$11)*SUMPRODUCT($OF$11:$OI$11,$OF$18:$OI$18),"")</f>
        <v/>
      </c>
      <c r="IN18" s="19" t="str">
        <f t="array" ref="IN18">IF(IN7="1",IN284-PRODUCT(IN9,INDEX($OL$1:$PC$19,18,MATCH(IN$2&amp;IN$6,INDEX($OL$1:$PC$19,2,)&amp;INDEX($OL$1:$PC$19,6,),0)))+IN9*SUMPRODUCT($OL$7:$PC$7,$OL$18:$PC$18)-IN$12*INDEX($OF$1:$OK$19,18,MATCH(IN13,$OF$1:$OK$1,0))+IN9*SUMPRODUCT($OL$7:$PC$7,$OL$10:$PC$10)*SUMPRODUCT($OF$10:$OI$10,$OF$18:$OI$18)+SUMPRODUCT($OL$7:$PC$7,$OL$11:$PC$11)*SUMPRODUCT($OF$11:$OI$11,$OF$18:$OI$18),"")</f>
        <v/>
      </c>
      <c r="IO18" s="19" t="str">
        <f t="array" ref="IO18">IF(IO7="1",IO284-PRODUCT(IO9,INDEX($OL$1:$PC$19,18,MATCH(IO$2&amp;IO$6,INDEX($OL$1:$PC$19,2,)&amp;INDEX($OL$1:$PC$19,6,),0)))+IO9*SUMPRODUCT($OL$7:$PC$7,$OL$18:$PC$18)-IO$12*INDEX($OF$1:$OK$19,18,MATCH(IO13,$OF$1:$OK$1,0))+IO9*SUMPRODUCT($OL$7:$PC$7,$OL$10:$PC$10)*SUMPRODUCT($OF$10:$OI$10,$OF$18:$OI$18)+SUMPRODUCT($OL$7:$PC$7,$OL$11:$PC$11)*SUMPRODUCT($OF$11:$OI$11,$OF$18:$OI$18),"")</f>
        <v/>
      </c>
      <c r="IP18" s="19" t="str">
        <f t="array" ref="IP18">IF(IP7="1",IP284-PRODUCT(IP9,INDEX($OL$1:$PC$19,18,MATCH(IP$2&amp;IP$6,INDEX($OL$1:$PC$19,2,)&amp;INDEX($OL$1:$PC$19,6,),0)))+IP9*SUMPRODUCT($OL$7:$PC$7,$OL$18:$PC$18)-IP$12*INDEX($OF$1:$OK$19,18,MATCH(IP13,$OF$1:$OK$1,0))+IP9*SUMPRODUCT($OL$7:$PC$7,$OL$10:$PC$10)*SUMPRODUCT($OF$10:$OI$10,$OF$18:$OI$18)+SUMPRODUCT($OL$7:$PC$7,$OL$11:$PC$11)*SUMPRODUCT($OF$11:$OI$11,$OF$18:$OI$18),"")</f>
        <v/>
      </c>
      <c r="IQ18" s="19" t="str">
        <f t="array" ref="IQ18">IF(IQ7="1",IQ284-PRODUCT(IQ9,INDEX($OL$1:$PC$19,18,MATCH(IQ$2&amp;IQ$6,INDEX($OL$1:$PC$19,2,)&amp;INDEX($OL$1:$PC$19,6,),0)))+IQ9*SUMPRODUCT($OL$7:$PC$7,$OL$18:$PC$18)-IQ$12*INDEX($OF$1:$OK$19,18,MATCH(IQ13,$OF$1:$OK$1,0))+IQ9*SUMPRODUCT($OL$7:$PC$7,$OL$10:$PC$10)*SUMPRODUCT($OF$10:$OI$10,$OF$18:$OI$18)+SUMPRODUCT($OL$7:$PC$7,$OL$11:$PC$11)*SUMPRODUCT($OF$11:$OI$11,$OF$18:$OI$18),"")</f>
        <v/>
      </c>
      <c r="IR18" s="19" t="str">
        <f t="array" ref="IR18">IF(IR7="1",IR284-PRODUCT(IR9,INDEX($OL$1:$PC$19,18,MATCH(IR$2&amp;IR$6,INDEX($OL$1:$PC$19,2,)&amp;INDEX($OL$1:$PC$19,6,),0)))+IR9*SUMPRODUCT($OL$7:$PC$7,$OL$18:$PC$18)-IR$12*INDEX($OF$1:$OK$19,18,MATCH(IR13,$OF$1:$OK$1,0))+IR9*SUMPRODUCT($OL$7:$PC$7,$OL$10:$PC$10)*SUMPRODUCT($OF$10:$OI$10,$OF$18:$OI$18)+SUMPRODUCT($OL$7:$PC$7,$OL$11:$PC$11)*SUMPRODUCT($OF$11:$OI$11,$OF$18:$OI$18),"")</f>
        <v/>
      </c>
      <c r="IS18" s="19" t="str">
        <f t="array" ref="IS18">IF(IS7="1",IS284-PRODUCT(IS9,INDEX($OL$1:$PC$19,18,MATCH(IS$2&amp;IS$6,INDEX($OL$1:$PC$19,2,)&amp;INDEX($OL$1:$PC$19,6,),0)))+IS9*SUMPRODUCT($OL$7:$PC$7,$OL$18:$PC$18)-IS$12*INDEX($OF$1:$OK$19,18,MATCH(IS13,$OF$1:$OK$1,0))+IS9*SUMPRODUCT($OL$7:$PC$7,$OL$10:$PC$10)*SUMPRODUCT($OF$10:$OI$10,$OF$18:$OI$18)+SUMPRODUCT($OL$7:$PC$7,$OL$11:$PC$11)*SUMPRODUCT($OF$11:$OI$11,$OF$18:$OI$18),"")</f>
        <v/>
      </c>
      <c r="IT18" s="19" t="str">
        <f t="array" ref="IT18">IF(IT7="1",IT284-PRODUCT(IT9,INDEX($OL$1:$PC$19,18,MATCH(IT$2&amp;IT$6,INDEX($OL$1:$PC$19,2,)&amp;INDEX($OL$1:$PC$19,6,),0)))+IT9*SUMPRODUCT($OL$7:$PC$7,$OL$18:$PC$18)-IT$12*INDEX($OF$1:$OK$19,18,MATCH(IT13,$OF$1:$OK$1,0))+IT9*SUMPRODUCT($OL$7:$PC$7,$OL$10:$PC$10)*SUMPRODUCT($OF$10:$OI$10,$OF$18:$OI$18)+SUMPRODUCT($OL$7:$PC$7,$OL$11:$PC$11)*SUMPRODUCT($OF$11:$OI$11,$OF$18:$OI$18),"")</f>
        <v/>
      </c>
      <c r="IU18" s="19" t="str">
        <f t="array" ref="IU18">IF(IU7="1",IU284-PRODUCT(IU9,INDEX($OL$1:$PC$19,18,MATCH(IU$2&amp;IU$6,INDEX($OL$1:$PC$19,2,)&amp;INDEX($OL$1:$PC$19,6,),0)))+IU9*SUMPRODUCT($OL$7:$PC$7,$OL$18:$PC$18)-IU$12*INDEX($OF$1:$OK$19,18,MATCH(IU13,$OF$1:$OK$1,0))+IU9*SUMPRODUCT($OL$7:$PC$7,$OL$10:$PC$10)*SUMPRODUCT($OF$10:$OI$10,$OF$18:$OI$18)+SUMPRODUCT($OL$7:$PC$7,$OL$11:$PC$11)*SUMPRODUCT($OF$11:$OI$11,$OF$18:$OI$18),"")</f>
        <v/>
      </c>
      <c r="IV18" s="19" t="str">
        <f t="array" ref="IV18">IF(IV7="1",IV284-PRODUCT(IV9,INDEX($OL$1:$PC$19,18,MATCH(IV$2&amp;IV$6,INDEX($OL$1:$PC$19,2,)&amp;INDEX($OL$1:$PC$19,6,),0)))+IV9*SUMPRODUCT($OL$7:$PC$7,$OL$18:$PC$18)-IV$12*INDEX($OF$1:$OK$19,18,MATCH(IV13,$OF$1:$OK$1,0))+IV9*SUMPRODUCT($OL$7:$PC$7,$OL$10:$PC$10)*SUMPRODUCT($OF$10:$OI$10,$OF$18:$OI$18)+SUMPRODUCT($OL$7:$PC$7,$OL$11:$PC$11)*SUMPRODUCT($OF$11:$OI$11,$OF$18:$OI$18),"")</f>
        <v/>
      </c>
      <c r="IW18" s="19" t="str">
        <f t="array" ref="IW18">IF(IW7="1",IW284-PRODUCT(IW9,INDEX($OL$1:$PC$19,18,MATCH(IW$2&amp;IW$6,INDEX($OL$1:$PC$19,2,)&amp;INDEX($OL$1:$PC$19,6,),0)))+IW9*SUMPRODUCT($OL$7:$PC$7,$OL$18:$PC$18)-IW$12*INDEX($OF$1:$OK$19,18,MATCH(IW13,$OF$1:$OK$1,0))+IW9*SUMPRODUCT($OL$7:$PC$7,$OL$10:$PC$10)*SUMPRODUCT($OF$10:$OI$10,$OF$18:$OI$18)+SUMPRODUCT($OL$7:$PC$7,$OL$11:$PC$11)*SUMPRODUCT($OF$11:$OI$11,$OF$18:$OI$18),"")</f>
        <v/>
      </c>
      <c r="IX18" s="19" t="str">
        <f t="array" ref="IX18">IF(IX7="1",IX284-PRODUCT(IX9,INDEX($OL$1:$PC$19,18,MATCH(IX$2&amp;IX$6,INDEX($OL$1:$PC$19,2,)&amp;INDEX($OL$1:$PC$19,6,),0)))+IX9*SUMPRODUCT($OL$7:$PC$7,$OL$18:$PC$18)-IX$12*INDEX($OF$1:$OK$19,18,MATCH(IX13,$OF$1:$OK$1,0))+IX9*SUMPRODUCT($OL$7:$PC$7,$OL$10:$PC$10)*SUMPRODUCT($OF$10:$OI$10,$OF$18:$OI$18)+SUMPRODUCT($OL$7:$PC$7,$OL$11:$PC$11)*SUMPRODUCT($OF$11:$OI$11,$OF$18:$OI$18),"")</f>
        <v/>
      </c>
      <c r="IY18" s="19" t="str">
        <f t="array" ref="IY18">IF(IY7="1",IY284-PRODUCT(IY9,INDEX($OL$1:$PC$19,18,MATCH(IY$2&amp;IY$6,INDEX($OL$1:$PC$19,2,)&amp;INDEX($OL$1:$PC$19,6,),0)))+IY9*SUMPRODUCT($OL$7:$PC$7,$OL$18:$PC$18)-IY$12*INDEX($OF$1:$OK$19,18,MATCH(IY13,$OF$1:$OK$1,0))+IY9*SUMPRODUCT($OL$7:$PC$7,$OL$10:$PC$10)*SUMPRODUCT($OF$10:$OI$10,$OF$18:$OI$18)+SUMPRODUCT($OL$7:$PC$7,$OL$11:$PC$11)*SUMPRODUCT($OF$11:$OI$11,$OF$18:$OI$18),"")</f>
        <v/>
      </c>
      <c r="IZ18" s="19" t="str">
        <f t="array" ref="IZ18">IF(IZ7="1",IZ284-PRODUCT(IZ9,INDEX($OL$1:$PC$19,18,MATCH(IZ$2&amp;IZ$6,INDEX($OL$1:$PC$19,2,)&amp;INDEX($OL$1:$PC$19,6,),0)))+IZ9*SUMPRODUCT($OL$7:$PC$7,$OL$18:$PC$18)-IZ$12*INDEX($OF$1:$OK$19,18,MATCH(IZ13,$OF$1:$OK$1,0))+IZ9*SUMPRODUCT($OL$7:$PC$7,$OL$10:$PC$10)*SUMPRODUCT($OF$10:$OI$10,$OF$18:$OI$18)+SUMPRODUCT($OL$7:$PC$7,$OL$11:$PC$11)*SUMPRODUCT($OF$11:$OI$11,$OF$18:$OI$18),"")</f>
        <v/>
      </c>
      <c r="JA18" s="19" t="str">
        <f t="array" ref="JA18">IF(JA7="1",JA284-PRODUCT(JA9,INDEX($OL$1:$PC$19,18,MATCH(JA$2&amp;JA$6,INDEX($OL$1:$PC$19,2,)&amp;INDEX($OL$1:$PC$19,6,),0)))+JA9*SUMPRODUCT($OL$7:$PC$7,$OL$18:$PC$18)-JA$12*INDEX($OF$1:$OK$19,18,MATCH(JA13,$OF$1:$OK$1,0))+JA9*SUMPRODUCT($OL$7:$PC$7,$OL$10:$PC$10)*SUMPRODUCT($OF$10:$OI$10,$OF$18:$OI$18)+SUMPRODUCT($OL$7:$PC$7,$OL$11:$PC$11)*SUMPRODUCT($OF$11:$OI$11,$OF$18:$OI$18),"")</f>
        <v/>
      </c>
      <c r="JB18" s="19" t="str">
        <f t="array" ref="JB18">IF(JB7="1",JB284-PRODUCT(JB9,INDEX($OL$1:$PC$19,18,MATCH(JB$2&amp;JB$6,INDEX($OL$1:$PC$19,2,)&amp;INDEX($OL$1:$PC$19,6,),0)))+JB9*SUMPRODUCT($OL$7:$PC$7,$OL$18:$PC$18)-JB$12*INDEX($OF$1:$OK$19,18,MATCH(JB13,$OF$1:$OK$1,0))+JB9*SUMPRODUCT($OL$7:$PC$7,$OL$10:$PC$10)*SUMPRODUCT($OF$10:$OI$10,$OF$18:$OI$18)+SUMPRODUCT($OL$7:$PC$7,$OL$11:$PC$11)*SUMPRODUCT($OF$11:$OI$11,$OF$18:$OI$18),"")</f>
        <v/>
      </c>
      <c r="JC18" s="19" t="str">
        <f t="array" ref="JC18">IF(JC7="1",JC284-PRODUCT(JC9,INDEX($OL$1:$PC$19,18,MATCH(JC$2&amp;JC$6,INDEX($OL$1:$PC$19,2,)&amp;INDEX($OL$1:$PC$19,6,),0)))+JC9*SUMPRODUCT($OL$7:$PC$7,$OL$18:$PC$18)-JC$12*INDEX($OF$1:$OK$19,18,MATCH(JC13,$OF$1:$OK$1,0))+JC9*SUMPRODUCT($OL$7:$PC$7,$OL$10:$PC$10)*SUMPRODUCT($OF$10:$OI$10,$OF$18:$OI$18)+SUMPRODUCT($OL$7:$PC$7,$OL$11:$PC$11)*SUMPRODUCT($OF$11:$OI$11,$OF$18:$OI$18),"")</f>
        <v/>
      </c>
      <c r="JD18" s="19" t="str">
        <f t="array" ref="JD18">IF(JD7="1",JD284-PRODUCT(JD9,INDEX($OL$1:$PC$19,18,MATCH(JD$2&amp;JD$6,INDEX($OL$1:$PC$19,2,)&amp;INDEX($OL$1:$PC$19,6,),0)))+JD9*SUMPRODUCT($OL$7:$PC$7,$OL$18:$PC$18)-JD$12*INDEX($OF$1:$OK$19,18,MATCH(JD13,$OF$1:$OK$1,0))+JD9*SUMPRODUCT($OL$7:$PC$7,$OL$10:$PC$10)*SUMPRODUCT($OF$10:$OI$10,$OF$18:$OI$18)+SUMPRODUCT($OL$7:$PC$7,$OL$11:$PC$11)*SUMPRODUCT($OF$11:$OI$11,$OF$18:$OI$18),"")</f>
        <v/>
      </c>
      <c r="JE18" s="19" t="str">
        <f t="array" ref="JE18">IF(JE7="1",JE284-PRODUCT(JE9,INDEX($OL$1:$PC$19,18,MATCH(JE$2&amp;JE$6,INDEX($OL$1:$PC$19,2,)&amp;INDEX($OL$1:$PC$19,6,),0)))+JE9*SUMPRODUCT($OL$7:$PC$7,$OL$18:$PC$18)-JE$12*INDEX($OF$1:$OK$19,18,MATCH(JE13,$OF$1:$OK$1,0))+JE9*SUMPRODUCT($OL$7:$PC$7,$OL$10:$PC$10)*SUMPRODUCT($OF$10:$OI$10,$OF$18:$OI$18)+SUMPRODUCT($OL$7:$PC$7,$OL$11:$PC$11)*SUMPRODUCT($OF$11:$OI$11,$OF$18:$OI$18),"")</f>
        <v/>
      </c>
      <c r="JF18" s="19" t="str">
        <f t="array" ref="JF18">IF(JF7="1",JF284-PRODUCT(JF9,INDEX($OL$1:$PC$19,18,MATCH(JF$2&amp;JF$6,INDEX($OL$1:$PC$19,2,)&amp;INDEX($OL$1:$PC$19,6,),0)))+JF9*SUMPRODUCT($OL$7:$PC$7,$OL$18:$PC$18)-JF$12*INDEX($OF$1:$OK$19,18,MATCH(JF13,$OF$1:$OK$1,0))+JF9*SUMPRODUCT($OL$7:$PC$7,$OL$10:$PC$10)*SUMPRODUCT($OF$10:$OI$10,$OF$18:$OI$18)+SUMPRODUCT($OL$7:$PC$7,$OL$11:$PC$11)*SUMPRODUCT($OF$11:$OI$11,$OF$18:$OI$18),"")</f>
        <v/>
      </c>
      <c r="JG18" s="19" t="str">
        <f t="array" ref="JG18">IF(JG7="1",JG284-PRODUCT(JG9,INDEX($OL$1:$PC$19,18,MATCH(JG$2&amp;JG$6,INDEX($OL$1:$PC$19,2,)&amp;INDEX($OL$1:$PC$19,6,),0)))+JG9*SUMPRODUCT($OL$7:$PC$7,$OL$18:$PC$18)-JG$12*INDEX($OF$1:$OK$19,18,MATCH(JG13,$OF$1:$OK$1,0))+JG9*SUMPRODUCT($OL$7:$PC$7,$OL$10:$PC$10)*SUMPRODUCT($OF$10:$OI$10,$OF$18:$OI$18)+SUMPRODUCT($OL$7:$PC$7,$OL$11:$PC$11)*SUMPRODUCT($OF$11:$OI$11,$OF$18:$OI$18),"")</f>
        <v/>
      </c>
      <c r="JH18" s="19" t="str">
        <f t="array" ref="JH18">IF(JH7="1",JH284-PRODUCT(JH9,INDEX($OL$1:$PC$19,18,MATCH(JH$2&amp;JH$6,INDEX($OL$1:$PC$19,2,)&amp;INDEX($OL$1:$PC$19,6,),0)))+JH9*SUMPRODUCT($OL$7:$PC$7,$OL$18:$PC$18)-JH$12*INDEX($OF$1:$OK$19,18,MATCH(JH13,$OF$1:$OK$1,0))+JH9*SUMPRODUCT($OL$7:$PC$7,$OL$10:$PC$10)*SUMPRODUCT($OF$10:$OI$10,$OF$18:$OI$18)+SUMPRODUCT($OL$7:$PC$7,$OL$11:$PC$11)*SUMPRODUCT($OF$11:$OI$11,$OF$18:$OI$18),"")</f>
        <v/>
      </c>
      <c r="JI18" s="19" t="str">
        <f t="array" ref="JI18">IF(JI7="1",JI284-PRODUCT(JI9,INDEX($OL$1:$PC$19,18,MATCH(JI$2&amp;JI$6,INDEX($OL$1:$PC$19,2,)&amp;INDEX($OL$1:$PC$19,6,),0)))+JI9*SUMPRODUCT($OL$7:$PC$7,$OL$18:$PC$18)-JI$12*INDEX($OF$1:$OK$19,18,MATCH(JI13,$OF$1:$OK$1,0))+JI9*SUMPRODUCT($OL$7:$PC$7,$OL$10:$PC$10)*SUMPRODUCT($OF$10:$OI$10,$OF$18:$OI$18)+SUMPRODUCT($OL$7:$PC$7,$OL$11:$PC$11)*SUMPRODUCT($OF$11:$OI$11,$OF$18:$OI$18),"")</f>
        <v/>
      </c>
      <c r="JJ18" s="19" t="str">
        <f t="array" ref="JJ18">IF(JJ7="1",JJ284-PRODUCT(JJ9,INDEX($OL$1:$PC$19,18,MATCH(JJ$2&amp;JJ$6,INDEX($OL$1:$PC$19,2,)&amp;INDEX($OL$1:$PC$19,6,),0)))+JJ9*SUMPRODUCT($OL$7:$PC$7,$OL$18:$PC$18)-JJ$12*INDEX($OF$1:$OK$19,18,MATCH(JJ13,$OF$1:$OK$1,0))+JJ9*SUMPRODUCT($OL$7:$PC$7,$OL$10:$PC$10)*SUMPRODUCT($OF$10:$OI$10,$OF$18:$OI$18)+SUMPRODUCT($OL$7:$PC$7,$OL$11:$PC$11)*SUMPRODUCT($OF$11:$OI$11,$OF$18:$OI$18),"")</f>
        <v/>
      </c>
      <c r="JK18" s="19" t="str">
        <f t="array" ref="JK18">IF(JK7="1",JK284-PRODUCT(JK9,INDEX($OL$1:$PC$19,18,MATCH(JK$2&amp;JK$6,INDEX($OL$1:$PC$19,2,)&amp;INDEX($OL$1:$PC$19,6,),0)))+JK9*SUMPRODUCT($OL$7:$PC$7,$OL$18:$PC$18)-JK$12*INDEX($OF$1:$OK$19,18,MATCH(JK13,$OF$1:$OK$1,0))+JK9*SUMPRODUCT($OL$7:$PC$7,$OL$10:$PC$10)*SUMPRODUCT($OF$10:$OI$10,$OF$18:$OI$18)+SUMPRODUCT($OL$7:$PC$7,$OL$11:$PC$11)*SUMPRODUCT($OF$11:$OI$11,$OF$18:$OI$18),"")</f>
        <v/>
      </c>
      <c r="JL18" s="19" t="str">
        <f t="array" ref="JL18">IF(JL7="1",JL284-PRODUCT(JL9,INDEX($OL$1:$PC$19,18,MATCH(JL$2&amp;JL$6,INDEX($OL$1:$PC$19,2,)&amp;INDEX($OL$1:$PC$19,6,),0)))+JL9*SUMPRODUCT($OL$7:$PC$7,$OL$18:$PC$18)-JL$12*INDEX($OF$1:$OK$19,18,MATCH(JL13,$OF$1:$OK$1,0))+JL9*SUMPRODUCT($OL$7:$PC$7,$OL$10:$PC$10)*SUMPRODUCT($OF$10:$OI$10,$OF$18:$OI$18)+SUMPRODUCT($OL$7:$PC$7,$OL$11:$PC$11)*SUMPRODUCT($OF$11:$OI$11,$OF$18:$OI$18),"")</f>
        <v/>
      </c>
      <c r="JM18" s="19" t="str">
        <f t="array" ref="JM18">IF(JM7="1",JM284-PRODUCT(JM9,INDEX($OL$1:$PC$19,18,MATCH(JM$2&amp;JM$6,INDEX($OL$1:$PC$19,2,)&amp;INDEX($OL$1:$PC$19,6,),0)))+JM9*SUMPRODUCT($OL$7:$PC$7,$OL$18:$PC$18)-JM$12*INDEX($OF$1:$OK$19,18,MATCH(JM13,$OF$1:$OK$1,0))+JM9*SUMPRODUCT($OL$7:$PC$7,$OL$10:$PC$10)*SUMPRODUCT($OF$10:$OI$10,$OF$18:$OI$18)+SUMPRODUCT($OL$7:$PC$7,$OL$11:$PC$11)*SUMPRODUCT($OF$11:$OI$11,$OF$18:$OI$18),"")</f>
        <v/>
      </c>
      <c r="JN18" s="19" t="str">
        <f t="array" ref="JN18">IF(JN7="1",JN284-PRODUCT(JN9,INDEX($OL$1:$PC$19,18,MATCH(JN$2&amp;JN$6,INDEX($OL$1:$PC$19,2,)&amp;INDEX($OL$1:$PC$19,6,),0)))+JN9*SUMPRODUCT($OL$7:$PC$7,$OL$18:$PC$18)-JN$12*INDEX($OF$1:$OK$19,18,MATCH(JN13,$OF$1:$OK$1,0))+JN9*SUMPRODUCT($OL$7:$PC$7,$OL$10:$PC$10)*SUMPRODUCT($OF$10:$OI$10,$OF$18:$OI$18)+SUMPRODUCT($OL$7:$PC$7,$OL$11:$PC$11)*SUMPRODUCT($OF$11:$OI$11,$OF$18:$OI$18),"")</f>
        <v/>
      </c>
      <c r="JO18" s="19" t="str">
        <f t="array" ref="JO18">IF(JO7="1",JO284-PRODUCT(JO9,INDEX($OL$1:$PC$19,18,MATCH(JO$2&amp;JO$6,INDEX($OL$1:$PC$19,2,)&amp;INDEX($OL$1:$PC$19,6,),0)))+JO9*SUMPRODUCT($OL$7:$PC$7,$OL$18:$PC$18)-JO$12*INDEX($OF$1:$OK$19,18,MATCH(JO13,$OF$1:$OK$1,0))+JO9*SUMPRODUCT($OL$7:$PC$7,$OL$10:$PC$10)*SUMPRODUCT($OF$10:$OI$10,$OF$18:$OI$18)+SUMPRODUCT($OL$7:$PC$7,$OL$11:$PC$11)*SUMPRODUCT($OF$11:$OI$11,$OF$18:$OI$18),"")</f>
        <v/>
      </c>
      <c r="JP18" s="19" t="str">
        <f t="array" ref="JP18">IF(JP7="1",JP284-PRODUCT(JP9,INDEX($OL$1:$PC$19,18,MATCH(JP$2&amp;JP$6,INDEX($OL$1:$PC$19,2,)&amp;INDEX($OL$1:$PC$19,6,),0)))+JP9*SUMPRODUCT($OL$7:$PC$7,$OL$18:$PC$18)-JP$12*INDEX($OF$1:$OK$19,18,MATCH(JP13,$OF$1:$OK$1,0))+JP9*SUMPRODUCT($OL$7:$PC$7,$OL$10:$PC$10)*SUMPRODUCT($OF$10:$OI$10,$OF$18:$OI$18)+SUMPRODUCT($OL$7:$PC$7,$OL$11:$PC$11)*SUMPRODUCT($OF$11:$OI$11,$OF$18:$OI$18),"")</f>
        <v/>
      </c>
      <c r="JQ18" s="19" t="str">
        <f t="array" ref="JQ18">IF(JQ7="1",JQ284-PRODUCT(JQ9,INDEX($OL$1:$PC$19,18,MATCH(JQ$2&amp;JQ$6,INDEX($OL$1:$PC$19,2,)&amp;INDEX($OL$1:$PC$19,6,),0)))+JQ9*SUMPRODUCT($OL$7:$PC$7,$OL$18:$PC$18)-JQ$12*INDEX($OF$1:$OK$19,18,MATCH(JQ13,$OF$1:$OK$1,0))+JQ9*SUMPRODUCT($OL$7:$PC$7,$OL$10:$PC$10)*SUMPRODUCT($OF$10:$OI$10,$OF$18:$OI$18)+SUMPRODUCT($OL$7:$PC$7,$OL$11:$PC$11)*SUMPRODUCT($OF$11:$OI$11,$OF$18:$OI$18),"")</f>
        <v/>
      </c>
      <c r="JR18" s="19" t="str">
        <f t="array" ref="JR18">IF(JR7="1",JR284-PRODUCT(JR9,INDEX($OL$1:$PC$19,18,MATCH(JR$2&amp;JR$6,INDEX($OL$1:$PC$19,2,)&amp;INDEX($OL$1:$PC$19,6,),0)))+JR9*SUMPRODUCT($OL$7:$PC$7,$OL$18:$PC$18)-JR$12*INDEX($OF$1:$OK$19,18,MATCH(JR13,$OF$1:$OK$1,0))+JR9*SUMPRODUCT($OL$7:$PC$7,$OL$10:$PC$10)*SUMPRODUCT($OF$10:$OI$10,$OF$18:$OI$18)+SUMPRODUCT($OL$7:$PC$7,$OL$11:$PC$11)*SUMPRODUCT($OF$11:$OI$11,$OF$18:$OI$18),"")</f>
        <v/>
      </c>
      <c r="JS18" s="19" t="str">
        <f t="array" ref="JS18">IF(JS7="1",JS284-PRODUCT(JS9,INDEX($OL$1:$PC$19,18,MATCH(JS$2&amp;JS$6,INDEX($OL$1:$PC$19,2,)&amp;INDEX($OL$1:$PC$19,6,),0)))+JS9*SUMPRODUCT($OL$7:$PC$7,$OL$18:$PC$18)-JS$12*INDEX($OF$1:$OK$19,18,MATCH(JS13,$OF$1:$OK$1,0))+JS9*SUMPRODUCT($OL$7:$PC$7,$OL$10:$PC$10)*SUMPRODUCT($OF$10:$OI$10,$OF$18:$OI$18)+SUMPRODUCT($OL$7:$PC$7,$OL$11:$PC$11)*SUMPRODUCT($OF$11:$OI$11,$OF$18:$OI$18),"")</f>
        <v/>
      </c>
      <c r="JT18" s="19" t="str">
        <f t="array" ref="JT18">IF(JT7="1",JT284-PRODUCT(JT9,INDEX($OL$1:$PC$19,18,MATCH(JT$2&amp;JT$6,INDEX($OL$1:$PC$19,2,)&amp;INDEX($OL$1:$PC$19,6,),0)))+JT9*SUMPRODUCT($OL$7:$PC$7,$OL$18:$PC$18)-JT$12*INDEX($OF$1:$OK$19,18,MATCH(JT13,$OF$1:$OK$1,0))+JT9*SUMPRODUCT($OL$7:$PC$7,$OL$10:$PC$10)*SUMPRODUCT($OF$10:$OI$10,$OF$18:$OI$18)+SUMPRODUCT($OL$7:$PC$7,$OL$11:$PC$11)*SUMPRODUCT($OF$11:$OI$11,$OF$18:$OI$18),"")</f>
        <v/>
      </c>
      <c r="JU18" s="19" t="str">
        <f t="array" ref="JU18">IF(JU7="1",JU284-PRODUCT(JU9,INDEX($OL$1:$PC$19,18,MATCH(JU$2&amp;JU$6,INDEX($OL$1:$PC$19,2,)&amp;INDEX($OL$1:$PC$19,6,),0)))+JU9*SUMPRODUCT($OL$7:$PC$7,$OL$18:$PC$18)-JU$12*INDEX($OF$1:$OK$19,18,MATCH(JU13,$OF$1:$OK$1,0))+JU9*SUMPRODUCT($OL$7:$PC$7,$OL$10:$PC$10)*SUMPRODUCT($OF$10:$OI$10,$OF$18:$OI$18)+SUMPRODUCT($OL$7:$PC$7,$OL$11:$PC$11)*SUMPRODUCT($OF$11:$OI$11,$OF$18:$OI$18),"")</f>
        <v/>
      </c>
      <c r="JV18" s="19" t="str">
        <f t="array" ref="JV18">IF(JV7="1",JV284-PRODUCT(JV9,INDEX($OL$1:$PC$19,18,MATCH(JV$2&amp;JV$6,INDEX($OL$1:$PC$19,2,)&amp;INDEX($OL$1:$PC$19,6,),0)))+JV9*SUMPRODUCT($OL$7:$PC$7,$OL$18:$PC$18)-JV$12*INDEX($OF$1:$OK$19,18,MATCH(JV13,$OF$1:$OK$1,0))+JV9*SUMPRODUCT($OL$7:$PC$7,$OL$10:$PC$10)*SUMPRODUCT($OF$10:$OI$10,$OF$18:$OI$18)+SUMPRODUCT($OL$7:$PC$7,$OL$11:$PC$11)*SUMPRODUCT($OF$11:$OI$11,$OF$18:$OI$18),"")</f>
        <v/>
      </c>
      <c r="JW18" s="19" t="str">
        <f t="array" ref="JW18">IF(JW7="1",JW284-PRODUCT(JW9,INDEX($OL$1:$PC$19,18,MATCH(JW$2&amp;JW$6,INDEX($OL$1:$PC$19,2,)&amp;INDEX($OL$1:$PC$19,6,),0)))+JW9*SUMPRODUCT($OL$7:$PC$7,$OL$18:$PC$18)-JW$12*INDEX($OF$1:$OK$19,18,MATCH(JW13,$OF$1:$OK$1,0))+JW9*SUMPRODUCT($OL$7:$PC$7,$OL$10:$PC$10)*SUMPRODUCT($OF$10:$OI$10,$OF$18:$OI$18)+SUMPRODUCT($OL$7:$PC$7,$OL$11:$PC$11)*SUMPRODUCT($OF$11:$OI$11,$OF$18:$OI$18),"")</f>
        <v/>
      </c>
      <c r="JX18" s="19" t="str">
        <f t="array" ref="JX18">IF(JX7="1",JX284-PRODUCT(JX9,INDEX($OL$1:$PC$19,18,MATCH(JX$2&amp;JX$6,INDEX($OL$1:$PC$19,2,)&amp;INDEX($OL$1:$PC$19,6,),0)))+JX9*SUMPRODUCT($OL$7:$PC$7,$OL$18:$PC$18)-JX$12*INDEX($OF$1:$OK$19,18,MATCH(JX13,$OF$1:$OK$1,0))+JX9*SUMPRODUCT($OL$7:$PC$7,$OL$10:$PC$10)*SUMPRODUCT($OF$10:$OI$10,$OF$18:$OI$18)+SUMPRODUCT($OL$7:$PC$7,$OL$11:$PC$11)*SUMPRODUCT($OF$11:$OI$11,$OF$18:$OI$18),"")</f>
        <v/>
      </c>
      <c r="JY18" s="19" t="str">
        <f t="array" ref="JY18">IF(JY7="1",JY284-PRODUCT(JY9,INDEX($OL$1:$PC$19,18,MATCH(JY$2&amp;JY$6,INDEX($OL$1:$PC$19,2,)&amp;INDEX($OL$1:$PC$19,6,),0)))+JY9*SUMPRODUCT($OL$7:$PC$7,$OL$18:$PC$18)-JY$12*INDEX($OF$1:$OK$19,18,MATCH(JY13,$OF$1:$OK$1,0))+JY9*SUMPRODUCT($OL$7:$PC$7,$OL$10:$PC$10)*SUMPRODUCT($OF$10:$OI$10,$OF$18:$OI$18)+SUMPRODUCT($OL$7:$PC$7,$OL$11:$PC$11)*SUMPRODUCT($OF$11:$OI$11,$OF$18:$OI$18),"")</f>
        <v/>
      </c>
      <c r="JZ18" s="19" t="str">
        <f t="array" ref="JZ18">IF(JZ7="1",JZ284-PRODUCT(JZ9,INDEX($OL$1:$PC$19,18,MATCH(JZ$2&amp;JZ$6,INDEX($OL$1:$PC$19,2,)&amp;INDEX($OL$1:$PC$19,6,),0)))+JZ9*SUMPRODUCT($OL$7:$PC$7,$OL$18:$PC$18)-JZ$12*INDEX($OF$1:$OK$19,18,MATCH(JZ13,$OF$1:$OK$1,0))+JZ9*SUMPRODUCT($OL$7:$PC$7,$OL$10:$PC$10)*SUMPRODUCT($OF$10:$OI$10,$OF$18:$OI$18)+SUMPRODUCT($OL$7:$PC$7,$OL$11:$PC$11)*SUMPRODUCT($OF$11:$OI$11,$OF$18:$OI$18),"")</f>
        <v/>
      </c>
      <c r="KA18" s="19" t="str">
        <f t="array" ref="KA18">IF(KA7="1",KA284-PRODUCT(KA9,INDEX($OL$1:$PC$19,18,MATCH(KA$2&amp;KA$6,INDEX($OL$1:$PC$19,2,)&amp;INDEX($OL$1:$PC$19,6,),0)))+KA9*SUMPRODUCT($OL$7:$PC$7,$OL$18:$PC$18)-KA$12*INDEX($OF$1:$OK$19,18,MATCH(KA13,$OF$1:$OK$1,0))+KA9*SUMPRODUCT($OL$7:$PC$7,$OL$10:$PC$10)*SUMPRODUCT($OF$10:$OI$10,$OF$18:$OI$18)+SUMPRODUCT($OL$7:$PC$7,$OL$11:$PC$11)*SUMPRODUCT($OF$11:$OI$11,$OF$18:$OI$18),"")</f>
        <v/>
      </c>
      <c r="KB18" s="19" t="str">
        <f t="array" ref="KB18">IF(KB7="1",KB284-PRODUCT(KB9,INDEX($OL$1:$PC$19,18,MATCH(KB$2&amp;KB$6,INDEX($OL$1:$PC$19,2,)&amp;INDEX($OL$1:$PC$19,6,),0)))+KB9*SUMPRODUCT($OL$7:$PC$7,$OL$18:$PC$18)-KB$12*INDEX($OF$1:$OK$19,18,MATCH(KB13,$OF$1:$OK$1,0))+KB9*SUMPRODUCT($OL$7:$PC$7,$OL$10:$PC$10)*SUMPRODUCT($OF$10:$OI$10,$OF$18:$OI$18)+SUMPRODUCT($OL$7:$PC$7,$OL$11:$PC$11)*SUMPRODUCT($OF$11:$OI$11,$OF$18:$OI$18),"")</f>
        <v/>
      </c>
      <c r="KC18" s="19" t="str">
        <f t="array" ref="KC18">IF(KC7="1",KC284-PRODUCT(KC9,INDEX($OL$1:$PC$19,18,MATCH(KC$2&amp;KC$6,INDEX($OL$1:$PC$19,2,)&amp;INDEX($OL$1:$PC$19,6,),0)))+KC9*SUMPRODUCT($OL$7:$PC$7,$OL$18:$PC$18)-KC$12*INDEX($OF$1:$OK$19,18,MATCH(KC13,$OF$1:$OK$1,0))+KC9*SUMPRODUCT($OL$7:$PC$7,$OL$10:$PC$10)*SUMPRODUCT($OF$10:$OI$10,$OF$18:$OI$18)+SUMPRODUCT($OL$7:$PC$7,$OL$11:$PC$11)*SUMPRODUCT($OF$11:$OI$11,$OF$18:$OI$18),"")</f>
        <v/>
      </c>
      <c r="KD18" s="19" t="str">
        <f t="array" ref="KD18">IF(KD7="1",KD284-PRODUCT(KD9,INDEX($OL$1:$PC$19,18,MATCH(KD$2&amp;KD$6,INDEX($OL$1:$PC$19,2,)&amp;INDEX($OL$1:$PC$19,6,),0)))+KD9*SUMPRODUCT($OL$7:$PC$7,$OL$18:$PC$18)-KD$12*INDEX($OF$1:$OK$19,18,MATCH(KD13,$OF$1:$OK$1,0))+KD9*SUMPRODUCT($OL$7:$PC$7,$OL$10:$PC$10)*SUMPRODUCT($OF$10:$OI$10,$OF$18:$OI$18)+SUMPRODUCT($OL$7:$PC$7,$OL$11:$PC$11)*SUMPRODUCT($OF$11:$OI$11,$OF$18:$OI$18),"")</f>
        <v/>
      </c>
      <c r="KE18" s="19" t="str">
        <f t="array" ref="KE18">IF(KE7="1",KE284-PRODUCT(KE9,INDEX($OL$1:$PC$19,18,MATCH(KE$2&amp;KE$6,INDEX($OL$1:$PC$19,2,)&amp;INDEX($OL$1:$PC$19,6,),0)))+KE9*SUMPRODUCT($OL$7:$PC$7,$OL$18:$PC$18)-KE$12*INDEX($OF$1:$OK$19,18,MATCH(KE13,$OF$1:$OK$1,0))+KE9*SUMPRODUCT($OL$7:$PC$7,$OL$10:$PC$10)*SUMPRODUCT($OF$10:$OI$10,$OF$18:$OI$18)+SUMPRODUCT($OL$7:$PC$7,$OL$11:$PC$11)*SUMPRODUCT($OF$11:$OI$11,$OF$18:$OI$18),"")</f>
        <v/>
      </c>
      <c r="KF18" s="19" t="str">
        <f t="array" ref="KF18">IF(KF7="1",KF284-PRODUCT(KF9,INDEX($OL$1:$PC$19,18,MATCH(KF$2&amp;KF$6,INDEX($OL$1:$PC$19,2,)&amp;INDEX($OL$1:$PC$19,6,),0)))+KF9*SUMPRODUCT($OL$7:$PC$7,$OL$18:$PC$18)-KF$12*INDEX($OF$1:$OK$19,18,MATCH(KF13,$OF$1:$OK$1,0))+KF9*SUMPRODUCT($OL$7:$PC$7,$OL$10:$PC$10)*SUMPRODUCT($OF$10:$OI$10,$OF$18:$OI$18)+SUMPRODUCT($OL$7:$PC$7,$OL$11:$PC$11)*SUMPRODUCT($OF$11:$OI$11,$OF$18:$OI$18),"")</f>
        <v/>
      </c>
      <c r="KG18" s="19" t="str">
        <f t="array" ref="KG18">IF(KG7="1",KG284-PRODUCT(KG9,INDEX($OL$1:$PC$19,18,MATCH(KG$2&amp;KG$6,INDEX($OL$1:$PC$19,2,)&amp;INDEX($OL$1:$PC$19,6,),0)))+KG9*SUMPRODUCT($OL$7:$PC$7,$OL$18:$PC$18)-KG$12*INDEX($OF$1:$OK$19,18,MATCH(KG13,$OF$1:$OK$1,0))+KG9*SUMPRODUCT($OL$7:$PC$7,$OL$10:$PC$10)*SUMPRODUCT($OF$10:$OI$10,$OF$18:$OI$18)+SUMPRODUCT($OL$7:$PC$7,$OL$11:$PC$11)*SUMPRODUCT($OF$11:$OI$11,$OF$18:$OI$18),"")</f>
        <v/>
      </c>
      <c r="KH18" s="19" t="str">
        <f t="array" ref="KH18">IF(KH7="1",KH284-PRODUCT(KH9,INDEX($OL$1:$PC$19,18,MATCH(KH$2&amp;KH$6,INDEX($OL$1:$PC$19,2,)&amp;INDEX($OL$1:$PC$19,6,),0)))+KH9*SUMPRODUCT($OL$7:$PC$7,$OL$18:$PC$18)-KH$12*INDEX($OF$1:$OK$19,18,MATCH(KH13,$OF$1:$OK$1,0))+KH9*SUMPRODUCT($OL$7:$PC$7,$OL$10:$PC$10)*SUMPRODUCT($OF$10:$OI$10,$OF$18:$OI$18)+SUMPRODUCT($OL$7:$PC$7,$OL$11:$PC$11)*SUMPRODUCT($OF$11:$OI$11,$OF$18:$OI$18),"")</f>
        <v/>
      </c>
      <c r="KI18" s="19" t="str">
        <f t="array" ref="KI18">IF(KI7="1",KI284-PRODUCT(KI9,INDEX($OL$1:$PC$19,18,MATCH(KI$2&amp;KI$6,INDEX($OL$1:$PC$19,2,)&amp;INDEX($OL$1:$PC$19,6,),0)))+KI9*SUMPRODUCT($OL$7:$PC$7,$OL$18:$PC$18)-KI$12*INDEX($OF$1:$OK$19,18,MATCH(KI13,$OF$1:$OK$1,0))+KI9*SUMPRODUCT($OL$7:$PC$7,$OL$10:$PC$10)*SUMPRODUCT($OF$10:$OI$10,$OF$18:$OI$18)+SUMPRODUCT($OL$7:$PC$7,$OL$11:$PC$11)*SUMPRODUCT($OF$11:$OI$11,$OF$18:$OI$18),"")</f>
        <v/>
      </c>
      <c r="KJ18" s="19" t="str">
        <f t="array" ref="KJ18">IF(KJ7="1",KJ284-PRODUCT(KJ9,INDEX($OL$1:$PC$19,18,MATCH(KJ$2&amp;KJ$6,INDEX($OL$1:$PC$19,2,)&amp;INDEX($OL$1:$PC$19,6,),0)))+KJ9*SUMPRODUCT($OL$7:$PC$7,$OL$18:$PC$18)-KJ$12*INDEX($OF$1:$OK$19,18,MATCH(KJ13,$OF$1:$OK$1,0))+KJ9*SUMPRODUCT($OL$7:$PC$7,$OL$10:$PC$10)*SUMPRODUCT($OF$10:$OI$10,$OF$18:$OI$18)+SUMPRODUCT($OL$7:$PC$7,$OL$11:$PC$11)*SUMPRODUCT($OF$11:$OI$11,$OF$18:$OI$18),"")</f>
        <v/>
      </c>
      <c r="KK18" s="19" t="str">
        <f t="array" ref="KK18">IF(KK7="1",KK284-PRODUCT(KK9,INDEX($OL$1:$PC$19,18,MATCH(KK$2&amp;KK$6,INDEX($OL$1:$PC$19,2,)&amp;INDEX($OL$1:$PC$19,6,),0)))+KK9*SUMPRODUCT($OL$7:$PC$7,$OL$18:$PC$18)-KK$12*INDEX($OF$1:$OK$19,18,MATCH(KK13,$OF$1:$OK$1,0))+KK9*SUMPRODUCT($OL$7:$PC$7,$OL$10:$PC$10)*SUMPRODUCT($OF$10:$OI$10,$OF$18:$OI$18)+SUMPRODUCT($OL$7:$PC$7,$OL$11:$PC$11)*SUMPRODUCT($OF$11:$OI$11,$OF$18:$OI$18),"")</f>
        <v/>
      </c>
      <c r="KL18" s="19" t="str">
        <f t="array" ref="KL18">IF(KL7="1",KL284-PRODUCT(KL9,INDEX($OL$1:$PC$19,18,MATCH(KL$2&amp;KL$6,INDEX($OL$1:$PC$19,2,)&amp;INDEX($OL$1:$PC$19,6,),0)))+KL9*SUMPRODUCT($OL$7:$PC$7,$OL$18:$PC$18)-KL$12*INDEX($OF$1:$OK$19,18,MATCH(KL13,$OF$1:$OK$1,0))+KL9*SUMPRODUCT($OL$7:$PC$7,$OL$10:$PC$10)*SUMPRODUCT($OF$10:$OI$10,$OF$18:$OI$18)+SUMPRODUCT($OL$7:$PC$7,$OL$11:$PC$11)*SUMPRODUCT($OF$11:$OI$11,$OF$18:$OI$18),"")</f>
        <v/>
      </c>
      <c r="KM18" s="19" t="str">
        <f t="array" ref="KM18">IF(KM7="1",KM284-PRODUCT(KM9,INDEX($OL$1:$PC$19,18,MATCH(KM$2&amp;KM$6,INDEX($OL$1:$PC$19,2,)&amp;INDEX($OL$1:$PC$19,6,),0)))+KM9*SUMPRODUCT($OL$7:$PC$7,$OL$18:$PC$18)-KM$12*INDEX($OF$1:$OK$19,18,MATCH(KM13,$OF$1:$OK$1,0))+KM9*SUMPRODUCT($OL$7:$PC$7,$OL$10:$PC$10)*SUMPRODUCT($OF$10:$OI$10,$OF$18:$OI$18)+SUMPRODUCT($OL$7:$PC$7,$OL$11:$PC$11)*SUMPRODUCT($OF$11:$OI$11,$OF$18:$OI$18),"")</f>
        <v/>
      </c>
      <c r="KN18" s="19" t="str">
        <f t="array" ref="KN18">IF(KN7="1",KN284-PRODUCT(KN9,INDEX($OL$1:$PC$19,18,MATCH(KN$2&amp;KN$6,INDEX($OL$1:$PC$19,2,)&amp;INDEX($OL$1:$PC$19,6,),0)))+KN9*SUMPRODUCT($OL$7:$PC$7,$OL$18:$PC$18)-KN$12*INDEX($OF$1:$OK$19,18,MATCH(KN13,$OF$1:$OK$1,0))+KN9*SUMPRODUCT($OL$7:$PC$7,$OL$10:$PC$10)*SUMPRODUCT($OF$10:$OI$10,$OF$18:$OI$18)+SUMPRODUCT($OL$7:$PC$7,$OL$11:$PC$11)*SUMPRODUCT($OF$11:$OI$11,$OF$18:$OI$18),"")</f>
        <v/>
      </c>
      <c r="KO18" s="19" t="str">
        <f t="array" ref="KO18">IF(KO7="1",KO284-PRODUCT(KO9,INDEX($OL$1:$PC$19,18,MATCH(KO$2&amp;KO$6,INDEX($OL$1:$PC$19,2,)&amp;INDEX($OL$1:$PC$19,6,),0)))+KO9*SUMPRODUCT($OL$7:$PC$7,$OL$18:$PC$18)-KO$12*INDEX($OF$1:$OK$19,18,MATCH(KO13,$OF$1:$OK$1,0))+KO9*SUMPRODUCT($OL$7:$PC$7,$OL$10:$PC$10)*SUMPRODUCT($OF$10:$OI$10,$OF$18:$OI$18)+SUMPRODUCT($OL$7:$PC$7,$OL$11:$PC$11)*SUMPRODUCT($OF$11:$OI$11,$OF$18:$OI$18),"")</f>
        <v/>
      </c>
      <c r="KP18" s="19" t="str">
        <f t="array" ref="KP18">IF(KP7="1",KP284-PRODUCT(KP9,INDEX($OL$1:$PC$19,18,MATCH(KP$2&amp;KP$6,INDEX($OL$1:$PC$19,2,)&amp;INDEX($OL$1:$PC$19,6,),0)))+KP9*SUMPRODUCT($OL$7:$PC$7,$OL$18:$PC$18)-KP$12*INDEX($OF$1:$OK$19,18,MATCH(KP13,$OF$1:$OK$1,0))+KP9*SUMPRODUCT($OL$7:$PC$7,$OL$10:$PC$10)*SUMPRODUCT($OF$10:$OI$10,$OF$18:$OI$18)+SUMPRODUCT($OL$7:$PC$7,$OL$11:$PC$11)*SUMPRODUCT($OF$11:$OI$11,$OF$18:$OI$18),"")</f>
        <v/>
      </c>
      <c r="KQ18" s="19" t="str">
        <f t="array" ref="KQ18">IF(KQ7="1",KQ284-PRODUCT(KQ9,INDEX($OL$1:$PC$19,18,MATCH(KQ$2&amp;KQ$6,INDEX($OL$1:$PC$19,2,)&amp;INDEX($OL$1:$PC$19,6,),0)))+KQ9*SUMPRODUCT($OL$7:$PC$7,$OL$18:$PC$18)-KQ$12*INDEX($OF$1:$OK$19,18,MATCH(KQ13,$OF$1:$OK$1,0))+KQ9*SUMPRODUCT($OL$7:$PC$7,$OL$10:$PC$10)*SUMPRODUCT($OF$10:$OI$10,$OF$18:$OI$18)+SUMPRODUCT($OL$7:$PC$7,$OL$11:$PC$11)*SUMPRODUCT($OF$11:$OI$11,$OF$18:$OI$18),"")</f>
        <v/>
      </c>
      <c r="KR18" s="19" t="str">
        <f t="array" ref="KR18">IF(KR7="1",KR284-PRODUCT(KR9,INDEX($OL$1:$PC$19,18,MATCH(KR$2&amp;KR$6,INDEX($OL$1:$PC$19,2,)&amp;INDEX($OL$1:$PC$19,6,),0)))+KR9*SUMPRODUCT($OL$7:$PC$7,$OL$18:$PC$18)-KR$12*INDEX($OF$1:$OK$19,18,MATCH(KR13,$OF$1:$OK$1,0))+KR9*SUMPRODUCT($OL$7:$PC$7,$OL$10:$PC$10)*SUMPRODUCT($OF$10:$OI$10,$OF$18:$OI$18)+SUMPRODUCT($OL$7:$PC$7,$OL$11:$PC$11)*SUMPRODUCT($OF$11:$OI$11,$OF$18:$OI$18),"")</f>
        <v/>
      </c>
      <c r="KS18" s="19" t="str">
        <f t="array" ref="KS18">IF(KS7="1",KS284-PRODUCT(KS9,INDEX($OL$1:$PC$19,18,MATCH(KS$2&amp;KS$6,INDEX($OL$1:$PC$19,2,)&amp;INDEX($OL$1:$PC$19,6,),0)))+KS9*SUMPRODUCT($OL$7:$PC$7,$OL$18:$PC$18)-KS$12*INDEX($OF$1:$OK$19,18,MATCH(KS13,$OF$1:$OK$1,0))+KS9*SUMPRODUCT($OL$7:$PC$7,$OL$10:$PC$10)*SUMPRODUCT($OF$10:$OI$10,$OF$18:$OI$18)+SUMPRODUCT($OL$7:$PC$7,$OL$11:$PC$11)*SUMPRODUCT($OF$11:$OI$11,$OF$18:$OI$18),"")</f>
        <v/>
      </c>
      <c r="KT18" s="19" t="str">
        <f t="array" ref="KT18">IF(KT7="1",KT284-PRODUCT(KT9,INDEX($OL$1:$PC$19,18,MATCH(KT$2&amp;KT$6,INDEX($OL$1:$PC$19,2,)&amp;INDEX($OL$1:$PC$19,6,),0)))+KT9*SUMPRODUCT($OL$7:$PC$7,$OL$18:$PC$18)-KT$12*INDEX($OF$1:$OK$19,18,MATCH(KT13,$OF$1:$OK$1,0))+KT9*SUMPRODUCT($OL$7:$PC$7,$OL$10:$PC$10)*SUMPRODUCT($OF$10:$OI$10,$OF$18:$OI$18)+SUMPRODUCT($OL$7:$PC$7,$OL$11:$PC$11)*SUMPRODUCT($OF$11:$OI$11,$OF$18:$OI$18),"")</f>
        <v/>
      </c>
      <c r="KU18" s="19" t="str">
        <f t="array" ref="KU18">IF(KU7="1",KU284-PRODUCT(KU9,INDEX($OL$1:$PC$19,18,MATCH(KU$2&amp;KU$6,INDEX($OL$1:$PC$19,2,)&amp;INDEX($OL$1:$PC$19,6,),0)))+KU9*SUMPRODUCT($OL$7:$PC$7,$OL$18:$PC$18)-KU$12*INDEX($OF$1:$OK$19,18,MATCH(KU13,$OF$1:$OK$1,0))+KU9*SUMPRODUCT($OL$7:$PC$7,$OL$10:$PC$10)*SUMPRODUCT($OF$10:$OI$10,$OF$18:$OI$18)+SUMPRODUCT($OL$7:$PC$7,$OL$11:$PC$11)*SUMPRODUCT($OF$11:$OI$11,$OF$18:$OI$18),"")</f>
        <v/>
      </c>
      <c r="KV18" s="19" t="str">
        <f t="array" ref="KV18">IF(KV7="1",KV284-PRODUCT(KV9,INDEX($OL$1:$PC$19,18,MATCH(KV$2&amp;KV$6,INDEX($OL$1:$PC$19,2,)&amp;INDEX($OL$1:$PC$19,6,),0)))+KV9*SUMPRODUCT($OL$7:$PC$7,$OL$18:$PC$18)-KV$12*INDEX($OF$1:$OK$19,18,MATCH(KV13,$OF$1:$OK$1,0))+KV9*SUMPRODUCT($OL$7:$PC$7,$OL$10:$PC$10)*SUMPRODUCT($OF$10:$OI$10,$OF$18:$OI$18)+SUMPRODUCT($OL$7:$PC$7,$OL$11:$PC$11)*SUMPRODUCT($OF$11:$OI$11,$OF$18:$OI$18),"")</f>
        <v/>
      </c>
      <c r="KW18" s="19" t="str">
        <f t="array" ref="KW18">IF(KW7="1",KW284-PRODUCT(KW9,INDEX($OL$1:$PC$19,18,MATCH(KW$2&amp;KW$6,INDEX($OL$1:$PC$19,2,)&amp;INDEX($OL$1:$PC$19,6,),0)))+KW9*SUMPRODUCT($OL$7:$PC$7,$OL$18:$PC$18)-KW$12*INDEX($OF$1:$OK$19,18,MATCH(KW13,$OF$1:$OK$1,0))+KW9*SUMPRODUCT($OL$7:$PC$7,$OL$10:$PC$10)*SUMPRODUCT($OF$10:$OI$10,$OF$18:$OI$18)+SUMPRODUCT($OL$7:$PC$7,$OL$11:$PC$11)*SUMPRODUCT($OF$11:$OI$11,$OF$18:$OI$18),"")</f>
        <v/>
      </c>
      <c r="KX18" s="19" t="str">
        <f t="array" ref="KX18">IF(KX7="1",KX284-PRODUCT(KX9,INDEX($OL$1:$PC$19,18,MATCH(KX$2&amp;KX$6,INDEX($OL$1:$PC$19,2,)&amp;INDEX($OL$1:$PC$19,6,),0)))+KX9*SUMPRODUCT($OL$7:$PC$7,$OL$18:$PC$18)-KX$12*INDEX($OF$1:$OK$19,18,MATCH(KX13,$OF$1:$OK$1,0))+KX9*SUMPRODUCT($OL$7:$PC$7,$OL$10:$PC$10)*SUMPRODUCT($OF$10:$OI$10,$OF$18:$OI$18)+SUMPRODUCT($OL$7:$PC$7,$OL$11:$PC$11)*SUMPRODUCT($OF$11:$OI$11,$OF$18:$OI$18),"")</f>
        <v/>
      </c>
      <c r="KY18" s="19" t="str">
        <f t="array" ref="KY18">IF(KY7="1",KY284-PRODUCT(KY9,INDEX($OL$1:$PC$19,18,MATCH(KY$2&amp;KY$6,INDEX($OL$1:$PC$19,2,)&amp;INDEX($OL$1:$PC$19,6,),0)))+KY9*SUMPRODUCT($OL$7:$PC$7,$OL$18:$PC$18)-KY$12*INDEX($OF$1:$OK$19,18,MATCH(KY13,$OF$1:$OK$1,0))+KY9*SUMPRODUCT($OL$7:$PC$7,$OL$10:$PC$10)*SUMPRODUCT($OF$10:$OI$10,$OF$18:$OI$18)+SUMPRODUCT($OL$7:$PC$7,$OL$11:$PC$11)*SUMPRODUCT($OF$11:$OI$11,$OF$18:$OI$18),"")</f>
        <v/>
      </c>
      <c r="KZ18" s="19" t="str">
        <f t="array" ref="KZ18">IF(KZ7="1",KZ284-PRODUCT(KZ9,INDEX($OL$1:$PC$19,18,MATCH(KZ$2&amp;KZ$6,INDEX($OL$1:$PC$19,2,)&amp;INDEX($OL$1:$PC$19,6,),0)))+KZ9*SUMPRODUCT($OL$7:$PC$7,$OL$18:$PC$18)-KZ$12*INDEX($OF$1:$OK$19,18,MATCH(KZ13,$OF$1:$OK$1,0))+KZ9*SUMPRODUCT($OL$7:$PC$7,$OL$10:$PC$10)*SUMPRODUCT($OF$10:$OI$10,$OF$18:$OI$18)+SUMPRODUCT($OL$7:$PC$7,$OL$11:$PC$11)*SUMPRODUCT($OF$11:$OI$11,$OF$18:$OI$18),"")</f>
        <v/>
      </c>
      <c r="LA18" s="19" t="str">
        <f t="array" ref="LA18">IF(LA7="1",LA284-PRODUCT(LA9,INDEX($OL$1:$PC$19,18,MATCH(LA$2&amp;LA$6,INDEX($OL$1:$PC$19,2,)&amp;INDEX($OL$1:$PC$19,6,),0)))+LA9*SUMPRODUCT($OL$7:$PC$7,$OL$18:$PC$18)-LA$12*INDEX($OF$1:$OK$19,18,MATCH(LA13,$OF$1:$OK$1,0))+LA9*SUMPRODUCT($OL$7:$PC$7,$OL$10:$PC$10)*SUMPRODUCT($OF$10:$OI$10,$OF$18:$OI$18)+SUMPRODUCT($OL$7:$PC$7,$OL$11:$PC$11)*SUMPRODUCT($OF$11:$OI$11,$OF$18:$OI$18),"")</f>
        <v/>
      </c>
      <c r="LB18" s="19">
        <f t="array" ref="LB18">IF(LB7="1",LB284-PRODUCT(LB9,INDEX($OL$1:$PC$19,18,MATCH(LB$2&amp;LB$6,INDEX($OL$1:$PC$19,2,)&amp;INDEX($OL$1:$PC$19,6,),0)))+LB9*SUMPRODUCT($OL$7:$PC$7,$OL$18:$PC$18)-LB$12*INDEX($OF$1:$OK$19,18,MATCH(LB13,$OF$1:$OK$1,0))+LB9*SUMPRODUCT($OL$7:$PC$7,$OL$10:$PC$10)*SUMPRODUCT($OF$10:$OI$10,$OF$18:$OI$18)+SUMPRODUCT($OL$7:$PC$7,$OL$11:$PC$11)*SUMPRODUCT($OF$11:$OI$11,$OF$18:$OI$18),"")</f>
        <v>87.787348073654996</v>
      </c>
      <c r="LC18" s="19" t="str">
        <f t="array" ref="LC18">IF(LC7="1",LC284-PRODUCT(LC9,INDEX($OL$1:$PC$19,18,MATCH(LC$2&amp;LC$6,INDEX($OL$1:$PC$19,2,)&amp;INDEX($OL$1:$PC$19,6,),0)))+LC9*SUMPRODUCT($OL$7:$PC$7,$OL$18:$PC$18)-LC$12*INDEX($OF$1:$OK$19,18,MATCH(LC13,$OF$1:$OK$1,0))+LC9*SUMPRODUCT($OL$7:$PC$7,$OL$10:$PC$10)*SUMPRODUCT($OF$10:$OI$10,$OF$18:$OI$18)+SUMPRODUCT($OL$7:$PC$7,$OL$11:$PC$11)*SUMPRODUCT($OF$11:$OI$11,$OF$18:$OI$18),"")</f>
        <v/>
      </c>
      <c r="LD18" s="19" t="str">
        <f t="array" ref="LD18">IF(LD7="1",LD284-PRODUCT(LD9,INDEX($OL$1:$PC$19,18,MATCH(LD$2&amp;LD$6,INDEX($OL$1:$PC$19,2,)&amp;INDEX($OL$1:$PC$19,6,),0)))+LD9*SUMPRODUCT($OL$7:$PC$7,$OL$18:$PC$18)-LD$12*INDEX($OF$1:$OK$19,18,MATCH(LD13,$OF$1:$OK$1,0))+LD9*SUMPRODUCT($OL$7:$PC$7,$OL$10:$PC$10)*SUMPRODUCT($OF$10:$OI$10,$OF$18:$OI$18)+SUMPRODUCT($OL$7:$PC$7,$OL$11:$PC$11)*SUMPRODUCT($OF$11:$OI$11,$OF$18:$OI$18),"")</f>
        <v/>
      </c>
      <c r="LE18" s="19" t="str">
        <f t="array" ref="LE18">IF(LE7="1",LE284-PRODUCT(LE9,INDEX($OL$1:$PC$19,18,MATCH(LE$2&amp;LE$6,INDEX($OL$1:$PC$19,2,)&amp;INDEX($OL$1:$PC$19,6,),0)))+LE9*SUMPRODUCT($OL$7:$PC$7,$OL$18:$PC$18)-LE$12*INDEX($OF$1:$OK$19,18,MATCH(LE13,$OF$1:$OK$1,0))+LE9*SUMPRODUCT($OL$7:$PC$7,$OL$10:$PC$10)*SUMPRODUCT($OF$10:$OI$10,$OF$18:$OI$18)+SUMPRODUCT($OL$7:$PC$7,$OL$11:$PC$11)*SUMPRODUCT($OF$11:$OI$11,$OF$18:$OI$18),"")</f>
        <v/>
      </c>
      <c r="LF18" s="19" t="str">
        <f t="array" ref="LF18">IF(LF7="1",LF284-PRODUCT(LF9,INDEX($OL$1:$PC$19,18,MATCH(LF$2&amp;LF$6,INDEX($OL$1:$PC$19,2,)&amp;INDEX($OL$1:$PC$19,6,),0)))+LF9*SUMPRODUCT($OL$7:$PC$7,$OL$18:$PC$18)-LF$12*INDEX($OF$1:$OK$19,18,MATCH(LF13,$OF$1:$OK$1,0))+LF9*SUMPRODUCT($OL$7:$PC$7,$OL$10:$PC$10)*SUMPRODUCT($OF$10:$OI$10,$OF$18:$OI$18)+SUMPRODUCT($OL$7:$PC$7,$OL$11:$PC$11)*SUMPRODUCT($OF$11:$OI$11,$OF$18:$OI$18),"")</f>
        <v/>
      </c>
      <c r="LG18" s="19" t="str">
        <f t="array" ref="LG18">IF(LG7="1",LG284-PRODUCT(LG9,INDEX($OL$1:$PC$19,18,MATCH(LG$2&amp;LG$6,INDEX($OL$1:$PC$19,2,)&amp;INDEX($OL$1:$PC$19,6,),0)))+LG9*SUMPRODUCT($OL$7:$PC$7,$OL$18:$PC$18)-LG$12*INDEX($OF$1:$OK$19,18,MATCH(LG13,$OF$1:$OK$1,0))+LG9*SUMPRODUCT($OL$7:$PC$7,$OL$10:$PC$10)*SUMPRODUCT($OF$10:$OI$10,$OF$18:$OI$18)+SUMPRODUCT($OL$7:$PC$7,$OL$11:$PC$11)*SUMPRODUCT($OF$11:$OI$11,$OF$18:$OI$18),"")</f>
        <v/>
      </c>
      <c r="LH18" s="19" t="str">
        <f t="array" ref="LH18">IF(LH7="1",LH284-PRODUCT(LH9,INDEX($OL$1:$PC$19,18,MATCH(LH$2&amp;LH$6,INDEX($OL$1:$PC$19,2,)&amp;INDEX($OL$1:$PC$19,6,),0)))+LH9*SUMPRODUCT($OL$7:$PC$7,$OL$18:$PC$18)-LH$12*INDEX($OF$1:$OK$19,18,MATCH(LH13,$OF$1:$OK$1,0))+LH9*SUMPRODUCT($OL$7:$PC$7,$OL$10:$PC$10)*SUMPRODUCT($OF$10:$OI$10,$OF$18:$OI$18)+SUMPRODUCT($OL$7:$PC$7,$OL$11:$PC$11)*SUMPRODUCT($OF$11:$OI$11,$OF$18:$OI$18),"")</f>
        <v/>
      </c>
      <c r="LI18" s="19" t="str">
        <f t="array" ref="LI18">IF(LI7="1",LI284-PRODUCT(LI9,INDEX($OL$1:$PC$19,18,MATCH(LI$2&amp;LI$6,INDEX($OL$1:$PC$19,2,)&amp;INDEX($OL$1:$PC$19,6,),0)))+LI9*SUMPRODUCT($OL$7:$PC$7,$OL$18:$PC$18)-LI$12*INDEX($OF$1:$OK$19,18,MATCH(LI13,$OF$1:$OK$1,0))+LI9*SUMPRODUCT($OL$7:$PC$7,$OL$10:$PC$10)*SUMPRODUCT($OF$10:$OI$10,$OF$18:$OI$18)+SUMPRODUCT($OL$7:$PC$7,$OL$11:$PC$11)*SUMPRODUCT($OF$11:$OI$11,$OF$18:$OI$18),"")</f>
        <v/>
      </c>
      <c r="LJ18" s="19" t="str">
        <f t="array" ref="LJ18">IF(LJ7="1",LJ284-PRODUCT(LJ9,INDEX($OL$1:$PC$19,18,MATCH(LJ$2&amp;LJ$6,INDEX($OL$1:$PC$19,2,)&amp;INDEX($OL$1:$PC$19,6,),0)))+LJ9*SUMPRODUCT($OL$7:$PC$7,$OL$18:$PC$18)-LJ$12*INDEX($OF$1:$OK$19,18,MATCH(LJ13,$OF$1:$OK$1,0))+LJ9*SUMPRODUCT($OL$7:$PC$7,$OL$10:$PC$10)*SUMPRODUCT($OF$10:$OI$10,$OF$18:$OI$18)+SUMPRODUCT($OL$7:$PC$7,$OL$11:$PC$11)*SUMPRODUCT($OF$11:$OI$11,$OF$18:$OI$18),"")</f>
        <v/>
      </c>
      <c r="LK18" s="19" t="str">
        <f t="array" ref="LK18">IF(LK7="1",LK284-PRODUCT(LK9,INDEX($OL$1:$PC$19,18,MATCH(LK$2&amp;LK$6,INDEX($OL$1:$PC$19,2,)&amp;INDEX($OL$1:$PC$19,6,),0)))+LK9*SUMPRODUCT($OL$7:$PC$7,$OL$18:$PC$18)-LK$12*INDEX($OF$1:$OK$19,18,MATCH(LK13,$OF$1:$OK$1,0))+LK9*SUMPRODUCT($OL$7:$PC$7,$OL$10:$PC$10)*SUMPRODUCT($OF$10:$OI$10,$OF$18:$OI$18)+SUMPRODUCT($OL$7:$PC$7,$OL$11:$PC$11)*SUMPRODUCT($OF$11:$OI$11,$OF$18:$OI$18),"")</f>
        <v/>
      </c>
      <c r="LL18" s="19" t="str">
        <f t="array" ref="LL18">IF(LL7="1",LL284-PRODUCT(LL9,INDEX($OL$1:$PC$19,18,MATCH(LL$2&amp;LL$6,INDEX($OL$1:$PC$19,2,)&amp;INDEX($OL$1:$PC$19,6,),0)))+LL9*SUMPRODUCT($OL$7:$PC$7,$OL$18:$PC$18)-LL$12*INDEX($OF$1:$OK$19,18,MATCH(LL13,$OF$1:$OK$1,0))+LL9*SUMPRODUCT($OL$7:$PC$7,$OL$10:$PC$10)*SUMPRODUCT($OF$10:$OI$10,$OF$18:$OI$18)+SUMPRODUCT($OL$7:$PC$7,$OL$11:$PC$11)*SUMPRODUCT($OF$11:$OI$11,$OF$18:$OI$18),"")</f>
        <v/>
      </c>
      <c r="LM18" s="19" t="str">
        <f t="array" ref="LM18">IF(LM7="1",LM284-PRODUCT(LM9,INDEX($OL$1:$PC$19,18,MATCH(LM$2&amp;LM$6,INDEX($OL$1:$PC$19,2,)&amp;INDEX($OL$1:$PC$19,6,),0)))+LM9*SUMPRODUCT($OL$7:$PC$7,$OL$18:$PC$18)-LM$12*INDEX($OF$1:$OK$19,18,MATCH(LM13,$OF$1:$OK$1,0))+LM9*SUMPRODUCT($OL$7:$PC$7,$OL$10:$PC$10)*SUMPRODUCT($OF$10:$OI$10,$OF$18:$OI$18)+SUMPRODUCT($OL$7:$PC$7,$OL$11:$PC$11)*SUMPRODUCT($OF$11:$OI$11,$OF$18:$OI$18),"")</f>
        <v/>
      </c>
      <c r="LN18" s="19" t="str">
        <f t="array" ref="LN18">IF(LN7="1",LN284-PRODUCT(LN9,INDEX($OL$1:$PC$19,18,MATCH(LN$2&amp;LN$6,INDEX($OL$1:$PC$19,2,)&amp;INDEX($OL$1:$PC$19,6,),0)))+LN9*SUMPRODUCT($OL$7:$PC$7,$OL$18:$PC$18)-LN$12*INDEX($OF$1:$OK$19,18,MATCH(LN13,$OF$1:$OK$1,0))+LN9*SUMPRODUCT($OL$7:$PC$7,$OL$10:$PC$10)*SUMPRODUCT($OF$10:$OI$10,$OF$18:$OI$18)+SUMPRODUCT($OL$7:$PC$7,$OL$11:$PC$11)*SUMPRODUCT($OF$11:$OI$11,$OF$18:$OI$18),"")</f>
        <v/>
      </c>
      <c r="LO18" s="19" t="str">
        <f t="array" ref="LO18">IF(LO7="1",LO284-PRODUCT(LO9,INDEX($OL$1:$PC$19,18,MATCH(LO$2&amp;LO$6,INDEX($OL$1:$PC$19,2,)&amp;INDEX($OL$1:$PC$19,6,),0)))+LO9*SUMPRODUCT($OL$7:$PC$7,$OL$18:$PC$18)-LO$12*INDEX($OF$1:$OK$19,18,MATCH(LO13,$OF$1:$OK$1,0))+LO9*SUMPRODUCT($OL$7:$PC$7,$OL$10:$PC$10)*SUMPRODUCT($OF$10:$OI$10,$OF$18:$OI$18)+SUMPRODUCT($OL$7:$PC$7,$OL$11:$PC$11)*SUMPRODUCT($OF$11:$OI$11,$OF$18:$OI$18),"")</f>
        <v/>
      </c>
      <c r="LP18" s="19" t="str">
        <f t="array" ref="LP18">IF(LP7="1",LP284-PRODUCT(LP9,INDEX($OL$1:$PC$19,18,MATCH(LP$2&amp;LP$6,INDEX($OL$1:$PC$19,2,)&amp;INDEX($OL$1:$PC$19,6,),0)))+LP9*SUMPRODUCT($OL$7:$PC$7,$OL$18:$PC$18)-LP$12*INDEX($OF$1:$OK$19,18,MATCH(LP13,$OF$1:$OK$1,0))+LP9*SUMPRODUCT($OL$7:$PC$7,$OL$10:$PC$10)*SUMPRODUCT($OF$10:$OI$10,$OF$18:$OI$18)+SUMPRODUCT($OL$7:$PC$7,$OL$11:$PC$11)*SUMPRODUCT($OF$11:$OI$11,$OF$18:$OI$18),"")</f>
        <v/>
      </c>
      <c r="LQ18" s="19" t="str">
        <f t="array" ref="LQ18">IF(LQ7="1",LQ284-PRODUCT(LQ9,INDEX($OL$1:$PC$19,18,MATCH(LQ$2&amp;LQ$6,INDEX($OL$1:$PC$19,2,)&amp;INDEX($OL$1:$PC$19,6,),0)))+LQ9*SUMPRODUCT($OL$7:$PC$7,$OL$18:$PC$18)-LQ$12*INDEX($OF$1:$OK$19,18,MATCH(LQ13,$OF$1:$OK$1,0))+LQ9*SUMPRODUCT($OL$7:$PC$7,$OL$10:$PC$10)*SUMPRODUCT($OF$10:$OI$10,$OF$18:$OI$18)+SUMPRODUCT($OL$7:$PC$7,$OL$11:$PC$11)*SUMPRODUCT($OF$11:$OI$11,$OF$18:$OI$18),"")</f>
        <v/>
      </c>
      <c r="LR18" s="19" t="str">
        <f t="array" ref="LR18">IF(LR7="1",LR284-PRODUCT(LR9,INDEX($OL$1:$PC$19,18,MATCH(LR$2&amp;LR$6,INDEX($OL$1:$PC$19,2,)&amp;INDEX($OL$1:$PC$19,6,),0)))+LR9*SUMPRODUCT($OL$7:$PC$7,$OL$18:$PC$18)-LR$12*INDEX($OF$1:$OK$19,18,MATCH(LR13,$OF$1:$OK$1,0))+LR9*SUMPRODUCT($OL$7:$PC$7,$OL$10:$PC$10)*SUMPRODUCT($OF$10:$OI$10,$OF$18:$OI$18)+SUMPRODUCT($OL$7:$PC$7,$OL$11:$PC$11)*SUMPRODUCT($OF$11:$OI$11,$OF$18:$OI$18),"")</f>
        <v/>
      </c>
      <c r="LS18" s="19" t="str">
        <f t="array" ref="LS18">IF(LS7="1",LS284-PRODUCT(LS$9,INDEX($OL$1:$PC$19,18,MATCH(LS$2&amp;LS$6,INDEX($OL$1:$PC$19,2,)&amp;INDEX($OL$1:$PC$19,6,),0)))+LS9*SUMPRODUCT($OL$7:$PC$7,$OL$18:$PC$18),"")</f>
        <v/>
      </c>
      <c r="LT18" s="19" t="str">
        <f t="array" ref="LT18">IF(LT7="1",LT284-PRODUCT(LT$9,INDEX($OL$1:$PC$19,18,MATCH(LT$2&amp;LT$6,INDEX($OL$1:$PC$19,2,)&amp;INDEX($OL$1:$PC$19,6,),0)))+LT9*SUMPRODUCT($OL$7:$PC$7,$OL$18:$PC$18),"")</f>
        <v/>
      </c>
      <c r="LU18" s="19" t="str">
        <f t="array" ref="LU18">IF(LU7="1",LU284+LU11*SUMPRODUCT($OF$11:$OI$11,$OF$18:$OI$18),"")</f>
        <v/>
      </c>
      <c r="LV18" s="19" t="str">
        <f t="array" ref="LV18">IF(LV7="1",LV284+LV11*SUMPRODUCT($OF$11:$OI$11,$OF$18:$OI$18),"")</f>
        <v/>
      </c>
      <c r="LW18" s="19" t="str">
        <f t="array" ref="LW18">IF(LW7="1",LW284+LW11*SUMPRODUCT($OF$11:$OI$11,$OF$18:$OI$18),"")</f>
        <v/>
      </c>
      <c r="LX18" s="19" t="str">
        <f t="array" ref="LX18">IF(LX7="1",LX284+LX11*SUMPRODUCT($OF$11:$OI$11,$OF$18:$OI$18),"")</f>
        <v/>
      </c>
      <c r="LY18" s="19" t="str">
        <f t="array" ref="LY18">IF(LY7="1",LY284+LY11*SUMPRODUCT($OF$11:$OI$11,$OF$18:$OI$18),"")</f>
        <v/>
      </c>
      <c r="LZ18" s="19" t="str">
        <f t="array" ref="LZ18">IF(LZ7="1",LZ284+LZ11*SUMPRODUCT($OF$11:$OI$11,$OF$18:$OI$18),"")</f>
        <v/>
      </c>
      <c r="MA18" s="19" t="str">
        <f t="array" ref="MA18">IF(MA7="1",MA284+MA11*SUMPRODUCT($OF$11:$OI$11,$OF$18:$OI$18),"")</f>
        <v/>
      </c>
      <c r="MB18" s="19" t="str">
        <f t="array" ref="MB18">IF(MB7="1",MB284+MB11*SUMPRODUCT($OF$11:$OI$11,$OF$18:$OI$18),"")</f>
        <v/>
      </c>
      <c r="MC18" s="19" t="str">
        <f t="array" ref="MC18">IF(MC7="1",MC284+MC11*SUMPRODUCT($OF$11:$OI$11,$OF$18:$OI$18),"")</f>
        <v/>
      </c>
      <c r="MD18" s="19" t="str">
        <f t="array" ref="MD18">IF(MD7="1",MD284-PRODUCT(MD$9,INDEX($OL$1:$PC$19,18,MATCH(MD$2&amp;MD$6,INDEX($OL$1:$PC$19,2,)&amp;INDEX($OL$1:$PC$19,6,),0)))+MD9*SUMPRODUCT($OL$7:$PC$7,$OL$18:$PC$18),"")</f>
        <v/>
      </c>
      <c r="ME18" s="19" t="str">
        <f t="array" ref="ME18">IF(ME7="1",ME284-PRODUCT(ME$9,INDEX($OL$1:$PC$19,18,MATCH(ME$2&amp;ME$6,INDEX($OL$1:$PC$19,2,)&amp;INDEX($OL$1:$PC$19,6,),0)))+ME9*SUMPRODUCT($OL$7:$PC$7,$OL$18:$PC$18),"")</f>
        <v/>
      </c>
      <c r="MF18" s="19" t="str">
        <f t="array" ref="MF18">IF(MF7="1",MF284-PRODUCT(MF9,INDEX($OL$1:$PC$19,18,MATCH(MF$2&amp;MF$6,INDEX($OL$1:$PC$19,2,)&amp;INDEX($OL$1:$PC$19,6,),0)))+MF9*SUMPRODUCT($OL$7:$PC$7,$OL$18:$PC$18)-MF$12*INDEX($OF$1:$OK$19,18,MATCH(MF13,$OF$1:$OK$1,0))+MF9*SUMPRODUCT($OL$7:$PC$7,$OL$10:$PC$10)*SUMPRODUCT($OF$10:$OI$10,$OF$18:$OI$18)+SUMPRODUCT($OL$7:$PC$7,$OL$11:$PC$11)*SUMPRODUCT($OF$11:$OI$11,$OF$18:$OI$18),"")</f>
        <v/>
      </c>
      <c r="MG18" s="19" t="str">
        <f t="array" ref="MG18">IF(MG7="1",MG284-PRODUCT(MG9,INDEX($OL$1:$PC$19,18,MATCH(MG$2&amp;MG$6,INDEX($OL$1:$PC$19,2,)&amp;INDEX($OL$1:$PC$19,6,),0)))+MG9*SUMPRODUCT($OL$7:$PC$7,$OL$18:$PC$18)-MG$12*INDEX($OF$1:$OK$19,18,MATCH(MG13,$OF$1:$OK$1,0))+MG9*SUMPRODUCT($OL$7:$PC$7,$OL$10:$PC$10)*SUMPRODUCT($OF$10:$OI$10,$OF$18:$OI$18)+SUMPRODUCT($OL$7:$PC$7,$OL$11:$PC$11)*SUMPRODUCT($OF$11:$OI$11,$OF$18:$OI$18),"")</f>
        <v/>
      </c>
      <c r="MH18" s="19" t="str">
        <f t="array" ref="MH18">IF(MH7="1",MH284-PRODUCT(MH9,INDEX($OL$1:$PC$19,18,MATCH(MH$2&amp;MH$6,INDEX($OL$1:$PC$19,2,)&amp;INDEX($OL$1:$PC$19,6,),0)))+MH9*SUMPRODUCT($OL$7:$PC$7,$OL$18:$PC$18)-MH$12*INDEX($OF$1:$OK$19,18,MATCH(MH13,$OF$1:$OK$1,0))+MH9*SUMPRODUCT($OL$7:$PC$7,$OL$10:$PC$10)*SUMPRODUCT($OF$10:$OI$10,$OF$18:$OI$18)+SUMPRODUCT($OL$7:$PC$7,$OL$11:$PC$11)*SUMPRODUCT($OF$11:$OI$11,$OF$18:$OI$18),"")</f>
        <v/>
      </c>
      <c r="MI18" s="19" t="str">
        <f t="array" ref="MI18">IF(MI7="1",MI284-PRODUCT(MI9,INDEX($OL$1:$PC$19,18,MATCH(MI$2&amp;MI$6,INDEX($OL$1:$PC$19,2,)&amp;INDEX($OL$1:$PC$19,6,),0)))+MI9*SUMPRODUCT($OL$7:$PC$7,$OL$18:$PC$18)-MI$12*INDEX($OF$1:$OK$19,18,MATCH(MI13,$OF$1:$OK$1,0))+MI9*SUMPRODUCT($OL$7:$PC$7,$OL$10:$PC$10)*SUMPRODUCT($OF$10:$OI$10,$OF$18:$OI$18)+SUMPRODUCT($OL$7:$PC$7,$OL$11:$PC$11)*SUMPRODUCT($OF$11:$OI$11,$OF$18:$OI$18),"")</f>
        <v/>
      </c>
      <c r="MJ18" s="19" t="str">
        <f t="array" ref="MJ18">IF(MJ7="1",MJ284-PRODUCT(MJ9,INDEX($OL$1:$PC$19,18,MATCH(MJ$2&amp;MJ$6,INDEX($OL$1:$PC$19,2,)&amp;INDEX($OL$1:$PC$19,6,),0)))+MJ9*SUMPRODUCT($OL$7:$PC$7,$OL$18:$PC$18)-MJ$12*INDEX($OF$1:$OK$19,18,MATCH(MJ13,$OF$1:$OK$1,0))+MJ9*SUMPRODUCT($OL$7:$PC$7,$OL$10:$PC$10)*SUMPRODUCT($OF$10:$OI$10,$OF$18:$OI$18)+SUMPRODUCT($OL$7:$PC$7,$OL$11:$PC$11)*SUMPRODUCT($OF$11:$OI$11,$OF$18:$OI$18),"")</f>
        <v/>
      </c>
      <c r="MK18" s="19" t="str">
        <f t="array" ref="MK18">IF(MK7="1",MK284-PRODUCT(MK9,INDEX($OL$1:$PC$19,18,MATCH(MK$2&amp;MK$6,INDEX($OL$1:$PC$19,2,)&amp;INDEX($OL$1:$PC$19,6,),0)))+MK9*SUMPRODUCT($OL$7:$PC$7,$OL$18:$PC$18)-MK$12*INDEX($OF$1:$OK$19,18,MATCH(MK13,$OF$1:$OK$1,0))+MK9*SUMPRODUCT($OL$7:$PC$7,$OL$10:$PC$10)*SUMPRODUCT($OF$10:$OI$10,$OF$18:$OI$18)+SUMPRODUCT($OL$7:$PC$7,$OL$11:$PC$11)*SUMPRODUCT($OF$11:$OI$11,$OF$18:$OI$18),"")</f>
        <v/>
      </c>
      <c r="ML18" s="19" t="str">
        <f t="array" ref="ML18">IF(ML7="1",ML284-PRODUCT(ML9,INDEX($OL$1:$PC$19,18,MATCH(ML$2&amp;ML$6,INDEX($OL$1:$PC$19,2,)&amp;INDEX($OL$1:$PC$19,6,),0)))+ML9*SUMPRODUCT($OL$7:$PC$7,$OL$18:$PC$18)-ML$12*INDEX($OF$1:$OK$19,18,MATCH(ML13,$OF$1:$OK$1,0))+ML9*SUMPRODUCT($OL$7:$PC$7,$OL$10:$PC$10)*SUMPRODUCT($OF$10:$OI$10,$OF$18:$OI$18)+SUMPRODUCT($OL$7:$PC$7,$OL$11:$PC$11)*SUMPRODUCT($OF$11:$OI$11,$OF$18:$OI$18),"")</f>
        <v/>
      </c>
      <c r="MM18" s="19" t="str">
        <f t="array" ref="MM18">IF(MM7="1",MM284-PRODUCT(MM9,INDEX($OL$1:$PC$19,18,MATCH(MM$2&amp;MM$6,INDEX($OL$1:$PC$19,2,)&amp;INDEX($OL$1:$PC$19,6,),0)))+MM9*SUMPRODUCT($OL$7:$PC$7,$OL$18:$PC$18)-MM$12*INDEX($OF$1:$OK$19,18,MATCH(MM13,$OF$1:$OK$1,0))+MM9*SUMPRODUCT($OL$7:$PC$7,$OL$10:$PC$10)*SUMPRODUCT($OF$10:$OI$10,$OF$18:$OI$18)+SUMPRODUCT($OL$7:$PC$7,$OL$11:$PC$11)*SUMPRODUCT($OF$11:$OI$11,$OF$18:$OI$18),"")</f>
        <v/>
      </c>
      <c r="MN18" s="19" t="str">
        <f t="array" ref="MN18">IF(MN7="1",MN284-PRODUCT(MN9,INDEX($OL$1:$PC$19,18,MATCH(MN$2&amp;MN$6,INDEX($OL$1:$PC$19,2,)&amp;INDEX($OL$1:$PC$19,6,),0)))+MN9*SUMPRODUCT($OL$7:$PC$7,$OL$18:$PC$18)-MN$12*INDEX($OF$1:$OK$19,18,MATCH(MN13,$OF$1:$OK$1,0))+MN9*SUMPRODUCT($OL$7:$PC$7,$OL$10:$PC$10)*SUMPRODUCT($OF$10:$OI$10,$OF$18:$OI$18)+SUMPRODUCT($OL$7:$PC$7,$OL$11:$PC$11)*SUMPRODUCT($OF$11:$OI$11,$OF$18:$OI$18),"")</f>
        <v/>
      </c>
      <c r="MO18" s="19" t="str">
        <f t="array" ref="MO18">IF(MO7="1",MO284-PRODUCT(MO9,INDEX($OL$1:$PC$19,18,MATCH(MO$2&amp;MO$6,INDEX($OL$1:$PC$19,2,)&amp;INDEX($OL$1:$PC$19,6,),0)))+MO9*SUMPRODUCT($OL$7:$PC$7,$OL$18:$PC$18)-MO$12*INDEX($OF$1:$OK$19,18,MATCH(MO13,$OF$1:$OK$1,0))+MO9*SUMPRODUCT($OL$7:$PC$7,$OL$10:$PC$10)*SUMPRODUCT($OF$10:$OI$10,$OF$18:$OI$18)+SUMPRODUCT($OL$7:$PC$7,$OL$11:$PC$11)*SUMPRODUCT($OF$11:$OI$11,$OF$18:$OI$18),"")</f>
        <v/>
      </c>
      <c r="MP18" s="19" t="str">
        <f t="array" ref="MP18">IF(MP7="1",MP284-PRODUCT(MP9,INDEX($OL$1:$PC$19,18,MATCH(MP$2&amp;MP$6,INDEX($OL$1:$PC$19,2,)&amp;INDEX($OL$1:$PC$19,6,),0)))+MP9*SUMPRODUCT($OL$7:$PC$7,$OL$18:$PC$18)-MP$12*INDEX($OF$1:$OK$19,18,MATCH(MP13,$OF$1:$OK$1,0))+MP9*SUMPRODUCT($OL$7:$PC$7,$OL$10:$PC$10)*SUMPRODUCT($OF$10:$OI$10,$OF$18:$OI$18)+SUMPRODUCT($OL$7:$PC$7,$OL$11:$PC$11)*SUMPRODUCT($OF$11:$OI$11,$OF$18:$OI$18),"")</f>
        <v/>
      </c>
      <c r="MQ18" s="19" t="str">
        <f t="array" ref="MQ18">IF(MQ7="1",MQ284-PRODUCT(MQ9,INDEX($OL$1:$PC$19,18,MATCH(MQ$2&amp;MQ$6,INDEX($OL$1:$PC$19,2,)&amp;INDEX($OL$1:$PC$19,6,),0)))+MQ9*SUMPRODUCT($OL$7:$PC$7,$OL$18:$PC$18)-MQ$12*INDEX($OF$1:$OK$19,18,MATCH(MQ13,$OF$1:$OK$1,0))+MQ9*SUMPRODUCT($OL$7:$PC$7,$OL$10:$PC$10)*SUMPRODUCT($OF$10:$OI$10,$OF$18:$OI$18)+SUMPRODUCT($OL$7:$PC$7,$OL$11:$PC$11)*SUMPRODUCT($OF$11:$OI$11,$OF$18:$OI$18),"")</f>
        <v/>
      </c>
      <c r="MR18" s="19" t="str">
        <f t="array" ref="MR18">IF(MR7="1",MR284-PRODUCT(MR9,INDEX($OL$1:$PC$19,18,MATCH(MR$2&amp;MR$6,INDEX($OL$1:$PC$19,2,)&amp;INDEX($OL$1:$PC$19,6,),0)))+MR9*SUMPRODUCT($OL$7:$PC$7,$OL$18:$PC$18)-MR$12*INDEX($OF$1:$OK$19,18,MATCH(MR13,$OF$1:$OK$1,0))+MR9*SUMPRODUCT($OL$7:$PC$7,$OL$10:$PC$10)*SUMPRODUCT($OF$10:$OI$10,$OF$18:$OI$18)+SUMPRODUCT($OL$7:$PC$7,$OL$11:$PC$11)*SUMPRODUCT($OF$11:$OI$11,$OF$18:$OI$18),"")</f>
        <v/>
      </c>
      <c r="MS18" s="19" t="str">
        <f t="array" ref="MS18">IF(MS7="1",MS284-PRODUCT(MS9,INDEX($OL$1:$PC$19,18,MATCH(MS$2&amp;MS$6,INDEX($OL$1:$PC$19,2,)&amp;INDEX($OL$1:$PC$19,6,),0)))+MS9*SUMPRODUCT($OL$7:$PC$7,$OL$18:$PC$18)-MS$12*INDEX($OF$1:$OK$19,18,MATCH(MS13,$OF$1:$OK$1,0))+MS9*SUMPRODUCT($OL$7:$PC$7,$OL$10:$PC$10)*SUMPRODUCT($OF$10:$OI$10,$OF$18:$OI$18)+SUMPRODUCT($OL$7:$PC$7,$OL$11:$PC$11)*SUMPRODUCT($OF$11:$OI$11,$OF$18:$OI$18),"")</f>
        <v/>
      </c>
      <c r="MT18" s="19" t="str">
        <f t="array" ref="MT18">IF(MT7="1",MT284-PRODUCT(MT9,INDEX($OL$1:$PC$19,18,MATCH(MT$2&amp;MT$6,INDEX($OL$1:$PC$19,2,)&amp;INDEX($OL$1:$PC$19,6,),0)))+MT9*SUMPRODUCT($OL$7:$PC$7,$OL$18:$PC$18)-MT$12*INDEX($OF$1:$OK$19,18,MATCH(MT13,$OF$1:$OK$1,0))+MT9*SUMPRODUCT($OL$7:$PC$7,$OL$10:$PC$10)*SUMPRODUCT($OF$10:$OI$10,$OF$18:$OI$18)+SUMPRODUCT($OL$7:$PC$7,$OL$11:$PC$11)*SUMPRODUCT($OF$11:$OI$11,$OF$18:$OI$18),"")</f>
        <v/>
      </c>
      <c r="MU18" s="19" t="str">
        <f t="array" ref="MU18">IF(MU7="1",MU284-PRODUCT(MU9,INDEX($OL$1:$PC$19,18,MATCH(MU$2&amp;MU$6,INDEX($OL$1:$PC$19,2,)&amp;INDEX($OL$1:$PC$19,6,),0)))+MU9*SUMPRODUCT($OL$7:$PC$7,$OL$18:$PC$18)-MU$12*INDEX($OF$1:$OK$19,18,MATCH(MU13,$OF$1:$OK$1,0))+MU9*SUMPRODUCT($OL$7:$PC$7,$OL$10:$PC$10)*SUMPRODUCT($OF$10:$OI$10,$OF$18:$OI$18)+SUMPRODUCT($OL$7:$PC$7,$OL$11:$PC$11)*SUMPRODUCT($OF$11:$OI$11,$OF$18:$OI$18),"")</f>
        <v/>
      </c>
      <c r="MV18" s="19" t="str">
        <f t="array" ref="MV18">IF(MV7="1",MV284-PRODUCT(MV9,INDEX($OL$1:$PC$19,18,MATCH(MV$2&amp;MV$6,INDEX($OL$1:$PC$19,2,)&amp;INDEX($OL$1:$PC$19,6,),0)))+MV9*SUMPRODUCT($OL$7:$PC$7,$OL$18:$PC$18)-MV$12*INDEX($OF$1:$OK$19,18,MATCH(MV13,$OF$1:$OK$1,0))+MV9*SUMPRODUCT($OL$7:$PC$7,$OL$10:$PC$10)*SUMPRODUCT($OF$10:$OI$10,$OF$18:$OI$18)+SUMPRODUCT($OL$7:$PC$7,$OL$11:$PC$11)*SUMPRODUCT($OF$11:$OI$11,$OF$18:$OI$18),"")</f>
        <v/>
      </c>
      <c r="MW18" s="19" t="str">
        <f t="array" ref="MW18">IF(MW7="1",MW284-PRODUCT(MW9,INDEX($OL$1:$PC$19,18,MATCH(MW$2&amp;MW$6,INDEX($OL$1:$PC$19,2,)&amp;INDEX($OL$1:$PC$19,6,),0)))+MW9*SUMPRODUCT($OL$7:$PC$7,$OL$18:$PC$18)-MW$12*INDEX($OF$1:$OK$19,18,MATCH(MW13,$OF$1:$OK$1,0))+MW9*SUMPRODUCT($OL$7:$PC$7,$OL$10:$PC$10)*SUMPRODUCT($OF$10:$OI$10,$OF$18:$OI$18)+SUMPRODUCT($OL$7:$PC$7,$OL$11:$PC$11)*SUMPRODUCT($OF$11:$OI$11,$OF$18:$OI$18),"")</f>
        <v/>
      </c>
      <c r="MX18" s="19" t="str">
        <f t="array" ref="MX18">IF(MX7="1",MX284-PRODUCT(MX$9,INDEX($OL$1:$PC$19,18,MATCH(MX$2&amp;MX$6,INDEX($OL$1:$PC$19,2,)&amp;INDEX($OL$1:$PC$19,6,),0)))+MX9*SUMPRODUCT($OL$7:$PC$7,$OL$18:$PC$18),"")</f>
        <v/>
      </c>
      <c r="MY18" s="19" t="str">
        <f t="array" ref="MY18">IF(MY7="1",MY284-PRODUCT(MY$9,INDEX($OL$1:$PC$19,18,MATCH(MY$2&amp;MY$6,INDEX($OL$1:$PC$19,2,)&amp;INDEX($OL$1:$PC$19,6,),0)))+MY9*SUMPRODUCT($OL$7:$PC$7,$OL$18:$PC$18),"")</f>
        <v/>
      </c>
      <c r="MZ18" s="19" t="str">
        <f t="array" ref="MZ18">IF(MZ7="1",MZ284*Ressourcenkorrektur!$E$4+MZ11*SUMPRODUCT($OF$11:$OI$11,$OF$18:$OI$18),"")</f>
        <v/>
      </c>
      <c r="NA18" s="19" t="str">
        <f t="array" ref="NA18">IF(NA7="1",NA284*Ressourcenkorrektur!$E$4+NA11*SUMPRODUCT($OF$11:$OI$11,$OF$18:$OI$18),"")</f>
        <v/>
      </c>
      <c r="NB18" s="19" t="str">
        <f t="array" ref="NB18">IF(NB7="1",NB284*Ressourcenkorrektur!$E$4+NB11*SUMPRODUCT($OF$11:$OI$11,$OF$18:$OI$18),"")</f>
        <v/>
      </c>
      <c r="NC18" s="19" t="str">
        <f t="array" ref="NC18">IF(NC7="1",NC284*Ressourcenkorrektur!$E$4+NC11*SUMPRODUCT($OF$11:$OI$11,$OF$18:$OI$18),"")</f>
        <v/>
      </c>
      <c r="ND18" s="19" t="str">
        <f t="array" ref="ND18">IF(ND7="1",ND284*Ressourcenkorrektur!$E$4+ND11*SUMPRODUCT($OF$11:$OI$11,$OF$18:$OI$18),"")</f>
        <v/>
      </c>
      <c r="NE18" s="19" t="str">
        <f t="array" ref="NE18">IF(NE7="1",NE284*Ressourcenkorrektur!$E$4+NE11*SUMPRODUCT($OF$11:$OI$11,$OF$18:$OI$18),"")</f>
        <v/>
      </c>
      <c r="NF18" s="19" t="str">
        <f t="array" ref="NF18">IF(NF7="1",NF284*Ressourcenkorrektur!$E$4+NF11*SUMPRODUCT($OF$11:$OI$11,$OF$18:$OI$18),"")</f>
        <v/>
      </c>
      <c r="NG18" s="19" t="str">
        <f t="array" ref="NG18">IF(NG7="1",NG284*Ressourcenkorrektur!$E$4+NG11*SUMPRODUCT($OF$11:$OI$11,$OF$18:$OI$18),"")</f>
        <v/>
      </c>
      <c r="NH18" s="19" t="str">
        <f t="array" ref="NH18">IF(NH7="1",NH284*Ressourcenkorrektur!$E$4+NH11*SUMPRODUCT($OF$11:$OI$11,$OF$18:$OI$18),"")</f>
        <v/>
      </c>
      <c r="NI18" s="19" t="str">
        <f t="array" ref="NI18">IF(NI7="1",NI284*Ressourcenkorrektur!$E$4+NI11*SUMPRODUCT($OF$11:$OI$11,$OF$18:$OI$18),"")</f>
        <v/>
      </c>
      <c r="NJ18" s="19" t="str">
        <f t="array" ref="NJ18">IF(NJ7="1",NJ284*Ressourcenkorrektur!$E$4+NJ11*SUMPRODUCT($OF$11:$OI$11,$OF$18:$OI$18),"")</f>
        <v/>
      </c>
      <c r="NK18" s="19" t="str">
        <f t="array" ref="NK18">IF(NK7="1",NK284*Ressourcenkorrektur!$E$4+NK11*SUMPRODUCT($OF$11:$OI$11,$OF$18:$OI$18),"")</f>
        <v/>
      </c>
      <c r="NL18" s="19" t="str">
        <f t="array" ref="NL18">IF(NL7="1",NL284*Ressourcenkorrektur!$E$4+NL11*SUMPRODUCT($OF$11:$OI$11,$OF$18:$OI$18),"")</f>
        <v/>
      </c>
      <c r="NM18" s="19" t="str">
        <f t="array" ref="NM18">IF(NM7="1",NM284*Ressourcenkorrektur!$E$4+NM11*SUMPRODUCT($OF$11:$OI$11,$OF$18:$OI$18),"")</f>
        <v/>
      </c>
      <c r="NN18" s="19" t="str">
        <f t="array" ref="NN18">IF(NN7="1",NN284*Ressourcenkorrektur!$E$4+NN11*SUMPRODUCT($OF$11:$OI$11,$OF$18:$OI$18),"")</f>
        <v/>
      </c>
      <c r="NO18" s="19" t="str">
        <f t="array" ref="NO18">IF(NO7="1",NO284*Ressourcenkorrektur!$E$4+NO11*SUMPRODUCT($OF$11:$OI$11,$OF$18:$OI$18),"")</f>
        <v/>
      </c>
      <c r="NP18" s="19" t="str">
        <f t="array" ref="NP18">IF(NP7="1",NP284*Ressourcenkorrektur!$E$4+NP11*SUMPRODUCT($OF$11:$OI$11,$OF$18:$OI$18),"")</f>
        <v/>
      </c>
      <c r="NQ18" s="19" t="str">
        <f t="array" ref="NQ18">IF(NQ7="1",NQ284*Ressourcenkorrektur!$E$4+NQ11*SUMPRODUCT($OF$11:$OI$11,$OF$18:$OI$18),"")</f>
        <v/>
      </c>
      <c r="NR18" s="19"/>
      <c r="NS18" s="19"/>
      <c r="NT18" s="19"/>
      <c r="NU18" s="19"/>
      <c r="NV18" s="19" t="str">
        <f t="array" ref="NV18">IF(ISTEXT(NV$4),NV284*SUMPRODUCT($OL$7:$PC$7,$OL$11:$PC$11)*1000,"")</f>
        <v/>
      </c>
      <c r="NW18" s="19" t="str">
        <f t="array" ref="NW18">IF(ISTEXT(NW$4),IF(ISTEXT($LU$4),NW284*Ressourcenkorrektur!$E$23,NW284*Ressourcenkorrektur!$E$24),"")</f>
        <v/>
      </c>
      <c r="NX18" s="19" t="str">
        <f t="array" ref="NX18">IF(AND(ISTEXT(NX$4),Holzrechner!$E$15='2.LCIA'!NX$2),NX284*SUMPRODUCT($OL$7:$PC$7,$OL$11:$PC$11)*1000,"")</f>
        <v/>
      </c>
      <c r="NY18" s="19" t="str">
        <f t="array" ref="NY18">IF(AND(ISTEXT(NY$4),Holzrechner!$E$15='2.LCIA'!NY$2),NY284*SUMPRODUCT($OL$7:$PC$7,$OL$11:$PC$11)*1000,"")</f>
        <v/>
      </c>
      <c r="NZ18" s="19"/>
      <c r="OA18" s="19" t="str">
        <f t="array" ref="OA18">IF(AND(ISTEXT(OA$4),Holzrechner!$E$15='2.LCIA'!OA$2),OA284*SUMPRODUCT($OL$7:$PC$7,$OL$11:$PC$11)*1000,"")</f>
        <v/>
      </c>
      <c r="OB18" s="19">
        <f t="array" ref="OB18">IF(AND(ISTEXT(OB$4),Holzrechner!$E$15='2.LCIA'!OB$2),OB284*SUMPRODUCT($OL$7:$PC$7,$OL$11:$PC$11)*1000,"")</f>
        <v>5.1133759160000007</v>
      </c>
      <c r="OC18" s="19"/>
      <c r="OD18" s="19" t="str">
        <f t="array" ref="OD18">IF(ISTEXT(OD$4),OD284*Ressourcenkorrektur!$E$4,"")</f>
        <v/>
      </c>
      <c r="OE18" s="19" t="str">
        <f t="array" ref="OE18">IF(ISTEXT(OE$4),OE284*Ressourcenkorrektur!$E$4,"")</f>
        <v/>
      </c>
      <c r="OF18" s="19">
        <f>OF284</f>
        <v>0.13376083</v>
      </c>
      <c r="OG18" s="19">
        <f t="shared" ref="OG18:OI18" si="49">OG284</f>
        <v>3.8034406999999999E-2</v>
      </c>
      <c r="OH18" s="19">
        <f t="shared" si="49"/>
        <v>0.19432806999999999</v>
      </c>
      <c r="OI18" s="19">
        <f t="shared" si="49"/>
        <v>1.3493231E-2</v>
      </c>
      <c r="OJ18" s="19" t="str">
        <f t="shared" ref="OJ18:OK18" si="50">IF(AND(ISTEXT(OJ$4),ISTEXT(OJ$5)),OJ284*OJ7,"")</f>
        <v/>
      </c>
      <c r="OK18" s="19" t="str">
        <f t="shared" si="50"/>
        <v/>
      </c>
      <c r="OL18" s="19">
        <f>OL284</f>
        <v>10.277396</v>
      </c>
      <c r="OM18" s="19">
        <f t="shared" ref="OM18:PC18" si="51">OM284</f>
        <v>12.250031</v>
      </c>
      <c r="ON18" s="19">
        <f t="shared" si="51"/>
        <v>9.4394767999999996</v>
      </c>
      <c r="OO18" s="19">
        <f t="shared" si="51"/>
        <v>12.216286999999999</v>
      </c>
      <c r="OP18" s="19">
        <f t="shared" si="51"/>
        <v>12.216286999999999</v>
      </c>
      <c r="OQ18" s="19">
        <f t="shared" si="51"/>
        <v>12.216286999999999</v>
      </c>
      <c r="OR18" s="19">
        <f t="shared" si="51"/>
        <v>9.4394767999999996</v>
      </c>
      <c r="OS18" s="19">
        <f t="shared" si="51"/>
        <v>9.4394767999999996</v>
      </c>
      <c r="OT18" s="19">
        <f t="shared" si="51"/>
        <v>10.277396</v>
      </c>
      <c r="OU18" s="19">
        <f t="shared" si="51"/>
        <v>11.935452</v>
      </c>
      <c r="OV18" s="19">
        <f t="shared" si="51"/>
        <v>10.674185</v>
      </c>
      <c r="OW18" s="19">
        <f t="shared" si="51"/>
        <v>10.210485</v>
      </c>
      <c r="OX18" s="19">
        <f t="shared" si="51"/>
        <v>10.674185</v>
      </c>
      <c r="OY18" s="19">
        <f t="shared" si="51"/>
        <v>11.981649000000001</v>
      </c>
      <c r="OZ18" s="19">
        <f t="shared" si="51"/>
        <v>11.981649000000001</v>
      </c>
      <c r="PA18" s="19">
        <f t="shared" si="51"/>
        <v>10.210485</v>
      </c>
      <c r="PB18" s="19">
        <f t="shared" si="51"/>
        <v>10.210485</v>
      </c>
      <c r="PC18" s="19">
        <f t="shared" si="51"/>
        <v>11.935452</v>
      </c>
    </row>
    <row r="19" spans="1:419" s="17" customFormat="1" ht="28.5">
      <c r="A19" s="18" t="s">
        <v>1</v>
      </c>
      <c r="B19" s="18">
        <f t="array" ref="B19">SUM(C19:OE19)</f>
        <v>235622.22247392</v>
      </c>
      <c r="C19" s="19" t="str">
        <f t="array" ref="C19">IF(C7="1",C416-PRODUCT(C9,INDEX($OL$1:$PC$19,19,MATCH(C$2&amp;C$6,INDEX($OL$1:$PC$19,2,)&amp;INDEX($OL$1:$PC$19,6,),0)))+C9*SUMPRODUCT($OL$7:$PC$7,$OL$19:$PC$19)-C$12*INDEX($OF$1:$OK$19,19,MATCH(C13,$OF$1:$OK$1,0))+C9*SUMPRODUCT($OL$7:$PC$7,$OL$10:$PC$10)*SUMPRODUCT($OF$10:$OI$10,$OF$19:$OI$19)+SUMPRODUCT($OL$7:$PC$7,$OL$11:$PC$11)*SUMPRODUCT($OF$11:$OI$11,$OF$19:$OI$19)+SUMPRODUCT($OL$7:$PC$7,$OL$14:$PC$14),"")</f>
        <v/>
      </c>
      <c r="D19" s="19" t="str">
        <f t="array" ref="D19">IF(D7="1",D416-PRODUCT(D9,INDEX($OL$1:$PC$19,19,MATCH(D$2&amp;D$6,INDEX($OL$1:$PC$19,2,)&amp;INDEX($OL$1:$PC$19,6,),0)))+D9*SUMPRODUCT($OL$7:$PC$7,$OL$19:$PC$19)-D$12*INDEX($OF$1:$OK$19,19,MATCH(D13,$OF$1:$OK$1,0))+D9*SUMPRODUCT($OL$7:$PC$7,$OL$10:$PC$10)*SUMPRODUCT($OF$10:$OI$10,$OF$19:$OI$19)+SUMPRODUCT($OL$7:$PC$7,$OL$11:$PC$11)*SUMPRODUCT($OF$11:$OI$11,$OF$19:$OI$19)+SUMPRODUCT($OL$7:$PC$7,$OL$14:$PC$14),"")</f>
        <v/>
      </c>
      <c r="E19" s="19" t="str">
        <f t="array" ref="E19">IF(E7="1",E416-PRODUCT(E9,INDEX($OL$1:$PC$19,19,MATCH(E$2&amp;E$6,INDEX($OL$1:$PC$19,2,)&amp;INDEX($OL$1:$PC$19,6,),0)))+E9*SUMPRODUCT($OL$7:$PC$7,$OL$19:$PC$19)-E$12*INDEX($OF$1:$OK$19,19,MATCH(E13,$OF$1:$OK$1,0))+E9*SUMPRODUCT($OL$7:$PC$7,$OL$10:$PC$10)*SUMPRODUCT($OF$10:$OI$10,$OF$19:$OI$19)+SUMPRODUCT($OL$7:$PC$7,$OL$11:$PC$11)*SUMPRODUCT($OF$11:$OI$11,$OF$19:$OI$19)+SUMPRODUCT($OL$7:$PC$7,$OL$14:$PC$14),"")</f>
        <v/>
      </c>
      <c r="F19" s="19" t="str">
        <f t="array" ref="F19">IF(F7="1",F416-PRODUCT(F9,INDEX($OL$1:$PC$19,19,MATCH(F$2&amp;F$6,INDEX($OL$1:$PC$19,2,)&amp;INDEX($OL$1:$PC$19,6,),0)))+F9*SUMPRODUCT($OL$7:$PC$7,$OL$19:$PC$19)-F$12*INDEX($OF$1:$OK$19,19,MATCH(F13,$OF$1:$OK$1,0))+F9*SUMPRODUCT($OL$7:$PC$7,$OL$10:$PC$10)*SUMPRODUCT($OF$10:$OI$10,$OF$19:$OI$19)+SUMPRODUCT($OL$7:$PC$7,$OL$11:$PC$11)*SUMPRODUCT($OF$11:$OI$11,$OF$19:$OI$19)+SUMPRODUCT($OL$7:$PC$7,$OL$14:$PC$14),"")</f>
        <v/>
      </c>
      <c r="G19" s="19" t="str">
        <f t="array" ref="G19">IF(G7="1",G416-PRODUCT(G9,INDEX($OL$1:$PC$19,19,MATCH(G$2&amp;G$6,INDEX($OL$1:$PC$19,2,)&amp;INDEX($OL$1:$PC$19,6,),0)))+G9*SUMPRODUCT($OL$7:$PC$7,$OL$19:$PC$19)-G$12*INDEX($OF$1:$OK$19,19,MATCH(G13,$OF$1:$OK$1,0))+G9*SUMPRODUCT($OL$7:$PC$7,$OL$10:$PC$10)*SUMPRODUCT($OF$10:$OI$10,$OF$19:$OI$19)+SUMPRODUCT($OL$7:$PC$7,$OL$11:$PC$11)*SUMPRODUCT($OF$11:$OI$11,$OF$19:$OI$19)+SUMPRODUCT($OL$7:$PC$7,$OL$14:$PC$14),"")</f>
        <v/>
      </c>
      <c r="H19" s="19" t="str">
        <f t="array" ref="H19">IF(H7="1",H416-PRODUCT(H9,INDEX($OL$1:$PC$19,19,MATCH(H$2&amp;H$6,INDEX($OL$1:$PC$19,2,)&amp;INDEX($OL$1:$PC$19,6,),0)))+H9*SUMPRODUCT($OL$7:$PC$7,$OL$19:$PC$19)-H$12*INDEX($OF$1:$OK$19,19,MATCH(H13,$OF$1:$OK$1,0))+H9*SUMPRODUCT($OL$7:$PC$7,$OL$10:$PC$10)*SUMPRODUCT($OF$10:$OI$10,$OF$19:$OI$19)+SUMPRODUCT($OL$7:$PC$7,$OL$11:$PC$11)*SUMPRODUCT($OF$11:$OI$11,$OF$19:$OI$19)+SUMPRODUCT($OL$7:$PC$7,$OL$14:$PC$14),"")</f>
        <v/>
      </c>
      <c r="I19" s="19" t="str">
        <f t="array" ref="I19">IF(I7="1",I416-PRODUCT(I9,INDEX($OL$1:$PC$19,19,MATCH(I$2&amp;I$6,INDEX($OL$1:$PC$19,2,)&amp;INDEX($OL$1:$PC$19,6,),0)))+I9*SUMPRODUCT($OL$7:$PC$7,$OL$19:$PC$19)-I$12*INDEX($OF$1:$OK$19,19,MATCH(I13,$OF$1:$OK$1,0))+I9*SUMPRODUCT($OL$7:$PC$7,$OL$10:$PC$10)*SUMPRODUCT($OF$10:$OI$10,$OF$19:$OI$19)+SUMPRODUCT($OL$7:$PC$7,$OL$11:$PC$11)*SUMPRODUCT($OF$11:$OI$11,$OF$19:$OI$19)+SUMPRODUCT($OL$7:$PC$7,$OL$14:$PC$14),"")</f>
        <v/>
      </c>
      <c r="J19" s="19" t="str">
        <f t="array" ref="J19">IF(J7="1",J416-PRODUCT(J9,INDEX($OL$1:$PC$19,19,MATCH(J$2&amp;J$6,INDEX($OL$1:$PC$19,2,)&amp;INDEX($OL$1:$PC$19,6,),0)))+J9*SUMPRODUCT($OL$7:$PC$7,$OL$19:$PC$19)-J$12*INDEX($OF$1:$OK$19,19,MATCH(J13,$OF$1:$OK$1,0))+J9*SUMPRODUCT($OL$7:$PC$7,$OL$10:$PC$10)*SUMPRODUCT($OF$10:$OI$10,$OF$19:$OI$19)+SUMPRODUCT($OL$7:$PC$7,$OL$11:$PC$11)*SUMPRODUCT($OF$11:$OI$11,$OF$19:$OI$19)+SUMPRODUCT($OL$7:$PC$7,$OL$14:$PC$14),"")</f>
        <v/>
      </c>
      <c r="K19" s="19" t="str">
        <f t="array" ref="K19">IF(K7="1",K416-PRODUCT(K9,INDEX($OL$1:$PC$19,19,MATCH(K$2&amp;K$6,INDEX($OL$1:$PC$19,2,)&amp;INDEX($OL$1:$PC$19,6,),0)))+K9*SUMPRODUCT($OL$7:$PC$7,$OL$19:$PC$19)-K$12*INDEX($OF$1:$OK$19,19,MATCH(K13,$OF$1:$OK$1,0))+K9*SUMPRODUCT($OL$7:$PC$7,$OL$10:$PC$10)*SUMPRODUCT($OF$10:$OI$10,$OF$19:$OI$19)+SUMPRODUCT($OL$7:$PC$7,$OL$11:$PC$11)*SUMPRODUCT($OF$11:$OI$11,$OF$19:$OI$19)+SUMPRODUCT($OL$7:$PC$7,$OL$14:$PC$14),"")</f>
        <v/>
      </c>
      <c r="L19" s="19" t="str">
        <f t="array" ref="L19">IF(L7="1",L416-PRODUCT(L9,INDEX($OL$1:$PC$19,19,MATCH(L$2&amp;L$6,INDEX($OL$1:$PC$19,2,)&amp;INDEX($OL$1:$PC$19,6,),0)))+L9*SUMPRODUCT($OL$7:$PC$7,$OL$19:$PC$19)-L$12*INDEX($OF$1:$OK$19,19,MATCH(L13,$OF$1:$OK$1,0))+L9*SUMPRODUCT($OL$7:$PC$7,$OL$10:$PC$10)*SUMPRODUCT($OF$10:$OI$10,$OF$19:$OI$19)+SUMPRODUCT($OL$7:$PC$7,$OL$11:$PC$11)*SUMPRODUCT($OF$11:$OI$11,$OF$19:$OI$19)+SUMPRODUCT($OL$7:$PC$7,$OL$14:$PC$14),"")</f>
        <v/>
      </c>
      <c r="M19" s="19" t="str">
        <f t="array" ref="M19">IF(M7="1",M416-PRODUCT(M9,INDEX($OL$1:$PC$19,19,MATCH(M$2&amp;M$6,INDEX($OL$1:$PC$19,2,)&amp;INDEX($OL$1:$PC$19,6,),0)))+M9*SUMPRODUCT($OL$7:$PC$7,$OL$19:$PC$19)-M$12*INDEX($OF$1:$OK$19,19,MATCH(M13,$OF$1:$OK$1,0))+M9*SUMPRODUCT($OL$7:$PC$7,$OL$10:$PC$10)*SUMPRODUCT($OF$10:$OI$10,$OF$19:$OI$19)+SUMPRODUCT($OL$7:$PC$7,$OL$11:$PC$11)*SUMPRODUCT($OF$11:$OI$11,$OF$19:$OI$19)+SUMPRODUCT($OL$7:$PC$7,$OL$14:$PC$14),"")</f>
        <v/>
      </c>
      <c r="N19" s="19" t="str">
        <f t="array" ref="N19">IF(N7="1",N416-PRODUCT(N9,INDEX($OL$1:$PC$19,19,MATCH(N$2&amp;N$6,INDEX($OL$1:$PC$19,2,)&amp;INDEX($OL$1:$PC$19,6,),0)))+N9*SUMPRODUCT($OL$7:$PC$7,$OL$19:$PC$19)-N$12*INDEX($OF$1:$OK$19,19,MATCH(N13,$OF$1:$OK$1,0))+N9*SUMPRODUCT($OL$7:$PC$7,$OL$10:$PC$10)*SUMPRODUCT($OF$10:$OI$10,$OF$19:$OI$19)+SUMPRODUCT($OL$7:$PC$7,$OL$11:$PC$11)*SUMPRODUCT($OF$11:$OI$11,$OF$19:$OI$19)+SUMPRODUCT($OL$7:$PC$7,$OL$14:$PC$14),"")</f>
        <v/>
      </c>
      <c r="O19" s="19" t="str">
        <f t="array" ref="O19">IF(O7="1",O416-PRODUCT(O9,INDEX($OL$1:$PC$19,19,MATCH(O$2&amp;O$6,INDEX($OL$1:$PC$19,2,)&amp;INDEX($OL$1:$PC$19,6,),0)))+O9*SUMPRODUCT($OL$7:$PC$7,$OL$19:$PC$19)-O$12*INDEX($OF$1:$OK$19,19,MATCH(O13,$OF$1:$OK$1,0))+O9*SUMPRODUCT($OL$7:$PC$7,$OL$10:$PC$10)*SUMPRODUCT($OF$10:$OI$10,$OF$19:$OI$19)+SUMPRODUCT($OL$7:$PC$7,$OL$11:$PC$11)*SUMPRODUCT($OF$11:$OI$11,$OF$19:$OI$19)+SUMPRODUCT($OL$7:$PC$7,$OL$14:$PC$14),"")</f>
        <v/>
      </c>
      <c r="P19" s="19" t="str">
        <f t="array" ref="P19">IF(P7="1",P416-PRODUCT(P9,INDEX($OL$1:$PC$19,19,MATCH(P$2&amp;P$6,INDEX($OL$1:$PC$19,2,)&amp;INDEX($OL$1:$PC$19,6,),0)))+P9*SUMPRODUCT($OL$7:$PC$7,$OL$19:$PC$19)-P$12*INDEX($OF$1:$OK$19,19,MATCH(P13,$OF$1:$OK$1,0))+P9*SUMPRODUCT($OL$7:$PC$7,$OL$10:$PC$10)*SUMPRODUCT($OF$10:$OI$10,$OF$19:$OI$19)+SUMPRODUCT($OL$7:$PC$7,$OL$11:$PC$11)*SUMPRODUCT($OF$11:$OI$11,$OF$19:$OI$19)+SUMPRODUCT($OL$7:$PC$7,$OL$14:$PC$14),"")</f>
        <v/>
      </c>
      <c r="Q19" s="19" t="str">
        <f t="array" ref="Q19">IF(Q7="1",Q416-PRODUCT(Q9,INDEX($OL$1:$PC$19,19,MATCH(Q$2&amp;Q$6,INDEX($OL$1:$PC$19,2,)&amp;INDEX($OL$1:$PC$19,6,),0)))+Q9*SUMPRODUCT($OL$7:$PC$7,$OL$19:$PC$19)-Q$12*INDEX($OF$1:$OK$19,19,MATCH(Q13,$OF$1:$OK$1,0))+Q9*SUMPRODUCT($OL$7:$PC$7,$OL$10:$PC$10)*SUMPRODUCT($OF$10:$OI$10,$OF$19:$OI$19)+SUMPRODUCT($OL$7:$PC$7,$OL$11:$PC$11)*SUMPRODUCT($OF$11:$OI$11,$OF$19:$OI$19)+SUMPRODUCT($OL$7:$PC$7,$OL$14:$PC$14),"")</f>
        <v/>
      </c>
      <c r="R19" s="19" t="str">
        <f t="array" ref="R19">IF(R7="1",R416-PRODUCT(R9,INDEX($OL$1:$PC$19,19,MATCH(R$2&amp;R$6,INDEX($OL$1:$PC$19,2,)&amp;INDEX($OL$1:$PC$19,6,),0)))+R9*SUMPRODUCT($OL$7:$PC$7,$OL$19:$PC$19)-R$12*INDEX($OF$1:$OK$19,19,MATCH(R13,$OF$1:$OK$1,0))+R9*SUMPRODUCT($OL$7:$PC$7,$OL$10:$PC$10)*SUMPRODUCT($OF$10:$OI$10,$OF$19:$OI$19)+SUMPRODUCT($OL$7:$PC$7,$OL$11:$PC$11)*SUMPRODUCT($OF$11:$OI$11,$OF$19:$OI$19)+SUMPRODUCT($OL$7:$PC$7,$OL$14:$PC$14),"")</f>
        <v/>
      </c>
      <c r="S19" s="19" t="str">
        <f t="array" ref="S19">IF(S7="1",S416-PRODUCT(S9,INDEX($OL$1:$PC$19,19,MATCH(S$2&amp;S$6,INDEX($OL$1:$PC$19,2,)&amp;INDEX($OL$1:$PC$19,6,),0)))+S9*SUMPRODUCT($OL$7:$PC$7,$OL$19:$PC$19)-S$12*INDEX($OF$1:$OK$19,19,MATCH(S13,$OF$1:$OK$1,0))+S9*SUMPRODUCT($OL$7:$PC$7,$OL$10:$PC$10)*SUMPRODUCT($OF$10:$OI$10,$OF$19:$OI$19)+SUMPRODUCT($OL$7:$PC$7,$OL$11:$PC$11)*SUMPRODUCT($OF$11:$OI$11,$OF$19:$OI$19)+SUMPRODUCT($OL$7:$PC$7,$OL$14:$PC$14),"")</f>
        <v/>
      </c>
      <c r="T19" s="19" t="str">
        <f t="array" ref="T19">IF(T7="1",T416-PRODUCT(T9,INDEX($OL$1:$PC$19,19,MATCH(T$2&amp;T$6,INDEX($OL$1:$PC$19,2,)&amp;INDEX($OL$1:$PC$19,6,),0)))+T9*SUMPRODUCT($OL$7:$PC$7,$OL$19:$PC$19)-T$12*INDEX($OF$1:$OK$19,19,MATCH(T13,$OF$1:$OK$1,0))+T9*SUMPRODUCT($OL$7:$PC$7,$OL$10:$PC$10)*SUMPRODUCT($OF$10:$OI$10,$OF$19:$OI$19)+SUMPRODUCT($OL$7:$PC$7,$OL$11:$PC$11)*SUMPRODUCT($OF$11:$OI$11,$OF$19:$OI$19)+SUMPRODUCT($OL$7:$PC$7,$OL$14:$PC$14),"")</f>
        <v/>
      </c>
      <c r="U19" s="19" t="str">
        <f t="array" ref="U19">IF(U7="1",U416-PRODUCT(U9,INDEX($OL$1:$PC$19,19,MATCH(U$2&amp;U$6,INDEX($OL$1:$PC$19,2,)&amp;INDEX($OL$1:$PC$19,6,),0)))+U9*SUMPRODUCT($OL$7:$PC$7,$OL$19:$PC$19)-U$12*INDEX($OF$1:$OK$19,19,MATCH(U13,$OF$1:$OK$1,0))+U9*SUMPRODUCT($OL$7:$PC$7,$OL$10:$PC$10)*SUMPRODUCT($OF$10:$OI$10,$OF$19:$OI$19)+SUMPRODUCT($OL$7:$PC$7,$OL$11:$PC$11)*SUMPRODUCT($OF$11:$OI$11,$OF$19:$OI$19)+SUMPRODUCT($OL$7:$PC$7,$OL$14:$PC$14),"")</f>
        <v/>
      </c>
      <c r="V19" s="19" t="str">
        <f t="array" ref="V19">IF(V7="1",V416-PRODUCT(V9,INDEX($OL$1:$PC$19,19,MATCH(V$2&amp;V$6,INDEX($OL$1:$PC$19,2,)&amp;INDEX($OL$1:$PC$19,6,),0)))+V9*SUMPRODUCT($OL$7:$PC$7,$OL$19:$PC$19)-V$12*INDEX($OF$1:$OK$19,19,MATCH(V13,$OF$1:$OK$1,0))+V9*SUMPRODUCT($OL$7:$PC$7,$OL$10:$PC$10)*SUMPRODUCT($OF$10:$OI$10,$OF$19:$OI$19)+SUMPRODUCT($OL$7:$PC$7,$OL$11:$PC$11)*SUMPRODUCT($OF$11:$OI$11,$OF$19:$OI$19)+SUMPRODUCT($OL$7:$PC$7,$OL$14:$PC$14),"")</f>
        <v/>
      </c>
      <c r="W19" s="19" t="str">
        <f t="array" ref="W19">IF(W7="1",W416-PRODUCT(W9,INDEX($OL$1:$PC$19,19,MATCH(W$2&amp;W$6,INDEX($OL$1:$PC$19,2,)&amp;INDEX($OL$1:$PC$19,6,),0)))+W9*SUMPRODUCT($OL$7:$PC$7,$OL$19:$PC$19)-W$12*INDEX($OF$1:$OK$19,19,MATCH(W13,$OF$1:$OK$1,0))+W9*SUMPRODUCT($OL$7:$PC$7,$OL$10:$PC$10)*SUMPRODUCT($OF$10:$OI$10,$OF$19:$OI$19)+SUMPRODUCT($OL$7:$PC$7,$OL$11:$PC$11)*SUMPRODUCT($OF$11:$OI$11,$OF$19:$OI$19)+SUMPRODUCT($OL$7:$PC$7,$OL$14:$PC$14),"")</f>
        <v/>
      </c>
      <c r="X19" s="19" t="str">
        <f t="array" ref="X19">IF(X7="1",X416-PRODUCT(X9,INDEX($OL$1:$PC$19,19,MATCH(X$2&amp;X$6,INDEX($OL$1:$PC$19,2,)&amp;INDEX($OL$1:$PC$19,6,),0)))+X9*SUMPRODUCT($OL$7:$PC$7,$OL$19:$PC$19)-X$12*INDEX($OF$1:$OK$19,19,MATCH(X13,$OF$1:$OK$1,0))+X9*SUMPRODUCT($OL$7:$PC$7,$OL$10:$PC$10)*SUMPRODUCT($OF$10:$OI$10,$OF$19:$OI$19)+SUMPRODUCT($OL$7:$PC$7,$OL$11:$PC$11)*SUMPRODUCT($OF$11:$OI$11,$OF$19:$OI$19)+SUMPRODUCT($OL$7:$PC$7,$OL$14:$PC$14),"")</f>
        <v/>
      </c>
      <c r="Y19" s="19" t="str">
        <f t="array" ref="Y19">IF(Y7="1",Y416-PRODUCT(Y9,INDEX($OL$1:$PC$19,19,MATCH(Y$2&amp;Y$6,INDEX($OL$1:$PC$19,2,)&amp;INDEX($OL$1:$PC$19,6,),0)))+Y9*SUMPRODUCT($OL$7:$PC$7,$OL$19:$PC$19)-Y$12*INDEX($OF$1:$OK$19,19,MATCH(Y13,$OF$1:$OK$1,0))+Y9*SUMPRODUCT($OL$7:$PC$7,$OL$10:$PC$10)*SUMPRODUCT($OF$10:$OI$10,$OF$19:$OI$19)+SUMPRODUCT($OL$7:$PC$7,$OL$11:$PC$11)*SUMPRODUCT($OF$11:$OI$11,$OF$19:$OI$19)+SUMPRODUCT($OL$7:$PC$7,$OL$14:$PC$14),"")</f>
        <v/>
      </c>
      <c r="Z19" s="19" t="str">
        <f t="array" ref="Z19">IF(Z7="1",Z416-PRODUCT(Z9,INDEX($OL$1:$PC$19,19,MATCH(Z$2&amp;Z$6,INDEX($OL$1:$PC$19,2,)&amp;INDEX($OL$1:$PC$19,6,),0)))+Z9*SUMPRODUCT($OL$7:$PC$7,$OL$19:$PC$19)-Z$12*INDEX($OF$1:$OK$19,19,MATCH(Z13,$OF$1:$OK$1,0))+Z9*SUMPRODUCT($OL$7:$PC$7,$OL$10:$PC$10)*SUMPRODUCT($OF$10:$OI$10,$OF$19:$OI$19)+SUMPRODUCT($OL$7:$PC$7,$OL$11:$PC$11)*SUMPRODUCT($OF$11:$OI$11,$OF$19:$OI$19)+SUMPRODUCT($OL$7:$PC$7,$OL$14:$PC$14),"")</f>
        <v/>
      </c>
      <c r="AA19" s="19" t="str">
        <f t="array" ref="AA19">IF(AA7="1",AA416-PRODUCT(AA9,INDEX($OL$1:$PC$19,19,MATCH(AA$2&amp;AA$6,INDEX($OL$1:$PC$19,2,)&amp;INDEX($OL$1:$PC$19,6,),0)))+AA9*SUMPRODUCT($OL$7:$PC$7,$OL$19:$PC$19)-AA$12*INDEX($OF$1:$OK$19,19,MATCH(AA13,$OF$1:$OK$1,0))+AA9*SUMPRODUCT($OL$7:$PC$7,$OL$10:$PC$10)*SUMPRODUCT($OF$10:$OI$10,$OF$19:$OI$19)+SUMPRODUCT($OL$7:$PC$7,$OL$11:$PC$11)*SUMPRODUCT($OF$11:$OI$11,$OF$19:$OI$19)+SUMPRODUCT($OL$7:$PC$7,$OL$14:$PC$14),"")</f>
        <v/>
      </c>
      <c r="AB19" s="19" t="str">
        <f t="array" ref="AB19">IF(AB7="1",AB416-PRODUCT(AB9,INDEX($OL$1:$PC$19,19,MATCH(AB$2&amp;AB$6,INDEX($OL$1:$PC$19,2,)&amp;INDEX($OL$1:$PC$19,6,),0)))+AB9*SUMPRODUCT($OL$7:$PC$7,$OL$19:$PC$19)-AB$12*INDEX($OF$1:$OK$19,19,MATCH(AB13,$OF$1:$OK$1,0))+AB9*SUMPRODUCT($OL$7:$PC$7,$OL$10:$PC$10)*SUMPRODUCT($OF$10:$OI$10,$OF$19:$OI$19)+SUMPRODUCT($OL$7:$PC$7,$OL$11:$PC$11)*SUMPRODUCT($OF$11:$OI$11,$OF$19:$OI$19)+SUMPRODUCT($OL$7:$PC$7,$OL$14:$PC$14),"")</f>
        <v/>
      </c>
      <c r="AC19" s="19" t="str">
        <f t="array" ref="AC19">IF(AC7="1",AC416-PRODUCT(AC9,INDEX($OL$1:$PC$19,19,MATCH(AC$2&amp;AC$6,INDEX($OL$1:$PC$19,2,)&amp;INDEX($OL$1:$PC$19,6,),0)))+AC9*SUMPRODUCT($OL$7:$PC$7,$OL$19:$PC$19)-AC$12*INDEX($OF$1:$OK$19,19,MATCH(AC13,$OF$1:$OK$1,0))+AC9*SUMPRODUCT($OL$7:$PC$7,$OL$10:$PC$10)*SUMPRODUCT($OF$10:$OI$10,$OF$19:$OI$19)+SUMPRODUCT($OL$7:$PC$7,$OL$11:$PC$11)*SUMPRODUCT($OF$11:$OI$11,$OF$19:$OI$19)+SUMPRODUCT($OL$7:$PC$7,$OL$14:$PC$14),"")</f>
        <v/>
      </c>
      <c r="AD19" s="19" t="str">
        <f t="array" ref="AD19">IF(AD7="1",AD416-PRODUCT(AD9,INDEX($OL$1:$PC$19,19,MATCH(AD$2&amp;AD$6,INDEX($OL$1:$PC$19,2,)&amp;INDEX($OL$1:$PC$19,6,),0)))+AD9*SUMPRODUCT($OL$7:$PC$7,$OL$19:$PC$19)-AD$12*INDEX($OF$1:$OK$19,19,MATCH(AD13,$OF$1:$OK$1,0))+AD9*SUMPRODUCT($OL$7:$PC$7,$OL$10:$PC$10)*SUMPRODUCT($OF$10:$OI$10,$OF$19:$OI$19)+SUMPRODUCT($OL$7:$PC$7,$OL$11:$PC$11)*SUMPRODUCT($OF$11:$OI$11,$OF$19:$OI$19)+SUMPRODUCT($OL$7:$PC$7,$OL$14:$PC$14),"")</f>
        <v/>
      </c>
      <c r="AE19" s="19" t="str">
        <f t="array" ref="AE19">IF(AE7="1",AE416-PRODUCT(AE9,INDEX($OL$1:$PC$19,19,MATCH(AE$2&amp;AE$6,INDEX($OL$1:$PC$19,2,)&amp;INDEX($OL$1:$PC$19,6,),0)))+AE9*SUMPRODUCT($OL$7:$PC$7,$OL$19:$PC$19)-AE$12*INDEX($OF$1:$OK$19,19,MATCH(AE13,$OF$1:$OK$1,0))+AE9*SUMPRODUCT($OL$7:$PC$7,$OL$10:$PC$10)*SUMPRODUCT($OF$10:$OI$10,$OF$19:$OI$19)+SUMPRODUCT($OL$7:$PC$7,$OL$11:$PC$11)*SUMPRODUCT($OF$11:$OI$11,$OF$19:$OI$19)+SUMPRODUCT($OL$7:$PC$7,$OL$14:$PC$14),"")</f>
        <v/>
      </c>
      <c r="AF19" s="19" t="str">
        <f t="array" ref="AF19">IF(AF7="1",AF416-PRODUCT(AF9,INDEX($OL$1:$PC$19,19,MATCH(AF$2&amp;AF$6,INDEX($OL$1:$PC$19,2,)&amp;INDEX($OL$1:$PC$19,6,),0)))+AF9*SUMPRODUCT($OL$7:$PC$7,$OL$19:$PC$19)-AF$12*INDEX($OF$1:$OK$19,19,MATCH(AF13,$OF$1:$OK$1,0))+AF9*SUMPRODUCT($OL$7:$PC$7,$OL$10:$PC$10)*SUMPRODUCT($OF$10:$OI$10,$OF$19:$OI$19)+SUMPRODUCT($OL$7:$PC$7,$OL$11:$PC$11)*SUMPRODUCT($OF$11:$OI$11,$OF$19:$OI$19)+SUMPRODUCT($OL$7:$PC$7,$OL$14:$PC$14),"")</f>
        <v/>
      </c>
      <c r="AG19" s="19" t="str">
        <f t="array" ref="AG19">IF(AG7="1",AG416-PRODUCT(AG9,INDEX($OL$1:$PC$19,19,MATCH(AG$2&amp;AG$6,INDEX($OL$1:$PC$19,2,)&amp;INDEX($OL$1:$PC$19,6,),0)))+AG9*SUMPRODUCT($OL$7:$PC$7,$OL$19:$PC$19)-AG$12*INDEX($OF$1:$OK$19,19,MATCH(AG13,$OF$1:$OK$1,0))+AG9*SUMPRODUCT($OL$7:$PC$7,$OL$10:$PC$10)*SUMPRODUCT($OF$10:$OI$10,$OF$19:$OI$19)+SUMPRODUCT($OL$7:$PC$7,$OL$11:$PC$11)*SUMPRODUCT($OF$11:$OI$11,$OF$19:$OI$19)+SUMPRODUCT($OL$7:$PC$7,$OL$14:$PC$14),"")</f>
        <v/>
      </c>
      <c r="AH19" s="19" t="str">
        <f t="array" ref="AH19">IF(AH7="1",AH416-PRODUCT(AH9,INDEX($OL$1:$PC$19,19,MATCH(AH$2&amp;AH$6,INDEX($OL$1:$PC$19,2,)&amp;INDEX($OL$1:$PC$19,6,),0)))+AH9*SUMPRODUCT($OL$7:$PC$7,$OL$19:$PC$19)-AH$12*INDEX($OF$1:$OK$19,19,MATCH(AH13,$OF$1:$OK$1,0))+AH9*SUMPRODUCT($OL$7:$PC$7,$OL$10:$PC$10)*SUMPRODUCT($OF$10:$OI$10,$OF$19:$OI$19)+SUMPRODUCT($OL$7:$PC$7,$OL$11:$PC$11)*SUMPRODUCT($OF$11:$OI$11,$OF$19:$OI$19)+SUMPRODUCT($OL$7:$PC$7,$OL$14:$PC$14),"")</f>
        <v/>
      </c>
      <c r="AI19" s="19" t="str">
        <f t="array" ref="AI19">IF(AI7="1",AI416-PRODUCT(AI9,INDEX($OL$1:$PC$19,19,MATCH(AI$2&amp;AI$6,INDEX($OL$1:$PC$19,2,)&amp;INDEX($OL$1:$PC$19,6,),0)))+AI9*SUMPRODUCT($OL$7:$PC$7,$OL$19:$PC$19)-AI$12*INDEX($OF$1:$OK$19,19,MATCH(AI13,$OF$1:$OK$1,0))+AI9*SUMPRODUCT($OL$7:$PC$7,$OL$10:$PC$10)*SUMPRODUCT($OF$10:$OI$10,$OF$19:$OI$19)+SUMPRODUCT($OL$7:$PC$7,$OL$11:$PC$11)*SUMPRODUCT($OF$11:$OI$11,$OF$19:$OI$19)+SUMPRODUCT($OL$7:$PC$7,$OL$14:$PC$14),"")</f>
        <v/>
      </c>
      <c r="AJ19" s="19" t="str">
        <f t="array" ref="AJ19">IF(AJ7="1",AJ416-PRODUCT(AJ9,INDEX($OL$1:$PC$19,19,MATCH(AJ$2&amp;AJ$6,INDEX($OL$1:$PC$19,2,)&amp;INDEX($OL$1:$PC$19,6,),0)))+AJ9*SUMPRODUCT($OL$7:$PC$7,$OL$19:$PC$19)-AJ$12*INDEX($OF$1:$OK$19,19,MATCH(AJ13,$OF$1:$OK$1,0))+AJ9*SUMPRODUCT($OL$7:$PC$7,$OL$10:$PC$10)*SUMPRODUCT($OF$10:$OI$10,$OF$19:$OI$19)+SUMPRODUCT($OL$7:$PC$7,$OL$11:$PC$11)*SUMPRODUCT($OF$11:$OI$11,$OF$19:$OI$19)+SUMPRODUCT($OL$7:$PC$7,$OL$14:$PC$14),"")</f>
        <v/>
      </c>
      <c r="AK19" s="19" t="str">
        <f t="array" ref="AK19">IF(AK7="1",AK416-PRODUCT(AK9,INDEX($OL$1:$PC$19,19,MATCH(AK$2&amp;AK$6,INDEX($OL$1:$PC$19,2,)&amp;INDEX($OL$1:$PC$19,6,),0)))+AK9*SUMPRODUCT($OL$7:$PC$7,$OL$19:$PC$19)-AK$12*INDEX($OF$1:$OK$19,19,MATCH(AK13,$OF$1:$OK$1,0))+AK9*SUMPRODUCT($OL$7:$PC$7,$OL$10:$PC$10)*SUMPRODUCT($OF$10:$OI$10,$OF$19:$OI$19)+SUMPRODUCT($OL$7:$PC$7,$OL$11:$PC$11)*SUMPRODUCT($OF$11:$OI$11,$OF$19:$OI$19)+SUMPRODUCT($OL$7:$PC$7,$OL$14:$PC$14),"")</f>
        <v/>
      </c>
      <c r="AL19" s="19" t="str">
        <f t="array" ref="AL19">IF(AL7="1",AL416-PRODUCT(AL9,INDEX($OL$1:$PC$19,19,MATCH(AL$2&amp;AL$6,INDEX($OL$1:$PC$19,2,)&amp;INDEX($OL$1:$PC$19,6,),0)))+AL9*SUMPRODUCT($OL$7:$PC$7,$OL$19:$PC$19)-AL$12*INDEX($OF$1:$OK$19,19,MATCH(AL13,$OF$1:$OK$1,0))+AL9*SUMPRODUCT($OL$7:$PC$7,$OL$10:$PC$10)*SUMPRODUCT($OF$10:$OI$10,$OF$19:$OI$19)+SUMPRODUCT($OL$7:$PC$7,$OL$11:$PC$11)*SUMPRODUCT($OF$11:$OI$11,$OF$19:$OI$19)+SUMPRODUCT($OL$7:$PC$7,$OL$14:$PC$14),"")</f>
        <v/>
      </c>
      <c r="AM19" s="19" t="str">
        <f t="array" ref="AM19">IF(AM7="1",AM416-PRODUCT(AM9,INDEX($OL$1:$PC$19,19,MATCH(AM$2&amp;AM$6,INDEX($OL$1:$PC$19,2,)&amp;INDEX($OL$1:$PC$19,6,),0)))+AM9*SUMPRODUCT($OL$7:$PC$7,$OL$19:$PC$19)-AM$12*INDEX($OF$1:$OK$19,19,MATCH(AM13,$OF$1:$OK$1,0))+AM9*SUMPRODUCT($OL$7:$PC$7,$OL$10:$PC$10)*SUMPRODUCT($OF$10:$OI$10,$OF$19:$OI$19)+SUMPRODUCT($OL$7:$PC$7,$OL$11:$PC$11)*SUMPRODUCT($OF$11:$OI$11,$OF$19:$OI$19)+SUMPRODUCT($OL$7:$PC$7,$OL$14:$PC$14),"")</f>
        <v/>
      </c>
      <c r="AN19" s="19" t="str">
        <f t="array" ref="AN19">IF(AN7="1",AN416-PRODUCT(AN9,INDEX($OL$1:$PC$19,19,MATCH(AN$2&amp;AN$6,INDEX($OL$1:$PC$19,2,)&amp;INDEX($OL$1:$PC$19,6,),0)))+AN9*SUMPRODUCT($OL$7:$PC$7,$OL$19:$PC$19)-AN$12*INDEX($OF$1:$OK$19,19,MATCH(AN13,$OF$1:$OK$1,0))+AN9*SUMPRODUCT($OL$7:$PC$7,$OL$10:$PC$10)*SUMPRODUCT($OF$10:$OI$10,$OF$19:$OI$19)+SUMPRODUCT($OL$7:$PC$7,$OL$11:$PC$11)*SUMPRODUCT($OF$11:$OI$11,$OF$19:$OI$19)+SUMPRODUCT($OL$7:$PC$7,$OL$14:$PC$14),"")</f>
        <v/>
      </c>
      <c r="AO19" s="19" t="str">
        <f t="array" ref="AO19">IF(AO7="1",AO416-PRODUCT(AO9,INDEX($OL$1:$PC$19,19,MATCH(AO$2&amp;AO$6,INDEX($OL$1:$PC$19,2,)&amp;INDEX($OL$1:$PC$19,6,),0)))+AO9*SUMPRODUCT($OL$7:$PC$7,$OL$19:$PC$19)-AO$12*INDEX($OF$1:$OK$19,19,MATCH(AO13,$OF$1:$OK$1,0))+AO9*SUMPRODUCT($OL$7:$PC$7,$OL$10:$PC$10)*SUMPRODUCT($OF$10:$OI$10,$OF$19:$OI$19)+SUMPRODUCT($OL$7:$PC$7,$OL$11:$PC$11)*SUMPRODUCT($OF$11:$OI$11,$OF$19:$OI$19)+SUMPRODUCT($OL$7:$PC$7,$OL$14:$PC$14),"")</f>
        <v/>
      </c>
      <c r="AP19" s="19" t="str">
        <f t="array" ref="AP19">IF(AP7="1",AP416-PRODUCT(AP9,INDEX($OL$1:$PC$19,19,MATCH(AP$2&amp;AP$6,INDEX($OL$1:$PC$19,2,)&amp;INDEX($OL$1:$PC$19,6,),0)))+AP9*SUMPRODUCT($OL$7:$PC$7,$OL$19:$PC$19)-AP$12*INDEX($OF$1:$OK$19,19,MATCH(AP13,$OF$1:$OK$1,0))+AP9*SUMPRODUCT($OL$7:$PC$7,$OL$10:$PC$10)*SUMPRODUCT($OF$10:$OI$10,$OF$19:$OI$19)+SUMPRODUCT($OL$7:$PC$7,$OL$11:$PC$11)*SUMPRODUCT($OF$11:$OI$11,$OF$19:$OI$19)+SUMPRODUCT($OL$7:$PC$7,$OL$14:$PC$14),"")</f>
        <v/>
      </c>
      <c r="AQ19" s="19" t="str">
        <f t="array" ref="AQ19">IF(AQ7="1",AQ416-PRODUCT(AQ9,INDEX($OL$1:$PC$19,19,MATCH(AQ$2&amp;AQ$6,INDEX($OL$1:$PC$19,2,)&amp;INDEX($OL$1:$PC$19,6,),0)))+AQ9*SUMPRODUCT($OL$7:$PC$7,$OL$19:$PC$19)-AQ$12*INDEX($OF$1:$OK$19,19,MATCH(AQ13,$OF$1:$OK$1,0))+AQ9*SUMPRODUCT($OL$7:$PC$7,$OL$10:$PC$10)*SUMPRODUCT($OF$10:$OI$10,$OF$19:$OI$19)+SUMPRODUCT($OL$7:$PC$7,$OL$11:$PC$11)*SUMPRODUCT($OF$11:$OI$11,$OF$19:$OI$19)+SUMPRODUCT($OL$7:$PC$7,$OL$14:$PC$14),"")</f>
        <v/>
      </c>
      <c r="AR19" s="19" t="str">
        <f t="array" ref="AR19">IF(AR7="1",AR416-PRODUCT(AR9,INDEX($OL$1:$PC$19,19,MATCH(AR$2&amp;AR$6,INDEX($OL$1:$PC$19,2,)&amp;INDEX($OL$1:$PC$19,6,),0)))+AR9*SUMPRODUCT($OL$7:$PC$7,$OL$19:$PC$19)-AR$12*INDEX($OF$1:$OK$19,19,MATCH(AR13,$OF$1:$OK$1,0))+AR9*SUMPRODUCT($OL$7:$PC$7,$OL$10:$PC$10)*SUMPRODUCT($OF$10:$OI$10,$OF$19:$OI$19)+SUMPRODUCT($OL$7:$PC$7,$OL$11:$PC$11)*SUMPRODUCT($OF$11:$OI$11,$OF$19:$OI$19)+SUMPRODUCT($OL$7:$PC$7,$OL$14:$PC$14),"")</f>
        <v/>
      </c>
      <c r="AS19" s="19" t="str">
        <f t="array" ref="AS19">IF(AS7="1",AS416-PRODUCT(AS9,INDEX($OL$1:$PC$19,19,MATCH(AS$2&amp;AS$6,INDEX($OL$1:$PC$19,2,)&amp;INDEX($OL$1:$PC$19,6,),0)))+AS9*SUMPRODUCT($OL$7:$PC$7,$OL$19:$PC$19)-AS$12*INDEX($OF$1:$OK$19,19,MATCH(AS13,$OF$1:$OK$1,0))+AS9*SUMPRODUCT($OL$7:$PC$7,$OL$10:$PC$10)*SUMPRODUCT($OF$10:$OI$10,$OF$19:$OI$19)+SUMPRODUCT($OL$7:$PC$7,$OL$11:$PC$11)*SUMPRODUCT($OF$11:$OI$11,$OF$19:$OI$19)+SUMPRODUCT($OL$7:$PC$7,$OL$14:$PC$14),"")</f>
        <v/>
      </c>
      <c r="AT19" s="19" t="str">
        <f t="array" ref="AT19">IF(AT7="1",AT416-PRODUCT(AT9,INDEX($OL$1:$PC$19,19,MATCH(AT$2&amp;AT$6,INDEX($OL$1:$PC$19,2,)&amp;INDEX($OL$1:$PC$19,6,),0)))+AT9*SUMPRODUCT($OL$7:$PC$7,$OL$19:$PC$19)-AT$12*INDEX($OF$1:$OK$19,19,MATCH(AT13,$OF$1:$OK$1,0))+AT9*SUMPRODUCT($OL$7:$PC$7,$OL$10:$PC$10)*SUMPRODUCT($OF$10:$OI$10,$OF$19:$OI$19)+SUMPRODUCT($OL$7:$PC$7,$OL$11:$PC$11)*SUMPRODUCT($OF$11:$OI$11,$OF$19:$OI$19)+SUMPRODUCT($OL$7:$PC$7,$OL$14:$PC$14),"")</f>
        <v/>
      </c>
      <c r="AU19" s="19" t="str">
        <f t="array" ref="AU19">IF(AU7="1",AU416-PRODUCT(AU9,INDEX($OL$1:$PC$19,19,MATCH(AU$2&amp;AU$6,INDEX($OL$1:$PC$19,2,)&amp;INDEX($OL$1:$PC$19,6,),0)))+AU9*SUMPRODUCT($OL$7:$PC$7,$OL$19:$PC$19)-AU$12*INDEX($OF$1:$OK$19,19,MATCH(AU13,$OF$1:$OK$1,0))+AU9*SUMPRODUCT($OL$7:$PC$7,$OL$10:$PC$10)*SUMPRODUCT($OF$10:$OI$10,$OF$19:$OI$19)+SUMPRODUCT($OL$7:$PC$7,$OL$11:$PC$11)*SUMPRODUCT($OF$11:$OI$11,$OF$19:$OI$19)+SUMPRODUCT($OL$7:$PC$7,$OL$14:$PC$14),"")</f>
        <v/>
      </c>
      <c r="AV19" s="19" t="str">
        <f t="array" ref="AV19">IF(AV7="1",AV416-PRODUCT(AV9,INDEX($OL$1:$PC$19,19,MATCH(AV$2&amp;AV$6,INDEX($OL$1:$PC$19,2,)&amp;INDEX($OL$1:$PC$19,6,),0)))+AV9*SUMPRODUCT($OL$7:$PC$7,$OL$19:$PC$19)-AV$12*INDEX($OF$1:$OK$19,19,MATCH(AV13,$OF$1:$OK$1,0))+AV9*SUMPRODUCT($OL$7:$PC$7,$OL$10:$PC$10)*SUMPRODUCT($OF$10:$OI$10,$OF$19:$OI$19)+SUMPRODUCT($OL$7:$PC$7,$OL$11:$PC$11)*SUMPRODUCT($OF$11:$OI$11,$OF$19:$OI$19)+SUMPRODUCT($OL$7:$PC$7,$OL$14:$PC$14),"")</f>
        <v/>
      </c>
      <c r="AW19" s="19" t="str">
        <f t="array" ref="AW19">IF(AW7="1",AW416-PRODUCT(AW9,INDEX($OL$1:$PC$19,19,MATCH(AW$2&amp;AW$6,INDEX($OL$1:$PC$19,2,)&amp;INDEX($OL$1:$PC$19,6,),0)))+AW9*SUMPRODUCT($OL$7:$PC$7,$OL$19:$PC$19)-AW$12*INDEX($OF$1:$OK$19,19,MATCH(AW13,$OF$1:$OK$1,0))+AW9*SUMPRODUCT($OL$7:$PC$7,$OL$10:$PC$10)*SUMPRODUCT($OF$10:$OI$10,$OF$19:$OI$19)+SUMPRODUCT($OL$7:$PC$7,$OL$11:$PC$11)*SUMPRODUCT($OF$11:$OI$11,$OF$19:$OI$19)+SUMPRODUCT($OL$7:$PC$7,$OL$14:$PC$14),"")</f>
        <v/>
      </c>
      <c r="AX19" s="19" t="str">
        <f t="array" ref="AX19">IF(AX7="1",AX416-PRODUCT(AX9,INDEX($OL$1:$PC$19,19,MATCH(AX$2&amp;AX$6,INDEX($OL$1:$PC$19,2,)&amp;INDEX($OL$1:$PC$19,6,),0)))+AX9*SUMPRODUCT($OL$7:$PC$7,$OL$19:$PC$19)-AX$12*INDEX($OF$1:$OK$19,19,MATCH(AX13,$OF$1:$OK$1,0))+AX9*SUMPRODUCT($OL$7:$PC$7,$OL$10:$PC$10)*SUMPRODUCT($OF$10:$OI$10,$OF$19:$OI$19)+SUMPRODUCT($OL$7:$PC$7,$OL$11:$PC$11)*SUMPRODUCT($OF$11:$OI$11,$OF$19:$OI$19)+SUMPRODUCT($OL$7:$PC$7,$OL$14:$PC$14),"")</f>
        <v/>
      </c>
      <c r="AY19" s="19" t="str">
        <f t="array" ref="AY19">IF(AY7="1",AY416-PRODUCT(AY9,INDEX($OL$1:$PC$19,19,MATCH(AY$2&amp;AY$6,INDEX($OL$1:$PC$19,2,)&amp;INDEX($OL$1:$PC$19,6,),0)))+AY9*SUMPRODUCT($OL$7:$PC$7,$OL$19:$PC$19)-AY$12*INDEX($OF$1:$OK$19,19,MATCH(AY13,$OF$1:$OK$1,0))+AY9*SUMPRODUCT($OL$7:$PC$7,$OL$10:$PC$10)*SUMPRODUCT($OF$10:$OI$10,$OF$19:$OI$19)+SUMPRODUCT($OL$7:$PC$7,$OL$11:$PC$11)*SUMPRODUCT($OF$11:$OI$11,$OF$19:$OI$19)+SUMPRODUCT($OL$7:$PC$7,$OL$14:$PC$14),"")</f>
        <v/>
      </c>
      <c r="AZ19" s="19" t="str">
        <f t="array" ref="AZ19">IF(AZ7="1",AZ416-PRODUCT(AZ9,INDEX($OL$1:$PC$19,19,MATCH(AZ$2&amp;AZ$6,INDEX($OL$1:$PC$19,2,)&amp;INDEX($OL$1:$PC$19,6,),0)))+AZ9*SUMPRODUCT($OL$7:$PC$7,$OL$19:$PC$19)-AZ$12*INDEX($OF$1:$OK$19,19,MATCH(AZ13,$OF$1:$OK$1,0))+AZ9*SUMPRODUCT($OL$7:$PC$7,$OL$10:$PC$10)*SUMPRODUCT($OF$10:$OI$10,$OF$19:$OI$19)+SUMPRODUCT($OL$7:$PC$7,$OL$11:$PC$11)*SUMPRODUCT($OF$11:$OI$11,$OF$19:$OI$19)+SUMPRODUCT($OL$7:$PC$7,$OL$14:$PC$14),"")</f>
        <v/>
      </c>
      <c r="BA19" s="19" t="str">
        <f t="array" ref="BA19">IF(BA7="1",BA416-PRODUCT(BA9,INDEX($OL$1:$PC$19,19,MATCH(BA$2&amp;BA$6,INDEX($OL$1:$PC$19,2,)&amp;INDEX($OL$1:$PC$19,6,),0)))+BA9*SUMPRODUCT($OL$7:$PC$7,$OL$19:$PC$19)-BA$12*INDEX($OF$1:$OK$19,19,MATCH(BA13,$OF$1:$OK$1,0))+BA9*SUMPRODUCT($OL$7:$PC$7,$OL$10:$PC$10)*SUMPRODUCT($OF$10:$OI$10,$OF$19:$OI$19)+SUMPRODUCT($OL$7:$PC$7,$OL$11:$PC$11)*SUMPRODUCT($OF$11:$OI$11,$OF$19:$OI$19)+SUMPRODUCT($OL$7:$PC$7,$OL$14:$PC$14),"")</f>
        <v/>
      </c>
      <c r="BB19" s="19" t="str">
        <f t="array" ref="BB19">IF(BB7="1",BB416-PRODUCT(BB9,INDEX($OL$1:$PC$19,19,MATCH(BB$2&amp;BB$6,INDEX($OL$1:$PC$19,2,)&amp;INDEX($OL$1:$PC$19,6,),0)))+BB9*SUMPRODUCT($OL$7:$PC$7,$OL$19:$PC$19)-BB$12*INDEX($OF$1:$OK$19,19,MATCH(BB13,$OF$1:$OK$1,0))+BB9*SUMPRODUCT($OL$7:$PC$7,$OL$10:$PC$10)*SUMPRODUCT($OF$10:$OI$10,$OF$19:$OI$19)+SUMPRODUCT($OL$7:$PC$7,$OL$11:$PC$11)*SUMPRODUCT($OF$11:$OI$11,$OF$19:$OI$19)+SUMPRODUCT($OL$7:$PC$7,$OL$14:$PC$14),"")</f>
        <v/>
      </c>
      <c r="BC19" s="19" t="str">
        <f t="array" ref="BC19">IF(BC7="1",BC416-PRODUCT(BC9,INDEX($OL$1:$PC$19,19,MATCH(BC$2&amp;BC$6,INDEX($OL$1:$PC$19,2,)&amp;INDEX($OL$1:$PC$19,6,),0)))+BC9*SUMPRODUCT($OL$7:$PC$7,$OL$19:$PC$19)-BC$12*INDEX($OF$1:$OK$19,19,MATCH(BC13,$OF$1:$OK$1,0))+BC9*SUMPRODUCT($OL$7:$PC$7,$OL$10:$PC$10)*SUMPRODUCT($OF$10:$OI$10,$OF$19:$OI$19)+SUMPRODUCT($OL$7:$PC$7,$OL$11:$PC$11)*SUMPRODUCT($OF$11:$OI$11,$OF$19:$OI$19)+SUMPRODUCT($OL$7:$PC$7,$OL$14:$PC$14),"")</f>
        <v/>
      </c>
      <c r="BD19" s="19" t="str">
        <f t="array" ref="BD19">IF(BD7="1",BD416-PRODUCT(BD9,INDEX($OL$1:$PC$19,19,MATCH(BD$2&amp;BD$6,INDEX($OL$1:$PC$19,2,)&amp;INDEX($OL$1:$PC$19,6,),0)))+BD9*SUMPRODUCT($OL$7:$PC$7,$OL$19:$PC$19)-BD$12*INDEX($OF$1:$OK$19,19,MATCH(BD13,$OF$1:$OK$1,0))+BD9*SUMPRODUCT($OL$7:$PC$7,$OL$10:$PC$10)*SUMPRODUCT($OF$10:$OI$10,$OF$19:$OI$19)+SUMPRODUCT($OL$7:$PC$7,$OL$11:$PC$11)*SUMPRODUCT($OF$11:$OI$11,$OF$19:$OI$19)+SUMPRODUCT($OL$7:$PC$7,$OL$14:$PC$14),"")</f>
        <v/>
      </c>
      <c r="BE19" s="19" t="str">
        <f t="array" ref="BE19">IF(BE7="1",BE416-PRODUCT(BE9,INDEX($OL$1:$PC$19,19,MATCH(BE$2&amp;BE$6,INDEX($OL$1:$PC$19,2,)&amp;INDEX($OL$1:$PC$19,6,),0)))+BE9*SUMPRODUCT($OL$7:$PC$7,$OL$19:$PC$19)-BE$12*INDEX($OF$1:$OK$19,19,MATCH(BE13,$OF$1:$OK$1,0))+BE9*SUMPRODUCT($OL$7:$PC$7,$OL$10:$PC$10)*SUMPRODUCT($OF$10:$OI$10,$OF$19:$OI$19)+SUMPRODUCT($OL$7:$PC$7,$OL$11:$PC$11)*SUMPRODUCT($OF$11:$OI$11,$OF$19:$OI$19)+SUMPRODUCT($OL$7:$PC$7,$OL$14:$PC$14),"")</f>
        <v/>
      </c>
      <c r="BF19" s="19" t="str">
        <f t="array" ref="BF19">IF(BF7="1",BF416-PRODUCT(BF9,INDEX($OL$1:$PC$19,19,MATCH(BF$2&amp;BF$6,INDEX($OL$1:$PC$19,2,)&amp;INDEX($OL$1:$PC$19,6,),0)))+BF9*SUMPRODUCT($OL$7:$PC$7,$OL$19:$PC$19)-BF$12*INDEX($OF$1:$OK$19,19,MATCH(BF13,$OF$1:$OK$1,0))+BF9*SUMPRODUCT($OL$7:$PC$7,$OL$10:$PC$10)*SUMPRODUCT($OF$10:$OI$10,$OF$19:$OI$19)+SUMPRODUCT($OL$7:$PC$7,$OL$11:$PC$11)*SUMPRODUCT($OF$11:$OI$11,$OF$19:$OI$19)+SUMPRODUCT($OL$7:$PC$7,$OL$14:$PC$14),"")</f>
        <v/>
      </c>
      <c r="BG19" s="19" t="str">
        <f t="array" ref="BG19">IF(BG7="1",BG416-PRODUCT(BG9,INDEX($OL$1:$PC$19,19,MATCH(BG$2&amp;BG$6,INDEX($OL$1:$PC$19,2,)&amp;INDEX($OL$1:$PC$19,6,),0)))+BG9*SUMPRODUCT($OL$7:$PC$7,$OL$19:$PC$19)-BG$12*INDEX($OF$1:$OK$19,19,MATCH(BG13,$OF$1:$OK$1,0))+BG9*SUMPRODUCT($OL$7:$PC$7,$OL$10:$PC$10)*SUMPRODUCT($OF$10:$OI$10,$OF$19:$OI$19)+SUMPRODUCT($OL$7:$PC$7,$OL$11:$PC$11)*SUMPRODUCT($OF$11:$OI$11,$OF$19:$OI$19)+SUMPRODUCT($OL$7:$PC$7,$OL$14:$PC$14),"")</f>
        <v/>
      </c>
      <c r="BH19" s="19" t="str">
        <f t="array" ref="BH19">IF(BH7="1",BH416-PRODUCT(BH9,INDEX($OL$1:$PC$19,19,MATCH(BH$2&amp;BH$6,INDEX($OL$1:$PC$19,2,)&amp;INDEX($OL$1:$PC$19,6,),0)))+BH9*SUMPRODUCT($OL$7:$PC$7,$OL$19:$PC$19)-BH$12*INDEX($OF$1:$OK$19,19,MATCH(BH13,$OF$1:$OK$1,0))+BH9*SUMPRODUCT($OL$7:$PC$7,$OL$10:$PC$10)*SUMPRODUCT($OF$10:$OI$10,$OF$19:$OI$19)+SUMPRODUCT($OL$7:$PC$7,$OL$11:$PC$11)*SUMPRODUCT($OF$11:$OI$11,$OF$19:$OI$19)+SUMPRODUCT($OL$7:$PC$7,$OL$14:$PC$14),"")</f>
        <v/>
      </c>
      <c r="BI19" s="19" t="str">
        <f t="array" ref="BI19">IF(BI7="1",BI416-PRODUCT(BI9,INDEX($OL$1:$PC$19,19,MATCH(BI$2&amp;BI$6,INDEX($OL$1:$PC$19,2,)&amp;INDEX($OL$1:$PC$19,6,),0)))+BI9*SUMPRODUCT($OL$7:$PC$7,$OL$19:$PC$19)-BI$12*INDEX($OF$1:$OK$19,19,MATCH(BI13,$OF$1:$OK$1,0))+BI9*SUMPRODUCT($OL$7:$PC$7,$OL$10:$PC$10)*SUMPRODUCT($OF$10:$OI$10,$OF$19:$OI$19)+SUMPRODUCT($OL$7:$PC$7,$OL$11:$PC$11)*SUMPRODUCT($OF$11:$OI$11,$OF$19:$OI$19)+SUMPRODUCT($OL$7:$PC$7,$OL$14:$PC$14),"")</f>
        <v/>
      </c>
      <c r="BJ19" s="19" t="str">
        <f t="array" ref="BJ19">IF(BJ7="1",BJ416-PRODUCT(BJ9,INDEX($OL$1:$PC$19,19,MATCH(BJ$2&amp;BJ$6,INDEX($OL$1:$PC$19,2,)&amp;INDEX($OL$1:$PC$19,6,),0)))+BJ9*SUMPRODUCT($OL$7:$PC$7,$OL$19:$PC$19)-BJ$12*INDEX($OF$1:$OK$19,19,MATCH(BJ13,$OF$1:$OK$1,0))+BJ9*SUMPRODUCT($OL$7:$PC$7,$OL$10:$PC$10)*SUMPRODUCT($OF$10:$OI$10,$OF$19:$OI$19)+SUMPRODUCT($OL$7:$PC$7,$OL$11:$PC$11)*SUMPRODUCT($OF$11:$OI$11,$OF$19:$OI$19)+SUMPRODUCT($OL$7:$PC$7,$OL$14:$PC$14),"")</f>
        <v/>
      </c>
      <c r="BK19" s="19" t="str">
        <f t="array" ref="BK19">IF(BK7="1",BK416-PRODUCT(BK9,INDEX($OL$1:$PC$19,19,MATCH(BK$2&amp;BK$6,INDEX($OL$1:$PC$19,2,)&amp;INDEX($OL$1:$PC$19,6,),0)))+BK9*SUMPRODUCT($OL$7:$PC$7,$OL$19:$PC$19)-BK$12*INDEX($OF$1:$OK$19,19,MATCH(BK13,$OF$1:$OK$1,0))+BK9*SUMPRODUCT($OL$7:$PC$7,$OL$10:$PC$10)*SUMPRODUCT($OF$10:$OI$10,$OF$19:$OI$19)+SUMPRODUCT($OL$7:$PC$7,$OL$11:$PC$11)*SUMPRODUCT($OF$11:$OI$11,$OF$19:$OI$19)+SUMPRODUCT($OL$7:$PC$7,$OL$14:$PC$14),"")</f>
        <v/>
      </c>
      <c r="BL19" s="19" t="str">
        <f t="array" ref="BL19">IF(BL7="1",BL416-PRODUCT(BL9,INDEX($OL$1:$PC$19,19,MATCH(BL$2&amp;BL$6,INDEX($OL$1:$PC$19,2,)&amp;INDEX($OL$1:$PC$19,6,),0)))+BL9*SUMPRODUCT($OL$7:$PC$7,$OL$19:$PC$19)-BL$12*INDEX($OF$1:$OK$19,19,MATCH(BL13,$OF$1:$OK$1,0))+BL9*SUMPRODUCT($OL$7:$PC$7,$OL$10:$PC$10)*SUMPRODUCT($OF$10:$OI$10,$OF$19:$OI$19)+SUMPRODUCT($OL$7:$PC$7,$OL$11:$PC$11)*SUMPRODUCT($OF$11:$OI$11,$OF$19:$OI$19)+SUMPRODUCT($OL$7:$PC$7,$OL$14:$PC$14),"")</f>
        <v/>
      </c>
      <c r="BM19" s="19" t="str">
        <f t="array" ref="BM19">IF(BM7="1",BM416-PRODUCT(BM9,INDEX($OL$1:$PC$19,19,MATCH(BM$2&amp;BM$6,INDEX($OL$1:$PC$19,2,)&amp;INDEX($OL$1:$PC$19,6,),0)))+BM9*SUMPRODUCT($OL$7:$PC$7,$OL$19:$PC$19)-BM$12*INDEX($OF$1:$OK$19,19,MATCH(BM13,$OF$1:$OK$1,0))+BM9*SUMPRODUCT($OL$7:$PC$7,$OL$10:$PC$10)*SUMPRODUCT($OF$10:$OI$10,$OF$19:$OI$19)+SUMPRODUCT($OL$7:$PC$7,$OL$11:$PC$11)*SUMPRODUCT($OF$11:$OI$11,$OF$19:$OI$19)+SUMPRODUCT($OL$7:$PC$7,$OL$14:$PC$14),"")</f>
        <v/>
      </c>
      <c r="BN19" s="19" t="str">
        <f t="array" ref="BN19">IF(BN7="1",BN416-PRODUCT(BN9,INDEX($OL$1:$PC$19,19,MATCH(BN$2&amp;BN$6,INDEX($OL$1:$PC$19,2,)&amp;INDEX($OL$1:$PC$19,6,),0)))+BN9*SUMPRODUCT($OL$7:$PC$7,$OL$19:$PC$19)-BN$12*INDEX($OF$1:$OK$19,19,MATCH(BN13,$OF$1:$OK$1,0))+BN9*SUMPRODUCT($OL$7:$PC$7,$OL$10:$PC$10)*SUMPRODUCT($OF$10:$OI$10,$OF$19:$OI$19)+SUMPRODUCT($OL$7:$PC$7,$OL$11:$PC$11)*SUMPRODUCT($OF$11:$OI$11,$OF$19:$OI$19)+SUMPRODUCT($OL$7:$PC$7,$OL$14:$PC$14),"")</f>
        <v/>
      </c>
      <c r="BO19" s="19" t="str">
        <f t="array" ref="BO19">IF(BO7="1",BO416-PRODUCT(BO9,INDEX($OL$1:$PC$19,19,MATCH(BO$2&amp;BO$6,INDEX($OL$1:$PC$19,2,)&amp;INDEX($OL$1:$PC$19,6,),0)))+BO9*SUMPRODUCT($OL$7:$PC$7,$OL$19:$PC$19)-BO$12*INDEX($OF$1:$OK$19,19,MATCH(BO13,$OF$1:$OK$1,0))+BO9*SUMPRODUCT($OL$7:$PC$7,$OL$10:$PC$10)*SUMPRODUCT($OF$10:$OI$10,$OF$19:$OI$19)+SUMPRODUCT($OL$7:$PC$7,$OL$11:$PC$11)*SUMPRODUCT($OF$11:$OI$11,$OF$19:$OI$19)+SUMPRODUCT($OL$7:$PC$7,$OL$14:$PC$14),"")</f>
        <v/>
      </c>
      <c r="BP19" s="19" t="str">
        <f t="array" ref="BP19">IF(BP7="1",BP416-PRODUCT(BP9,INDEX($OL$1:$PC$19,19,MATCH(BP$2&amp;BP$6,INDEX($OL$1:$PC$19,2,)&amp;INDEX($OL$1:$PC$19,6,),0)))+BP9*SUMPRODUCT($OL$7:$PC$7,$OL$19:$PC$19)-BP$12*INDEX($OF$1:$OK$19,19,MATCH(BP13,$OF$1:$OK$1,0))+BP9*SUMPRODUCT($OL$7:$PC$7,$OL$10:$PC$10)*SUMPRODUCT($OF$10:$OI$10,$OF$19:$OI$19)+SUMPRODUCT($OL$7:$PC$7,$OL$11:$PC$11)*SUMPRODUCT($OF$11:$OI$11,$OF$19:$OI$19)+SUMPRODUCT($OL$7:$PC$7,$OL$14:$PC$14),"")</f>
        <v/>
      </c>
      <c r="BQ19" s="19" t="str">
        <f t="array" ref="BQ19">IF(BQ7="1",BQ416-PRODUCT(BQ9,INDEX($OL$1:$PC$19,19,MATCH(BQ$2&amp;BQ$6,INDEX($OL$1:$PC$19,2,)&amp;INDEX($OL$1:$PC$19,6,),0)))+BQ9*SUMPRODUCT($OL$7:$PC$7,$OL$19:$PC$19)-BQ$12*INDEX($OF$1:$OK$19,19,MATCH(BQ13,$OF$1:$OK$1,0))+BQ9*SUMPRODUCT($OL$7:$PC$7,$OL$10:$PC$10)*SUMPRODUCT($OF$10:$OI$10,$OF$19:$OI$19)+SUMPRODUCT($OL$7:$PC$7,$OL$11:$PC$11)*SUMPRODUCT($OF$11:$OI$11,$OF$19:$OI$19)+SUMPRODUCT($OL$7:$PC$7,$OL$14:$PC$14),"")</f>
        <v/>
      </c>
      <c r="BR19" s="19" t="str">
        <f t="array" ref="BR19">IF(BR7="1",BR416-PRODUCT(BR9,INDEX($OL$1:$PC$19,19,MATCH(BR$2&amp;BR$6,INDEX($OL$1:$PC$19,2,)&amp;INDEX($OL$1:$PC$19,6,),0)))+BR9*SUMPRODUCT($OL$7:$PC$7,$OL$19:$PC$19)-BR$12*INDEX($OF$1:$OK$19,19,MATCH(BR13,$OF$1:$OK$1,0))+BR9*SUMPRODUCT($OL$7:$PC$7,$OL$10:$PC$10)*SUMPRODUCT($OF$10:$OI$10,$OF$19:$OI$19)+SUMPRODUCT($OL$7:$PC$7,$OL$11:$PC$11)*SUMPRODUCT($OF$11:$OI$11,$OF$19:$OI$19)+SUMPRODUCT($OL$7:$PC$7,$OL$14:$PC$14),"")</f>
        <v/>
      </c>
      <c r="BS19" s="19" t="str">
        <f t="array" ref="BS19">IF(BS7="1",BS416-PRODUCT(BS9,INDEX($OL$1:$PC$19,19,MATCH(BS$2&amp;BS$6,INDEX($OL$1:$PC$19,2,)&amp;INDEX($OL$1:$PC$19,6,),0)))+BS9*SUMPRODUCT($OL$7:$PC$7,$OL$19:$PC$19)-BS$12*INDEX($OF$1:$OK$19,19,MATCH(BS13,$OF$1:$OK$1,0))+BS9*SUMPRODUCT($OL$7:$PC$7,$OL$10:$PC$10)*SUMPRODUCT($OF$10:$OI$10,$OF$19:$OI$19)+SUMPRODUCT($OL$7:$PC$7,$OL$11:$PC$11)*SUMPRODUCT($OF$11:$OI$11,$OF$19:$OI$19)+SUMPRODUCT($OL$7:$PC$7,$OL$14:$PC$14),"")</f>
        <v/>
      </c>
      <c r="BT19" s="19" t="str">
        <f t="array" ref="BT19">IF(BT7="1",BT416-PRODUCT(BT9,INDEX($OL$1:$PC$19,19,MATCH(BT$2&amp;BT$6,INDEX($OL$1:$PC$19,2,)&amp;INDEX($OL$1:$PC$19,6,),0)))+BT9*SUMPRODUCT($OL$7:$PC$7,$OL$19:$PC$19)-BT$12*INDEX($OF$1:$OK$19,19,MATCH(BT13,$OF$1:$OK$1,0))+BT9*SUMPRODUCT($OL$7:$PC$7,$OL$10:$PC$10)*SUMPRODUCT($OF$10:$OI$10,$OF$19:$OI$19)+SUMPRODUCT($OL$7:$PC$7,$OL$11:$PC$11)*SUMPRODUCT($OF$11:$OI$11,$OF$19:$OI$19)+SUMPRODUCT($OL$7:$PC$7,$OL$14:$PC$14),"")</f>
        <v/>
      </c>
      <c r="BU19" s="19" t="str">
        <f t="array" ref="BU19">IF(BU7="1",BU416-PRODUCT(BU9,INDEX($OL$1:$PC$19,19,MATCH(BU$2&amp;BU$6,INDEX($OL$1:$PC$19,2,)&amp;INDEX($OL$1:$PC$19,6,),0)))+BU9*SUMPRODUCT($OL$7:$PC$7,$OL$19:$PC$19)-BU$12*INDEX($OF$1:$OK$19,19,MATCH(BU13,$OF$1:$OK$1,0))+BU9*SUMPRODUCT($OL$7:$PC$7,$OL$10:$PC$10)*SUMPRODUCT($OF$10:$OI$10,$OF$19:$OI$19)+SUMPRODUCT($OL$7:$PC$7,$OL$11:$PC$11)*SUMPRODUCT($OF$11:$OI$11,$OF$19:$OI$19)+SUMPRODUCT($OL$7:$PC$7,$OL$14:$PC$14),"")</f>
        <v/>
      </c>
      <c r="BV19" s="19" t="str">
        <f t="array" ref="BV19">IF(BV7="1",BV416-PRODUCT(BV9,INDEX($OL$1:$PC$19,19,MATCH(BV$2&amp;BV$6,INDEX($OL$1:$PC$19,2,)&amp;INDEX($OL$1:$PC$19,6,),0)))+BV9*SUMPRODUCT($OL$7:$PC$7,$OL$19:$PC$19)-BV$12*INDEX($OF$1:$OK$19,19,MATCH(BV13,$OF$1:$OK$1,0))+BV9*SUMPRODUCT($OL$7:$PC$7,$OL$10:$PC$10)*SUMPRODUCT($OF$10:$OI$10,$OF$19:$OI$19)+SUMPRODUCT($OL$7:$PC$7,$OL$11:$PC$11)*SUMPRODUCT($OF$11:$OI$11,$OF$19:$OI$19)+SUMPRODUCT($OL$7:$PC$7,$OL$14:$PC$14),"")</f>
        <v/>
      </c>
      <c r="BW19" s="19" t="str">
        <f t="array" ref="BW19">IF(BW7="1",BW416-PRODUCT(BW9,INDEX($OL$1:$PC$19,19,MATCH(BW$2&amp;BW$6,INDEX($OL$1:$PC$19,2,)&amp;INDEX($OL$1:$PC$19,6,),0)))+BW9*SUMPRODUCT($OL$7:$PC$7,$OL$19:$PC$19)-BW$12*INDEX($OF$1:$OK$19,19,MATCH(BW13,$OF$1:$OK$1,0))+BW9*SUMPRODUCT($OL$7:$PC$7,$OL$10:$PC$10)*SUMPRODUCT($OF$10:$OI$10,$OF$19:$OI$19)+SUMPRODUCT($OL$7:$PC$7,$OL$11:$PC$11)*SUMPRODUCT($OF$11:$OI$11,$OF$19:$OI$19)+SUMPRODUCT($OL$7:$PC$7,$OL$14:$PC$14),"")</f>
        <v/>
      </c>
      <c r="BX19" s="19" t="str">
        <f t="array" ref="BX19">IF(BX7="1",BX416-PRODUCT(BX9,INDEX($OL$1:$PC$19,19,MATCH(BX$2&amp;BX$6,INDEX($OL$1:$PC$19,2,)&amp;INDEX($OL$1:$PC$19,6,),0)))+BX9*SUMPRODUCT($OL$7:$PC$7,$OL$19:$PC$19)-BX$12*INDEX($OF$1:$OK$19,19,MATCH(BX13,$OF$1:$OK$1,0))+BX9*SUMPRODUCT($OL$7:$PC$7,$OL$10:$PC$10)*SUMPRODUCT($OF$10:$OI$10,$OF$19:$OI$19)+SUMPRODUCT($OL$7:$PC$7,$OL$11:$PC$11)*SUMPRODUCT($OF$11:$OI$11,$OF$19:$OI$19)+SUMPRODUCT($OL$7:$PC$7,$OL$14:$PC$14),"")</f>
        <v/>
      </c>
      <c r="BY19" s="19" t="str">
        <f t="array" ref="BY19">IF(BY7="1",BY416-PRODUCT(BY9,INDEX($OL$1:$PC$19,19,MATCH(BY$2&amp;BY$6,INDEX($OL$1:$PC$19,2,)&amp;INDEX($OL$1:$PC$19,6,),0)))+BY9*SUMPRODUCT($OL$7:$PC$7,$OL$19:$PC$19)-BY$12*INDEX($OF$1:$OK$19,19,MATCH(BY13,$OF$1:$OK$1,0))+BY9*SUMPRODUCT($OL$7:$PC$7,$OL$10:$PC$10)*SUMPRODUCT($OF$10:$OI$10,$OF$19:$OI$19)+SUMPRODUCT($OL$7:$PC$7,$OL$11:$PC$11)*SUMPRODUCT($OF$11:$OI$11,$OF$19:$OI$19)+SUMPRODUCT($OL$7:$PC$7,$OL$14:$PC$14),"")</f>
        <v/>
      </c>
      <c r="BZ19" s="19" t="str">
        <f t="array" ref="BZ19">IF(BZ7="1",BZ416-PRODUCT(BZ9,INDEX($OL$1:$PC$19,19,MATCH(BZ$2&amp;BZ$6,INDEX($OL$1:$PC$19,2,)&amp;INDEX($OL$1:$PC$19,6,),0)))+BZ9*SUMPRODUCT($OL$7:$PC$7,$OL$19:$PC$19)-BZ$12*INDEX($OF$1:$OK$19,19,MATCH(BZ13,$OF$1:$OK$1,0))+BZ9*SUMPRODUCT($OL$7:$PC$7,$OL$10:$PC$10)*SUMPRODUCT($OF$10:$OI$10,$OF$19:$OI$19)+SUMPRODUCT($OL$7:$PC$7,$OL$11:$PC$11)*SUMPRODUCT($OF$11:$OI$11,$OF$19:$OI$19)+SUMPRODUCT($OL$7:$PC$7,$OL$14:$PC$14),"")</f>
        <v/>
      </c>
      <c r="CA19" s="19" t="str">
        <f t="array" ref="CA19">IF(CA7="1",CA416-PRODUCT(CA9,INDEX($OL$1:$PC$19,19,MATCH(CA$2&amp;CA$6,INDEX($OL$1:$PC$19,2,)&amp;INDEX($OL$1:$PC$19,6,),0)))+CA9*SUMPRODUCT($OL$7:$PC$7,$OL$19:$PC$19)-CA$12*INDEX($OF$1:$OK$19,19,MATCH(CA13,$OF$1:$OK$1,0))+CA9*SUMPRODUCT($OL$7:$PC$7,$OL$10:$PC$10)*SUMPRODUCT($OF$10:$OI$10,$OF$19:$OI$19)+SUMPRODUCT($OL$7:$PC$7,$OL$11:$PC$11)*SUMPRODUCT($OF$11:$OI$11,$OF$19:$OI$19)+SUMPRODUCT($OL$7:$PC$7,$OL$14:$PC$14),"")</f>
        <v/>
      </c>
      <c r="CB19" s="19" t="str">
        <f t="array" ref="CB19">IF(CB7="1",CB416-PRODUCT(CB9,INDEX($OL$1:$PC$19,19,MATCH(CB$2&amp;CB$6,INDEX($OL$1:$PC$19,2,)&amp;INDEX($OL$1:$PC$19,6,),0)))+CB9*SUMPRODUCT($OL$7:$PC$7,$OL$19:$PC$19)-CB$12*INDEX($OF$1:$OK$19,19,MATCH(CB13,$OF$1:$OK$1,0))+CB9*SUMPRODUCT($OL$7:$PC$7,$OL$10:$PC$10)*SUMPRODUCT($OF$10:$OI$10,$OF$19:$OI$19)+SUMPRODUCT($OL$7:$PC$7,$OL$11:$PC$11)*SUMPRODUCT($OF$11:$OI$11,$OF$19:$OI$19)+SUMPRODUCT($OL$7:$PC$7,$OL$14:$PC$14),"")</f>
        <v/>
      </c>
      <c r="CC19" s="19" t="str">
        <f t="array" ref="CC19">IF(CC7="1",CC416-PRODUCT(CC9,INDEX($OL$1:$PC$19,19,MATCH(CC$2&amp;CC$6,INDEX($OL$1:$PC$19,2,)&amp;INDEX($OL$1:$PC$19,6,),0)))+CC9*SUMPRODUCT($OL$7:$PC$7,$OL$19:$PC$19)-CC$12*INDEX($OF$1:$OK$19,19,MATCH(CC13,$OF$1:$OK$1,0))+CC9*SUMPRODUCT($OL$7:$PC$7,$OL$10:$PC$10)*SUMPRODUCT($OF$10:$OI$10,$OF$19:$OI$19)+SUMPRODUCT($OL$7:$PC$7,$OL$11:$PC$11)*SUMPRODUCT($OF$11:$OI$11,$OF$19:$OI$19)+SUMPRODUCT($OL$7:$PC$7,$OL$14:$PC$14),"")</f>
        <v/>
      </c>
      <c r="CD19" s="19" t="str">
        <f t="array" ref="CD19">IF(CD7="1",CD416-PRODUCT(CD9,INDEX($OL$1:$PC$19,19,MATCH(CD$2&amp;CD$6,INDEX($OL$1:$PC$19,2,)&amp;INDEX($OL$1:$PC$19,6,),0)))+CD9*SUMPRODUCT($OL$7:$PC$7,$OL$19:$PC$19)-CD$12*INDEX($OF$1:$OK$19,19,MATCH(CD13,$OF$1:$OK$1,0))+CD9*SUMPRODUCT($OL$7:$PC$7,$OL$10:$PC$10)*SUMPRODUCT($OF$10:$OI$10,$OF$19:$OI$19)+SUMPRODUCT($OL$7:$PC$7,$OL$11:$PC$11)*SUMPRODUCT($OF$11:$OI$11,$OF$19:$OI$19)+SUMPRODUCT($OL$7:$PC$7,$OL$14:$PC$14),"")</f>
        <v/>
      </c>
      <c r="CE19" s="19" t="str">
        <f t="array" ref="CE19">IF(CE7="1",CE416-PRODUCT(CE9,INDEX($OL$1:$PC$19,19,MATCH(CE$2&amp;CE$6,INDEX($OL$1:$PC$19,2,)&amp;INDEX($OL$1:$PC$19,6,),0)))+CE9*SUMPRODUCT($OL$7:$PC$7,$OL$19:$PC$19)-CE$12*INDEX($OF$1:$OK$19,19,MATCH(CE13,$OF$1:$OK$1,0))+CE9*SUMPRODUCT($OL$7:$PC$7,$OL$10:$PC$10)*SUMPRODUCT($OF$10:$OI$10,$OF$19:$OI$19)+SUMPRODUCT($OL$7:$PC$7,$OL$11:$PC$11)*SUMPRODUCT($OF$11:$OI$11,$OF$19:$OI$19)+SUMPRODUCT($OL$7:$PC$7,$OL$14:$PC$14),"")</f>
        <v/>
      </c>
      <c r="CF19" s="19" t="str">
        <f t="array" ref="CF19">IF(CF7="1",CF416-PRODUCT(CF9,INDEX($OL$1:$PC$19,19,MATCH(CF$2&amp;CF$6,INDEX($OL$1:$PC$19,2,)&amp;INDEX($OL$1:$PC$19,6,),0)))+CF9*SUMPRODUCT($OL$7:$PC$7,$OL$19:$PC$19)-CF$12*INDEX($OF$1:$OK$19,19,MATCH(CF13,$OF$1:$OK$1,0))+CF9*SUMPRODUCT($OL$7:$PC$7,$OL$10:$PC$10)*SUMPRODUCT($OF$10:$OI$10,$OF$19:$OI$19)+SUMPRODUCT($OL$7:$PC$7,$OL$11:$PC$11)*SUMPRODUCT($OF$11:$OI$11,$OF$19:$OI$19)+SUMPRODUCT($OL$7:$PC$7,$OL$14:$PC$14),"")</f>
        <v/>
      </c>
      <c r="CG19" s="19" t="str">
        <f t="array" ref="CG19">IF(CG7="1",CG416-PRODUCT(CG9,INDEX($OL$1:$PC$19,19,MATCH(CG$2&amp;CG$6,INDEX($OL$1:$PC$19,2,)&amp;INDEX($OL$1:$PC$19,6,),0)))+CG9*SUMPRODUCT($OL$7:$PC$7,$OL$19:$PC$19)-CG$12*INDEX($OF$1:$OK$19,19,MATCH(CG13,$OF$1:$OK$1,0))+CG9*SUMPRODUCT($OL$7:$PC$7,$OL$10:$PC$10)*SUMPRODUCT($OF$10:$OI$10,$OF$19:$OI$19)+SUMPRODUCT($OL$7:$PC$7,$OL$11:$PC$11)*SUMPRODUCT($OF$11:$OI$11,$OF$19:$OI$19)+SUMPRODUCT($OL$7:$PC$7,$OL$14:$PC$14),"")</f>
        <v/>
      </c>
      <c r="CH19" s="19" t="str">
        <f t="array" ref="CH19">IF(CH7="1",CH416-PRODUCT(CH9,INDEX($OL$1:$PC$19,19,MATCH(CH$2&amp;CH$6,INDEX($OL$1:$PC$19,2,)&amp;INDEX($OL$1:$PC$19,6,),0)))+CH9*SUMPRODUCT($OL$7:$PC$7,$OL$19:$PC$19)-CH$12*INDEX($OF$1:$OK$19,19,MATCH(CH13,$OF$1:$OK$1,0))+CH9*SUMPRODUCT($OL$7:$PC$7,$OL$10:$PC$10)*SUMPRODUCT($OF$10:$OI$10,$OF$19:$OI$19)+SUMPRODUCT($OL$7:$PC$7,$OL$11:$PC$11)*SUMPRODUCT($OF$11:$OI$11,$OF$19:$OI$19)+SUMPRODUCT($OL$7:$PC$7,$OL$14:$PC$14),"")</f>
        <v/>
      </c>
      <c r="CI19" s="19" t="str">
        <f t="array" ref="CI19">IF(CI7="1",CI416-PRODUCT(CI9,INDEX($OL$1:$PC$19,19,MATCH(CI$2&amp;CI$6,INDEX($OL$1:$PC$19,2,)&amp;INDEX($OL$1:$PC$19,6,),0)))+CI9*SUMPRODUCT($OL$7:$PC$7,$OL$19:$PC$19)-CI$12*INDEX($OF$1:$OK$19,19,MATCH(CI13,$OF$1:$OK$1,0))+CI9*SUMPRODUCT($OL$7:$PC$7,$OL$10:$PC$10)*SUMPRODUCT($OF$10:$OI$10,$OF$19:$OI$19)+SUMPRODUCT($OL$7:$PC$7,$OL$11:$PC$11)*SUMPRODUCT($OF$11:$OI$11,$OF$19:$OI$19)+SUMPRODUCT($OL$7:$PC$7,$OL$14:$PC$14),"")</f>
        <v/>
      </c>
      <c r="CJ19" s="19" t="str">
        <f t="array" ref="CJ19">IF(CJ7="1",CJ416-PRODUCT(CJ9,INDEX($OL$1:$PC$19,19,MATCH(CJ$2&amp;CJ$6,INDEX($OL$1:$PC$19,2,)&amp;INDEX($OL$1:$PC$19,6,),0)))+CJ9*SUMPRODUCT($OL$7:$PC$7,$OL$19:$PC$19)-CJ$12*INDEX($OF$1:$OK$19,19,MATCH(CJ13,$OF$1:$OK$1,0))+CJ9*SUMPRODUCT($OL$7:$PC$7,$OL$10:$PC$10)*SUMPRODUCT($OF$10:$OI$10,$OF$19:$OI$19)+SUMPRODUCT($OL$7:$PC$7,$OL$11:$PC$11)*SUMPRODUCT($OF$11:$OI$11,$OF$19:$OI$19)+SUMPRODUCT($OL$7:$PC$7,$OL$14:$PC$14),"")</f>
        <v/>
      </c>
      <c r="CK19" s="19" t="str">
        <f t="array" ref="CK19">IF(CK7="1",CK416-PRODUCT(CK9,INDEX($OL$1:$PC$19,19,MATCH(CK$2&amp;CK$6,INDEX($OL$1:$PC$19,2,)&amp;INDEX($OL$1:$PC$19,6,),0)))+CK9*SUMPRODUCT($OL$7:$PC$7,$OL$19:$PC$19)-CK$12*INDEX($OF$1:$OK$19,19,MATCH(CK13,$OF$1:$OK$1,0))+CK9*SUMPRODUCT($OL$7:$PC$7,$OL$10:$PC$10)*SUMPRODUCT($OF$10:$OI$10,$OF$19:$OI$19)+SUMPRODUCT($OL$7:$PC$7,$OL$11:$PC$11)*SUMPRODUCT($OF$11:$OI$11,$OF$19:$OI$19)+SUMPRODUCT($OL$7:$PC$7,$OL$14:$PC$14),"")</f>
        <v/>
      </c>
      <c r="CL19" s="19" t="str">
        <f t="array" ref="CL19">IF(CL7="1",CL416-PRODUCT(CL9,INDEX($OL$1:$PC$19,19,MATCH(CL$2&amp;CL$6,INDEX($OL$1:$PC$19,2,)&amp;INDEX($OL$1:$PC$19,6,),0)))+CL9*SUMPRODUCT($OL$7:$PC$7,$OL$19:$PC$19)-CL$12*INDEX($OF$1:$OK$19,19,MATCH(CL13,$OF$1:$OK$1,0))+CL9*SUMPRODUCT($OL$7:$PC$7,$OL$10:$PC$10)*SUMPRODUCT($OF$10:$OI$10,$OF$19:$OI$19)+SUMPRODUCT($OL$7:$PC$7,$OL$11:$PC$11)*SUMPRODUCT($OF$11:$OI$11,$OF$19:$OI$19)+SUMPRODUCT($OL$7:$PC$7,$OL$14:$PC$14),"")</f>
        <v/>
      </c>
      <c r="CM19" s="19" t="str">
        <f t="array" ref="CM19">IF(CM7="1",CM416-PRODUCT(CM9,INDEX($OL$1:$PC$19,19,MATCH(CM$2&amp;CM$6,INDEX($OL$1:$PC$19,2,)&amp;INDEX($OL$1:$PC$19,6,),0)))+CM9*SUMPRODUCT($OL$7:$PC$7,$OL$19:$PC$19)-CM$12*INDEX($OF$1:$OK$19,19,MATCH(CM13,$OF$1:$OK$1,0))+CM9*SUMPRODUCT($OL$7:$PC$7,$OL$10:$PC$10)*SUMPRODUCT($OF$10:$OI$10,$OF$19:$OI$19)+SUMPRODUCT($OL$7:$PC$7,$OL$11:$PC$11)*SUMPRODUCT($OF$11:$OI$11,$OF$19:$OI$19)+SUMPRODUCT($OL$7:$PC$7,$OL$14:$PC$14),"")</f>
        <v/>
      </c>
      <c r="CN19" s="19" t="str">
        <f t="array" ref="CN19">IF(CN7="1",CN416-PRODUCT(CN9,INDEX($OL$1:$PC$19,19,MATCH(CN$2&amp;CN$6,INDEX($OL$1:$PC$19,2,)&amp;INDEX($OL$1:$PC$19,6,),0)))+CN9*SUMPRODUCT($OL$7:$PC$7,$OL$19:$PC$19)-CN$12*INDEX($OF$1:$OK$19,19,MATCH(CN13,$OF$1:$OK$1,0))+CN9*SUMPRODUCT($OL$7:$PC$7,$OL$10:$PC$10)*SUMPRODUCT($OF$10:$OI$10,$OF$19:$OI$19)+SUMPRODUCT($OL$7:$PC$7,$OL$11:$PC$11)*SUMPRODUCT($OF$11:$OI$11,$OF$19:$OI$19)+SUMPRODUCT($OL$7:$PC$7,$OL$14:$PC$14),"")</f>
        <v/>
      </c>
      <c r="CO19" s="19" t="str">
        <f t="array" ref="CO19">IF(CO7="1",CO416-PRODUCT(CO9,INDEX($OL$1:$PC$19,19,MATCH(CO$2&amp;CO$6,INDEX($OL$1:$PC$19,2,)&amp;INDEX($OL$1:$PC$19,6,),0)))+CO9*SUMPRODUCT($OL$7:$PC$7,$OL$19:$PC$19)-CO$12*INDEX($OF$1:$OK$19,19,MATCH(CO13,$OF$1:$OK$1,0))+CO9*SUMPRODUCT($OL$7:$PC$7,$OL$10:$PC$10)*SUMPRODUCT($OF$10:$OI$10,$OF$19:$OI$19)+SUMPRODUCT($OL$7:$PC$7,$OL$11:$PC$11)*SUMPRODUCT($OF$11:$OI$11,$OF$19:$OI$19)+SUMPRODUCT($OL$7:$PC$7,$OL$14:$PC$14),"")</f>
        <v/>
      </c>
      <c r="CP19" s="19" t="str">
        <f t="array" ref="CP19">IF(CP7="1",CP416-PRODUCT(CP9,INDEX($OL$1:$PC$19,19,MATCH(CP$2&amp;CP$6,INDEX($OL$1:$PC$19,2,)&amp;INDEX($OL$1:$PC$19,6,),0)))+CP9*SUMPRODUCT($OL$7:$PC$7,$OL$19:$PC$19)-CP$12*INDEX($OF$1:$OK$19,19,MATCH(CP13,$OF$1:$OK$1,0))+CP9*SUMPRODUCT($OL$7:$PC$7,$OL$10:$PC$10)*SUMPRODUCT($OF$10:$OI$10,$OF$19:$OI$19)+SUMPRODUCT($OL$7:$PC$7,$OL$11:$PC$11)*SUMPRODUCT($OF$11:$OI$11,$OF$19:$OI$19)+SUMPRODUCT($OL$7:$PC$7,$OL$14:$PC$14),"")</f>
        <v/>
      </c>
      <c r="CQ19" s="19" t="str">
        <f t="array" ref="CQ19">IF(CQ7="1",CQ416-PRODUCT(CQ9,INDEX($OL$1:$PC$19,19,MATCH(CQ$2&amp;CQ$6,INDEX($OL$1:$PC$19,2,)&amp;INDEX($OL$1:$PC$19,6,),0)))+CQ9*SUMPRODUCT($OL$7:$PC$7,$OL$19:$PC$19)-CQ$12*INDEX($OF$1:$OK$19,19,MATCH(CQ13,$OF$1:$OK$1,0))+CQ9*SUMPRODUCT($OL$7:$PC$7,$OL$10:$PC$10)*SUMPRODUCT($OF$10:$OI$10,$OF$19:$OI$19)+SUMPRODUCT($OL$7:$PC$7,$OL$11:$PC$11)*SUMPRODUCT($OF$11:$OI$11,$OF$19:$OI$19)+SUMPRODUCT($OL$7:$PC$7,$OL$14:$PC$14),"")</f>
        <v/>
      </c>
      <c r="CR19" s="19" t="str">
        <f t="array" ref="CR19">IF(CR7="1",CR416-PRODUCT(CR9,INDEX($OL$1:$PC$19,19,MATCH(CR$2&amp;CR$6,INDEX($OL$1:$PC$19,2,)&amp;INDEX($OL$1:$PC$19,6,),0)))+CR9*SUMPRODUCT($OL$7:$PC$7,$OL$19:$PC$19)-CR$12*INDEX($OF$1:$OK$19,19,MATCH(CR13,$OF$1:$OK$1,0))+CR9*SUMPRODUCT($OL$7:$PC$7,$OL$10:$PC$10)*SUMPRODUCT($OF$10:$OI$10,$OF$19:$OI$19)+SUMPRODUCT($OL$7:$PC$7,$OL$11:$PC$11)*SUMPRODUCT($OF$11:$OI$11,$OF$19:$OI$19)+SUMPRODUCT($OL$7:$PC$7,$OL$14:$PC$14),"")</f>
        <v/>
      </c>
      <c r="CS19" s="19" t="str">
        <f t="array" ref="CS19">IF(CS7="1",CS416-PRODUCT(CS9,INDEX($OL$1:$PC$19,19,MATCH(CS$2&amp;CS$6,INDEX($OL$1:$PC$19,2,)&amp;INDEX($OL$1:$PC$19,6,),0)))+CS9*SUMPRODUCT($OL$7:$PC$7,$OL$19:$PC$19)-CS$12*INDEX($OF$1:$OK$19,19,MATCH(CS13,$OF$1:$OK$1,0))+CS9*SUMPRODUCT($OL$7:$PC$7,$OL$10:$PC$10)*SUMPRODUCT($OF$10:$OI$10,$OF$19:$OI$19)+SUMPRODUCT($OL$7:$PC$7,$OL$11:$PC$11)*SUMPRODUCT($OF$11:$OI$11,$OF$19:$OI$19)+SUMPRODUCT($OL$7:$PC$7,$OL$14:$PC$14),"")</f>
        <v/>
      </c>
      <c r="CT19" s="19" t="str">
        <f t="array" ref="CT19">IF(CT7="1",CT416-PRODUCT(CT9,INDEX($OL$1:$PC$19,19,MATCH(CT$2&amp;CT$6,INDEX($OL$1:$PC$19,2,)&amp;INDEX($OL$1:$PC$19,6,),0)))+CT9*SUMPRODUCT($OL$7:$PC$7,$OL$19:$PC$19)-CT$12*INDEX($OF$1:$OK$19,19,MATCH(CT13,$OF$1:$OK$1,0))+CT9*SUMPRODUCT($OL$7:$PC$7,$OL$10:$PC$10)*SUMPRODUCT($OF$10:$OI$10,$OF$19:$OI$19)+SUMPRODUCT($OL$7:$PC$7,$OL$11:$PC$11)*SUMPRODUCT($OF$11:$OI$11,$OF$19:$OI$19)+SUMPRODUCT($OL$7:$PC$7,$OL$14:$PC$14),"")</f>
        <v/>
      </c>
      <c r="CU19" s="19" t="str">
        <f t="array" ref="CU19">IF(CU7="1",CU416-PRODUCT(CU9,INDEX($OL$1:$PC$19,19,MATCH(CU$2&amp;CU$6,INDEX($OL$1:$PC$19,2,)&amp;INDEX($OL$1:$PC$19,6,),0)))+CU9*SUMPRODUCT($OL$7:$PC$7,$OL$19:$PC$19)-CU$12*INDEX($OF$1:$OK$19,19,MATCH(CU13,$OF$1:$OK$1,0))+CU9*SUMPRODUCT($OL$7:$PC$7,$OL$10:$PC$10)*SUMPRODUCT($OF$10:$OI$10,$OF$19:$OI$19)+SUMPRODUCT($OL$7:$PC$7,$OL$11:$PC$11)*SUMPRODUCT($OF$11:$OI$11,$OF$19:$OI$19)+SUMPRODUCT($OL$7:$PC$7,$OL$14:$PC$14),"")</f>
        <v/>
      </c>
      <c r="CV19" s="19" t="str">
        <f t="array" ref="CV19">IF(CV7="1",CV416-PRODUCT(CV9,INDEX($OL$1:$PC$19,19,MATCH(CV$2&amp;CV$6,INDEX($OL$1:$PC$19,2,)&amp;INDEX($OL$1:$PC$19,6,),0)))+CV9*SUMPRODUCT($OL$7:$PC$7,$OL$19:$PC$19)-CV$12*INDEX($OF$1:$OK$19,19,MATCH(CV13,$OF$1:$OK$1,0))+CV9*SUMPRODUCT($OL$7:$PC$7,$OL$10:$PC$10)*SUMPRODUCT($OF$10:$OI$10,$OF$19:$OI$19)+SUMPRODUCT($OL$7:$PC$7,$OL$11:$PC$11)*SUMPRODUCT($OF$11:$OI$11,$OF$19:$OI$19)+SUMPRODUCT($OL$7:$PC$7,$OL$14:$PC$14),"")</f>
        <v/>
      </c>
      <c r="CW19" s="19" t="str">
        <f t="array" ref="CW19">IF(CW7="1",CW416-PRODUCT(CW9,INDEX($OL$1:$PC$19,19,MATCH(CW$2&amp;CW$6,INDEX($OL$1:$PC$19,2,)&amp;INDEX($OL$1:$PC$19,6,),0)))+CW9*SUMPRODUCT($OL$7:$PC$7,$OL$19:$PC$19)-CW$12*INDEX($OF$1:$OK$19,19,MATCH(CW13,$OF$1:$OK$1,0))+CW9*SUMPRODUCT($OL$7:$PC$7,$OL$10:$PC$10)*SUMPRODUCT($OF$10:$OI$10,$OF$19:$OI$19)+SUMPRODUCT($OL$7:$PC$7,$OL$11:$PC$11)*SUMPRODUCT($OF$11:$OI$11,$OF$19:$OI$19)+SUMPRODUCT($OL$7:$PC$7,$OL$14:$PC$14),"")</f>
        <v/>
      </c>
      <c r="CX19" s="19" t="str">
        <f t="array" ref="CX19">IF(CX7="1",CX416-PRODUCT(CX9,INDEX($OL$1:$PC$19,19,MATCH(CX$2&amp;CX$6,INDEX($OL$1:$PC$19,2,)&amp;INDEX($OL$1:$PC$19,6,),0)))+CX9*SUMPRODUCT($OL$7:$PC$7,$OL$19:$PC$19)-CX$12*INDEX($OF$1:$OK$19,19,MATCH(CX13,$OF$1:$OK$1,0))+CX9*SUMPRODUCT($OL$7:$PC$7,$OL$10:$PC$10)*SUMPRODUCT($OF$10:$OI$10,$OF$19:$OI$19)+SUMPRODUCT($OL$7:$PC$7,$OL$11:$PC$11)*SUMPRODUCT($OF$11:$OI$11,$OF$19:$OI$19)+SUMPRODUCT($OL$7:$PC$7,$OL$14:$PC$14),"")</f>
        <v/>
      </c>
      <c r="CY19" s="19" t="str">
        <f t="array" ref="CY19">IF(CY7="1",CY416-PRODUCT(CY9,INDEX($OL$1:$PC$19,19,MATCH(CY$2&amp;CY$6,INDEX($OL$1:$PC$19,2,)&amp;INDEX($OL$1:$PC$19,6,),0)))+CY9*SUMPRODUCT($OL$7:$PC$7,$OL$19:$PC$19)-CY$12*INDEX($OF$1:$OK$19,19,MATCH(CY13,$OF$1:$OK$1,0))+CY9*SUMPRODUCT($OL$7:$PC$7,$OL$10:$PC$10)*SUMPRODUCT($OF$10:$OI$10,$OF$19:$OI$19)+SUMPRODUCT($OL$7:$PC$7,$OL$11:$PC$11)*SUMPRODUCT($OF$11:$OI$11,$OF$19:$OI$19)+SUMPRODUCT($OL$7:$PC$7,$OL$14:$PC$14),"")</f>
        <v/>
      </c>
      <c r="CZ19" s="19" t="str">
        <f t="array" ref="CZ19">IF(CZ7="1",CZ416-PRODUCT(CZ9,INDEX($OL$1:$PC$19,19,MATCH(CZ$2&amp;CZ$6,INDEX($OL$1:$PC$19,2,)&amp;INDEX($OL$1:$PC$19,6,),0)))+CZ9*SUMPRODUCT($OL$7:$PC$7,$OL$19:$PC$19)-CZ$12*INDEX($OF$1:$OK$19,19,MATCH(CZ13,$OF$1:$OK$1,0))+CZ9*SUMPRODUCT($OL$7:$PC$7,$OL$10:$PC$10)*SUMPRODUCT($OF$10:$OI$10,$OF$19:$OI$19)+SUMPRODUCT($OL$7:$PC$7,$OL$11:$PC$11)*SUMPRODUCT($OF$11:$OI$11,$OF$19:$OI$19)+SUMPRODUCT($OL$7:$PC$7,$OL$14:$PC$14),"")</f>
        <v/>
      </c>
      <c r="DA19" s="19" t="str">
        <f t="array" ref="DA19">IF(DA7="1",DA416-PRODUCT(DA9,INDEX($OL$1:$PC$19,19,MATCH(DA$2&amp;DA$6,INDEX($OL$1:$PC$19,2,)&amp;INDEX($OL$1:$PC$19,6,),0)))+DA9*SUMPRODUCT($OL$7:$PC$7,$OL$19:$PC$19)-DA$12*INDEX($OF$1:$OK$19,19,MATCH(DA13,$OF$1:$OK$1,0))+DA9*SUMPRODUCT($OL$7:$PC$7,$OL$10:$PC$10)*SUMPRODUCT($OF$10:$OI$10,$OF$19:$OI$19)+SUMPRODUCT($OL$7:$PC$7,$OL$11:$PC$11)*SUMPRODUCT($OF$11:$OI$11,$OF$19:$OI$19)+SUMPRODUCT($OL$7:$PC$7,$OL$14:$PC$14),"")</f>
        <v/>
      </c>
      <c r="DB19" s="19" t="str">
        <f t="array" ref="DB19">IF(DB7="1",DB416-PRODUCT(DB9,INDEX($OL$1:$PC$19,19,MATCH(DB$2&amp;DB$6,INDEX($OL$1:$PC$19,2,)&amp;INDEX($OL$1:$PC$19,6,),0)))+DB9*SUMPRODUCT($OL$7:$PC$7,$OL$19:$PC$19)-DB$12*INDEX($OF$1:$OK$19,19,MATCH(DB13,$OF$1:$OK$1,0))+DB9*SUMPRODUCT($OL$7:$PC$7,$OL$10:$PC$10)*SUMPRODUCT($OF$10:$OI$10,$OF$19:$OI$19)+SUMPRODUCT($OL$7:$PC$7,$OL$11:$PC$11)*SUMPRODUCT($OF$11:$OI$11,$OF$19:$OI$19)+SUMPRODUCT($OL$7:$PC$7,$OL$14:$PC$14),"")</f>
        <v/>
      </c>
      <c r="DC19" s="19" t="str">
        <f t="array" ref="DC19">IF(DC7="1",DC416-PRODUCT(DC9,INDEX($OL$1:$PC$19,19,MATCH(DC$2&amp;DC$6,INDEX($OL$1:$PC$19,2,)&amp;INDEX($OL$1:$PC$19,6,),0)))+DC9*SUMPRODUCT($OL$7:$PC$7,$OL$19:$PC$19)-DC$12*INDEX($OF$1:$OK$19,19,MATCH(DC13,$OF$1:$OK$1,0))+DC9*SUMPRODUCT($OL$7:$PC$7,$OL$10:$PC$10)*SUMPRODUCT($OF$10:$OI$10,$OF$19:$OI$19)+SUMPRODUCT($OL$7:$PC$7,$OL$11:$PC$11)*SUMPRODUCT($OF$11:$OI$11,$OF$19:$OI$19)+SUMPRODUCT($OL$7:$PC$7,$OL$14:$PC$14),"")</f>
        <v/>
      </c>
      <c r="DD19" s="19" t="str">
        <f t="array" ref="DD19">IF(DD7="1",DD416-PRODUCT(DD9,INDEX($OL$1:$PC$19,19,MATCH(DD$2&amp;DD$6,INDEX($OL$1:$PC$19,2,)&amp;INDEX($OL$1:$PC$19,6,),0)))+DD9*SUMPRODUCT($OL$7:$PC$7,$OL$19:$PC$19)-DD$12*INDEX($OF$1:$OK$19,19,MATCH(DD13,$OF$1:$OK$1,0))+DD9*SUMPRODUCT($OL$7:$PC$7,$OL$10:$PC$10)*SUMPRODUCT($OF$10:$OI$10,$OF$19:$OI$19)+SUMPRODUCT($OL$7:$PC$7,$OL$11:$PC$11)*SUMPRODUCT($OF$11:$OI$11,$OF$19:$OI$19)+SUMPRODUCT($OL$7:$PC$7,$OL$14:$PC$14),"")</f>
        <v/>
      </c>
      <c r="DE19" s="19" t="str">
        <f t="array" ref="DE19">IF(DE7="1",DE416-PRODUCT(DE9,INDEX($OL$1:$PC$19,19,MATCH(DE$2&amp;DE$6,INDEX($OL$1:$PC$19,2,)&amp;INDEX($OL$1:$PC$19,6,),0)))+DE9*SUMPRODUCT($OL$7:$PC$7,$OL$19:$PC$19)-DE$12*INDEX($OF$1:$OK$19,19,MATCH(DE13,$OF$1:$OK$1,0))+DE9*SUMPRODUCT($OL$7:$PC$7,$OL$10:$PC$10)*SUMPRODUCT($OF$10:$OI$10,$OF$19:$OI$19)+SUMPRODUCT($OL$7:$PC$7,$OL$11:$PC$11)*SUMPRODUCT($OF$11:$OI$11,$OF$19:$OI$19)+SUMPRODUCT($OL$7:$PC$7,$OL$14:$PC$14),"")</f>
        <v/>
      </c>
      <c r="DF19" s="19" t="str">
        <f t="array" ref="DF19">IF(DF7="1",DF416-PRODUCT(DF9,INDEX($OL$1:$PC$19,19,MATCH(DF$2&amp;DF$6,INDEX($OL$1:$PC$19,2,)&amp;INDEX($OL$1:$PC$19,6,),0)))+DF9*SUMPRODUCT($OL$7:$PC$7,$OL$19:$PC$19)-DF$12*INDEX($OF$1:$OK$19,19,MATCH(DF13,$OF$1:$OK$1,0))+DF9*SUMPRODUCT($OL$7:$PC$7,$OL$10:$PC$10)*SUMPRODUCT($OF$10:$OI$10,$OF$19:$OI$19)+SUMPRODUCT($OL$7:$PC$7,$OL$11:$PC$11)*SUMPRODUCT($OF$11:$OI$11,$OF$19:$OI$19)+SUMPRODUCT($OL$7:$PC$7,$OL$14:$PC$14),"")</f>
        <v/>
      </c>
      <c r="DG19" s="19" t="str">
        <f t="array" ref="DG19">IF(DG7="1",DG416-PRODUCT(DG9,INDEX($OL$1:$PC$19,19,MATCH(DG$2&amp;DG$6,INDEX($OL$1:$PC$19,2,)&amp;INDEX($OL$1:$PC$19,6,),0)))+DG9*SUMPRODUCT($OL$7:$PC$7,$OL$19:$PC$19)-DG$12*INDEX($OF$1:$OK$19,19,MATCH(DG13,$OF$1:$OK$1,0))+DG9*SUMPRODUCT($OL$7:$PC$7,$OL$10:$PC$10)*SUMPRODUCT($OF$10:$OI$10,$OF$19:$OI$19)+SUMPRODUCT($OL$7:$PC$7,$OL$11:$PC$11)*SUMPRODUCT($OF$11:$OI$11,$OF$19:$OI$19)+SUMPRODUCT($OL$7:$PC$7,$OL$14:$PC$14),"")</f>
        <v/>
      </c>
      <c r="DH19" s="19" t="str">
        <f t="array" ref="DH19">IF(DH7="1",DH416-PRODUCT(DH9,INDEX($OL$1:$PC$19,19,MATCH(DH$2&amp;DH$6,INDEX($OL$1:$PC$19,2,)&amp;INDEX($OL$1:$PC$19,6,),0)))+DH9*SUMPRODUCT($OL$7:$PC$7,$OL$19:$PC$19)-DH$12*INDEX($OF$1:$OK$19,19,MATCH(DH13,$OF$1:$OK$1,0))+DH9*SUMPRODUCT($OL$7:$PC$7,$OL$10:$PC$10)*SUMPRODUCT($OF$10:$OI$10,$OF$19:$OI$19)+SUMPRODUCT($OL$7:$PC$7,$OL$11:$PC$11)*SUMPRODUCT($OF$11:$OI$11,$OF$19:$OI$19)+SUMPRODUCT($OL$7:$PC$7,$OL$14:$PC$14),"")</f>
        <v/>
      </c>
      <c r="DI19" s="19" t="str">
        <f t="array" ref="DI19">IF(DI7="1",DI416-PRODUCT(DI9,INDEX($OL$1:$PC$19,19,MATCH(DI$2&amp;DI$6,INDEX($OL$1:$PC$19,2,)&amp;INDEX($OL$1:$PC$19,6,),0)))+DI9*SUMPRODUCT($OL$7:$PC$7,$OL$19:$PC$19)-DI$12*INDEX($OF$1:$OK$19,19,MATCH(DI13,$OF$1:$OK$1,0))+DI9*SUMPRODUCT($OL$7:$PC$7,$OL$10:$PC$10)*SUMPRODUCT($OF$10:$OI$10,$OF$19:$OI$19)+SUMPRODUCT($OL$7:$PC$7,$OL$11:$PC$11)*SUMPRODUCT($OF$11:$OI$11,$OF$19:$OI$19)+SUMPRODUCT($OL$7:$PC$7,$OL$14:$PC$14),"")</f>
        <v/>
      </c>
      <c r="DJ19" s="19" t="str">
        <f t="array" ref="DJ19">IF(DJ7="1",DJ416-PRODUCT(DJ9,INDEX($OL$1:$PC$19,19,MATCH(DJ$2&amp;DJ$6,INDEX($OL$1:$PC$19,2,)&amp;INDEX($OL$1:$PC$19,6,),0)))+DJ9*SUMPRODUCT($OL$7:$PC$7,$OL$19:$PC$19)-DJ$12*INDEX($OF$1:$OK$19,19,MATCH(DJ13,$OF$1:$OK$1,0))+DJ9*SUMPRODUCT($OL$7:$PC$7,$OL$10:$PC$10)*SUMPRODUCT($OF$10:$OI$10,$OF$19:$OI$19)+SUMPRODUCT($OL$7:$PC$7,$OL$11:$PC$11)*SUMPRODUCT($OF$11:$OI$11,$OF$19:$OI$19)+SUMPRODUCT($OL$7:$PC$7,$OL$14:$PC$14),"")</f>
        <v/>
      </c>
      <c r="DK19" s="19" t="str">
        <f t="array" ref="DK19">IF(DK7="1",DK416-PRODUCT(DK9,INDEX($OL$1:$PC$19,19,MATCH(DK$2&amp;DK$6,INDEX($OL$1:$PC$19,2,)&amp;INDEX($OL$1:$PC$19,6,),0)))+DK9*SUMPRODUCT($OL$7:$PC$7,$OL$19:$PC$19)-DK$12*INDEX($OF$1:$OK$19,19,MATCH(DK13,$OF$1:$OK$1,0))+DK9*SUMPRODUCT($OL$7:$PC$7,$OL$10:$PC$10)*SUMPRODUCT($OF$10:$OI$10,$OF$19:$OI$19)+SUMPRODUCT($OL$7:$PC$7,$OL$11:$PC$11)*SUMPRODUCT($OF$11:$OI$11,$OF$19:$OI$19)+SUMPRODUCT($OL$7:$PC$7,$OL$14:$PC$14),"")</f>
        <v/>
      </c>
      <c r="DL19" s="19" t="str">
        <f t="array" ref="DL19">IF(DL7="1",DL416-PRODUCT(DL9,INDEX($OL$1:$PC$19,19,MATCH(DL$2&amp;DL$6,INDEX($OL$1:$PC$19,2,)&amp;INDEX($OL$1:$PC$19,6,),0)))+DL9*SUMPRODUCT($OL$7:$PC$7,$OL$19:$PC$19)-DL$12*INDEX($OF$1:$OK$19,19,MATCH(DL13,$OF$1:$OK$1,0))+DL9*SUMPRODUCT($OL$7:$PC$7,$OL$10:$PC$10)*SUMPRODUCT($OF$10:$OI$10,$OF$19:$OI$19)+SUMPRODUCT($OL$7:$PC$7,$OL$11:$PC$11)*SUMPRODUCT($OF$11:$OI$11,$OF$19:$OI$19)+SUMPRODUCT($OL$7:$PC$7,$OL$14:$PC$14),"")</f>
        <v/>
      </c>
      <c r="DM19" s="19" t="str">
        <f t="array" ref="DM19">IF(DM7="1",DM416-PRODUCT(DM9,INDEX($OL$1:$PC$19,19,MATCH(DM$2&amp;DM$6,INDEX($OL$1:$PC$19,2,)&amp;INDEX($OL$1:$PC$19,6,),0)))+DM9*SUMPRODUCT($OL$7:$PC$7,$OL$19:$PC$19)-DM$12*INDEX($OF$1:$OK$19,19,MATCH(DM13,$OF$1:$OK$1,0))+DM9*SUMPRODUCT($OL$7:$PC$7,$OL$10:$PC$10)*SUMPRODUCT($OF$10:$OI$10,$OF$19:$OI$19)+SUMPRODUCT($OL$7:$PC$7,$OL$11:$PC$11)*SUMPRODUCT($OF$11:$OI$11,$OF$19:$OI$19)+SUMPRODUCT($OL$7:$PC$7,$OL$14:$PC$14),"")</f>
        <v/>
      </c>
      <c r="DN19" s="19" t="str">
        <f t="array" ref="DN19">IF(DN7="1",DN416-PRODUCT(DN9,INDEX($OL$1:$PC$19,19,MATCH(DN$2&amp;DN$6,INDEX($OL$1:$PC$19,2,)&amp;INDEX($OL$1:$PC$19,6,),0)))+DN9*SUMPRODUCT($OL$7:$PC$7,$OL$19:$PC$19)-DN$12*INDEX($OF$1:$OK$19,19,MATCH(DN13,$OF$1:$OK$1,0))+DN9*SUMPRODUCT($OL$7:$PC$7,$OL$10:$PC$10)*SUMPRODUCT($OF$10:$OI$10,$OF$19:$OI$19)+SUMPRODUCT($OL$7:$PC$7,$OL$11:$PC$11)*SUMPRODUCT($OF$11:$OI$11,$OF$19:$OI$19)+SUMPRODUCT($OL$7:$PC$7,$OL$14:$PC$14),"")</f>
        <v/>
      </c>
      <c r="DO19" s="19" t="str">
        <f t="array" ref="DO19">IF(DO7="1",DO416-PRODUCT(DO9,INDEX($OL$1:$PC$19,19,MATCH(DO$2&amp;DO$6,INDEX($OL$1:$PC$19,2,)&amp;INDEX($OL$1:$PC$19,6,),0)))+DO9*SUMPRODUCT($OL$7:$PC$7,$OL$19:$PC$19)-DO$12*INDEX($OF$1:$OK$19,19,MATCH(DO13,$OF$1:$OK$1,0))+DO9*SUMPRODUCT($OL$7:$PC$7,$OL$10:$PC$10)*SUMPRODUCT($OF$10:$OI$10,$OF$19:$OI$19)+SUMPRODUCT($OL$7:$PC$7,$OL$11:$PC$11)*SUMPRODUCT($OF$11:$OI$11,$OF$19:$OI$19)+SUMPRODUCT($OL$7:$PC$7,$OL$14:$PC$14),"")</f>
        <v/>
      </c>
      <c r="DP19" s="19" t="str">
        <f t="array" ref="DP19">IF(DP7="1",DP416-PRODUCT(DP9,INDEX($OL$1:$PC$19,19,MATCH(DP$2&amp;DP$6,INDEX($OL$1:$PC$19,2,)&amp;INDEX($OL$1:$PC$19,6,),0)))+DP9*SUMPRODUCT($OL$7:$PC$7,$OL$19:$PC$19)-DP$12*INDEX($OF$1:$OK$19,19,MATCH(DP13,$OF$1:$OK$1,0))+DP9*SUMPRODUCT($OL$7:$PC$7,$OL$10:$PC$10)*SUMPRODUCT($OF$10:$OI$10,$OF$19:$OI$19)+SUMPRODUCT($OL$7:$PC$7,$OL$11:$PC$11)*SUMPRODUCT($OF$11:$OI$11,$OF$19:$OI$19)+SUMPRODUCT($OL$7:$PC$7,$OL$14:$PC$14),"")</f>
        <v/>
      </c>
      <c r="DQ19" s="19" t="str">
        <f t="array" ref="DQ19">IF(DQ7="1",DQ416-PRODUCT(DQ9,INDEX($OL$1:$PC$19,19,MATCH(DQ$2&amp;DQ$6,INDEX($OL$1:$PC$19,2,)&amp;INDEX($OL$1:$PC$19,6,),0)))+DQ9*SUMPRODUCT($OL$7:$PC$7,$OL$19:$PC$19)-DQ$12*INDEX($OF$1:$OK$19,19,MATCH(DQ13,$OF$1:$OK$1,0))+DQ9*SUMPRODUCT($OL$7:$PC$7,$OL$10:$PC$10)*SUMPRODUCT($OF$10:$OI$10,$OF$19:$OI$19)+SUMPRODUCT($OL$7:$PC$7,$OL$11:$PC$11)*SUMPRODUCT($OF$11:$OI$11,$OF$19:$OI$19)+SUMPRODUCT($OL$7:$PC$7,$OL$14:$PC$14),"")</f>
        <v/>
      </c>
      <c r="DR19" s="19" t="str">
        <f t="array" ref="DR19">IF(DR7="1",DR416-PRODUCT(DR9,INDEX($OL$1:$PC$19,19,MATCH(DR$2&amp;DR$6,INDEX($OL$1:$PC$19,2,)&amp;INDEX($OL$1:$PC$19,6,),0)))+DR9*SUMPRODUCT($OL$7:$PC$7,$OL$19:$PC$19)-DR$12*INDEX($OF$1:$OK$19,19,MATCH(DR13,$OF$1:$OK$1,0))+DR9*SUMPRODUCT($OL$7:$PC$7,$OL$10:$PC$10)*SUMPRODUCT($OF$10:$OI$10,$OF$19:$OI$19)+SUMPRODUCT($OL$7:$PC$7,$OL$11:$PC$11)*SUMPRODUCT($OF$11:$OI$11,$OF$19:$OI$19)+SUMPRODUCT($OL$7:$PC$7,$OL$14:$PC$14),"")</f>
        <v/>
      </c>
      <c r="DS19" s="19" t="str">
        <f t="array" ref="DS19">IF(DS7="1",DS416-PRODUCT(DS9,INDEX($OL$1:$PC$19,19,MATCH(DS$2&amp;DS$6,INDEX($OL$1:$PC$19,2,)&amp;INDEX($OL$1:$PC$19,6,),0)))+DS9*SUMPRODUCT($OL$7:$PC$7,$OL$19:$PC$19)-DS$12*INDEX($OF$1:$OK$19,19,MATCH(DS13,$OF$1:$OK$1,0))+DS9*SUMPRODUCT($OL$7:$PC$7,$OL$10:$PC$10)*SUMPRODUCT($OF$10:$OI$10,$OF$19:$OI$19)+SUMPRODUCT($OL$7:$PC$7,$OL$11:$PC$11)*SUMPRODUCT($OF$11:$OI$11,$OF$19:$OI$19)+SUMPRODUCT($OL$7:$PC$7,$OL$14:$PC$14),"")</f>
        <v/>
      </c>
      <c r="DT19" s="19" t="str">
        <f t="array" ref="DT19">IF(DT7="1",DT416-PRODUCT(DT9,INDEX($OL$1:$PC$19,19,MATCH(DT$2&amp;DT$6,INDEX($OL$1:$PC$19,2,)&amp;INDEX($OL$1:$PC$19,6,),0)))+DT9*SUMPRODUCT($OL$7:$PC$7,$OL$19:$PC$19)-DT$12*INDEX($OF$1:$OK$19,19,MATCH(DT13,$OF$1:$OK$1,0))+DT9*SUMPRODUCT($OL$7:$PC$7,$OL$10:$PC$10)*SUMPRODUCT($OF$10:$OI$10,$OF$19:$OI$19)+SUMPRODUCT($OL$7:$PC$7,$OL$11:$PC$11)*SUMPRODUCT($OF$11:$OI$11,$OF$19:$OI$19)+SUMPRODUCT($OL$7:$PC$7,$OL$14:$PC$14),"")</f>
        <v/>
      </c>
      <c r="DU19" s="19" t="str">
        <f t="array" ref="DU19">IF(DU7="1",DU416-PRODUCT(DU9,INDEX($OL$1:$PC$19,19,MATCH(DU$2&amp;DU$6,INDEX($OL$1:$PC$19,2,)&amp;INDEX($OL$1:$PC$19,6,),0)))+DU9*SUMPRODUCT($OL$7:$PC$7,$OL$19:$PC$19)-DU$12*INDEX($OF$1:$OK$19,19,MATCH(DU13,$OF$1:$OK$1,0))+DU9*SUMPRODUCT($OL$7:$PC$7,$OL$10:$PC$10)*SUMPRODUCT($OF$10:$OI$10,$OF$19:$OI$19)+SUMPRODUCT($OL$7:$PC$7,$OL$11:$PC$11)*SUMPRODUCT($OF$11:$OI$11,$OF$19:$OI$19)+SUMPRODUCT($OL$7:$PC$7,$OL$14:$PC$14),"")</f>
        <v/>
      </c>
      <c r="DV19" s="19" t="str">
        <f t="array" ref="DV19">IF(DV7="1",DV416-PRODUCT(DV9,INDEX($OL$1:$PC$19,19,MATCH(DV$2&amp;DV$6,INDEX($OL$1:$PC$19,2,)&amp;INDEX($OL$1:$PC$19,6,),0)))+DV9*SUMPRODUCT($OL$7:$PC$7,$OL$19:$PC$19)-DV$12*INDEX($OF$1:$OK$19,19,MATCH(DV13,$OF$1:$OK$1,0))+DV9*SUMPRODUCT($OL$7:$PC$7,$OL$10:$PC$10)*SUMPRODUCT($OF$10:$OI$10,$OF$19:$OI$19)+SUMPRODUCT($OL$7:$PC$7,$OL$11:$PC$11)*SUMPRODUCT($OF$11:$OI$11,$OF$19:$OI$19)+SUMPRODUCT($OL$7:$PC$7,$OL$14:$PC$14),"")</f>
        <v/>
      </c>
      <c r="DW19" s="19" t="str">
        <f t="array" ref="DW19">IF(DW7="1",DW416-PRODUCT(DW9,INDEX($OL$1:$PC$19,19,MATCH(DW$2&amp;DW$6,INDEX($OL$1:$PC$19,2,)&amp;INDEX($OL$1:$PC$19,6,),0)))+DW9*SUMPRODUCT($OL$7:$PC$7,$OL$19:$PC$19)-DW$12*INDEX($OF$1:$OK$19,19,MATCH(DW13,$OF$1:$OK$1,0))+DW9*SUMPRODUCT($OL$7:$PC$7,$OL$10:$PC$10)*SUMPRODUCT($OF$10:$OI$10,$OF$19:$OI$19)+SUMPRODUCT($OL$7:$PC$7,$OL$11:$PC$11)*SUMPRODUCT($OF$11:$OI$11,$OF$19:$OI$19)+SUMPRODUCT($OL$7:$PC$7,$OL$14:$PC$14),"")</f>
        <v/>
      </c>
      <c r="DX19" s="19" t="str">
        <f t="array" ref="DX19">IF(DX7="1",DX416-PRODUCT(DX9,INDEX($OL$1:$PC$19,19,MATCH(DX$2&amp;DX$6,INDEX($OL$1:$PC$19,2,)&amp;INDEX($OL$1:$PC$19,6,),0)))+DX9*SUMPRODUCT($OL$7:$PC$7,$OL$19:$PC$19)-DX$12*INDEX($OF$1:$OK$19,19,MATCH(DX13,$OF$1:$OK$1,0))+DX9*SUMPRODUCT($OL$7:$PC$7,$OL$10:$PC$10)*SUMPRODUCT($OF$10:$OI$10,$OF$19:$OI$19)+SUMPRODUCT($OL$7:$PC$7,$OL$11:$PC$11)*SUMPRODUCT($OF$11:$OI$11,$OF$19:$OI$19)+SUMPRODUCT($OL$7:$PC$7,$OL$14:$PC$14),"")</f>
        <v/>
      </c>
      <c r="DY19" s="19" t="str">
        <f t="array" ref="DY19">IF(DY7="1",DY416-PRODUCT(DY9,INDEX($OL$1:$PC$19,19,MATCH(DY$2&amp;DY$6,INDEX($OL$1:$PC$19,2,)&amp;INDEX($OL$1:$PC$19,6,),0)))+DY9*SUMPRODUCT($OL$7:$PC$7,$OL$19:$PC$19)-DY$12*INDEX($OF$1:$OK$19,19,MATCH(DY13,$OF$1:$OK$1,0))+DY9*SUMPRODUCT($OL$7:$PC$7,$OL$10:$PC$10)*SUMPRODUCT($OF$10:$OI$10,$OF$19:$OI$19)+SUMPRODUCT($OL$7:$PC$7,$OL$11:$PC$11)*SUMPRODUCT($OF$11:$OI$11,$OF$19:$OI$19)+SUMPRODUCT($OL$7:$PC$7,$OL$14:$PC$14),"")</f>
        <v/>
      </c>
      <c r="DZ19" s="19" t="str">
        <f t="array" ref="DZ19">IF(DZ7="1",DZ416-PRODUCT(DZ9,INDEX($OL$1:$PC$19,19,MATCH(DZ$2&amp;DZ$6,INDEX($OL$1:$PC$19,2,)&amp;INDEX($OL$1:$PC$19,6,),0)))+DZ9*SUMPRODUCT($OL$7:$PC$7,$OL$19:$PC$19)-DZ$12*INDEX($OF$1:$OK$19,19,MATCH(DZ13,$OF$1:$OK$1,0))+DZ9*SUMPRODUCT($OL$7:$PC$7,$OL$10:$PC$10)*SUMPRODUCT($OF$10:$OI$10,$OF$19:$OI$19)+SUMPRODUCT($OL$7:$PC$7,$OL$11:$PC$11)*SUMPRODUCT($OF$11:$OI$11,$OF$19:$OI$19)+SUMPRODUCT($OL$7:$PC$7,$OL$14:$PC$14),"")</f>
        <v/>
      </c>
      <c r="EA19" s="19" t="str">
        <f t="array" ref="EA19">IF(EA7="1",EA416-PRODUCT(EA9,INDEX($OL$1:$PC$19,19,MATCH(EA$2&amp;EA$6,INDEX($OL$1:$PC$19,2,)&amp;INDEX($OL$1:$PC$19,6,),0)))+EA9*SUMPRODUCT($OL$7:$PC$7,$OL$19:$PC$19)-EA$12*INDEX($OF$1:$OK$19,19,MATCH(EA13,$OF$1:$OK$1,0))+EA9*SUMPRODUCT($OL$7:$PC$7,$OL$10:$PC$10)*SUMPRODUCT($OF$10:$OI$10,$OF$19:$OI$19)+SUMPRODUCT($OL$7:$PC$7,$OL$11:$PC$11)*SUMPRODUCT($OF$11:$OI$11,$OF$19:$OI$19)+SUMPRODUCT($OL$7:$PC$7,$OL$14:$PC$14),"")</f>
        <v/>
      </c>
      <c r="EB19" s="19" t="str">
        <f t="array" ref="EB19">IF(EB7="1",EB416-PRODUCT(EB9,INDEX($OL$1:$PC$19,19,MATCH(EB$2&amp;EB$6,INDEX($OL$1:$PC$19,2,)&amp;INDEX($OL$1:$PC$19,6,),0)))+EB9*SUMPRODUCT($OL$7:$PC$7,$OL$19:$PC$19)-EB$12*INDEX($OF$1:$OK$19,19,MATCH(EB13,$OF$1:$OK$1,0))+EB9*SUMPRODUCT($OL$7:$PC$7,$OL$10:$PC$10)*SUMPRODUCT($OF$10:$OI$10,$OF$19:$OI$19)+SUMPRODUCT($OL$7:$PC$7,$OL$11:$PC$11)*SUMPRODUCT($OF$11:$OI$11,$OF$19:$OI$19)+SUMPRODUCT($OL$7:$PC$7,$OL$14:$PC$14),"")</f>
        <v/>
      </c>
      <c r="EC19" s="19" t="str">
        <f t="array" ref="EC19">IF(EC7="1",EC416-PRODUCT(EC9,INDEX($OL$1:$PC$19,19,MATCH(EC$2&amp;EC$6,INDEX($OL$1:$PC$19,2,)&amp;INDEX($OL$1:$PC$19,6,),0)))+EC9*SUMPRODUCT($OL$7:$PC$7,$OL$19:$PC$19)-EC$12*INDEX($OF$1:$OK$19,19,MATCH(EC13,$OF$1:$OK$1,0))+EC9*SUMPRODUCT($OL$7:$PC$7,$OL$10:$PC$10)*SUMPRODUCT($OF$10:$OI$10,$OF$19:$OI$19)+SUMPRODUCT($OL$7:$PC$7,$OL$11:$PC$11)*SUMPRODUCT($OF$11:$OI$11,$OF$19:$OI$19)+SUMPRODUCT($OL$7:$PC$7,$OL$14:$PC$14),"")</f>
        <v/>
      </c>
      <c r="ED19" s="19" t="str">
        <f t="array" ref="ED19">IF(ED7="1",ED416-PRODUCT(ED9,INDEX($OL$1:$PC$19,19,MATCH(ED$2&amp;ED$6,INDEX($OL$1:$PC$19,2,)&amp;INDEX($OL$1:$PC$19,6,),0)))+ED9*SUMPRODUCT($OL$7:$PC$7,$OL$19:$PC$19)-ED$12*INDEX($OF$1:$OK$19,19,MATCH(ED13,$OF$1:$OK$1,0))+ED9*SUMPRODUCT($OL$7:$PC$7,$OL$10:$PC$10)*SUMPRODUCT($OF$10:$OI$10,$OF$19:$OI$19)+SUMPRODUCT($OL$7:$PC$7,$OL$11:$PC$11)*SUMPRODUCT($OF$11:$OI$11,$OF$19:$OI$19)+SUMPRODUCT($OL$7:$PC$7,$OL$14:$PC$14),"")</f>
        <v/>
      </c>
      <c r="EE19" s="19" t="str">
        <f t="array" ref="EE19">IF(EE7="1",EE416-PRODUCT(EE9,INDEX($OL$1:$PC$19,19,MATCH(EE$2&amp;EE$6,INDEX($OL$1:$PC$19,2,)&amp;INDEX($OL$1:$PC$19,6,),0)))+EE9*SUMPRODUCT($OL$7:$PC$7,$OL$19:$PC$19)-EE$12*INDEX($OF$1:$OK$19,19,MATCH(EE13,$OF$1:$OK$1,0))+EE9*SUMPRODUCT($OL$7:$PC$7,$OL$10:$PC$10)*SUMPRODUCT($OF$10:$OI$10,$OF$19:$OI$19)+SUMPRODUCT($OL$7:$PC$7,$OL$11:$PC$11)*SUMPRODUCT($OF$11:$OI$11,$OF$19:$OI$19)+SUMPRODUCT($OL$7:$PC$7,$OL$14:$PC$14),"")</f>
        <v/>
      </c>
      <c r="EF19" s="19" t="str">
        <f t="array" ref="EF19">IF(EF7="1",EF416-PRODUCT(EF9,INDEX($OL$1:$PC$19,19,MATCH(EF$2&amp;EF$6,INDEX($OL$1:$PC$19,2,)&amp;INDEX($OL$1:$PC$19,6,),0)))+EF9*SUMPRODUCT($OL$7:$PC$7,$OL$19:$PC$19)-EF$12*INDEX($OF$1:$OK$19,19,MATCH(EF13,$OF$1:$OK$1,0))+EF9*SUMPRODUCT($OL$7:$PC$7,$OL$10:$PC$10)*SUMPRODUCT($OF$10:$OI$10,$OF$19:$OI$19)+SUMPRODUCT($OL$7:$PC$7,$OL$11:$PC$11)*SUMPRODUCT($OF$11:$OI$11,$OF$19:$OI$19)+SUMPRODUCT($OL$7:$PC$7,$OL$14:$PC$14),"")</f>
        <v/>
      </c>
      <c r="EG19" s="19" t="str">
        <f t="array" ref="EG19">IF(EG7="1",EG416-PRODUCT(EG9,INDEX($OL$1:$PC$19,19,MATCH(EG$2&amp;EG$6,INDEX($OL$1:$PC$19,2,)&amp;INDEX($OL$1:$PC$19,6,),0)))+EG9*SUMPRODUCT($OL$7:$PC$7,$OL$19:$PC$19)-EG$12*INDEX($OF$1:$OK$19,19,MATCH(EG13,$OF$1:$OK$1,0))+EG9*SUMPRODUCT($OL$7:$PC$7,$OL$10:$PC$10)*SUMPRODUCT($OF$10:$OI$10,$OF$19:$OI$19)+SUMPRODUCT($OL$7:$PC$7,$OL$11:$PC$11)*SUMPRODUCT($OF$11:$OI$11,$OF$19:$OI$19)+SUMPRODUCT($OL$7:$PC$7,$OL$14:$PC$14),"")</f>
        <v/>
      </c>
      <c r="EH19" s="19" t="str">
        <f t="array" ref="EH19">IF(EH7="1",EH416-PRODUCT(EH9,INDEX($OL$1:$PC$19,19,MATCH(EH$2&amp;EH$6,INDEX($OL$1:$PC$19,2,)&amp;INDEX($OL$1:$PC$19,6,),0)))+EH9*SUMPRODUCT($OL$7:$PC$7,$OL$19:$PC$19)-EH$12*INDEX($OF$1:$OK$19,19,MATCH(EH13,$OF$1:$OK$1,0))+EH9*SUMPRODUCT($OL$7:$PC$7,$OL$10:$PC$10)*SUMPRODUCT($OF$10:$OI$10,$OF$19:$OI$19)+SUMPRODUCT($OL$7:$PC$7,$OL$11:$PC$11)*SUMPRODUCT($OF$11:$OI$11,$OF$19:$OI$19)+SUMPRODUCT($OL$7:$PC$7,$OL$14:$PC$14),"")</f>
        <v/>
      </c>
      <c r="EI19" s="19" t="str">
        <f t="array" ref="EI19">IF(EI7="1",EI416-PRODUCT(EI9,INDEX($OL$1:$PC$19,19,MATCH(EI$2&amp;EI$6,INDEX($OL$1:$PC$19,2,)&amp;INDEX($OL$1:$PC$19,6,),0)))+EI9*SUMPRODUCT($OL$7:$PC$7,$OL$19:$PC$19)-EI$12*INDEX($OF$1:$OK$19,19,MATCH(EI13,$OF$1:$OK$1,0))+EI9*SUMPRODUCT($OL$7:$PC$7,$OL$10:$PC$10)*SUMPRODUCT($OF$10:$OI$10,$OF$19:$OI$19)+SUMPRODUCT($OL$7:$PC$7,$OL$11:$PC$11)*SUMPRODUCT($OF$11:$OI$11,$OF$19:$OI$19)+SUMPRODUCT($OL$7:$PC$7,$OL$14:$PC$14),"")</f>
        <v/>
      </c>
      <c r="EJ19" s="19" t="str">
        <f t="array" ref="EJ19">IF(EJ7="1",EJ416-PRODUCT(EJ9,INDEX($OL$1:$PC$19,19,MATCH(EJ$2&amp;EJ$6,INDEX($OL$1:$PC$19,2,)&amp;INDEX($OL$1:$PC$19,6,),0)))+EJ9*SUMPRODUCT($OL$7:$PC$7,$OL$19:$PC$19)-EJ$12*INDEX($OF$1:$OK$19,19,MATCH(EJ13,$OF$1:$OK$1,0))+EJ9*SUMPRODUCT($OL$7:$PC$7,$OL$10:$PC$10)*SUMPRODUCT($OF$10:$OI$10,$OF$19:$OI$19)+SUMPRODUCT($OL$7:$PC$7,$OL$11:$PC$11)*SUMPRODUCT($OF$11:$OI$11,$OF$19:$OI$19)+SUMPRODUCT($OL$7:$PC$7,$OL$14:$PC$14),"")</f>
        <v/>
      </c>
      <c r="EK19" s="19" t="str">
        <f t="array" ref="EK19">IF(EK7="1",EK416-PRODUCT(EK9,INDEX($OL$1:$PC$19,19,MATCH(EK$2&amp;EK$6,INDEX($OL$1:$PC$19,2,)&amp;INDEX($OL$1:$PC$19,6,),0)))+EK9*SUMPRODUCT($OL$7:$PC$7,$OL$19:$PC$19)-EK$12*INDEX($OF$1:$OK$19,19,MATCH(EK13,$OF$1:$OK$1,0))+EK9*SUMPRODUCT($OL$7:$PC$7,$OL$10:$PC$10)*SUMPRODUCT($OF$10:$OI$10,$OF$19:$OI$19)+SUMPRODUCT($OL$7:$PC$7,$OL$11:$PC$11)*SUMPRODUCT($OF$11:$OI$11,$OF$19:$OI$19)+SUMPRODUCT($OL$7:$PC$7,$OL$14:$PC$14),"")</f>
        <v/>
      </c>
      <c r="EL19" s="19" t="str">
        <f t="array" ref="EL19">IF(EL7="1",EL416-PRODUCT(EL9,INDEX($OL$1:$PC$19,19,MATCH(EL$2&amp;EL$6,INDEX($OL$1:$PC$19,2,)&amp;INDEX($OL$1:$PC$19,6,),0)))+EL9*SUMPRODUCT($OL$7:$PC$7,$OL$19:$PC$19)-EL$12*INDEX($OF$1:$OK$19,19,MATCH(EL13,$OF$1:$OK$1,0))+EL9*SUMPRODUCT($OL$7:$PC$7,$OL$10:$PC$10)*SUMPRODUCT($OF$10:$OI$10,$OF$19:$OI$19)+SUMPRODUCT($OL$7:$PC$7,$OL$11:$PC$11)*SUMPRODUCT($OF$11:$OI$11,$OF$19:$OI$19)+SUMPRODUCT($OL$7:$PC$7,$OL$14:$PC$14),"")</f>
        <v/>
      </c>
      <c r="EM19" s="19" t="str">
        <f t="array" ref="EM19">IF(EM7="1",EM416-PRODUCT(EM9,INDEX($OL$1:$PC$19,19,MATCH(EM$2&amp;EM$6,INDEX($OL$1:$PC$19,2,)&amp;INDEX($OL$1:$PC$19,6,),0)))+EM9*SUMPRODUCT($OL$7:$PC$7,$OL$19:$PC$19)-EM$12*INDEX($OF$1:$OK$19,19,MATCH(EM13,$OF$1:$OK$1,0))+EM9*SUMPRODUCT($OL$7:$PC$7,$OL$10:$PC$10)*SUMPRODUCT($OF$10:$OI$10,$OF$19:$OI$19)+SUMPRODUCT($OL$7:$PC$7,$OL$11:$PC$11)*SUMPRODUCT($OF$11:$OI$11,$OF$19:$OI$19)+SUMPRODUCT($OL$7:$PC$7,$OL$14:$PC$14),"")</f>
        <v/>
      </c>
      <c r="EN19" s="19" t="str">
        <f t="array" ref="EN19">IF(EN7="1",EN416-PRODUCT(EN9,INDEX($OL$1:$PC$19,19,MATCH(EN$2&amp;EN$6,INDEX($OL$1:$PC$19,2,)&amp;INDEX($OL$1:$PC$19,6,),0)))+EN9*SUMPRODUCT($OL$7:$PC$7,$OL$19:$PC$19)-EN$12*INDEX($OF$1:$OK$19,19,MATCH(EN13,$OF$1:$OK$1,0))+EN9*SUMPRODUCT($OL$7:$PC$7,$OL$10:$PC$10)*SUMPRODUCT($OF$10:$OI$10,$OF$19:$OI$19)+SUMPRODUCT($OL$7:$PC$7,$OL$11:$PC$11)*SUMPRODUCT($OF$11:$OI$11,$OF$19:$OI$19)+SUMPRODUCT($OL$7:$PC$7,$OL$14:$PC$14),"")</f>
        <v/>
      </c>
      <c r="EO19" s="19" t="str">
        <f t="array" ref="EO19">IF(EO7="1",EO416-PRODUCT(EO9,INDEX($OL$1:$PC$19,19,MATCH(EO$2&amp;EO$6,INDEX($OL$1:$PC$19,2,)&amp;INDEX($OL$1:$PC$19,6,),0)))+EO9*SUMPRODUCT($OL$7:$PC$7,$OL$19:$PC$19)-EO$12*INDEX($OF$1:$OK$19,19,MATCH(EO13,$OF$1:$OK$1,0))+EO9*SUMPRODUCT($OL$7:$PC$7,$OL$10:$PC$10)*SUMPRODUCT($OF$10:$OI$10,$OF$19:$OI$19)+SUMPRODUCT($OL$7:$PC$7,$OL$11:$PC$11)*SUMPRODUCT($OF$11:$OI$11,$OF$19:$OI$19)+SUMPRODUCT($OL$7:$PC$7,$OL$14:$PC$14),"")</f>
        <v/>
      </c>
      <c r="EP19" s="19" t="str">
        <f t="array" ref="EP19">IF(EP7="1",EP416-PRODUCT(EP9,INDEX($OL$1:$PC$19,19,MATCH(EP$2&amp;EP$6,INDEX($OL$1:$PC$19,2,)&amp;INDEX($OL$1:$PC$19,6,),0)))+EP9*SUMPRODUCT($OL$7:$PC$7,$OL$19:$PC$19)-EP$12*INDEX($OF$1:$OK$19,19,MATCH(EP13,$OF$1:$OK$1,0))+EP9*SUMPRODUCT($OL$7:$PC$7,$OL$10:$PC$10)*SUMPRODUCT($OF$10:$OI$10,$OF$19:$OI$19)+SUMPRODUCT($OL$7:$PC$7,$OL$11:$PC$11)*SUMPRODUCT($OF$11:$OI$11,$OF$19:$OI$19)+SUMPRODUCT($OL$7:$PC$7,$OL$14:$PC$14),"")</f>
        <v/>
      </c>
      <c r="EQ19" s="19" t="str">
        <f t="array" ref="EQ19">IF(EQ7="1",EQ416-PRODUCT(EQ9,INDEX($OL$1:$PC$19,19,MATCH(EQ$2&amp;EQ$6,INDEX($OL$1:$PC$19,2,)&amp;INDEX($OL$1:$PC$19,6,),0)))+EQ9*SUMPRODUCT($OL$7:$PC$7,$OL$19:$PC$19)-EQ$12*INDEX($OF$1:$OK$19,19,MATCH(EQ13,$OF$1:$OK$1,0))+EQ9*SUMPRODUCT($OL$7:$PC$7,$OL$10:$PC$10)*SUMPRODUCT($OF$10:$OI$10,$OF$19:$OI$19)+SUMPRODUCT($OL$7:$PC$7,$OL$11:$PC$11)*SUMPRODUCT($OF$11:$OI$11,$OF$19:$OI$19)+SUMPRODUCT($OL$7:$PC$7,$OL$14:$PC$14),"")</f>
        <v/>
      </c>
      <c r="ER19" s="19" t="str">
        <f t="array" ref="ER19">IF(ER7="1",ER416-PRODUCT(ER9,INDEX($OL$1:$PC$19,19,MATCH(ER$2&amp;ER$6,INDEX($OL$1:$PC$19,2,)&amp;INDEX($OL$1:$PC$19,6,),0)))+ER9*SUMPRODUCT($OL$7:$PC$7,$OL$19:$PC$19)-ER$12*INDEX($OF$1:$OK$19,19,MATCH(ER13,$OF$1:$OK$1,0))+ER9*SUMPRODUCT($OL$7:$PC$7,$OL$10:$PC$10)*SUMPRODUCT($OF$10:$OI$10,$OF$19:$OI$19)+SUMPRODUCT($OL$7:$PC$7,$OL$11:$PC$11)*SUMPRODUCT($OF$11:$OI$11,$OF$19:$OI$19)+SUMPRODUCT($OL$7:$PC$7,$OL$14:$PC$14),"")</f>
        <v/>
      </c>
      <c r="ES19" s="19" t="str">
        <f t="array" ref="ES19">IF(ES7="1",ES416-PRODUCT(ES9,INDEX($OL$1:$PC$19,19,MATCH(ES$2&amp;ES$6,INDEX($OL$1:$PC$19,2,)&amp;INDEX($OL$1:$PC$19,6,),0)))+ES9*SUMPRODUCT($OL$7:$PC$7,$OL$19:$PC$19)-ES$12*INDEX($OF$1:$OK$19,19,MATCH(ES13,$OF$1:$OK$1,0))+ES9*SUMPRODUCT($OL$7:$PC$7,$OL$10:$PC$10)*SUMPRODUCT($OF$10:$OI$10,$OF$19:$OI$19)+SUMPRODUCT($OL$7:$PC$7,$OL$11:$PC$11)*SUMPRODUCT($OF$11:$OI$11,$OF$19:$OI$19)+SUMPRODUCT($OL$7:$PC$7,$OL$14:$PC$14),"")</f>
        <v/>
      </c>
      <c r="ET19" s="19" t="str">
        <f t="array" ref="ET19">IF(ET7="1",ET416-PRODUCT(ET9,INDEX($OL$1:$PC$19,19,MATCH(ET$2&amp;ET$6,INDEX($OL$1:$PC$19,2,)&amp;INDEX($OL$1:$PC$19,6,),0)))+ET9*SUMPRODUCT($OL$7:$PC$7,$OL$19:$PC$19)-ET$12*INDEX($OF$1:$OK$19,19,MATCH(ET13,$OF$1:$OK$1,0))+ET9*SUMPRODUCT($OL$7:$PC$7,$OL$10:$PC$10)*SUMPRODUCT($OF$10:$OI$10,$OF$19:$OI$19)+SUMPRODUCT($OL$7:$PC$7,$OL$11:$PC$11)*SUMPRODUCT($OF$11:$OI$11,$OF$19:$OI$19)+SUMPRODUCT($OL$7:$PC$7,$OL$14:$PC$14),"")</f>
        <v/>
      </c>
      <c r="EU19" s="19" t="str">
        <f t="array" ref="EU19">IF(EU7="1",EU416-PRODUCT(EU9,INDEX($OL$1:$PC$19,19,MATCH(EU$2&amp;EU$6,INDEX($OL$1:$PC$19,2,)&amp;INDEX($OL$1:$PC$19,6,),0)))+EU9*SUMPRODUCT($OL$7:$PC$7,$OL$19:$PC$19)-EU$12*INDEX($OF$1:$OK$19,19,MATCH(EU13,$OF$1:$OK$1,0))+EU9*SUMPRODUCT($OL$7:$PC$7,$OL$10:$PC$10)*SUMPRODUCT($OF$10:$OI$10,$OF$19:$OI$19)+SUMPRODUCT($OL$7:$PC$7,$OL$11:$PC$11)*SUMPRODUCT($OF$11:$OI$11,$OF$19:$OI$19)+SUMPRODUCT($OL$7:$PC$7,$OL$14:$PC$14),"")</f>
        <v/>
      </c>
      <c r="EV19" s="19" t="str">
        <f t="array" ref="EV19">IF(EV7="1",EV416-PRODUCT(EV9,INDEX($OL$1:$PC$19,19,MATCH(EV$2&amp;EV$6,INDEX($OL$1:$PC$19,2,)&amp;INDEX($OL$1:$PC$19,6,),0)))+EV9*SUMPRODUCT($OL$7:$PC$7,$OL$19:$PC$19)-EV$12*INDEX($OF$1:$OK$19,19,MATCH(EV13,$OF$1:$OK$1,0))+EV9*SUMPRODUCT($OL$7:$PC$7,$OL$10:$PC$10)*SUMPRODUCT($OF$10:$OI$10,$OF$19:$OI$19)+SUMPRODUCT($OL$7:$PC$7,$OL$11:$PC$11)*SUMPRODUCT($OF$11:$OI$11,$OF$19:$OI$19)+SUMPRODUCT($OL$7:$PC$7,$OL$14:$PC$14),"")</f>
        <v/>
      </c>
      <c r="EW19" s="19" t="str">
        <f t="array" ref="EW19">IF(EW7="1",EW416-PRODUCT(EW9,INDEX($OL$1:$PC$19,19,MATCH(EW$2&amp;EW$6,INDEX($OL$1:$PC$19,2,)&amp;INDEX($OL$1:$PC$19,6,),0)))+EW9*SUMPRODUCT($OL$7:$PC$7,$OL$19:$PC$19)-EW$12*INDEX($OF$1:$OK$19,19,MATCH(EW13,$OF$1:$OK$1,0))+EW9*SUMPRODUCT($OL$7:$PC$7,$OL$10:$PC$10)*SUMPRODUCT($OF$10:$OI$10,$OF$19:$OI$19)+SUMPRODUCT($OL$7:$PC$7,$OL$11:$PC$11)*SUMPRODUCT($OF$11:$OI$11,$OF$19:$OI$19)+SUMPRODUCT($OL$7:$PC$7,$OL$14:$PC$14),"")</f>
        <v/>
      </c>
      <c r="EX19" s="19" t="str">
        <f t="array" ref="EX19">IF(EX7="1",EX416-PRODUCT(EX9,INDEX($OL$1:$PC$19,19,MATCH(EX$2&amp;EX$6,INDEX($OL$1:$PC$19,2,)&amp;INDEX($OL$1:$PC$19,6,),0)))+EX9*SUMPRODUCT($OL$7:$PC$7,$OL$19:$PC$19)-EX$12*INDEX($OF$1:$OK$19,19,MATCH(EX13,$OF$1:$OK$1,0))+EX9*SUMPRODUCT($OL$7:$PC$7,$OL$10:$PC$10)*SUMPRODUCT($OF$10:$OI$10,$OF$19:$OI$19)+SUMPRODUCT($OL$7:$PC$7,$OL$11:$PC$11)*SUMPRODUCT($OF$11:$OI$11,$OF$19:$OI$19)+SUMPRODUCT($OL$7:$PC$7,$OL$14:$PC$14),"")</f>
        <v/>
      </c>
      <c r="EY19" s="19" t="str">
        <f t="array" ref="EY19">IF(EY7="1",EY416-PRODUCT(EY9,INDEX($OL$1:$PC$19,19,MATCH(EY$2&amp;EY$6,INDEX($OL$1:$PC$19,2,)&amp;INDEX($OL$1:$PC$19,6,),0)))+EY9*SUMPRODUCT($OL$7:$PC$7,$OL$19:$PC$19)-EY$12*INDEX($OF$1:$OK$19,19,MATCH(EY13,$OF$1:$OK$1,0))+EY9*SUMPRODUCT($OL$7:$PC$7,$OL$10:$PC$10)*SUMPRODUCT($OF$10:$OI$10,$OF$19:$OI$19)+SUMPRODUCT($OL$7:$PC$7,$OL$11:$PC$11)*SUMPRODUCT($OF$11:$OI$11,$OF$19:$OI$19)+SUMPRODUCT($OL$7:$PC$7,$OL$14:$PC$14),"")</f>
        <v/>
      </c>
      <c r="EZ19" s="19" t="str">
        <f t="array" ref="EZ19">IF(EZ7="1",EZ416-PRODUCT(EZ9,INDEX($OL$1:$PC$19,19,MATCH(EZ$2&amp;EZ$6,INDEX($OL$1:$PC$19,2,)&amp;INDEX($OL$1:$PC$19,6,),0)))+EZ9*SUMPRODUCT($OL$7:$PC$7,$OL$19:$PC$19)-EZ$12*INDEX($OF$1:$OK$19,19,MATCH(EZ13,$OF$1:$OK$1,0))+EZ9*SUMPRODUCT($OL$7:$PC$7,$OL$10:$PC$10)*SUMPRODUCT($OF$10:$OI$10,$OF$19:$OI$19)+SUMPRODUCT($OL$7:$PC$7,$OL$11:$PC$11)*SUMPRODUCT($OF$11:$OI$11,$OF$19:$OI$19)+SUMPRODUCT($OL$7:$PC$7,$OL$14:$PC$14),"")</f>
        <v/>
      </c>
      <c r="FA19" s="19" t="str">
        <f t="array" ref="FA19">IF(FA7="1",FA416-PRODUCT(FA9,INDEX($OL$1:$PC$19,19,MATCH(FA$2&amp;FA$6,INDEX($OL$1:$PC$19,2,)&amp;INDEX($OL$1:$PC$19,6,),0)))+FA9*SUMPRODUCT($OL$7:$PC$7,$OL$19:$PC$19)-FA$12*INDEX($OF$1:$OK$19,19,MATCH(FA13,$OF$1:$OK$1,0))+FA9*SUMPRODUCT($OL$7:$PC$7,$OL$10:$PC$10)*SUMPRODUCT($OF$10:$OI$10,$OF$19:$OI$19)+SUMPRODUCT($OL$7:$PC$7,$OL$11:$PC$11)*SUMPRODUCT($OF$11:$OI$11,$OF$19:$OI$19)+SUMPRODUCT($OL$7:$PC$7,$OL$14:$PC$14),"")</f>
        <v/>
      </c>
      <c r="FB19" s="19" t="str">
        <f t="array" ref="FB19">IF(FB7="1",FB416-PRODUCT(FB9,INDEX($OL$1:$PC$19,19,MATCH(FB$2&amp;FB$6,INDEX($OL$1:$PC$19,2,)&amp;INDEX($OL$1:$PC$19,6,),0)))+FB9*SUMPRODUCT($OL$7:$PC$7,$OL$19:$PC$19)-FB$12*INDEX($OF$1:$OK$19,19,MATCH(FB13,$OF$1:$OK$1,0))+FB9*SUMPRODUCT($OL$7:$PC$7,$OL$10:$PC$10)*SUMPRODUCT($OF$10:$OI$10,$OF$19:$OI$19)+SUMPRODUCT($OL$7:$PC$7,$OL$11:$PC$11)*SUMPRODUCT($OF$11:$OI$11,$OF$19:$OI$19)+SUMPRODUCT($OL$7:$PC$7,$OL$14:$PC$14),"")</f>
        <v/>
      </c>
      <c r="FC19" s="19" t="str">
        <f t="array" ref="FC19">IF(FC7="1",FC416-PRODUCT(FC9,INDEX($OL$1:$PC$19,19,MATCH(FC$2&amp;FC$6,INDEX($OL$1:$PC$19,2,)&amp;INDEX($OL$1:$PC$19,6,),0)))+FC9*SUMPRODUCT($OL$7:$PC$7,$OL$19:$PC$19)-FC$12*INDEX($OF$1:$OK$19,19,MATCH(FC13,$OF$1:$OK$1,0))+FC9*SUMPRODUCT($OL$7:$PC$7,$OL$10:$PC$10)*SUMPRODUCT($OF$10:$OI$10,$OF$19:$OI$19)+SUMPRODUCT($OL$7:$PC$7,$OL$11:$PC$11)*SUMPRODUCT($OF$11:$OI$11,$OF$19:$OI$19)+SUMPRODUCT($OL$7:$PC$7,$OL$14:$PC$14),"")</f>
        <v/>
      </c>
      <c r="FD19" s="19" t="str">
        <f t="array" ref="FD19">IF(FD7="1",FD416-PRODUCT(FD9,INDEX($OL$1:$PC$19,19,MATCH(FD$2&amp;FD$6,INDEX($OL$1:$PC$19,2,)&amp;INDEX($OL$1:$PC$19,6,),0)))+FD9*SUMPRODUCT($OL$7:$PC$7,$OL$19:$PC$19)-FD$12*INDEX($OF$1:$OK$19,19,MATCH(FD13,$OF$1:$OK$1,0))+FD9*SUMPRODUCT($OL$7:$PC$7,$OL$10:$PC$10)*SUMPRODUCT($OF$10:$OI$10,$OF$19:$OI$19)+SUMPRODUCT($OL$7:$PC$7,$OL$11:$PC$11)*SUMPRODUCT($OF$11:$OI$11,$OF$19:$OI$19)+SUMPRODUCT($OL$7:$PC$7,$OL$14:$PC$14),"")</f>
        <v/>
      </c>
      <c r="FE19" s="19" t="str">
        <f t="array" ref="FE19">IF(FE7="1",FE416-PRODUCT(FE9,INDEX($OL$1:$PC$19,19,MATCH(FE$2&amp;FE$6,INDEX($OL$1:$PC$19,2,)&amp;INDEX($OL$1:$PC$19,6,),0)))+FE9*SUMPRODUCT($OL$7:$PC$7,$OL$19:$PC$19)-FE$12*INDEX($OF$1:$OK$19,19,MATCH(FE13,$OF$1:$OK$1,0))+FE9*SUMPRODUCT($OL$7:$PC$7,$OL$10:$PC$10)*SUMPRODUCT($OF$10:$OI$10,$OF$19:$OI$19)+SUMPRODUCT($OL$7:$PC$7,$OL$11:$PC$11)*SUMPRODUCT($OF$11:$OI$11,$OF$19:$OI$19)+SUMPRODUCT($OL$7:$PC$7,$OL$14:$PC$14),"")</f>
        <v/>
      </c>
      <c r="FF19" s="19" t="str">
        <f t="array" ref="FF19">IF(FF7="1",FF416-PRODUCT(FF9,INDEX($OL$1:$PC$19,19,MATCH(FF$2&amp;FF$6,INDEX($OL$1:$PC$19,2,)&amp;INDEX($OL$1:$PC$19,6,),0)))+FF9*SUMPRODUCT($OL$7:$PC$7,$OL$19:$PC$19)-FF$12*INDEX($OF$1:$OK$19,19,MATCH(FF13,$OF$1:$OK$1,0))+FF9*SUMPRODUCT($OL$7:$PC$7,$OL$10:$PC$10)*SUMPRODUCT($OF$10:$OI$10,$OF$19:$OI$19)+SUMPRODUCT($OL$7:$PC$7,$OL$11:$PC$11)*SUMPRODUCT($OF$11:$OI$11,$OF$19:$OI$19)+SUMPRODUCT($OL$7:$PC$7,$OL$14:$PC$14),"")</f>
        <v/>
      </c>
      <c r="FG19" s="19" t="str">
        <f t="array" ref="FG19">IF(FG7="1",FG416-PRODUCT(FG9,INDEX($OL$1:$PC$19,19,MATCH(FG$2&amp;FG$6,INDEX($OL$1:$PC$19,2,)&amp;INDEX($OL$1:$PC$19,6,),0)))+FG9*SUMPRODUCT($OL$7:$PC$7,$OL$19:$PC$19)-FG$12*INDEX($OF$1:$OK$19,19,MATCH(FG13,$OF$1:$OK$1,0))+FG9*SUMPRODUCT($OL$7:$PC$7,$OL$10:$PC$10)*SUMPRODUCT($OF$10:$OI$10,$OF$19:$OI$19)+SUMPRODUCT($OL$7:$PC$7,$OL$11:$PC$11)*SUMPRODUCT($OF$11:$OI$11,$OF$19:$OI$19)+SUMPRODUCT($OL$7:$PC$7,$OL$14:$PC$14),"")</f>
        <v/>
      </c>
      <c r="FH19" s="19" t="str">
        <f t="array" ref="FH19">IF(FH7="1",FH416-PRODUCT(FH9,INDEX($OL$1:$PC$19,19,MATCH(FH$2&amp;FH$6,INDEX($OL$1:$PC$19,2,)&amp;INDEX($OL$1:$PC$19,6,),0)))+FH9*SUMPRODUCT($OL$7:$PC$7,$OL$19:$PC$19)-FH$12*INDEX($OF$1:$OK$19,19,MATCH(FH13,$OF$1:$OK$1,0))+FH9*SUMPRODUCT($OL$7:$PC$7,$OL$10:$PC$10)*SUMPRODUCT($OF$10:$OI$10,$OF$19:$OI$19)+SUMPRODUCT($OL$7:$PC$7,$OL$11:$PC$11)*SUMPRODUCT($OF$11:$OI$11,$OF$19:$OI$19)+SUMPRODUCT($OL$7:$PC$7,$OL$14:$PC$14),"")</f>
        <v/>
      </c>
      <c r="FI19" s="19" t="str">
        <f t="array" ref="FI19">IF(FI7="1",FI416-PRODUCT(FI9,INDEX($OL$1:$PC$19,19,MATCH(FI$2&amp;FI$6,INDEX($OL$1:$PC$19,2,)&amp;INDEX($OL$1:$PC$19,6,),0)))+FI9*SUMPRODUCT($OL$7:$PC$7,$OL$19:$PC$19)-FI$12*INDEX($OF$1:$OK$19,19,MATCH(FI13,$OF$1:$OK$1,0))+FI9*SUMPRODUCT($OL$7:$PC$7,$OL$10:$PC$10)*SUMPRODUCT($OF$10:$OI$10,$OF$19:$OI$19)+SUMPRODUCT($OL$7:$PC$7,$OL$11:$PC$11)*SUMPRODUCT($OF$11:$OI$11,$OF$19:$OI$19)+SUMPRODUCT($OL$7:$PC$7,$OL$14:$PC$14),"")</f>
        <v/>
      </c>
      <c r="FJ19" s="19" t="str">
        <f t="array" ref="FJ19">IF(FJ7="1",FJ416-PRODUCT(FJ9,INDEX($OL$1:$PC$19,19,MATCH(FJ$2&amp;FJ$6,INDEX($OL$1:$PC$19,2,)&amp;INDEX($OL$1:$PC$19,6,),0)))+FJ9*SUMPRODUCT($OL$7:$PC$7,$OL$19:$PC$19)-FJ$12*INDEX($OF$1:$OK$19,19,MATCH(FJ13,$OF$1:$OK$1,0))+FJ9*SUMPRODUCT($OL$7:$PC$7,$OL$10:$PC$10)*SUMPRODUCT($OF$10:$OI$10,$OF$19:$OI$19)+SUMPRODUCT($OL$7:$PC$7,$OL$11:$PC$11)*SUMPRODUCT($OF$11:$OI$11,$OF$19:$OI$19)+SUMPRODUCT($OL$7:$PC$7,$OL$14:$PC$14),"")</f>
        <v/>
      </c>
      <c r="FK19" s="19" t="str">
        <f t="array" ref="FK19">IF(FK7="1",FK416-PRODUCT(FK9,INDEX($OL$1:$PC$19,19,MATCH(FK$2&amp;FK$6,INDEX($OL$1:$PC$19,2,)&amp;INDEX($OL$1:$PC$19,6,),0)))+FK9*SUMPRODUCT($OL$7:$PC$7,$OL$19:$PC$19)-FK$12*INDEX($OF$1:$OK$19,19,MATCH(FK13,$OF$1:$OK$1,0))+FK9*SUMPRODUCT($OL$7:$PC$7,$OL$10:$PC$10)*SUMPRODUCT($OF$10:$OI$10,$OF$19:$OI$19)+SUMPRODUCT($OL$7:$PC$7,$OL$11:$PC$11)*SUMPRODUCT($OF$11:$OI$11,$OF$19:$OI$19)+SUMPRODUCT($OL$7:$PC$7,$OL$14:$PC$14),"")</f>
        <v/>
      </c>
      <c r="FL19" s="19" t="str">
        <f t="array" ref="FL19">IF(FL7="1",FL416-PRODUCT(FL9,INDEX($OL$1:$PC$19,19,MATCH(FL$2&amp;FL$6,INDEX($OL$1:$PC$19,2,)&amp;INDEX($OL$1:$PC$19,6,),0)))+FL9*SUMPRODUCT($OL$7:$PC$7,$OL$19:$PC$19)-FL$12*INDEX($OF$1:$OK$19,19,MATCH(FL13,$OF$1:$OK$1,0))+FL9*SUMPRODUCT($OL$7:$PC$7,$OL$10:$PC$10)*SUMPRODUCT($OF$10:$OI$10,$OF$19:$OI$19)+SUMPRODUCT($OL$7:$PC$7,$OL$11:$PC$11)*SUMPRODUCT($OF$11:$OI$11,$OF$19:$OI$19)+SUMPRODUCT($OL$7:$PC$7,$OL$14:$PC$14),"")</f>
        <v/>
      </c>
      <c r="FM19" s="19" t="str">
        <f t="array" ref="FM19">IF(FM7="1",FM416-PRODUCT(FM9,INDEX($OL$1:$PC$19,19,MATCH(FM$2&amp;FM$6,INDEX($OL$1:$PC$19,2,)&amp;INDEX($OL$1:$PC$19,6,),0)))+FM9*SUMPRODUCT($OL$7:$PC$7,$OL$19:$PC$19)-FM$12*INDEX($OF$1:$OK$19,19,MATCH(FM13,$OF$1:$OK$1,0))+FM9*SUMPRODUCT($OL$7:$PC$7,$OL$10:$PC$10)*SUMPRODUCT($OF$10:$OI$10,$OF$19:$OI$19)+SUMPRODUCT($OL$7:$PC$7,$OL$11:$PC$11)*SUMPRODUCT($OF$11:$OI$11,$OF$19:$OI$19)+SUMPRODUCT($OL$7:$PC$7,$OL$14:$PC$14),"")</f>
        <v/>
      </c>
      <c r="FN19" s="19" t="str">
        <f t="array" ref="FN19">IF(FN7="1",FN416-PRODUCT(FN9,INDEX($OL$1:$PC$19,19,MATCH(FN$2&amp;FN$6,INDEX($OL$1:$PC$19,2,)&amp;INDEX($OL$1:$PC$19,6,),0)))+FN9*SUMPRODUCT($OL$7:$PC$7,$OL$19:$PC$19)-FN$12*INDEX($OF$1:$OK$19,19,MATCH(FN13,$OF$1:$OK$1,0))+FN9*SUMPRODUCT($OL$7:$PC$7,$OL$10:$PC$10)*SUMPRODUCT($OF$10:$OI$10,$OF$19:$OI$19)+SUMPRODUCT($OL$7:$PC$7,$OL$11:$PC$11)*SUMPRODUCT($OF$11:$OI$11,$OF$19:$OI$19)+SUMPRODUCT($OL$7:$PC$7,$OL$14:$PC$14),"")</f>
        <v/>
      </c>
      <c r="FO19" s="19" t="str">
        <f t="array" ref="FO19">IF(FO7="1",FO416-PRODUCT(FO9,INDEX($OL$1:$PC$19,19,MATCH(FO$2&amp;FO$6,INDEX($OL$1:$PC$19,2,)&amp;INDEX($OL$1:$PC$19,6,),0)))+FO9*SUMPRODUCT($OL$7:$PC$7,$OL$19:$PC$19)-FO$12*INDEX($OF$1:$OK$19,19,MATCH(FO13,$OF$1:$OK$1,0))+FO9*SUMPRODUCT($OL$7:$PC$7,$OL$10:$PC$10)*SUMPRODUCT($OF$10:$OI$10,$OF$19:$OI$19)+SUMPRODUCT($OL$7:$PC$7,$OL$11:$PC$11)*SUMPRODUCT($OF$11:$OI$11,$OF$19:$OI$19)+SUMPRODUCT($OL$7:$PC$7,$OL$14:$PC$14),"")</f>
        <v/>
      </c>
      <c r="FP19" s="19" t="str">
        <f t="array" ref="FP19">IF(FP7="1",FP416-PRODUCT(FP9,INDEX($OL$1:$PC$19,19,MATCH(FP$2&amp;FP$6,INDEX($OL$1:$PC$19,2,)&amp;INDEX($OL$1:$PC$19,6,),0)))+FP9*SUMPRODUCT($OL$7:$PC$7,$OL$19:$PC$19)-FP$12*INDEX($OF$1:$OK$19,19,MATCH(FP13,$OF$1:$OK$1,0))+FP9*SUMPRODUCT($OL$7:$PC$7,$OL$10:$PC$10)*SUMPRODUCT($OF$10:$OI$10,$OF$19:$OI$19)+SUMPRODUCT($OL$7:$PC$7,$OL$11:$PC$11)*SUMPRODUCT($OF$11:$OI$11,$OF$19:$OI$19)+SUMPRODUCT($OL$7:$PC$7,$OL$14:$PC$14),"")</f>
        <v/>
      </c>
      <c r="FQ19" s="19" t="str">
        <f t="array" ref="FQ19">IF(FQ7="1",FQ416-PRODUCT(FQ9,INDEX($OL$1:$PC$19,19,MATCH(FQ$2&amp;FQ$6,INDEX($OL$1:$PC$19,2,)&amp;INDEX($OL$1:$PC$19,6,),0)))+FQ9*SUMPRODUCT($OL$7:$PC$7,$OL$19:$PC$19)-FQ$12*INDEX($OF$1:$OK$19,19,MATCH(FQ13,$OF$1:$OK$1,0))+FQ9*SUMPRODUCT($OL$7:$PC$7,$OL$10:$PC$10)*SUMPRODUCT($OF$10:$OI$10,$OF$19:$OI$19)+SUMPRODUCT($OL$7:$PC$7,$OL$11:$PC$11)*SUMPRODUCT($OF$11:$OI$11,$OF$19:$OI$19)+SUMPRODUCT($OL$7:$PC$7,$OL$14:$PC$14),"")</f>
        <v/>
      </c>
      <c r="FR19" s="19" t="str">
        <f t="array" ref="FR19">IF(FR7="1",FR416-PRODUCT(FR9,INDEX($OL$1:$PC$19,19,MATCH(FR$2&amp;FR$6,INDEX($OL$1:$PC$19,2,)&amp;INDEX($OL$1:$PC$19,6,),0)))+FR9*SUMPRODUCT($OL$7:$PC$7,$OL$19:$PC$19)-FR$12*INDEX($OF$1:$OK$19,19,MATCH(FR13,$OF$1:$OK$1,0))+FR9*SUMPRODUCT($OL$7:$PC$7,$OL$10:$PC$10)*SUMPRODUCT($OF$10:$OI$10,$OF$19:$OI$19)+SUMPRODUCT($OL$7:$PC$7,$OL$11:$PC$11)*SUMPRODUCT($OF$11:$OI$11,$OF$19:$OI$19)+SUMPRODUCT($OL$7:$PC$7,$OL$14:$PC$14),"")</f>
        <v/>
      </c>
      <c r="FS19" s="19" t="str">
        <f t="array" ref="FS19">IF(FS7="1",FS416-PRODUCT(FS9,INDEX($OL$1:$PC$19,19,MATCH(FS$2&amp;FS$6,INDEX($OL$1:$PC$19,2,)&amp;INDEX($OL$1:$PC$19,6,),0)))+FS9*SUMPRODUCT($OL$7:$PC$7,$OL$19:$PC$19)-FS$12*INDEX($OF$1:$OK$19,19,MATCH(FS13,$OF$1:$OK$1,0))+FS9*SUMPRODUCT($OL$7:$PC$7,$OL$10:$PC$10)*SUMPRODUCT($OF$10:$OI$10,$OF$19:$OI$19)+SUMPRODUCT($OL$7:$PC$7,$OL$11:$PC$11)*SUMPRODUCT($OF$11:$OI$11,$OF$19:$OI$19)+SUMPRODUCT($OL$7:$PC$7,$OL$14:$PC$14),"")</f>
        <v/>
      </c>
      <c r="FT19" s="19" t="str">
        <f t="array" ref="FT19">IF(FT7="1",FT416-PRODUCT(FT9,INDEX($OL$1:$PC$19,19,MATCH(FT$2&amp;FT$6,INDEX($OL$1:$PC$19,2,)&amp;INDEX($OL$1:$PC$19,6,),0)))+FT9*SUMPRODUCT($OL$7:$PC$7,$OL$19:$PC$19)-FT$12*INDEX($OF$1:$OK$19,19,MATCH(FT13,$OF$1:$OK$1,0))+FT9*SUMPRODUCT($OL$7:$PC$7,$OL$10:$PC$10)*SUMPRODUCT($OF$10:$OI$10,$OF$19:$OI$19)+SUMPRODUCT($OL$7:$PC$7,$OL$11:$PC$11)*SUMPRODUCT($OF$11:$OI$11,$OF$19:$OI$19)+SUMPRODUCT($OL$7:$PC$7,$OL$14:$PC$14),"")</f>
        <v/>
      </c>
      <c r="FU19" s="19" t="str">
        <f t="array" ref="FU19">IF(FU7="1",FU416-PRODUCT(FU9,INDEX($OL$1:$PC$19,19,MATCH(FU$2&amp;FU$6,INDEX($OL$1:$PC$19,2,)&amp;INDEX($OL$1:$PC$19,6,),0)))+FU9*SUMPRODUCT($OL$7:$PC$7,$OL$19:$PC$19)-FU$12*INDEX($OF$1:$OK$19,19,MATCH(FU13,$OF$1:$OK$1,0))+FU9*SUMPRODUCT($OL$7:$PC$7,$OL$10:$PC$10)*SUMPRODUCT($OF$10:$OI$10,$OF$19:$OI$19)+SUMPRODUCT($OL$7:$PC$7,$OL$11:$PC$11)*SUMPRODUCT($OF$11:$OI$11,$OF$19:$OI$19)+SUMPRODUCT($OL$7:$PC$7,$OL$14:$PC$14),"")</f>
        <v/>
      </c>
      <c r="FV19" s="19" t="str">
        <f t="array" ref="FV19">IF(FV7="1",FV416-PRODUCT(FV9,INDEX($OL$1:$PC$19,19,MATCH(FV$2&amp;FV$6,INDEX($OL$1:$PC$19,2,)&amp;INDEX($OL$1:$PC$19,6,),0)))+FV9*SUMPRODUCT($OL$7:$PC$7,$OL$19:$PC$19)-FV$12*INDEX($OF$1:$OK$19,19,MATCH(FV13,$OF$1:$OK$1,0))+FV9*SUMPRODUCT($OL$7:$PC$7,$OL$10:$PC$10)*SUMPRODUCT($OF$10:$OI$10,$OF$19:$OI$19)+SUMPRODUCT($OL$7:$PC$7,$OL$11:$PC$11)*SUMPRODUCT($OF$11:$OI$11,$OF$19:$OI$19)+SUMPRODUCT($OL$7:$PC$7,$OL$14:$PC$14),"")</f>
        <v/>
      </c>
      <c r="FW19" s="19" t="str">
        <f t="array" ref="FW19">IF(FW7="1",FW416-PRODUCT(FW9,INDEX($OL$1:$PC$19,19,MATCH(FW$2&amp;FW$6,INDEX($OL$1:$PC$19,2,)&amp;INDEX($OL$1:$PC$19,6,),0)))+FW9*SUMPRODUCT($OL$7:$PC$7,$OL$19:$PC$19)-FW$12*INDEX($OF$1:$OK$19,19,MATCH(FW13,$OF$1:$OK$1,0))+FW9*SUMPRODUCT($OL$7:$PC$7,$OL$10:$PC$10)*SUMPRODUCT($OF$10:$OI$10,$OF$19:$OI$19)+SUMPRODUCT($OL$7:$PC$7,$OL$11:$PC$11)*SUMPRODUCT($OF$11:$OI$11,$OF$19:$OI$19)+SUMPRODUCT($OL$7:$PC$7,$OL$14:$PC$14),"")</f>
        <v/>
      </c>
      <c r="FX19" s="19" t="str">
        <f t="array" ref="FX19">IF(FX7="1",FX416-PRODUCT(FX9,INDEX($OL$1:$PC$19,19,MATCH(FX$2&amp;FX$6,INDEX($OL$1:$PC$19,2,)&amp;INDEX($OL$1:$PC$19,6,),0)))+FX9*SUMPRODUCT($OL$7:$PC$7,$OL$19:$PC$19)-FX$12*INDEX($OF$1:$OK$19,19,MATCH(FX13,$OF$1:$OK$1,0))+FX9*SUMPRODUCT($OL$7:$PC$7,$OL$10:$PC$10)*SUMPRODUCT($OF$10:$OI$10,$OF$19:$OI$19)+SUMPRODUCT($OL$7:$PC$7,$OL$11:$PC$11)*SUMPRODUCT($OF$11:$OI$11,$OF$19:$OI$19)+SUMPRODUCT($OL$7:$PC$7,$OL$14:$PC$14),"")</f>
        <v/>
      </c>
      <c r="FY19" s="19" t="str">
        <f t="array" ref="FY19">IF(FY7="1",FY416-PRODUCT(FY9,INDEX($OL$1:$PC$19,19,MATCH(FY$2&amp;FY$6,INDEX($OL$1:$PC$19,2,)&amp;INDEX($OL$1:$PC$19,6,),0)))+FY9*SUMPRODUCT($OL$7:$PC$7,$OL$19:$PC$19)-FY$12*INDEX($OF$1:$OK$19,19,MATCH(FY13,$OF$1:$OK$1,0))+FY9*SUMPRODUCT($OL$7:$PC$7,$OL$10:$PC$10)*SUMPRODUCT($OF$10:$OI$10,$OF$19:$OI$19)+SUMPRODUCT($OL$7:$PC$7,$OL$11:$PC$11)*SUMPRODUCT($OF$11:$OI$11,$OF$19:$OI$19)+SUMPRODUCT($OL$7:$PC$7,$OL$14:$PC$14),"")</f>
        <v/>
      </c>
      <c r="FZ19" s="19" t="str">
        <f t="array" ref="FZ19">IF(FZ7="1",FZ416-PRODUCT(FZ9,INDEX($OL$1:$PC$19,19,MATCH(FZ$2&amp;FZ$6,INDEX($OL$1:$PC$19,2,)&amp;INDEX($OL$1:$PC$19,6,),0)))+FZ9*SUMPRODUCT($OL$7:$PC$7,$OL$19:$PC$19)-FZ$12*INDEX($OF$1:$OK$19,19,MATCH(FZ13,$OF$1:$OK$1,0))+FZ9*SUMPRODUCT($OL$7:$PC$7,$OL$10:$PC$10)*SUMPRODUCT($OF$10:$OI$10,$OF$19:$OI$19)+SUMPRODUCT($OL$7:$PC$7,$OL$11:$PC$11)*SUMPRODUCT($OF$11:$OI$11,$OF$19:$OI$19)+SUMPRODUCT($OL$7:$PC$7,$OL$14:$PC$14),"")</f>
        <v/>
      </c>
      <c r="GA19" s="19" t="str">
        <f t="array" ref="GA19">IF(GA7="1",GA416-PRODUCT(GA9,INDEX($OL$1:$PC$19,19,MATCH(GA$2&amp;GA$6,INDEX($OL$1:$PC$19,2,)&amp;INDEX($OL$1:$PC$19,6,),0)))+GA9*SUMPRODUCT($OL$7:$PC$7,$OL$19:$PC$19)-GA$12*INDEX($OF$1:$OK$19,19,MATCH(GA13,$OF$1:$OK$1,0))+GA9*SUMPRODUCT($OL$7:$PC$7,$OL$10:$PC$10)*SUMPRODUCT($OF$10:$OI$10,$OF$19:$OI$19)+SUMPRODUCT($OL$7:$PC$7,$OL$11:$PC$11)*SUMPRODUCT($OF$11:$OI$11,$OF$19:$OI$19)+SUMPRODUCT($OL$7:$PC$7,$OL$14:$PC$14),"")</f>
        <v/>
      </c>
      <c r="GB19" s="19" t="str">
        <f t="array" ref="GB19">IF(GB7="1",GB416-PRODUCT(GB9,INDEX($OL$1:$PC$19,19,MATCH(GB$2&amp;GB$6,INDEX($OL$1:$PC$19,2,)&amp;INDEX($OL$1:$PC$19,6,),0)))+GB9*SUMPRODUCT($OL$7:$PC$7,$OL$19:$PC$19)-GB$12*INDEX($OF$1:$OK$19,19,MATCH(GB13,$OF$1:$OK$1,0))+GB9*SUMPRODUCT($OL$7:$PC$7,$OL$10:$PC$10)*SUMPRODUCT($OF$10:$OI$10,$OF$19:$OI$19)+SUMPRODUCT($OL$7:$PC$7,$OL$11:$PC$11)*SUMPRODUCT($OF$11:$OI$11,$OF$19:$OI$19)+SUMPRODUCT($OL$7:$PC$7,$OL$14:$PC$14),"")</f>
        <v/>
      </c>
      <c r="GC19" s="19" t="str">
        <f t="array" ref="GC19">IF(GC7="1",GC416-PRODUCT(GC9,INDEX($OL$1:$PC$19,19,MATCH(GC$2&amp;GC$6,INDEX($OL$1:$PC$19,2,)&amp;INDEX($OL$1:$PC$19,6,),0)))+GC9*SUMPRODUCT($OL$7:$PC$7,$OL$19:$PC$19)-GC$12*INDEX($OF$1:$OK$19,19,MATCH(GC13,$OF$1:$OK$1,0))+GC9*SUMPRODUCT($OL$7:$PC$7,$OL$10:$PC$10)*SUMPRODUCT($OF$10:$OI$10,$OF$19:$OI$19)+SUMPRODUCT($OL$7:$PC$7,$OL$11:$PC$11)*SUMPRODUCT($OF$11:$OI$11,$OF$19:$OI$19)+SUMPRODUCT($OL$7:$PC$7,$OL$14:$PC$14),"")</f>
        <v/>
      </c>
      <c r="GD19" s="19" t="str">
        <f t="array" ref="GD19">IF(GD7="1",GD416-PRODUCT(GD9,INDEX($OL$1:$PC$19,19,MATCH(GD$2&amp;GD$6,INDEX($OL$1:$PC$19,2,)&amp;INDEX($OL$1:$PC$19,6,),0)))+GD9*SUMPRODUCT($OL$7:$PC$7,$OL$19:$PC$19)-GD$12*INDEX($OF$1:$OK$19,19,MATCH(GD13,$OF$1:$OK$1,0))+GD9*SUMPRODUCT($OL$7:$PC$7,$OL$10:$PC$10)*SUMPRODUCT($OF$10:$OI$10,$OF$19:$OI$19)+SUMPRODUCT($OL$7:$PC$7,$OL$11:$PC$11)*SUMPRODUCT($OF$11:$OI$11,$OF$19:$OI$19)+SUMPRODUCT($OL$7:$PC$7,$OL$14:$PC$14),"")</f>
        <v/>
      </c>
      <c r="GE19" s="19" t="str">
        <f t="array" ref="GE19">IF(GE7="1",GE416-PRODUCT(GE9,INDEX($OL$1:$PC$19,19,MATCH(GE$2&amp;GE$6,INDEX($OL$1:$PC$19,2,)&amp;INDEX($OL$1:$PC$19,6,),0)))+GE9*SUMPRODUCT($OL$7:$PC$7,$OL$19:$PC$19)-GE$12*INDEX($OF$1:$OK$19,19,MATCH(GE13,$OF$1:$OK$1,0))+GE9*SUMPRODUCT($OL$7:$PC$7,$OL$10:$PC$10)*SUMPRODUCT($OF$10:$OI$10,$OF$19:$OI$19)+SUMPRODUCT($OL$7:$PC$7,$OL$11:$PC$11)*SUMPRODUCT($OF$11:$OI$11,$OF$19:$OI$19)+SUMPRODUCT($OL$7:$PC$7,$OL$14:$PC$14),"")</f>
        <v/>
      </c>
      <c r="GF19" s="19" t="str">
        <f t="array" ref="GF19">IF(GF7="1",GF416-PRODUCT(GF9,INDEX($OL$1:$PC$19,19,MATCH(GF$2&amp;GF$6,INDEX($OL$1:$PC$19,2,)&amp;INDEX($OL$1:$PC$19,6,),0)))+GF9*SUMPRODUCT($OL$7:$PC$7,$OL$19:$PC$19)-GF$12*INDEX($OF$1:$OK$19,19,MATCH(GF13,$OF$1:$OK$1,0))+GF9*SUMPRODUCT($OL$7:$PC$7,$OL$10:$PC$10)*SUMPRODUCT($OF$10:$OI$10,$OF$19:$OI$19)+SUMPRODUCT($OL$7:$PC$7,$OL$11:$PC$11)*SUMPRODUCT($OF$11:$OI$11,$OF$19:$OI$19)+SUMPRODUCT($OL$7:$PC$7,$OL$14:$PC$14),"")</f>
        <v/>
      </c>
      <c r="GG19" s="19" t="str">
        <f t="array" ref="GG19">IF(GG7="1",GG416-PRODUCT(GG9,INDEX($OL$1:$PC$19,19,MATCH(GG$2&amp;GG$6,INDEX($OL$1:$PC$19,2,)&amp;INDEX($OL$1:$PC$19,6,),0)))+GG9*SUMPRODUCT($OL$7:$PC$7,$OL$19:$PC$19)-GG$12*INDEX($OF$1:$OK$19,19,MATCH(GG13,$OF$1:$OK$1,0))+GG9*SUMPRODUCT($OL$7:$PC$7,$OL$10:$PC$10)*SUMPRODUCT($OF$10:$OI$10,$OF$19:$OI$19)+SUMPRODUCT($OL$7:$PC$7,$OL$11:$PC$11)*SUMPRODUCT($OF$11:$OI$11,$OF$19:$OI$19)+SUMPRODUCT($OL$7:$PC$7,$OL$14:$PC$14),"")</f>
        <v/>
      </c>
      <c r="GH19" s="19" t="str">
        <f t="array" ref="GH19">IF(GH7="1",GH416-PRODUCT(GH9,INDEX($OL$1:$PC$19,19,MATCH(GH$2&amp;GH$6,INDEX($OL$1:$PC$19,2,)&amp;INDEX($OL$1:$PC$19,6,),0)))+GH9*SUMPRODUCT($OL$7:$PC$7,$OL$19:$PC$19)-GH$12*INDEX($OF$1:$OK$19,19,MATCH(GH13,$OF$1:$OK$1,0))+GH9*SUMPRODUCT($OL$7:$PC$7,$OL$10:$PC$10)*SUMPRODUCT($OF$10:$OI$10,$OF$19:$OI$19)+SUMPRODUCT($OL$7:$PC$7,$OL$11:$PC$11)*SUMPRODUCT($OF$11:$OI$11,$OF$19:$OI$19)+SUMPRODUCT($OL$7:$PC$7,$OL$14:$PC$14),"")</f>
        <v/>
      </c>
      <c r="GI19" s="19" t="str">
        <f t="array" ref="GI19">IF(GI7="1",GI416-PRODUCT(GI9,INDEX($OL$1:$PC$19,19,MATCH(GI$2&amp;GI$6,INDEX($OL$1:$PC$19,2,)&amp;INDEX($OL$1:$PC$19,6,),0)))+GI9*SUMPRODUCT($OL$7:$PC$7,$OL$19:$PC$19)-GI$12*INDEX($OF$1:$OK$19,19,MATCH(GI13,$OF$1:$OK$1,0))+GI9*SUMPRODUCT($OL$7:$PC$7,$OL$10:$PC$10)*SUMPRODUCT($OF$10:$OI$10,$OF$19:$OI$19)+SUMPRODUCT($OL$7:$PC$7,$OL$11:$PC$11)*SUMPRODUCT($OF$11:$OI$11,$OF$19:$OI$19)+SUMPRODUCT($OL$7:$PC$7,$OL$14:$PC$14),"")</f>
        <v/>
      </c>
      <c r="GJ19" s="19" t="str">
        <f t="array" ref="GJ19">IF(GJ7="1",GJ416-PRODUCT(GJ9,INDEX($OL$1:$PC$19,19,MATCH(GJ$2&amp;GJ$6,INDEX($OL$1:$PC$19,2,)&amp;INDEX($OL$1:$PC$19,6,),0)))+GJ9*SUMPRODUCT($OL$7:$PC$7,$OL$19:$PC$19)-GJ$12*INDEX($OF$1:$OK$19,19,MATCH(GJ13,$OF$1:$OK$1,0))+GJ9*SUMPRODUCT($OL$7:$PC$7,$OL$10:$PC$10)*SUMPRODUCT($OF$10:$OI$10,$OF$19:$OI$19)+SUMPRODUCT($OL$7:$PC$7,$OL$11:$PC$11)*SUMPRODUCT($OF$11:$OI$11,$OF$19:$OI$19)+SUMPRODUCT($OL$7:$PC$7,$OL$14:$PC$14),"")</f>
        <v/>
      </c>
      <c r="GK19" s="19" t="str">
        <f t="array" ref="GK19">IF(GK7="1",GK416-PRODUCT(GK9,INDEX($OL$1:$PC$19,19,MATCH(GK$2&amp;GK$6,INDEX($OL$1:$PC$19,2,)&amp;INDEX($OL$1:$PC$19,6,),0)))+GK9*SUMPRODUCT($OL$7:$PC$7,$OL$19:$PC$19)-GK$12*INDEX($OF$1:$OK$19,19,MATCH(GK13,$OF$1:$OK$1,0))+GK9*SUMPRODUCT($OL$7:$PC$7,$OL$10:$PC$10)*SUMPRODUCT($OF$10:$OI$10,$OF$19:$OI$19)+SUMPRODUCT($OL$7:$PC$7,$OL$11:$PC$11)*SUMPRODUCT($OF$11:$OI$11,$OF$19:$OI$19)+SUMPRODUCT($OL$7:$PC$7,$OL$14:$PC$14),"")</f>
        <v/>
      </c>
      <c r="GL19" s="19" t="str">
        <f t="array" ref="GL19">IF(GL7="1",GL416-PRODUCT(GL9,INDEX($OL$1:$PC$19,19,MATCH(GL$2&amp;GL$6,INDEX($OL$1:$PC$19,2,)&amp;INDEX($OL$1:$PC$19,6,),0)))+GL9*SUMPRODUCT($OL$7:$PC$7,$OL$19:$PC$19)-GL$12*INDEX($OF$1:$OK$19,19,MATCH(GL13,$OF$1:$OK$1,0))+GL9*SUMPRODUCT($OL$7:$PC$7,$OL$10:$PC$10)*SUMPRODUCT($OF$10:$OI$10,$OF$19:$OI$19)+SUMPRODUCT($OL$7:$PC$7,$OL$11:$PC$11)*SUMPRODUCT($OF$11:$OI$11,$OF$19:$OI$19)+SUMPRODUCT($OL$7:$PC$7,$OL$14:$PC$14),"")</f>
        <v/>
      </c>
      <c r="GM19" s="19" t="str">
        <f t="array" ref="GM19">IF(GM7="1",GM416-PRODUCT(GM9,INDEX($OL$1:$PC$19,19,MATCH(GM$2&amp;GM$6,INDEX($OL$1:$PC$19,2,)&amp;INDEX($OL$1:$PC$19,6,),0)))+GM9*SUMPRODUCT($OL$7:$PC$7,$OL$19:$PC$19)-GM$12*INDEX($OF$1:$OK$19,19,MATCH(GM13,$OF$1:$OK$1,0))+GM9*SUMPRODUCT($OL$7:$PC$7,$OL$10:$PC$10)*SUMPRODUCT($OF$10:$OI$10,$OF$19:$OI$19)+SUMPRODUCT($OL$7:$PC$7,$OL$11:$PC$11)*SUMPRODUCT($OF$11:$OI$11,$OF$19:$OI$19)+SUMPRODUCT($OL$7:$PC$7,$OL$14:$PC$14),"")</f>
        <v/>
      </c>
      <c r="GN19" s="19" t="str">
        <f t="array" ref="GN19">IF(GN7="1",GN416-PRODUCT(GN9,INDEX($OL$1:$PC$19,19,MATCH(GN$2&amp;GN$6,INDEX($OL$1:$PC$19,2,)&amp;INDEX($OL$1:$PC$19,6,),0)))+GN9*SUMPRODUCT($OL$7:$PC$7,$OL$19:$PC$19)-GN$12*INDEX($OF$1:$OK$19,19,MATCH(GN13,$OF$1:$OK$1,0))+GN9*SUMPRODUCT($OL$7:$PC$7,$OL$10:$PC$10)*SUMPRODUCT($OF$10:$OI$10,$OF$19:$OI$19)+SUMPRODUCT($OL$7:$PC$7,$OL$11:$PC$11)*SUMPRODUCT($OF$11:$OI$11,$OF$19:$OI$19)+SUMPRODUCT($OL$7:$PC$7,$OL$14:$PC$14),"")</f>
        <v/>
      </c>
      <c r="GO19" s="19" t="str">
        <f t="array" ref="GO19">IF(GO7="1",GO416-PRODUCT(GO9,INDEX($OL$1:$PC$19,19,MATCH(GO$2&amp;GO$6,INDEX($OL$1:$PC$19,2,)&amp;INDEX($OL$1:$PC$19,6,),0)))+GO9*SUMPRODUCT($OL$7:$PC$7,$OL$19:$PC$19)-GO$12*INDEX($OF$1:$OK$19,19,MATCH(GO13,$OF$1:$OK$1,0))+GO9*SUMPRODUCT($OL$7:$PC$7,$OL$10:$PC$10)*SUMPRODUCT($OF$10:$OI$10,$OF$19:$OI$19)+SUMPRODUCT($OL$7:$PC$7,$OL$11:$PC$11)*SUMPRODUCT($OF$11:$OI$11,$OF$19:$OI$19)+SUMPRODUCT($OL$7:$PC$7,$OL$14:$PC$14),"")</f>
        <v/>
      </c>
      <c r="GP19" s="19" t="str">
        <f t="array" ref="GP19">IF(GP7="1",GP416-PRODUCT(GP9,INDEX($OL$1:$PC$19,19,MATCH(GP$2&amp;GP$6,INDEX($OL$1:$PC$19,2,)&amp;INDEX($OL$1:$PC$19,6,),0)))+GP9*SUMPRODUCT($OL$7:$PC$7,$OL$19:$PC$19)-GP$12*INDEX($OF$1:$OK$19,19,MATCH(GP13,$OF$1:$OK$1,0))+GP9*SUMPRODUCT($OL$7:$PC$7,$OL$10:$PC$10)*SUMPRODUCT($OF$10:$OI$10,$OF$19:$OI$19)+SUMPRODUCT($OL$7:$PC$7,$OL$11:$PC$11)*SUMPRODUCT($OF$11:$OI$11,$OF$19:$OI$19)+SUMPRODUCT($OL$7:$PC$7,$OL$14:$PC$14),"")</f>
        <v/>
      </c>
      <c r="GQ19" s="19" t="str">
        <f t="array" ref="GQ19">IF(GQ7="1",GQ416-PRODUCT(GQ9,INDEX($OL$1:$PC$19,19,MATCH(GQ$2&amp;GQ$6,INDEX($OL$1:$PC$19,2,)&amp;INDEX($OL$1:$PC$19,6,),0)))+GQ9*SUMPRODUCT($OL$7:$PC$7,$OL$19:$PC$19)-GQ$12*INDEX($OF$1:$OK$19,19,MATCH(GQ13,$OF$1:$OK$1,0))+GQ9*SUMPRODUCT($OL$7:$PC$7,$OL$10:$PC$10)*SUMPRODUCT($OF$10:$OI$10,$OF$19:$OI$19)+SUMPRODUCT($OL$7:$PC$7,$OL$11:$PC$11)*SUMPRODUCT($OF$11:$OI$11,$OF$19:$OI$19)+SUMPRODUCT($OL$7:$PC$7,$OL$14:$PC$14),"")</f>
        <v/>
      </c>
      <c r="GR19" s="19" t="str">
        <f t="array" ref="GR19">IF(GR7="1",GR416-PRODUCT(GR9,INDEX($OL$1:$PC$19,19,MATCH(GR$2&amp;GR$6,INDEX($OL$1:$PC$19,2,)&amp;INDEX($OL$1:$PC$19,6,),0)))+GR9*SUMPRODUCT($OL$7:$PC$7,$OL$19:$PC$19)-GR$12*INDEX($OF$1:$OK$19,19,MATCH(GR13,$OF$1:$OK$1,0))+GR9*SUMPRODUCT($OL$7:$PC$7,$OL$10:$PC$10)*SUMPRODUCT($OF$10:$OI$10,$OF$19:$OI$19)+SUMPRODUCT($OL$7:$PC$7,$OL$11:$PC$11)*SUMPRODUCT($OF$11:$OI$11,$OF$19:$OI$19)+SUMPRODUCT($OL$7:$PC$7,$OL$14:$PC$14),"")</f>
        <v/>
      </c>
      <c r="GS19" s="19" t="str">
        <f t="array" ref="GS19">IF(GS7="1",GS416-PRODUCT(GS9,INDEX($OL$1:$PC$19,19,MATCH(GS$2&amp;GS$6,INDEX($OL$1:$PC$19,2,)&amp;INDEX($OL$1:$PC$19,6,),0)))+GS9*SUMPRODUCT($OL$7:$PC$7,$OL$19:$PC$19)-GS$12*INDEX($OF$1:$OK$19,19,MATCH(GS13,$OF$1:$OK$1,0))+GS9*SUMPRODUCT($OL$7:$PC$7,$OL$10:$PC$10)*SUMPRODUCT($OF$10:$OI$10,$OF$19:$OI$19)+SUMPRODUCT($OL$7:$PC$7,$OL$11:$PC$11)*SUMPRODUCT($OF$11:$OI$11,$OF$19:$OI$19)+SUMPRODUCT($OL$7:$PC$7,$OL$14:$PC$14),"")</f>
        <v/>
      </c>
      <c r="GT19" s="19" t="str">
        <f t="array" ref="GT19">IF(GT7="1",GT416-PRODUCT(GT9,INDEX($OL$1:$PC$19,19,MATCH(GT$2&amp;GT$6,INDEX($OL$1:$PC$19,2,)&amp;INDEX($OL$1:$PC$19,6,),0)))+GT9*SUMPRODUCT($OL$7:$PC$7,$OL$19:$PC$19)-GT$12*INDEX($OF$1:$OK$19,19,MATCH(GT13,$OF$1:$OK$1,0))+GT9*SUMPRODUCT($OL$7:$PC$7,$OL$10:$PC$10)*SUMPRODUCT($OF$10:$OI$10,$OF$19:$OI$19)+SUMPRODUCT($OL$7:$PC$7,$OL$11:$PC$11)*SUMPRODUCT($OF$11:$OI$11,$OF$19:$OI$19)+SUMPRODUCT($OL$7:$PC$7,$OL$14:$PC$14),"")</f>
        <v/>
      </c>
      <c r="GU19" s="19" t="str">
        <f t="array" ref="GU19">IF(GU7="1",GU416-PRODUCT(GU9,INDEX($OL$1:$PC$19,19,MATCH(GU$2&amp;GU$6,INDEX($OL$1:$PC$19,2,)&amp;INDEX($OL$1:$PC$19,6,),0)))+GU9*SUMPRODUCT($OL$7:$PC$7,$OL$19:$PC$19)-GU$12*INDEX($OF$1:$OK$19,19,MATCH(GU13,$OF$1:$OK$1,0))+GU9*SUMPRODUCT($OL$7:$PC$7,$OL$10:$PC$10)*SUMPRODUCT($OF$10:$OI$10,$OF$19:$OI$19)+SUMPRODUCT($OL$7:$PC$7,$OL$11:$PC$11)*SUMPRODUCT($OF$11:$OI$11,$OF$19:$OI$19)+SUMPRODUCT($OL$7:$PC$7,$OL$14:$PC$14),"")</f>
        <v/>
      </c>
      <c r="GV19" s="19" t="str">
        <f t="array" ref="GV19">IF(GV7="1",GV416-PRODUCT(GV9,INDEX($OL$1:$PC$19,19,MATCH(GV$2&amp;GV$6,INDEX($OL$1:$PC$19,2,)&amp;INDEX($OL$1:$PC$19,6,),0)))+GV9*SUMPRODUCT($OL$7:$PC$7,$OL$19:$PC$19)-GV$12*INDEX($OF$1:$OK$19,19,MATCH(GV13,$OF$1:$OK$1,0))+GV9*SUMPRODUCT($OL$7:$PC$7,$OL$10:$PC$10)*SUMPRODUCT($OF$10:$OI$10,$OF$19:$OI$19)+SUMPRODUCT($OL$7:$PC$7,$OL$11:$PC$11)*SUMPRODUCT($OF$11:$OI$11,$OF$19:$OI$19)+SUMPRODUCT($OL$7:$PC$7,$OL$14:$PC$14),"")</f>
        <v/>
      </c>
      <c r="GW19" s="19" t="str">
        <f t="array" ref="GW19">IF(GW7="1",GW416-PRODUCT(GW9,INDEX($OL$1:$PC$19,19,MATCH(GW$2&amp;GW$6,INDEX($OL$1:$PC$19,2,)&amp;INDEX($OL$1:$PC$19,6,),0)))+GW9*SUMPRODUCT($OL$7:$PC$7,$OL$19:$PC$19)-GW$12*INDEX($OF$1:$OK$19,19,MATCH(GW13,$OF$1:$OK$1,0))+GW9*SUMPRODUCT($OL$7:$PC$7,$OL$10:$PC$10)*SUMPRODUCT($OF$10:$OI$10,$OF$19:$OI$19)+SUMPRODUCT($OL$7:$PC$7,$OL$11:$PC$11)*SUMPRODUCT($OF$11:$OI$11,$OF$19:$OI$19)+SUMPRODUCT($OL$7:$PC$7,$OL$14:$PC$14),"")</f>
        <v/>
      </c>
      <c r="GX19" s="19" t="str">
        <f t="array" ref="GX19">IF(GX7="1",GX416-PRODUCT(GX9,INDEX($OL$1:$PC$19,19,MATCH(GX$2&amp;GX$6,INDEX($OL$1:$PC$19,2,)&amp;INDEX($OL$1:$PC$19,6,),0)))+GX9*SUMPRODUCT($OL$7:$PC$7,$OL$19:$PC$19)-GX$12*INDEX($OF$1:$OK$19,19,MATCH(GX13,$OF$1:$OK$1,0))+GX9*SUMPRODUCT($OL$7:$PC$7,$OL$10:$PC$10)*SUMPRODUCT($OF$10:$OI$10,$OF$19:$OI$19)+SUMPRODUCT($OL$7:$PC$7,$OL$11:$PC$11)*SUMPRODUCT($OF$11:$OI$11,$OF$19:$OI$19)+SUMPRODUCT($OL$7:$PC$7,$OL$14:$PC$14),"")</f>
        <v/>
      </c>
      <c r="GY19" s="19" t="str">
        <f t="array" ref="GY19">IF(GY7="1",GY416-PRODUCT(GY9,INDEX($OL$1:$PC$19,19,MATCH(GY$2&amp;GY$6,INDEX($OL$1:$PC$19,2,)&amp;INDEX($OL$1:$PC$19,6,),0)))+GY9*SUMPRODUCT($OL$7:$PC$7,$OL$19:$PC$19)-GY$12*INDEX($OF$1:$OK$19,19,MATCH(GY13,$OF$1:$OK$1,0))+GY9*SUMPRODUCT($OL$7:$PC$7,$OL$10:$PC$10)*SUMPRODUCT($OF$10:$OI$10,$OF$19:$OI$19)+SUMPRODUCT($OL$7:$PC$7,$OL$11:$PC$11)*SUMPRODUCT($OF$11:$OI$11,$OF$19:$OI$19)+SUMPRODUCT($OL$7:$PC$7,$OL$14:$PC$14),"")</f>
        <v/>
      </c>
      <c r="GZ19" s="19" t="str">
        <f t="array" ref="GZ19">IF(GZ7="1",GZ416-PRODUCT(GZ9,INDEX($OL$1:$PC$19,19,MATCH(GZ$2&amp;GZ$6,INDEX($OL$1:$PC$19,2,)&amp;INDEX($OL$1:$PC$19,6,),0)))+GZ9*SUMPRODUCT($OL$7:$PC$7,$OL$19:$PC$19)-GZ$12*INDEX($OF$1:$OK$19,19,MATCH(GZ13,$OF$1:$OK$1,0))+GZ9*SUMPRODUCT($OL$7:$PC$7,$OL$10:$PC$10)*SUMPRODUCT($OF$10:$OI$10,$OF$19:$OI$19)+SUMPRODUCT($OL$7:$PC$7,$OL$11:$PC$11)*SUMPRODUCT($OF$11:$OI$11,$OF$19:$OI$19)+SUMPRODUCT($OL$7:$PC$7,$OL$14:$PC$14),"")</f>
        <v/>
      </c>
      <c r="HA19" s="19" t="str">
        <f t="array" ref="HA19">IF(HA7="1",HA416-PRODUCT(HA9,INDEX($OL$1:$PC$19,19,MATCH(HA$2&amp;HA$6,INDEX($OL$1:$PC$19,2,)&amp;INDEX($OL$1:$PC$19,6,),0)))+HA9*SUMPRODUCT($OL$7:$PC$7,$OL$19:$PC$19)-HA$12*INDEX($OF$1:$OK$19,19,MATCH(HA13,$OF$1:$OK$1,0))+HA9*SUMPRODUCT($OL$7:$PC$7,$OL$10:$PC$10)*SUMPRODUCT($OF$10:$OI$10,$OF$19:$OI$19)+SUMPRODUCT($OL$7:$PC$7,$OL$11:$PC$11)*SUMPRODUCT($OF$11:$OI$11,$OF$19:$OI$19)+SUMPRODUCT($OL$7:$PC$7,$OL$14:$PC$14),"")</f>
        <v/>
      </c>
      <c r="HB19" s="19" t="str">
        <f t="array" ref="HB19">IF(HB7="1",HB416-PRODUCT(HB9,INDEX($OL$1:$PC$19,19,MATCH(HB$2&amp;HB$6,INDEX($OL$1:$PC$19,2,)&amp;INDEX($OL$1:$PC$19,6,),0)))+HB9*SUMPRODUCT($OL$7:$PC$7,$OL$19:$PC$19)-HB$12*INDEX($OF$1:$OK$19,19,MATCH(HB13,$OF$1:$OK$1,0))+HB9*SUMPRODUCT($OL$7:$PC$7,$OL$10:$PC$10)*SUMPRODUCT($OF$10:$OI$10,$OF$19:$OI$19)+SUMPRODUCT($OL$7:$PC$7,$OL$11:$PC$11)*SUMPRODUCT($OF$11:$OI$11,$OF$19:$OI$19)+SUMPRODUCT($OL$7:$PC$7,$OL$14:$PC$14),"")</f>
        <v/>
      </c>
      <c r="HC19" s="19" t="str">
        <f t="array" ref="HC19">IF(HC7="1",HC416-PRODUCT(HC9,INDEX($OL$1:$PC$19,19,MATCH(HC$2&amp;HC$6,INDEX($OL$1:$PC$19,2,)&amp;INDEX($OL$1:$PC$19,6,),0)))+HC9*SUMPRODUCT($OL$7:$PC$7,$OL$19:$PC$19)-HC$12*INDEX($OF$1:$OK$19,19,MATCH(HC13,$OF$1:$OK$1,0))+HC9*SUMPRODUCT($OL$7:$PC$7,$OL$10:$PC$10)*SUMPRODUCT($OF$10:$OI$10,$OF$19:$OI$19)+SUMPRODUCT($OL$7:$PC$7,$OL$11:$PC$11)*SUMPRODUCT($OF$11:$OI$11,$OF$19:$OI$19)+SUMPRODUCT($OL$7:$PC$7,$OL$14:$PC$14),"")</f>
        <v/>
      </c>
      <c r="HD19" s="19" t="str">
        <f t="array" ref="HD19">IF(HD7="1",HD416-PRODUCT(HD9,INDEX($OL$1:$PC$19,19,MATCH(HD$2&amp;HD$6,INDEX($OL$1:$PC$19,2,)&amp;INDEX($OL$1:$PC$19,6,),0)))+HD9*SUMPRODUCT($OL$7:$PC$7,$OL$19:$PC$19)-HD$12*INDEX($OF$1:$OK$19,19,MATCH(HD13,$OF$1:$OK$1,0))+HD9*SUMPRODUCT($OL$7:$PC$7,$OL$10:$PC$10)*SUMPRODUCT($OF$10:$OI$10,$OF$19:$OI$19)+SUMPRODUCT($OL$7:$PC$7,$OL$11:$PC$11)*SUMPRODUCT($OF$11:$OI$11,$OF$19:$OI$19)+SUMPRODUCT($OL$7:$PC$7,$OL$14:$PC$14),"")</f>
        <v/>
      </c>
      <c r="HE19" s="19" t="str">
        <f t="array" ref="HE19">IF(HE7="1",HE416-PRODUCT(HE9,INDEX($OL$1:$PC$19,19,MATCH(HE$2&amp;HE$6,INDEX($OL$1:$PC$19,2,)&amp;INDEX($OL$1:$PC$19,6,),0)))+HE9*SUMPRODUCT($OL$7:$PC$7,$OL$19:$PC$19)-HE$12*INDEX($OF$1:$OK$19,19,MATCH(HE13,$OF$1:$OK$1,0))+HE9*SUMPRODUCT($OL$7:$PC$7,$OL$10:$PC$10)*SUMPRODUCT($OF$10:$OI$10,$OF$19:$OI$19)+SUMPRODUCT($OL$7:$PC$7,$OL$11:$PC$11)*SUMPRODUCT($OF$11:$OI$11,$OF$19:$OI$19)+SUMPRODUCT($OL$7:$PC$7,$OL$14:$PC$14),"")</f>
        <v/>
      </c>
      <c r="HF19" s="19" t="str">
        <f t="array" ref="HF19">IF(HF7="1",HF416-PRODUCT(HF9,INDEX($OL$1:$PC$19,19,MATCH(HF$2&amp;HF$6,INDEX($OL$1:$PC$19,2,)&amp;INDEX($OL$1:$PC$19,6,),0)))+HF9*SUMPRODUCT($OL$7:$PC$7,$OL$19:$PC$19)-HF$12*INDEX($OF$1:$OK$19,19,MATCH(HF13,$OF$1:$OK$1,0))+HF9*SUMPRODUCT($OL$7:$PC$7,$OL$10:$PC$10)*SUMPRODUCT($OF$10:$OI$10,$OF$19:$OI$19)+SUMPRODUCT($OL$7:$PC$7,$OL$11:$PC$11)*SUMPRODUCT($OF$11:$OI$11,$OF$19:$OI$19)+SUMPRODUCT($OL$7:$PC$7,$OL$14:$PC$14),"")</f>
        <v/>
      </c>
      <c r="HG19" s="19" t="str">
        <f t="array" ref="HG19">IF(HG7="1",HG416-PRODUCT(HG9,INDEX($OL$1:$PC$19,19,MATCH(HG$2&amp;HG$6,INDEX($OL$1:$PC$19,2,)&amp;INDEX($OL$1:$PC$19,6,),0)))+HG9*SUMPRODUCT($OL$7:$PC$7,$OL$19:$PC$19)-HG$12*INDEX($OF$1:$OK$19,19,MATCH(HG13,$OF$1:$OK$1,0))+HG9*SUMPRODUCT($OL$7:$PC$7,$OL$10:$PC$10)*SUMPRODUCT($OF$10:$OI$10,$OF$19:$OI$19)+SUMPRODUCT($OL$7:$PC$7,$OL$11:$PC$11)*SUMPRODUCT($OF$11:$OI$11,$OF$19:$OI$19)+SUMPRODUCT($OL$7:$PC$7,$OL$14:$PC$14),"")</f>
        <v/>
      </c>
      <c r="HH19" s="19" t="str">
        <f t="array" ref="HH19">IF(HH7="1",HH416-PRODUCT(HH9,INDEX($OL$1:$PC$19,19,MATCH(HH$2&amp;HH$6,INDEX($OL$1:$PC$19,2,)&amp;INDEX($OL$1:$PC$19,6,),0)))+HH9*SUMPRODUCT($OL$7:$PC$7,$OL$19:$PC$19)-HH$12*INDEX($OF$1:$OK$19,19,MATCH(HH13,$OF$1:$OK$1,0))+HH9*SUMPRODUCT($OL$7:$PC$7,$OL$10:$PC$10)*SUMPRODUCT($OF$10:$OI$10,$OF$19:$OI$19)+SUMPRODUCT($OL$7:$PC$7,$OL$11:$PC$11)*SUMPRODUCT($OF$11:$OI$11,$OF$19:$OI$19)+SUMPRODUCT($OL$7:$PC$7,$OL$14:$PC$14),"")</f>
        <v/>
      </c>
      <c r="HI19" s="19" t="str">
        <f t="array" ref="HI19">IF(HI7="1",HI416-PRODUCT(HI9,INDEX($OL$1:$PC$19,19,MATCH(HI$2&amp;HI$6,INDEX($OL$1:$PC$19,2,)&amp;INDEX($OL$1:$PC$19,6,),0)))+HI9*SUMPRODUCT($OL$7:$PC$7,$OL$19:$PC$19)-HI$12*INDEX($OF$1:$OK$19,19,MATCH(HI13,$OF$1:$OK$1,0))+HI9*SUMPRODUCT($OL$7:$PC$7,$OL$10:$PC$10)*SUMPRODUCT($OF$10:$OI$10,$OF$19:$OI$19)+SUMPRODUCT($OL$7:$PC$7,$OL$11:$PC$11)*SUMPRODUCT($OF$11:$OI$11,$OF$19:$OI$19)+SUMPRODUCT($OL$7:$PC$7,$OL$14:$PC$14),"")</f>
        <v/>
      </c>
      <c r="HJ19" s="19" t="str">
        <f t="array" ref="HJ19">IF(HJ7="1",HJ416-PRODUCT(HJ9,INDEX($OL$1:$PC$19,19,MATCH(HJ$2&amp;HJ$6,INDEX($OL$1:$PC$19,2,)&amp;INDEX($OL$1:$PC$19,6,),0)))+HJ9*SUMPRODUCT($OL$7:$PC$7,$OL$19:$PC$19)-HJ$12*INDEX($OF$1:$OK$19,19,MATCH(HJ13,$OF$1:$OK$1,0))+HJ9*SUMPRODUCT($OL$7:$PC$7,$OL$10:$PC$10)*SUMPRODUCT($OF$10:$OI$10,$OF$19:$OI$19)+SUMPRODUCT($OL$7:$PC$7,$OL$11:$PC$11)*SUMPRODUCT($OF$11:$OI$11,$OF$19:$OI$19)+SUMPRODUCT($OL$7:$PC$7,$OL$14:$PC$14),"")</f>
        <v/>
      </c>
      <c r="HK19" s="19" t="str">
        <f t="array" ref="HK19">IF(HK7="1",HK416-PRODUCT(HK9,INDEX($OL$1:$PC$19,19,MATCH(HK$2&amp;HK$6,INDEX($OL$1:$PC$19,2,)&amp;INDEX($OL$1:$PC$19,6,),0)))+HK9*SUMPRODUCT($OL$7:$PC$7,$OL$19:$PC$19)-HK$12*INDEX($OF$1:$OK$19,19,MATCH(HK13,$OF$1:$OK$1,0))+HK9*SUMPRODUCT($OL$7:$PC$7,$OL$10:$PC$10)*SUMPRODUCT($OF$10:$OI$10,$OF$19:$OI$19)+SUMPRODUCT($OL$7:$PC$7,$OL$11:$PC$11)*SUMPRODUCT($OF$11:$OI$11,$OF$19:$OI$19)+SUMPRODUCT($OL$7:$PC$7,$OL$14:$PC$14),"")</f>
        <v/>
      </c>
      <c r="HL19" s="19" t="str">
        <f t="array" ref="HL19">IF(HL7="1",HL416-PRODUCT(HL9,INDEX($OL$1:$PC$19,19,MATCH(HL$2&amp;HL$6,INDEX($OL$1:$PC$19,2,)&amp;INDEX($OL$1:$PC$19,6,),0)))+HL9*SUMPRODUCT($OL$7:$PC$7,$OL$19:$PC$19)-HL$12*INDEX($OF$1:$OK$19,19,MATCH(HL13,$OF$1:$OK$1,0))+HL9*SUMPRODUCT($OL$7:$PC$7,$OL$10:$PC$10)*SUMPRODUCT($OF$10:$OI$10,$OF$19:$OI$19)+SUMPRODUCT($OL$7:$PC$7,$OL$11:$PC$11)*SUMPRODUCT($OF$11:$OI$11,$OF$19:$OI$19)+SUMPRODUCT($OL$7:$PC$7,$OL$14:$PC$14),"")</f>
        <v/>
      </c>
      <c r="HM19" s="19" t="str">
        <f t="array" ref="HM19">IF(HM7="1",HM416-PRODUCT(HM9,INDEX($OL$1:$PC$19,19,MATCH(HM$2&amp;HM$6,INDEX($OL$1:$PC$19,2,)&amp;INDEX($OL$1:$PC$19,6,),0)))+HM9*SUMPRODUCT($OL$7:$PC$7,$OL$19:$PC$19)-HM$12*INDEX($OF$1:$OK$19,19,MATCH(HM13,$OF$1:$OK$1,0))+HM9*SUMPRODUCT($OL$7:$PC$7,$OL$10:$PC$10)*SUMPRODUCT($OF$10:$OI$10,$OF$19:$OI$19)+SUMPRODUCT($OL$7:$PC$7,$OL$11:$PC$11)*SUMPRODUCT($OF$11:$OI$11,$OF$19:$OI$19)+SUMPRODUCT($OL$7:$PC$7,$OL$14:$PC$14),"")</f>
        <v/>
      </c>
      <c r="HN19" s="19" t="str">
        <f t="array" ref="HN19">IF(HN7="1",HN416-PRODUCT(HN9,INDEX($OL$1:$PC$19,19,MATCH(HN$2&amp;HN$6,INDEX($OL$1:$PC$19,2,)&amp;INDEX($OL$1:$PC$19,6,),0)))+HN9*SUMPRODUCT($OL$7:$PC$7,$OL$19:$PC$19)-HN$12*INDEX($OF$1:$OK$19,19,MATCH(HN13,$OF$1:$OK$1,0))+HN9*SUMPRODUCT($OL$7:$PC$7,$OL$10:$PC$10)*SUMPRODUCT($OF$10:$OI$10,$OF$19:$OI$19)+SUMPRODUCT($OL$7:$PC$7,$OL$11:$PC$11)*SUMPRODUCT($OF$11:$OI$11,$OF$19:$OI$19)+SUMPRODUCT($OL$7:$PC$7,$OL$14:$PC$14),"")</f>
        <v/>
      </c>
      <c r="HO19" s="19" t="str">
        <f t="array" ref="HO19">IF(HO7="1",HO416-PRODUCT(HO9,INDEX($OL$1:$PC$19,19,MATCH(HO$2&amp;HO$6,INDEX($OL$1:$PC$19,2,)&amp;INDEX($OL$1:$PC$19,6,),0)))+HO9*SUMPRODUCT($OL$7:$PC$7,$OL$19:$PC$19)-HO$12*INDEX($OF$1:$OK$19,19,MATCH(HO13,$OF$1:$OK$1,0))+HO9*SUMPRODUCT($OL$7:$PC$7,$OL$10:$PC$10)*SUMPRODUCT($OF$10:$OI$10,$OF$19:$OI$19)+SUMPRODUCT($OL$7:$PC$7,$OL$11:$PC$11)*SUMPRODUCT($OF$11:$OI$11,$OF$19:$OI$19)+SUMPRODUCT($OL$7:$PC$7,$OL$14:$PC$14),"")</f>
        <v/>
      </c>
      <c r="HP19" s="19" t="str">
        <f t="array" ref="HP19">IF(HP7="1",HP416-PRODUCT(HP9,INDEX($OL$1:$PC$19,19,MATCH(HP$2&amp;HP$6,INDEX($OL$1:$PC$19,2,)&amp;INDEX($OL$1:$PC$19,6,),0)))+HP9*SUMPRODUCT($OL$7:$PC$7,$OL$19:$PC$19)-HP$12*INDEX($OF$1:$OK$19,19,MATCH(HP13,$OF$1:$OK$1,0))+HP9*SUMPRODUCT($OL$7:$PC$7,$OL$10:$PC$10)*SUMPRODUCT($OF$10:$OI$10,$OF$19:$OI$19)+SUMPRODUCT($OL$7:$PC$7,$OL$11:$PC$11)*SUMPRODUCT($OF$11:$OI$11,$OF$19:$OI$19)+SUMPRODUCT($OL$7:$PC$7,$OL$14:$PC$14),"")</f>
        <v/>
      </c>
      <c r="HQ19" s="19" t="str">
        <f t="array" ref="HQ19">IF(HQ7="1",HQ416-PRODUCT(HQ9,INDEX($OL$1:$PC$19,19,MATCH(HQ$2&amp;HQ$6,INDEX($OL$1:$PC$19,2,)&amp;INDEX($OL$1:$PC$19,6,),0)))+HQ9*SUMPRODUCT($OL$7:$PC$7,$OL$19:$PC$19)-HQ$12*INDEX($OF$1:$OK$19,19,MATCH(HQ13,$OF$1:$OK$1,0))+HQ9*SUMPRODUCT($OL$7:$PC$7,$OL$10:$PC$10)*SUMPRODUCT($OF$10:$OI$10,$OF$19:$OI$19)+SUMPRODUCT($OL$7:$PC$7,$OL$11:$PC$11)*SUMPRODUCT($OF$11:$OI$11,$OF$19:$OI$19)+SUMPRODUCT($OL$7:$PC$7,$OL$14:$PC$14),"")</f>
        <v/>
      </c>
      <c r="HR19" s="19" t="str">
        <f t="array" ref="HR19">IF(HR7="1",HR416-PRODUCT(HR9,INDEX($OL$1:$PC$19,19,MATCH(HR$2&amp;HR$6,INDEX($OL$1:$PC$19,2,)&amp;INDEX($OL$1:$PC$19,6,),0)))+HR9*SUMPRODUCT($OL$7:$PC$7,$OL$19:$PC$19)-HR$12*INDEX($OF$1:$OK$19,19,MATCH(HR13,$OF$1:$OK$1,0))+HR9*SUMPRODUCT($OL$7:$PC$7,$OL$10:$PC$10)*SUMPRODUCT($OF$10:$OI$10,$OF$19:$OI$19)+SUMPRODUCT($OL$7:$PC$7,$OL$11:$PC$11)*SUMPRODUCT($OF$11:$OI$11,$OF$19:$OI$19)+SUMPRODUCT($OL$7:$PC$7,$OL$14:$PC$14),"")</f>
        <v/>
      </c>
      <c r="HS19" s="19" t="str">
        <f t="array" ref="HS19">IF(HS7="1",HS416-PRODUCT(HS9,INDEX($OL$1:$PC$19,19,MATCH(HS$2&amp;HS$6,INDEX($OL$1:$PC$19,2,)&amp;INDEX($OL$1:$PC$19,6,),0)))+HS9*SUMPRODUCT($OL$7:$PC$7,$OL$19:$PC$19)-HS$12*INDEX($OF$1:$OK$19,19,MATCH(HS13,$OF$1:$OK$1,0))+HS9*SUMPRODUCT($OL$7:$PC$7,$OL$10:$PC$10)*SUMPRODUCT($OF$10:$OI$10,$OF$19:$OI$19)+SUMPRODUCT($OL$7:$PC$7,$OL$11:$PC$11)*SUMPRODUCT($OF$11:$OI$11,$OF$19:$OI$19)+SUMPRODUCT($OL$7:$PC$7,$OL$14:$PC$14),"")</f>
        <v/>
      </c>
      <c r="HT19" s="19" t="str">
        <f t="array" ref="HT19">IF(HT7="1",HT416-PRODUCT(HT9,INDEX($OL$1:$PC$19,19,MATCH(HT$2&amp;HT$6,INDEX($OL$1:$PC$19,2,)&amp;INDEX($OL$1:$PC$19,6,),0)))+HT9*SUMPRODUCT($OL$7:$PC$7,$OL$19:$PC$19)-HT$12*INDEX($OF$1:$OK$19,19,MATCH(HT13,$OF$1:$OK$1,0))+HT9*SUMPRODUCT($OL$7:$PC$7,$OL$10:$PC$10)*SUMPRODUCT($OF$10:$OI$10,$OF$19:$OI$19)+SUMPRODUCT($OL$7:$PC$7,$OL$11:$PC$11)*SUMPRODUCT($OF$11:$OI$11,$OF$19:$OI$19)+SUMPRODUCT($OL$7:$PC$7,$OL$14:$PC$14),"")</f>
        <v/>
      </c>
      <c r="HU19" s="19" t="str">
        <f t="array" ref="HU19">IF(HU7="1",HU416-PRODUCT(HU9,INDEX($OL$1:$PC$19,19,MATCH(HU$2&amp;HU$6,INDEX($OL$1:$PC$19,2,)&amp;INDEX($OL$1:$PC$19,6,),0)))+HU9*SUMPRODUCT($OL$7:$PC$7,$OL$19:$PC$19)-HU$12*INDEX($OF$1:$OK$19,19,MATCH(HU13,$OF$1:$OK$1,0))+HU9*SUMPRODUCT($OL$7:$PC$7,$OL$10:$PC$10)*SUMPRODUCT($OF$10:$OI$10,$OF$19:$OI$19)+SUMPRODUCT($OL$7:$PC$7,$OL$11:$PC$11)*SUMPRODUCT($OF$11:$OI$11,$OF$19:$OI$19)+SUMPRODUCT($OL$7:$PC$7,$OL$14:$PC$14),"")</f>
        <v/>
      </c>
      <c r="HV19" s="19" t="str">
        <f t="array" ref="HV19">IF(HV7="1",HV416-PRODUCT(HV9,INDEX($OL$1:$PC$19,19,MATCH(HV$2&amp;HV$6,INDEX($OL$1:$PC$19,2,)&amp;INDEX($OL$1:$PC$19,6,),0)))+HV9*SUMPRODUCT($OL$7:$PC$7,$OL$19:$PC$19)-HV$12*INDEX($OF$1:$OK$19,19,MATCH(HV13,$OF$1:$OK$1,0))+HV9*SUMPRODUCT($OL$7:$PC$7,$OL$10:$PC$10)*SUMPRODUCT($OF$10:$OI$10,$OF$19:$OI$19)+SUMPRODUCT($OL$7:$PC$7,$OL$11:$PC$11)*SUMPRODUCT($OF$11:$OI$11,$OF$19:$OI$19)+SUMPRODUCT($OL$7:$PC$7,$OL$14:$PC$14),"")</f>
        <v/>
      </c>
      <c r="HW19" s="19" t="str">
        <f t="array" ref="HW19">IF(HW7="1",HW416-PRODUCT(HW9,INDEX($OL$1:$PC$19,19,MATCH(HW$2&amp;HW$6,INDEX($OL$1:$PC$19,2,)&amp;INDEX($OL$1:$PC$19,6,),0)))+HW9*SUMPRODUCT($OL$7:$PC$7,$OL$19:$PC$19)-HW$12*INDEX($OF$1:$OK$19,19,MATCH(HW13,$OF$1:$OK$1,0))+HW9*SUMPRODUCT($OL$7:$PC$7,$OL$10:$PC$10)*SUMPRODUCT($OF$10:$OI$10,$OF$19:$OI$19)+SUMPRODUCT($OL$7:$PC$7,$OL$11:$PC$11)*SUMPRODUCT($OF$11:$OI$11,$OF$19:$OI$19)+SUMPRODUCT($OL$7:$PC$7,$OL$14:$PC$14),"")</f>
        <v/>
      </c>
      <c r="HX19" s="19" t="str">
        <f t="array" ref="HX19">IF(HX7="1",HX416-PRODUCT(HX9,INDEX($OL$1:$PC$19,19,MATCH(HX$2&amp;HX$6,INDEX($OL$1:$PC$19,2,)&amp;INDEX($OL$1:$PC$19,6,),0)))+HX9*SUMPRODUCT($OL$7:$PC$7,$OL$19:$PC$19)-HX$12*INDEX($OF$1:$OK$19,19,MATCH(HX13,$OF$1:$OK$1,0))+HX9*SUMPRODUCT($OL$7:$PC$7,$OL$10:$PC$10)*SUMPRODUCT($OF$10:$OI$10,$OF$19:$OI$19)+SUMPRODUCT($OL$7:$PC$7,$OL$11:$PC$11)*SUMPRODUCT($OF$11:$OI$11,$OF$19:$OI$19)+SUMPRODUCT($OL$7:$PC$7,$OL$14:$PC$14),"")</f>
        <v/>
      </c>
      <c r="HY19" s="19" t="str">
        <f t="array" ref="HY19">IF(HY7="1",HY416-PRODUCT(HY9,INDEX($OL$1:$PC$19,19,MATCH(HY$2&amp;HY$6,INDEX($OL$1:$PC$19,2,)&amp;INDEX($OL$1:$PC$19,6,),0)))+HY9*SUMPRODUCT($OL$7:$PC$7,$OL$19:$PC$19)-HY$12*INDEX($OF$1:$OK$19,19,MATCH(HY13,$OF$1:$OK$1,0))+HY9*SUMPRODUCT($OL$7:$PC$7,$OL$10:$PC$10)*SUMPRODUCT($OF$10:$OI$10,$OF$19:$OI$19)+SUMPRODUCT($OL$7:$PC$7,$OL$11:$PC$11)*SUMPRODUCT($OF$11:$OI$11,$OF$19:$OI$19)+SUMPRODUCT($OL$7:$PC$7,$OL$14:$PC$14),"")</f>
        <v/>
      </c>
      <c r="HZ19" s="19" t="str">
        <f t="array" ref="HZ19">IF(HZ7="1",HZ416-PRODUCT(HZ9,INDEX($OL$1:$PC$19,19,MATCH(HZ$2&amp;HZ$6,INDEX($OL$1:$PC$19,2,)&amp;INDEX($OL$1:$PC$19,6,),0)))+HZ9*SUMPRODUCT($OL$7:$PC$7,$OL$19:$PC$19)-HZ$12*INDEX($OF$1:$OK$19,19,MATCH(HZ13,$OF$1:$OK$1,0))+HZ9*SUMPRODUCT($OL$7:$PC$7,$OL$10:$PC$10)*SUMPRODUCT($OF$10:$OI$10,$OF$19:$OI$19)+SUMPRODUCT($OL$7:$PC$7,$OL$11:$PC$11)*SUMPRODUCT($OF$11:$OI$11,$OF$19:$OI$19)+SUMPRODUCT($OL$7:$PC$7,$OL$14:$PC$14),"")</f>
        <v/>
      </c>
      <c r="IA19" s="19" t="str">
        <f t="array" ref="IA19">IF(IA7="1",IA416-PRODUCT(IA9,INDEX($OL$1:$PC$19,19,MATCH(IA$2&amp;IA$6,INDEX($OL$1:$PC$19,2,)&amp;INDEX($OL$1:$PC$19,6,),0)))+IA9*SUMPRODUCT($OL$7:$PC$7,$OL$19:$PC$19)-IA$12*INDEX($OF$1:$OK$19,19,MATCH(IA13,$OF$1:$OK$1,0))+IA9*SUMPRODUCT($OL$7:$PC$7,$OL$10:$PC$10)*SUMPRODUCT($OF$10:$OI$10,$OF$19:$OI$19)+SUMPRODUCT($OL$7:$PC$7,$OL$11:$PC$11)*SUMPRODUCT($OF$11:$OI$11,$OF$19:$OI$19)+SUMPRODUCT($OL$7:$PC$7,$OL$14:$PC$14),"")</f>
        <v/>
      </c>
      <c r="IB19" s="19" t="str">
        <f t="array" ref="IB19">IF(IB7="1",IB416-PRODUCT(IB9,INDEX($OL$1:$PC$19,19,MATCH(IB$2&amp;IB$6,INDEX($OL$1:$PC$19,2,)&amp;INDEX($OL$1:$PC$19,6,),0)))+IB9*SUMPRODUCT($OL$7:$PC$7,$OL$19:$PC$19)-IB$12*INDEX($OF$1:$OK$19,19,MATCH(IB13,$OF$1:$OK$1,0))+IB9*SUMPRODUCT($OL$7:$PC$7,$OL$10:$PC$10)*SUMPRODUCT($OF$10:$OI$10,$OF$19:$OI$19)+SUMPRODUCT($OL$7:$PC$7,$OL$11:$PC$11)*SUMPRODUCT($OF$11:$OI$11,$OF$19:$OI$19)+SUMPRODUCT($OL$7:$PC$7,$OL$14:$PC$14),"")</f>
        <v/>
      </c>
      <c r="IC19" s="19" t="str">
        <f t="array" ref="IC19">IF(IC7="1",IC416-PRODUCT(IC9,INDEX($OL$1:$PC$19,19,MATCH(IC$2&amp;IC$6,INDEX($OL$1:$PC$19,2,)&amp;INDEX($OL$1:$PC$19,6,),0)))+IC9*SUMPRODUCT($OL$7:$PC$7,$OL$19:$PC$19)-IC$12*INDEX($OF$1:$OK$19,19,MATCH(IC13,$OF$1:$OK$1,0))+IC9*SUMPRODUCT($OL$7:$PC$7,$OL$10:$PC$10)*SUMPRODUCT($OF$10:$OI$10,$OF$19:$OI$19)+SUMPRODUCT($OL$7:$PC$7,$OL$11:$PC$11)*SUMPRODUCT($OF$11:$OI$11,$OF$19:$OI$19)+SUMPRODUCT($OL$7:$PC$7,$OL$14:$PC$14),"")</f>
        <v/>
      </c>
      <c r="ID19" s="19" t="str">
        <f t="array" ref="ID19">IF(ID7="1",ID416-PRODUCT(ID9,INDEX($OL$1:$PC$19,19,MATCH(ID$2&amp;ID$6,INDEX($OL$1:$PC$19,2,)&amp;INDEX($OL$1:$PC$19,6,),0)))+ID9*SUMPRODUCT($OL$7:$PC$7,$OL$19:$PC$19)-ID$12*INDEX($OF$1:$OK$19,19,MATCH(ID13,$OF$1:$OK$1,0))+ID9*SUMPRODUCT($OL$7:$PC$7,$OL$10:$PC$10)*SUMPRODUCT($OF$10:$OI$10,$OF$19:$OI$19)+SUMPRODUCT($OL$7:$PC$7,$OL$11:$PC$11)*SUMPRODUCT($OF$11:$OI$11,$OF$19:$OI$19)+SUMPRODUCT($OL$7:$PC$7,$OL$14:$PC$14),"")</f>
        <v/>
      </c>
      <c r="IE19" s="19" t="str">
        <f t="array" ref="IE19">IF(IE7="1",IE416-PRODUCT(IE9,INDEX($OL$1:$PC$19,19,MATCH(IE$2&amp;IE$6,INDEX($OL$1:$PC$19,2,)&amp;INDEX($OL$1:$PC$19,6,),0)))+IE9*SUMPRODUCT($OL$7:$PC$7,$OL$19:$PC$19)-IE$12*INDEX($OF$1:$OK$19,19,MATCH(IE13,$OF$1:$OK$1,0))+IE9*SUMPRODUCT($OL$7:$PC$7,$OL$10:$PC$10)*SUMPRODUCT($OF$10:$OI$10,$OF$19:$OI$19)+SUMPRODUCT($OL$7:$PC$7,$OL$11:$PC$11)*SUMPRODUCT($OF$11:$OI$11,$OF$19:$OI$19)+SUMPRODUCT($OL$7:$PC$7,$OL$14:$PC$14),"")</f>
        <v/>
      </c>
      <c r="IF19" s="19" t="str">
        <f t="array" ref="IF19">IF(IF7="1",IF416-PRODUCT(IF9,INDEX($OL$1:$PC$19,19,MATCH(IF$2&amp;IF$6,INDEX($OL$1:$PC$19,2,)&amp;INDEX($OL$1:$PC$19,6,),0)))+IF9*SUMPRODUCT($OL$7:$PC$7,$OL$19:$PC$19)-IF$12*INDEX($OF$1:$OK$19,19,MATCH(IF13,$OF$1:$OK$1,0))+IF9*SUMPRODUCT($OL$7:$PC$7,$OL$10:$PC$10)*SUMPRODUCT($OF$10:$OI$10,$OF$19:$OI$19)+SUMPRODUCT($OL$7:$PC$7,$OL$11:$PC$11)*SUMPRODUCT($OF$11:$OI$11,$OF$19:$OI$19)+SUMPRODUCT($OL$7:$PC$7,$OL$14:$PC$14),"")</f>
        <v/>
      </c>
      <c r="IG19" s="19" t="str">
        <f t="array" ref="IG19">IF(IG7="1",IG416-PRODUCT(IG9,INDEX($OL$1:$PC$19,19,MATCH(IG$2&amp;IG$6,INDEX($OL$1:$PC$19,2,)&amp;INDEX($OL$1:$PC$19,6,),0)))+IG9*SUMPRODUCT($OL$7:$PC$7,$OL$19:$PC$19)-IG$12*INDEX($OF$1:$OK$19,19,MATCH(IG13,$OF$1:$OK$1,0))+IG9*SUMPRODUCT($OL$7:$PC$7,$OL$10:$PC$10)*SUMPRODUCT($OF$10:$OI$10,$OF$19:$OI$19)+SUMPRODUCT($OL$7:$PC$7,$OL$11:$PC$11)*SUMPRODUCT($OF$11:$OI$11,$OF$19:$OI$19)+SUMPRODUCT($OL$7:$PC$7,$OL$14:$PC$14),"")</f>
        <v/>
      </c>
      <c r="IH19" s="19" t="str">
        <f t="array" ref="IH19">IF(IH7="1",IH416-PRODUCT(IH9,INDEX($OL$1:$PC$19,19,MATCH(IH$2&amp;IH$6,INDEX($OL$1:$PC$19,2,)&amp;INDEX($OL$1:$PC$19,6,),0)))+IH9*SUMPRODUCT($OL$7:$PC$7,$OL$19:$PC$19)-IH$12*INDEX($OF$1:$OK$19,19,MATCH(IH13,$OF$1:$OK$1,0))+IH9*SUMPRODUCT($OL$7:$PC$7,$OL$10:$PC$10)*SUMPRODUCT($OF$10:$OI$10,$OF$19:$OI$19)+SUMPRODUCT($OL$7:$PC$7,$OL$11:$PC$11)*SUMPRODUCT($OF$11:$OI$11,$OF$19:$OI$19)+SUMPRODUCT($OL$7:$PC$7,$OL$14:$PC$14),"")</f>
        <v/>
      </c>
      <c r="II19" s="19" t="str">
        <f t="array" ref="II19">IF(II7="1",II416-PRODUCT(II9,INDEX($OL$1:$PC$19,19,MATCH(II$2&amp;II$6,INDEX($OL$1:$PC$19,2,)&amp;INDEX($OL$1:$PC$19,6,),0)))+II9*SUMPRODUCT($OL$7:$PC$7,$OL$19:$PC$19)-II$12*INDEX($OF$1:$OK$19,19,MATCH(II13,$OF$1:$OK$1,0))+II9*SUMPRODUCT($OL$7:$PC$7,$OL$10:$PC$10)*SUMPRODUCT($OF$10:$OI$10,$OF$19:$OI$19)+SUMPRODUCT($OL$7:$PC$7,$OL$11:$PC$11)*SUMPRODUCT($OF$11:$OI$11,$OF$19:$OI$19)+SUMPRODUCT($OL$7:$PC$7,$OL$14:$PC$14),"")</f>
        <v/>
      </c>
      <c r="IJ19" s="19" t="str">
        <f t="array" ref="IJ19">IF(IJ7="1",IJ416-PRODUCT(IJ9,INDEX($OL$1:$PC$19,19,MATCH(IJ$2&amp;IJ$6,INDEX($OL$1:$PC$19,2,)&amp;INDEX($OL$1:$PC$19,6,),0)))+IJ9*SUMPRODUCT($OL$7:$PC$7,$OL$19:$PC$19)-IJ$12*INDEX($OF$1:$OK$19,19,MATCH(IJ13,$OF$1:$OK$1,0))+IJ9*SUMPRODUCT($OL$7:$PC$7,$OL$10:$PC$10)*SUMPRODUCT($OF$10:$OI$10,$OF$19:$OI$19)+SUMPRODUCT($OL$7:$PC$7,$OL$11:$PC$11)*SUMPRODUCT($OF$11:$OI$11,$OF$19:$OI$19)+SUMPRODUCT($OL$7:$PC$7,$OL$14:$PC$14),"")</f>
        <v/>
      </c>
      <c r="IK19" s="19" t="str">
        <f t="array" ref="IK19">IF(IK7="1",IK416-PRODUCT(IK9,INDEX($OL$1:$PC$19,19,MATCH(IK$2&amp;IK$6,INDEX($OL$1:$PC$19,2,)&amp;INDEX($OL$1:$PC$19,6,),0)))+IK9*SUMPRODUCT($OL$7:$PC$7,$OL$19:$PC$19)-IK$12*INDEX($OF$1:$OK$19,19,MATCH(IK13,$OF$1:$OK$1,0))+IK9*SUMPRODUCT($OL$7:$PC$7,$OL$10:$PC$10)*SUMPRODUCT($OF$10:$OI$10,$OF$19:$OI$19)+SUMPRODUCT($OL$7:$PC$7,$OL$11:$PC$11)*SUMPRODUCT($OF$11:$OI$11,$OF$19:$OI$19)+SUMPRODUCT($OL$7:$PC$7,$OL$14:$PC$14),"")</f>
        <v/>
      </c>
      <c r="IL19" s="19" t="str">
        <f t="array" ref="IL19">IF(IL7="1",IL416-PRODUCT(IL9,INDEX($OL$1:$PC$19,19,MATCH(IL$2&amp;IL$6,INDEX($OL$1:$PC$19,2,)&amp;INDEX($OL$1:$PC$19,6,),0)))+IL9*SUMPRODUCT($OL$7:$PC$7,$OL$19:$PC$19)-IL$12*INDEX($OF$1:$OK$19,19,MATCH(IL13,$OF$1:$OK$1,0))+IL9*SUMPRODUCT($OL$7:$PC$7,$OL$10:$PC$10)*SUMPRODUCT($OF$10:$OI$10,$OF$19:$OI$19)+SUMPRODUCT($OL$7:$PC$7,$OL$11:$PC$11)*SUMPRODUCT($OF$11:$OI$11,$OF$19:$OI$19)+SUMPRODUCT($OL$7:$PC$7,$OL$14:$PC$14),"")</f>
        <v/>
      </c>
      <c r="IM19" s="19" t="str">
        <f t="array" ref="IM19">IF(IM7="1",IM416-PRODUCT(IM9,INDEX($OL$1:$PC$19,19,MATCH(IM$2&amp;IM$6,INDEX($OL$1:$PC$19,2,)&amp;INDEX($OL$1:$PC$19,6,),0)))+IM9*SUMPRODUCT($OL$7:$PC$7,$OL$19:$PC$19)-IM$12*INDEX($OF$1:$OK$19,19,MATCH(IM13,$OF$1:$OK$1,0))+IM9*SUMPRODUCT($OL$7:$PC$7,$OL$10:$PC$10)*SUMPRODUCT($OF$10:$OI$10,$OF$19:$OI$19)+SUMPRODUCT($OL$7:$PC$7,$OL$11:$PC$11)*SUMPRODUCT($OF$11:$OI$11,$OF$19:$OI$19)+SUMPRODUCT($OL$7:$PC$7,$OL$14:$PC$14),"")</f>
        <v/>
      </c>
      <c r="IN19" s="19" t="str">
        <f t="array" ref="IN19">IF(IN7="1",IN416-PRODUCT(IN9,INDEX($OL$1:$PC$19,19,MATCH(IN$2&amp;IN$6,INDEX($OL$1:$PC$19,2,)&amp;INDEX($OL$1:$PC$19,6,),0)))+IN9*SUMPRODUCT($OL$7:$PC$7,$OL$19:$PC$19)-IN$12*INDEX($OF$1:$OK$19,19,MATCH(IN13,$OF$1:$OK$1,0))+IN9*SUMPRODUCT($OL$7:$PC$7,$OL$10:$PC$10)*SUMPRODUCT($OF$10:$OI$10,$OF$19:$OI$19)+SUMPRODUCT($OL$7:$PC$7,$OL$11:$PC$11)*SUMPRODUCT($OF$11:$OI$11,$OF$19:$OI$19)+SUMPRODUCT($OL$7:$PC$7,$OL$14:$PC$14),"")</f>
        <v/>
      </c>
      <c r="IO19" s="19" t="str">
        <f t="array" ref="IO19">IF(IO7="1",IO416-PRODUCT(IO9,INDEX($OL$1:$PC$19,19,MATCH(IO$2&amp;IO$6,INDEX($OL$1:$PC$19,2,)&amp;INDEX($OL$1:$PC$19,6,),0)))+IO9*SUMPRODUCT($OL$7:$PC$7,$OL$19:$PC$19)-IO$12*INDEX($OF$1:$OK$19,19,MATCH(IO13,$OF$1:$OK$1,0))+IO9*SUMPRODUCT($OL$7:$PC$7,$OL$10:$PC$10)*SUMPRODUCT($OF$10:$OI$10,$OF$19:$OI$19)+SUMPRODUCT($OL$7:$PC$7,$OL$11:$PC$11)*SUMPRODUCT($OF$11:$OI$11,$OF$19:$OI$19)+SUMPRODUCT($OL$7:$PC$7,$OL$14:$PC$14),"")</f>
        <v/>
      </c>
      <c r="IP19" s="19" t="str">
        <f t="array" ref="IP19">IF(IP7="1",IP416-PRODUCT(IP9,INDEX($OL$1:$PC$19,19,MATCH(IP$2&amp;IP$6,INDEX($OL$1:$PC$19,2,)&amp;INDEX($OL$1:$PC$19,6,),0)))+IP9*SUMPRODUCT($OL$7:$PC$7,$OL$19:$PC$19)-IP$12*INDEX($OF$1:$OK$19,19,MATCH(IP13,$OF$1:$OK$1,0))+IP9*SUMPRODUCT($OL$7:$PC$7,$OL$10:$PC$10)*SUMPRODUCT($OF$10:$OI$10,$OF$19:$OI$19)+SUMPRODUCT($OL$7:$PC$7,$OL$11:$PC$11)*SUMPRODUCT($OF$11:$OI$11,$OF$19:$OI$19)+SUMPRODUCT($OL$7:$PC$7,$OL$14:$PC$14),"")</f>
        <v/>
      </c>
      <c r="IQ19" s="19" t="str">
        <f t="array" ref="IQ19">IF(IQ7="1",IQ416-PRODUCT(IQ9,INDEX($OL$1:$PC$19,19,MATCH(IQ$2&amp;IQ$6,INDEX($OL$1:$PC$19,2,)&amp;INDEX($OL$1:$PC$19,6,),0)))+IQ9*SUMPRODUCT($OL$7:$PC$7,$OL$19:$PC$19)-IQ$12*INDEX($OF$1:$OK$19,19,MATCH(IQ13,$OF$1:$OK$1,0))+IQ9*SUMPRODUCT($OL$7:$PC$7,$OL$10:$PC$10)*SUMPRODUCT($OF$10:$OI$10,$OF$19:$OI$19)+SUMPRODUCT($OL$7:$PC$7,$OL$11:$PC$11)*SUMPRODUCT($OF$11:$OI$11,$OF$19:$OI$19)+SUMPRODUCT($OL$7:$PC$7,$OL$14:$PC$14),"")</f>
        <v/>
      </c>
      <c r="IR19" s="19" t="str">
        <f t="array" ref="IR19">IF(IR7="1",IR416-PRODUCT(IR9,INDEX($OL$1:$PC$19,19,MATCH(IR$2&amp;IR$6,INDEX($OL$1:$PC$19,2,)&amp;INDEX($OL$1:$PC$19,6,),0)))+IR9*SUMPRODUCT($OL$7:$PC$7,$OL$19:$PC$19)-IR$12*INDEX($OF$1:$OK$19,19,MATCH(IR13,$OF$1:$OK$1,0))+IR9*SUMPRODUCT($OL$7:$PC$7,$OL$10:$PC$10)*SUMPRODUCT($OF$10:$OI$10,$OF$19:$OI$19)+SUMPRODUCT($OL$7:$PC$7,$OL$11:$PC$11)*SUMPRODUCT($OF$11:$OI$11,$OF$19:$OI$19)+SUMPRODUCT($OL$7:$PC$7,$OL$14:$PC$14),"")</f>
        <v/>
      </c>
      <c r="IS19" s="19" t="str">
        <f t="array" ref="IS19">IF(IS7="1",IS416-PRODUCT(IS9,INDEX($OL$1:$PC$19,19,MATCH(IS$2&amp;IS$6,INDEX($OL$1:$PC$19,2,)&amp;INDEX($OL$1:$PC$19,6,),0)))+IS9*SUMPRODUCT($OL$7:$PC$7,$OL$19:$PC$19)-IS$12*INDEX($OF$1:$OK$19,19,MATCH(IS13,$OF$1:$OK$1,0))+IS9*SUMPRODUCT($OL$7:$PC$7,$OL$10:$PC$10)*SUMPRODUCT($OF$10:$OI$10,$OF$19:$OI$19)+SUMPRODUCT($OL$7:$PC$7,$OL$11:$PC$11)*SUMPRODUCT($OF$11:$OI$11,$OF$19:$OI$19)+SUMPRODUCT($OL$7:$PC$7,$OL$14:$PC$14),"")</f>
        <v/>
      </c>
      <c r="IT19" s="19" t="str">
        <f t="array" ref="IT19">IF(IT7="1",IT416-PRODUCT(IT9,INDEX($OL$1:$PC$19,19,MATCH(IT$2&amp;IT$6,INDEX($OL$1:$PC$19,2,)&amp;INDEX($OL$1:$PC$19,6,),0)))+IT9*SUMPRODUCT($OL$7:$PC$7,$OL$19:$PC$19)-IT$12*INDEX($OF$1:$OK$19,19,MATCH(IT13,$OF$1:$OK$1,0))+IT9*SUMPRODUCT($OL$7:$PC$7,$OL$10:$PC$10)*SUMPRODUCT($OF$10:$OI$10,$OF$19:$OI$19)+SUMPRODUCT($OL$7:$PC$7,$OL$11:$PC$11)*SUMPRODUCT($OF$11:$OI$11,$OF$19:$OI$19)+SUMPRODUCT($OL$7:$PC$7,$OL$14:$PC$14),"")</f>
        <v/>
      </c>
      <c r="IU19" s="19" t="str">
        <f t="array" ref="IU19">IF(IU7="1",IU416-PRODUCT(IU9,INDEX($OL$1:$PC$19,19,MATCH(IU$2&amp;IU$6,INDEX($OL$1:$PC$19,2,)&amp;INDEX($OL$1:$PC$19,6,),0)))+IU9*SUMPRODUCT($OL$7:$PC$7,$OL$19:$PC$19)-IU$12*INDEX($OF$1:$OK$19,19,MATCH(IU13,$OF$1:$OK$1,0))+IU9*SUMPRODUCT($OL$7:$PC$7,$OL$10:$PC$10)*SUMPRODUCT($OF$10:$OI$10,$OF$19:$OI$19)+SUMPRODUCT($OL$7:$PC$7,$OL$11:$PC$11)*SUMPRODUCT($OF$11:$OI$11,$OF$19:$OI$19)+SUMPRODUCT($OL$7:$PC$7,$OL$14:$PC$14),"")</f>
        <v/>
      </c>
      <c r="IV19" s="19" t="str">
        <f t="array" ref="IV19">IF(IV7="1",IV416-PRODUCT(IV9,INDEX($OL$1:$PC$19,19,MATCH(IV$2&amp;IV$6,INDEX($OL$1:$PC$19,2,)&amp;INDEX($OL$1:$PC$19,6,),0)))+IV9*SUMPRODUCT($OL$7:$PC$7,$OL$19:$PC$19)-IV$12*INDEX($OF$1:$OK$19,19,MATCH(IV13,$OF$1:$OK$1,0))+IV9*SUMPRODUCT($OL$7:$PC$7,$OL$10:$PC$10)*SUMPRODUCT($OF$10:$OI$10,$OF$19:$OI$19)+SUMPRODUCT($OL$7:$PC$7,$OL$11:$PC$11)*SUMPRODUCT($OF$11:$OI$11,$OF$19:$OI$19)+SUMPRODUCT($OL$7:$PC$7,$OL$14:$PC$14),"")</f>
        <v/>
      </c>
      <c r="IW19" s="19" t="str">
        <f t="array" ref="IW19">IF(IW7="1",IW416-PRODUCT(IW9,INDEX($OL$1:$PC$19,19,MATCH(IW$2&amp;IW$6,INDEX($OL$1:$PC$19,2,)&amp;INDEX($OL$1:$PC$19,6,),0)))+IW9*SUMPRODUCT($OL$7:$PC$7,$OL$19:$PC$19)-IW$12*INDEX($OF$1:$OK$19,19,MATCH(IW13,$OF$1:$OK$1,0))+IW9*SUMPRODUCT($OL$7:$PC$7,$OL$10:$PC$10)*SUMPRODUCT($OF$10:$OI$10,$OF$19:$OI$19)+SUMPRODUCT($OL$7:$PC$7,$OL$11:$PC$11)*SUMPRODUCT($OF$11:$OI$11,$OF$19:$OI$19)+SUMPRODUCT($OL$7:$PC$7,$OL$14:$PC$14),"")</f>
        <v/>
      </c>
      <c r="IX19" s="19" t="str">
        <f t="array" ref="IX19">IF(IX7="1",IX416-PRODUCT(IX9,INDEX($OL$1:$PC$19,19,MATCH(IX$2&amp;IX$6,INDEX($OL$1:$PC$19,2,)&amp;INDEX($OL$1:$PC$19,6,),0)))+IX9*SUMPRODUCT($OL$7:$PC$7,$OL$19:$PC$19)-IX$12*INDEX($OF$1:$OK$19,19,MATCH(IX13,$OF$1:$OK$1,0))+IX9*SUMPRODUCT($OL$7:$PC$7,$OL$10:$PC$10)*SUMPRODUCT($OF$10:$OI$10,$OF$19:$OI$19)+SUMPRODUCT($OL$7:$PC$7,$OL$11:$PC$11)*SUMPRODUCT($OF$11:$OI$11,$OF$19:$OI$19)+SUMPRODUCT($OL$7:$PC$7,$OL$14:$PC$14),"")</f>
        <v/>
      </c>
      <c r="IY19" s="19" t="str">
        <f t="array" ref="IY19">IF(IY7="1",IY416-PRODUCT(IY9,INDEX($OL$1:$PC$19,19,MATCH(IY$2&amp;IY$6,INDEX($OL$1:$PC$19,2,)&amp;INDEX($OL$1:$PC$19,6,),0)))+IY9*SUMPRODUCT($OL$7:$PC$7,$OL$19:$PC$19)-IY$12*INDEX($OF$1:$OK$19,19,MATCH(IY13,$OF$1:$OK$1,0))+IY9*SUMPRODUCT($OL$7:$PC$7,$OL$10:$PC$10)*SUMPRODUCT($OF$10:$OI$10,$OF$19:$OI$19)+SUMPRODUCT($OL$7:$PC$7,$OL$11:$PC$11)*SUMPRODUCT($OF$11:$OI$11,$OF$19:$OI$19)+SUMPRODUCT($OL$7:$PC$7,$OL$14:$PC$14),"")</f>
        <v/>
      </c>
      <c r="IZ19" s="19" t="str">
        <f t="array" ref="IZ19">IF(IZ7="1",IZ416-PRODUCT(IZ9,INDEX($OL$1:$PC$19,19,MATCH(IZ$2&amp;IZ$6,INDEX($OL$1:$PC$19,2,)&amp;INDEX($OL$1:$PC$19,6,),0)))+IZ9*SUMPRODUCT($OL$7:$PC$7,$OL$19:$PC$19)-IZ$12*INDEX($OF$1:$OK$19,19,MATCH(IZ13,$OF$1:$OK$1,0))+IZ9*SUMPRODUCT($OL$7:$PC$7,$OL$10:$PC$10)*SUMPRODUCT($OF$10:$OI$10,$OF$19:$OI$19)+SUMPRODUCT($OL$7:$PC$7,$OL$11:$PC$11)*SUMPRODUCT($OF$11:$OI$11,$OF$19:$OI$19)+SUMPRODUCT($OL$7:$PC$7,$OL$14:$PC$14),"")</f>
        <v/>
      </c>
      <c r="JA19" s="19" t="str">
        <f t="array" ref="JA19">IF(JA7="1",JA416-PRODUCT(JA9,INDEX($OL$1:$PC$19,19,MATCH(JA$2&amp;JA$6,INDEX($OL$1:$PC$19,2,)&amp;INDEX($OL$1:$PC$19,6,),0)))+JA9*SUMPRODUCT($OL$7:$PC$7,$OL$19:$PC$19)-JA$12*INDEX($OF$1:$OK$19,19,MATCH(JA13,$OF$1:$OK$1,0))+JA9*SUMPRODUCT($OL$7:$PC$7,$OL$10:$PC$10)*SUMPRODUCT($OF$10:$OI$10,$OF$19:$OI$19)+SUMPRODUCT($OL$7:$PC$7,$OL$11:$PC$11)*SUMPRODUCT($OF$11:$OI$11,$OF$19:$OI$19)+SUMPRODUCT($OL$7:$PC$7,$OL$14:$PC$14),"")</f>
        <v/>
      </c>
      <c r="JB19" s="19" t="str">
        <f t="array" ref="JB19">IF(JB7="1",JB416-PRODUCT(JB9,INDEX($OL$1:$PC$19,19,MATCH(JB$2&amp;JB$6,INDEX($OL$1:$PC$19,2,)&amp;INDEX($OL$1:$PC$19,6,),0)))+JB9*SUMPRODUCT($OL$7:$PC$7,$OL$19:$PC$19)-JB$12*INDEX($OF$1:$OK$19,19,MATCH(JB13,$OF$1:$OK$1,0))+JB9*SUMPRODUCT($OL$7:$PC$7,$OL$10:$PC$10)*SUMPRODUCT($OF$10:$OI$10,$OF$19:$OI$19)+SUMPRODUCT($OL$7:$PC$7,$OL$11:$PC$11)*SUMPRODUCT($OF$11:$OI$11,$OF$19:$OI$19)+SUMPRODUCT($OL$7:$PC$7,$OL$14:$PC$14),"")</f>
        <v/>
      </c>
      <c r="JC19" s="19" t="str">
        <f t="array" ref="JC19">IF(JC7="1",JC416-PRODUCT(JC9,INDEX($OL$1:$PC$19,19,MATCH(JC$2&amp;JC$6,INDEX($OL$1:$PC$19,2,)&amp;INDEX($OL$1:$PC$19,6,),0)))+JC9*SUMPRODUCT($OL$7:$PC$7,$OL$19:$PC$19)-JC$12*INDEX($OF$1:$OK$19,19,MATCH(JC13,$OF$1:$OK$1,0))+JC9*SUMPRODUCT($OL$7:$PC$7,$OL$10:$PC$10)*SUMPRODUCT($OF$10:$OI$10,$OF$19:$OI$19)+SUMPRODUCT($OL$7:$PC$7,$OL$11:$PC$11)*SUMPRODUCT($OF$11:$OI$11,$OF$19:$OI$19)+SUMPRODUCT($OL$7:$PC$7,$OL$14:$PC$14),"")</f>
        <v/>
      </c>
      <c r="JD19" s="19" t="str">
        <f t="array" ref="JD19">IF(JD7="1",JD416-PRODUCT(JD9,INDEX($OL$1:$PC$19,19,MATCH(JD$2&amp;JD$6,INDEX($OL$1:$PC$19,2,)&amp;INDEX($OL$1:$PC$19,6,),0)))+JD9*SUMPRODUCT($OL$7:$PC$7,$OL$19:$PC$19)-JD$12*INDEX($OF$1:$OK$19,19,MATCH(JD13,$OF$1:$OK$1,0))+JD9*SUMPRODUCT($OL$7:$PC$7,$OL$10:$PC$10)*SUMPRODUCT($OF$10:$OI$10,$OF$19:$OI$19)+SUMPRODUCT($OL$7:$PC$7,$OL$11:$PC$11)*SUMPRODUCT($OF$11:$OI$11,$OF$19:$OI$19)+SUMPRODUCT($OL$7:$PC$7,$OL$14:$PC$14),"")</f>
        <v/>
      </c>
      <c r="JE19" s="19" t="str">
        <f t="array" ref="JE19">IF(JE7="1",JE416-PRODUCT(JE9,INDEX($OL$1:$PC$19,19,MATCH(JE$2&amp;JE$6,INDEX($OL$1:$PC$19,2,)&amp;INDEX($OL$1:$PC$19,6,),0)))+JE9*SUMPRODUCT($OL$7:$PC$7,$OL$19:$PC$19)-JE$12*INDEX($OF$1:$OK$19,19,MATCH(JE13,$OF$1:$OK$1,0))+JE9*SUMPRODUCT($OL$7:$PC$7,$OL$10:$PC$10)*SUMPRODUCT($OF$10:$OI$10,$OF$19:$OI$19)+SUMPRODUCT($OL$7:$PC$7,$OL$11:$PC$11)*SUMPRODUCT($OF$11:$OI$11,$OF$19:$OI$19)+SUMPRODUCT($OL$7:$PC$7,$OL$14:$PC$14),"")</f>
        <v/>
      </c>
      <c r="JF19" s="19" t="str">
        <f t="array" ref="JF19">IF(JF7="1",JF416-PRODUCT(JF9,INDEX($OL$1:$PC$19,19,MATCH(JF$2&amp;JF$6,INDEX($OL$1:$PC$19,2,)&amp;INDEX($OL$1:$PC$19,6,),0)))+JF9*SUMPRODUCT($OL$7:$PC$7,$OL$19:$PC$19)-JF$12*INDEX($OF$1:$OK$19,19,MATCH(JF13,$OF$1:$OK$1,0))+JF9*SUMPRODUCT($OL$7:$PC$7,$OL$10:$PC$10)*SUMPRODUCT($OF$10:$OI$10,$OF$19:$OI$19)+SUMPRODUCT($OL$7:$PC$7,$OL$11:$PC$11)*SUMPRODUCT($OF$11:$OI$11,$OF$19:$OI$19)+SUMPRODUCT($OL$7:$PC$7,$OL$14:$PC$14),"")</f>
        <v/>
      </c>
      <c r="JG19" s="19" t="str">
        <f t="array" ref="JG19">IF(JG7="1",JG416-PRODUCT(JG9,INDEX($OL$1:$PC$19,19,MATCH(JG$2&amp;JG$6,INDEX($OL$1:$PC$19,2,)&amp;INDEX($OL$1:$PC$19,6,),0)))+JG9*SUMPRODUCT($OL$7:$PC$7,$OL$19:$PC$19)-JG$12*INDEX($OF$1:$OK$19,19,MATCH(JG13,$OF$1:$OK$1,0))+JG9*SUMPRODUCT($OL$7:$PC$7,$OL$10:$PC$10)*SUMPRODUCT($OF$10:$OI$10,$OF$19:$OI$19)+SUMPRODUCT($OL$7:$PC$7,$OL$11:$PC$11)*SUMPRODUCT($OF$11:$OI$11,$OF$19:$OI$19)+SUMPRODUCT($OL$7:$PC$7,$OL$14:$PC$14),"")</f>
        <v/>
      </c>
      <c r="JH19" s="19" t="str">
        <f t="array" ref="JH19">IF(JH7="1",JH416-PRODUCT(JH9,INDEX($OL$1:$PC$19,19,MATCH(JH$2&amp;JH$6,INDEX($OL$1:$PC$19,2,)&amp;INDEX($OL$1:$PC$19,6,),0)))+JH9*SUMPRODUCT($OL$7:$PC$7,$OL$19:$PC$19)-JH$12*INDEX($OF$1:$OK$19,19,MATCH(JH13,$OF$1:$OK$1,0))+JH9*SUMPRODUCT($OL$7:$PC$7,$OL$10:$PC$10)*SUMPRODUCT($OF$10:$OI$10,$OF$19:$OI$19)+SUMPRODUCT($OL$7:$PC$7,$OL$11:$PC$11)*SUMPRODUCT($OF$11:$OI$11,$OF$19:$OI$19)+SUMPRODUCT($OL$7:$PC$7,$OL$14:$PC$14),"")</f>
        <v/>
      </c>
      <c r="JI19" s="19" t="str">
        <f t="array" ref="JI19">IF(JI7="1",JI416-PRODUCT(JI9,INDEX($OL$1:$PC$19,19,MATCH(JI$2&amp;JI$6,INDEX($OL$1:$PC$19,2,)&amp;INDEX($OL$1:$PC$19,6,),0)))+JI9*SUMPRODUCT($OL$7:$PC$7,$OL$19:$PC$19)-JI$12*INDEX($OF$1:$OK$19,19,MATCH(JI13,$OF$1:$OK$1,0))+JI9*SUMPRODUCT($OL$7:$PC$7,$OL$10:$PC$10)*SUMPRODUCT($OF$10:$OI$10,$OF$19:$OI$19)+SUMPRODUCT($OL$7:$PC$7,$OL$11:$PC$11)*SUMPRODUCT($OF$11:$OI$11,$OF$19:$OI$19)+SUMPRODUCT($OL$7:$PC$7,$OL$14:$PC$14),"")</f>
        <v/>
      </c>
      <c r="JJ19" s="19" t="str">
        <f t="array" ref="JJ19">IF(JJ7="1",JJ416-PRODUCT(JJ9,INDEX($OL$1:$PC$19,19,MATCH(JJ$2&amp;JJ$6,INDEX($OL$1:$PC$19,2,)&amp;INDEX($OL$1:$PC$19,6,),0)))+JJ9*SUMPRODUCT($OL$7:$PC$7,$OL$19:$PC$19)-JJ$12*INDEX($OF$1:$OK$19,19,MATCH(JJ13,$OF$1:$OK$1,0))+JJ9*SUMPRODUCT($OL$7:$PC$7,$OL$10:$PC$10)*SUMPRODUCT($OF$10:$OI$10,$OF$19:$OI$19)+SUMPRODUCT($OL$7:$PC$7,$OL$11:$PC$11)*SUMPRODUCT($OF$11:$OI$11,$OF$19:$OI$19)+SUMPRODUCT($OL$7:$PC$7,$OL$14:$PC$14),"")</f>
        <v/>
      </c>
      <c r="JK19" s="19" t="str">
        <f t="array" ref="JK19">IF(JK7="1",JK416-PRODUCT(JK9,INDEX($OL$1:$PC$19,19,MATCH(JK$2&amp;JK$6,INDEX($OL$1:$PC$19,2,)&amp;INDEX($OL$1:$PC$19,6,),0)))+JK9*SUMPRODUCT($OL$7:$PC$7,$OL$19:$PC$19)-JK$12*INDEX($OF$1:$OK$19,19,MATCH(JK13,$OF$1:$OK$1,0))+JK9*SUMPRODUCT($OL$7:$PC$7,$OL$10:$PC$10)*SUMPRODUCT($OF$10:$OI$10,$OF$19:$OI$19)+SUMPRODUCT($OL$7:$PC$7,$OL$11:$PC$11)*SUMPRODUCT($OF$11:$OI$11,$OF$19:$OI$19)+SUMPRODUCT($OL$7:$PC$7,$OL$14:$PC$14),"")</f>
        <v/>
      </c>
      <c r="JL19" s="19" t="str">
        <f t="array" ref="JL19">IF(JL7="1",JL416-PRODUCT(JL9,INDEX($OL$1:$PC$19,19,MATCH(JL$2&amp;JL$6,INDEX($OL$1:$PC$19,2,)&amp;INDEX($OL$1:$PC$19,6,),0)))+JL9*SUMPRODUCT($OL$7:$PC$7,$OL$19:$PC$19)-JL$12*INDEX($OF$1:$OK$19,19,MATCH(JL13,$OF$1:$OK$1,0))+JL9*SUMPRODUCT($OL$7:$PC$7,$OL$10:$PC$10)*SUMPRODUCT($OF$10:$OI$10,$OF$19:$OI$19)+SUMPRODUCT($OL$7:$PC$7,$OL$11:$PC$11)*SUMPRODUCT($OF$11:$OI$11,$OF$19:$OI$19)+SUMPRODUCT($OL$7:$PC$7,$OL$14:$PC$14),"")</f>
        <v/>
      </c>
      <c r="JM19" s="19" t="str">
        <f t="array" ref="JM19">IF(JM7="1",JM416-PRODUCT(JM9,INDEX($OL$1:$PC$19,19,MATCH(JM$2&amp;JM$6,INDEX($OL$1:$PC$19,2,)&amp;INDEX($OL$1:$PC$19,6,),0)))+JM9*SUMPRODUCT($OL$7:$PC$7,$OL$19:$PC$19)-JM$12*INDEX($OF$1:$OK$19,19,MATCH(JM13,$OF$1:$OK$1,0))+JM9*SUMPRODUCT($OL$7:$PC$7,$OL$10:$PC$10)*SUMPRODUCT($OF$10:$OI$10,$OF$19:$OI$19)+SUMPRODUCT($OL$7:$PC$7,$OL$11:$PC$11)*SUMPRODUCT($OF$11:$OI$11,$OF$19:$OI$19)+SUMPRODUCT($OL$7:$PC$7,$OL$14:$PC$14),"")</f>
        <v/>
      </c>
      <c r="JN19" s="19" t="str">
        <f t="array" ref="JN19">IF(JN7="1",JN416-PRODUCT(JN9,INDEX($OL$1:$PC$19,19,MATCH(JN$2&amp;JN$6,INDEX($OL$1:$PC$19,2,)&amp;INDEX($OL$1:$PC$19,6,),0)))+JN9*SUMPRODUCT($OL$7:$PC$7,$OL$19:$PC$19)-JN$12*INDEX($OF$1:$OK$19,19,MATCH(JN13,$OF$1:$OK$1,0))+JN9*SUMPRODUCT($OL$7:$PC$7,$OL$10:$PC$10)*SUMPRODUCT($OF$10:$OI$10,$OF$19:$OI$19)+SUMPRODUCT($OL$7:$PC$7,$OL$11:$PC$11)*SUMPRODUCT($OF$11:$OI$11,$OF$19:$OI$19)+SUMPRODUCT($OL$7:$PC$7,$OL$14:$PC$14),"")</f>
        <v/>
      </c>
      <c r="JO19" s="19" t="str">
        <f t="array" ref="JO19">IF(JO7="1",JO416-PRODUCT(JO9,INDEX($OL$1:$PC$19,19,MATCH(JO$2&amp;JO$6,INDEX($OL$1:$PC$19,2,)&amp;INDEX($OL$1:$PC$19,6,),0)))+JO9*SUMPRODUCT($OL$7:$PC$7,$OL$19:$PC$19)-JO$12*INDEX($OF$1:$OK$19,19,MATCH(JO13,$OF$1:$OK$1,0))+JO9*SUMPRODUCT($OL$7:$PC$7,$OL$10:$PC$10)*SUMPRODUCT($OF$10:$OI$10,$OF$19:$OI$19)+SUMPRODUCT($OL$7:$PC$7,$OL$11:$PC$11)*SUMPRODUCT($OF$11:$OI$11,$OF$19:$OI$19)+SUMPRODUCT($OL$7:$PC$7,$OL$14:$PC$14),"")</f>
        <v/>
      </c>
      <c r="JP19" s="19" t="str">
        <f t="array" ref="JP19">IF(JP7="1",JP416-PRODUCT(JP9,INDEX($OL$1:$PC$19,19,MATCH(JP$2&amp;JP$6,INDEX($OL$1:$PC$19,2,)&amp;INDEX($OL$1:$PC$19,6,),0)))+JP9*SUMPRODUCT($OL$7:$PC$7,$OL$19:$PC$19)-JP$12*INDEX($OF$1:$OK$19,19,MATCH(JP13,$OF$1:$OK$1,0))+JP9*SUMPRODUCT($OL$7:$PC$7,$OL$10:$PC$10)*SUMPRODUCT($OF$10:$OI$10,$OF$19:$OI$19)+SUMPRODUCT($OL$7:$PC$7,$OL$11:$PC$11)*SUMPRODUCT($OF$11:$OI$11,$OF$19:$OI$19)+SUMPRODUCT($OL$7:$PC$7,$OL$14:$PC$14),"")</f>
        <v/>
      </c>
      <c r="JQ19" s="19" t="str">
        <f t="array" ref="JQ19">IF(JQ7="1",JQ416-PRODUCT(JQ9,INDEX($OL$1:$PC$19,19,MATCH(JQ$2&amp;JQ$6,INDEX($OL$1:$PC$19,2,)&amp;INDEX($OL$1:$PC$19,6,),0)))+JQ9*SUMPRODUCT($OL$7:$PC$7,$OL$19:$PC$19)-JQ$12*INDEX($OF$1:$OK$19,19,MATCH(JQ13,$OF$1:$OK$1,0))+JQ9*SUMPRODUCT($OL$7:$PC$7,$OL$10:$PC$10)*SUMPRODUCT($OF$10:$OI$10,$OF$19:$OI$19)+SUMPRODUCT($OL$7:$PC$7,$OL$11:$PC$11)*SUMPRODUCT($OF$11:$OI$11,$OF$19:$OI$19)+SUMPRODUCT($OL$7:$PC$7,$OL$14:$PC$14),"")</f>
        <v/>
      </c>
      <c r="JR19" s="19" t="str">
        <f t="array" ref="JR19">IF(JR7="1",JR416-PRODUCT(JR9,INDEX($OL$1:$PC$19,19,MATCH(JR$2&amp;JR$6,INDEX($OL$1:$PC$19,2,)&amp;INDEX($OL$1:$PC$19,6,),0)))+JR9*SUMPRODUCT($OL$7:$PC$7,$OL$19:$PC$19)-JR$12*INDEX($OF$1:$OK$19,19,MATCH(JR13,$OF$1:$OK$1,0))+JR9*SUMPRODUCT($OL$7:$PC$7,$OL$10:$PC$10)*SUMPRODUCT($OF$10:$OI$10,$OF$19:$OI$19)+SUMPRODUCT($OL$7:$PC$7,$OL$11:$PC$11)*SUMPRODUCT($OF$11:$OI$11,$OF$19:$OI$19)+SUMPRODUCT($OL$7:$PC$7,$OL$14:$PC$14),"")</f>
        <v/>
      </c>
      <c r="JS19" s="19" t="str">
        <f t="array" ref="JS19">IF(JS7="1",JS416-PRODUCT(JS9,INDEX($OL$1:$PC$19,19,MATCH(JS$2&amp;JS$6,INDEX($OL$1:$PC$19,2,)&amp;INDEX($OL$1:$PC$19,6,),0)))+JS9*SUMPRODUCT($OL$7:$PC$7,$OL$19:$PC$19)-JS$12*INDEX($OF$1:$OK$19,19,MATCH(JS13,$OF$1:$OK$1,0))+JS9*SUMPRODUCT($OL$7:$PC$7,$OL$10:$PC$10)*SUMPRODUCT($OF$10:$OI$10,$OF$19:$OI$19)+SUMPRODUCT($OL$7:$PC$7,$OL$11:$PC$11)*SUMPRODUCT($OF$11:$OI$11,$OF$19:$OI$19)+SUMPRODUCT($OL$7:$PC$7,$OL$14:$PC$14),"")</f>
        <v/>
      </c>
      <c r="JT19" s="19" t="str">
        <f t="array" ref="JT19">IF(JT7="1",JT416-PRODUCT(JT9,INDEX($OL$1:$PC$19,19,MATCH(JT$2&amp;JT$6,INDEX($OL$1:$PC$19,2,)&amp;INDEX($OL$1:$PC$19,6,),0)))+JT9*SUMPRODUCT($OL$7:$PC$7,$OL$19:$PC$19)-JT$12*INDEX($OF$1:$OK$19,19,MATCH(JT13,$OF$1:$OK$1,0))+JT9*SUMPRODUCT($OL$7:$PC$7,$OL$10:$PC$10)*SUMPRODUCT($OF$10:$OI$10,$OF$19:$OI$19)+SUMPRODUCT($OL$7:$PC$7,$OL$11:$PC$11)*SUMPRODUCT($OF$11:$OI$11,$OF$19:$OI$19)+SUMPRODUCT($OL$7:$PC$7,$OL$14:$PC$14),"")</f>
        <v/>
      </c>
      <c r="JU19" s="19" t="str">
        <f t="array" ref="JU19">IF(JU7="1",JU416-PRODUCT(JU9,INDEX($OL$1:$PC$19,19,MATCH(JU$2&amp;JU$6,INDEX($OL$1:$PC$19,2,)&amp;INDEX($OL$1:$PC$19,6,),0)))+JU9*SUMPRODUCT($OL$7:$PC$7,$OL$19:$PC$19)-JU$12*INDEX($OF$1:$OK$19,19,MATCH(JU13,$OF$1:$OK$1,0))+JU9*SUMPRODUCT($OL$7:$PC$7,$OL$10:$PC$10)*SUMPRODUCT($OF$10:$OI$10,$OF$19:$OI$19)+SUMPRODUCT($OL$7:$PC$7,$OL$11:$PC$11)*SUMPRODUCT($OF$11:$OI$11,$OF$19:$OI$19)+SUMPRODUCT($OL$7:$PC$7,$OL$14:$PC$14),"")</f>
        <v/>
      </c>
      <c r="JV19" s="19" t="str">
        <f t="array" ref="JV19">IF(JV7="1",JV416-PRODUCT(JV9,INDEX($OL$1:$PC$19,19,MATCH(JV$2&amp;JV$6,INDEX($OL$1:$PC$19,2,)&amp;INDEX($OL$1:$PC$19,6,),0)))+JV9*SUMPRODUCT($OL$7:$PC$7,$OL$19:$PC$19)-JV$12*INDEX($OF$1:$OK$19,19,MATCH(JV13,$OF$1:$OK$1,0))+JV9*SUMPRODUCT($OL$7:$PC$7,$OL$10:$PC$10)*SUMPRODUCT($OF$10:$OI$10,$OF$19:$OI$19)+SUMPRODUCT($OL$7:$PC$7,$OL$11:$PC$11)*SUMPRODUCT($OF$11:$OI$11,$OF$19:$OI$19)+SUMPRODUCT($OL$7:$PC$7,$OL$14:$PC$14),"")</f>
        <v/>
      </c>
      <c r="JW19" s="19" t="str">
        <f t="array" ref="JW19">IF(JW7="1",JW416-PRODUCT(JW9,INDEX($OL$1:$PC$19,19,MATCH(JW$2&amp;JW$6,INDEX($OL$1:$PC$19,2,)&amp;INDEX($OL$1:$PC$19,6,),0)))+JW9*SUMPRODUCT($OL$7:$PC$7,$OL$19:$PC$19)-JW$12*INDEX($OF$1:$OK$19,19,MATCH(JW13,$OF$1:$OK$1,0))+JW9*SUMPRODUCT($OL$7:$PC$7,$OL$10:$PC$10)*SUMPRODUCT($OF$10:$OI$10,$OF$19:$OI$19)+SUMPRODUCT($OL$7:$PC$7,$OL$11:$PC$11)*SUMPRODUCT($OF$11:$OI$11,$OF$19:$OI$19)+SUMPRODUCT($OL$7:$PC$7,$OL$14:$PC$14),"")</f>
        <v/>
      </c>
      <c r="JX19" s="19" t="str">
        <f t="array" ref="JX19">IF(JX7="1",JX416-PRODUCT(JX9,INDEX($OL$1:$PC$19,19,MATCH(JX$2&amp;JX$6,INDEX($OL$1:$PC$19,2,)&amp;INDEX($OL$1:$PC$19,6,),0)))+JX9*SUMPRODUCT($OL$7:$PC$7,$OL$19:$PC$19)-JX$12*INDEX($OF$1:$OK$19,19,MATCH(JX13,$OF$1:$OK$1,0))+JX9*SUMPRODUCT($OL$7:$PC$7,$OL$10:$PC$10)*SUMPRODUCT($OF$10:$OI$10,$OF$19:$OI$19)+SUMPRODUCT($OL$7:$PC$7,$OL$11:$PC$11)*SUMPRODUCT($OF$11:$OI$11,$OF$19:$OI$19)+SUMPRODUCT($OL$7:$PC$7,$OL$14:$PC$14),"")</f>
        <v/>
      </c>
      <c r="JY19" s="19" t="str">
        <f t="array" ref="JY19">IF(JY7="1",JY416-PRODUCT(JY9,INDEX($OL$1:$PC$19,19,MATCH(JY$2&amp;JY$6,INDEX($OL$1:$PC$19,2,)&amp;INDEX($OL$1:$PC$19,6,),0)))+JY9*SUMPRODUCT($OL$7:$PC$7,$OL$19:$PC$19)-JY$12*INDEX($OF$1:$OK$19,19,MATCH(JY13,$OF$1:$OK$1,0))+JY9*SUMPRODUCT($OL$7:$PC$7,$OL$10:$PC$10)*SUMPRODUCT($OF$10:$OI$10,$OF$19:$OI$19)+SUMPRODUCT($OL$7:$PC$7,$OL$11:$PC$11)*SUMPRODUCT($OF$11:$OI$11,$OF$19:$OI$19)+SUMPRODUCT($OL$7:$PC$7,$OL$14:$PC$14),"")</f>
        <v/>
      </c>
      <c r="JZ19" s="19" t="str">
        <f t="array" ref="JZ19">IF(JZ7="1",JZ416-PRODUCT(JZ9,INDEX($OL$1:$PC$19,19,MATCH(JZ$2&amp;JZ$6,INDEX($OL$1:$PC$19,2,)&amp;INDEX($OL$1:$PC$19,6,),0)))+JZ9*SUMPRODUCT($OL$7:$PC$7,$OL$19:$PC$19)-JZ$12*INDEX($OF$1:$OK$19,19,MATCH(JZ13,$OF$1:$OK$1,0))+JZ9*SUMPRODUCT($OL$7:$PC$7,$OL$10:$PC$10)*SUMPRODUCT($OF$10:$OI$10,$OF$19:$OI$19)+SUMPRODUCT($OL$7:$PC$7,$OL$11:$PC$11)*SUMPRODUCT($OF$11:$OI$11,$OF$19:$OI$19)+SUMPRODUCT($OL$7:$PC$7,$OL$14:$PC$14),"")</f>
        <v/>
      </c>
      <c r="KA19" s="19" t="str">
        <f t="array" ref="KA19">IF(KA7="1",KA416-PRODUCT(KA9,INDEX($OL$1:$PC$19,19,MATCH(KA$2&amp;KA$6,INDEX($OL$1:$PC$19,2,)&amp;INDEX($OL$1:$PC$19,6,),0)))+KA9*SUMPRODUCT($OL$7:$PC$7,$OL$19:$PC$19)-KA$12*INDEX($OF$1:$OK$19,19,MATCH(KA13,$OF$1:$OK$1,0))+KA9*SUMPRODUCT($OL$7:$PC$7,$OL$10:$PC$10)*SUMPRODUCT($OF$10:$OI$10,$OF$19:$OI$19)+SUMPRODUCT($OL$7:$PC$7,$OL$11:$PC$11)*SUMPRODUCT($OF$11:$OI$11,$OF$19:$OI$19)+SUMPRODUCT($OL$7:$PC$7,$OL$14:$PC$14),"")</f>
        <v/>
      </c>
      <c r="KB19" s="19" t="str">
        <f t="array" ref="KB19">IF(KB7="1",KB416-PRODUCT(KB9,INDEX($OL$1:$PC$19,19,MATCH(KB$2&amp;KB$6,INDEX($OL$1:$PC$19,2,)&amp;INDEX($OL$1:$PC$19,6,),0)))+KB9*SUMPRODUCT($OL$7:$PC$7,$OL$19:$PC$19)-KB$12*INDEX($OF$1:$OK$19,19,MATCH(KB13,$OF$1:$OK$1,0))+KB9*SUMPRODUCT($OL$7:$PC$7,$OL$10:$PC$10)*SUMPRODUCT($OF$10:$OI$10,$OF$19:$OI$19)+SUMPRODUCT($OL$7:$PC$7,$OL$11:$PC$11)*SUMPRODUCT($OF$11:$OI$11,$OF$19:$OI$19)+SUMPRODUCT($OL$7:$PC$7,$OL$14:$PC$14),"")</f>
        <v/>
      </c>
      <c r="KC19" s="19" t="str">
        <f t="array" ref="KC19">IF(KC7="1",KC416-PRODUCT(KC9,INDEX($OL$1:$PC$19,19,MATCH(KC$2&amp;KC$6,INDEX($OL$1:$PC$19,2,)&amp;INDEX($OL$1:$PC$19,6,),0)))+KC9*SUMPRODUCT($OL$7:$PC$7,$OL$19:$PC$19)-KC$12*INDEX($OF$1:$OK$19,19,MATCH(KC13,$OF$1:$OK$1,0))+KC9*SUMPRODUCT($OL$7:$PC$7,$OL$10:$PC$10)*SUMPRODUCT($OF$10:$OI$10,$OF$19:$OI$19)+SUMPRODUCT($OL$7:$PC$7,$OL$11:$PC$11)*SUMPRODUCT($OF$11:$OI$11,$OF$19:$OI$19)+SUMPRODUCT($OL$7:$PC$7,$OL$14:$PC$14),"")</f>
        <v/>
      </c>
      <c r="KD19" s="19" t="str">
        <f t="array" ref="KD19">IF(KD7="1",KD416-PRODUCT(KD9,INDEX($OL$1:$PC$19,19,MATCH(KD$2&amp;KD$6,INDEX($OL$1:$PC$19,2,)&amp;INDEX($OL$1:$PC$19,6,),0)))+KD9*SUMPRODUCT($OL$7:$PC$7,$OL$19:$PC$19)-KD$12*INDEX($OF$1:$OK$19,19,MATCH(KD13,$OF$1:$OK$1,0))+KD9*SUMPRODUCT($OL$7:$PC$7,$OL$10:$PC$10)*SUMPRODUCT($OF$10:$OI$10,$OF$19:$OI$19)+SUMPRODUCT($OL$7:$PC$7,$OL$11:$PC$11)*SUMPRODUCT($OF$11:$OI$11,$OF$19:$OI$19)+SUMPRODUCT($OL$7:$PC$7,$OL$14:$PC$14),"")</f>
        <v/>
      </c>
      <c r="KE19" s="19" t="str">
        <f t="array" ref="KE19">IF(KE7="1",KE416-PRODUCT(KE9,INDEX($OL$1:$PC$19,19,MATCH(KE$2&amp;KE$6,INDEX($OL$1:$PC$19,2,)&amp;INDEX($OL$1:$PC$19,6,),0)))+KE9*SUMPRODUCT($OL$7:$PC$7,$OL$19:$PC$19)-KE$12*INDEX($OF$1:$OK$19,19,MATCH(KE13,$OF$1:$OK$1,0))+KE9*SUMPRODUCT($OL$7:$PC$7,$OL$10:$PC$10)*SUMPRODUCT($OF$10:$OI$10,$OF$19:$OI$19)+SUMPRODUCT($OL$7:$PC$7,$OL$11:$PC$11)*SUMPRODUCT($OF$11:$OI$11,$OF$19:$OI$19)+SUMPRODUCT($OL$7:$PC$7,$OL$14:$PC$14),"")</f>
        <v/>
      </c>
      <c r="KF19" s="19" t="str">
        <f t="array" ref="KF19">IF(KF7="1",KF416-PRODUCT(KF9,INDEX($OL$1:$PC$19,19,MATCH(KF$2&amp;KF$6,INDEX($OL$1:$PC$19,2,)&amp;INDEX($OL$1:$PC$19,6,),0)))+KF9*SUMPRODUCT($OL$7:$PC$7,$OL$19:$PC$19)-KF$12*INDEX($OF$1:$OK$19,19,MATCH(KF13,$OF$1:$OK$1,0))+KF9*SUMPRODUCT($OL$7:$PC$7,$OL$10:$PC$10)*SUMPRODUCT($OF$10:$OI$10,$OF$19:$OI$19)+SUMPRODUCT($OL$7:$PC$7,$OL$11:$PC$11)*SUMPRODUCT($OF$11:$OI$11,$OF$19:$OI$19)+SUMPRODUCT($OL$7:$PC$7,$OL$14:$PC$14),"")</f>
        <v/>
      </c>
      <c r="KG19" s="19" t="str">
        <f t="array" ref="KG19">IF(KG7="1",KG416-PRODUCT(KG9,INDEX($OL$1:$PC$19,19,MATCH(KG$2&amp;KG$6,INDEX($OL$1:$PC$19,2,)&amp;INDEX($OL$1:$PC$19,6,),0)))+KG9*SUMPRODUCT($OL$7:$PC$7,$OL$19:$PC$19)-KG$12*INDEX($OF$1:$OK$19,19,MATCH(KG13,$OF$1:$OK$1,0))+KG9*SUMPRODUCT($OL$7:$PC$7,$OL$10:$PC$10)*SUMPRODUCT($OF$10:$OI$10,$OF$19:$OI$19)+SUMPRODUCT($OL$7:$PC$7,$OL$11:$PC$11)*SUMPRODUCT($OF$11:$OI$11,$OF$19:$OI$19)+SUMPRODUCT($OL$7:$PC$7,$OL$14:$PC$14),"")</f>
        <v/>
      </c>
      <c r="KH19" s="19" t="str">
        <f t="array" ref="KH19">IF(KH7="1",KH416-PRODUCT(KH9,INDEX($OL$1:$PC$19,19,MATCH(KH$2&amp;KH$6,INDEX($OL$1:$PC$19,2,)&amp;INDEX($OL$1:$PC$19,6,),0)))+KH9*SUMPRODUCT($OL$7:$PC$7,$OL$19:$PC$19)-KH$12*INDEX($OF$1:$OK$19,19,MATCH(KH13,$OF$1:$OK$1,0))+KH9*SUMPRODUCT($OL$7:$PC$7,$OL$10:$PC$10)*SUMPRODUCT($OF$10:$OI$10,$OF$19:$OI$19)+SUMPRODUCT($OL$7:$PC$7,$OL$11:$PC$11)*SUMPRODUCT($OF$11:$OI$11,$OF$19:$OI$19)+SUMPRODUCT($OL$7:$PC$7,$OL$14:$PC$14),"")</f>
        <v/>
      </c>
      <c r="KI19" s="19" t="str">
        <f t="array" ref="KI19">IF(KI7="1",KI416-PRODUCT(KI9,INDEX($OL$1:$PC$19,19,MATCH(KI$2&amp;KI$6,INDEX($OL$1:$PC$19,2,)&amp;INDEX($OL$1:$PC$19,6,),0)))+KI9*SUMPRODUCT($OL$7:$PC$7,$OL$19:$PC$19)-KI$12*INDEX($OF$1:$OK$19,19,MATCH(KI13,$OF$1:$OK$1,0))+KI9*SUMPRODUCT($OL$7:$PC$7,$OL$10:$PC$10)*SUMPRODUCT($OF$10:$OI$10,$OF$19:$OI$19)+SUMPRODUCT($OL$7:$PC$7,$OL$11:$PC$11)*SUMPRODUCT($OF$11:$OI$11,$OF$19:$OI$19)+SUMPRODUCT($OL$7:$PC$7,$OL$14:$PC$14),"")</f>
        <v/>
      </c>
      <c r="KJ19" s="19" t="str">
        <f t="array" ref="KJ19">IF(KJ7="1",KJ416-PRODUCT(KJ9,INDEX($OL$1:$PC$19,19,MATCH(KJ$2&amp;KJ$6,INDEX($OL$1:$PC$19,2,)&amp;INDEX($OL$1:$PC$19,6,),0)))+KJ9*SUMPRODUCT($OL$7:$PC$7,$OL$19:$PC$19)-KJ$12*INDEX($OF$1:$OK$19,19,MATCH(KJ13,$OF$1:$OK$1,0))+KJ9*SUMPRODUCT($OL$7:$PC$7,$OL$10:$PC$10)*SUMPRODUCT($OF$10:$OI$10,$OF$19:$OI$19)+SUMPRODUCT($OL$7:$PC$7,$OL$11:$PC$11)*SUMPRODUCT($OF$11:$OI$11,$OF$19:$OI$19)+SUMPRODUCT($OL$7:$PC$7,$OL$14:$PC$14),"")</f>
        <v/>
      </c>
      <c r="KK19" s="19" t="str">
        <f t="array" ref="KK19">IF(KK7="1",KK416-PRODUCT(KK9,INDEX($OL$1:$PC$19,19,MATCH(KK$2&amp;KK$6,INDEX($OL$1:$PC$19,2,)&amp;INDEX($OL$1:$PC$19,6,),0)))+KK9*SUMPRODUCT($OL$7:$PC$7,$OL$19:$PC$19)-KK$12*INDEX($OF$1:$OK$19,19,MATCH(KK13,$OF$1:$OK$1,0))+KK9*SUMPRODUCT($OL$7:$PC$7,$OL$10:$PC$10)*SUMPRODUCT($OF$10:$OI$10,$OF$19:$OI$19)+SUMPRODUCT($OL$7:$PC$7,$OL$11:$PC$11)*SUMPRODUCT($OF$11:$OI$11,$OF$19:$OI$19)+SUMPRODUCT($OL$7:$PC$7,$OL$14:$PC$14),"")</f>
        <v/>
      </c>
      <c r="KL19" s="19" t="str">
        <f t="array" ref="KL19">IF(KL7="1",KL416-PRODUCT(KL9,INDEX($OL$1:$PC$19,19,MATCH(KL$2&amp;KL$6,INDEX($OL$1:$PC$19,2,)&amp;INDEX($OL$1:$PC$19,6,),0)))+KL9*SUMPRODUCT($OL$7:$PC$7,$OL$19:$PC$19)-KL$12*INDEX($OF$1:$OK$19,19,MATCH(KL13,$OF$1:$OK$1,0))+KL9*SUMPRODUCT($OL$7:$PC$7,$OL$10:$PC$10)*SUMPRODUCT($OF$10:$OI$10,$OF$19:$OI$19)+SUMPRODUCT($OL$7:$PC$7,$OL$11:$PC$11)*SUMPRODUCT($OF$11:$OI$11,$OF$19:$OI$19)+SUMPRODUCT($OL$7:$PC$7,$OL$14:$PC$14),"")</f>
        <v/>
      </c>
      <c r="KM19" s="19" t="str">
        <f t="array" ref="KM19">IF(KM7="1",KM416-PRODUCT(KM9,INDEX($OL$1:$PC$19,19,MATCH(KM$2&amp;KM$6,INDEX($OL$1:$PC$19,2,)&amp;INDEX($OL$1:$PC$19,6,),0)))+KM9*SUMPRODUCT($OL$7:$PC$7,$OL$19:$PC$19)-KM$12*INDEX($OF$1:$OK$19,19,MATCH(KM13,$OF$1:$OK$1,0))+KM9*SUMPRODUCT($OL$7:$PC$7,$OL$10:$PC$10)*SUMPRODUCT($OF$10:$OI$10,$OF$19:$OI$19)+SUMPRODUCT($OL$7:$PC$7,$OL$11:$PC$11)*SUMPRODUCT($OF$11:$OI$11,$OF$19:$OI$19)+SUMPRODUCT($OL$7:$PC$7,$OL$14:$PC$14),"")</f>
        <v/>
      </c>
      <c r="KN19" s="19" t="str">
        <f t="array" ref="KN19">IF(KN7="1",KN416-PRODUCT(KN9,INDEX($OL$1:$PC$19,19,MATCH(KN$2&amp;KN$6,INDEX($OL$1:$PC$19,2,)&amp;INDEX($OL$1:$PC$19,6,),0)))+KN9*SUMPRODUCT($OL$7:$PC$7,$OL$19:$PC$19)-KN$12*INDEX($OF$1:$OK$19,19,MATCH(KN13,$OF$1:$OK$1,0))+KN9*SUMPRODUCT($OL$7:$PC$7,$OL$10:$PC$10)*SUMPRODUCT($OF$10:$OI$10,$OF$19:$OI$19)+SUMPRODUCT($OL$7:$PC$7,$OL$11:$PC$11)*SUMPRODUCT($OF$11:$OI$11,$OF$19:$OI$19)+SUMPRODUCT($OL$7:$PC$7,$OL$14:$PC$14),"")</f>
        <v/>
      </c>
      <c r="KO19" s="19" t="str">
        <f t="array" ref="KO19">IF(KO7="1",KO416-PRODUCT(KO9,INDEX($OL$1:$PC$19,19,MATCH(KO$2&amp;KO$6,INDEX($OL$1:$PC$19,2,)&amp;INDEX($OL$1:$PC$19,6,),0)))+KO9*SUMPRODUCT($OL$7:$PC$7,$OL$19:$PC$19)-KO$12*INDEX($OF$1:$OK$19,19,MATCH(KO13,$OF$1:$OK$1,0))+KO9*SUMPRODUCT($OL$7:$PC$7,$OL$10:$PC$10)*SUMPRODUCT($OF$10:$OI$10,$OF$19:$OI$19)+SUMPRODUCT($OL$7:$PC$7,$OL$11:$PC$11)*SUMPRODUCT($OF$11:$OI$11,$OF$19:$OI$19)+SUMPRODUCT($OL$7:$PC$7,$OL$14:$PC$14),"")</f>
        <v/>
      </c>
      <c r="KP19" s="19" t="str">
        <f t="array" ref="KP19">IF(KP7="1",KP416-PRODUCT(KP9,INDEX($OL$1:$PC$19,19,MATCH(KP$2&amp;KP$6,INDEX($OL$1:$PC$19,2,)&amp;INDEX($OL$1:$PC$19,6,),0)))+KP9*SUMPRODUCT($OL$7:$PC$7,$OL$19:$PC$19)-KP$12*INDEX($OF$1:$OK$19,19,MATCH(KP13,$OF$1:$OK$1,0))+KP9*SUMPRODUCT($OL$7:$PC$7,$OL$10:$PC$10)*SUMPRODUCT($OF$10:$OI$10,$OF$19:$OI$19)+SUMPRODUCT($OL$7:$PC$7,$OL$11:$PC$11)*SUMPRODUCT($OF$11:$OI$11,$OF$19:$OI$19)+SUMPRODUCT($OL$7:$PC$7,$OL$14:$PC$14),"")</f>
        <v/>
      </c>
      <c r="KQ19" s="19" t="str">
        <f t="array" ref="KQ19">IF(KQ7="1",KQ416-PRODUCT(KQ9,INDEX($OL$1:$PC$19,19,MATCH(KQ$2&amp;KQ$6,INDEX($OL$1:$PC$19,2,)&amp;INDEX($OL$1:$PC$19,6,),0)))+KQ9*SUMPRODUCT($OL$7:$PC$7,$OL$19:$PC$19)-KQ$12*INDEX($OF$1:$OK$19,19,MATCH(KQ13,$OF$1:$OK$1,0))+KQ9*SUMPRODUCT($OL$7:$PC$7,$OL$10:$PC$10)*SUMPRODUCT($OF$10:$OI$10,$OF$19:$OI$19)+SUMPRODUCT($OL$7:$PC$7,$OL$11:$PC$11)*SUMPRODUCT($OF$11:$OI$11,$OF$19:$OI$19)+SUMPRODUCT($OL$7:$PC$7,$OL$14:$PC$14),"")</f>
        <v/>
      </c>
      <c r="KR19" s="19" t="str">
        <f t="array" ref="KR19">IF(KR7="1",KR416-PRODUCT(KR9,INDEX($OL$1:$PC$19,19,MATCH(KR$2&amp;KR$6,INDEX($OL$1:$PC$19,2,)&amp;INDEX($OL$1:$PC$19,6,),0)))+KR9*SUMPRODUCT($OL$7:$PC$7,$OL$19:$PC$19)-KR$12*INDEX($OF$1:$OK$19,19,MATCH(KR13,$OF$1:$OK$1,0))+KR9*SUMPRODUCT($OL$7:$PC$7,$OL$10:$PC$10)*SUMPRODUCT($OF$10:$OI$10,$OF$19:$OI$19)+SUMPRODUCT($OL$7:$PC$7,$OL$11:$PC$11)*SUMPRODUCT($OF$11:$OI$11,$OF$19:$OI$19)+SUMPRODUCT($OL$7:$PC$7,$OL$14:$PC$14),"")</f>
        <v/>
      </c>
      <c r="KS19" s="19" t="str">
        <f t="array" ref="KS19">IF(KS7="1",KS416-PRODUCT(KS9,INDEX($OL$1:$PC$19,19,MATCH(KS$2&amp;KS$6,INDEX($OL$1:$PC$19,2,)&amp;INDEX($OL$1:$PC$19,6,),0)))+KS9*SUMPRODUCT($OL$7:$PC$7,$OL$19:$PC$19)-KS$12*INDEX($OF$1:$OK$19,19,MATCH(KS13,$OF$1:$OK$1,0))+KS9*SUMPRODUCT($OL$7:$PC$7,$OL$10:$PC$10)*SUMPRODUCT($OF$10:$OI$10,$OF$19:$OI$19)+SUMPRODUCT($OL$7:$PC$7,$OL$11:$PC$11)*SUMPRODUCT($OF$11:$OI$11,$OF$19:$OI$19)+SUMPRODUCT($OL$7:$PC$7,$OL$14:$PC$14),"")</f>
        <v/>
      </c>
      <c r="KT19" s="19" t="str">
        <f t="array" ref="KT19">IF(KT7="1",KT416-PRODUCT(KT9,INDEX($OL$1:$PC$19,19,MATCH(KT$2&amp;KT$6,INDEX($OL$1:$PC$19,2,)&amp;INDEX($OL$1:$PC$19,6,),0)))+KT9*SUMPRODUCT($OL$7:$PC$7,$OL$19:$PC$19)-KT$12*INDEX($OF$1:$OK$19,19,MATCH(KT13,$OF$1:$OK$1,0))+KT9*SUMPRODUCT($OL$7:$PC$7,$OL$10:$PC$10)*SUMPRODUCT($OF$10:$OI$10,$OF$19:$OI$19)+SUMPRODUCT($OL$7:$PC$7,$OL$11:$PC$11)*SUMPRODUCT($OF$11:$OI$11,$OF$19:$OI$19)+SUMPRODUCT($OL$7:$PC$7,$OL$14:$PC$14),"")</f>
        <v/>
      </c>
      <c r="KU19" s="19" t="str">
        <f t="array" ref="KU19">IF(KU7="1",KU416-PRODUCT(KU9,INDEX($OL$1:$PC$19,19,MATCH(KU$2&amp;KU$6,INDEX($OL$1:$PC$19,2,)&amp;INDEX($OL$1:$PC$19,6,),0)))+KU9*SUMPRODUCT($OL$7:$PC$7,$OL$19:$PC$19)-KU$12*INDEX($OF$1:$OK$19,19,MATCH(KU13,$OF$1:$OK$1,0))+KU9*SUMPRODUCT($OL$7:$PC$7,$OL$10:$PC$10)*SUMPRODUCT($OF$10:$OI$10,$OF$19:$OI$19)+SUMPRODUCT($OL$7:$PC$7,$OL$11:$PC$11)*SUMPRODUCT($OF$11:$OI$11,$OF$19:$OI$19)+SUMPRODUCT($OL$7:$PC$7,$OL$14:$PC$14),"")</f>
        <v/>
      </c>
      <c r="KV19" s="19" t="str">
        <f t="array" ref="KV19">IF(KV7="1",KV416-PRODUCT(KV9,INDEX($OL$1:$PC$19,19,MATCH(KV$2&amp;KV$6,INDEX($OL$1:$PC$19,2,)&amp;INDEX($OL$1:$PC$19,6,),0)))+KV9*SUMPRODUCT($OL$7:$PC$7,$OL$19:$PC$19)-KV$12*INDEX($OF$1:$OK$19,19,MATCH(KV13,$OF$1:$OK$1,0))+KV9*SUMPRODUCT($OL$7:$PC$7,$OL$10:$PC$10)*SUMPRODUCT($OF$10:$OI$10,$OF$19:$OI$19)+SUMPRODUCT($OL$7:$PC$7,$OL$11:$PC$11)*SUMPRODUCT($OF$11:$OI$11,$OF$19:$OI$19)+SUMPRODUCT($OL$7:$PC$7,$OL$14:$PC$14),"")</f>
        <v/>
      </c>
      <c r="KW19" s="19" t="str">
        <f t="array" ref="KW19">IF(KW7="1",KW416-PRODUCT(KW9,INDEX($OL$1:$PC$19,19,MATCH(KW$2&amp;KW$6,INDEX($OL$1:$PC$19,2,)&amp;INDEX($OL$1:$PC$19,6,),0)))+KW9*SUMPRODUCT($OL$7:$PC$7,$OL$19:$PC$19)-KW$12*INDEX($OF$1:$OK$19,19,MATCH(KW13,$OF$1:$OK$1,0))+KW9*SUMPRODUCT($OL$7:$PC$7,$OL$10:$PC$10)*SUMPRODUCT($OF$10:$OI$10,$OF$19:$OI$19)+SUMPRODUCT($OL$7:$PC$7,$OL$11:$PC$11)*SUMPRODUCT($OF$11:$OI$11,$OF$19:$OI$19)+SUMPRODUCT($OL$7:$PC$7,$OL$14:$PC$14),"")</f>
        <v/>
      </c>
      <c r="KX19" s="19" t="str">
        <f t="array" ref="KX19">IF(KX7="1",KX416-PRODUCT(KX9,INDEX($OL$1:$PC$19,19,MATCH(KX$2&amp;KX$6,INDEX($OL$1:$PC$19,2,)&amp;INDEX($OL$1:$PC$19,6,),0)))+KX9*SUMPRODUCT($OL$7:$PC$7,$OL$19:$PC$19)-KX$12*INDEX($OF$1:$OK$19,19,MATCH(KX13,$OF$1:$OK$1,0))+KX9*SUMPRODUCT($OL$7:$PC$7,$OL$10:$PC$10)*SUMPRODUCT($OF$10:$OI$10,$OF$19:$OI$19)+SUMPRODUCT($OL$7:$PC$7,$OL$11:$PC$11)*SUMPRODUCT($OF$11:$OI$11,$OF$19:$OI$19)+SUMPRODUCT($OL$7:$PC$7,$OL$14:$PC$14),"")</f>
        <v/>
      </c>
      <c r="KY19" s="19" t="str">
        <f t="array" ref="KY19">IF(KY7="1",KY416-PRODUCT(KY9,INDEX($OL$1:$PC$19,19,MATCH(KY$2&amp;KY$6,INDEX($OL$1:$PC$19,2,)&amp;INDEX($OL$1:$PC$19,6,),0)))+KY9*SUMPRODUCT($OL$7:$PC$7,$OL$19:$PC$19)-KY$12*INDEX($OF$1:$OK$19,19,MATCH(KY13,$OF$1:$OK$1,0))+KY9*SUMPRODUCT($OL$7:$PC$7,$OL$10:$PC$10)*SUMPRODUCT($OF$10:$OI$10,$OF$19:$OI$19)+SUMPRODUCT($OL$7:$PC$7,$OL$11:$PC$11)*SUMPRODUCT($OF$11:$OI$11,$OF$19:$OI$19)+SUMPRODUCT($OL$7:$PC$7,$OL$14:$PC$14),"")</f>
        <v/>
      </c>
      <c r="KZ19" s="19" t="str">
        <f t="array" ref="KZ19">IF(KZ7="1",KZ416-PRODUCT(KZ9,INDEX($OL$1:$PC$19,19,MATCH(KZ$2&amp;KZ$6,INDEX($OL$1:$PC$19,2,)&amp;INDEX($OL$1:$PC$19,6,),0)))+KZ9*SUMPRODUCT($OL$7:$PC$7,$OL$19:$PC$19)-KZ$12*INDEX($OF$1:$OK$19,19,MATCH(KZ13,$OF$1:$OK$1,0))+KZ9*SUMPRODUCT($OL$7:$PC$7,$OL$10:$PC$10)*SUMPRODUCT($OF$10:$OI$10,$OF$19:$OI$19)+SUMPRODUCT($OL$7:$PC$7,$OL$11:$PC$11)*SUMPRODUCT($OF$11:$OI$11,$OF$19:$OI$19)+SUMPRODUCT($OL$7:$PC$7,$OL$14:$PC$14),"")</f>
        <v/>
      </c>
      <c r="LA19" s="19" t="str">
        <f t="array" ref="LA19">IF(LA7="1",LA416-PRODUCT(LA9,INDEX($OL$1:$PC$19,19,MATCH(LA$2&amp;LA$6,INDEX($OL$1:$PC$19,2,)&amp;INDEX($OL$1:$PC$19,6,),0)))+LA9*SUMPRODUCT($OL$7:$PC$7,$OL$19:$PC$19)-LA$12*INDEX($OF$1:$OK$19,19,MATCH(LA13,$OF$1:$OK$1,0))+LA9*SUMPRODUCT($OL$7:$PC$7,$OL$10:$PC$10)*SUMPRODUCT($OF$10:$OI$10,$OF$19:$OI$19)+SUMPRODUCT($OL$7:$PC$7,$OL$11:$PC$11)*SUMPRODUCT($OF$11:$OI$11,$OF$19:$OI$19)+SUMPRODUCT($OL$7:$PC$7,$OL$14:$PC$14),"")</f>
        <v/>
      </c>
      <c r="LB19" s="19">
        <f t="array" ref="LB19">IF(LB7="1",LB416-PRODUCT(LB9,INDEX($OL$1:$PC$19,19,MATCH(LB$2&amp;LB$6,INDEX($OL$1:$PC$19,2,)&amp;INDEX($OL$1:$PC$19,6,),0)))+LB9*SUMPRODUCT($OL$7:$PC$7,$OL$19:$PC$19)-LB$12*INDEX($OF$1:$OK$19,19,MATCH(LB13,$OF$1:$OK$1,0))+LB9*SUMPRODUCT($OL$7:$PC$7,$OL$10:$PC$10)*SUMPRODUCT($OF$10:$OI$10,$OF$19:$OI$19)+SUMPRODUCT($OL$7:$PC$7,$OL$11:$PC$11)*SUMPRODUCT($OF$11:$OI$11,$OF$19:$OI$19)+SUMPRODUCT($OL$7:$PC$7,$OL$14:$PC$14),"")</f>
        <v>221963.22558391999</v>
      </c>
      <c r="LC19" s="19" t="str">
        <f t="array" ref="LC19">IF(LC7="1",LC416-PRODUCT(LC9,INDEX($OL$1:$PC$19,19,MATCH(LC$2&amp;LC$6,INDEX($OL$1:$PC$19,2,)&amp;INDEX($OL$1:$PC$19,6,),0)))+LC9*SUMPRODUCT($OL$7:$PC$7,$OL$19:$PC$19)-LC$12*INDEX($OF$1:$OK$19,19,MATCH(LC13,$OF$1:$OK$1,0))+LC9*SUMPRODUCT($OL$7:$PC$7,$OL$10:$PC$10)*SUMPRODUCT($OF$10:$OI$10,$OF$19:$OI$19)+SUMPRODUCT($OL$7:$PC$7,$OL$11:$PC$11)*SUMPRODUCT($OF$11:$OI$11,$OF$19:$OI$19)+SUMPRODUCT($OL$7:$PC$7,$OL$14:$PC$14),"")</f>
        <v/>
      </c>
      <c r="LD19" s="19" t="str">
        <f t="array" ref="LD19">IF(LD7="1",LD416-PRODUCT(LD9,INDEX($OL$1:$PC$19,19,MATCH(LD$2&amp;LD$6,INDEX($OL$1:$PC$19,2,)&amp;INDEX($OL$1:$PC$19,6,),0)))+LD9*SUMPRODUCT($OL$7:$PC$7,$OL$19:$PC$19)-LD$12*INDEX($OF$1:$OK$19,19,MATCH(LD13,$OF$1:$OK$1,0))+LD9*SUMPRODUCT($OL$7:$PC$7,$OL$10:$PC$10)*SUMPRODUCT($OF$10:$OI$10,$OF$19:$OI$19)+SUMPRODUCT($OL$7:$PC$7,$OL$11:$PC$11)*SUMPRODUCT($OF$11:$OI$11,$OF$19:$OI$19)+SUMPRODUCT($OL$7:$PC$7,$OL$14:$PC$14),"")</f>
        <v/>
      </c>
      <c r="LE19" s="19" t="str">
        <f t="array" ref="LE19">IF(LE7="1",LE416-PRODUCT(LE9,INDEX($OL$1:$PC$19,19,MATCH(LE$2&amp;LE$6,INDEX($OL$1:$PC$19,2,)&amp;INDEX($OL$1:$PC$19,6,),0)))+LE9*SUMPRODUCT($OL$7:$PC$7,$OL$19:$PC$19)-LE$12*INDEX($OF$1:$OK$19,19,MATCH(LE13,$OF$1:$OK$1,0))+LE9*SUMPRODUCT($OL$7:$PC$7,$OL$10:$PC$10)*SUMPRODUCT($OF$10:$OI$10,$OF$19:$OI$19)+SUMPRODUCT($OL$7:$PC$7,$OL$11:$PC$11)*SUMPRODUCT($OF$11:$OI$11,$OF$19:$OI$19)+SUMPRODUCT($OL$7:$PC$7,$OL$14:$PC$14),"")</f>
        <v/>
      </c>
      <c r="LF19" s="19" t="str">
        <f t="array" ref="LF19">IF(LF7="1",LF416-PRODUCT(LF9,INDEX($OL$1:$PC$19,19,MATCH(LF$2&amp;LF$6,INDEX($OL$1:$PC$19,2,)&amp;INDEX($OL$1:$PC$19,6,),0)))+LF9*SUMPRODUCT($OL$7:$PC$7,$OL$19:$PC$19)-LF$12*INDEX($OF$1:$OK$19,19,MATCH(LF13,$OF$1:$OK$1,0))+LF9*SUMPRODUCT($OL$7:$PC$7,$OL$10:$PC$10)*SUMPRODUCT($OF$10:$OI$10,$OF$19:$OI$19)+SUMPRODUCT($OL$7:$PC$7,$OL$11:$PC$11)*SUMPRODUCT($OF$11:$OI$11,$OF$19:$OI$19)+SUMPRODUCT($OL$7:$PC$7,$OL$14:$PC$14),"")</f>
        <v/>
      </c>
      <c r="LG19" s="19" t="str">
        <f t="array" ref="LG19">IF(LG7="1",LG416-PRODUCT(LG9,INDEX($OL$1:$PC$19,19,MATCH(LG$2&amp;LG$6,INDEX($OL$1:$PC$19,2,)&amp;INDEX($OL$1:$PC$19,6,),0)))+LG9*SUMPRODUCT($OL$7:$PC$7,$OL$19:$PC$19)-LG$12*INDEX($OF$1:$OK$19,19,MATCH(LG13,$OF$1:$OK$1,0))+LG9*SUMPRODUCT($OL$7:$PC$7,$OL$10:$PC$10)*SUMPRODUCT($OF$10:$OI$10,$OF$19:$OI$19)+SUMPRODUCT($OL$7:$PC$7,$OL$11:$PC$11)*SUMPRODUCT($OF$11:$OI$11,$OF$19:$OI$19)+SUMPRODUCT($OL$7:$PC$7,$OL$14:$PC$14),"")</f>
        <v/>
      </c>
      <c r="LH19" s="19" t="str">
        <f t="array" ref="LH19">IF(LH7="1",LH416-PRODUCT(LH9,INDEX($OL$1:$PC$19,19,MATCH(LH$2&amp;LH$6,INDEX($OL$1:$PC$19,2,)&amp;INDEX($OL$1:$PC$19,6,),0)))+LH9*SUMPRODUCT($OL$7:$PC$7,$OL$19:$PC$19)-LH$12*INDEX($OF$1:$OK$19,19,MATCH(LH13,$OF$1:$OK$1,0))+LH9*SUMPRODUCT($OL$7:$PC$7,$OL$10:$PC$10)*SUMPRODUCT($OF$10:$OI$10,$OF$19:$OI$19)+SUMPRODUCT($OL$7:$PC$7,$OL$11:$PC$11)*SUMPRODUCT($OF$11:$OI$11,$OF$19:$OI$19)+SUMPRODUCT($OL$7:$PC$7,$OL$14:$PC$14),"")</f>
        <v/>
      </c>
      <c r="LI19" s="19" t="str">
        <f t="array" ref="LI19">IF(LI7="1",LI416-PRODUCT(LI9,INDEX($OL$1:$PC$19,19,MATCH(LI$2&amp;LI$6,INDEX($OL$1:$PC$19,2,)&amp;INDEX($OL$1:$PC$19,6,),0)))+LI9*SUMPRODUCT($OL$7:$PC$7,$OL$19:$PC$19)-LI$12*INDEX($OF$1:$OK$19,19,MATCH(LI13,$OF$1:$OK$1,0))+LI9*SUMPRODUCT($OL$7:$PC$7,$OL$10:$PC$10)*SUMPRODUCT($OF$10:$OI$10,$OF$19:$OI$19)+SUMPRODUCT($OL$7:$PC$7,$OL$11:$PC$11)*SUMPRODUCT($OF$11:$OI$11,$OF$19:$OI$19)+SUMPRODUCT($OL$7:$PC$7,$OL$14:$PC$14),"")</f>
        <v/>
      </c>
      <c r="LJ19" s="19" t="str">
        <f t="array" ref="LJ19">IF(LJ7="1",LJ416-PRODUCT(LJ9,INDEX($OL$1:$PC$19,19,MATCH(LJ$2&amp;LJ$6,INDEX($OL$1:$PC$19,2,)&amp;INDEX($OL$1:$PC$19,6,),0)))+LJ9*SUMPRODUCT($OL$7:$PC$7,$OL$19:$PC$19)-LJ$12*INDEX($OF$1:$OK$19,19,MATCH(LJ13,$OF$1:$OK$1,0))+LJ9*SUMPRODUCT($OL$7:$PC$7,$OL$10:$PC$10)*SUMPRODUCT($OF$10:$OI$10,$OF$19:$OI$19)+SUMPRODUCT($OL$7:$PC$7,$OL$11:$PC$11)*SUMPRODUCT($OF$11:$OI$11,$OF$19:$OI$19)+SUMPRODUCT($OL$7:$PC$7,$OL$14:$PC$14),"")</f>
        <v/>
      </c>
      <c r="LK19" s="19" t="str">
        <f t="array" ref="LK19">IF(LK7="1",LK416-PRODUCT(LK9,INDEX($OL$1:$PC$19,19,MATCH(LK$2&amp;LK$6,INDEX($OL$1:$PC$19,2,)&amp;INDEX($OL$1:$PC$19,6,),0)))+LK9*SUMPRODUCT($OL$7:$PC$7,$OL$19:$PC$19)-LK$12*INDEX($OF$1:$OK$19,19,MATCH(LK13,$OF$1:$OK$1,0))+LK9*SUMPRODUCT($OL$7:$PC$7,$OL$10:$PC$10)*SUMPRODUCT($OF$10:$OI$10,$OF$19:$OI$19)+SUMPRODUCT($OL$7:$PC$7,$OL$11:$PC$11)*SUMPRODUCT($OF$11:$OI$11,$OF$19:$OI$19)+SUMPRODUCT($OL$7:$PC$7,$OL$14:$PC$14),"")</f>
        <v/>
      </c>
      <c r="LL19" s="19" t="str">
        <f t="array" ref="LL19">IF(LL7="1",LL416-PRODUCT(LL9,INDEX($OL$1:$PC$19,19,MATCH(LL$2&amp;LL$6,INDEX($OL$1:$PC$19,2,)&amp;INDEX($OL$1:$PC$19,6,),0)))+LL9*SUMPRODUCT($OL$7:$PC$7,$OL$19:$PC$19)-LL$12*INDEX($OF$1:$OK$19,19,MATCH(LL13,$OF$1:$OK$1,0))+LL9*SUMPRODUCT($OL$7:$PC$7,$OL$10:$PC$10)*SUMPRODUCT($OF$10:$OI$10,$OF$19:$OI$19)+SUMPRODUCT($OL$7:$PC$7,$OL$11:$PC$11)*SUMPRODUCT($OF$11:$OI$11,$OF$19:$OI$19)+SUMPRODUCT($OL$7:$PC$7,$OL$14:$PC$14),"")</f>
        <v/>
      </c>
      <c r="LM19" s="19" t="str">
        <f t="array" ref="LM19">IF(LM7="1",LM416-PRODUCT(LM9,INDEX($OL$1:$PC$19,19,MATCH(LM$2&amp;LM$6,INDEX($OL$1:$PC$19,2,)&amp;INDEX($OL$1:$PC$19,6,),0)))+LM9*SUMPRODUCT($OL$7:$PC$7,$OL$19:$PC$19)-LM$12*INDEX($OF$1:$OK$19,19,MATCH(LM13,$OF$1:$OK$1,0))+LM9*SUMPRODUCT($OL$7:$PC$7,$OL$10:$PC$10)*SUMPRODUCT($OF$10:$OI$10,$OF$19:$OI$19)+SUMPRODUCT($OL$7:$PC$7,$OL$11:$PC$11)*SUMPRODUCT($OF$11:$OI$11,$OF$19:$OI$19)+SUMPRODUCT($OL$7:$PC$7,$OL$14:$PC$14),"")</f>
        <v/>
      </c>
      <c r="LN19" s="19" t="str">
        <f t="array" ref="LN19">IF(LN7="1",LN416-PRODUCT(LN9,INDEX($OL$1:$PC$19,19,MATCH(LN$2&amp;LN$6,INDEX($OL$1:$PC$19,2,)&amp;INDEX($OL$1:$PC$19,6,),0)))+LN9*SUMPRODUCT($OL$7:$PC$7,$OL$19:$PC$19)-LN$12*INDEX($OF$1:$OK$19,19,MATCH(LN13,$OF$1:$OK$1,0))+LN9*SUMPRODUCT($OL$7:$PC$7,$OL$10:$PC$10)*SUMPRODUCT($OF$10:$OI$10,$OF$19:$OI$19)+SUMPRODUCT($OL$7:$PC$7,$OL$11:$PC$11)*SUMPRODUCT($OF$11:$OI$11,$OF$19:$OI$19)+SUMPRODUCT($OL$7:$PC$7,$OL$14:$PC$14),"")</f>
        <v/>
      </c>
      <c r="LO19" s="19" t="str">
        <f t="array" ref="LO19">IF(LO7="1",LO416-PRODUCT(LO9,INDEX($OL$1:$PC$19,19,MATCH(LO$2&amp;LO$6,INDEX($OL$1:$PC$19,2,)&amp;INDEX($OL$1:$PC$19,6,),0)))+LO9*SUMPRODUCT($OL$7:$PC$7,$OL$19:$PC$19)-LO$12*INDEX($OF$1:$OK$19,19,MATCH(LO13,$OF$1:$OK$1,0))+LO9*SUMPRODUCT($OL$7:$PC$7,$OL$10:$PC$10)*SUMPRODUCT($OF$10:$OI$10,$OF$19:$OI$19)+SUMPRODUCT($OL$7:$PC$7,$OL$11:$PC$11)*SUMPRODUCT($OF$11:$OI$11,$OF$19:$OI$19)+SUMPRODUCT($OL$7:$PC$7,$OL$14:$PC$14),"")</f>
        <v/>
      </c>
      <c r="LP19" s="19" t="str">
        <f t="array" ref="LP19">IF(LP7="1",LP416-PRODUCT(LP9,INDEX($OL$1:$PC$19,19,MATCH(LP$2&amp;LP$6,INDEX($OL$1:$PC$19,2,)&amp;INDEX($OL$1:$PC$19,6,),0)))+LP9*SUMPRODUCT($OL$7:$PC$7,$OL$19:$PC$19)-LP$12*INDEX($OF$1:$OK$19,19,MATCH(LP13,$OF$1:$OK$1,0))+LP9*SUMPRODUCT($OL$7:$PC$7,$OL$10:$PC$10)*SUMPRODUCT($OF$10:$OI$10,$OF$19:$OI$19)+SUMPRODUCT($OL$7:$PC$7,$OL$11:$PC$11)*SUMPRODUCT($OF$11:$OI$11,$OF$19:$OI$19)+SUMPRODUCT($OL$7:$PC$7,$OL$14:$PC$14),"")</f>
        <v/>
      </c>
      <c r="LQ19" s="19" t="str">
        <f t="array" ref="LQ19">IF(LQ7="1",LQ416-PRODUCT(LQ9,INDEX($OL$1:$PC$19,19,MATCH(LQ$2&amp;LQ$6,INDEX($OL$1:$PC$19,2,)&amp;INDEX($OL$1:$PC$19,6,),0)))+LQ9*SUMPRODUCT($OL$7:$PC$7,$OL$19:$PC$19)-LQ$12*INDEX($OF$1:$OK$19,19,MATCH(LQ13,$OF$1:$OK$1,0))+LQ9*SUMPRODUCT($OL$7:$PC$7,$OL$10:$PC$10)*SUMPRODUCT($OF$10:$OI$10,$OF$19:$OI$19)+SUMPRODUCT($OL$7:$PC$7,$OL$11:$PC$11)*SUMPRODUCT($OF$11:$OI$11,$OF$19:$OI$19)+SUMPRODUCT($OL$7:$PC$7,$OL$14:$PC$14),"")</f>
        <v/>
      </c>
      <c r="LR19" s="19" t="str">
        <f t="array" ref="LR19">IF(LR7="1",LR416-PRODUCT(LR9,INDEX($OL$1:$PC$19,19,MATCH(LR$2&amp;LR$6,INDEX($OL$1:$PC$19,2,)&amp;INDEX($OL$1:$PC$19,6,),0)))+LR9*SUMPRODUCT($OL$7:$PC$7,$OL$19:$PC$19)-LR$12*INDEX($OF$1:$OK$19,19,MATCH(LR13,$OF$1:$OK$1,0))+LR9*SUMPRODUCT($OL$7:$PC$7,$OL$10:$PC$10)*SUMPRODUCT($OF$10:$OI$10,$OF$19:$OI$19)+SUMPRODUCT($OL$7:$PC$7,$OL$11:$PC$11)*SUMPRODUCT($OF$11:$OI$11,$OF$19:$OI$19)+SUMPRODUCT($OL$7:$PC$7,$OL$14:$PC$14),"")</f>
        <v/>
      </c>
      <c r="LS19" s="19" t="str">
        <f t="array" ref="LS19">IF(LS7="1",LS416-PRODUCT(LS$9,INDEX($OL$1:$PC$19,19,MATCH(LS$2&amp;LS$6,INDEX($OL$1:$PC$19,2,)&amp;INDEX($OL$1:$PC$19,6,),0)))+LS9*SUMPRODUCT($OL$7:$PC$7,$OL$19:$PC$19),"")</f>
        <v/>
      </c>
      <c r="LT19" s="19" t="str">
        <f t="array" ref="LT19">IF(LT7="1",LT416-PRODUCT(LT$9,INDEX($OL$1:$PC$19,19,MATCH(LT$2&amp;LT$6,INDEX($OL$1:$PC$19,2,)&amp;INDEX($OL$1:$PC$19,6,),0)))+LT9*SUMPRODUCT($OL$7:$PC$7,$OL$19:$PC$19),"")</f>
        <v/>
      </c>
      <c r="LU19" s="19" t="str">
        <f t="array" ref="LU19">IF(LU7="1",LU416+LU11*SUMPRODUCT($OF$11:$OI$11,$OF$19:$OI$19)+LU14,"")</f>
        <v/>
      </c>
      <c r="LV19" s="19" t="str">
        <f t="array" ref="LV19">IF(LV7="1",LV416+LV11*SUMPRODUCT($OF$11:$OI$11,$OF$19:$OI$19)+LV14,"")</f>
        <v/>
      </c>
      <c r="LW19" s="19" t="str">
        <f t="array" ref="LW19">IF(LW7="1",LW416+LW11*SUMPRODUCT($OF$11:$OI$11,$OF$19:$OI$19)+LW14,"")</f>
        <v/>
      </c>
      <c r="LX19" s="19" t="str">
        <f t="array" ref="LX19">IF(LX7="1",LX416+LX11*SUMPRODUCT($OF$11:$OI$11,$OF$19:$OI$19)+LX14,"")</f>
        <v/>
      </c>
      <c r="LY19" s="19" t="str">
        <f t="array" ref="LY19">IF(LY7="1",LY416+LY11*SUMPRODUCT($OF$11:$OI$11,$OF$19:$OI$19)+LY14,"")</f>
        <v/>
      </c>
      <c r="LZ19" s="19" t="str">
        <f t="array" ref="LZ19">IF(LZ7="1",LZ416+LZ11*SUMPRODUCT($OF$11:$OI$11,$OF$19:$OI$19)+LZ14,"")</f>
        <v/>
      </c>
      <c r="MA19" s="19" t="str">
        <f t="array" ref="MA19">IF(MA7="1",MA416+MA11*SUMPRODUCT($OF$11:$OI$11,$OF$19:$OI$19)+MA14,"")</f>
        <v/>
      </c>
      <c r="MB19" s="19" t="str">
        <f t="array" ref="MB19">IF(MB7="1",MB416+MB11*SUMPRODUCT($OF$11:$OI$11,$OF$19:$OI$19)+MB14,"")</f>
        <v/>
      </c>
      <c r="MC19" s="19" t="str">
        <f t="array" ref="MC19">IF(MC7="1",MC416+MC11*SUMPRODUCT($OF$11:$OI$11,$OF$19:$OI$19)+MC14,"")</f>
        <v/>
      </c>
      <c r="MD19" s="19" t="str">
        <f t="array" ref="MD19">IF(MD7="1",MD416-PRODUCT(MD$9,INDEX($OL$1:$PC$19,19,MATCH(MD$2&amp;MD$6,INDEX($OL$1:$PC$19,2,)&amp;INDEX($OL$1:$PC$19,6,),0)))+MD9*SUMPRODUCT($OL$7:$PC$7,$OL$19:$PC$19),"")</f>
        <v/>
      </c>
      <c r="ME19" s="19" t="str">
        <f t="array" ref="ME19">IF(ME7="1",ME416-PRODUCT(ME$9,INDEX($OL$1:$PC$19,19,MATCH(ME$2&amp;ME$6,INDEX($OL$1:$PC$19,2,)&amp;INDEX($OL$1:$PC$19,6,),0)))+ME9*SUMPRODUCT($OL$7:$PC$7,$OL$19:$PC$19),"")</f>
        <v/>
      </c>
      <c r="MF19" s="19" t="str">
        <f t="array" ref="MF19">IF(MF7="1",MF416-PRODUCT(MF9,INDEX($OL$1:$PC$19,19,MATCH(MF$2&amp;MF$6,INDEX($OL$1:$PC$19,2,)&amp;INDEX($OL$1:$PC$19,6,),0)))+MF9*SUMPRODUCT($OL$7:$PC$7,$OL$19:$PC$19)-MF$12*INDEX($OF$1:$OK$19,19,MATCH(MF13,$OF$1:$OK$1,0))+MF9*SUMPRODUCT($OL$7:$PC$7,$OL$10:$PC$10)*SUMPRODUCT($OF$10:$OI$10,$OF$19:$OI$19)+SUMPRODUCT($OL$7:$PC$7,$OL$11:$PC$11)*SUMPRODUCT($OF$11:$OI$11,$OF$19:$OI$19)+SUMPRODUCT($OL$7:$PC$7,$OL$14:$PC$14),"")</f>
        <v/>
      </c>
      <c r="MG19" s="19" t="str">
        <f t="array" ref="MG19">IF(MG7="1",MG416-PRODUCT(MG9,INDEX($OL$1:$PC$19,19,MATCH(MG$2&amp;MG$6,INDEX($OL$1:$PC$19,2,)&amp;INDEX($OL$1:$PC$19,6,),0)))+MG9*SUMPRODUCT($OL$7:$PC$7,$OL$19:$PC$19)-MG$12*INDEX($OF$1:$OK$19,19,MATCH(MG13,$OF$1:$OK$1,0))+MG9*SUMPRODUCT($OL$7:$PC$7,$OL$10:$PC$10)*SUMPRODUCT($OF$10:$OI$10,$OF$19:$OI$19)+SUMPRODUCT($OL$7:$PC$7,$OL$11:$PC$11)*SUMPRODUCT($OF$11:$OI$11,$OF$19:$OI$19)+SUMPRODUCT($OL$7:$PC$7,$OL$14:$PC$14),"")</f>
        <v/>
      </c>
      <c r="MH19" s="19" t="str">
        <f t="array" ref="MH19">IF(MH7="1",MH416-PRODUCT(MH9,INDEX($OL$1:$PC$19,19,MATCH(MH$2&amp;MH$6,INDEX($OL$1:$PC$19,2,)&amp;INDEX($OL$1:$PC$19,6,),0)))+MH9*SUMPRODUCT($OL$7:$PC$7,$OL$19:$PC$19)-MH$12*INDEX($OF$1:$OK$19,19,MATCH(MH13,$OF$1:$OK$1,0))+MH9*SUMPRODUCT($OL$7:$PC$7,$OL$10:$PC$10)*SUMPRODUCT($OF$10:$OI$10,$OF$19:$OI$19)+SUMPRODUCT($OL$7:$PC$7,$OL$11:$PC$11)*SUMPRODUCT($OF$11:$OI$11,$OF$19:$OI$19)+SUMPRODUCT($OL$7:$PC$7,$OL$14:$PC$14),"")</f>
        <v/>
      </c>
      <c r="MI19" s="19" t="str">
        <f t="array" ref="MI19">IF(MI7="1",MI416-PRODUCT(MI9,INDEX($OL$1:$PC$19,19,MATCH(MI$2&amp;MI$6,INDEX($OL$1:$PC$19,2,)&amp;INDEX($OL$1:$PC$19,6,),0)))+MI9*SUMPRODUCT($OL$7:$PC$7,$OL$19:$PC$19)-MI$12*INDEX($OF$1:$OK$19,19,MATCH(MI13,$OF$1:$OK$1,0))+MI9*SUMPRODUCT($OL$7:$PC$7,$OL$10:$PC$10)*SUMPRODUCT($OF$10:$OI$10,$OF$19:$OI$19)+SUMPRODUCT($OL$7:$PC$7,$OL$11:$PC$11)*SUMPRODUCT($OF$11:$OI$11,$OF$19:$OI$19)+SUMPRODUCT($OL$7:$PC$7,$OL$14:$PC$14),"")</f>
        <v/>
      </c>
      <c r="MJ19" s="19" t="str">
        <f t="array" ref="MJ19">IF(MJ7="1",MJ416-PRODUCT(MJ9,INDEX($OL$1:$PC$19,19,MATCH(MJ$2&amp;MJ$6,INDEX($OL$1:$PC$19,2,)&amp;INDEX($OL$1:$PC$19,6,),0)))+MJ9*SUMPRODUCT($OL$7:$PC$7,$OL$19:$PC$19)-MJ$12*INDEX($OF$1:$OK$19,19,MATCH(MJ13,$OF$1:$OK$1,0))+MJ9*SUMPRODUCT($OL$7:$PC$7,$OL$10:$PC$10)*SUMPRODUCT($OF$10:$OI$10,$OF$19:$OI$19)+SUMPRODUCT($OL$7:$PC$7,$OL$11:$PC$11)*SUMPRODUCT($OF$11:$OI$11,$OF$19:$OI$19)+SUMPRODUCT($OL$7:$PC$7,$OL$14:$PC$14),"")</f>
        <v/>
      </c>
      <c r="MK19" s="19" t="str">
        <f t="array" ref="MK19">IF(MK7="1",MK416-PRODUCT(MK9,INDEX($OL$1:$PC$19,19,MATCH(MK$2&amp;MK$6,INDEX($OL$1:$PC$19,2,)&amp;INDEX($OL$1:$PC$19,6,),0)))+MK9*SUMPRODUCT($OL$7:$PC$7,$OL$19:$PC$19)-MK$12*INDEX($OF$1:$OK$19,19,MATCH(MK13,$OF$1:$OK$1,0))+MK9*SUMPRODUCT($OL$7:$PC$7,$OL$10:$PC$10)*SUMPRODUCT($OF$10:$OI$10,$OF$19:$OI$19)+SUMPRODUCT($OL$7:$PC$7,$OL$11:$PC$11)*SUMPRODUCT($OF$11:$OI$11,$OF$19:$OI$19)+SUMPRODUCT($OL$7:$PC$7,$OL$14:$PC$14),"")</f>
        <v/>
      </c>
      <c r="ML19" s="19" t="str">
        <f t="array" ref="ML19">IF(ML7="1",ML416-PRODUCT(ML9,INDEX($OL$1:$PC$19,19,MATCH(ML$2&amp;ML$6,INDEX($OL$1:$PC$19,2,)&amp;INDEX($OL$1:$PC$19,6,),0)))+ML9*SUMPRODUCT($OL$7:$PC$7,$OL$19:$PC$19)-ML$12*INDEX($OF$1:$OK$19,19,MATCH(ML13,$OF$1:$OK$1,0))+ML9*SUMPRODUCT($OL$7:$PC$7,$OL$10:$PC$10)*SUMPRODUCT($OF$10:$OI$10,$OF$19:$OI$19)+SUMPRODUCT($OL$7:$PC$7,$OL$11:$PC$11)*SUMPRODUCT($OF$11:$OI$11,$OF$19:$OI$19)+SUMPRODUCT($OL$7:$PC$7,$OL$14:$PC$14),"")</f>
        <v/>
      </c>
      <c r="MM19" s="19" t="str">
        <f t="array" ref="MM19">IF(MM7="1",MM416-PRODUCT(MM9,INDEX($OL$1:$PC$19,19,MATCH(MM$2&amp;MM$6,INDEX($OL$1:$PC$19,2,)&amp;INDEX($OL$1:$PC$19,6,),0)))+MM9*SUMPRODUCT($OL$7:$PC$7,$OL$19:$PC$19)-MM$12*INDEX($OF$1:$OK$19,19,MATCH(MM13,$OF$1:$OK$1,0))+MM9*SUMPRODUCT($OL$7:$PC$7,$OL$10:$PC$10)*SUMPRODUCT($OF$10:$OI$10,$OF$19:$OI$19)+SUMPRODUCT($OL$7:$PC$7,$OL$11:$PC$11)*SUMPRODUCT($OF$11:$OI$11,$OF$19:$OI$19)+SUMPRODUCT($OL$7:$PC$7,$OL$14:$PC$14),"")</f>
        <v/>
      </c>
      <c r="MN19" s="19" t="str">
        <f t="array" ref="MN19">IF(MN7="1",MN416-PRODUCT(MN9,INDEX($OL$1:$PC$19,19,MATCH(MN$2&amp;MN$6,INDEX($OL$1:$PC$19,2,)&amp;INDEX($OL$1:$PC$19,6,),0)))+MN9*SUMPRODUCT($OL$7:$PC$7,$OL$19:$PC$19)-MN$12*INDEX($OF$1:$OK$19,19,MATCH(MN13,$OF$1:$OK$1,0))+MN9*SUMPRODUCT($OL$7:$PC$7,$OL$10:$PC$10)*SUMPRODUCT($OF$10:$OI$10,$OF$19:$OI$19)+SUMPRODUCT($OL$7:$PC$7,$OL$11:$PC$11)*SUMPRODUCT($OF$11:$OI$11,$OF$19:$OI$19)+SUMPRODUCT($OL$7:$PC$7,$OL$14:$PC$14),"")</f>
        <v/>
      </c>
      <c r="MO19" s="19" t="str">
        <f t="array" ref="MO19">IF(MO7="1",MO416-PRODUCT(MO9,INDEX($OL$1:$PC$19,19,MATCH(MO$2&amp;MO$6,INDEX($OL$1:$PC$19,2,)&amp;INDEX($OL$1:$PC$19,6,),0)))+MO9*SUMPRODUCT($OL$7:$PC$7,$OL$19:$PC$19)-MO$12*INDEX($OF$1:$OK$19,19,MATCH(MO13,$OF$1:$OK$1,0))+MO9*SUMPRODUCT($OL$7:$PC$7,$OL$10:$PC$10)*SUMPRODUCT($OF$10:$OI$10,$OF$19:$OI$19)+SUMPRODUCT($OL$7:$PC$7,$OL$11:$PC$11)*SUMPRODUCT($OF$11:$OI$11,$OF$19:$OI$19)+SUMPRODUCT($OL$7:$PC$7,$OL$14:$PC$14),"")</f>
        <v/>
      </c>
      <c r="MP19" s="19" t="str">
        <f t="array" ref="MP19">IF(MP7="1",MP416-PRODUCT(MP9,INDEX($OL$1:$PC$19,19,MATCH(MP$2&amp;MP$6,INDEX($OL$1:$PC$19,2,)&amp;INDEX($OL$1:$PC$19,6,),0)))+MP9*SUMPRODUCT($OL$7:$PC$7,$OL$19:$PC$19)-MP$12*INDEX($OF$1:$OK$19,19,MATCH(MP13,$OF$1:$OK$1,0))+MP9*SUMPRODUCT($OL$7:$PC$7,$OL$10:$PC$10)*SUMPRODUCT($OF$10:$OI$10,$OF$19:$OI$19)+SUMPRODUCT($OL$7:$PC$7,$OL$11:$PC$11)*SUMPRODUCT($OF$11:$OI$11,$OF$19:$OI$19)+SUMPRODUCT($OL$7:$PC$7,$OL$14:$PC$14),"")</f>
        <v/>
      </c>
      <c r="MQ19" s="19" t="str">
        <f t="array" ref="MQ19">IF(MQ7="1",MQ416-PRODUCT(MQ9,INDEX($OL$1:$PC$19,19,MATCH(MQ$2&amp;MQ$6,INDEX($OL$1:$PC$19,2,)&amp;INDEX($OL$1:$PC$19,6,),0)))+MQ9*SUMPRODUCT($OL$7:$PC$7,$OL$19:$PC$19)-MQ$12*INDEX($OF$1:$OK$19,19,MATCH(MQ13,$OF$1:$OK$1,0))+MQ9*SUMPRODUCT($OL$7:$PC$7,$OL$10:$PC$10)*SUMPRODUCT($OF$10:$OI$10,$OF$19:$OI$19)+SUMPRODUCT($OL$7:$PC$7,$OL$11:$PC$11)*SUMPRODUCT($OF$11:$OI$11,$OF$19:$OI$19)+SUMPRODUCT($OL$7:$PC$7,$OL$14:$PC$14),"")</f>
        <v/>
      </c>
      <c r="MR19" s="19" t="str">
        <f t="array" ref="MR19">IF(MR7="1",MR416-PRODUCT(MR9,INDEX($OL$1:$PC$19,19,MATCH(MR$2&amp;MR$6,INDEX($OL$1:$PC$19,2,)&amp;INDEX($OL$1:$PC$19,6,),0)))+MR9*SUMPRODUCT($OL$7:$PC$7,$OL$19:$PC$19)-MR$12*INDEX($OF$1:$OK$19,19,MATCH(MR13,$OF$1:$OK$1,0))+MR9*SUMPRODUCT($OL$7:$PC$7,$OL$10:$PC$10)*SUMPRODUCT($OF$10:$OI$10,$OF$19:$OI$19)+SUMPRODUCT($OL$7:$PC$7,$OL$11:$PC$11)*SUMPRODUCT($OF$11:$OI$11,$OF$19:$OI$19)+SUMPRODUCT($OL$7:$PC$7,$OL$14:$PC$14),"")</f>
        <v/>
      </c>
      <c r="MS19" s="19" t="str">
        <f t="array" ref="MS19">IF(MS7="1",MS416-PRODUCT(MS9,INDEX($OL$1:$PC$19,19,MATCH(MS$2&amp;MS$6,INDEX($OL$1:$PC$19,2,)&amp;INDEX($OL$1:$PC$19,6,),0)))+MS9*SUMPRODUCT($OL$7:$PC$7,$OL$19:$PC$19)-MS$12*INDEX($OF$1:$OK$19,19,MATCH(MS13,$OF$1:$OK$1,0))+MS9*SUMPRODUCT($OL$7:$PC$7,$OL$10:$PC$10)*SUMPRODUCT($OF$10:$OI$10,$OF$19:$OI$19)+SUMPRODUCT($OL$7:$PC$7,$OL$11:$PC$11)*SUMPRODUCT($OF$11:$OI$11,$OF$19:$OI$19)+SUMPRODUCT($OL$7:$PC$7,$OL$14:$PC$14),"")</f>
        <v/>
      </c>
      <c r="MT19" s="19" t="str">
        <f t="array" ref="MT19">IF(MT7="1",MT416-PRODUCT(MT9,INDEX($OL$1:$PC$19,19,MATCH(MT$2&amp;MT$6,INDEX($OL$1:$PC$19,2,)&amp;INDEX($OL$1:$PC$19,6,),0)))+MT9*SUMPRODUCT($OL$7:$PC$7,$OL$19:$PC$19)-MT$12*INDEX($OF$1:$OK$19,19,MATCH(MT13,$OF$1:$OK$1,0))+MT9*SUMPRODUCT($OL$7:$PC$7,$OL$10:$PC$10)*SUMPRODUCT($OF$10:$OI$10,$OF$19:$OI$19)+SUMPRODUCT($OL$7:$PC$7,$OL$11:$PC$11)*SUMPRODUCT($OF$11:$OI$11,$OF$19:$OI$19)+SUMPRODUCT($OL$7:$PC$7,$OL$14:$PC$14),"")</f>
        <v/>
      </c>
      <c r="MU19" s="19" t="str">
        <f t="array" ref="MU19">IF(MU7="1",MU416-PRODUCT(MU9,INDEX($OL$1:$PC$19,19,MATCH(MU$2&amp;MU$6,INDEX($OL$1:$PC$19,2,)&amp;INDEX($OL$1:$PC$19,6,),0)))+MU9*SUMPRODUCT($OL$7:$PC$7,$OL$19:$PC$19)-MU$12*INDEX($OF$1:$OK$19,19,MATCH(MU13,$OF$1:$OK$1,0))+MU9*SUMPRODUCT($OL$7:$PC$7,$OL$10:$PC$10)*SUMPRODUCT($OF$10:$OI$10,$OF$19:$OI$19)+SUMPRODUCT($OL$7:$PC$7,$OL$11:$PC$11)*SUMPRODUCT($OF$11:$OI$11,$OF$19:$OI$19)+SUMPRODUCT($OL$7:$PC$7,$OL$14:$PC$14),"")</f>
        <v/>
      </c>
      <c r="MV19" s="19" t="str">
        <f t="array" ref="MV19">IF(MV7="1",MV416-PRODUCT(MV9,INDEX($OL$1:$PC$19,19,MATCH(MV$2&amp;MV$6,INDEX($OL$1:$PC$19,2,)&amp;INDEX($OL$1:$PC$19,6,),0)))+MV9*SUMPRODUCT($OL$7:$PC$7,$OL$19:$PC$19)-MV$12*INDEX($OF$1:$OK$19,19,MATCH(MV13,$OF$1:$OK$1,0))+MV9*SUMPRODUCT($OL$7:$PC$7,$OL$10:$PC$10)*SUMPRODUCT($OF$10:$OI$10,$OF$19:$OI$19)+SUMPRODUCT($OL$7:$PC$7,$OL$11:$PC$11)*SUMPRODUCT($OF$11:$OI$11,$OF$19:$OI$19)+SUMPRODUCT($OL$7:$PC$7,$OL$14:$PC$14),"")</f>
        <v/>
      </c>
      <c r="MW19" s="19" t="str">
        <f t="array" ref="MW19">IF(MW7="1",MW416-PRODUCT(MW9,INDEX($OL$1:$PC$19,19,MATCH(MW$2&amp;MW$6,INDEX($OL$1:$PC$19,2,)&amp;INDEX($OL$1:$PC$19,6,),0)))+MW9*SUMPRODUCT($OL$7:$PC$7,$OL$19:$PC$19)-MW$12*INDEX($OF$1:$OK$19,19,MATCH(MW13,$OF$1:$OK$1,0))+MW9*SUMPRODUCT($OL$7:$PC$7,$OL$10:$PC$10)*SUMPRODUCT($OF$10:$OI$10,$OF$19:$OI$19)+SUMPRODUCT($OL$7:$PC$7,$OL$11:$PC$11)*SUMPRODUCT($OF$11:$OI$11,$OF$19:$OI$19)+SUMPRODUCT($OL$7:$PC$7,$OL$14:$PC$14),"")</f>
        <v/>
      </c>
      <c r="MX19" s="19" t="str">
        <f t="array" ref="MX19">IF(MX7="1",MX416-PRODUCT(MX$9,INDEX($OL$1:$PC$19,19,MATCH(MX$2&amp;MX$6,INDEX($OL$1:$PC$19,2,)&amp;INDEX($OL$1:$PC$19,6,),0)))+MX9*SUMPRODUCT($OL$7:$PC$7,$OL$19:$PC$19),"")</f>
        <v/>
      </c>
      <c r="MY19" s="19" t="str">
        <f t="array" ref="MY19">IF(MY7="1",MY416-PRODUCT(MY$9,INDEX($OL$1:$PC$19,19,MATCH(MY$2&amp;MY$6,INDEX($OL$1:$PC$19,2,)&amp;INDEX($OL$1:$PC$19,6,),0)))+MY9*SUMPRODUCT($OL$7:$PC$7,$OL$19:$PC$19),"")</f>
        <v/>
      </c>
      <c r="MZ19" s="19" t="str">
        <f t="array" ref="MZ19">IF(MZ7="1",MZ416*Ressourcenkorrektur!$E$4+MZ11*SUMPRODUCT($OF$11:$OI$11,$OF$19:$OI$19)+MZ14,"")</f>
        <v/>
      </c>
      <c r="NA19" s="19" t="str">
        <f t="array" ref="NA19">IF(NA7="1",NA416*Ressourcenkorrektur!$E$4+NA11*SUMPRODUCT($OF$11:$OI$11,$OF$19:$OI$19)+NA14,"")</f>
        <v/>
      </c>
      <c r="NB19" s="19" t="str">
        <f t="array" ref="NB19">IF(NB7="1",NB416*Ressourcenkorrektur!$E$4+NB11*SUMPRODUCT($OF$11:$OI$11,$OF$19:$OI$19)+NB14,"")</f>
        <v/>
      </c>
      <c r="NC19" s="19" t="str">
        <f t="array" ref="NC19">IF(NC7="1",NC416*Ressourcenkorrektur!$E$4+NC11*SUMPRODUCT($OF$11:$OI$11,$OF$19:$OI$19)+NC14,"")</f>
        <v/>
      </c>
      <c r="ND19" s="19" t="str">
        <f t="array" ref="ND19">IF(ND7="1",ND416*Ressourcenkorrektur!$E$4+ND11*SUMPRODUCT($OF$11:$OI$11,$OF$19:$OI$19)+ND14,"")</f>
        <v/>
      </c>
      <c r="NE19" s="19" t="str">
        <f t="array" ref="NE19">IF(NE7="1",NE416*Ressourcenkorrektur!$E$4+NE11*SUMPRODUCT($OF$11:$OI$11,$OF$19:$OI$19)+NE14,"")</f>
        <v/>
      </c>
      <c r="NF19" s="19" t="str">
        <f t="array" ref="NF19">IF(NF7="1",NF416*Ressourcenkorrektur!$E$4+NF11*SUMPRODUCT($OF$11:$OI$11,$OF$19:$OI$19)+NF14,"")</f>
        <v/>
      </c>
      <c r="NG19" s="19" t="str">
        <f t="array" ref="NG19">IF(NG7="1",NG416*Ressourcenkorrektur!$E$4+NG11*SUMPRODUCT($OF$11:$OI$11,$OF$19:$OI$19)+NG14,"")</f>
        <v/>
      </c>
      <c r="NH19" s="19" t="str">
        <f t="array" ref="NH19">IF(NH7="1",NH416*Ressourcenkorrektur!$E$4+NH11*SUMPRODUCT($OF$11:$OI$11,$OF$19:$OI$19)+NH14,"")</f>
        <v/>
      </c>
      <c r="NI19" s="19" t="str">
        <f t="array" ref="NI19">IF(NI7="1",NI416*Ressourcenkorrektur!$E$4+NI11*SUMPRODUCT($OF$11:$OI$11,$OF$19:$OI$19)+NI14,"")</f>
        <v/>
      </c>
      <c r="NJ19" s="19" t="str">
        <f t="array" ref="NJ19">IF(NJ7="1",NJ416*Ressourcenkorrektur!$E$4+NJ11*SUMPRODUCT($OF$11:$OI$11,$OF$19:$OI$19)+NJ14,"")</f>
        <v/>
      </c>
      <c r="NK19" s="19" t="str">
        <f t="array" ref="NK19">IF(NK7="1",NK416*Ressourcenkorrektur!$E$4+NK11*SUMPRODUCT($OF$11:$OI$11,$OF$19:$OI$19)+NK14,"")</f>
        <v/>
      </c>
      <c r="NL19" s="19" t="str">
        <f t="array" ref="NL19">IF(NL7="1",NL416*Ressourcenkorrektur!$E$4+NL11*SUMPRODUCT($OF$11:$OI$11,$OF$19:$OI$19)+NL14,"")</f>
        <v/>
      </c>
      <c r="NM19" s="19" t="str">
        <f t="array" ref="NM19">IF(NM7="1",NM416*Ressourcenkorrektur!$E$4+NM11*SUMPRODUCT($OF$11:$OI$11,$OF$19:$OI$19)+NM14,"")</f>
        <v/>
      </c>
      <c r="NN19" s="19" t="str">
        <f t="array" ref="NN19">IF(NN7="1",NN416*Ressourcenkorrektur!$E$4+NN11*SUMPRODUCT($OF$11:$OI$11,$OF$19:$OI$19)+NN14,"")</f>
        <v/>
      </c>
      <c r="NO19" s="19" t="str">
        <f t="array" ref="NO19">IF(NO7="1",NO416*Ressourcenkorrektur!$E$4+NO11*SUMPRODUCT($OF$11:$OI$11,$OF$19:$OI$19)+NO14,"")</f>
        <v/>
      </c>
      <c r="NP19" s="19" t="str">
        <f t="array" ref="NP19">IF(NP7="1",NP416*Ressourcenkorrektur!$E$4+NP11*SUMPRODUCT($OF$11:$OI$11,$OF$19:$OI$19)+NP14,"")</f>
        <v/>
      </c>
      <c r="NQ19" s="19" t="str">
        <f t="array" ref="NQ19">IF(NQ7="1",NQ416*Ressourcenkorrektur!$E$4+NQ11*SUMPRODUCT($OF$11:$OI$11,$OF$19:$OI$19)+NQ14,"")</f>
        <v/>
      </c>
      <c r="NR19" s="19"/>
      <c r="NS19" s="19"/>
      <c r="NT19" s="19"/>
      <c r="NU19" s="19"/>
      <c r="NV19" s="19" t="str">
        <f t="array" ref="NV19">IF(ISTEXT(NV$4),NV416*SUMPRODUCT($OL$7:$PC$7,$OL$11:$PC$11)*1000,"")</f>
        <v/>
      </c>
      <c r="NW19" s="19" t="str">
        <f t="array" ref="NW19">IF(ISTEXT(NW$4),IF(ISTEXT($LU$4),NW416*Ressourcenkorrektur!$E$23,NW416*Ressourcenkorrektur!$E$24),"")</f>
        <v/>
      </c>
      <c r="NX19" s="19" t="str">
        <f t="array" ref="NX19">IF(AND(ISTEXT(NX$4),Holzrechner!$E$15='2.LCIA'!NX$2),NX416*SUMPRODUCT($OL$7:$PC$7,$OL$11:$PC$11)*1000,"")</f>
        <v/>
      </c>
      <c r="NY19" s="19" t="str">
        <f t="array" ref="NY19">IF(AND(ISTEXT(NY$4),Holzrechner!$E$15='2.LCIA'!NY$2),NY416*SUMPRODUCT($OL$7:$PC$7,$OL$11:$PC$11)*1000,"")</f>
        <v/>
      </c>
      <c r="NZ19" s="19"/>
      <c r="OA19" s="19" t="str">
        <f t="array" ref="OA19">IF(AND(ISTEXT(OA$4),Holzrechner!$E$15='2.LCIA'!OA$2),OA416*SUMPRODUCT($OL$7:$PC$7,$OL$11:$PC$11)*1000,"")</f>
        <v/>
      </c>
      <c r="OB19" s="19">
        <f t="array" ref="OB19">IF(AND(ISTEXT(OB$4),Holzrechner!$E$15='2.LCIA'!OB$2),OB416*SUMPRODUCT($OL$7:$PC$7,$OL$11:$PC$11)*1000,"")</f>
        <v>13658.996889999999</v>
      </c>
      <c r="OC19" s="19"/>
      <c r="OD19" s="19" t="str">
        <f t="array" ref="OD19">IF(ISTEXT(OD$4),OD416*Ressourcenkorrektur!$E$4,"")</f>
        <v/>
      </c>
      <c r="OE19" s="19" t="str">
        <f t="array" ref="OE19">IF(ISTEXT(OE$4),OE416*Ressourcenkorrektur!$E$4,"")</f>
        <v/>
      </c>
      <c r="OF19" s="19">
        <f>OF416</f>
        <v>200.51311999999999</v>
      </c>
      <c r="OG19" s="19">
        <f t="shared" ref="OG19:OI19" si="52">OG416</f>
        <v>65.516137000000001</v>
      </c>
      <c r="OH19" s="19">
        <f t="shared" si="52"/>
        <v>289.40872999999999</v>
      </c>
      <c r="OI19" s="19">
        <f t="shared" si="52"/>
        <v>51.246219000000004</v>
      </c>
      <c r="OJ19" s="19" t="str">
        <f t="shared" ref="OJ19:OK19" si="53">IF(AND(ISTEXT(OJ$4),ISTEXT(OJ$5)),OJ416*OJ7,"")</f>
        <v/>
      </c>
      <c r="OK19" s="19" t="str">
        <f t="shared" si="53"/>
        <v/>
      </c>
      <c r="OL19" s="19">
        <f>OL416</f>
        <v>86633.767999999996</v>
      </c>
      <c r="OM19" s="19">
        <f t="shared" ref="OM19:PC19" si="54">OM416</f>
        <v>90947.55</v>
      </c>
      <c r="ON19" s="19">
        <f>ON416</f>
        <v>62940.597000000002</v>
      </c>
      <c r="OO19" s="19">
        <f t="shared" si="54"/>
        <v>91057.497000000003</v>
      </c>
      <c r="OP19" s="19">
        <f t="shared" si="54"/>
        <v>91057.497000000003</v>
      </c>
      <c r="OQ19" s="19">
        <f t="shared" si="54"/>
        <v>91057.497000000003</v>
      </c>
      <c r="OR19" s="19">
        <f t="shared" si="54"/>
        <v>62940.597000000002</v>
      </c>
      <c r="OS19" s="19">
        <f t="shared" si="54"/>
        <v>62940.597000000002</v>
      </c>
      <c r="OT19" s="19">
        <f t="shared" si="54"/>
        <v>86633.767999999996</v>
      </c>
      <c r="OU19" s="19">
        <f t="shared" si="54"/>
        <v>75588.178</v>
      </c>
      <c r="OV19" s="19">
        <f t="shared" si="54"/>
        <v>71537.148000000001</v>
      </c>
      <c r="OW19" s="19">
        <f t="shared" si="54"/>
        <v>73899.752999999997</v>
      </c>
      <c r="OX19" s="19">
        <f t="shared" si="54"/>
        <v>71537.148000000001</v>
      </c>
      <c r="OY19" s="19">
        <f t="shared" si="54"/>
        <v>83572.721999999994</v>
      </c>
      <c r="OZ19" s="19">
        <f t="shared" si="54"/>
        <v>83572.721999999994</v>
      </c>
      <c r="PA19" s="19">
        <f t="shared" si="54"/>
        <v>73899.752999999997</v>
      </c>
      <c r="PB19" s="19">
        <f t="shared" si="54"/>
        <v>73899.752999999997</v>
      </c>
      <c r="PC19" s="19">
        <f t="shared" si="54"/>
        <v>75588.178</v>
      </c>
    </row>
    <row r="20" spans="1:419" s="17" customFormat="1">
      <c r="B20" s="20"/>
    </row>
    <row r="21" spans="1:419">
      <c r="C21"/>
      <c r="D21"/>
      <c r="I21" s="23"/>
    </row>
    <row r="22" spans="1:419">
      <c r="C22"/>
      <c r="I22" s="23"/>
    </row>
    <row r="23" spans="1:419" s="21" customFormat="1">
      <c r="A23" s="21" t="s">
        <v>179</v>
      </c>
      <c r="DG23" s="21" t="s">
        <v>208</v>
      </c>
      <c r="HM23" s="21" t="s">
        <v>207</v>
      </c>
      <c r="OR23" s="103"/>
    </row>
    <row r="24" spans="1:419">
      <c r="A24" s="22" t="s">
        <v>4</v>
      </c>
      <c r="B24" s="22" t="s">
        <v>5</v>
      </c>
      <c r="I24" s="23"/>
      <c r="DG24" s="22" t="s">
        <v>4</v>
      </c>
      <c r="DH24" s="22" t="s">
        <v>5</v>
      </c>
      <c r="HM24" s="22" t="s">
        <v>4</v>
      </c>
      <c r="HN24" s="22" t="s">
        <v>5</v>
      </c>
    </row>
    <row r="25" spans="1:419">
      <c r="A25" s="22" t="s">
        <v>6</v>
      </c>
      <c r="B25" s="22" t="s">
        <v>7</v>
      </c>
      <c r="DG25" s="22" t="s">
        <v>6</v>
      </c>
      <c r="DH25" s="22" t="s">
        <v>7</v>
      </c>
      <c r="HM25" s="22" t="s">
        <v>6</v>
      </c>
      <c r="HN25" s="22" t="s">
        <v>7</v>
      </c>
      <c r="OF25" s="23"/>
    </row>
    <row r="26" spans="1:419" hidden="1" outlineLevel="1">
      <c r="A26" s="22" t="s">
        <v>8</v>
      </c>
      <c r="B26" s="22" t="s">
        <v>230</v>
      </c>
      <c r="DG26" s="22" t="s">
        <v>8</v>
      </c>
      <c r="DH26" s="22" t="s">
        <v>438</v>
      </c>
      <c r="HM26" s="22" t="s">
        <v>8</v>
      </c>
      <c r="HN26" s="22" t="s">
        <v>641</v>
      </c>
    </row>
    <row r="27" spans="1:419" hidden="1" outlineLevel="1">
      <c r="A27" s="22" t="s">
        <v>9</v>
      </c>
      <c r="B27" s="22" t="s">
        <v>231</v>
      </c>
      <c r="DG27" s="22" t="s">
        <v>9</v>
      </c>
      <c r="DH27" s="22" t="s">
        <v>439</v>
      </c>
      <c r="HM27" s="22" t="s">
        <v>9</v>
      </c>
      <c r="HN27" s="22" t="s">
        <v>642</v>
      </c>
    </row>
    <row r="28" spans="1:419" hidden="1" outlineLevel="1">
      <c r="A28" s="22" t="s">
        <v>10</v>
      </c>
      <c r="B28" s="22" t="s">
        <v>232</v>
      </c>
      <c r="DG28" s="22" t="s">
        <v>10</v>
      </c>
      <c r="DH28" s="22" t="s">
        <v>440</v>
      </c>
      <c r="HM28" s="22" t="s">
        <v>10</v>
      </c>
      <c r="HN28" s="22" t="s">
        <v>643</v>
      </c>
    </row>
    <row r="29" spans="1:419" hidden="1" outlineLevel="1">
      <c r="A29" s="22" t="s">
        <v>11</v>
      </c>
      <c r="B29" s="22" t="s">
        <v>233</v>
      </c>
      <c r="DG29" s="22" t="s">
        <v>11</v>
      </c>
      <c r="DH29" s="22" t="s">
        <v>441</v>
      </c>
      <c r="HM29" s="22" t="s">
        <v>11</v>
      </c>
      <c r="HN29" s="22" t="s">
        <v>644</v>
      </c>
    </row>
    <row r="30" spans="1:419" hidden="1" outlineLevel="1">
      <c r="A30" s="22" t="s">
        <v>12</v>
      </c>
      <c r="B30" s="22" t="s">
        <v>234</v>
      </c>
      <c r="DG30" s="22" t="s">
        <v>12</v>
      </c>
      <c r="DH30" s="22" t="s">
        <v>442</v>
      </c>
      <c r="HM30" s="22" t="s">
        <v>12</v>
      </c>
      <c r="HN30" s="22" t="s">
        <v>645</v>
      </c>
    </row>
    <row r="31" spans="1:419" hidden="1" outlineLevel="1">
      <c r="A31" s="22" t="s">
        <v>13</v>
      </c>
      <c r="B31" s="22" t="s">
        <v>235</v>
      </c>
      <c r="DG31" s="22" t="s">
        <v>13</v>
      </c>
      <c r="DH31" s="22" t="s">
        <v>443</v>
      </c>
      <c r="HM31" s="22" t="s">
        <v>13</v>
      </c>
      <c r="HN31" s="22" t="s">
        <v>646</v>
      </c>
    </row>
    <row r="32" spans="1:419" hidden="1" outlineLevel="1">
      <c r="A32" s="22" t="s">
        <v>14</v>
      </c>
      <c r="B32" s="22" t="s">
        <v>236</v>
      </c>
      <c r="DG32" s="22" t="s">
        <v>14</v>
      </c>
      <c r="DH32" s="22" t="s">
        <v>444</v>
      </c>
      <c r="HM32" s="22" t="s">
        <v>14</v>
      </c>
      <c r="HN32" s="22" t="s">
        <v>647</v>
      </c>
    </row>
    <row r="33" spans="1:222" hidden="1" outlineLevel="1">
      <c r="A33" s="22" t="s">
        <v>15</v>
      </c>
      <c r="B33" s="22" t="s">
        <v>237</v>
      </c>
      <c r="DG33" s="22" t="s">
        <v>15</v>
      </c>
      <c r="DH33" s="22" t="s">
        <v>445</v>
      </c>
      <c r="HM33" s="22" t="s">
        <v>15</v>
      </c>
      <c r="HN33" s="22" t="s">
        <v>648</v>
      </c>
    </row>
    <row r="34" spans="1:222" hidden="1" outlineLevel="1">
      <c r="A34" s="22" t="s">
        <v>16</v>
      </c>
      <c r="B34" s="22" t="s">
        <v>238</v>
      </c>
      <c r="DG34" s="22" t="s">
        <v>16</v>
      </c>
      <c r="DH34" s="22" t="s">
        <v>446</v>
      </c>
      <c r="HM34" s="22" t="s">
        <v>16</v>
      </c>
      <c r="HN34" s="22" t="s">
        <v>649</v>
      </c>
    </row>
    <row r="35" spans="1:222" hidden="1" outlineLevel="1">
      <c r="A35" s="22" t="s">
        <v>17</v>
      </c>
      <c r="B35" s="22" t="s">
        <v>239</v>
      </c>
      <c r="DG35" s="22" t="s">
        <v>17</v>
      </c>
      <c r="DH35" s="22" t="s">
        <v>447</v>
      </c>
      <c r="HM35" s="22" t="s">
        <v>17</v>
      </c>
      <c r="HN35" s="22" t="s">
        <v>650</v>
      </c>
    </row>
    <row r="36" spans="1:222" hidden="1" outlineLevel="1">
      <c r="A36" s="22" t="s">
        <v>18</v>
      </c>
      <c r="B36" s="22" t="s">
        <v>240</v>
      </c>
      <c r="DG36" s="22" t="s">
        <v>18</v>
      </c>
      <c r="DH36" s="22" t="s">
        <v>448</v>
      </c>
      <c r="HM36" s="22" t="s">
        <v>18</v>
      </c>
      <c r="HN36" s="22" t="s">
        <v>651</v>
      </c>
    </row>
    <row r="37" spans="1:222" hidden="1" outlineLevel="1">
      <c r="A37" s="22" t="s">
        <v>19</v>
      </c>
      <c r="B37" s="22" t="s">
        <v>241</v>
      </c>
      <c r="DG37" s="22" t="s">
        <v>19</v>
      </c>
      <c r="DH37" s="22" t="s">
        <v>449</v>
      </c>
      <c r="HM37" s="22" t="s">
        <v>19</v>
      </c>
      <c r="HN37" s="22" t="s">
        <v>652</v>
      </c>
    </row>
    <row r="38" spans="1:222" hidden="1" outlineLevel="1">
      <c r="A38" s="22" t="s">
        <v>20</v>
      </c>
      <c r="B38" s="22" t="s">
        <v>242</v>
      </c>
      <c r="DG38" s="22" t="s">
        <v>20</v>
      </c>
      <c r="DH38" s="22" t="s">
        <v>450</v>
      </c>
      <c r="HM38" s="22" t="s">
        <v>20</v>
      </c>
      <c r="HN38" s="22" t="s">
        <v>653</v>
      </c>
    </row>
    <row r="39" spans="1:222" hidden="1" outlineLevel="1">
      <c r="A39" s="22" t="s">
        <v>21</v>
      </c>
      <c r="B39" s="22" t="s">
        <v>243</v>
      </c>
      <c r="DG39" s="22" t="s">
        <v>21</v>
      </c>
      <c r="DH39" s="22" t="s">
        <v>451</v>
      </c>
      <c r="HM39" s="22" t="s">
        <v>21</v>
      </c>
      <c r="HN39" s="22" t="s">
        <v>654</v>
      </c>
    </row>
    <row r="40" spans="1:222" hidden="1" outlineLevel="1">
      <c r="A40" s="22" t="s">
        <v>22</v>
      </c>
      <c r="B40" s="22" t="s">
        <v>244</v>
      </c>
      <c r="DG40" s="22" t="s">
        <v>22</v>
      </c>
      <c r="DH40" s="22" t="s">
        <v>452</v>
      </c>
      <c r="HM40" s="22" t="s">
        <v>22</v>
      </c>
      <c r="HN40" s="22" t="s">
        <v>655</v>
      </c>
    </row>
    <row r="41" spans="1:222" hidden="1" outlineLevel="1">
      <c r="A41" s="22" t="s">
        <v>23</v>
      </c>
      <c r="B41" s="22" t="s">
        <v>245</v>
      </c>
      <c r="DG41" s="22" t="s">
        <v>23</v>
      </c>
      <c r="DH41" s="22" t="s">
        <v>453</v>
      </c>
      <c r="HM41" s="22" t="s">
        <v>23</v>
      </c>
      <c r="HN41" s="22" t="s">
        <v>656</v>
      </c>
    </row>
    <row r="42" spans="1:222" hidden="1" outlineLevel="1">
      <c r="A42" s="22" t="s">
        <v>24</v>
      </c>
      <c r="B42" s="22" t="s">
        <v>246</v>
      </c>
      <c r="DG42" s="22" t="s">
        <v>24</v>
      </c>
      <c r="DH42" s="22" t="s">
        <v>454</v>
      </c>
      <c r="HM42" s="22" t="s">
        <v>24</v>
      </c>
      <c r="HN42" s="22" t="s">
        <v>657</v>
      </c>
    </row>
    <row r="43" spans="1:222" hidden="1" outlineLevel="1">
      <c r="A43" s="22" t="s">
        <v>73</v>
      </c>
      <c r="B43" s="22" t="s">
        <v>247</v>
      </c>
      <c r="DG43" s="22" t="s">
        <v>73</v>
      </c>
      <c r="DH43" s="22" t="s">
        <v>455</v>
      </c>
      <c r="HM43" s="22" t="s">
        <v>73</v>
      </c>
      <c r="HN43" s="22" t="s">
        <v>658</v>
      </c>
    </row>
    <row r="44" spans="1:222" hidden="1" outlineLevel="1">
      <c r="A44" s="22" t="s">
        <v>74</v>
      </c>
      <c r="B44" s="22" t="s">
        <v>248</v>
      </c>
      <c r="DG44" s="22" t="s">
        <v>74</v>
      </c>
      <c r="DH44" s="22" t="s">
        <v>456</v>
      </c>
      <c r="HM44" s="22" t="s">
        <v>74</v>
      </c>
      <c r="HN44" s="22" t="s">
        <v>659</v>
      </c>
    </row>
    <row r="45" spans="1:222" hidden="1" outlineLevel="1">
      <c r="A45" s="22" t="s">
        <v>88</v>
      </c>
      <c r="B45" s="22" t="s">
        <v>249</v>
      </c>
      <c r="DG45" s="22" t="s">
        <v>88</v>
      </c>
      <c r="DH45" s="22" t="s">
        <v>457</v>
      </c>
      <c r="HM45" s="22" t="s">
        <v>88</v>
      </c>
      <c r="HN45" s="22" t="s">
        <v>660</v>
      </c>
    </row>
    <row r="46" spans="1:222" hidden="1" outlineLevel="1">
      <c r="A46" s="22" t="s">
        <v>99</v>
      </c>
      <c r="B46" s="22" t="s">
        <v>250</v>
      </c>
      <c r="DG46" s="22" t="s">
        <v>99</v>
      </c>
      <c r="DH46" s="22" t="s">
        <v>458</v>
      </c>
      <c r="HM46" s="22" t="s">
        <v>99</v>
      </c>
      <c r="HN46" s="22" t="s">
        <v>661</v>
      </c>
    </row>
    <row r="47" spans="1:222" hidden="1" outlineLevel="1">
      <c r="A47" s="22" t="s">
        <v>100</v>
      </c>
      <c r="B47" s="22" t="s">
        <v>251</v>
      </c>
      <c r="DG47" s="22" t="s">
        <v>100</v>
      </c>
      <c r="DH47" s="22" t="s">
        <v>459</v>
      </c>
      <c r="HM47" s="22" t="s">
        <v>100</v>
      </c>
      <c r="HN47" s="22" t="s">
        <v>662</v>
      </c>
    </row>
    <row r="48" spans="1:222" hidden="1" outlineLevel="1">
      <c r="A48" s="22" t="s">
        <v>101</v>
      </c>
      <c r="B48" s="22" t="s">
        <v>252</v>
      </c>
      <c r="DG48" s="22" t="s">
        <v>101</v>
      </c>
      <c r="DH48" s="22" t="s">
        <v>460</v>
      </c>
      <c r="HM48" s="22" t="s">
        <v>101</v>
      </c>
      <c r="HN48" s="22" t="s">
        <v>663</v>
      </c>
    </row>
    <row r="49" spans="1:222" hidden="1" outlineLevel="1">
      <c r="A49" s="22" t="s">
        <v>102</v>
      </c>
      <c r="B49" s="22" t="s">
        <v>253</v>
      </c>
      <c r="DG49" s="22" t="s">
        <v>102</v>
      </c>
      <c r="DH49" s="22" t="s">
        <v>461</v>
      </c>
      <c r="HM49" s="22" t="s">
        <v>102</v>
      </c>
      <c r="HN49" s="22" t="s">
        <v>664</v>
      </c>
    </row>
    <row r="50" spans="1:222" hidden="1" outlineLevel="1">
      <c r="A50" s="22" t="s">
        <v>103</v>
      </c>
      <c r="B50" s="22" t="s">
        <v>254</v>
      </c>
      <c r="DG50" s="22" t="s">
        <v>103</v>
      </c>
      <c r="DH50" s="22" t="s">
        <v>462</v>
      </c>
      <c r="HM50" s="22" t="s">
        <v>103</v>
      </c>
      <c r="HN50" s="22" t="s">
        <v>665</v>
      </c>
    </row>
    <row r="51" spans="1:222" hidden="1" outlineLevel="1">
      <c r="A51" s="22" t="s">
        <v>104</v>
      </c>
      <c r="B51" s="22" t="s">
        <v>255</v>
      </c>
      <c r="DG51" s="22" t="s">
        <v>104</v>
      </c>
      <c r="DH51" s="22" t="s">
        <v>463</v>
      </c>
      <c r="HM51" s="22" t="s">
        <v>104</v>
      </c>
      <c r="HN51" s="22" t="s">
        <v>666</v>
      </c>
    </row>
    <row r="52" spans="1:222" hidden="1" outlineLevel="1">
      <c r="A52" s="22" t="s">
        <v>105</v>
      </c>
      <c r="B52" s="22" t="s">
        <v>256</v>
      </c>
      <c r="DG52" s="22" t="s">
        <v>105</v>
      </c>
      <c r="DH52" s="22" t="s">
        <v>464</v>
      </c>
      <c r="HM52" s="22" t="s">
        <v>105</v>
      </c>
      <c r="HN52" s="22" t="s">
        <v>667</v>
      </c>
    </row>
    <row r="53" spans="1:222" hidden="1" outlineLevel="1">
      <c r="A53" s="22" t="s">
        <v>106</v>
      </c>
      <c r="B53" s="22" t="s">
        <v>257</v>
      </c>
      <c r="DG53" s="22" t="s">
        <v>106</v>
      </c>
      <c r="DH53" s="22" t="s">
        <v>465</v>
      </c>
      <c r="HM53" s="22" t="s">
        <v>106</v>
      </c>
      <c r="HN53" s="22" t="s">
        <v>668</v>
      </c>
    </row>
    <row r="54" spans="1:222" hidden="1" outlineLevel="1">
      <c r="A54" s="22" t="s">
        <v>107</v>
      </c>
      <c r="B54" s="22" t="s">
        <v>258</v>
      </c>
      <c r="DG54" s="22" t="s">
        <v>107</v>
      </c>
      <c r="DH54" s="22" t="s">
        <v>466</v>
      </c>
      <c r="HM54" s="22" t="s">
        <v>107</v>
      </c>
      <c r="HN54" s="22" t="s">
        <v>669</v>
      </c>
    </row>
    <row r="55" spans="1:222" hidden="1" outlineLevel="1">
      <c r="A55" s="22" t="s">
        <v>108</v>
      </c>
      <c r="B55" s="22" t="s">
        <v>259</v>
      </c>
      <c r="DG55" s="22" t="s">
        <v>108</v>
      </c>
      <c r="DH55" s="22" t="s">
        <v>467</v>
      </c>
      <c r="HM55" s="22" t="s">
        <v>108</v>
      </c>
      <c r="HN55" s="22" t="s">
        <v>670</v>
      </c>
    </row>
    <row r="56" spans="1:222" hidden="1" outlineLevel="1">
      <c r="A56" s="22" t="s">
        <v>109</v>
      </c>
      <c r="B56" s="22" t="s">
        <v>260</v>
      </c>
      <c r="DG56" s="22" t="s">
        <v>109</v>
      </c>
      <c r="DH56" s="22" t="s">
        <v>468</v>
      </c>
      <c r="HM56" s="22" t="s">
        <v>109</v>
      </c>
      <c r="HN56" s="22" t="s">
        <v>671</v>
      </c>
    </row>
    <row r="57" spans="1:222" hidden="1" outlineLevel="1">
      <c r="A57" s="22" t="s">
        <v>110</v>
      </c>
      <c r="B57" s="22" t="s">
        <v>261</v>
      </c>
      <c r="DG57" s="22" t="s">
        <v>110</v>
      </c>
      <c r="DH57" s="22" t="s">
        <v>469</v>
      </c>
      <c r="HM57" s="22" t="s">
        <v>110</v>
      </c>
      <c r="HN57" s="22" t="s">
        <v>672</v>
      </c>
    </row>
    <row r="58" spans="1:222" hidden="1" outlineLevel="1">
      <c r="A58" s="22" t="s">
        <v>111</v>
      </c>
      <c r="B58" s="22" t="s">
        <v>262</v>
      </c>
      <c r="DG58" s="22" t="s">
        <v>111</v>
      </c>
      <c r="DH58" s="22" t="s">
        <v>470</v>
      </c>
      <c r="HM58" s="22" t="s">
        <v>111</v>
      </c>
      <c r="HN58" s="22" t="s">
        <v>673</v>
      </c>
    </row>
    <row r="59" spans="1:222" hidden="1" outlineLevel="1">
      <c r="A59" s="22" t="s">
        <v>112</v>
      </c>
      <c r="B59" s="22" t="s">
        <v>263</v>
      </c>
      <c r="DG59" s="22" t="s">
        <v>112</v>
      </c>
      <c r="DH59" s="22" t="s">
        <v>471</v>
      </c>
      <c r="HM59" s="22" t="s">
        <v>112</v>
      </c>
      <c r="HN59" s="22" t="s">
        <v>674</v>
      </c>
    </row>
    <row r="60" spans="1:222" hidden="1" outlineLevel="1">
      <c r="A60" s="22" t="s">
        <v>113</v>
      </c>
      <c r="B60" s="22" t="s">
        <v>264</v>
      </c>
      <c r="DG60" s="22" t="s">
        <v>113</v>
      </c>
      <c r="DH60" s="22" t="s">
        <v>472</v>
      </c>
      <c r="HM60" s="22" t="s">
        <v>113</v>
      </c>
      <c r="HN60" s="22" t="s">
        <v>675</v>
      </c>
    </row>
    <row r="61" spans="1:222" hidden="1" outlineLevel="1">
      <c r="A61" s="22" t="s">
        <v>114</v>
      </c>
      <c r="B61" s="22" t="s">
        <v>265</v>
      </c>
      <c r="DG61" s="22" t="s">
        <v>114</v>
      </c>
      <c r="DH61" s="22" t="s">
        <v>473</v>
      </c>
      <c r="HM61" s="22" t="s">
        <v>114</v>
      </c>
      <c r="HN61" s="22" t="s">
        <v>676</v>
      </c>
    </row>
    <row r="62" spans="1:222" hidden="1" outlineLevel="1">
      <c r="A62" s="22" t="s">
        <v>115</v>
      </c>
      <c r="B62" s="22" t="s">
        <v>266</v>
      </c>
      <c r="DG62" s="22" t="s">
        <v>115</v>
      </c>
      <c r="DH62" s="22" t="s">
        <v>474</v>
      </c>
      <c r="HM62" s="22" t="s">
        <v>115</v>
      </c>
      <c r="HN62" s="22" t="s">
        <v>677</v>
      </c>
    </row>
    <row r="63" spans="1:222" hidden="1" outlineLevel="1">
      <c r="A63" s="22" t="s">
        <v>116</v>
      </c>
      <c r="B63" s="22" t="s">
        <v>267</v>
      </c>
      <c r="DG63" s="22" t="s">
        <v>116</v>
      </c>
      <c r="DH63" s="22" t="s">
        <v>475</v>
      </c>
      <c r="HM63" s="22" t="s">
        <v>116</v>
      </c>
      <c r="HN63" s="22" t="s">
        <v>678</v>
      </c>
    </row>
    <row r="64" spans="1:222" hidden="1" outlineLevel="1">
      <c r="A64" s="22" t="s">
        <v>117</v>
      </c>
      <c r="B64" s="22" t="s">
        <v>268</v>
      </c>
      <c r="DG64" s="22" t="s">
        <v>117</v>
      </c>
      <c r="DH64" s="22" t="s">
        <v>476</v>
      </c>
      <c r="HM64" s="22" t="s">
        <v>117</v>
      </c>
      <c r="HN64" s="22" t="s">
        <v>679</v>
      </c>
    </row>
    <row r="65" spans="1:222" hidden="1" outlineLevel="1">
      <c r="A65" s="22" t="s">
        <v>118</v>
      </c>
      <c r="B65" s="22" t="s">
        <v>269</v>
      </c>
      <c r="DG65" s="22" t="s">
        <v>118</v>
      </c>
      <c r="DH65" s="22" t="s">
        <v>477</v>
      </c>
      <c r="HM65" s="22" t="s">
        <v>118</v>
      </c>
      <c r="HN65" s="22" t="s">
        <v>680</v>
      </c>
    </row>
    <row r="66" spans="1:222" hidden="1" outlineLevel="1">
      <c r="A66" s="22" t="s">
        <v>119</v>
      </c>
      <c r="B66" s="22" t="s">
        <v>270</v>
      </c>
      <c r="DG66" s="22" t="s">
        <v>119</v>
      </c>
      <c r="DH66" s="22" t="s">
        <v>478</v>
      </c>
      <c r="HM66" s="22" t="s">
        <v>119</v>
      </c>
      <c r="HN66" s="22" t="s">
        <v>681</v>
      </c>
    </row>
    <row r="67" spans="1:222" hidden="1" outlineLevel="1">
      <c r="A67" s="22" t="s">
        <v>120</v>
      </c>
      <c r="B67" s="22" t="s">
        <v>271</v>
      </c>
      <c r="DG67" s="22" t="s">
        <v>120</v>
      </c>
      <c r="DH67" s="22" t="s">
        <v>479</v>
      </c>
      <c r="HM67" s="22" t="s">
        <v>120</v>
      </c>
      <c r="HN67" s="22" t="s">
        <v>682</v>
      </c>
    </row>
    <row r="68" spans="1:222" hidden="1" outlineLevel="1">
      <c r="A68" s="22" t="s">
        <v>121</v>
      </c>
      <c r="B68" s="22" t="s">
        <v>272</v>
      </c>
      <c r="DG68" s="22" t="s">
        <v>121</v>
      </c>
      <c r="DH68" s="22" t="s">
        <v>480</v>
      </c>
      <c r="HM68" s="22" t="s">
        <v>121</v>
      </c>
      <c r="HN68" s="22" t="s">
        <v>683</v>
      </c>
    </row>
    <row r="69" spans="1:222" hidden="1" outlineLevel="1">
      <c r="A69" s="22" t="s">
        <v>122</v>
      </c>
      <c r="B69" s="22" t="s">
        <v>273</v>
      </c>
      <c r="DG69" s="22" t="s">
        <v>122</v>
      </c>
      <c r="DH69" s="22" t="s">
        <v>481</v>
      </c>
      <c r="HM69" s="22" t="s">
        <v>122</v>
      </c>
      <c r="HN69" s="22" t="s">
        <v>684</v>
      </c>
    </row>
    <row r="70" spans="1:222" hidden="1" outlineLevel="1">
      <c r="A70" s="22" t="s">
        <v>123</v>
      </c>
      <c r="B70" s="22" t="s">
        <v>274</v>
      </c>
      <c r="DG70" s="22" t="s">
        <v>123</v>
      </c>
      <c r="DH70" s="22" t="s">
        <v>482</v>
      </c>
      <c r="HM70" s="22" t="s">
        <v>123</v>
      </c>
      <c r="HN70" s="22" t="s">
        <v>685</v>
      </c>
    </row>
    <row r="71" spans="1:222" hidden="1" outlineLevel="1">
      <c r="A71" s="22" t="s">
        <v>124</v>
      </c>
      <c r="B71" s="22" t="s">
        <v>275</v>
      </c>
      <c r="DG71" s="22" t="s">
        <v>124</v>
      </c>
      <c r="DH71" s="22" t="s">
        <v>483</v>
      </c>
      <c r="HM71" s="22" t="s">
        <v>124</v>
      </c>
      <c r="HN71" s="22" t="s">
        <v>686</v>
      </c>
    </row>
    <row r="72" spans="1:222" hidden="1" outlineLevel="1">
      <c r="A72" s="22" t="s">
        <v>125</v>
      </c>
      <c r="B72" s="22" t="s">
        <v>276</v>
      </c>
      <c r="DG72" s="22" t="s">
        <v>125</v>
      </c>
      <c r="DH72" s="22" t="s">
        <v>484</v>
      </c>
      <c r="HM72" s="22" t="s">
        <v>125</v>
      </c>
      <c r="HN72" s="22" t="s">
        <v>687</v>
      </c>
    </row>
    <row r="73" spans="1:222" hidden="1" outlineLevel="1">
      <c r="A73" s="22" t="s">
        <v>126</v>
      </c>
      <c r="B73" s="22" t="s">
        <v>277</v>
      </c>
      <c r="DG73" s="22" t="s">
        <v>126</v>
      </c>
      <c r="DH73" s="22" t="s">
        <v>485</v>
      </c>
      <c r="HM73" s="22" t="s">
        <v>126</v>
      </c>
      <c r="HN73" s="22" t="s">
        <v>688</v>
      </c>
    </row>
    <row r="74" spans="1:222" hidden="1" outlineLevel="1">
      <c r="A74" s="22" t="s">
        <v>127</v>
      </c>
      <c r="B74" s="22" t="s">
        <v>278</v>
      </c>
      <c r="DG74" s="22" t="s">
        <v>127</v>
      </c>
      <c r="DH74" s="22" t="s">
        <v>486</v>
      </c>
      <c r="HM74" s="22" t="s">
        <v>127</v>
      </c>
      <c r="HN74" s="22" t="s">
        <v>689</v>
      </c>
    </row>
    <row r="75" spans="1:222" hidden="1" outlineLevel="1">
      <c r="A75" s="22" t="s">
        <v>128</v>
      </c>
      <c r="B75" s="22" t="s">
        <v>279</v>
      </c>
      <c r="DG75" s="22" t="s">
        <v>128</v>
      </c>
      <c r="DH75" s="22" t="s">
        <v>487</v>
      </c>
      <c r="HM75" s="22" t="s">
        <v>128</v>
      </c>
      <c r="HN75" s="22" t="s">
        <v>690</v>
      </c>
    </row>
    <row r="76" spans="1:222" hidden="1" outlineLevel="1">
      <c r="A76" s="22" t="s">
        <v>129</v>
      </c>
      <c r="B76" s="22" t="s">
        <v>280</v>
      </c>
      <c r="DG76" s="22" t="s">
        <v>129</v>
      </c>
      <c r="DH76" s="22" t="s">
        <v>488</v>
      </c>
      <c r="HM76" s="22" t="s">
        <v>129</v>
      </c>
      <c r="HN76" s="22" t="s">
        <v>691</v>
      </c>
    </row>
    <row r="77" spans="1:222" hidden="1" outlineLevel="1">
      <c r="A77" s="22" t="s">
        <v>130</v>
      </c>
      <c r="B77" s="22" t="s">
        <v>281</v>
      </c>
      <c r="DG77" s="22" t="s">
        <v>130</v>
      </c>
      <c r="DH77" s="22" t="s">
        <v>489</v>
      </c>
      <c r="HM77" s="22" t="s">
        <v>130</v>
      </c>
      <c r="HN77" s="22" t="s">
        <v>692</v>
      </c>
    </row>
    <row r="78" spans="1:222" hidden="1" outlineLevel="1">
      <c r="A78" s="22" t="s">
        <v>131</v>
      </c>
      <c r="B78" s="22" t="s">
        <v>282</v>
      </c>
      <c r="DG78" s="22" t="s">
        <v>131</v>
      </c>
      <c r="DH78" s="22" t="s">
        <v>490</v>
      </c>
      <c r="HM78" s="22" t="s">
        <v>131</v>
      </c>
      <c r="HN78" s="22" t="s">
        <v>693</v>
      </c>
    </row>
    <row r="79" spans="1:222" hidden="1" outlineLevel="1">
      <c r="A79" s="22" t="s">
        <v>132</v>
      </c>
      <c r="B79" s="22" t="s">
        <v>283</v>
      </c>
      <c r="DG79" s="22" t="s">
        <v>132</v>
      </c>
      <c r="DH79" s="22" t="s">
        <v>491</v>
      </c>
      <c r="HM79" s="22" t="s">
        <v>132</v>
      </c>
      <c r="HN79" s="22" t="s">
        <v>694</v>
      </c>
    </row>
    <row r="80" spans="1:222" hidden="1" outlineLevel="1">
      <c r="A80" s="22" t="s">
        <v>133</v>
      </c>
      <c r="B80" s="22" t="s">
        <v>284</v>
      </c>
      <c r="DG80" s="22" t="s">
        <v>133</v>
      </c>
      <c r="DH80" s="22" t="s">
        <v>492</v>
      </c>
      <c r="HM80" s="22" t="s">
        <v>133</v>
      </c>
      <c r="HN80" s="22" t="s">
        <v>695</v>
      </c>
    </row>
    <row r="81" spans="1:222" hidden="1" outlineLevel="1">
      <c r="A81" s="22" t="s">
        <v>134</v>
      </c>
      <c r="B81" s="22" t="s">
        <v>285</v>
      </c>
      <c r="DG81" s="22" t="s">
        <v>134</v>
      </c>
      <c r="DH81" s="22" t="s">
        <v>493</v>
      </c>
      <c r="HM81" s="22" t="s">
        <v>134</v>
      </c>
      <c r="HN81" s="22" t="s">
        <v>696</v>
      </c>
    </row>
    <row r="82" spans="1:222" hidden="1" outlineLevel="1">
      <c r="A82" s="22" t="s">
        <v>135</v>
      </c>
      <c r="B82" s="22" t="s">
        <v>286</v>
      </c>
      <c r="DG82" s="22" t="s">
        <v>135</v>
      </c>
      <c r="DH82" s="22" t="s">
        <v>494</v>
      </c>
      <c r="HM82" s="22" t="s">
        <v>135</v>
      </c>
      <c r="HN82" s="22" t="s">
        <v>697</v>
      </c>
    </row>
    <row r="83" spans="1:222" hidden="1" outlineLevel="1">
      <c r="A83" s="22" t="s">
        <v>136</v>
      </c>
      <c r="B83" s="22" t="s">
        <v>287</v>
      </c>
      <c r="DG83" s="22" t="s">
        <v>136</v>
      </c>
      <c r="DH83" s="22" t="s">
        <v>495</v>
      </c>
      <c r="HM83" s="22" t="s">
        <v>136</v>
      </c>
      <c r="HN83" s="22" t="s">
        <v>698</v>
      </c>
    </row>
    <row r="84" spans="1:222" hidden="1" outlineLevel="1">
      <c r="A84" s="22" t="s">
        <v>137</v>
      </c>
      <c r="B84" s="22" t="s">
        <v>288</v>
      </c>
      <c r="DG84" s="22" t="s">
        <v>137</v>
      </c>
      <c r="DH84" s="22" t="s">
        <v>496</v>
      </c>
      <c r="HM84" s="22" t="s">
        <v>137</v>
      </c>
      <c r="HN84" s="22" t="s">
        <v>699</v>
      </c>
    </row>
    <row r="85" spans="1:222" hidden="1" outlineLevel="1">
      <c r="A85" s="22" t="s">
        <v>138</v>
      </c>
      <c r="B85" s="22" t="s">
        <v>289</v>
      </c>
      <c r="DG85" s="22" t="s">
        <v>138</v>
      </c>
      <c r="DH85" s="22" t="s">
        <v>497</v>
      </c>
      <c r="HM85" s="22" t="s">
        <v>138</v>
      </c>
      <c r="HN85" s="22" t="s">
        <v>700</v>
      </c>
    </row>
    <row r="86" spans="1:222" hidden="1" outlineLevel="1">
      <c r="A86" s="22" t="s">
        <v>139</v>
      </c>
      <c r="B86" s="22" t="s">
        <v>290</v>
      </c>
      <c r="DG86" s="22" t="s">
        <v>139</v>
      </c>
      <c r="DH86" s="22" t="s">
        <v>498</v>
      </c>
      <c r="HM86" s="22" t="s">
        <v>139</v>
      </c>
      <c r="HN86" s="22" t="s">
        <v>701</v>
      </c>
    </row>
    <row r="87" spans="1:222" hidden="1" outlineLevel="1">
      <c r="A87" s="22" t="s">
        <v>140</v>
      </c>
      <c r="B87" s="22" t="s">
        <v>291</v>
      </c>
      <c r="DG87" s="22" t="s">
        <v>140</v>
      </c>
      <c r="DH87" s="22" t="s">
        <v>499</v>
      </c>
      <c r="HM87" s="22" t="s">
        <v>140</v>
      </c>
      <c r="HN87" s="22" t="s">
        <v>702</v>
      </c>
    </row>
    <row r="88" spans="1:222" hidden="1" outlineLevel="1">
      <c r="A88" s="22" t="s">
        <v>141</v>
      </c>
      <c r="B88" s="22" t="s">
        <v>292</v>
      </c>
      <c r="DG88" s="22" t="s">
        <v>141</v>
      </c>
      <c r="DH88" s="22" t="s">
        <v>500</v>
      </c>
      <c r="HM88" s="22" t="s">
        <v>141</v>
      </c>
      <c r="HN88" s="22" t="s">
        <v>703</v>
      </c>
    </row>
    <row r="89" spans="1:222" hidden="1" outlineLevel="1">
      <c r="A89" s="22" t="s">
        <v>142</v>
      </c>
      <c r="B89" s="22" t="s">
        <v>293</v>
      </c>
      <c r="DG89" s="22" t="s">
        <v>142</v>
      </c>
      <c r="DH89" s="22" t="s">
        <v>501</v>
      </c>
      <c r="HM89" s="22" t="s">
        <v>142</v>
      </c>
      <c r="HN89" s="22" t="s">
        <v>704</v>
      </c>
    </row>
    <row r="90" spans="1:222" hidden="1" outlineLevel="1">
      <c r="A90" s="22" t="s">
        <v>143</v>
      </c>
      <c r="B90" s="22" t="s">
        <v>294</v>
      </c>
      <c r="DG90" s="22" t="s">
        <v>143</v>
      </c>
      <c r="DH90" s="22" t="s">
        <v>502</v>
      </c>
      <c r="HM90" s="22" t="s">
        <v>143</v>
      </c>
      <c r="HN90" s="22" t="s">
        <v>705</v>
      </c>
    </row>
    <row r="91" spans="1:222" hidden="1" outlineLevel="1">
      <c r="A91" s="22" t="s">
        <v>144</v>
      </c>
      <c r="B91" s="22" t="s">
        <v>295</v>
      </c>
      <c r="DG91" s="22" t="s">
        <v>144</v>
      </c>
      <c r="DH91" s="22" t="s">
        <v>503</v>
      </c>
      <c r="HM91" s="22" t="s">
        <v>144</v>
      </c>
      <c r="HN91" s="22" t="s">
        <v>706</v>
      </c>
    </row>
    <row r="92" spans="1:222" hidden="1" outlineLevel="1">
      <c r="A92" s="22" t="s">
        <v>145</v>
      </c>
      <c r="B92" s="22" t="s">
        <v>296</v>
      </c>
      <c r="DG92" s="22" t="s">
        <v>145</v>
      </c>
      <c r="DH92" s="22" t="s">
        <v>504</v>
      </c>
      <c r="HM92" s="22" t="s">
        <v>145</v>
      </c>
      <c r="HN92" s="22" t="s">
        <v>707</v>
      </c>
    </row>
    <row r="93" spans="1:222" hidden="1" outlineLevel="1">
      <c r="A93" s="22" t="s">
        <v>146</v>
      </c>
      <c r="B93" s="22" t="s">
        <v>297</v>
      </c>
      <c r="DG93" s="22" t="s">
        <v>146</v>
      </c>
      <c r="DH93" s="22" t="s">
        <v>505</v>
      </c>
      <c r="HM93" s="22" t="s">
        <v>146</v>
      </c>
      <c r="HN93" s="22" t="s">
        <v>708</v>
      </c>
    </row>
    <row r="94" spans="1:222" hidden="1" outlineLevel="1">
      <c r="A94" s="22" t="s">
        <v>147</v>
      </c>
      <c r="B94" s="22" t="s">
        <v>298</v>
      </c>
      <c r="DG94" s="22" t="s">
        <v>147</v>
      </c>
      <c r="DH94" s="22" t="s">
        <v>506</v>
      </c>
      <c r="HM94" s="22" t="s">
        <v>147</v>
      </c>
      <c r="HN94" s="22" t="s">
        <v>709</v>
      </c>
    </row>
    <row r="95" spans="1:222" hidden="1" outlineLevel="1">
      <c r="A95" s="22" t="s">
        <v>148</v>
      </c>
      <c r="B95" s="22" t="s">
        <v>299</v>
      </c>
      <c r="DG95" s="22" t="s">
        <v>148</v>
      </c>
      <c r="DH95" s="22" t="s">
        <v>507</v>
      </c>
      <c r="HM95" s="22" t="s">
        <v>148</v>
      </c>
      <c r="HN95" s="22" t="s">
        <v>710</v>
      </c>
    </row>
    <row r="96" spans="1:222" hidden="1" outlineLevel="1">
      <c r="A96" s="22" t="s">
        <v>149</v>
      </c>
      <c r="B96" s="22" t="s">
        <v>300</v>
      </c>
      <c r="DG96" s="22" t="s">
        <v>149</v>
      </c>
      <c r="DH96" s="22" t="s">
        <v>508</v>
      </c>
      <c r="HM96" s="22" t="s">
        <v>149</v>
      </c>
      <c r="HN96" s="22" t="s">
        <v>711</v>
      </c>
    </row>
    <row r="97" spans="1:401" hidden="1" outlineLevel="1">
      <c r="A97" s="22" t="s">
        <v>150</v>
      </c>
      <c r="B97" s="22" t="s">
        <v>301</v>
      </c>
      <c r="DG97" s="22" t="s">
        <v>150</v>
      </c>
      <c r="DH97" s="22" t="s">
        <v>509</v>
      </c>
      <c r="HM97" s="22" t="s">
        <v>150</v>
      </c>
      <c r="HN97" s="22" t="s">
        <v>712</v>
      </c>
    </row>
    <row r="98" spans="1:401" hidden="1" outlineLevel="1">
      <c r="A98" s="22" t="s">
        <v>151</v>
      </c>
      <c r="B98" s="22" t="s">
        <v>302</v>
      </c>
      <c r="DG98" s="22" t="s">
        <v>151</v>
      </c>
      <c r="DH98" s="22" t="s">
        <v>510</v>
      </c>
      <c r="HM98" s="22" t="s">
        <v>151</v>
      </c>
      <c r="HN98" s="22" t="s">
        <v>713</v>
      </c>
    </row>
    <row r="99" spans="1:401" hidden="1" outlineLevel="1">
      <c r="A99" s="22" t="s">
        <v>152</v>
      </c>
      <c r="B99" s="22" t="s">
        <v>303</v>
      </c>
      <c r="DG99" s="22" t="s">
        <v>152</v>
      </c>
      <c r="DH99" s="22" t="s">
        <v>511</v>
      </c>
      <c r="HM99" s="22" t="s">
        <v>152</v>
      </c>
      <c r="HN99" s="22" t="s">
        <v>714</v>
      </c>
    </row>
    <row r="100" spans="1:401" hidden="1" outlineLevel="1">
      <c r="A100" s="22" t="s">
        <v>153</v>
      </c>
      <c r="B100" s="22" t="s">
        <v>304</v>
      </c>
      <c r="DG100" s="22" t="s">
        <v>153</v>
      </c>
      <c r="DH100" s="22" t="s">
        <v>512</v>
      </c>
      <c r="HM100" s="22" t="s">
        <v>153</v>
      </c>
      <c r="HN100" s="22" t="s">
        <v>715</v>
      </c>
    </row>
    <row r="101" spans="1:401" hidden="1" outlineLevel="1">
      <c r="A101" s="22" t="s">
        <v>154</v>
      </c>
      <c r="B101" s="22" t="s">
        <v>305</v>
      </c>
      <c r="DG101" s="22" t="s">
        <v>154</v>
      </c>
      <c r="DH101" s="22" t="s">
        <v>513</v>
      </c>
      <c r="HM101" s="22" t="s">
        <v>154</v>
      </c>
      <c r="HN101" s="22" t="s">
        <v>716</v>
      </c>
    </row>
    <row r="102" spans="1:401" hidden="1" outlineLevel="1">
      <c r="A102" s="22" t="s">
        <v>155</v>
      </c>
      <c r="B102" s="22" t="s">
        <v>306</v>
      </c>
      <c r="DG102" s="22" t="s">
        <v>155</v>
      </c>
      <c r="DH102" s="22" t="s">
        <v>514</v>
      </c>
      <c r="HM102" s="22" t="s">
        <v>155</v>
      </c>
      <c r="HN102" s="22" t="s">
        <v>717</v>
      </c>
    </row>
    <row r="103" spans="1:401" hidden="1" outlineLevel="1">
      <c r="A103" s="22" t="s">
        <v>156</v>
      </c>
      <c r="B103" s="22" t="s">
        <v>307</v>
      </c>
      <c r="DG103" s="22" t="s">
        <v>156</v>
      </c>
      <c r="DH103" s="22" t="s">
        <v>515</v>
      </c>
      <c r="HM103" s="22" t="s">
        <v>156</v>
      </c>
      <c r="HN103" s="22" t="s">
        <v>718</v>
      </c>
    </row>
    <row r="104" spans="1:401" hidden="1" outlineLevel="1">
      <c r="A104" s="22" t="s">
        <v>157</v>
      </c>
      <c r="B104" s="22" t="s">
        <v>308</v>
      </c>
      <c r="DG104" s="22" t="s">
        <v>157</v>
      </c>
      <c r="DH104" s="22" t="s">
        <v>516</v>
      </c>
      <c r="HM104" s="22" t="s">
        <v>157</v>
      </c>
      <c r="HN104" s="22" t="s">
        <v>719</v>
      </c>
    </row>
    <row r="105" spans="1:401" hidden="1" outlineLevel="1">
      <c r="A105" s="22" t="s">
        <v>158</v>
      </c>
      <c r="B105" s="22" t="s">
        <v>309</v>
      </c>
      <c r="DG105" s="22" t="s">
        <v>158</v>
      </c>
      <c r="DH105" s="22" t="s">
        <v>517</v>
      </c>
      <c r="HM105" s="22" t="s">
        <v>158</v>
      </c>
      <c r="HN105" s="22" t="s">
        <v>720</v>
      </c>
    </row>
    <row r="106" spans="1:401" hidden="1" outlineLevel="1">
      <c r="A106" s="22" t="s">
        <v>159</v>
      </c>
      <c r="B106" s="22" t="s">
        <v>310</v>
      </c>
      <c r="DG106" s="22" t="s">
        <v>159</v>
      </c>
      <c r="DH106" s="22" t="s">
        <v>518</v>
      </c>
      <c r="HM106" s="22" t="s">
        <v>159</v>
      </c>
      <c r="HN106" s="22" t="s">
        <v>721</v>
      </c>
    </row>
    <row r="107" spans="1:401" hidden="1" outlineLevel="1">
      <c r="A107" s="22" t="s">
        <v>160</v>
      </c>
      <c r="B107" s="22" t="s">
        <v>311</v>
      </c>
      <c r="DG107" s="22" t="s">
        <v>160</v>
      </c>
      <c r="DH107" s="22" t="s">
        <v>519</v>
      </c>
      <c r="HM107" s="22" t="s">
        <v>160</v>
      </c>
      <c r="HN107" s="22" t="s">
        <v>722</v>
      </c>
    </row>
    <row r="108" spans="1:401" hidden="1" outlineLevel="1">
      <c r="A108" s="22" t="s">
        <v>161</v>
      </c>
      <c r="B108" s="22" t="s">
        <v>312</v>
      </c>
      <c r="DG108" s="22" t="s">
        <v>161</v>
      </c>
      <c r="DH108" s="22" t="s">
        <v>520</v>
      </c>
      <c r="HM108" s="22" t="s">
        <v>161</v>
      </c>
      <c r="HN108" s="22" t="s">
        <v>723</v>
      </c>
    </row>
    <row r="109" spans="1:401" hidden="1" outlineLevel="1">
      <c r="A109" s="22" t="s">
        <v>162</v>
      </c>
      <c r="B109" s="22" t="s">
        <v>313</v>
      </c>
      <c r="DG109" s="22" t="s">
        <v>162</v>
      </c>
      <c r="DH109" s="22" t="s">
        <v>521</v>
      </c>
      <c r="HM109" s="22" t="s">
        <v>162</v>
      </c>
      <c r="HN109" s="22" t="s">
        <v>724</v>
      </c>
    </row>
    <row r="110" spans="1:401" hidden="1" outlineLevel="1">
      <c r="A110" s="22" t="s">
        <v>163</v>
      </c>
      <c r="B110" s="22" t="s">
        <v>314</v>
      </c>
      <c r="DG110" s="22" t="s">
        <v>163</v>
      </c>
      <c r="DH110" s="22" t="s">
        <v>522</v>
      </c>
      <c r="HM110" s="22" t="s">
        <v>163</v>
      </c>
      <c r="HN110" s="22" t="s">
        <v>725</v>
      </c>
    </row>
    <row r="111" spans="1:401" hidden="1" outlineLevel="1">
      <c r="A111" s="22" t="s">
        <v>164</v>
      </c>
      <c r="B111" s="22" t="s">
        <v>315</v>
      </c>
      <c r="DG111" s="22" t="s">
        <v>164</v>
      </c>
      <c r="DH111" s="22" t="s">
        <v>523</v>
      </c>
      <c r="HM111" s="22" t="s">
        <v>164</v>
      </c>
      <c r="HN111" s="22" t="s">
        <v>726</v>
      </c>
      <c r="MX111" s="21" t="s">
        <v>932</v>
      </c>
      <c r="OJ111" s="21"/>
    </row>
    <row r="112" spans="1:401" hidden="1" outlineLevel="1">
      <c r="A112" s="22" t="s">
        <v>165</v>
      </c>
      <c r="B112" s="22" t="s">
        <v>316</v>
      </c>
      <c r="DG112" s="22" t="s">
        <v>165</v>
      </c>
      <c r="DH112" s="22" t="s">
        <v>524</v>
      </c>
      <c r="HM112" s="22" t="s">
        <v>165</v>
      </c>
      <c r="HN112" s="22" t="s">
        <v>727</v>
      </c>
      <c r="MX112" s="22" t="s">
        <v>4</v>
      </c>
      <c r="MY112" s="22" t="s">
        <v>5</v>
      </c>
      <c r="OJ112" s="22" t="s">
        <v>4</v>
      </c>
      <c r="OK112" s="22" t="s">
        <v>5</v>
      </c>
    </row>
    <row r="113" spans="1:401" hidden="1" outlineLevel="1">
      <c r="A113" s="22" t="s">
        <v>166</v>
      </c>
      <c r="B113" s="22" t="s">
        <v>317</v>
      </c>
      <c r="DG113" s="22" t="s">
        <v>166</v>
      </c>
      <c r="DH113" s="22" t="s">
        <v>525</v>
      </c>
      <c r="HM113" s="22" t="s">
        <v>166</v>
      </c>
      <c r="HN113" s="22" t="s">
        <v>728</v>
      </c>
      <c r="MD113" s="21" t="s">
        <v>895</v>
      </c>
      <c r="MX113" s="17" t="s">
        <v>6</v>
      </c>
      <c r="MY113" s="22" t="s">
        <v>7</v>
      </c>
      <c r="OJ113" s="22" t="s">
        <v>6</v>
      </c>
      <c r="OK113" s="22" t="s">
        <v>7</v>
      </c>
    </row>
    <row r="114" spans="1:401" hidden="1" outlineLevel="1">
      <c r="A114" s="22" t="s">
        <v>167</v>
      </c>
      <c r="B114" s="22" t="s">
        <v>318</v>
      </c>
      <c r="DG114" s="22" t="s">
        <v>167</v>
      </c>
      <c r="DH114" s="22" t="s">
        <v>526</v>
      </c>
      <c r="HM114" s="22" t="s">
        <v>167</v>
      </c>
      <c r="HN114" s="22" t="s">
        <v>729</v>
      </c>
      <c r="MD114" s="22" t="s">
        <v>4</v>
      </c>
      <c r="ME114" s="22" t="s">
        <v>5</v>
      </c>
      <c r="MX114" s="22" t="s">
        <v>8</v>
      </c>
      <c r="MY114" s="22" t="s">
        <v>896</v>
      </c>
      <c r="OJ114" s="22" t="s">
        <v>8</v>
      </c>
      <c r="OK114" s="22" t="s">
        <v>1117</v>
      </c>
    </row>
    <row r="115" spans="1:401" hidden="1" outlineLevel="1">
      <c r="A115" s="22" t="s">
        <v>168</v>
      </c>
      <c r="B115" s="22" t="s">
        <v>319</v>
      </c>
      <c r="DG115" s="22" t="s">
        <v>168</v>
      </c>
      <c r="DH115" s="22" t="s">
        <v>527</v>
      </c>
      <c r="HM115" s="22" t="s">
        <v>168</v>
      </c>
      <c r="HN115" s="22" t="s">
        <v>730</v>
      </c>
      <c r="MD115" s="22" t="s">
        <v>6</v>
      </c>
      <c r="ME115" s="22" t="s">
        <v>7</v>
      </c>
      <c r="MX115" s="22" t="s">
        <v>9</v>
      </c>
      <c r="MY115" s="22" t="s">
        <v>897</v>
      </c>
      <c r="OJ115" s="22" t="s">
        <v>9</v>
      </c>
      <c r="OK115" s="22" t="s">
        <v>1118</v>
      </c>
    </row>
    <row r="116" spans="1:401" hidden="1" outlineLevel="1">
      <c r="A116" s="22" t="s">
        <v>169</v>
      </c>
      <c r="B116" s="22" t="s">
        <v>1247</v>
      </c>
      <c r="DG116" s="22" t="s">
        <v>169</v>
      </c>
      <c r="DH116" s="22" t="s">
        <v>1248</v>
      </c>
      <c r="HM116" s="22" t="s">
        <v>169</v>
      </c>
      <c r="HN116" s="22" t="s">
        <v>1249</v>
      </c>
      <c r="MD116" s="22" t="s">
        <v>8</v>
      </c>
      <c r="ME116" s="22" t="s">
        <v>859</v>
      </c>
      <c r="MX116" s="22" t="s">
        <v>10</v>
      </c>
      <c r="MY116" s="22" t="s">
        <v>898</v>
      </c>
      <c r="OJ116" s="22" t="s">
        <v>10</v>
      </c>
      <c r="OK116" s="22" t="s">
        <v>1119</v>
      </c>
    </row>
    <row r="117" spans="1:401" hidden="1" outlineLevel="1">
      <c r="A117" s="22" t="s">
        <v>170</v>
      </c>
      <c r="B117" s="22" t="s">
        <v>1250</v>
      </c>
      <c r="DG117" s="22" t="s">
        <v>170</v>
      </c>
      <c r="DH117" s="22" t="s">
        <v>1251</v>
      </c>
      <c r="HM117" s="22" t="s">
        <v>170</v>
      </c>
      <c r="HN117" s="22" t="s">
        <v>1252</v>
      </c>
      <c r="MD117" s="22" t="s">
        <v>9</v>
      </c>
      <c r="ME117" s="22" t="s">
        <v>860</v>
      </c>
      <c r="MX117" s="22" t="s">
        <v>11</v>
      </c>
      <c r="MY117" s="22" t="s">
        <v>899</v>
      </c>
      <c r="OJ117" s="22" t="s">
        <v>11</v>
      </c>
      <c r="OK117" s="22" t="s">
        <v>1120</v>
      </c>
    </row>
    <row r="118" spans="1:401" hidden="1" outlineLevel="1">
      <c r="A118" s="22" t="s">
        <v>171</v>
      </c>
      <c r="B118" s="22" t="s">
        <v>1253</v>
      </c>
      <c r="DG118" s="22" t="s">
        <v>171</v>
      </c>
      <c r="DH118" s="22" t="s">
        <v>1254</v>
      </c>
      <c r="HM118" s="22" t="s">
        <v>171</v>
      </c>
      <c r="HN118" s="22" t="s">
        <v>1255</v>
      </c>
      <c r="MD118" s="22" t="s">
        <v>10</v>
      </c>
      <c r="ME118" s="22" t="s">
        <v>861</v>
      </c>
      <c r="MX118" s="22" t="s">
        <v>12</v>
      </c>
      <c r="MY118" s="22" t="s">
        <v>900</v>
      </c>
      <c r="OJ118" s="22" t="s">
        <v>12</v>
      </c>
      <c r="OK118" s="22" t="s">
        <v>1121</v>
      </c>
    </row>
    <row r="119" spans="1:401" hidden="1" outlineLevel="1">
      <c r="A119" s="22" t="s">
        <v>172</v>
      </c>
      <c r="B119" s="22" t="s">
        <v>1256</v>
      </c>
      <c r="DG119" s="22" t="s">
        <v>172</v>
      </c>
      <c r="DH119" s="22" t="s">
        <v>1257</v>
      </c>
      <c r="HM119" s="22" t="s">
        <v>172</v>
      </c>
      <c r="HN119" s="22" t="s">
        <v>1258</v>
      </c>
      <c r="MD119" s="22" t="s">
        <v>11</v>
      </c>
      <c r="ME119" s="22" t="s">
        <v>862</v>
      </c>
      <c r="MX119" s="22" t="s">
        <v>13</v>
      </c>
      <c r="MY119" s="22" t="s">
        <v>901</v>
      </c>
      <c r="NT119" s="21" t="s">
        <v>961</v>
      </c>
      <c r="OJ119" s="22" t="s">
        <v>13</v>
      </c>
      <c r="OK119" s="22" t="s">
        <v>1122</v>
      </c>
    </row>
    <row r="120" spans="1:401" hidden="1" outlineLevel="1">
      <c r="A120" s="22" t="s">
        <v>173</v>
      </c>
      <c r="B120" s="22" t="s">
        <v>1259</v>
      </c>
      <c r="DG120" s="22" t="s">
        <v>173</v>
      </c>
      <c r="DH120" s="22" t="s">
        <v>1260</v>
      </c>
      <c r="HM120" s="22" t="s">
        <v>173</v>
      </c>
      <c r="HN120" s="22" t="s">
        <v>1261</v>
      </c>
      <c r="MD120" s="22" t="s">
        <v>12</v>
      </c>
      <c r="ME120" s="22" t="s">
        <v>863</v>
      </c>
      <c r="MX120" s="22" t="s">
        <v>14</v>
      </c>
      <c r="MY120" s="22" t="s">
        <v>902</v>
      </c>
      <c r="NT120" s="22" t="s">
        <v>4</v>
      </c>
      <c r="NU120" s="22" t="s">
        <v>5</v>
      </c>
      <c r="OJ120" s="22" t="s">
        <v>14</v>
      </c>
      <c r="OK120" s="22" t="s">
        <v>1123</v>
      </c>
    </row>
    <row r="121" spans="1:401" hidden="1" outlineLevel="1">
      <c r="A121" s="22" t="s">
        <v>174</v>
      </c>
      <c r="B121" s="22" t="s">
        <v>1262</v>
      </c>
      <c r="DG121" s="22" t="s">
        <v>174</v>
      </c>
      <c r="DH121" s="22" t="s">
        <v>1263</v>
      </c>
      <c r="HM121" s="22" t="s">
        <v>174</v>
      </c>
      <c r="HN121" s="22" t="s">
        <v>1264</v>
      </c>
      <c r="MD121" s="22" t="s">
        <v>13</v>
      </c>
      <c r="ME121" s="22" t="s">
        <v>864</v>
      </c>
      <c r="MX121" s="22" t="s">
        <v>15</v>
      </c>
      <c r="MY121" s="22" t="s">
        <v>903</v>
      </c>
      <c r="NT121" s="22" t="s">
        <v>6</v>
      </c>
      <c r="NU121" s="22" t="s">
        <v>7</v>
      </c>
      <c r="OJ121" s="22" t="s">
        <v>15</v>
      </c>
      <c r="OK121" s="22" t="s">
        <v>1124</v>
      </c>
    </row>
    <row r="122" spans="1:401" hidden="1" outlineLevel="1">
      <c r="A122" s="22" t="s">
        <v>175</v>
      </c>
      <c r="B122" s="22" t="s">
        <v>1265</v>
      </c>
      <c r="DG122" s="22" t="s">
        <v>175</v>
      </c>
      <c r="DH122" s="22" t="s">
        <v>1266</v>
      </c>
      <c r="HM122" s="22" t="s">
        <v>175</v>
      </c>
      <c r="HN122" s="22" t="s">
        <v>1267</v>
      </c>
      <c r="LS122" s="21" t="s">
        <v>209</v>
      </c>
      <c r="MD122" s="22" t="s">
        <v>14</v>
      </c>
      <c r="ME122" s="22" t="s">
        <v>865</v>
      </c>
      <c r="MX122" s="22" t="s">
        <v>16</v>
      </c>
      <c r="MY122" s="22" t="s">
        <v>904</v>
      </c>
      <c r="NT122" s="22" t="s">
        <v>8</v>
      </c>
      <c r="NU122" s="22" t="s">
        <v>937</v>
      </c>
      <c r="OJ122" s="22" t="s">
        <v>16</v>
      </c>
      <c r="OK122" s="22" t="s">
        <v>1125</v>
      </c>
    </row>
    <row r="123" spans="1:401" hidden="1" outlineLevel="1">
      <c r="A123" s="22" t="s">
        <v>176</v>
      </c>
      <c r="B123" s="22" t="s">
        <v>1268</v>
      </c>
      <c r="DG123" s="22" t="s">
        <v>176</v>
      </c>
      <c r="DH123" s="22" t="s">
        <v>1269</v>
      </c>
      <c r="HM123" s="22" t="s">
        <v>176</v>
      </c>
      <c r="HN123" s="22" t="s">
        <v>1270</v>
      </c>
      <c r="LS123" s="22" t="s">
        <v>4</v>
      </c>
      <c r="LT123" s="22" t="s">
        <v>5</v>
      </c>
      <c r="MD123" s="22" t="s">
        <v>15</v>
      </c>
      <c r="ME123" s="22" t="s">
        <v>866</v>
      </c>
      <c r="MX123" s="22" t="s">
        <v>17</v>
      </c>
      <c r="MY123" s="22" t="s">
        <v>905</v>
      </c>
      <c r="NT123" s="22" t="s">
        <v>9</v>
      </c>
      <c r="NU123" s="22" t="s">
        <v>938</v>
      </c>
      <c r="OJ123" s="22" t="s">
        <v>17</v>
      </c>
      <c r="OK123" s="22" t="s">
        <v>1126</v>
      </c>
    </row>
    <row r="124" spans="1:401" hidden="1" outlineLevel="1">
      <c r="A124" s="22" t="s">
        <v>177</v>
      </c>
      <c r="B124" s="22" t="s">
        <v>320</v>
      </c>
      <c r="DG124" s="22" t="s">
        <v>177</v>
      </c>
      <c r="DH124" s="22" t="s">
        <v>528</v>
      </c>
      <c r="HM124" s="22" t="s">
        <v>177</v>
      </c>
      <c r="HN124" s="22" t="s">
        <v>731</v>
      </c>
      <c r="LS124" s="22" t="s">
        <v>6</v>
      </c>
      <c r="LT124" s="22" t="s">
        <v>7</v>
      </c>
      <c r="MD124" s="22" t="s">
        <v>16</v>
      </c>
      <c r="ME124" s="22" t="s">
        <v>867</v>
      </c>
      <c r="MX124" s="22" t="s">
        <v>18</v>
      </c>
      <c r="MY124" s="22" t="s">
        <v>906</v>
      </c>
      <c r="NT124" s="22" t="s">
        <v>10</v>
      </c>
      <c r="NU124" s="22" t="s">
        <v>939</v>
      </c>
      <c r="OJ124" s="22" t="s">
        <v>18</v>
      </c>
      <c r="OK124" s="22" t="s">
        <v>1127</v>
      </c>
    </row>
    <row r="125" spans="1:401" hidden="1" outlineLevel="1">
      <c r="A125" s="22" t="s">
        <v>178</v>
      </c>
      <c r="B125" s="22" t="s">
        <v>321</v>
      </c>
      <c r="DG125" s="22" t="s">
        <v>178</v>
      </c>
      <c r="DH125" s="22" t="s">
        <v>529</v>
      </c>
      <c r="HM125" s="22" t="s">
        <v>178</v>
      </c>
      <c r="HN125" s="22" t="s">
        <v>732</v>
      </c>
      <c r="LS125" s="22" t="s">
        <v>8</v>
      </c>
      <c r="LT125" s="22" t="s">
        <v>841</v>
      </c>
      <c r="MD125" s="22" t="s">
        <v>17</v>
      </c>
      <c r="ME125" s="22" t="s">
        <v>868</v>
      </c>
      <c r="MX125" s="22" t="s">
        <v>19</v>
      </c>
      <c r="MY125" s="22" t="s">
        <v>907</v>
      </c>
      <c r="NT125" s="22" t="s">
        <v>11</v>
      </c>
      <c r="NU125" s="22" t="s">
        <v>940</v>
      </c>
      <c r="OJ125" s="22" t="s">
        <v>19</v>
      </c>
      <c r="OK125" s="22" t="s">
        <v>1128</v>
      </c>
    </row>
    <row r="126" spans="1:401" hidden="1" outlineLevel="1">
      <c r="A126" s="22" t="s">
        <v>322</v>
      </c>
      <c r="B126" s="22" t="s">
        <v>323</v>
      </c>
      <c r="DG126" s="22" t="s">
        <v>322</v>
      </c>
      <c r="DH126" s="22" t="s">
        <v>530</v>
      </c>
      <c r="HM126" s="22" t="s">
        <v>322</v>
      </c>
      <c r="HN126" s="22" t="s">
        <v>733</v>
      </c>
      <c r="LS126" s="22" t="s">
        <v>9</v>
      </c>
      <c r="LT126" s="22" t="s">
        <v>842</v>
      </c>
      <c r="MD126" s="22" t="s">
        <v>18</v>
      </c>
      <c r="ME126" s="22" t="s">
        <v>869</v>
      </c>
      <c r="MX126" s="22" t="s">
        <v>20</v>
      </c>
      <c r="MY126" s="22" t="s">
        <v>908</v>
      </c>
      <c r="NT126" s="22" t="s">
        <v>12</v>
      </c>
      <c r="NU126" s="22" t="s">
        <v>941</v>
      </c>
      <c r="OJ126" s="22" t="s">
        <v>20</v>
      </c>
      <c r="OK126" s="22" t="s">
        <v>1129</v>
      </c>
    </row>
    <row r="127" spans="1:401" hidden="1" outlineLevel="1">
      <c r="A127" s="22" t="s">
        <v>324</v>
      </c>
      <c r="B127" s="22" t="s">
        <v>325</v>
      </c>
      <c r="DG127" s="22" t="s">
        <v>324</v>
      </c>
      <c r="DH127" s="22" t="s">
        <v>531</v>
      </c>
      <c r="HM127" s="22" t="s">
        <v>324</v>
      </c>
      <c r="HN127" s="22" t="s">
        <v>734</v>
      </c>
      <c r="LS127" s="22" t="s">
        <v>10</v>
      </c>
      <c r="LT127" s="22" t="s">
        <v>843</v>
      </c>
      <c r="MD127" s="22" t="s">
        <v>19</v>
      </c>
      <c r="ME127" s="22" t="s">
        <v>870</v>
      </c>
      <c r="MX127" s="22" t="s">
        <v>21</v>
      </c>
      <c r="MY127" s="22" t="s">
        <v>909</v>
      </c>
      <c r="NT127" s="22" t="s">
        <v>13</v>
      </c>
      <c r="NU127" s="22" t="s">
        <v>942</v>
      </c>
      <c r="OJ127" s="22" t="s">
        <v>21</v>
      </c>
      <c r="OK127" s="22" t="s">
        <v>1130</v>
      </c>
    </row>
    <row r="128" spans="1:401" hidden="1" outlineLevel="1">
      <c r="A128" s="22" t="s">
        <v>326</v>
      </c>
      <c r="B128" s="22" t="s">
        <v>327</v>
      </c>
      <c r="DG128" s="22" t="s">
        <v>326</v>
      </c>
      <c r="DH128" s="22" t="s">
        <v>532</v>
      </c>
      <c r="HM128" s="22" t="s">
        <v>326</v>
      </c>
      <c r="HN128" s="22" t="s">
        <v>735</v>
      </c>
      <c r="LS128" s="22" t="s">
        <v>11</v>
      </c>
      <c r="LT128" s="22" t="s">
        <v>844</v>
      </c>
      <c r="MD128" s="22" t="s">
        <v>20</v>
      </c>
      <c r="ME128" s="22" t="s">
        <v>871</v>
      </c>
      <c r="MX128" s="22" t="s">
        <v>22</v>
      </c>
      <c r="MY128" s="22" t="s">
        <v>910</v>
      </c>
      <c r="NT128" s="22" t="s">
        <v>14</v>
      </c>
      <c r="NU128" s="22" t="s">
        <v>943</v>
      </c>
      <c r="OJ128" s="22" t="s">
        <v>22</v>
      </c>
      <c r="OK128" s="22" t="s">
        <v>1131</v>
      </c>
    </row>
    <row r="129" spans="1:419" hidden="1" outlineLevel="1">
      <c r="A129" s="22" t="s">
        <v>328</v>
      </c>
      <c r="B129" s="22" t="s">
        <v>329</v>
      </c>
      <c r="DG129" s="22" t="s">
        <v>328</v>
      </c>
      <c r="DH129" s="22" t="s">
        <v>533</v>
      </c>
      <c r="HM129" s="22" t="s">
        <v>328</v>
      </c>
      <c r="HN129" s="22" t="s">
        <v>736</v>
      </c>
      <c r="LS129" s="22" t="s">
        <v>12</v>
      </c>
      <c r="LT129" s="22" t="s">
        <v>845</v>
      </c>
      <c r="MD129" s="22" t="s">
        <v>21</v>
      </c>
      <c r="ME129" s="22" t="s">
        <v>872</v>
      </c>
      <c r="MX129" s="22" t="s">
        <v>23</v>
      </c>
      <c r="MY129" s="22" t="s">
        <v>911</v>
      </c>
      <c r="NT129" s="22" t="s">
        <v>15</v>
      </c>
      <c r="NU129" s="22" t="s">
        <v>944</v>
      </c>
      <c r="OJ129" s="22" t="s">
        <v>23</v>
      </c>
      <c r="OK129" s="22" t="s">
        <v>1132</v>
      </c>
    </row>
    <row r="130" spans="1:419" hidden="1" outlineLevel="1">
      <c r="A130" s="22" t="s">
        <v>330</v>
      </c>
      <c r="B130" s="22" t="s">
        <v>331</v>
      </c>
      <c r="DG130" s="22" t="s">
        <v>330</v>
      </c>
      <c r="DH130" s="22" t="s">
        <v>534</v>
      </c>
      <c r="HM130" s="22" t="s">
        <v>330</v>
      </c>
      <c r="HN130" s="22" t="s">
        <v>737</v>
      </c>
      <c r="LS130" s="22" t="s">
        <v>13</v>
      </c>
      <c r="LT130" s="22" t="s">
        <v>846</v>
      </c>
      <c r="MD130" s="22" t="s">
        <v>22</v>
      </c>
      <c r="ME130" s="22" t="s">
        <v>873</v>
      </c>
      <c r="MX130" s="22" t="s">
        <v>24</v>
      </c>
      <c r="MY130" s="22" t="s">
        <v>912</v>
      </c>
      <c r="NT130" s="22" t="s">
        <v>16</v>
      </c>
      <c r="NU130" s="22" t="s">
        <v>945</v>
      </c>
      <c r="OJ130" s="22" t="s">
        <v>24</v>
      </c>
      <c r="OK130" s="22" t="s">
        <v>1133</v>
      </c>
    </row>
    <row r="131" spans="1:419" hidden="1" outlineLevel="1">
      <c r="A131" s="22" t="s">
        <v>332</v>
      </c>
      <c r="B131" s="22" t="s">
        <v>333</v>
      </c>
      <c r="DG131" s="22" t="s">
        <v>332</v>
      </c>
      <c r="DH131" s="22" t="s">
        <v>535</v>
      </c>
      <c r="HM131" s="22" t="s">
        <v>332</v>
      </c>
      <c r="HN131" s="22" t="s">
        <v>738</v>
      </c>
      <c r="LS131" s="22" t="s">
        <v>14</v>
      </c>
      <c r="LT131" s="22" t="s">
        <v>847</v>
      </c>
      <c r="MD131" s="22" t="s">
        <v>23</v>
      </c>
      <c r="ME131" s="22" t="s">
        <v>874</v>
      </c>
      <c r="MX131" s="22" t="s">
        <v>73</v>
      </c>
      <c r="MY131" s="22" t="s">
        <v>913</v>
      </c>
      <c r="NT131" s="22" t="s">
        <v>17</v>
      </c>
      <c r="NU131" s="22" t="s">
        <v>946</v>
      </c>
      <c r="OJ131" s="22" t="s">
        <v>73</v>
      </c>
      <c r="OK131" s="22" t="s">
        <v>1134</v>
      </c>
    </row>
    <row r="132" spans="1:419" hidden="1" outlineLevel="1">
      <c r="A132" s="22" t="s">
        <v>334</v>
      </c>
      <c r="B132" s="22" t="s">
        <v>335</v>
      </c>
      <c r="DG132" s="22" t="s">
        <v>334</v>
      </c>
      <c r="DH132" s="22" t="s">
        <v>536</v>
      </c>
      <c r="HM132" s="22" t="s">
        <v>334</v>
      </c>
      <c r="HN132" s="22" t="s">
        <v>739</v>
      </c>
      <c r="LS132" s="22" t="s">
        <v>15</v>
      </c>
      <c r="LT132" s="22" t="s">
        <v>848</v>
      </c>
      <c r="MD132" s="22" t="s">
        <v>24</v>
      </c>
      <c r="ME132" s="22" t="s">
        <v>875</v>
      </c>
      <c r="MX132" s="22" t="s">
        <v>74</v>
      </c>
      <c r="MY132" s="22" t="s">
        <v>933</v>
      </c>
      <c r="NT132" s="22" t="s">
        <v>18</v>
      </c>
      <c r="NU132" s="22" t="s">
        <v>947</v>
      </c>
      <c r="OJ132" s="22" t="s">
        <v>74</v>
      </c>
      <c r="OK132" s="22" t="s">
        <v>1135</v>
      </c>
    </row>
    <row r="133" spans="1:419" hidden="1" outlineLevel="1">
      <c r="A133" s="22" t="s">
        <v>336</v>
      </c>
      <c r="B133" s="22" t="s">
        <v>337</v>
      </c>
      <c r="DG133" s="22" t="s">
        <v>336</v>
      </c>
      <c r="DH133" s="22" t="s">
        <v>537</v>
      </c>
      <c r="HM133" s="22" t="s">
        <v>336</v>
      </c>
      <c r="HN133" s="22" t="s">
        <v>740</v>
      </c>
      <c r="LS133" s="22" t="s">
        <v>16</v>
      </c>
      <c r="LT133" s="22" t="s">
        <v>849</v>
      </c>
      <c r="MD133" s="22" t="s">
        <v>73</v>
      </c>
      <c r="ME133" s="22" t="s">
        <v>876</v>
      </c>
      <c r="MX133" s="22" t="s">
        <v>88</v>
      </c>
      <c r="MY133" s="22" t="s">
        <v>934</v>
      </c>
      <c r="NT133" s="22" t="s">
        <v>19</v>
      </c>
      <c r="NU133" s="22" t="s">
        <v>948</v>
      </c>
      <c r="OJ133" s="22" t="s">
        <v>88</v>
      </c>
      <c r="OK133" s="22" t="s">
        <v>82</v>
      </c>
    </row>
    <row r="134" spans="1:419" collapsed="1">
      <c r="A134" s="22" t="s">
        <v>25</v>
      </c>
      <c r="B134" s="22" t="s">
        <v>69</v>
      </c>
      <c r="DG134" s="22" t="s">
        <v>25</v>
      </c>
      <c r="DH134" s="22" t="s">
        <v>69</v>
      </c>
      <c r="HM134" s="22" t="s">
        <v>25</v>
      </c>
      <c r="HN134" s="22" t="s">
        <v>69</v>
      </c>
      <c r="LS134" s="22" t="s">
        <v>25</v>
      </c>
      <c r="LT134" s="22" t="s">
        <v>69</v>
      </c>
      <c r="MD134" s="22" t="s">
        <v>25</v>
      </c>
      <c r="ME134" s="22" t="s">
        <v>69</v>
      </c>
      <c r="MX134" s="22" t="s">
        <v>25</v>
      </c>
      <c r="MY134" s="22" t="s">
        <v>69</v>
      </c>
      <c r="NT134" s="22" t="s">
        <v>25</v>
      </c>
      <c r="NU134" s="22" t="s">
        <v>69</v>
      </c>
      <c r="OF134" s="23"/>
      <c r="OJ134" s="22" t="s">
        <v>25</v>
      </c>
      <c r="OK134" s="22" t="s">
        <v>69</v>
      </c>
    </row>
    <row r="135" spans="1:419">
      <c r="A135" s="22" t="s">
        <v>26</v>
      </c>
      <c r="B135" s="22" t="s">
        <v>27</v>
      </c>
      <c r="DG135" s="22" t="s">
        <v>26</v>
      </c>
      <c r="DH135" s="22" t="s">
        <v>27</v>
      </c>
      <c r="HM135" s="22" t="s">
        <v>26</v>
      </c>
      <c r="HN135" s="22" t="s">
        <v>27</v>
      </c>
      <c r="LS135" s="22" t="s">
        <v>26</v>
      </c>
      <c r="LT135" s="22" t="s">
        <v>27</v>
      </c>
      <c r="MD135" s="22" t="s">
        <v>26</v>
      </c>
      <c r="ME135" s="22" t="s">
        <v>27</v>
      </c>
      <c r="MX135" s="22" t="s">
        <v>26</v>
      </c>
      <c r="MY135" s="22" t="s">
        <v>27</v>
      </c>
      <c r="NT135" s="22" t="s">
        <v>26</v>
      </c>
      <c r="NU135" s="22" t="s">
        <v>27</v>
      </c>
      <c r="OJ135" s="22" t="s">
        <v>26</v>
      </c>
      <c r="OK135" s="22" t="s">
        <v>27</v>
      </c>
    </row>
    <row r="136" spans="1:419">
      <c r="A136" s="22" t="s">
        <v>28</v>
      </c>
      <c r="B136" s="22" t="s">
        <v>29</v>
      </c>
      <c r="DG136" s="22" t="s">
        <v>28</v>
      </c>
      <c r="DH136" s="22" t="s">
        <v>29</v>
      </c>
      <c r="HM136" s="22" t="s">
        <v>28</v>
      </c>
      <c r="HN136" s="22" t="s">
        <v>29</v>
      </c>
      <c r="LS136" s="22" t="s">
        <v>28</v>
      </c>
      <c r="LT136" s="22" t="s">
        <v>29</v>
      </c>
      <c r="MD136" s="22" t="s">
        <v>28</v>
      </c>
      <c r="ME136" s="22" t="s">
        <v>29</v>
      </c>
      <c r="MX136" s="22" t="s">
        <v>28</v>
      </c>
      <c r="MY136" s="22" t="s">
        <v>29</v>
      </c>
      <c r="NT136" s="22" t="s">
        <v>28</v>
      </c>
      <c r="NU136" s="22" t="s">
        <v>29</v>
      </c>
      <c r="OJ136" s="22" t="s">
        <v>28</v>
      </c>
      <c r="OK136" s="22" t="s">
        <v>29</v>
      </c>
    </row>
    <row r="137" spans="1:419">
      <c r="A137" s="22" t="s">
        <v>30</v>
      </c>
      <c r="B137" s="22" t="s">
        <v>31</v>
      </c>
      <c r="DG137" s="22" t="s">
        <v>30</v>
      </c>
      <c r="DH137" s="22" t="s">
        <v>31</v>
      </c>
      <c r="HM137" s="22" t="s">
        <v>30</v>
      </c>
      <c r="HN137" s="22" t="s">
        <v>31</v>
      </c>
      <c r="LS137" s="22" t="s">
        <v>30</v>
      </c>
      <c r="LT137" s="22" t="s">
        <v>31</v>
      </c>
      <c r="MD137" s="22" t="s">
        <v>30</v>
      </c>
      <c r="ME137" s="22" t="s">
        <v>31</v>
      </c>
      <c r="MX137" s="22" t="s">
        <v>30</v>
      </c>
      <c r="MY137" s="22" t="s">
        <v>31</v>
      </c>
      <c r="NT137" s="22" t="s">
        <v>30</v>
      </c>
      <c r="NU137" s="22" t="s">
        <v>31</v>
      </c>
      <c r="OJ137" s="22" t="s">
        <v>30</v>
      </c>
      <c r="OK137" s="22" t="s">
        <v>31</v>
      </c>
    </row>
    <row r="138" spans="1:419">
      <c r="A138" s="22" t="s">
        <v>32</v>
      </c>
      <c r="B138" s="22" t="s">
        <v>33</v>
      </c>
      <c r="DG138" s="22" t="s">
        <v>32</v>
      </c>
      <c r="DH138" s="22" t="s">
        <v>33</v>
      </c>
      <c r="HM138" s="22" t="s">
        <v>32</v>
      </c>
      <c r="HN138" s="22" t="s">
        <v>33</v>
      </c>
      <c r="LS138" s="22" t="s">
        <v>32</v>
      </c>
      <c r="LT138" s="22" t="s">
        <v>33</v>
      </c>
      <c r="MD138" s="22" t="s">
        <v>32</v>
      </c>
      <c r="ME138" s="22" t="s">
        <v>33</v>
      </c>
      <c r="MX138" s="22" t="s">
        <v>32</v>
      </c>
      <c r="MY138" s="22" t="s">
        <v>33</v>
      </c>
      <c r="NT138" s="22" t="s">
        <v>32</v>
      </c>
      <c r="NU138" s="22" t="s">
        <v>33</v>
      </c>
      <c r="OJ138" s="22" t="s">
        <v>32</v>
      </c>
      <c r="OK138" s="22" t="s">
        <v>33</v>
      </c>
    </row>
    <row r="139" spans="1:419">
      <c r="A139" s="22" t="s">
        <v>34</v>
      </c>
      <c r="B139" s="22" t="s">
        <v>31</v>
      </c>
      <c r="DG139" s="22" t="s">
        <v>34</v>
      </c>
      <c r="DH139" s="22" t="s">
        <v>31</v>
      </c>
      <c r="HM139" s="22" t="s">
        <v>34</v>
      </c>
      <c r="HN139" s="22" t="s">
        <v>31</v>
      </c>
      <c r="LS139" s="22" t="s">
        <v>34</v>
      </c>
      <c r="LT139" s="22" t="s">
        <v>31</v>
      </c>
      <c r="MD139" s="22" t="s">
        <v>34</v>
      </c>
      <c r="ME139" s="22" t="s">
        <v>31</v>
      </c>
      <c r="MX139" s="22" t="s">
        <v>34</v>
      </c>
      <c r="MY139" s="22" t="s">
        <v>31</v>
      </c>
      <c r="NT139" s="22" t="s">
        <v>34</v>
      </c>
      <c r="NU139" s="22" t="s">
        <v>31</v>
      </c>
      <c r="OJ139" s="22" t="s">
        <v>34</v>
      </c>
      <c r="OK139" s="22" t="s">
        <v>31</v>
      </c>
    </row>
    <row r="140" spans="1:419">
      <c r="A140" s="22" t="s">
        <v>35</v>
      </c>
      <c r="B140" s="22" t="s">
        <v>36</v>
      </c>
      <c r="DG140" s="22" t="s">
        <v>35</v>
      </c>
      <c r="DH140" s="22" t="s">
        <v>36</v>
      </c>
      <c r="HM140" s="22" t="s">
        <v>35</v>
      </c>
      <c r="HN140" s="22" t="s">
        <v>36</v>
      </c>
      <c r="LS140" s="22" t="s">
        <v>35</v>
      </c>
      <c r="LT140" s="22" t="s">
        <v>36</v>
      </c>
      <c r="MD140" s="22" t="s">
        <v>35</v>
      </c>
      <c r="ME140" s="22" t="s">
        <v>36</v>
      </c>
      <c r="MX140" s="22" t="s">
        <v>35</v>
      </c>
      <c r="MY140" s="22" t="s">
        <v>36</v>
      </c>
      <c r="NT140" s="22" t="s">
        <v>35</v>
      </c>
      <c r="NU140" s="22" t="s">
        <v>36</v>
      </c>
      <c r="OJ140" s="22" t="s">
        <v>35</v>
      </c>
      <c r="OK140" s="22" t="s">
        <v>36</v>
      </c>
    </row>
    <row r="141" spans="1:419">
      <c r="A141" s="22" t="s">
        <v>37</v>
      </c>
      <c r="B141" s="22" t="s">
        <v>38</v>
      </c>
      <c r="DG141" s="22" t="s">
        <v>37</v>
      </c>
      <c r="DH141" s="22" t="s">
        <v>38</v>
      </c>
      <c r="HM141" s="22" t="s">
        <v>37</v>
      </c>
      <c r="HN141" s="22" t="s">
        <v>38</v>
      </c>
      <c r="LS141" s="22" t="s">
        <v>37</v>
      </c>
      <c r="LT141" s="22" t="s">
        <v>38</v>
      </c>
      <c r="MD141" s="22" t="s">
        <v>37</v>
      </c>
      <c r="ME141" s="22" t="s">
        <v>38</v>
      </c>
      <c r="MX141" s="22" t="s">
        <v>37</v>
      </c>
      <c r="MY141" s="22" t="s">
        <v>38</v>
      </c>
      <c r="NT141" s="22" t="s">
        <v>37</v>
      </c>
      <c r="NU141" s="22" t="s">
        <v>38</v>
      </c>
      <c r="OJ141" s="22" t="s">
        <v>37</v>
      </c>
      <c r="OK141" s="22" t="s">
        <v>38</v>
      </c>
    </row>
    <row r="143" spans="1:419">
      <c r="A143" s="22" t="s">
        <v>36</v>
      </c>
      <c r="B143" s="22" t="s">
        <v>39</v>
      </c>
      <c r="C143" s="22" t="s">
        <v>338</v>
      </c>
      <c r="D143" s="22" t="s">
        <v>339</v>
      </c>
      <c r="E143" s="22" t="s">
        <v>340</v>
      </c>
      <c r="F143" s="22" t="s">
        <v>341</v>
      </c>
      <c r="G143" s="22" t="s">
        <v>342</v>
      </c>
      <c r="H143" s="22" t="s">
        <v>343</v>
      </c>
      <c r="I143" s="22" t="s">
        <v>344</v>
      </c>
      <c r="J143" s="22" t="s">
        <v>345</v>
      </c>
      <c r="K143" s="22" t="s">
        <v>346</v>
      </c>
      <c r="L143" s="22" t="s">
        <v>347</v>
      </c>
      <c r="M143" s="22" t="s">
        <v>348</v>
      </c>
      <c r="N143" s="22" t="s">
        <v>349</v>
      </c>
      <c r="O143" s="22" t="s">
        <v>350</v>
      </c>
      <c r="P143" s="22" t="s">
        <v>351</v>
      </c>
      <c r="Q143" s="22" t="s">
        <v>352</v>
      </c>
      <c r="R143" s="22" t="s">
        <v>353</v>
      </c>
      <c r="S143" s="22" t="s">
        <v>354</v>
      </c>
      <c r="T143" s="22" t="s">
        <v>355</v>
      </c>
      <c r="U143" s="22" t="s">
        <v>356</v>
      </c>
      <c r="V143" s="22" t="s">
        <v>357</v>
      </c>
      <c r="W143" s="22" t="s">
        <v>358</v>
      </c>
      <c r="X143" s="22" t="s">
        <v>359</v>
      </c>
      <c r="Y143" s="22" t="s">
        <v>360</v>
      </c>
      <c r="Z143" s="22" t="s">
        <v>361</v>
      </c>
      <c r="AA143" s="22" t="s">
        <v>362</v>
      </c>
      <c r="AB143" s="22" t="s">
        <v>363</v>
      </c>
      <c r="AC143" s="22" t="s">
        <v>364</v>
      </c>
      <c r="AD143" s="22" t="s">
        <v>365</v>
      </c>
      <c r="AE143" s="22" t="s">
        <v>366</v>
      </c>
      <c r="AF143" s="22" t="s">
        <v>367</v>
      </c>
      <c r="AG143" s="22" t="s">
        <v>368</v>
      </c>
      <c r="AH143" s="22" t="s">
        <v>369</v>
      </c>
      <c r="AI143" s="22" t="s">
        <v>370</v>
      </c>
      <c r="AJ143" s="22" t="s">
        <v>371</v>
      </c>
      <c r="AK143" s="22" t="s">
        <v>372</v>
      </c>
      <c r="AL143" s="22" t="s">
        <v>373</v>
      </c>
      <c r="AM143" s="22" t="s">
        <v>374</v>
      </c>
      <c r="AN143" s="22" t="s">
        <v>375</v>
      </c>
      <c r="AO143" s="22" t="s">
        <v>376</v>
      </c>
      <c r="AP143" s="22" t="s">
        <v>377</v>
      </c>
      <c r="AQ143" s="22" t="s">
        <v>378</v>
      </c>
      <c r="AR143" s="22" t="s">
        <v>379</v>
      </c>
      <c r="AS143" s="22" t="s">
        <v>380</v>
      </c>
      <c r="AT143" s="22" t="s">
        <v>381</v>
      </c>
      <c r="AU143" s="22" t="s">
        <v>382</v>
      </c>
      <c r="AV143" s="22" t="s">
        <v>383</v>
      </c>
      <c r="AW143" s="22" t="s">
        <v>384</v>
      </c>
      <c r="AX143" s="22" t="s">
        <v>385</v>
      </c>
      <c r="AY143" s="22" t="s">
        <v>386</v>
      </c>
      <c r="AZ143" s="22" t="s">
        <v>387</v>
      </c>
      <c r="BA143" s="22" t="s">
        <v>388</v>
      </c>
      <c r="BB143" s="22" t="s">
        <v>389</v>
      </c>
      <c r="BC143" s="22" t="s">
        <v>390</v>
      </c>
      <c r="BD143" s="22" t="s">
        <v>391</v>
      </c>
      <c r="BE143" s="22" t="s">
        <v>392</v>
      </c>
      <c r="BF143" s="22" t="s">
        <v>393</v>
      </c>
      <c r="BG143" s="22" t="s">
        <v>394</v>
      </c>
      <c r="BH143" s="22" t="s">
        <v>395</v>
      </c>
      <c r="BI143" s="22" t="s">
        <v>396</v>
      </c>
      <c r="BJ143" s="22" t="s">
        <v>397</v>
      </c>
      <c r="BK143" s="22" t="s">
        <v>398</v>
      </c>
      <c r="BL143" s="22" t="s">
        <v>399</v>
      </c>
      <c r="BM143" s="22" t="s">
        <v>400</v>
      </c>
      <c r="BN143" s="22" t="s">
        <v>401</v>
      </c>
      <c r="BO143" s="22" t="s">
        <v>402</v>
      </c>
      <c r="BP143" s="22" t="s">
        <v>403</v>
      </c>
      <c r="BQ143" s="22" t="s">
        <v>404</v>
      </c>
      <c r="BR143" s="22" t="s">
        <v>405</v>
      </c>
      <c r="BS143" s="22" t="s">
        <v>406</v>
      </c>
      <c r="BT143" s="22" t="s">
        <v>407</v>
      </c>
      <c r="BU143" s="22" t="s">
        <v>408</v>
      </c>
      <c r="BV143" s="22" t="s">
        <v>409</v>
      </c>
      <c r="BW143" s="22" t="s">
        <v>410</v>
      </c>
      <c r="BX143" s="22" t="s">
        <v>411</v>
      </c>
      <c r="BY143" s="22" t="s">
        <v>412</v>
      </c>
      <c r="BZ143" s="22" t="s">
        <v>413</v>
      </c>
      <c r="CA143" s="22" t="s">
        <v>414</v>
      </c>
      <c r="CB143" s="22" t="s">
        <v>415</v>
      </c>
      <c r="CC143" s="22" t="s">
        <v>416</v>
      </c>
      <c r="CD143" s="22" t="s">
        <v>417</v>
      </c>
      <c r="CE143" s="22" t="s">
        <v>418</v>
      </c>
      <c r="CF143" s="22" t="s">
        <v>419</v>
      </c>
      <c r="CG143" s="22" t="s">
        <v>420</v>
      </c>
      <c r="CH143" s="22" t="s">
        <v>421</v>
      </c>
      <c r="CI143" s="22" t="s">
        <v>422</v>
      </c>
      <c r="CJ143" s="22" t="s">
        <v>423</v>
      </c>
      <c r="CK143" s="22" t="s">
        <v>424</v>
      </c>
      <c r="CL143" s="22" t="s">
        <v>425</v>
      </c>
      <c r="CM143" s="22" t="s">
        <v>426</v>
      </c>
      <c r="CN143" s="22" t="s">
        <v>427</v>
      </c>
      <c r="CO143" s="22" t="s">
        <v>1271</v>
      </c>
      <c r="CP143" s="22" t="s">
        <v>1272</v>
      </c>
      <c r="CQ143" s="22" t="s">
        <v>1273</v>
      </c>
      <c r="CR143" s="22" t="s">
        <v>1274</v>
      </c>
      <c r="CS143" s="22" t="s">
        <v>1275</v>
      </c>
      <c r="CT143" s="22" t="s">
        <v>1276</v>
      </c>
      <c r="CU143" s="22" t="s">
        <v>1277</v>
      </c>
      <c r="CV143" s="22" t="s">
        <v>1278</v>
      </c>
      <c r="CW143" s="22" t="s">
        <v>428</v>
      </c>
      <c r="CX143" s="22" t="s">
        <v>429</v>
      </c>
      <c r="CY143" s="22" t="s">
        <v>430</v>
      </c>
      <c r="CZ143" s="22" t="s">
        <v>431</v>
      </c>
      <c r="DA143" s="22" t="s">
        <v>432</v>
      </c>
      <c r="DB143" s="22" t="s">
        <v>433</v>
      </c>
      <c r="DC143" s="22" t="s">
        <v>434</v>
      </c>
      <c r="DD143" s="22" t="s">
        <v>435</v>
      </c>
      <c r="DE143" s="22" t="s">
        <v>436</v>
      </c>
      <c r="DF143" s="22" t="s">
        <v>437</v>
      </c>
      <c r="DG143" s="22" t="s">
        <v>36</v>
      </c>
      <c r="DH143" s="22" t="s">
        <v>39</v>
      </c>
      <c r="DI143" s="22" t="s">
        <v>538</v>
      </c>
      <c r="DJ143" s="22" t="s">
        <v>539</v>
      </c>
      <c r="DK143" s="22" t="s">
        <v>540</v>
      </c>
      <c r="DL143" s="22" t="s">
        <v>541</v>
      </c>
      <c r="DM143" s="22" t="s">
        <v>542</v>
      </c>
      <c r="DN143" s="22" t="s">
        <v>543</v>
      </c>
      <c r="DO143" s="22" t="s">
        <v>544</v>
      </c>
      <c r="DP143" s="22" t="s">
        <v>545</v>
      </c>
      <c r="DQ143" s="22" t="s">
        <v>546</v>
      </c>
      <c r="DR143" s="22" t="s">
        <v>547</v>
      </c>
      <c r="DS143" s="22" t="s">
        <v>548</v>
      </c>
      <c r="DT143" s="22" t="s">
        <v>549</v>
      </c>
      <c r="DU143" s="22" t="s">
        <v>550</v>
      </c>
      <c r="DV143" s="22" t="s">
        <v>551</v>
      </c>
      <c r="DW143" s="22" t="s">
        <v>552</v>
      </c>
      <c r="DX143" s="22" t="s">
        <v>553</v>
      </c>
      <c r="DY143" s="22" t="s">
        <v>554</v>
      </c>
      <c r="DZ143" s="22" t="s">
        <v>555</v>
      </c>
      <c r="EA143" s="22" t="s">
        <v>556</v>
      </c>
      <c r="EB143" s="22" t="s">
        <v>557</v>
      </c>
      <c r="EC143" s="22" t="s">
        <v>558</v>
      </c>
      <c r="ED143" s="22" t="s">
        <v>559</v>
      </c>
      <c r="EE143" s="22" t="s">
        <v>560</v>
      </c>
      <c r="EF143" s="22" t="s">
        <v>561</v>
      </c>
      <c r="EG143" s="22" t="s">
        <v>562</v>
      </c>
      <c r="EH143" s="22" t="s">
        <v>563</v>
      </c>
      <c r="EI143" s="22" t="s">
        <v>564</v>
      </c>
      <c r="EJ143" s="22" t="s">
        <v>565</v>
      </c>
      <c r="EK143" s="22" t="s">
        <v>566</v>
      </c>
      <c r="EL143" s="22" t="s">
        <v>567</v>
      </c>
      <c r="EM143" s="22" t="s">
        <v>568</v>
      </c>
      <c r="EN143" s="22" t="s">
        <v>569</v>
      </c>
      <c r="EO143" s="22" t="s">
        <v>570</v>
      </c>
      <c r="EP143" s="22" t="s">
        <v>571</v>
      </c>
      <c r="EQ143" s="22" t="s">
        <v>572</v>
      </c>
      <c r="ER143" s="22" t="s">
        <v>573</v>
      </c>
      <c r="ES143" s="22" t="s">
        <v>574</v>
      </c>
      <c r="ET143" s="22" t="s">
        <v>575</v>
      </c>
      <c r="EU143" s="22" t="s">
        <v>576</v>
      </c>
      <c r="EV143" s="22" t="s">
        <v>577</v>
      </c>
      <c r="EW143" s="22" t="s">
        <v>578</v>
      </c>
      <c r="EX143" s="22" t="s">
        <v>579</v>
      </c>
      <c r="EY143" s="22" t="s">
        <v>580</v>
      </c>
      <c r="EZ143" s="22" t="s">
        <v>581</v>
      </c>
      <c r="FA143" s="22" t="s">
        <v>582</v>
      </c>
      <c r="FB143" s="22" t="s">
        <v>583</v>
      </c>
      <c r="FC143" s="22" t="s">
        <v>584</v>
      </c>
      <c r="FD143" s="22" t="s">
        <v>585</v>
      </c>
      <c r="FE143" s="22" t="s">
        <v>586</v>
      </c>
      <c r="FF143" s="22" t="s">
        <v>587</v>
      </c>
      <c r="FG143" s="22" t="s">
        <v>588</v>
      </c>
      <c r="FH143" s="22" t="s">
        <v>589</v>
      </c>
      <c r="FI143" s="22" t="s">
        <v>590</v>
      </c>
      <c r="FJ143" s="22" t="s">
        <v>591</v>
      </c>
      <c r="FK143" s="22" t="s">
        <v>592</v>
      </c>
      <c r="FL143" s="22" t="s">
        <v>593</v>
      </c>
      <c r="FM143" s="22" t="s">
        <v>594</v>
      </c>
      <c r="FN143" s="22" t="s">
        <v>595</v>
      </c>
      <c r="FO143" s="22" t="s">
        <v>596</v>
      </c>
      <c r="FP143" s="22" t="s">
        <v>597</v>
      </c>
      <c r="FQ143" s="22" t="s">
        <v>598</v>
      </c>
      <c r="FR143" s="22" t="s">
        <v>599</v>
      </c>
      <c r="FS143" s="22" t="s">
        <v>600</v>
      </c>
      <c r="FT143" s="22" t="s">
        <v>601</v>
      </c>
      <c r="FU143" s="22" t="s">
        <v>602</v>
      </c>
      <c r="FV143" s="22" t="s">
        <v>603</v>
      </c>
      <c r="FW143" s="22" t="s">
        <v>604</v>
      </c>
      <c r="FX143" s="22" t="s">
        <v>605</v>
      </c>
      <c r="FY143" s="22" t="s">
        <v>606</v>
      </c>
      <c r="FZ143" s="22" t="s">
        <v>607</v>
      </c>
      <c r="GA143" s="22" t="s">
        <v>608</v>
      </c>
      <c r="GB143" s="22" t="s">
        <v>609</v>
      </c>
      <c r="GC143" s="22" t="s">
        <v>610</v>
      </c>
      <c r="GD143" s="22" t="s">
        <v>611</v>
      </c>
      <c r="GE143" s="22" t="s">
        <v>612</v>
      </c>
      <c r="GF143" s="22" t="s">
        <v>613</v>
      </c>
      <c r="GG143" s="22" t="s">
        <v>614</v>
      </c>
      <c r="GH143" s="22" t="s">
        <v>615</v>
      </c>
      <c r="GI143" s="22" t="s">
        <v>616</v>
      </c>
      <c r="GJ143" s="22" t="s">
        <v>617</v>
      </c>
      <c r="GK143" s="22" t="s">
        <v>618</v>
      </c>
      <c r="GL143" s="22" t="s">
        <v>619</v>
      </c>
      <c r="GM143" s="22" t="s">
        <v>620</v>
      </c>
      <c r="GN143" s="22" t="s">
        <v>621</v>
      </c>
      <c r="GO143" s="22" t="s">
        <v>622</v>
      </c>
      <c r="GP143" s="22" t="s">
        <v>623</v>
      </c>
      <c r="GQ143" s="22" t="s">
        <v>624</v>
      </c>
      <c r="GR143" s="22" t="s">
        <v>625</v>
      </c>
      <c r="GS143" s="22" t="s">
        <v>626</v>
      </c>
      <c r="GT143" s="22" t="s">
        <v>627</v>
      </c>
      <c r="GU143" s="22" t="s">
        <v>1279</v>
      </c>
      <c r="GV143" s="22" t="s">
        <v>1280</v>
      </c>
      <c r="GW143" s="22" t="s">
        <v>1281</v>
      </c>
      <c r="GX143" s="22" t="s">
        <v>1282</v>
      </c>
      <c r="GY143" s="22" t="s">
        <v>1283</v>
      </c>
      <c r="GZ143" s="22" t="s">
        <v>1284</v>
      </c>
      <c r="HA143" s="22" t="s">
        <v>1285</v>
      </c>
      <c r="HB143" s="22" t="s">
        <v>1286</v>
      </c>
      <c r="HC143" s="22" t="s">
        <v>628</v>
      </c>
      <c r="HD143" s="22" t="s">
        <v>629</v>
      </c>
      <c r="HE143" s="22" t="s">
        <v>630</v>
      </c>
      <c r="HF143" s="22" t="s">
        <v>631</v>
      </c>
      <c r="HG143" s="22" t="s">
        <v>632</v>
      </c>
      <c r="HH143" s="22" t="s">
        <v>633</v>
      </c>
      <c r="HI143" s="22" t="s">
        <v>634</v>
      </c>
      <c r="HJ143" s="22" t="s">
        <v>635</v>
      </c>
      <c r="HK143" s="22" t="s">
        <v>636</v>
      </c>
      <c r="HL143" s="22" t="s">
        <v>637</v>
      </c>
      <c r="HM143" s="22" t="s">
        <v>36</v>
      </c>
      <c r="HN143" s="22" t="s">
        <v>39</v>
      </c>
      <c r="HO143" s="22" t="s">
        <v>741</v>
      </c>
      <c r="HP143" s="22" t="s">
        <v>742</v>
      </c>
      <c r="HQ143" s="22" t="s">
        <v>743</v>
      </c>
      <c r="HR143" s="22" t="s">
        <v>744</v>
      </c>
      <c r="HS143" s="22" t="s">
        <v>745</v>
      </c>
      <c r="HT143" s="22" t="s">
        <v>746</v>
      </c>
      <c r="HU143" s="22" t="s">
        <v>747</v>
      </c>
      <c r="HV143" s="22" t="s">
        <v>748</v>
      </c>
      <c r="HW143" s="22" t="s">
        <v>749</v>
      </c>
      <c r="HX143" s="22" t="s">
        <v>750</v>
      </c>
      <c r="HY143" s="22" t="s">
        <v>751</v>
      </c>
      <c r="HZ143" s="22" t="s">
        <v>752</v>
      </c>
      <c r="IA143" s="22" t="s">
        <v>753</v>
      </c>
      <c r="IB143" s="22" t="s">
        <v>754</v>
      </c>
      <c r="IC143" s="22" t="s">
        <v>755</v>
      </c>
      <c r="ID143" s="22" t="s">
        <v>756</v>
      </c>
      <c r="IE143" s="22" t="s">
        <v>757</v>
      </c>
      <c r="IF143" s="22" t="s">
        <v>758</v>
      </c>
      <c r="IG143" s="22" t="s">
        <v>759</v>
      </c>
      <c r="IH143" s="22" t="s">
        <v>760</v>
      </c>
      <c r="II143" s="22" t="s">
        <v>761</v>
      </c>
      <c r="IJ143" s="22" t="s">
        <v>762</v>
      </c>
      <c r="IK143" s="22" t="s">
        <v>763</v>
      </c>
      <c r="IL143" s="22" t="s">
        <v>764</v>
      </c>
      <c r="IM143" s="22" t="s">
        <v>765</v>
      </c>
      <c r="IN143" s="22" t="s">
        <v>766</v>
      </c>
      <c r="IO143" s="22" t="s">
        <v>767</v>
      </c>
      <c r="IP143" s="22" t="s">
        <v>768</v>
      </c>
      <c r="IQ143" s="22" t="s">
        <v>769</v>
      </c>
      <c r="IR143" s="22" t="s">
        <v>770</v>
      </c>
      <c r="IS143" s="22" t="s">
        <v>771</v>
      </c>
      <c r="IT143" s="22" t="s">
        <v>772</v>
      </c>
      <c r="IU143" s="22" t="s">
        <v>773</v>
      </c>
      <c r="IV143" s="22" t="s">
        <v>774</v>
      </c>
      <c r="IW143" s="22" t="s">
        <v>775</v>
      </c>
      <c r="IX143" s="22" t="s">
        <v>776</v>
      </c>
      <c r="IY143" s="22" t="s">
        <v>777</v>
      </c>
      <c r="IZ143" s="22" t="s">
        <v>778</v>
      </c>
      <c r="JA143" s="22" t="s">
        <v>779</v>
      </c>
      <c r="JB143" s="22" t="s">
        <v>780</v>
      </c>
      <c r="JC143" s="22" t="s">
        <v>781</v>
      </c>
      <c r="JD143" s="22" t="s">
        <v>782</v>
      </c>
      <c r="JE143" s="22" t="s">
        <v>783</v>
      </c>
      <c r="JF143" s="22" t="s">
        <v>784</v>
      </c>
      <c r="JG143" s="22" t="s">
        <v>785</v>
      </c>
      <c r="JH143" s="22" t="s">
        <v>786</v>
      </c>
      <c r="JI143" s="22" t="s">
        <v>787</v>
      </c>
      <c r="JJ143" s="22" t="s">
        <v>788</v>
      </c>
      <c r="JK143" s="22" t="s">
        <v>789</v>
      </c>
      <c r="JL143" s="22" t="s">
        <v>790</v>
      </c>
      <c r="JM143" s="22" t="s">
        <v>791</v>
      </c>
      <c r="JN143" s="22" t="s">
        <v>792</v>
      </c>
      <c r="JO143" s="22" t="s">
        <v>793</v>
      </c>
      <c r="JP143" s="22" t="s">
        <v>794</v>
      </c>
      <c r="JQ143" s="22" t="s">
        <v>795</v>
      </c>
      <c r="JR143" s="22" t="s">
        <v>796</v>
      </c>
      <c r="JS143" s="22" t="s">
        <v>797</v>
      </c>
      <c r="JT143" s="22" t="s">
        <v>798</v>
      </c>
      <c r="JU143" s="22" t="s">
        <v>799</v>
      </c>
      <c r="JV143" s="22" t="s">
        <v>800</v>
      </c>
      <c r="JW143" s="22" t="s">
        <v>801</v>
      </c>
      <c r="JX143" s="22" t="s">
        <v>802</v>
      </c>
      <c r="JY143" s="22" t="s">
        <v>803</v>
      </c>
      <c r="JZ143" s="22" t="s">
        <v>804</v>
      </c>
      <c r="KA143" s="22" t="s">
        <v>805</v>
      </c>
      <c r="KB143" s="22" t="s">
        <v>806</v>
      </c>
      <c r="KC143" s="22" t="s">
        <v>807</v>
      </c>
      <c r="KD143" s="22" t="s">
        <v>808</v>
      </c>
      <c r="KE143" s="22" t="s">
        <v>809</v>
      </c>
      <c r="KF143" s="22" t="s">
        <v>810</v>
      </c>
      <c r="KG143" s="22" t="s">
        <v>811</v>
      </c>
      <c r="KH143" s="22" t="s">
        <v>812</v>
      </c>
      <c r="KI143" s="22" t="s">
        <v>813</v>
      </c>
      <c r="KJ143" s="22" t="s">
        <v>814</v>
      </c>
      <c r="KK143" s="22" t="s">
        <v>815</v>
      </c>
      <c r="KL143" s="22" t="s">
        <v>816</v>
      </c>
      <c r="KM143" s="22" t="s">
        <v>817</v>
      </c>
      <c r="KN143" s="22" t="s">
        <v>818</v>
      </c>
      <c r="KO143" s="22" t="s">
        <v>819</v>
      </c>
      <c r="KP143" s="22" t="s">
        <v>820</v>
      </c>
      <c r="KQ143" s="22" t="s">
        <v>821</v>
      </c>
      <c r="KR143" s="22" t="s">
        <v>822</v>
      </c>
      <c r="KS143" s="22" t="s">
        <v>823</v>
      </c>
      <c r="KT143" s="22" t="s">
        <v>824</v>
      </c>
      <c r="KU143" s="22" t="s">
        <v>825</v>
      </c>
      <c r="KV143" s="22" t="s">
        <v>826</v>
      </c>
      <c r="KW143" s="22" t="s">
        <v>827</v>
      </c>
      <c r="KX143" s="22" t="s">
        <v>828</v>
      </c>
      <c r="KY143" s="22" t="s">
        <v>829</v>
      </c>
      <c r="KZ143" s="22" t="s">
        <v>830</v>
      </c>
      <c r="LA143" s="22" t="s">
        <v>1287</v>
      </c>
      <c r="LB143" s="22" t="s">
        <v>1288</v>
      </c>
      <c r="LC143" s="22" t="s">
        <v>1289</v>
      </c>
      <c r="LD143" s="22" t="s">
        <v>1290</v>
      </c>
      <c r="LE143" s="22" t="s">
        <v>1291</v>
      </c>
      <c r="LF143" s="22" t="s">
        <v>1292</v>
      </c>
      <c r="LG143" s="22" t="s">
        <v>1293</v>
      </c>
      <c r="LH143" s="22" t="s">
        <v>1294</v>
      </c>
      <c r="LI143" s="22" t="s">
        <v>831</v>
      </c>
      <c r="LJ143" s="22" t="s">
        <v>832</v>
      </c>
      <c r="LK143" s="22" t="s">
        <v>833</v>
      </c>
      <c r="LL143" s="22" t="s">
        <v>834</v>
      </c>
      <c r="LM143" s="22" t="s">
        <v>835</v>
      </c>
      <c r="LN143" s="22" t="s">
        <v>836</v>
      </c>
      <c r="LO143" s="22" t="s">
        <v>837</v>
      </c>
      <c r="LP143" s="22" t="s">
        <v>838</v>
      </c>
      <c r="LQ143" s="22" t="s">
        <v>839</v>
      </c>
      <c r="LR143" s="22" t="s">
        <v>840</v>
      </c>
      <c r="LS143" s="22" t="s">
        <v>36</v>
      </c>
      <c r="LT143" s="22" t="s">
        <v>39</v>
      </c>
      <c r="LU143" s="22" t="s">
        <v>850</v>
      </c>
      <c r="LV143" s="22" t="s">
        <v>851</v>
      </c>
      <c r="LW143" s="22" t="s">
        <v>852</v>
      </c>
      <c r="LX143" s="22" t="s">
        <v>853</v>
      </c>
      <c r="LY143" s="22" t="s">
        <v>854</v>
      </c>
      <c r="LZ143" s="22" t="s">
        <v>855</v>
      </c>
      <c r="MA143" s="22" t="s">
        <v>856</v>
      </c>
      <c r="MB143" s="22" t="s">
        <v>857</v>
      </c>
      <c r="MC143" s="22" t="s">
        <v>858</v>
      </c>
      <c r="MD143" s="22" t="s">
        <v>36</v>
      </c>
      <c r="ME143" s="22" t="s">
        <v>39</v>
      </c>
      <c r="MF143" s="22" t="s">
        <v>877</v>
      </c>
      <c r="MG143" s="22" t="s">
        <v>878</v>
      </c>
      <c r="MH143" s="22" t="s">
        <v>879</v>
      </c>
      <c r="MI143" s="22" t="s">
        <v>880</v>
      </c>
      <c r="MJ143" s="22" t="s">
        <v>881</v>
      </c>
      <c r="MK143" s="22" t="s">
        <v>882</v>
      </c>
      <c r="ML143" s="22" t="s">
        <v>883</v>
      </c>
      <c r="MM143" s="22" t="s">
        <v>884</v>
      </c>
      <c r="MN143" s="22" t="s">
        <v>885</v>
      </c>
      <c r="MO143" s="22" t="s">
        <v>886</v>
      </c>
      <c r="MP143" s="22" t="s">
        <v>887</v>
      </c>
      <c r="MQ143" s="22" t="s">
        <v>888</v>
      </c>
      <c r="MR143" s="22" t="s">
        <v>889</v>
      </c>
      <c r="MS143" s="22" t="s">
        <v>890</v>
      </c>
      <c r="MT143" s="22" t="s">
        <v>891</v>
      </c>
      <c r="MU143" s="22" t="s">
        <v>892</v>
      </c>
      <c r="MV143" s="22" t="s">
        <v>893</v>
      </c>
      <c r="MW143" s="22" t="s">
        <v>894</v>
      </c>
      <c r="MX143" s="22" t="s">
        <v>36</v>
      </c>
      <c r="MY143" s="22" t="s">
        <v>39</v>
      </c>
      <c r="MZ143" s="22" t="s">
        <v>914</v>
      </c>
      <c r="NA143" s="22" t="s">
        <v>915</v>
      </c>
      <c r="NB143" s="22" t="s">
        <v>916</v>
      </c>
      <c r="NC143" s="22" t="s">
        <v>917</v>
      </c>
      <c r="ND143" s="22" t="s">
        <v>918</v>
      </c>
      <c r="NE143" s="22" t="s">
        <v>919</v>
      </c>
      <c r="NF143" s="22" t="s">
        <v>920</v>
      </c>
      <c r="NG143" s="22" t="s">
        <v>921</v>
      </c>
      <c r="NH143" s="22" t="s">
        <v>922</v>
      </c>
      <c r="NI143" s="22" t="s">
        <v>923</v>
      </c>
      <c r="NJ143" s="22" t="s">
        <v>924</v>
      </c>
      <c r="NK143" s="22" t="s">
        <v>925</v>
      </c>
      <c r="NL143" s="22" t="s">
        <v>926</v>
      </c>
      <c r="NM143" s="22" t="s">
        <v>927</v>
      </c>
      <c r="NN143" s="22" t="s">
        <v>928</v>
      </c>
      <c r="NO143" s="22" t="s">
        <v>929</v>
      </c>
      <c r="NP143" s="22" t="s">
        <v>930</v>
      </c>
      <c r="NQ143" s="22" t="s">
        <v>931</v>
      </c>
      <c r="NR143" s="22" t="s">
        <v>935</v>
      </c>
      <c r="NS143" s="22" t="s">
        <v>936</v>
      </c>
      <c r="NT143" s="22" t="s">
        <v>36</v>
      </c>
      <c r="NU143" s="22" t="s">
        <v>39</v>
      </c>
      <c r="NV143" s="22" t="s">
        <v>949</v>
      </c>
      <c r="NW143" s="22" t="s">
        <v>950</v>
      </c>
      <c r="NX143" s="22" t="s">
        <v>951</v>
      </c>
      <c r="NY143" s="22" t="s">
        <v>952</v>
      </c>
      <c r="NZ143" s="22" t="s">
        <v>953</v>
      </c>
      <c r="OA143" s="22" t="s">
        <v>954</v>
      </c>
      <c r="OB143" s="22" t="s">
        <v>955</v>
      </c>
      <c r="OC143" s="22" t="s">
        <v>956</v>
      </c>
      <c r="OD143" s="22" t="s">
        <v>957</v>
      </c>
      <c r="OE143" s="22" t="s">
        <v>958</v>
      </c>
      <c r="OF143" s="22" t="s">
        <v>959</v>
      </c>
      <c r="OG143" s="22" t="s">
        <v>960</v>
      </c>
      <c r="OH143" s="22" t="s">
        <v>1154</v>
      </c>
      <c r="OI143" s="22" t="s">
        <v>40</v>
      </c>
      <c r="OJ143" s="22" t="s">
        <v>36</v>
      </c>
      <c r="OK143" s="22" t="s">
        <v>39</v>
      </c>
      <c r="OL143" s="22" t="s">
        <v>1136</v>
      </c>
      <c r="OM143" s="22" t="s">
        <v>1137</v>
      </c>
      <c r="ON143" s="22" t="s">
        <v>1138</v>
      </c>
      <c r="OO143" s="22" t="s">
        <v>1139</v>
      </c>
      <c r="OP143" s="22" t="s">
        <v>1140</v>
      </c>
      <c r="OQ143" s="22" t="s">
        <v>1141</v>
      </c>
      <c r="OR143" s="22" t="s">
        <v>1142</v>
      </c>
      <c r="OS143" s="22" t="s">
        <v>1143</v>
      </c>
      <c r="OT143" s="22" t="s">
        <v>1144</v>
      </c>
      <c r="OU143" s="22" t="s">
        <v>1145</v>
      </c>
      <c r="OV143" s="22" t="s">
        <v>1146</v>
      </c>
      <c r="OW143" s="22" t="s">
        <v>1147</v>
      </c>
      <c r="OX143" s="22" t="s">
        <v>1148</v>
      </c>
      <c r="OY143" s="22" t="s">
        <v>1149</v>
      </c>
      <c r="OZ143" s="22" t="s">
        <v>1150</v>
      </c>
      <c r="PA143" s="22" t="s">
        <v>1151</v>
      </c>
      <c r="PB143" s="22" t="s">
        <v>1152</v>
      </c>
      <c r="PC143" s="22" t="s">
        <v>1153</v>
      </c>
    </row>
    <row r="144" spans="1:419">
      <c r="A144" s="22" t="s">
        <v>41</v>
      </c>
      <c r="B144" s="22" t="s">
        <v>64</v>
      </c>
      <c r="C144" s="22">
        <v>12808.047</v>
      </c>
      <c r="D144" s="22">
        <v>12138.003000000001</v>
      </c>
      <c r="E144" s="22">
        <v>12353.405000000001</v>
      </c>
      <c r="F144" s="22">
        <v>12533.057000000001</v>
      </c>
      <c r="G144" s="22">
        <v>12574.208000000001</v>
      </c>
      <c r="H144" s="22">
        <v>12443.956</v>
      </c>
      <c r="I144" s="22">
        <v>12108.842000000001</v>
      </c>
      <c r="J144" s="22">
        <v>12277.112999999999</v>
      </c>
      <c r="K144" s="22">
        <v>12929.904</v>
      </c>
      <c r="L144" s="22">
        <v>14781.825999999999</v>
      </c>
      <c r="M144" s="22">
        <v>14755.555</v>
      </c>
      <c r="N144" s="22">
        <v>14372.227999999999</v>
      </c>
      <c r="O144" s="22">
        <v>14629.377</v>
      </c>
      <c r="P144" s="22">
        <v>14705.522000000001</v>
      </c>
      <c r="Q144" s="22">
        <v>14464.504999999999</v>
      </c>
      <c r="R144" s="22">
        <v>13919.69</v>
      </c>
      <c r="S144" s="22">
        <v>14231.057000000001</v>
      </c>
      <c r="T144" s="22">
        <v>15582.218000000001</v>
      </c>
      <c r="U144" s="22">
        <v>13717.948</v>
      </c>
      <c r="V144" s="22">
        <v>13498.092000000001</v>
      </c>
      <c r="W144" s="22">
        <v>13308.944</v>
      </c>
      <c r="X144" s="22">
        <v>13535.879000000001</v>
      </c>
      <c r="Y144" s="22">
        <v>13599.679</v>
      </c>
      <c r="Z144" s="22">
        <v>13397.736999999999</v>
      </c>
      <c r="AA144" s="22">
        <v>12929.776</v>
      </c>
      <c r="AB144" s="22">
        <v>13190.661</v>
      </c>
      <c r="AC144" s="22">
        <v>14287.8</v>
      </c>
      <c r="AD144" s="22">
        <v>12517.865</v>
      </c>
      <c r="AE144" s="22">
        <v>11847.388000000001</v>
      </c>
      <c r="AF144" s="22">
        <v>12059.379000000001</v>
      </c>
      <c r="AG144" s="22">
        <v>12189.674999999999</v>
      </c>
      <c r="AH144" s="22">
        <v>12210.315000000001</v>
      </c>
      <c r="AI144" s="22">
        <v>12144.984</v>
      </c>
      <c r="AJ144" s="22">
        <v>11936.713</v>
      </c>
      <c r="AK144" s="22">
        <v>12021.112999999999</v>
      </c>
      <c r="AL144" s="22">
        <v>12593.450999999999</v>
      </c>
      <c r="AM144" s="22">
        <v>14383.034</v>
      </c>
      <c r="AN144" s="22">
        <v>14308.022000000001</v>
      </c>
      <c r="AO144" s="22">
        <v>13965.83</v>
      </c>
      <c r="AP144" s="22">
        <v>14168.004000000001</v>
      </c>
      <c r="AQ144" s="22">
        <v>14221.065000000001</v>
      </c>
      <c r="AR144" s="22">
        <v>14053.112999999999</v>
      </c>
      <c r="AS144" s="22">
        <v>13650.482</v>
      </c>
      <c r="AT144" s="22">
        <v>13867.456</v>
      </c>
      <c r="AU144" s="22">
        <v>15086.963</v>
      </c>
      <c r="AV144" s="22">
        <v>13359.587</v>
      </c>
      <c r="AW144" s="22">
        <v>13105.565000000001</v>
      </c>
      <c r="AX144" s="22">
        <v>12943.319</v>
      </c>
      <c r="AY144" s="22">
        <v>13117.355</v>
      </c>
      <c r="AZ144" s="22">
        <v>13158.947</v>
      </c>
      <c r="BA144" s="22">
        <v>13027.298000000001</v>
      </c>
      <c r="BB144" s="22">
        <v>12696.134</v>
      </c>
      <c r="BC144" s="22">
        <v>12866.209000000001</v>
      </c>
      <c r="BD144" s="22">
        <v>13849.599</v>
      </c>
      <c r="BE144" s="22">
        <v>8793.8389000000006</v>
      </c>
      <c r="BF144" s="22">
        <v>9912.0848999999998</v>
      </c>
      <c r="BG144" s="22">
        <v>9854.1036999999997</v>
      </c>
      <c r="BH144" s="22">
        <v>9963.9909000000007</v>
      </c>
      <c r="BI144" s="22">
        <v>11073.954</v>
      </c>
      <c r="BJ144" s="22">
        <v>10950.352999999999</v>
      </c>
      <c r="BK144" s="22">
        <v>9622.0303000000004</v>
      </c>
      <c r="BL144" s="22">
        <v>9781.7078000000001</v>
      </c>
      <c r="BM144" s="22">
        <v>8927.6965999999993</v>
      </c>
      <c r="BN144" s="22">
        <v>10532.171</v>
      </c>
      <c r="BO144" s="22">
        <v>11789.748</v>
      </c>
      <c r="BP144" s="22">
        <v>11711.843999999999</v>
      </c>
      <c r="BQ144" s="22">
        <v>11874.281999999999</v>
      </c>
      <c r="BR144" s="22">
        <v>13081.272000000001</v>
      </c>
      <c r="BS144" s="22">
        <v>12879.976000000001</v>
      </c>
      <c r="BT144" s="22">
        <v>11333.888999999999</v>
      </c>
      <c r="BU144" s="22">
        <v>11593.94</v>
      </c>
      <c r="BV144" s="22">
        <v>10728.624</v>
      </c>
      <c r="BW144" s="22">
        <v>9671.34</v>
      </c>
      <c r="BX144" s="22">
        <v>10846.03</v>
      </c>
      <c r="BY144" s="22">
        <v>10776.333000000001</v>
      </c>
      <c r="BZ144" s="22">
        <v>10918.662</v>
      </c>
      <c r="CA144" s="22">
        <v>12056.084999999999</v>
      </c>
      <c r="CB144" s="22">
        <v>11883.129000000001</v>
      </c>
      <c r="CC144" s="22">
        <v>10451.589</v>
      </c>
      <c r="CD144" s="22">
        <v>10675.028</v>
      </c>
      <c r="CE144" s="22">
        <v>9843.3268000000007</v>
      </c>
      <c r="CF144" s="22">
        <v>8560.5030000000006</v>
      </c>
      <c r="CG144" s="22">
        <v>9548.2432000000008</v>
      </c>
      <c r="CH144" s="22">
        <v>9507.116</v>
      </c>
      <c r="CI144" s="22">
        <v>9573.3116000000009</v>
      </c>
      <c r="CJ144" s="22">
        <v>10586.519</v>
      </c>
      <c r="CK144" s="22">
        <v>10526.825999999999</v>
      </c>
      <c r="CL144" s="22">
        <v>9395.0350999999991</v>
      </c>
      <c r="CM144" s="22">
        <v>9472.1520999999993</v>
      </c>
      <c r="CN144" s="22">
        <v>8647.7114000000001</v>
      </c>
      <c r="CO144" s="22">
        <v>10195.442999999999</v>
      </c>
      <c r="CP144" s="22">
        <v>11309.45</v>
      </c>
      <c r="CQ144" s="22">
        <v>11249.99</v>
      </c>
      <c r="CR144" s="22">
        <v>11364.66</v>
      </c>
      <c r="CS144" s="22">
        <v>12464.893</v>
      </c>
      <c r="CT144" s="22">
        <v>12333.424999999999</v>
      </c>
      <c r="CU144" s="22">
        <v>11003.145</v>
      </c>
      <c r="CV144" s="22">
        <v>11172.986000000001</v>
      </c>
      <c r="CW144" s="22">
        <v>10340.368</v>
      </c>
      <c r="CX144" s="22">
        <v>9375.2672999999995</v>
      </c>
      <c r="CY144" s="22">
        <v>10415.415999999999</v>
      </c>
      <c r="CZ144" s="22">
        <v>10363.41</v>
      </c>
      <c r="DA144" s="22">
        <v>10459.728999999999</v>
      </c>
      <c r="DB144" s="22">
        <v>11498.433000000001</v>
      </c>
      <c r="DC144" s="22">
        <v>11392.913</v>
      </c>
      <c r="DD144" s="22">
        <v>10165.285</v>
      </c>
      <c r="DE144" s="22">
        <v>10301.605</v>
      </c>
      <c r="DF144" s="22">
        <v>9497.8788000000004</v>
      </c>
      <c r="DG144" s="22" t="s">
        <v>41</v>
      </c>
      <c r="DH144" s="22" t="s">
        <v>64</v>
      </c>
      <c r="DI144" s="22">
        <v>12850.334000000001</v>
      </c>
      <c r="DJ144" s="22">
        <v>12170.385</v>
      </c>
      <c r="DK144" s="22">
        <v>12389.45</v>
      </c>
      <c r="DL144" s="22">
        <v>12578.43</v>
      </c>
      <c r="DM144" s="22">
        <v>12622.959000000001</v>
      </c>
      <c r="DN144" s="22">
        <v>12482.013999999999</v>
      </c>
      <c r="DO144" s="22">
        <v>12124.81</v>
      </c>
      <c r="DP144" s="22">
        <v>12306.894</v>
      </c>
      <c r="DQ144" s="22">
        <v>12980.244000000001</v>
      </c>
      <c r="DR144" s="22">
        <v>15481.397000000001</v>
      </c>
      <c r="DS144" s="22">
        <v>14855.298000000001</v>
      </c>
      <c r="DT144" s="22">
        <v>15063.975</v>
      </c>
      <c r="DU144" s="22">
        <v>15335.004000000001</v>
      </c>
      <c r="DV144" s="22">
        <v>15416.281000000001</v>
      </c>
      <c r="DW144" s="22">
        <v>15159.022000000001</v>
      </c>
      <c r="DX144" s="22">
        <v>14580.942999999999</v>
      </c>
      <c r="DY144" s="22">
        <v>14913.291999999999</v>
      </c>
      <c r="DZ144" s="22">
        <v>15703.143</v>
      </c>
      <c r="EA144" s="22">
        <v>14183.843999999999</v>
      </c>
      <c r="EB144" s="22">
        <v>13564.444</v>
      </c>
      <c r="EC144" s="22">
        <v>13768.781999999999</v>
      </c>
      <c r="ED144" s="22">
        <v>14007.552</v>
      </c>
      <c r="EE144" s="22">
        <v>14075.772000000001</v>
      </c>
      <c r="EF144" s="22">
        <v>13859.842000000001</v>
      </c>
      <c r="EG144" s="22">
        <v>13363.35</v>
      </c>
      <c r="EH144" s="22">
        <v>13642.306</v>
      </c>
      <c r="EI144" s="22">
        <v>14372.055</v>
      </c>
      <c r="EJ144" s="22">
        <v>12517.865</v>
      </c>
      <c r="EK144" s="22">
        <v>11847.388000000001</v>
      </c>
      <c r="EL144" s="22">
        <v>12059.379000000001</v>
      </c>
      <c r="EM144" s="22">
        <v>12189.674999999999</v>
      </c>
      <c r="EN144" s="22">
        <v>12210.315000000001</v>
      </c>
      <c r="EO144" s="22">
        <v>12144.984</v>
      </c>
      <c r="EP144" s="22">
        <v>11936.713</v>
      </c>
      <c r="EQ144" s="22">
        <v>12021.112999999999</v>
      </c>
      <c r="ER144" s="22">
        <v>12593.450999999999</v>
      </c>
      <c r="ES144" s="22">
        <v>14928.777</v>
      </c>
      <c r="ET144" s="22">
        <v>14308.022000000001</v>
      </c>
      <c r="EU144" s="22">
        <v>14510.272999999999</v>
      </c>
      <c r="EV144" s="22">
        <v>14714.252</v>
      </c>
      <c r="EW144" s="22">
        <v>14767.960999999999</v>
      </c>
      <c r="EX144" s="22">
        <v>14597.96</v>
      </c>
      <c r="EY144" s="22">
        <v>14191.076999999999</v>
      </c>
      <c r="EZ144" s="22">
        <v>14410.699000000001</v>
      </c>
      <c r="FA144" s="22">
        <v>15086.963</v>
      </c>
      <c r="FB144" s="22">
        <v>13721.394</v>
      </c>
      <c r="FC144" s="22">
        <v>13105.565000000001</v>
      </c>
      <c r="FD144" s="22">
        <v>13304.263999999999</v>
      </c>
      <c r="FE144" s="22">
        <v>13479.496999999999</v>
      </c>
      <c r="FF144" s="22">
        <v>13521.518</v>
      </c>
      <c r="FG144" s="22">
        <v>13388.511</v>
      </c>
      <c r="FH144" s="22">
        <v>13054.529</v>
      </c>
      <c r="FI144" s="22">
        <v>13226.359</v>
      </c>
      <c r="FJ144" s="22">
        <v>13849.599</v>
      </c>
      <c r="FK144" s="22">
        <v>8431.7168999999994</v>
      </c>
      <c r="FL144" s="22">
        <v>9583.8408999999992</v>
      </c>
      <c r="FM144" s="22">
        <v>9522.7299000000003</v>
      </c>
      <c r="FN144" s="22">
        <v>9640.1481999999996</v>
      </c>
      <c r="FO144" s="22">
        <v>10779.275</v>
      </c>
      <c r="FP144" s="22">
        <v>10645.194</v>
      </c>
      <c r="FQ144" s="22">
        <v>9270.9781999999996</v>
      </c>
      <c r="FR144" s="22">
        <v>9444.1954000000005</v>
      </c>
      <c r="FS144" s="22">
        <v>8573.8536000000004</v>
      </c>
      <c r="FT144" s="22">
        <v>10582.3</v>
      </c>
      <c r="FU144" s="22">
        <v>11870.352999999999</v>
      </c>
      <c r="FV144" s="22">
        <v>11789.199000000001</v>
      </c>
      <c r="FW144" s="22">
        <v>11959.741</v>
      </c>
      <c r="FX144" s="22">
        <v>13191.556</v>
      </c>
      <c r="FY144" s="22">
        <v>12978.703</v>
      </c>
      <c r="FZ144" s="22">
        <v>11389.543</v>
      </c>
      <c r="GA144" s="22">
        <v>11664.526</v>
      </c>
      <c r="GB144" s="22">
        <v>10787.663</v>
      </c>
      <c r="GC144" s="22">
        <v>9330.4017999999996</v>
      </c>
      <c r="GD144" s="22">
        <v>10540.332</v>
      </c>
      <c r="GE144" s="22">
        <v>10467.223</v>
      </c>
      <c r="GF144" s="22">
        <v>10617.867</v>
      </c>
      <c r="GG144" s="22">
        <v>11785.116</v>
      </c>
      <c r="GH144" s="22">
        <v>11600.489</v>
      </c>
      <c r="GI144" s="22">
        <v>10120.564</v>
      </c>
      <c r="GJ144" s="22">
        <v>10359.082</v>
      </c>
      <c r="GK144" s="22">
        <v>9511.5882000000001</v>
      </c>
      <c r="GL144" s="22">
        <v>8560.5030000000006</v>
      </c>
      <c r="GM144" s="22">
        <v>9548.2432000000008</v>
      </c>
      <c r="GN144" s="22">
        <v>9507.116</v>
      </c>
      <c r="GO144" s="22">
        <v>9573.3116000000009</v>
      </c>
      <c r="GP144" s="22">
        <v>10586.519</v>
      </c>
      <c r="GQ144" s="22">
        <v>10526.825999999999</v>
      </c>
      <c r="GR144" s="22">
        <v>9395.0350999999991</v>
      </c>
      <c r="GS144" s="22">
        <v>9472.1520999999993</v>
      </c>
      <c r="GT144" s="22">
        <v>8647.7114000000001</v>
      </c>
      <c r="GU144" s="22">
        <v>10195.442999999999</v>
      </c>
      <c r="GV144" s="22">
        <v>11309.45</v>
      </c>
      <c r="GW144" s="22">
        <v>11249.99</v>
      </c>
      <c r="GX144" s="22">
        <v>11364.66</v>
      </c>
      <c r="GY144" s="22">
        <v>12464.893</v>
      </c>
      <c r="GZ144" s="22">
        <v>12333.424999999999</v>
      </c>
      <c r="HA144" s="22">
        <v>11003.145</v>
      </c>
      <c r="HB144" s="22">
        <v>11172.986000000001</v>
      </c>
      <c r="HC144" s="22">
        <v>10340.368</v>
      </c>
      <c r="HD144" s="22">
        <v>9375.2672999999995</v>
      </c>
      <c r="HE144" s="22">
        <v>10415.415999999999</v>
      </c>
      <c r="HF144" s="22">
        <v>10363.41</v>
      </c>
      <c r="HG144" s="22">
        <v>10459.728999999999</v>
      </c>
      <c r="HH144" s="22">
        <v>11498.433000000001</v>
      </c>
      <c r="HI144" s="22">
        <v>11392.913</v>
      </c>
      <c r="HJ144" s="22">
        <v>10165.285</v>
      </c>
      <c r="HK144" s="22">
        <v>10301.605</v>
      </c>
      <c r="HL144" s="22">
        <v>9497.8788000000004</v>
      </c>
      <c r="HM144" s="22" t="s">
        <v>41</v>
      </c>
      <c r="HN144" s="22" t="s">
        <v>64</v>
      </c>
      <c r="HO144" s="22">
        <v>12632.21</v>
      </c>
      <c r="HP144" s="22">
        <v>11955.659</v>
      </c>
      <c r="HQ144" s="22">
        <v>12171.218999999999</v>
      </c>
      <c r="HR144" s="22">
        <v>12325.671</v>
      </c>
      <c r="HS144" s="22">
        <v>12356.036</v>
      </c>
      <c r="HT144" s="22">
        <v>12259.924000000001</v>
      </c>
      <c r="HU144" s="22">
        <v>11990.759</v>
      </c>
      <c r="HV144" s="22">
        <v>12114.924000000001</v>
      </c>
      <c r="HW144" s="22">
        <v>12730.004999999999</v>
      </c>
      <c r="HX144" s="22">
        <v>15651.06</v>
      </c>
      <c r="HY144" s="22">
        <v>15038.523999999999</v>
      </c>
      <c r="HZ144" s="22">
        <v>15241.192999999999</v>
      </c>
      <c r="IA144" s="22">
        <v>15485.617</v>
      </c>
      <c r="IB144" s="22">
        <v>15556.526</v>
      </c>
      <c r="IC144" s="22">
        <v>15332.083000000001</v>
      </c>
      <c r="ID144" s="22">
        <v>14819.778</v>
      </c>
      <c r="IE144" s="22">
        <v>15109.732</v>
      </c>
      <c r="IF144" s="22">
        <v>15850.839</v>
      </c>
      <c r="IG144" s="22">
        <v>14193.921</v>
      </c>
      <c r="IH144" s="22">
        <v>13583.675999999999</v>
      </c>
      <c r="II144" s="22">
        <v>13783.152</v>
      </c>
      <c r="IJ144" s="22">
        <v>13992.725</v>
      </c>
      <c r="IK144" s="22">
        <v>14049.281000000001</v>
      </c>
      <c r="IL144" s="22">
        <v>13870.27</v>
      </c>
      <c r="IM144" s="22">
        <v>13447.039000000001</v>
      </c>
      <c r="IN144" s="22">
        <v>13678.300999999999</v>
      </c>
      <c r="IO144" s="22">
        <v>14356.81</v>
      </c>
      <c r="IP144" s="22">
        <v>12517.865</v>
      </c>
      <c r="IQ144" s="22">
        <v>11847.388000000001</v>
      </c>
      <c r="IR144" s="22">
        <v>12059.379000000001</v>
      </c>
      <c r="IS144" s="22">
        <v>12189.674999999999</v>
      </c>
      <c r="IT144" s="22">
        <v>12210.315000000001</v>
      </c>
      <c r="IU144" s="22">
        <v>12144.984</v>
      </c>
      <c r="IV144" s="22">
        <v>11936.713</v>
      </c>
      <c r="IW144" s="22">
        <v>12021.112999999999</v>
      </c>
      <c r="IX144" s="22">
        <v>12593.450999999999</v>
      </c>
      <c r="IY144" s="22">
        <v>15356.32</v>
      </c>
      <c r="IZ144" s="22">
        <v>14748.752</v>
      </c>
      <c r="JA144" s="22">
        <v>14947.852999999999</v>
      </c>
      <c r="JB144" s="22">
        <v>15163.485000000001</v>
      </c>
      <c r="JC144" s="22">
        <v>15222.689</v>
      </c>
      <c r="JD144" s="22">
        <v>15035.295</v>
      </c>
      <c r="JE144" s="22">
        <v>14596</v>
      </c>
      <c r="JF144" s="22">
        <v>14838.092000000001</v>
      </c>
      <c r="JG144" s="22">
        <v>15528.837</v>
      </c>
      <c r="JH144" s="22">
        <v>14009.471</v>
      </c>
      <c r="JI144" s="22">
        <v>13402.323</v>
      </c>
      <c r="JJ144" s="22">
        <v>13598.951999999999</v>
      </c>
      <c r="JK144" s="22">
        <v>13781.895</v>
      </c>
      <c r="JL144" s="22">
        <v>13827.55</v>
      </c>
      <c r="JM144" s="22">
        <v>13683.040999999999</v>
      </c>
      <c r="JN144" s="22">
        <v>13327.620999999999</v>
      </c>
      <c r="JO144" s="22">
        <v>13514.31</v>
      </c>
      <c r="JP144" s="22">
        <v>14147.227999999999</v>
      </c>
      <c r="JQ144" s="22">
        <v>8702.4848000000002</v>
      </c>
      <c r="JR144" s="22">
        <v>9760.0540999999994</v>
      </c>
      <c r="JS144" s="22">
        <v>9710.6959999999999</v>
      </c>
      <c r="JT144" s="22">
        <v>9797.8605000000007</v>
      </c>
      <c r="JU144" s="22">
        <v>10865.397000000001</v>
      </c>
      <c r="JV144" s="22">
        <v>10775.370999999999</v>
      </c>
      <c r="JW144" s="22">
        <v>9541.6623999999993</v>
      </c>
      <c r="JX144" s="22">
        <v>9657.9655999999995</v>
      </c>
      <c r="JY144" s="22">
        <v>8812.2320999999993</v>
      </c>
      <c r="JZ144" s="22">
        <v>10672.46</v>
      </c>
      <c r="KA144" s="22">
        <v>11876.272999999999</v>
      </c>
      <c r="KB144" s="22">
        <v>11803.852000000001</v>
      </c>
      <c r="KC144" s="22">
        <v>11952.759</v>
      </c>
      <c r="KD144" s="22">
        <v>13115.143</v>
      </c>
      <c r="KE144" s="22">
        <v>12933.011</v>
      </c>
      <c r="KF144" s="22">
        <v>11461.88</v>
      </c>
      <c r="KG144" s="22">
        <v>11697.173000000001</v>
      </c>
      <c r="KH144" s="22">
        <v>10855.388999999999</v>
      </c>
      <c r="KI144" s="22">
        <v>9745.7528999999995</v>
      </c>
      <c r="KJ144" s="22">
        <v>10871.6</v>
      </c>
      <c r="KK144" s="22">
        <v>10808.008</v>
      </c>
      <c r="KL144" s="22">
        <v>10934.607</v>
      </c>
      <c r="KM144" s="22">
        <v>12035.159</v>
      </c>
      <c r="KN144" s="22">
        <v>11885.126</v>
      </c>
      <c r="KO144" s="22">
        <v>10526.304</v>
      </c>
      <c r="KP144" s="22">
        <v>10720.13</v>
      </c>
      <c r="KQ144" s="22">
        <v>9901.9616000000005</v>
      </c>
      <c r="KR144" s="22">
        <v>8560.5030000000006</v>
      </c>
      <c r="KS144" s="22">
        <v>9548.2432000000008</v>
      </c>
      <c r="KT144" s="22">
        <v>9507.116</v>
      </c>
      <c r="KU144" s="22">
        <v>9573.3116000000009</v>
      </c>
      <c r="KV144" s="22">
        <v>10586.519</v>
      </c>
      <c r="KW144" s="22">
        <v>10526.825999999999</v>
      </c>
      <c r="KX144" s="22">
        <v>9395.0350999999991</v>
      </c>
      <c r="KY144" s="22">
        <v>9472.1520999999993</v>
      </c>
      <c r="KZ144" s="22">
        <v>8647.7114000000001</v>
      </c>
      <c r="LA144" s="22">
        <v>10469.986000000001</v>
      </c>
      <c r="LB144" s="22">
        <v>11603.094999999999</v>
      </c>
      <c r="LC144" s="22">
        <v>11539.593000000001</v>
      </c>
      <c r="LD144" s="22">
        <v>11665.475</v>
      </c>
      <c r="LE144" s="22">
        <v>12774.754000000001</v>
      </c>
      <c r="LF144" s="22">
        <v>12626.21</v>
      </c>
      <c r="LG144" s="22">
        <v>11260.687</v>
      </c>
      <c r="LH144" s="22">
        <v>11452.588</v>
      </c>
      <c r="LI144" s="22">
        <v>10627.982</v>
      </c>
      <c r="LJ144" s="22">
        <v>9558.8456999999999</v>
      </c>
      <c r="LK144" s="22">
        <v>10611.924000000001</v>
      </c>
      <c r="LL144" s="22">
        <v>10557.174999999999</v>
      </c>
      <c r="LM144" s="22">
        <v>10661.107</v>
      </c>
      <c r="LN144" s="22">
        <v>11705.907999999999</v>
      </c>
      <c r="LO144" s="22">
        <v>11588.791999999999</v>
      </c>
      <c r="LP144" s="22">
        <v>10337.276</v>
      </c>
      <c r="LQ144" s="22">
        <v>10488.576999999999</v>
      </c>
      <c r="LR144" s="22">
        <v>9690.5146999999997</v>
      </c>
      <c r="LS144" s="22" t="s">
        <v>41</v>
      </c>
      <c r="LT144" s="22" t="s">
        <v>64</v>
      </c>
      <c r="LU144" s="22">
        <v>5051.5704999999998</v>
      </c>
      <c r="LV144" s="22">
        <v>5470.5101000000004</v>
      </c>
      <c r="LW144" s="22">
        <v>5855.0456999999997</v>
      </c>
      <c r="LX144" s="22">
        <v>5791.8518999999997</v>
      </c>
      <c r="LY144" s="22">
        <v>5960.6025</v>
      </c>
      <c r="LZ144" s="22">
        <v>6198.1943000000001</v>
      </c>
      <c r="MA144" s="22">
        <v>5946.9385000000002</v>
      </c>
      <c r="MB144" s="22">
        <v>5320.0914000000002</v>
      </c>
      <c r="MC144" s="22">
        <v>5644.6850000000004</v>
      </c>
      <c r="MD144" s="22" t="s">
        <v>41</v>
      </c>
      <c r="ME144" s="22" t="s">
        <v>64</v>
      </c>
      <c r="MF144" s="22">
        <v>15778.206</v>
      </c>
      <c r="MG144" s="22">
        <v>17624.514999999999</v>
      </c>
      <c r="MH144" s="22">
        <v>17452.787</v>
      </c>
      <c r="MI144" s="22">
        <v>17866.775000000001</v>
      </c>
      <c r="MJ144" s="22">
        <v>19452.412</v>
      </c>
      <c r="MK144" s="22">
        <v>18875.535</v>
      </c>
      <c r="ML144" s="22">
        <v>16369.638000000001</v>
      </c>
      <c r="MM144" s="22">
        <v>17114.896000000001</v>
      </c>
      <c r="MN144" s="22">
        <v>16223.550999999999</v>
      </c>
      <c r="MO144" s="22">
        <v>16105.09</v>
      </c>
      <c r="MP144" s="22">
        <v>17951.800999999999</v>
      </c>
      <c r="MQ144" s="22">
        <v>17780.04</v>
      </c>
      <c r="MR144" s="22">
        <v>18194.102999999999</v>
      </c>
      <c r="MS144" s="22">
        <v>19780.100999999999</v>
      </c>
      <c r="MT144" s="22">
        <v>19203.123</v>
      </c>
      <c r="MU144" s="22">
        <v>16696.7</v>
      </c>
      <c r="MV144" s="22">
        <v>17442.09</v>
      </c>
      <c r="MW144" s="22">
        <v>16550.645</v>
      </c>
      <c r="MX144" s="22" t="s">
        <v>41</v>
      </c>
      <c r="MY144" s="22" t="s">
        <v>64</v>
      </c>
      <c r="MZ144" s="22">
        <v>23.957912</v>
      </c>
      <c r="NA144" s="22">
        <v>24.321885000000002</v>
      </c>
      <c r="NB144" s="22">
        <v>24.745443999999999</v>
      </c>
      <c r="NC144" s="22">
        <v>24.616264000000001</v>
      </c>
      <c r="ND144" s="22">
        <v>24.965053999999999</v>
      </c>
      <c r="NE144" s="22">
        <v>25.456081000000001</v>
      </c>
      <c r="NF144" s="22">
        <v>24.935912999999999</v>
      </c>
      <c r="NG144" s="22">
        <v>23.639593000000001</v>
      </c>
      <c r="NH144" s="22">
        <v>24.311589000000001</v>
      </c>
      <c r="NI144" s="22">
        <v>18.389265000000002</v>
      </c>
      <c r="NJ144" s="22">
        <v>18.752656000000002</v>
      </c>
      <c r="NK144" s="22">
        <v>19.175536999999998</v>
      </c>
      <c r="NL144" s="22">
        <v>19.046564</v>
      </c>
      <c r="NM144" s="22">
        <v>19.394795999999999</v>
      </c>
      <c r="NN144" s="22">
        <v>19.885037000000001</v>
      </c>
      <c r="NO144" s="22">
        <v>19.365701999999999</v>
      </c>
      <c r="NP144" s="22">
        <v>18.071455</v>
      </c>
      <c r="NQ144" s="22">
        <v>18.742376</v>
      </c>
      <c r="NR144" s="22">
        <v>31.690156000000002</v>
      </c>
      <c r="NS144" s="22">
        <v>26.109981000000001</v>
      </c>
      <c r="NT144" s="22" t="s">
        <v>41</v>
      </c>
      <c r="NU144" s="22" t="s">
        <v>64</v>
      </c>
      <c r="NV144" s="22">
        <v>0.21183017000000001</v>
      </c>
      <c r="NW144" s="22">
        <v>0.14884732000000001</v>
      </c>
      <c r="NX144" s="22">
        <v>0.11479333999999999</v>
      </c>
      <c r="NY144" s="22">
        <v>0.12522806</v>
      </c>
      <c r="NZ144" s="22">
        <v>8.1030324000000001E-2</v>
      </c>
      <c r="OA144" s="22">
        <v>0.11479333999999999</v>
      </c>
      <c r="OB144" s="22">
        <v>0.12522806</v>
      </c>
      <c r="OC144" s="22">
        <v>8.1030324000000001E-2</v>
      </c>
      <c r="OD144" s="22">
        <v>0.22276634000000001</v>
      </c>
      <c r="OE144" s="22">
        <v>0.22276634000000001</v>
      </c>
      <c r="OF144" s="22">
        <v>2.2636120000000002</v>
      </c>
      <c r="OG144" s="22">
        <v>0.72525322000000003</v>
      </c>
      <c r="OH144" s="22">
        <v>3.2473868000000001</v>
      </c>
      <c r="OI144" s="22">
        <v>0.81145387999999996</v>
      </c>
      <c r="OJ144" s="22" t="s">
        <v>41</v>
      </c>
      <c r="OK144" s="22" t="s">
        <v>64</v>
      </c>
      <c r="OL144" s="22">
        <v>12665.924000000001</v>
      </c>
      <c r="OM144" s="22">
        <v>12203.844999999999</v>
      </c>
      <c r="ON144" s="22">
        <v>12347.486000000001</v>
      </c>
      <c r="OO144" s="22">
        <v>12403.018</v>
      </c>
      <c r="OP144" s="22">
        <v>12403.018</v>
      </c>
      <c r="OQ144" s="22">
        <v>12403.018</v>
      </c>
      <c r="OR144" s="22">
        <v>12347.486000000001</v>
      </c>
      <c r="OS144" s="22">
        <v>12347.486000000001</v>
      </c>
      <c r="OT144" s="22">
        <v>12665.924000000001</v>
      </c>
      <c r="OU144" s="22">
        <v>8964.2505000000001</v>
      </c>
      <c r="OV144" s="22">
        <v>9562.2885000000006</v>
      </c>
      <c r="OW144" s="22">
        <v>9544.7551999999996</v>
      </c>
      <c r="OX144" s="22">
        <v>9562.2885000000006</v>
      </c>
      <c r="OY144" s="22">
        <v>10199.691999999999</v>
      </c>
      <c r="OZ144" s="22">
        <v>10199.691999999999</v>
      </c>
      <c r="PA144" s="22">
        <v>9544.7551999999996</v>
      </c>
      <c r="PB144" s="22">
        <v>9544.7551999999996</v>
      </c>
      <c r="PC144" s="22">
        <v>8964.2505000000001</v>
      </c>
    </row>
    <row r="145" spans="1:421">
      <c r="A145" s="22" t="s">
        <v>65</v>
      </c>
      <c r="B145" s="22" t="s">
        <v>64</v>
      </c>
      <c r="C145" s="22">
        <v>715.07267999999999</v>
      </c>
      <c r="D145" s="22">
        <v>868.80519000000004</v>
      </c>
      <c r="E145" s="22">
        <v>691.50660000000005</v>
      </c>
      <c r="F145" s="22">
        <v>617.72527000000002</v>
      </c>
      <c r="G145" s="22">
        <v>878.34060999999997</v>
      </c>
      <c r="H145" s="22">
        <v>905.97790999999995</v>
      </c>
      <c r="I145" s="22">
        <v>518.65065000000004</v>
      </c>
      <c r="J145" s="22">
        <v>531.50517000000002</v>
      </c>
      <c r="K145" s="22">
        <v>635.55945999999994</v>
      </c>
      <c r="L145" s="22">
        <v>920.91633999999999</v>
      </c>
      <c r="M145" s="22">
        <v>1184.7904000000001</v>
      </c>
      <c r="N145" s="22">
        <v>890.19410000000005</v>
      </c>
      <c r="O145" s="22">
        <v>704.96410000000003</v>
      </c>
      <c r="P145" s="22">
        <v>1187.2034000000001</v>
      </c>
      <c r="Q145" s="22">
        <v>1238.3432</v>
      </c>
      <c r="R145" s="22">
        <v>570.34365000000003</v>
      </c>
      <c r="S145" s="22">
        <v>594.12947999999994</v>
      </c>
      <c r="T145" s="22">
        <v>746.90090999999995</v>
      </c>
      <c r="U145" s="22">
        <v>834.23181999999997</v>
      </c>
      <c r="V145" s="22">
        <v>1058.1229000000001</v>
      </c>
      <c r="W145" s="22">
        <v>806.52617999999995</v>
      </c>
      <c r="X145" s="22">
        <v>658.75331000000006</v>
      </c>
      <c r="Y145" s="22">
        <v>1062.8074999999999</v>
      </c>
      <c r="Z145" s="22">
        <v>1105.6559999999999</v>
      </c>
      <c r="AA145" s="22">
        <v>538.53287</v>
      </c>
      <c r="AB145" s="22">
        <v>558.46231999999998</v>
      </c>
      <c r="AC145" s="22">
        <v>692.08776</v>
      </c>
      <c r="AD145" s="22">
        <v>540.11198000000002</v>
      </c>
      <c r="AE145" s="22">
        <v>636.54219999999998</v>
      </c>
      <c r="AF145" s="22">
        <v>521.41348000000005</v>
      </c>
      <c r="AG145" s="22">
        <v>510.40917999999999</v>
      </c>
      <c r="AH145" s="22">
        <v>641.12669000000005</v>
      </c>
      <c r="AI145" s="22">
        <v>654.98879999999997</v>
      </c>
      <c r="AJ145" s="22">
        <v>434.71368000000001</v>
      </c>
      <c r="AK145" s="22">
        <v>441.16115000000002</v>
      </c>
      <c r="AL145" s="22">
        <v>525.82417999999996</v>
      </c>
      <c r="AM145" s="22">
        <v>731.26684</v>
      </c>
      <c r="AN145" s="22">
        <v>929.76922999999999</v>
      </c>
      <c r="AO145" s="22">
        <v>705.92496000000006</v>
      </c>
      <c r="AP145" s="22">
        <v>591.71726000000001</v>
      </c>
      <c r="AQ145" s="22">
        <v>927.76320999999996</v>
      </c>
      <c r="AR145" s="22">
        <v>963.39964999999995</v>
      </c>
      <c r="AS145" s="22">
        <v>483.03885000000002</v>
      </c>
      <c r="AT145" s="22">
        <v>499.61387999999999</v>
      </c>
      <c r="AU145" s="22">
        <v>629.46375999999998</v>
      </c>
      <c r="AV145" s="22">
        <v>650.34244999999999</v>
      </c>
      <c r="AW145" s="22">
        <v>811.67418999999995</v>
      </c>
      <c r="AX145" s="22">
        <v>627.81457999999998</v>
      </c>
      <c r="AY145" s="22">
        <v>548.36296000000004</v>
      </c>
      <c r="AZ145" s="22">
        <v>811.77138000000002</v>
      </c>
      <c r="BA145" s="22">
        <v>839.70487000000003</v>
      </c>
      <c r="BB145" s="22">
        <v>453.10611</v>
      </c>
      <c r="BC145" s="22">
        <v>466.09838999999999</v>
      </c>
      <c r="BD145" s="22">
        <v>578.11677999999995</v>
      </c>
      <c r="BE145" s="22">
        <v>710.17969000000005</v>
      </c>
      <c r="BF145" s="22">
        <v>783.58029999999997</v>
      </c>
      <c r="BG145" s="22">
        <v>668.22212999999999</v>
      </c>
      <c r="BH145" s="22">
        <v>545.76719000000003</v>
      </c>
      <c r="BI145" s="22">
        <v>823.44983000000002</v>
      </c>
      <c r="BJ145" s="22">
        <v>849.67569000000003</v>
      </c>
      <c r="BK145" s="22">
        <v>504.19396999999998</v>
      </c>
      <c r="BL145" s="22">
        <v>516.39200000000005</v>
      </c>
      <c r="BM145" s="22">
        <v>626.80564000000004</v>
      </c>
      <c r="BN145" s="22">
        <v>873.10637999999994</v>
      </c>
      <c r="BO145" s="22">
        <v>1009.0173</v>
      </c>
      <c r="BP145" s="22">
        <v>824.41065000000003</v>
      </c>
      <c r="BQ145" s="22">
        <v>621.71487999999999</v>
      </c>
      <c r="BR145" s="22">
        <v>1056.9097999999999</v>
      </c>
      <c r="BS145" s="22">
        <v>1099.6212</v>
      </c>
      <c r="BT145" s="22">
        <v>557.27437999999995</v>
      </c>
      <c r="BU145" s="22">
        <v>577.14009999999996</v>
      </c>
      <c r="BV145" s="22">
        <v>716.05433000000005</v>
      </c>
      <c r="BW145" s="22">
        <v>798.82009000000005</v>
      </c>
      <c r="BX145" s="22">
        <v>912.86117999999999</v>
      </c>
      <c r="BY145" s="22">
        <v>753.69934999999998</v>
      </c>
      <c r="BZ145" s="22">
        <v>580.08636000000001</v>
      </c>
      <c r="CA145" s="22">
        <v>956.85781999999995</v>
      </c>
      <c r="CB145" s="22">
        <v>993.55598999999995</v>
      </c>
      <c r="CC145" s="22">
        <v>524.17269999999996</v>
      </c>
      <c r="CD145" s="22">
        <v>541.24156000000005</v>
      </c>
      <c r="CE145" s="22">
        <v>667.05835999999999</v>
      </c>
      <c r="CF145" s="22">
        <v>538.17619000000002</v>
      </c>
      <c r="CG145" s="22">
        <v>560.62171000000001</v>
      </c>
      <c r="CH145" s="22">
        <v>502.31502</v>
      </c>
      <c r="CI145" s="22">
        <v>445.76886999999999</v>
      </c>
      <c r="CJ145" s="22">
        <v>593.41134</v>
      </c>
      <c r="CK145" s="22">
        <v>606.07722999999999</v>
      </c>
      <c r="CL145" s="22">
        <v>423.09692999999999</v>
      </c>
      <c r="CM145" s="22">
        <v>428.98802000000001</v>
      </c>
      <c r="CN145" s="22">
        <v>519.93241</v>
      </c>
      <c r="CO145" s="22">
        <v>687.59807000000001</v>
      </c>
      <c r="CP145" s="22">
        <v>767.86117000000002</v>
      </c>
      <c r="CQ145" s="22">
        <v>645.59747000000004</v>
      </c>
      <c r="CR145" s="22">
        <v>514.91133000000002</v>
      </c>
      <c r="CS145" s="22">
        <v>807.98838999999998</v>
      </c>
      <c r="CT145" s="22">
        <v>835.88351999999998</v>
      </c>
      <c r="CU145" s="22">
        <v>471.12896000000001</v>
      </c>
      <c r="CV145" s="22">
        <v>484.10340000000002</v>
      </c>
      <c r="CW145" s="22">
        <v>601.18460000000005</v>
      </c>
      <c r="CX145" s="22">
        <v>620.47924999999998</v>
      </c>
      <c r="CY145" s="22">
        <v>680.65967000000001</v>
      </c>
      <c r="CZ145" s="22">
        <v>581.68105000000003</v>
      </c>
      <c r="DA145" s="22">
        <v>477.63440000000003</v>
      </c>
      <c r="DB145" s="22">
        <v>717.28134</v>
      </c>
      <c r="DC145" s="22">
        <v>739.67083000000002</v>
      </c>
      <c r="DD145" s="22">
        <v>441.64728000000002</v>
      </c>
      <c r="DE145" s="22">
        <v>452.06096000000002</v>
      </c>
      <c r="DF145" s="22">
        <v>557.30727000000002</v>
      </c>
      <c r="DG145" s="22" t="s">
        <v>65</v>
      </c>
      <c r="DH145" s="22" t="s">
        <v>64</v>
      </c>
      <c r="DI145" s="22">
        <v>740.11063000000001</v>
      </c>
      <c r="DJ145" s="22">
        <v>903.85724000000005</v>
      </c>
      <c r="DK145" s="22">
        <v>715.53763000000004</v>
      </c>
      <c r="DL145" s="22">
        <v>632.19287999999995</v>
      </c>
      <c r="DM145" s="22">
        <v>914.20214999999996</v>
      </c>
      <c r="DN145" s="22">
        <v>944.10820000000001</v>
      </c>
      <c r="DO145" s="22">
        <v>528.49193000000002</v>
      </c>
      <c r="DP145" s="22">
        <v>542.40166999999997</v>
      </c>
      <c r="DQ145" s="22">
        <v>650.61854000000005</v>
      </c>
      <c r="DR145" s="22">
        <v>967.20524999999998</v>
      </c>
      <c r="DS145" s="22">
        <v>1230.5489</v>
      </c>
      <c r="DT145" s="22">
        <v>935.00306999999998</v>
      </c>
      <c r="DU145" s="22">
        <v>735.05918999999994</v>
      </c>
      <c r="DV145" s="22">
        <v>1249.7954</v>
      </c>
      <c r="DW145" s="22">
        <v>1304.3813</v>
      </c>
      <c r="DX145" s="22">
        <v>593.59874000000002</v>
      </c>
      <c r="DY145" s="22">
        <v>618.98743000000002</v>
      </c>
      <c r="DZ145" s="22">
        <v>766.64666</v>
      </c>
      <c r="EA145" s="22">
        <v>871.44191000000001</v>
      </c>
      <c r="EB145" s="22">
        <v>1097.9034999999999</v>
      </c>
      <c r="EC145" s="22">
        <v>842.48194999999998</v>
      </c>
      <c r="ED145" s="22">
        <v>681.95991000000004</v>
      </c>
      <c r="EE145" s="22">
        <v>1114.0023000000001</v>
      </c>
      <c r="EF145" s="22">
        <v>1159.8189</v>
      </c>
      <c r="EG145" s="22">
        <v>555.92512999999997</v>
      </c>
      <c r="EH145" s="22">
        <v>577.23506999999995</v>
      </c>
      <c r="EI145" s="22">
        <v>708.55875000000003</v>
      </c>
      <c r="EJ145" s="22">
        <v>540.11198000000002</v>
      </c>
      <c r="EK145" s="22">
        <v>636.54219999999998</v>
      </c>
      <c r="EL145" s="22">
        <v>521.41348000000005</v>
      </c>
      <c r="EM145" s="22">
        <v>510.40917999999999</v>
      </c>
      <c r="EN145" s="22">
        <v>641.12669000000005</v>
      </c>
      <c r="EO145" s="22">
        <v>654.98879999999997</v>
      </c>
      <c r="EP145" s="22">
        <v>434.71368000000001</v>
      </c>
      <c r="EQ145" s="22">
        <v>441.16115000000002</v>
      </c>
      <c r="ER145" s="22">
        <v>525.82417999999996</v>
      </c>
      <c r="ES145" s="22">
        <v>743.78574000000003</v>
      </c>
      <c r="ET145" s="22">
        <v>929.76922999999999</v>
      </c>
      <c r="EU145" s="22">
        <v>718.24779999999998</v>
      </c>
      <c r="EV145" s="22">
        <v>602.21906999999999</v>
      </c>
      <c r="EW145" s="22">
        <v>942.36492999999996</v>
      </c>
      <c r="EX145" s="22">
        <v>978.43615999999997</v>
      </c>
      <c r="EY145" s="22">
        <v>492.64238</v>
      </c>
      <c r="EZ145" s="22">
        <v>509.41964000000002</v>
      </c>
      <c r="FA145" s="22">
        <v>629.46375999999998</v>
      </c>
      <c r="FB145" s="22">
        <v>658.64201000000003</v>
      </c>
      <c r="FC145" s="22">
        <v>811.67418999999995</v>
      </c>
      <c r="FD145" s="22">
        <v>635.98416999999995</v>
      </c>
      <c r="FE145" s="22">
        <v>555.32528000000002</v>
      </c>
      <c r="FF145" s="22">
        <v>821.45177999999999</v>
      </c>
      <c r="FG145" s="22">
        <v>849.67352000000005</v>
      </c>
      <c r="FH145" s="22">
        <v>459.47289000000001</v>
      </c>
      <c r="FI145" s="22">
        <v>472.59924000000001</v>
      </c>
      <c r="FJ145" s="22">
        <v>578.11677999999995</v>
      </c>
      <c r="FK145" s="22">
        <v>734.62719000000004</v>
      </c>
      <c r="FL145" s="22">
        <v>816.02187000000004</v>
      </c>
      <c r="FM145" s="22">
        <v>691.23518999999999</v>
      </c>
      <c r="FN145" s="22">
        <v>558.04373999999996</v>
      </c>
      <c r="FO145" s="22">
        <v>857.42963999999995</v>
      </c>
      <c r="FP145" s="22">
        <v>885.87928999999997</v>
      </c>
      <c r="FQ145" s="22">
        <v>513.29849000000002</v>
      </c>
      <c r="FR145" s="22">
        <v>526.53084999999999</v>
      </c>
      <c r="FS145" s="22">
        <v>641.18570999999997</v>
      </c>
      <c r="FT145" s="22">
        <v>897.24978999999996</v>
      </c>
      <c r="FU145" s="22">
        <v>1042.1765</v>
      </c>
      <c r="FV145" s="22">
        <v>847.21199999999999</v>
      </c>
      <c r="FW145" s="22">
        <v>632.63619000000006</v>
      </c>
      <c r="FX145" s="22">
        <v>1091.5572</v>
      </c>
      <c r="FY145" s="22">
        <v>1136.721</v>
      </c>
      <c r="FZ145" s="22">
        <v>564.73748999999998</v>
      </c>
      <c r="GA145" s="22">
        <v>585.74384999999995</v>
      </c>
      <c r="GB145" s="22">
        <v>728.87638000000004</v>
      </c>
      <c r="GC145" s="22">
        <v>825.40746999999999</v>
      </c>
      <c r="GD145" s="22">
        <v>948.42373999999995</v>
      </c>
      <c r="GE145" s="22">
        <v>778.77592000000004</v>
      </c>
      <c r="GF145" s="22">
        <v>593.19141999999999</v>
      </c>
      <c r="GG145" s="22">
        <v>994.05825000000004</v>
      </c>
      <c r="GH145" s="22">
        <v>1033.2329999999999</v>
      </c>
      <c r="GI145" s="22">
        <v>533.75954000000002</v>
      </c>
      <c r="GJ145" s="22">
        <v>551.98030000000006</v>
      </c>
      <c r="GK145" s="22">
        <v>682.41017999999997</v>
      </c>
      <c r="GL145" s="22">
        <v>538.17619000000002</v>
      </c>
      <c r="GM145" s="22">
        <v>560.62171000000001</v>
      </c>
      <c r="GN145" s="22">
        <v>502.31502</v>
      </c>
      <c r="GO145" s="22">
        <v>445.76886999999999</v>
      </c>
      <c r="GP145" s="22">
        <v>593.41134</v>
      </c>
      <c r="GQ145" s="22">
        <v>606.07722999999999</v>
      </c>
      <c r="GR145" s="22">
        <v>423.09692999999999</v>
      </c>
      <c r="GS145" s="22">
        <v>428.98802000000001</v>
      </c>
      <c r="GT145" s="22">
        <v>519.93241</v>
      </c>
      <c r="GU145" s="22">
        <v>687.59807000000001</v>
      </c>
      <c r="GV145" s="22">
        <v>767.86117000000002</v>
      </c>
      <c r="GW145" s="22">
        <v>645.59747000000004</v>
      </c>
      <c r="GX145" s="22">
        <v>514.91133000000002</v>
      </c>
      <c r="GY145" s="22">
        <v>807.98838999999998</v>
      </c>
      <c r="GZ145" s="22">
        <v>835.88351999999998</v>
      </c>
      <c r="HA145" s="22">
        <v>471.12896000000001</v>
      </c>
      <c r="HB145" s="22">
        <v>484.10340000000002</v>
      </c>
      <c r="HC145" s="22">
        <v>601.18460000000005</v>
      </c>
      <c r="HD145" s="22">
        <v>620.47924999999998</v>
      </c>
      <c r="HE145" s="22">
        <v>680.65967000000001</v>
      </c>
      <c r="HF145" s="22">
        <v>581.68105000000003</v>
      </c>
      <c r="HG145" s="22">
        <v>477.63440000000003</v>
      </c>
      <c r="HH145" s="22">
        <v>717.28134</v>
      </c>
      <c r="HI145" s="22">
        <v>739.67083000000002</v>
      </c>
      <c r="HJ145" s="22">
        <v>441.64728000000002</v>
      </c>
      <c r="HK145" s="22">
        <v>452.06096000000002</v>
      </c>
      <c r="HL145" s="22">
        <v>557.30727000000002</v>
      </c>
      <c r="HM145" s="22" t="s">
        <v>65</v>
      </c>
      <c r="HN145" s="22" t="s">
        <v>64</v>
      </c>
      <c r="HO145" s="22">
        <v>649.47636</v>
      </c>
      <c r="HP145" s="22">
        <v>773.43776000000003</v>
      </c>
      <c r="HQ145" s="22">
        <v>628.34087</v>
      </c>
      <c r="HR145" s="22">
        <v>588.06073000000004</v>
      </c>
      <c r="HS145" s="22">
        <v>780.36589000000004</v>
      </c>
      <c r="HT145" s="22">
        <v>800.75914999999998</v>
      </c>
      <c r="HU145" s="22">
        <v>500.79239000000001</v>
      </c>
      <c r="HV145" s="22">
        <v>510.27760000000001</v>
      </c>
      <c r="HW145" s="22">
        <v>604.74420999999995</v>
      </c>
      <c r="HX145" s="22">
        <v>899.33864000000005</v>
      </c>
      <c r="HY145" s="22">
        <v>1132.9204</v>
      </c>
      <c r="HZ145" s="22">
        <v>869.88045</v>
      </c>
      <c r="IA145" s="22">
        <v>700.59779000000003</v>
      </c>
      <c r="IB145" s="22">
        <v>1149.6724999999999</v>
      </c>
      <c r="IC145" s="22">
        <v>1197.2952</v>
      </c>
      <c r="ID145" s="22">
        <v>572.02683999999999</v>
      </c>
      <c r="IE145" s="22">
        <v>594.17686000000003</v>
      </c>
      <c r="IF145" s="22">
        <v>732.46636999999998</v>
      </c>
      <c r="IG145" s="22">
        <v>796.33902</v>
      </c>
      <c r="IH145" s="22">
        <v>989.67128000000002</v>
      </c>
      <c r="II145" s="22">
        <v>770.34050000000002</v>
      </c>
      <c r="IJ145" s="22">
        <v>644.78677000000005</v>
      </c>
      <c r="IK145" s="22">
        <v>1002.9603</v>
      </c>
      <c r="IL145" s="22">
        <v>1040.9432999999999</v>
      </c>
      <c r="IM145" s="22">
        <v>532.77804000000003</v>
      </c>
      <c r="IN145" s="22">
        <v>550.44448999999997</v>
      </c>
      <c r="IO145" s="22">
        <v>671.05457999999999</v>
      </c>
      <c r="IP145" s="22">
        <v>540.11198000000002</v>
      </c>
      <c r="IQ145" s="22">
        <v>636.54219999999998</v>
      </c>
      <c r="IR145" s="22">
        <v>521.41348000000005</v>
      </c>
      <c r="IS145" s="22">
        <v>510.40917999999999</v>
      </c>
      <c r="IT145" s="22">
        <v>641.12669000000005</v>
      </c>
      <c r="IU145" s="22">
        <v>654.98879999999997</v>
      </c>
      <c r="IV145" s="22">
        <v>434.71368000000001</v>
      </c>
      <c r="IW145" s="22">
        <v>441.16115000000002</v>
      </c>
      <c r="IX145" s="22">
        <v>525.82417999999996</v>
      </c>
      <c r="IY145" s="22">
        <v>776.57642999999996</v>
      </c>
      <c r="IZ145" s="22">
        <v>977.15665999999999</v>
      </c>
      <c r="JA145" s="22">
        <v>750.00327000000004</v>
      </c>
      <c r="JB145" s="22">
        <v>616.13936000000001</v>
      </c>
      <c r="JC145" s="22">
        <v>991.08651999999995</v>
      </c>
      <c r="JD145" s="22">
        <v>1030.8483000000001</v>
      </c>
      <c r="JE145" s="22">
        <v>501.31551000000002</v>
      </c>
      <c r="JF145" s="22">
        <v>519.80930000000001</v>
      </c>
      <c r="JG145" s="22">
        <v>645.97289999999998</v>
      </c>
      <c r="JH145" s="22">
        <v>680.38194999999996</v>
      </c>
      <c r="JI145" s="22">
        <v>843.06895999999995</v>
      </c>
      <c r="JJ145" s="22">
        <v>657.03872999999999</v>
      </c>
      <c r="JK145" s="22">
        <v>564.58878000000004</v>
      </c>
      <c r="JL145" s="22">
        <v>853.72879</v>
      </c>
      <c r="JM145" s="22">
        <v>884.39103</v>
      </c>
      <c r="JN145" s="22">
        <v>465.26348999999999</v>
      </c>
      <c r="JO145" s="22">
        <v>479.52494999999999</v>
      </c>
      <c r="JP145" s="22">
        <v>589.15787</v>
      </c>
      <c r="JQ145" s="22">
        <v>646.2183</v>
      </c>
      <c r="JR145" s="22">
        <v>692.61991</v>
      </c>
      <c r="JS145" s="22">
        <v>607.18880000000001</v>
      </c>
      <c r="JT145" s="22">
        <v>519.40562999999997</v>
      </c>
      <c r="JU145" s="22">
        <v>729.00833999999998</v>
      </c>
      <c r="JV145" s="22">
        <v>748.11028999999996</v>
      </c>
      <c r="JW145" s="22">
        <v>487.71674999999999</v>
      </c>
      <c r="JX145" s="22">
        <v>496.60135000000002</v>
      </c>
      <c r="JY145" s="22">
        <v>597.44925000000001</v>
      </c>
      <c r="JZ145" s="22">
        <v>829.90543000000002</v>
      </c>
      <c r="KA145" s="22">
        <v>950.96100000000001</v>
      </c>
      <c r="KB145" s="22">
        <v>783.54753000000005</v>
      </c>
      <c r="KC145" s="22">
        <v>600.53152999999998</v>
      </c>
      <c r="KD145" s="22">
        <v>996.28814999999997</v>
      </c>
      <c r="KE145" s="22">
        <v>1034.9332999999999</v>
      </c>
      <c r="KF145" s="22">
        <v>541.84384</v>
      </c>
      <c r="KG145" s="22">
        <v>559.81826000000001</v>
      </c>
      <c r="KH145" s="22">
        <v>692.79755</v>
      </c>
      <c r="KI145" s="22">
        <v>753.35040000000004</v>
      </c>
      <c r="KJ145" s="22">
        <v>849.17354</v>
      </c>
      <c r="KK145" s="22">
        <v>710.48715000000004</v>
      </c>
      <c r="KL145" s="22">
        <v>560.50307999999995</v>
      </c>
      <c r="KM145" s="22">
        <v>890.56928000000005</v>
      </c>
      <c r="KN145" s="22">
        <v>922.40364999999997</v>
      </c>
      <c r="KO145" s="22">
        <v>511.38085000000001</v>
      </c>
      <c r="KP145" s="22">
        <v>526.18749000000003</v>
      </c>
      <c r="KQ145" s="22">
        <v>645.83541000000002</v>
      </c>
      <c r="KR145" s="22">
        <v>538.17619000000002</v>
      </c>
      <c r="KS145" s="22">
        <v>560.62171000000001</v>
      </c>
      <c r="KT145" s="22">
        <v>502.31502</v>
      </c>
      <c r="KU145" s="22">
        <v>445.76886999999999</v>
      </c>
      <c r="KV145" s="22">
        <v>593.41134</v>
      </c>
      <c r="KW145" s="22">
        <v>606.07722999999999</v>
      </c>
      <c r="KX145" s="22">
        <v>423.09692999999999</v>
      </c>
      <c r="KY145" s="22">
        <v>428.98802000000001</v>
      </c>
      <c r="KZ145" s="22">
        <v>519.93241</v>
      </c>
      <c r="LA145" s="22">
        <v>717.44683999999995</v>
      </c>
      <c r="LB145" s="22">
        <v>811.78294000000005</v>
      </c>
      <c r="LC145" s="22">
        <v>674.36672999999996</v>
      </c>
      <c r="LD145" s="22">
        <v>525.9787</v>
      </c>
      <c r="LE145" s="22">
        <v>853.32512999999994</v>
      </c>
      <c r="LF145" s="22">
        <v>884.84343000000001</v>
      </c>
      <c r="LG145" s="22">
        <v>477.23736000000002</v>
      </c>
      <c r="LH145" s="22">
        <v>491.89697999999999</v>
      </c>
      <c r="LI145" s="22">
        <v>614.17417999999998</v>
      </c>
      <c r="LJ145" s="22">
        <v>640.69493999999997</v>
      </c>
      <c r="LK145" s="22">
        <v>710.43380999999999</v>
      </c>
      <c r="LL145" s="22">
        <v>601.16511000000003</v>
      </c>
      <c r="LM145" s="22">
        <v>485.09656999999999</v>
      </c>
      <c r="LN145" s="22">
        <v>748.01512000000002</v>
      </c>
      <c r="LO145" s="22">
        <v>772.86514999999997</v>
      </c>
      <c r="LP145" s="22">
        <v>445.74200000000002</v>
      </c>
      <c r="LQ145" s="22">
        <v>457.30011000000002</v>
      </c>
      <c r="LR145" s="22">
        <v>566.23496</v>
      </c>
      <c r="LS145" s="22" t="s">
        <v>65</v>
      </c>
      <c r="LT145" s="22" t="s">
        <v>64</v>
      </c>
      <c r="LU145" s="22">
        <v>930.81431999999995</v>
      </c>
      <c r="LV145" s="22">
        <v>1728.9291000000001</v>
      </c>
      <c r="LW145" s="22">
        <v>1934.2476999999999</v>
      </c>
      <c r="LX145" s="22">
        <v>1710.4377999999999</v>
      </c>
      <c r="LY145" s="22">
        <v>1450.7168999999999</v>
      </c>
      <c r="LZ145" s="22">
        <v>1958.1881000000001</v>
      </c>
      <c r="MA145" s="22">
        <v>2011.5001999999999</v>
      </c>
      <c r="MB145" s="22">
        <v>1377.0002999999999</v>
      </c>
      <c r="MC145" s="22">
        <v>1401.7964999999999</v>
      </c>
      <c r="MD145" s="22" t="s">
        <v>65</v>
      </c>
      <c r="ME145" s="22" t="s">
        <v>64</v>
      </c>
      <c r="MF145" s="22">
        <v>2537.4796999999999</v>
      </c>
      <c r="MG145" s="22">
        <v>2978.0302000000001</v>
      </c>
      <c r="MH145" s="22">
        <v>2459.1660000000002</v>
      </c>
      <c r="MI145" s="22">
        <v>1868.0926999999999</v>
      </c>
      <c r="MJ145" s="22">
        <v>3062.1421999999998</v>
      </c>
      <c r="MK145" s="22">
        <v>3184.5454</v>
      </c>
      <c r="ML145" s="22">
        <v>1693.6025</v>
      </c>
      <c r="MM145" s="22">
        <v>1750.5340000000001</v>
      </c>
      <c r="MN145" s="22">
        <v>1973.4487999999999</v>
      </c>
      <c r="MO145" s="22">
        <v>2853.9832999999999</v>
      </c>
      <c r="MP145" s="22">
        <v>3294.6095</v>
      </c>
      <c r="MQ145" s="22">
        <v>2775.6531</v>
      </c>
      <c r="MR145" s="22">
        <v>2184.4757</v>
      </c>
      <c r="MS145" s="22">
        <v>3378.7386000000001</v>
      </c>
      <c r="MT145" s="22">
        <v>3501.1633999999999</v>
      </c>
      <c r="MU145" s="22">
        <v>2009.9543000000001</v>
      </c>
      <c r="MV145" s="22">
        <v>2066.8959</v>
      </c>
      <c r="MW145" s="22">
        <v>2289.9769000000001</v>
      </c>
      <c r="MX145" s="22" t="s">
        <v>65</v>
      </c>
      <c r="MY145" s="22" t="s">
        <v>64</v>
      </c>
      <c r="MZ145" s="22">
        <v>12.414203000000001</v>
      </c>
      <c r="NA145" s="22">
        <v>11.869194</v>
      </c>
      <c r="NB145" s="22">
        <v>12.838402</v>
      </c>
      <c r="NC145" s="22">
        <v>12.375126</v>
      </c>
      <c r="ND145" s="22">
        <v>11.837459000000001</v>
      </c>
      <c r="NE145" s="22">
        <v>12.887791</v>
      </c>
      <c r="NF145" s="22">
        <v>12.998161</v>
      </c>
      <c r="NG145" s="22">
        <v>11.684820999999999</v>
      </c>
      <c r="NH145" s="22">
        <v>11.736155999999999</v>
      </c>
      <c r="NI145" s="22">
        <v>8.3707984999999994</v>
      </c>
      <c r="NJ145" s="22">
        <v>7.8266618000000001</v>
      </c>
      <c r="NK145" s="22">
        <v>8.7943190999999992</v>
      </c>
      <c r="NL145" s="22">
        <v>8.3317847</v>
      </c>
      <c r="NM145" s="22">
        <v>7.7949776999999996</v>
      </c>
      <c r="NN145" s="22">
        <v>8.8436290999999994</v>
      </c>
      <c r="NO145" s="22">
        <v>8.9538229000000005</v>
      </c>
      <c r="NP145" s="22">
        <v>7.6425836</v>
      </c>
      <c r="NQ145" s="22">
        <v>7.6938364000000004</v>
      </c>
      <c r="NR145" s="22">
        <v>13.426636</v>
      </c>
      <c r="NS145" s="22">
        <v>9.3824003999999999</v>
      </c>
      <c r="NT145" s="22" t="s">
        <v>65</v>
      </c>
      <c r="NU145" s="22" t="s">
        <v>64</v>
      </c>
      <c r="NV145" s="22">
        <v>0.19918765999999999</v>
      </c>
      <c r="NW145" s="22">
        <v>0.13923152</v>
      </c>
      <c r="NX145" s="22">
        <v>0.10736809</v>
      </c>
      <c r="NY145" s="22">
        <v>0.11712785000000001</v>
      </c>
      <c r="NZ145" s="22">
        <v>7.5788989000000001E-2</v>
      </c>
      <c r="OA145" s="22">
        <v>0.10736809</v>
      </c>
      <c r="OB145" s="22">
        <v>0.11712785000000001</v>
      </c>
      <c r="OC145" s="22">
        <v>7.5788989000000001E-2</v>
      </c>
      <c r="OD145" s="22">
        <v>0.20947114</v>
      </c>
      <c r="OE145" s="22">
        <v>0.20947114</v>
      </c>
      <c r="OF145" s="22">
        <v>2.1135358000000002</v>
      </c>
      <c r="OG145" s="22">
        <v>0.48675816</v>
      </c>
      <c r="OH145" s="22">
        <v>3.0398983999999998</v>
      </c>
      <c r="OI145" s="22">
        <v>0.16744898</v>
      </c>
      <c r="OJ145" s="22" t="s">
        <v>65</v>
      </c>
      <c r="OK145" s="22" t="s">
        <v>64</v>
      </c>
      <c r="OL145" s="22">
        <v>144.28847999999999</v>
      </c>
      <c r="OM145" s="22">
        <v>170.98803000000001</v>
      </c>
      <c r="ON145" s="22">
        <v>134.78386</v>
      </c>
      <c r="OO145" s="22">
        <v>170.71413999999999</v>
      </c>
      <c r="OP145" s="22">
        <v>170.71413999999999</v>
      </c>
      <c r="OQ145" s="22">
        <v>170.71413999999999</v>
      </c>
      <c r="OR145" s="22">
        <v>134.78386</v>
      </c>
      <c r="OS145" s="22">
        <v>134.78386</v>
      </c>
      <c r="OT145" s="22">
        <v>144.28847999999999</v>
      </c>
      <c r="OU145" s="22">
        <v>166.13475</v>
      </c>
      <c r="OV145" s="22">
        <v>148.76369</v>
      </c>
      <c r="OW145" s="22">
        <v>145.29848999999999</v>
      </c>
      <c r="OX145" s="22">
        <v>148.76369</v>
      </c>
      <c r="OY145" s="22">
        <v>166.84392</v>
      </c>
      <c r="OZ145" s="22">
        <v>166.84392</v>
      </c>
      <c r="PA145" s="22">
        <v>145.29848999999999</v>
      </c>
      <c r="PB145" s="22">
        <v>145.29848999999999</v>
      </c>
      <c r="PC145" s="22">
        <v>166.13475</v>
      </c>
    </row>
    <row r="146" spans="1:421">
      <c r="A146" s="22" t="s">
        <v>66</v>
      </c>
      <c r="B146" s="22" t="s">
        <v>64</v>
      </c>
      <c r="C146" s="22">
        <v>70.817065999999997</v>
      </c>
      <c r="D146" s="22">
        <v>171.27171999999999</v>
      </c>
      <c r="E146" s="22">
        <v>176.33471</v>
      </c>
      <c r="F146" s="22">
        <v>482.92532999999997</v>
      </c>
      <c r="G146" s="22">
        <v>260.65870999999999</v>
      </c>
      <c r="H146" s="22">
        <v>89.303228000000004</v>
      </c>
      <c r="I146" s="22">
        <v>34.357315</v>
      </c>
      <c r="J146" s="22">
        <v>240.60494</v>
      </c>
      <c r="K146" s="22">
        <v>336.97118999999998</v>
      </c>
      <c r="L146" s="22">
        <v>105.65519</v>
      </c>
      <c r="M146" s="22">
        <v>283.18403999999998</v>
      </c>
      <c r="N146" s="22">
        <v>304.15528999999998</v>
      </c>
      <c r="O146" s="22">
        <v>856.58321000000001</v>
      </c>
      <c r="P146" s="22">
        <v>445.30385999999999</v>
      </c>
      <c r="Q146" s="22">
        <v>128.22982999999999</v>
      </c>
      <c r="R146" s="22">
        <v>41.442104</v>
      </c>
      <c r="S146" s="22">
        <v>423.08012000000002</v>
      </c>
      <c r="T146" s="22">
        <v>602.64462000000003</v>
      </c>
      <c r="U146" s="22">
        <v>92.633540999999994</v>
      </c>
      <c r="V146" s="22">
        <v>242.59288000000001</v>
      </c>
      <c r="W146" s="22">
        <v>258.45521000000002</v>
      </c>
      <c r="X146" s="22">
        <v>723.58757000000003</v>
      </c>
      <c r="Y146" s="22">
        <v>378.98865000000001</v>
      </c>
      <c r="Z146" s="22">
        <v>113.32162</v>
      </c>
      <c r="AA146" s="22">
        <v>38.335527999999996</v>
      </c>
      <c r="AB146" s="22">
        <v>358.09883000000002</v>
      </c>
      <c r="AC146" s="22">
        <v>508.22609</v>
      </c>
      <c r="AD146" s="22">
        <v>43.065812999999999</v>
      </c>
      <c r="AE146" s="22">
        <v>99.380144000000001</v>
      </c>
      <c r="AF146" s="22">
        <v>94.254670000000004</v>
      </c>
      <c r="AG146" s="22">
        <v>255.97789</v>
      </c>
      <c r="AH146" s="22">
        <v>144.49504999999999</v>
      </c>
      <c r="AI146" s="22">
        <v>58.547837000000001</v>
      </c>
      <c r="AJ146" s="22">
        <v>23.042701000000001</v>
      </c>
      <c r="AK146" s="22">
        <v>126.49086</v>
      </c>
      <c r="AL146" s="22">
        <v>177.45984999999999</v>
      </c>
      <c r="AM146" s="22">
        <v>75.372668000000004</v>
      </c>
      <c r="AN146" s="22">
        <v>203.10414</v>
      </c>
      <c r="AO146" s="22">
        <v>212.70379</v>
      </c>
      <c r="AP146" s="22">
        <v>602.20388000000003</v>
      </c>
      <c r="AQ146" s="22">
        <v>315.60602999999998</v>
      </c>
      <c r="AR146" s="22">
        <v>94.654653999999994</v>
      </c>
      <c r="AS146" s="22">
        <v>29.633481</v>
      </c>
      <c r="AT146" s="22">
        <v>295.57593000000003</v>
      </c>
      <c r="AU146" s="22">
        <v>423.62752999999998</v>
      </c>
      <c r="AV146" s="22">
        <v>63.247565999999999</v>
      </c>
      <c r="AW146" s="22">
        <v>165.35717</v>
      </c>
      <c r="AX146" s="22">
        <v>170.22183000000001</v>
      </c>
      <c r="AY146" s="22">
        <v>478.60714999999999</v>
      </c>
      <c r="AZ146" s="22">
        <v>253.95846</v>
      </c>
      <c r="BA146" s="22">
        <v>80.766514999999998</v>
      </c>
      <c r="BB146" s="22">
        <v>26.722823999999999</v>
      </c>
      <c r="BC146" s="22">
        <v>235.18084999999999</v>
      </c>
      <c r="BD146" s="22">
        <v>335.88251000000002</v>
      </c>
      <c r="BE146" s="22">
        <v>66.747078999999999</v>
      </c>
      <c r="BF146" s="22">
        <v>156.59557000000001</v>
      </c>
      <c r="BG146" s="22">
        <v>171.05269000000001</v>
      </c>
      <c r="BH146" s="22">
        <v>451.70370000000003</v>
      </c>
      <c r="BI146" s="22">
        <v>245.32667000000001</v>
      </c>
      <c r="BJ146" s="22">
        <v>82.722325999999995</v>
      </c>
      <c r="BK146" s="22">
        <v>36.326096</v>
      </c>
      <c r="BL146" s="22">
        <v>232.04062999999999</v>
      </c>
      <c r="BM146" s="22">
        <v>318.88843000000003</v>
      </c>
      <c r="BN146" s="22">
        <v>92.059873999999994</v>
      </c>
      <c r="BO146" s="22">
        <v>234.00676000000001</v>
      </c>
      <c r="BP146" s="22">
        <v>261.77094</v>
      </c>
      <c r="BQ146" s="22">
        <v>714.61989000000005</v>
      </c>
      <c r="BR146" s="22">
        <v>375.96856000000002</v>
      </c>
      <c r="BS146" s="22">
        <v>111.15112999999999</v>
      </c>
      <c r="BT146" s="22">
        <v>42.355206000000003</v>
      </c>
      <c r="BU146" s="22">
        <v>361.09589999999997</v>
      </c>
      <c r="BV146" s="22">
        <v>502.12436000000002</v>
      </c>
      <c r="BW146" s="22">
        <v>82.128118000000001</v>
      </c>
      <c r="BX146" s="22">
        <v>204.82241999999999</v>
      </c>
      <c r="BY146" s="22">
        <v>227.97278</v>
      </c>
      <c r="BZ146" s="22">
        <v>617.77089000000001</v>
      </c>
      <c r="CA146" s="22">
        <v>327.22300000000001</v>
      </c>
      <c r="CB146" s="22">
        <v>99.688732000000002</v>
      </c>
      <c r="CC146" s="22">
        <v>39.448186999999997</v>
      </c>
      <c r="CD146" s="22">
        <v>313.31396000000001</v>
      </c>
      <c r="CE146" s="22">
        <v>434.52922000000001</v>
      </c>
      <c r="CF146" s="22">
        <v>39.559168</v>
      </c>
      <c r="CG146" s="22">
        <v>86.431291000000002</v>
      </c>
      <c r="CH146" s="22">
        <v>90.061931999999999</v>
      </c>
      <c r="CI146" s="22">
        <v>228.95500000000001</v>
      </c>
      <c r="CJ146" s="22">
        <v>131.30644000000001</v>
      </c>
      <c r="CK146" s="22">
        <v>52.775986000000003</v>
      </c>
      <c r="CL146" s="22">
        <v>24.995156999999999</v>
      </c>
      <c r="CM146" s="22">
        <v>119.51631</v>
      </c>
      <c r="CN146" s="22">
        <v>162.04159999999999</v>
      </c>
      <c r="CO146" s="22">
        <v>62.896509000000002</v>
      </c>
      <c r="CP146" s="22">
        <v>157.87769</v>
      </c>
      <c r="CQ146" s="22">
        <v>173.81959000000001</v>
      </c>
      <c r="CR146" s="22">
        <v>471.76938000000001</v>
      </c>
      <c r="CS146" s="22">
        <v>251.91586000000001</v>
      </c>
      <c r="CT146" s="22">
        <v>78.961802000000006</v>
      </c>
      <c r="CU146" s="22">
        <v>30.517689000000001</v>
      </c>
      <c r="CV146" s="22">
        <v>238.68940000000001</v>
      </c>
      <c r="CW146" s="22">
        <v>331.26382999999998</v>
      </c>
      <c r="CX146" s="22">
        <v>53.840541000000002</v>
      </c>
      <c r="CY146" s="22">
        <v>131.21017000000001</v>
      </c>
      <c r="CZ146" s="22">
        <v>142.91252</v>
      </c>
      <c r="DA146" s="22">
        <v>383.14922999999999</v>
      </c>
      <c r="DB146" s="22">
        <v>207.3476</v>
      </c>
      <c r="DC146" s="22">
        <v>68.529380000000003</v>
      </c>
      <c r="DD146" s="22">
        <v>27.894034999999999</v>
      </c>
      <c r="DE146" s="22">
        <v>194.97900999999999</v>
      </c>
      <c r="DF146" s="22">
        <v>269.41466000000003</v>
      </c>
      <c r="DG146" s="22" t="s">
        <v>66</v>
      </c>
      <c r="DH146" s="22" t="s">
        <v>64</v>
      </c>
      <c r="DI146" s="22">
        <v>74.134281000000001</v>
      </c>
      <c r="DJ146" s="22">
        <v>182.03567000000001</v>
      </c>
      <c r="DK146" s="22">
        <v>188.54798</v>
      </c>
      <c r="DL146" s="22">
        <v>519.23506999999995</v>
      </c>
      <c r="DM146" s="22">
        <v>278.72257000000002</v>
      </c>
      <c r="DN146" s="22">
        <v>93.300503000000006</v>
      </c>
      <c r="DO146" s="22">
        <v>34.915652000000001</v>
      </c>
      <c r="DP146" s="22">
        <v>258.09415999999999</v>
      </c>
      <c r="DQ146" s="22">
        <v>362.01585</v>
      </c>
      <c r="DR146" s="22">
        <v>111.31498999999999</v>
      </c>
      <c r="DS146" s="22">
        <v>297.35784999999998</v>
      </c>
      <c r="DT146" s="22">
        <v>323.34048000000001</v>
      </c>
      <c r="DU146" s="22">
        <v>912.31308000000001</v>
      </c>
      <c r="DV146" s="22">
        <v>473.31871999999998</v>
      </c>
      <c r="DW146" s="22">
        <v>134.87790000000001</v>
      </c>
      <c r="DX146" s="22">
        <v>42.923741</v>
      </c>
      <c r="DY146" s="22">
        <v>450.27933000000002</v>
      </c>
      <c r="DZ146" s="22">
        <v>635.60668999999996</v>
      </c>
      <c r="EA146" s="22">
        <v>97.319023999999999</v>
      </c>
      <c r="EB146" s="22">
        <v>255.13820999999999</v>
      </c>
      <c r="EC146" s="22">
        <v>274.79468000000003</v>
      </c>
      <c r="ED146" s="22">
        <v>771.37810000000002</v>
      </c>
      <c r="EE146" s="22">
        <v>402.90933999999999</v>
      </c>
      <c r="EF146" s="22">
        <v>118.83994</v>
      </c>
      <c r="EG146" s="22">
        <v>39.427646000000003</v>
      </c>
      <c r="EH146" s="22">
        <v>381.34046999999998</v>
      </c>
      <c r="EI146" s="22">
        <v>537.54816000000005</v>
      </c>
      <c r="EJ146" s="22">
        <v>43.065812999999999</v>
      </c>
      <c r="EK146" s="22">
        <v>99.380144000000001</v>
      </c>
      <c r="EL146" s="22">
        <v>94.254670000000004</v>
      </c>
      <c r="EM146" s="22">
        <v>255.97789</v>
      </c>
      <c r="EN146" s="22">
        <v>144.49504999999999</v>
      </c>
      <c r="EO146" s="22">
        <v>58.547837000000001</v>
      </c>
      <c r="EP146" s="22">
        <v>23.042701000000001</v>
      </c>
      <c r="EQ146" s="22">
        <v>126.49086</v>
      </c>
      <c r="ER146" s="22">
        <v>177.45984999999999</v>
      </c>
      <c r="ES146" s="22">
        <v>76.493553000000006</v>
      </c>
      <c r="ET146" s="22">
        <v>203.10414</v>
      </c>
      <c r="EU146" s="22">
        <v>215.52871999999999</v>
      </c>
      <c r="EV146" s="22">
        <v>609.65021999999999</v>
      </c>
      <c r="EW146" s="22">
        <v>319.55574000000001</v>
      </c>
      <c r="EX146" s="22">
        <v>95.908658000000003</v>
      </c>
      <c r="EY146" s="22">
        <v>30.224875999999998</v>
      </c>
      <c r="EZ146" s="22">
        <v>299.41194000000002</v>
      </c>
      <c r="FA146" s="22">
        <v>423.62752999999998</v>
      </c>
      <c r="FB146" s="22">
        <v>63.990670999999999</v>
      </c>
      <c r="FC146" s="22">
        <v>165.35717</v>
      </c>
      <c r="FD146" s="22">
        <v>172.09466</v>
      </c>
      <c r="FE146" s="22">
        <v>483.54379999999998</v>
      </c>
      <c r="FF146" s="22">
        <v>256.57697000000002</v>
      </c>
      <c r="FG146" s="22">
        <v>81.597874000000004</v>
      </c>
      <c r="FH146" s="22">
        <v>27.114898</v>
      </c>
      <c r="FI146" s="22">
        <v>237.72398999999999</v>
      </c>
      <c r="FJ146" s="22">
        <v>335.88251000000002</v>
      </c>
      <c r="FK146" s="22">
        <v>69.930054999999996</v>
      </c>
      <c r="FL146" s="22">
        <v>166.92347000000001</v>
      </c>
      <c r="FM146" s="22">
        <v>183.06270000000001</v>
      </c>
      <c r="FN146" s="22">
        <v>487.05486999999999</v>
      </c>
      <c r="FO146" s="22">
        <v>262.90312999999998</v>
      </c>
      <c r="FP146" s="22">
        <v>86.510986000000003</v>
      </c>
      <c r="FQ146" s="22">
        <v>36.912154000000001</v>
      </c>
      <c r="FR146" s="22">
        <v>249.22201999999999</v>
      </c>
      <c r="FS146" s="22">
        <v>343.35476</v>
      </c>
      <c r="FT146" s="22">
        <v>95.462031999999994</v>
      </c>
      <c r="FU146" s="22">
        <v>245.23479</v>
      </c>
      <c r="FV146" s="22">
        <v>274.90552000000002</v>
      </c>
      <c r="FW146" s="22">
        <v>753.4434</v>
      </c>
      <c r="FX146" s="22">
        <v>395.15915999999999</v>
      </c>
      <c r="FY146" s="22">
        <v>115.13664</v>
      </c>
      <c r="FZ146" s="22">
        <v>42.891533000000003</v>
      </c>
      <c r="GA146" s="22">
        <v>379.93344000000002</v>
      </c>
      <c r="GB146" s="22">
        <v>528.99266999999998</v>
      </c>
      <c r="GC146" s="22">
        <v>85.682409000000007</v>
      </c>
      <c r="GD146" s="22">
        <v>216.31457</v>
      </c>
      <c r="GE146" s="22">
        <v>241.3569</v>
      </c>
      <c r="GF146" s="22">
        <v>657.13111000000004</v>
      </c>
      <c r="GG146" s="22">
        <v>346.77652999999998</v>
      </c>
      <c r="GH146" s="22">
        <v>103.88697999999999</v>
      </c>
      <c r="GI146" s="22">
        <v>40.109616000000003</v>
      </c>
      <c r="GJ146" s="22">
        <v>332.45738</v>
      </c>
      <c r="GK146" s="22">
        <v>461.78724999999997</v>
      </c>
      <c r="GL146" s="22">
        <v>39.559168</v>
      </c>
      <c r="GM146" s="22">
        <v>86.431291000000002</v>
      </c>
      <c r="GN146" s="22">
        <v>90.061931999999999</v>
      </c>
      <c r="GO146" s="22">
        <v>228.95500000000001</v>
      </c>
      <c r="GP146" s="22">
        <v>131.30644000000001</v>
      </c>
      <c r="GQ146" s="22">
        <v>52.775986000000003</v>
      </c>
      <c r="GR146" s="22">
        <v>24.995156999999999</v>
      </c>
      <c r="GS146" s="22">
        <v>119.51631</v>
      </c>
      <c r="GT146" s="22">
        <v>162.04159999999999</v>
      </c>
      <c r="GU146" s="22">
        <v>62.896509000000002</v>
      </c>
      <c r="GV146" s="22">
        <v>157.87769</v>
      </c>
      <c r="GW146" s="22">
        <v>173.81959000000001</v>
      </c>
      <c r="GX146" s="22">
        <v>471.76938000000001</v>
      </c>
      <c r="GY146" s="22">
        <v>251.91586000000001</v>
      </c>
      <c r="GZ146" s="22">
        <v>78.961802000000006</v>
      </c>
      <c r="HA146" s="22">
        <v>30.517689000000001</v>
      </c>
      <c r="HB146" s="22">
        <v>238.68940000000001</v>
      </c>
      <c r="HC146" s="22">
        <v>331.26382999999998</v>
      </c>
      <c r="HD146" s="22">
        <v>53.840541000000002</v>
      </c>
      <c r="HE146" s="22">
        <v>131.21017000000001</v>
      </c>
      <c r="HF146" s="22">
        <v>142.91252</v>
      </c>
      <c r="HG146" s="22">
        <v>383.14922999999999</v>
      </c>
      <c r="HH146" s="22">
        <v>207.3476</v>
      </c>
      <c r="HI146" s="22">
        <v>68.529380000000003</v>
      </c>
      <c r="HJ146" s="22">
        <v>27.894034999999999</v>
      </c>
      <c r="HK146" s="22">
        <v>194.97900999999999</v>
      </c>
      <c r="HL146" s="22">
        <v>269.41466000000003</v>
      </c>
      <c r="HM146" s="22" t="s">
        <v>66</v>
      </c>
      <c r="HN146" s="22" t="s">
        <v>64</v>
      </c>
      <c r="HO146" s="22">
        <v>60.065323999999997</v>
      </c>
      <c r="HP146" s="22">
        <v>137.41896</v>
      </c>
      <c r="HQ146" s="22">
        <v>136.98016000000001</v>
      </c>
      <c r="HR146" s="22">
        <v>367.53764999999999</v>
      </c>
      <c r="HS146" s="22">
        <v>203.52959000000001</v>
      </c>
      <c r="HT146" s="22">
        <v>77.088282000000007</v>
      </c>
      <c r="HU146" s="22">
        <v>32.216616999999999</v>
      </c>
      <c r="HV146" s="22">
        <v>184.40445</v>
      </c>
      <c r="HW146" s="22">
        <v>256.94682</v>
      </c>
      <c r="HX146" s="22">
        <v>101.10987</v>
      </c>
      <c r="HY146" s="22">
        <v>264.59606000000002</v>
      </c>
      <c r="HZ146" s="22">
        <v>285.74446</v>
      </c>
      <c r="IA146" s="22">
        <v>801.16117999999994</v>
      </c>
      <c r="IB146" s="22">
        <v>418.16642999999999</v>
      </c>
      <c r="IC146" s="22">
        <v>122.89829</v>
      </c>
      <c r="ID146" s="22">
        <v>41.098655999999998</v>
      </c>
      <c r="IE146" s="22">
        <v>396.49056000000002</v>
      </c>
      <c r="IF146" s="22">
        <v>558.84959000000003</v>
      </c>
      <c r="IG146" s="22">
        <v>85.815745000000007</v>
      </c>
      <c r="IH146" s="22">
        <v>218.36698000000001</v>
      </c>
      <c r="II146" s="22">
        <v>232.44508999999999</v>
      </c>
      <c r="IJ146" s="22">
        <v>646.42345</v>
      </c>
      <c r="IK146" s="22">
        <v>340.95402999999999</v>
      </c>
      <c r="IL146" s="22">
        <v>105.45371</v>
      </c>
      <c r="IM146" s="22">
        <v>37.320186</v>
      </c>
      <c r="IN146" s="22">
        <v>320.77409999999998</v>
      </c>
      <c r="IO146" s="22">
        <v>451.15411999999998</v>
      </c>
      <c r="IP146" s="22">
        <v>43.065812999999999</v>
      </c>
      <c r="IQ146" s="22">
        <v>99.380144000000001</v>
      </c>
      <c r="IR146" s="22">
        <v>94.254670000000004</v>
      </c>
      <c r="IS146" s="22">
        <v>255.97789</v>
      </c>
      <c r="IT146" s="22">
        <v>144.49504999999999</v>
      </c>
      <c r="IU146" s="22">
        <v>58.547837000000001</v>
      </c>
      <c r="IV146" s="22">
        <v>23.042701000000001</v>
      </c>
      <c r="IW146" s="22">
        <v>126.49086</v>
      </c>
      <c r="IX146" s="22">
        <v>177.45984999999999</v>
      </c>
      <c r="IY146" s="22">
        <v>82.041426999999999</v>
      </c>
      <c r="IZ146" s="22">
        <v>220.24601999999999</v>
      </c>
      <c r="JA146" s="22">
        <v>235.69982999999999</v>
      </c>
      <c r="JB146" s="22">
        <v>668.32258000000002</v>
      </c>
      <c r="JC146" s="22">
        <v>348.54770000000002</v>
      </c>
      <c r="JD146" s="22">
        <v>102.01864</v>
      </c>
      <c r="JE146" s="22">
        <v>31.437017000000001</v>
      </c>
      <c r="JF146" s="22">
        <v>328.16539</v>
      </c>
      <c r="JG146" s="22">
        <v>464.54944999999998</v>
      </c>
      <c r="JH146" s="22">
        <v>67.660292999999996</v>
      </c>
      <c r="JI146" s="22">
        <v>176.6944</v>
      </c>
      <c r="JJ146" s="22">
        <v>185.43416999999999</v>
      </c>
      <c r="JK146" s="22">
        <v>522.34446000000003</v>
      </c>
      <c r="JL146" s="22">
        <v>275.75049000000001</v>
      </c>
      <c r="JM146" s="22">
        <v>85.639937000000003</v>
      </c>
      <c r="JN146" s="22">
        <v>27.917169999999999</v>
      </c>
      <c r="JO146" s="22">
        <v>256.73885000000001</v>
      </c>
      <c r="JP146" s="22">
        <v>362.94916000000001</v>
      </c>
      <c r="JQ146" s="22">
        <v>56.286451</v>
      </c>
      <c r="JR146" s="22">
        <v>123.61802</v>
      </c>
      <c r="JS146" s="22">
        <v>132.32827</v>
      </c>
      <c r="JT146" s="22">
        <v>338.56387999999998</v>
      </c>
      <c r="JU146" s="22">
        <v>189.34442000000001</v>
      </c>
      <c r="JV146" s="22">
        <v>70.909433000000007</v>
      </c>
      <c r="JW146" s="22">
        <v>34.198394999999998</v>
      </c>
      <c r="JX146" s="22">
        <v>176.74963</v>
      </c>
      <c r="JY146" s="22">
        <v>240.32225</v>
      </c>
      <c r="JZ146" s="22">
        <v>85.798807999999994</v>
      </c>
      <c r="KA146" s="22">
        <v>214.74438000000001</v>
      </c>
      <c r="KB146" s="22">
        <v>239.37146000000001</v>
      </c>
      <c r="KC146" s="22">
        <v>649.60094000000004</v>
      </c>
      <c r="KD146" s="22">
        <v>343.48871000000003</v>
      </c>
      <c r="KE146" s="22">
        <v>103.8831</v>
      </c>
      <c r="KF146" s="22">
        <v>40.845100000000002</v>
      </c>
      <c r="KG146" s="22">
        <v>329.24023</v>
      </c>
      <c r="KH146" s="22">
        <v>457.01461999999998</v>
      </c>
      <c r="KI146" s="22">
        <v>74.926714000000004</v>
      </c>
      <c r="KJ146" s="22">
        <v>182.19013000000001</v>
      </c>
      <c r="KK146" s="22">
        <v>201.47236000000001</v>
      </c>
      <c r="KL146" s="22">
        <v>540.40841</v>
      </c>
      <c r="KM146" s="22">
        <v>288.85091999999997</v>
      </c>
      <c r="KN146" s="22">
        <v>91.472944999999996</v>
      </c>
      <c r="KO146" s="22">
        <v>37.933906</v>
      </c>
      <c r="KP146" s="22">
        <v>275.50283999999999</v>
      </c>
      <c r="KQ146" s="22">
        <v>380.87472000000002</v>
      </c>
      <c r="KR146" s="22">
        <v>39.559168</v>
      </c>
      <c r="KS146" s="22">
        <v>86.431291000000002</v>
      </c>
      <c r="KT146" s="22">
        <v>90.061931999999999</v>
      </c>
      <c r="KU146" s="22">
        <v>228.95500000000001</v>
      </c>
      <c r="KV146" s="22">
        <v>131.30644000000001</v>
      </c>
      <c r="KW146" s="22">
        <v>52.775986000000003</v>
      </c>
      <c r="KX146" s="22">
        <v>24.995156999999999</v>
      </c>
      <c r="KY146" s="22">
        <v>119.51631</v>
      </c>
      <c r="KZ146" s="22">
        <v>162.04159999999999</v>
      </c>
      <c r="LA146" s="22">
        <v>68.136439999999993</v>
      </c>
      <c r="LB146" s="22">
        <v>174.47815</v>
      </c>
      <c r="LC146" s="22">
        <v>193.43088</v>
      </c>
      <c r="LD146" s="22">
        <v>529.13966000000005</v>
      </c>
      <c r="LE146" s="22">
        <v>280.16318999999999</v>
      </c>
      <c r="LF146" s="22">
        <v>84.744988000000006</v>
      </c>
      <c r="LG146" s="22">
        <v>31.516204999999999</v>
      </c>
      <c r="LH146" s="22">
        <v>266.72631000000001</v>
      </c>
      <c r="LI146" s="22">
        <v>371.18851000000001</v>
      </c>
      <c r="LJ146" s="22">
        <v>57.396738999999997</v>
      </c>
      <c r="LK146" s="22">
        <v>142.48115000000001</v>
      </c>
      <c r="LL146" s="22">
        <v>156.22853000000001</v>
      </c>
      <c r="LM146" s="22">
        <v>422.10766999999998</v>
      </c>
      <c r="LN146" s="22">
        <v>226.52797000000001</v>
      </c>
      <c r="LO146" s="22">
        <v>72.453987999999995</v>
      </c>
      <c r="LP146" s="22">
        <v>28.569807999999998</v>
      </c>
      <c r="LQ146" s="22">
        <v>214.017</v>
      </c>
      <c r="LR146" s="22">
        <v>296.54156999999998</v>
      </c>
      <c r="LS146" s="22" t="s">
        <v>66</v>
      </c>
      <c r="LT146" s="22" t="s">
        <v>64</v>
      </c>
      <c r="LU146" s="22">
        <v>643.45120999999995</v>
      </c>
      <c r="LV146" s="22">
        <v>143.08533</v>
      </c>
      <c r="LW146" s="22">
        <v>310.38896999999997</v>
      </c>
      <c r="LX146" s="22">
        <v>353.64749999999998</v>
      </c>
      <c r="LY146" s="22">
        <v>910.28782999999999</v>
      </c>
      <c r="LZ146" s="22">
        <v>482.25695999999999</v>
      </c>
      <c r="MA146" s="22">
        <v>151.71382</v>
      </c>
      <c r="MB146" s="22">
        <v>79.774418999999995</v>
      </c>
      <c r="MC146" s="22">
        <v>477.62416999999999</v>
      </c>
      <c r="MD146" s="22" t="s">
        <v>66</v>
      </c>
      <c r="ME146" s="22" t="s">
        <v>64</v>
      </c>
      <c r="MF146" s="22">
        <v>380.96424999999999</v>
      </c>
      <c r="MG146" s="22">
        <v>774.09704999999997</v>
      </c>
      <c r="MH146" s="22">
        <v>866.82267999999999</v>
      </c>
      <c r="MI146" s="22">
        <v>2151.4459000000002</v>
      </c>
      <c r="MJ146" s="22">
        <v>1172.9943000000001</v>
      </c>
      <c r="MK146" s="22">
        <v>414.07625999999999</v>
      </c>
      <c r="ML146" s="22">
        <v>238.01752999999999</v>
      </c>
      <c r="MM146" s="22">
        <v>1151.4698000000001</v>
      </c>
      <c r="MN146" s="22">
        <v>1552.0821000000001</v>
      </c>
      <c r="MO146" s="22">
        <v>409.35111000000001</v>
      </c>
      <c r="MP146" s="22">
        <v>802.55398000000002</v>
      </c>
      <c r="MQ146" s="22">
        <v>895.29543999999999</v>
      </c>
      <c r="MR146" s="22">
        <v>2180.1462999999999</v>
      </c>
      <c r="MS146" s="22">
        <v>1201.5220999999999</v>
      </c>
      <c r="MT146" s="22">
        <v>442.4699</v>
      </c>
      <c r="MU146" s="22">
        <v>266.37914000000001</v>
      </c>
      <c r="MV146" s="22">
        <v>1179.9928</v>
      </c>
      <c r="MW146" s="22">
        <v>1580.6821</v>
      </c>
      <c r="MX146" s="22" t="s">
        <v>66</v>
      </c>
      <c r="MY146" s="22" t="s">
        <v>64</v>
      </c>
      <c r="MZ146" s="22">
        <v>0.92024634999999999</v>
      </c>
      <c r="NA146" s="22">
        <v>1.9742595000000001</v>
      </c>
      <c r="NB146" s="22">
        <v>1.2672391999999999</v>
      </c>
      <c r="NC146" s="22">
        <v>1.3570369</v>
      </c>
      <c r="ND146" s="22">
        <v>2.5091926999999998</v>
      </c>
      <c r="NE146" s="22">
        <v>1.6230032000000001</v>
      </c>
      <c r="NF146" s="22">
        <v>0.93868984</v>
      </c>
      <c r="NG146" s="22">
        <v>0.79004580999999996</v>
      </c>
      <c r="NH146" s="22">
        <v>1.613702</v>
      </c>
      <c r="NI146" s="22">
        <v>0.56922103000000002</v>
      </c>
      <c r="NJ146" s="22">
        <v>1.6215478000000001</v>
      </c>
      <c r="NK146" s="22">
        <v>0.91565867999999995</v>
      </c>
      <c r="NL146" s="22">
        <v>1.0053126999999999</v>
      </c>
      <c r="NM146" s="22">
        <v>2.1556250000000001</v>
      </c>
      <c r="NN146" s="22">
        <v>1.2708535000000001</v>
      </c>
      <c r="NO146" s="22">
        <v>0.58763500000000002</v>
      </c>
      <c r="NP146" s="22">
        <v>0.43922881000000003</v>
      </c>
      <c r="NQ146" s="22">
        <v>1.2615672</v>
      </c>
      <c r="NR146" s="22">
        <v>1.3922789</v>
      </c>
      <c r="NS146" s="22">
        <v>1.0405420999999999</v>
      </c>
      <c r="NT146" s="22" t="s">
        <v>66</v>
      </c>
      <c r="NU146" s="22" t="s">
        <v>64</v>
      </c>
      <c r="NV146" s="22">
        <v>9.3704740000000002E-3</v>
      </c>
      <c r="NW146" s="22">
        <v>7.2697250999999999E-3</v>
      </c>
      <c r="NX146" s="22">
        <v>5.5814198999999997E-3</v>
      </c>
      <c r="NY146" s="22">
        <v>6.0887709999999998E-3</v>
      </c>
      <c r="NZ146" s="22">
        <v>3.9398126999999998E-3</v>
      </c>
      <c r="OA146" s="22">
        <v>5.5814198999999997E-3</v>
      </c>
      <c r="OB146" s="22">
        <v>6.0887709999999998E-3</v>
      </c>
      <c r="OC146" s="22">
        <v>3.9398126999999998E-3</v>
      </c>
      <c r="OD146" s="22">
        <v>9.8542444E-3</v>
      </c>
      <c r="OE146" s="22">
        <v>9.8542444E-3</v>
      </c>
      <c r="OF146" s="22">
        <v>0.11753097999999999</v>
      </c>
      <c r="OG146" s="22">
        <v>0.18555798000000001</v>
      </c>
      <c r="OH146" s="22">
        <v>0.16353037000000001</v>
      </c>
      <c r="OI146" s="22">
        <v>0.38094834999999999</v>
      </c>
      <c r="OJ146" s="22" t="s">
        <v>66</v>
      </c>
      <c r="OK146" s="22" t="s">
        <v>64</v>
      </c>
      <c r="OL146" s="22">
        <v>7.9129263999999999</v>
      </c>
      <c r="OM146" s="22">
        <v>16.105699000000001</v>
      </c>
      <c r="ON146" s="22">
        <v>5.5142470000000001</v>
      </c>
      <c r="OO146" s="22">
        <v>16.493769</v>
      </c>
      <c r="OP146" s="22">
        <v>16.493769</v>
      </c>
      <c r="OQ146" s="22">
        <v>16.493769</v>
      </c>
      <c r="OR146" s="22">
        <v>5.5142470000000001</v>
      </c>
      <c r="OS146" s="22">
        <v>5.5142470000000001</v>
      </c>
      <c r="OT146" s="22">
        <v>7.9129263999999999</v>
      </c>
      <c r="OU146" s="22">
        <v>7.6835139000000003</v>
      </c>
      <c r="OV146" s="22">
        <v>12.331543999999999</v>
      </c>
      <c r="OW146" s="22">
        <v>7.8544111000000001</v>
      </c>
      <c r="OX146" s="22">
        <v>12.331543999999999</v>
      </c>
      <c r="OY146" s="22">
        <v>15.032778</v>
      </c>
      <c r="OZ146" s="22">
        <v>15.032778</v>
      </c>
      <c r="PA146" s="22">
        <v>7.8544111000000001</v>
      </c>
      <c r="PB146" s="22">
        <v>7.8544111000000001</v>
      </c>
      <c r="PC146" s="22">
        <v>7.6835139000000003</v>
      </c>
    </row>
    <row r="147" spans="1:421">
      <c r="A147" s="22" t="s">
        <v>70</v>
      </c>
      <c r="B147" s="22" t="s">
        <v>64</v>
      </c>
      <c r="C147" s="22">
        <v>3.3675126999999998E-3</v>
      </c>
      <c r="D147" s="22">
        <v>3.4873968000000001E-3</v>
      </c>
      <c r="E147" s="22">
        <v>2.9887525000000001E-3</v>
      </c>
      <c r="F147" s="22">
        <v>3.3883365999999998E-3</v>
      </c>
      <c r="G147" s="22">
        <v>3.6157924000000002E-3</v>
      </c>
      <c r="H147" s="22">
        <v>3.6450339000000001E-3</v>
      </c>
      <c r="I147" s="22">
        <v>2.8878734000000001E-3</v>
      </c>
      <c r="J147" s="22">
        <v>2.9000523999999999E-3</v>
      </c>
      <c r="K147" s="22">
        <v>2.7231958000000001E-3</v>
      </c>
      <c r="L147" s="22">
        <v>3.7200912000000001E-3</v>
      </c>
      <c r="M147" s="22">
        <v>3.8622129000000002E-3</v>
      </c>
      <c r="N147" s="22">
        <v>3.3036879999999999E-3</v>
      </c>
      <c r="O147" s="22">
        <v>3.6670193000000002E-3</v>
      </c>
      <c r="P147" s="22">
        <v>4.0879006000000004E-3</v>
      </c>
      <c r="Q147" s="22">
        <v>4.1420086000000002E-3</v>
      </c>
      <c r="R147" s="22">
        <v>3.1170226999999999E-3</v>
      </c>
      <c r="S147" s="22">
        <v>3.1395584999999999E-3</v>
      </c>
      <c r="T147" s="22">
        <v>3.0265634E-3</v>
      </c>
      <c r="U147" s="22">
        <v>3.5021117999999999E-3</v>
      </c>
      <c r="V147" s="22">
        <v>3.6323602999999999E-3</v>
      </c>
      <c r="W147" s="22">
        <v>3.1098514E-3</v>
      </c>
      <c r="X147" s="22">
        <v>3.4716107999999998E-3</v>
      </c>
      <c r="Y147" s="22">
        <v>3.8242548999999999E-3</v>
      </c>
      <c r="Z147" s="22">
        <v>3.8695904000000001E-3</v>
      </c>
      <c r="AA147" s="22">
        <v>2.9534500999999999E-3</v>
      </c>
      <c r="AB147" s="22">
        <v>2.9723320999999999E-3</v>
      </c>
      <c r="AC147" s="22">
        <v>2.8436677E-3</v>
      </c>
      <c r="AD147" s="22">
        <v>2.9736494999999998E-3</v>
      </c>
      <c r="AE147" s="22">
        <v>3.1003990999999998E-3</v>
      </c>
      <c r="AF147" s="22">
        <v>2.6318158999999999E-3</v>
      </c>
      <c r="AG147" s="22">
        <v>3.0329984E-3</v>
      </c>
      <c r="AH147" s="22">
        <v>3.1470840000000001E-3</v>
      </c>
      <c r="AI147" s="22">
        <v>3.1617506999999999E-3</v>
      </c>
      <c r="AJ147" s="22">
        <v>2.5812177E-3</v>
      </c>
      <c r="AK147" s="22">
        <v>2.5873263000000001E-3</v>
      </c>
      <c r="AL147" s="22">
        <v>2.4176562999999999E-3</v>
      </c>
      <c r="AM147" s="22">
        <v>3.3029849E-3</v>
      </c>
      <c r="AN147" s="22">
        <v>3.4504421999999998E-3</v>
      </c>
      <c r="AO147" s="22">
        <v>2.9259802E-3</v>
      </c>
      <c r="AP147" s="22">
        <v>3.2939668E-3</v>
      </c>
      <c r="AQ147" s="22">
        <v>3.5872556999999999E-3</v>
      </c>
      <c r="AR147" s="22">
        <v>3.6249606000000002E-3</v>
      </c>
      <c r="AS147" s="22">
        <v>2.7959034999999999E-3</v>
      </c>
      <c r="AT147" s="22">
        <v>2.8116075E-3</v>
      </c>
      <c r="AU147" s="22">
        <v>2.7009113E-3</v>
      </c>
      <c r="AV147" s="22">
        <v>3.0981630000000001E-3</v>
      </c>
      <c r="AW147" s="22">
        <v>3.2345004000000001E-3</v>
      </c>
      <c r="AX147" s="22">
        <v>2.7438407999999998E-3</v>
      </c>
      <c r="AY147" s="22">
        <v>3.1100327999999998E-3</v>
      </c>
      <c r="AZ147" s="22">
        <v>3.3399263000000001E-3</v>
      </c>
      <c r="BA147" s="22">
        <v>3.3694811000000002E-3</v>
      </c>
      <c r="BB147" s="22">
        <v>2.6418806999999999E-3</v>
      </c>
      <c r="BC147" s="22">
        <v>2.6541900999999999E-3</v>
      </c>
      <c r="BD147" s="22">
        <v>2.5291011999999998E-3</v>
      </c>
      <c r="BE147" s="22">
        <v>3.5571079999999998E-3</v>
      </c>
      <c r="BF147" s="22">
        <v>3.2664774E-3</v>
      </c>
      <c r="BG147" s="22">
        <v>2.8267625999999998E-3</v>
      </c>
      <c r="BH147" s="22">
        <v>3.2121697999999998E-3</v>
      </c>
      <c r="BI147" s="22">
        <v>3.5335015999999999E-3</v>
      </c>
      <c r="BJ147" s="22">
        <v>3.5612497000000001E-3</v>
      </c>
      <c r="BK147" s="22">
        <v>2.7310354999999999E-3</v>
      </c>
      <c r="BL147" s="22">
        <v>2.7425924E-3</v>
      </c>
      <c r="BM147" s="22">
        <v>2.9052463999999999E-3</v>
      </c>
      <c r="BN147" s="22">
        <v>3.9207594000000004E-3</v>
      </c>
      <c r="BO147" s="22">
        <v>3.5905396E-3</v>
      </c>
      <c r="BP147" s="22">
        <v>3.130243E-3</v>
      </c>
      <c r="BQ147" s="22">
        <v>3.5020941999999999E-3</v>
      </c>
      <c r="BR147" s="22">
        <v>3.9662426000000002E-3</v>
      </c>
      <c r="BS147" s="22">
        <v>4.0114330999999996E-3</v>
      </c>
      <c r="BT147" s="22">
        <v>2.9743418E-3</v>
      </c>
      <c r="BU147" s="22">
        <v>2.9931634999999998E-3</v>
      </c>
      <c r="BV147" s="22">
        <v>3.1894575999999999E-3</v>
      </c>
      <c r="BW147" s="22">
        <v>3.6836378999999999E-3</v>
      </c>
      <c r="BX147" s="22">
        <v>3.3760000000000001E-3</v>
      </c>
      <c r="BY147" s="22">
        <v>2.9377653999999999E-3</v>
      </c>
      <c r="BZ147" s="22">
        <v>3.3000068000000001E-3</v>
      </c>
      <c r="CA147" s="22">
        <v>3.7086949000000001E-3</v>
      </c>
      <c r="CB147" s="22">
        <v>3.7475232000000001E-3</v>
      </c>
      <c r="CC147" s="22">
        <v>2.8038133000000002E-3</v>
      </c>
      <c r="CD147" s="22">
        <v>2.8199852000000002E-3</v>
      </c>
      <c r="CE147" s="22">
        <v>2.9993312000000001E-3</v>
      </c>
      <c r="CF147" s="22">
        <v>3.1613907999999999E-3</v>
      </c>
      <c r="CG147" s="22">
        <v>2.9073610999999998E-3</v>
      </c>
      <c r="CH147" s="22">
        <v>2.4917931E-3</v>
      </c>
      <c r="CI147" s="22">
        <v>2.8811331000000002E-3</v>
      </c>
      <c r="CJ147" s="22">
        <v>3.0833237E-3</v>
      </c>
      <c r="CK147" s="22">
        <v>3.0967248000000002E-3</v>
      </c>
      <c r="CL147" s="22">
        <v>2.4455612999999998E-3</v>
      </c>
      <c r="CM147" s="22">
        <v>2.4511428000000002E-3</v>
      </c>
      <c r="CN147" s="22">
        <v>2.5961123999999999E-3</v>
      </c>
      <c r="CO147" s="22">
        <v>3.489444E-3</v>
      </c>
      <c r="CP147" s="22">
        <v>3.1994631000000001E-3</v>
      </c>
      <c r="CQ147" s="22">
        <v>2.7659923999999998E-3</v>
      </c>
      <c r="CR147" s="22">
        <v>3.141699E-3</v>
      </c>
      <c r="CS147" s="22">
        <v>3.4755655000000001E-3</v>
      </c>
      <c r="CT147" s="22">
        <v>3.5050798000000002E-3</v>
      </c>
      <c r="CU147" s="22">
        <v>2.6641721999999999E-3</v>
      </c>
      <c r="CV147" s="22">
        <v>2.6764648000000002E-3</v>
      </c>
      <c r="CW147" s="22">
        <v>2.8521800000000002E-3</v>
      </c>
      <c r="CX147" s="22">
        <v>3.2788744999999999E-3</v>
      </c>
      <c r="CY147" s="22">
        <v>3.0090534E-3</v>
      </c>
      <c r="CZ147" s="22">
        <v>2.5948599E-3</v>
      </c>
      <c r="DA147" s="22">
        <v>2.9626901000000001E-3</v>
      </c>
      <c r="DB147" s="22">
        <v>3.2459915999999999E-3</v>
      </c>
      <c r="DC147" s="22">
        <v>3.2696805999999998E-3</v>
      </c>
      <c r="DD147" s="22">
        <v>2.5131359E-3</v>
      </c>
      <c r="DE147" s="22">
        <v>2.5230023E-3</v>
      </c>
      <c r="DF147" s="22">
        <v>2.6834707000000001E-3</v>
      </c>
      <c r="DG147" s="22" t="s">
        <v>70</v>
      </c>
      <c r="DH147" s="22" t="s">
        <v>64</v>
      </c>
      <c r="DI147" s="22">
        <v>3.4518645E-3</v>
      </c>
      <c r="DJ147" s="22">
        <v>3.5726056000000002E-3</v>
      </c>
      <c r="DK147" s="22">
        <v>3.0624914999999998E-3</v>
      </c>
      <c r="DL147" s="22">
        <v>3.4678026000000001E-3</v>
      </c>
      <c r="DM147" s="22">
        <v>3.7139301999999999E-3</v>
      </c>
      <c r="DN147" s="22">
        <v>3.7455721E-3</v>
      </c>
      <c r="DO147" s="22">
        <v>2.9533313000000001E-3</v>
      </c>
      <c r="DP147" s="22">
        <v>2.9665099999999999E-3</v>
      </c>
      <c r="DQ147" s="22">
        <v>2.7860541000000001E-3</v>
      </c>
      <c r="DR147" s="22">
        <v>3.8693566000000002E-3</v>
      </c>
      <c r="DS147" s="22">
        <v>3.9672240999999997E-3</v>
      </c>
      <c r="DT147" s="22">
        <v>3.4379266000000002E-3</v>
      </c>
      <c r="DU147" s="22">
        <v>3.8085110000000001E-3</v>
      </c>
      <c r="DV147" s="22">
        <v>4.2577544E-3</v>
      </c>
      <c r="DW147" s="22">
        <v>4.3155086000000002E-3</v>
      </c>
      <c r="DX147" s="22">
        <v>3.2386824999999998E-3</v>
      </c>
      <c r="DY147" s="22">
        <v>3.2627368999999999E-3</v>
      </c>
      <c r="DZ147" s="22">
        <v>3.1051722999999999E-3</v>
      </c>
      <c r="EA147" s="22">
        <v>3.6203413000000001E-3</v>
      </c>
      <c r="EB147" s="22">
        <v>3.7211899000000001E-3</v>
      </c>
      <c r="EC147" s="22">
        <v>3.2155868000000002E-3</v>
      </c>
      <c r="ED147" s="22">
        <v>3.5830009000000001E-3</v>
      </c>
      <c r="EE147" s="22">
        <v>3.9600720999999998E-3</v>
      </c>
      <c r="EF147" s="22">
        <v>4.0085479999999998E-3</v>
      </c>
      <c r="EG147" s="22">
        <v>3.0483518000000002E-3</v>
      </c>
      <c r="EH147" s="22">
        <v>3.0685418E-3</v>
      </c>
      <c r="EI147" s="22">
        <v>2.909535E-3</v>
      </c>
      <c r="EJ147" s="22">
        <v>2.9736494999999998E-3</v>
      </c>
      <c r="EK147" s="22">
        <v>3.1003990999999998E-3</v>
      </c>
      <c r="EL147" s="22">
        <v>2.6318158999999999E-3</v>
      </c>
      <c r="EM147" s="22">
        <v>3.0329984E-3</v>
      </c>
      <c r="EN147" s="22">
        <v>3.1470840000000001E-3</v>
      </c>
      <c r="EO147" s="22">
        <v>3.1617506999999999E-3</v>
      </c>
      <c r="EP147" s="22">
        <v>2.5812177E-3</v>
      </c>
      <c r="EQ147" s="22">
        <v>2.5873263000000001E-3</v>
      </c>
      <c r="ER147" s="22">
        <v>2.4176562999999999E-3</v>
      </c>
      <c r="ES147" s="22">
        <v>3.3445278000000002E-3</v>
      </c>
      <c r="ET147" s="22">
        <v>3.4504421999999998E-3</v>
      </c>
      <c r="EU147" s="22">
        <v>2.9654210000000002E-3</v>
      </c>
      <c r="EV147" s="22">
        <v>3.3345953000000002E-3</v>
      </c>
      <c r="EW147" s="22">
        <v>3.6314625E-3</v>
      </c>
      <c r="EX147" s="22">
        <v>3.6696274000000001E-3</v>
      </c>
      <c r="EY147" s="22">
        <v>2.8337572999999998E-3</v>
      </c>
      <c r="EZ147" s="22">
        <v>2.8496528000000001E-3</v>
      </c>
      <c r="FA147" s="22">
        <v>2.7009113E-3</v>
      </c>
      <c r="FB147" s="22">
        <v>3.1257044000000001E-3</v>
      </c>
      <c r="FC147" s="22">
        <v>3.2345004000000001E-3</v>
      </c>
      <c r="FD147" s="22">
        <v>2.7699885999999999E-3</v>
      </c>
      <c r="FE147" s="22">
        <v>3.136968E-3</v>
      </c>
      <c r="FF147" s="22">
        <v>3.3692338E-3</v>
      </c>
      <c r="FG147" s="22">
        <v>3.3990935999999999E-3</v>
      </c>
      <c r="FH147" s="22">
        <v>2.6669762999999998E-3</v>
      </c>
      <c r="FI147" s="22">
        <v>2.6794128000000002E-3</v>
      </c>
      <c r="FJ147" s="22">
        <v>2.5291011999999998E-3</v>
      </c>
      <c r="FK147" s="22">
        <v>3.6433673999999999E-3</v>
      </c>
      <c r="FL147" s="22">
        <v>3.3435667999999999E-3</v>
      </c>
      <c r="FM147" s="22">
        <v>2.8942292E-3</v>
      </c>
      <c r="FN147" s="22">
        <v>3.2846542999999998E-3</v>
      </c>
      <c r="FO147" s="22">
        <v>3.6268346E-3</v>
      </c>
      <c r="FP147" s="22">
        <v>3.6569355999999998E-3</v>
      </c>
      <c r="FQ147" s="22">
        <v>2.7903850999999999E-3</v>
      </c>
      <c r="FR147" s="22">
        <v>2.8029219999999998E-3</v>
      </c>
      <c r="FS147" s="22">
        <v>2.9703269E-3</v>
      </c>
      <c r="FT147" s="22">
        <v>3.9944814000000004E-3</v>
      </c>
      <c r="FU147" s="22">
        <v>3.6558966999999999E-3</v>
      </c>
      <c r="FV147" s="22">
        <v>3.1881127000000001E-3</v>
      </c>
      <c r="FW147" s="22">
        <v>3.5623730999999998E-3</v>
      </c>
      <c r="FX147" s="22">
        <v>4.0487902999999997E-3</v>
      </c>
      <c r="FY147" s="22">
        <v>4.0965754999999996E-3</v>
      </c>
      <c r="FZ147" s="22">
        <v>3.0232600999999999E-3</v>
      </c>
      <c r="GA147" s="22">
        <v>3.0431625E-3</v>
      </c>
      <c r="GB147" s="22">
        <v>3.2439525999999998E-3</v>
      </c>
      <c r="GC147" s="22">
        <v>3.7729519E-3</v>
      </c>
      <c r="GD147" s="22">
        <v>3.4557334E-3</v>
      </c>
      <c r="GE147" s="22">
        <v>3.0079118000000001E-3</v>
      </c>
      <c r="GF147" s="22">
        <v>3.3746116999999998E-3</v>
      </c>
      <c r="GG147" s="22">
        <v>3.8062573000000001E-3</v>
      </c>
      <c r="GH147" s="22">
        <v>3.8477059000000002E-3</v>
      </c>
      <c r="GI147" s="22">
        <v>2.8649197999999999E-3</v>
      </c>
      <c r="GJ147" s="22">
        <v>2.8821831E-3</v>
      </c>
      <c r="GK147" s="22">
        <v>3.0666830000000002E-3</v>
      </c>
      <c r="GL147" s="22">
        <v>3.1613907999999999E-3</v>
      </c>
      <c r="GM147" s="22">
        <v>2.9073610999999998E-3</v>
      </c>
      <c r="GN147" s="22">
        <v>2.4917931E-3</v>
      </c>
      <c r="GO147" s="22">
        <v>2.8811331000000002E-3</v>
      </c>
      <c r="GP147" s="22">
        <v>3.0833237E-3</v>
      </c>
      <c r="GQ147" s="22">
        <v>3.0967248000000002E-3</v>
      </c>
      <c r="GR147" s="22">
        <v>2.4455612999999998E-3</v>
      </c>
      <c r="GS147" s="22">
        <v>2.4511428000000002E-3</v>
      </c>
      <c r="GT147" s="22">
        <v>2.5961123999999999E-3</v>
      </c>
      <c r="GU147" s="22">
        <v>3.489444E-3</v>
      </c>
      <c r="GV147" s="22">
        <v>3.1994631000000001E-3</v>
      </c>
      <c r="GW147" s="22">
        <v>2.7659923999999998E-3</v>
      </c>
      <c r="GX147" s="22">
        <v>3.141699E-3</v>
      </c>
      <c r="GY147" s="22">
        <v>3.4755655000000001E-3</v>
      </c>
      <c r="GZ147" s="22">
        <v>3.5050798000000002E-3</v>
      </c>
      <c r="HA147" s="22">
        <v>2.6641721999999999E-3</v>
      </c>
      <c r="HB147" s="22">
        <v>2.6764648000000002E-3</v>
      </c>
      <c r="HC147" s="22">
        <v>2.8521800000000002E-3</v>
      </c>
      <c r="HD147" s="22">
        <v>3.2788744999999999E-3</v>
      </c>
      <c r="HE147" s="22">
        <v>3.0090534E-3</v>
      </c>
      <c r="HF147" s="22">
        <v>2.5948599E-3</v>
      </c>
      <c r="HG147" s="22">
        <v>2.9626901000000001E-3</v>
      </c>
      <c r="HH147" s="22">
        <v>3.2459915999999999E-3</v>
      </c>
      <c r="HI147" s="22">
        <v>3.2696805999999998E-3</v>
      </c>
      <c r="HJ147" s="22">
        <v>2.5131359E-3</v>
      </c>
      <c r="HK147" s="22">
        <v>2.5230023E-3</v>
      </c>
      <c r="HL147" s="22">
        <v>2.6834707000000001E-3</v>
      </c>
      <c r="HM147" s="22" t="s">
        <v>70</v>
      </c>
      <c r="HN147" s="22" t="s">
        <v>64</v>
      </c>
      <c r="HO147" s="22">
        <v>3.2316748000000002E-3</v>
      </c>
      <c r="HP147" s="22">
        <v>3.3564201000000002E-3</v>
      </c>
      <c r="HQ147" s="22">
        <v>2.8694819E-3</v>
      </c>
      <c r="HR147" s="22">
        <v>3.2736763999999998E-3</v>
      </c>
      <c r="HS147" s="22">
        <v>3.4415133999999999E-3</v>
      </c>
      <c r="HT147" s="22">
        <v>3.4630902999999999E-3</v>
      </c>
      <c r="HU147" s="22">
        <v>2.7950444000000001E-3</v>
      </c>
      <c r="HV147" s="22">
        <v>2.8040310999999998E-3</v>
      </c>
      <c r="HW147" s="22">
        <v>2.6294335000000002E-3</v>
      </c>
      <c r="HX147" s="22">
        <v>3.6808473999999998E-3</v>
      </c>
      <c r="HY147" s="22">
        <v>3.7794397000000001E-3</v>
      </c>
      <c r="HZ147" s="22">
        <v>3.2743422E-3</v>
      </c>
      <c r="IA147" s="22">
        <v>3.6374602E-3</v>
      </c>
      <c r="IB147" s="22">
        <v>4.0293964999999999E-3</v>
      </c>
      <c r="IC147" s="22">
        <v>4.0797832999999997E-3</v>
      </c>
      <c r="ID147" s="22">
        <v>3.1005143000000001E-3</v>
      </c>
      <c r="IE147" s="22">
        <v>3.1215002999999998E-3</v>
      </c>
      <c r="IF147" s="22">
        <v>2.9750229999999998E-3</v>
      </c>
      <c r="IG147" s="22">
        <v>3.4247428E-3</v>
      </c>
      <c r="IH147" s="22">
        <v>3.5276226E-3</v>
      </c>
      <c r="II147" s="22">
        <v>3.0452569E-3</v>
      </c>
      <c r="IJ147" s="22">
        <v>3.4079355000000001E-3</v>
      </c>
      <c r="IK147" s="22">
        <v>3.7205365000000002E-3</v>
      </c>
      <c r="IL147" s="22">
        <v>3.7607242000000001E-3</v>
      </c>
      <c r="IM147" s="22">
        <v>2.9066151E-3</v>
      </c>
      <c r="IN147" s="22">
        <v>2.9233531000000001E-3</v>
      </c>
      <c r="IO147" s="22">
        <v>2.7735442999999999E-3</v>
      </c>
      <c r="IP147" s="22">
        <v>2.9736494999999998E-3</v>
      </c>
      <c r="IQ147" s="22">
        <v>3.1003990999999998E-3</v>
      </c>
      <c r="IR147" s="22">
        <v>2.6318158999999999E-3</v>
      </c>
      <c r="IS147" s="22">
        <v>3.0329984E-3</v>
      </c>
      <c r="IT147" s="22">
        <v>3.1470840000000001E-3</v>
      </c>
      <c r="IU147" s="22">
        <v>3.1617506999999999E-3</v>
      </c>
      <c r="IV147" s="22">
        <v>2.5812177E-3</v>
      </c>
      <c r="IW147" s="22">
        <v>2.5873263000000001E-3</v>
      </c>
      <c r="IX147" s="22">
        <v>2.4176562999999999E-3</v>
      </c>
      <c r="IY147" s="22">
        <v>3.3929670999999998E-3</v>
      </c>
      <c r="IZ147" s="22">
        <v>3.4944379999999999E-3</v>
      </c>
      <c r="JA147" s="22">
        <v>3.0099031E-3</v>
      </c>
      <c r="JB147" s="22">
        <v>3.3708015999999999E-3</v>
      </c>
      <c r="JC147" s="22">
        <v>3.6980420999999999E-3</v>
      </c>
      <c r="JD147" s="22">
        <v>3.7401117999999998E-3</v>
      </c>
      <c r="JE147" s="22">
        <v>2.8647684999999999E-3</v>
      </c>
      <c r="JF147" s="22">
        <v>2.8822904000000002E-3</v>
      </c>
      <c r="JG147" s="22">
        <v>2.7398896999999999E-3</v>
      </c>
      <c r="JH147" s="22">
        <v>3.1580508000000002E-3</v>
      </c>
      <c r="JI147" s="22">
        <v>3.2639162E-3</v>
      </c>
      <c r="JJ147" s="22">
        <v>2.7997003000000001E-3</v>
      </c>
      <c r="JK147" s="22">
        <v>3.1612306999999999E-3</v>
      </c>
      <c r="JL147" s="22">
        <v>3.4135818E-3</v>
      </c>
      <c r="JM147" s="22">
        <v>3.4460237000000001E-3</v>
      </c>
      <c r="JN147" s="22">
        <v>2.6877799999999999E-3</v>
      </c>
      <c r="JO147" s="22">
        <v>2.7012919000000001E-3</v>
      </c>
      <c r="JP147" s="22">
        <v>2.5552979000000001E-3</v>
      </c>
      <c r="JQ147" s="22">
        <v>3.4217236E-3</v>
      </c>
      <c r="JR147" s="22">
        <v>3.1483193999999998E-3</v>
      </c>
      <c r="JS147" s="22">
        <v>2.7177108000000002E-3</v>
      </c>
      <c r="JT147" s="22">
        <v>3.1087637999999999E-3</v>
      </c>
      <c r="JU147" s="22">
        <v>3.3683312000000001E-3</v>
      </c>
      <c r="JV147" s="22">
        <v>3.3885419E-3</v>
      </c>
      <c r="JW147" s="22">
        <v>2.6479868E-3</v>
      </c>
      <c r="JX147" s="22">
        <v>2.6564043999999999E-3</v>
      </c>
      <c r="JY147" s="22">
        <v>2.8109376000000001E-3</v>
      </c>
      <c r="JZ147" s="22">
        <v>3.7890301000000001E-3</v>
      </c>
      <c r="KA147" s="22">
        <v>3.4735002000000001E-3</v>
      </c>
      <c r="KB147" s="22">
        <v>3.0270846E-3</v>
      </c>
      <c r="KC147" s="22">
        <v>3.3934753000000001E-3</v>
      </c>
      <c r="KD147" s="22">
        <v>3.8203601000000001E-3</v>
      </c>
      <c r="KE147" s="22">
        <v>3.8612483E-3</v>
      </c>
      <c r="KF147" s="22">
        <v>2.8860258999999998E-3</v>
      </c>
      <c r="KG147" s="22">
        <v>2.9030557000000001E-3</v>
      </c>
      <c r="KH147" s="22">
        <v>3.09451E-3</v>
      </c>
      <c r="KI147" s="22">
        <v>3.5729325000000002E-3</v>
      </c>
      <c r="KJ147" s="22">
        <v>3.2789388000000002E-3</v>
      </c>
      <c r="KK147" s="22">
        <v>2.8502876000000002E-3</v>
      </c>
      <c r="KL147" s="22">
        <v>3.2130173E-3</v>
      </c>
      <c r="KM147" s="22">
        <v>3.5787576999999999E-3</v>
      </c>
      <c r="KN147" s="22">
        <v>3.6124398000000001E-3</v>
      </c>
      <c r="KO147" s="22">
        <v>2.7340887999999998E-3</v>
      </c>
      <c r="KP147" s="22">
        <v>2.7481174000000001E-3</v>
      </c>
      <c r="KQ147" s="22">
        <v>2.9230135000000001E-3</v>
      </c>
      <c r="KR147" s="22">
        <v>3.1613907999999999E-3</v>
      </c>
      <c r="KS147" s="22">
        <v>2.9073610999999998E-3</v>
      </c>
      <c r="KT147" s="22">
        <v>2.4917931E-3</v>
      </c>
      <c r="KU147" s="22">
        <v>2.8811331000000002E-3</v>
      </c>
      <c r="KV147" s="22">
        <v>3.0833237E-3</v>
      </c>
      <c r="KW147" s="22">
        <v>3.0967248000000002E-3</v>
      </c>
      <c r="KX147" s="22">
        <v>2.4455612999999998E-3</v>
      </c>
      <c r="KY147" s="22">
        <v>2.4511428000000002E-3</v>
      </c>
      <c r="KZ147" s="22">
        <v>2.5961123999999999E-3</v>
      </c>
      <c r="LA147" s="22">
        <v>3.5298943000000001E-3</v>
      </c>
      <c r="LB147" s="22">
        <v>3.2341378E-3</v>
      </c>
      <c r="LC147" s="22">
        <v>2.8013728000000002E-3</v>
      </c>
      <c r="LD147" s="22">
        <v>3.1688709000000002E-3</v>
      </c>
      <c r="LE147" s="22">
        <v>3.5329158E-3</v>
      </c>
      <c r="LF147" s="22">
        <v>3.5662634999999998E-3</v>
      </c>
      <c r="LG147" s="22">
        <v>2.6863276999999999E-3</v>
      </c>
      <c r="LH147" s="22">
        <v>2.700217E-3</v>
      </c>
      <c r="LI147" s="22">
        <v>2.8813846000000001E-3</v>
      </c>
      <c r="LJ147" s="22">
        <v>3.3060883000000001E-3</v>
      </c>
      <c r="LK147" s="22">
        <v>3.0323556999999998E-3</v>
      </c>
      <c r="LL147" s="22">
        <v>2.6186607999999999E-3</v>
      </c>
      <c r="LM147" s="22">
        <v>2.9808972000000002E-3</v>
      </c>
      <c r="LN147" s="22">
        <v>3.2846887999999999E-3</v>
      </c>
      <c r="LO147" s="22">
        <v>3.3109811999999998E-3</v>
      </c>
      <c r="LP147" s="22">
        <v>2.5279556999999999E-3</v>
      </c>
      <c r="LQ147" s="22">
        <v>2.5389064000000002E-3</v>
      </c>
      <c r="LR147" s="22">
        <v>2.7033621E-3</v>
      </c>
      <c r="LS147" s="22" t="s">
        <v>70</v>
      </c>
      <c r="LT147" s="22" t="s">
        <v>64</v>
      </c>
      <c r="LU147" s="22">
        <v>1.007101E-3</v>
      </c>
      <c r="LV147" s="22">
        <v>2.0392661000000001E-3</v>
      </c>
      <c r="LW147" s="22">
        <v>1.9324371E-3</v>
      </c>
      <c r="LX147" s="22">
        <v>1.8859543999999999E-3</v>
      </c>
      <c r="LY147" s="22">
        <v>1.8212583E-3</v>
      </c>
      <c r="LZ147" s="22">
        <v>2.2762591000000001E-3</v>
      </c>
      <c r="MA147" s="22">
        <v>2.3326656E-3</v>
      </c>
      <c r="MB147" s="22">
        <v>1.6913596999999999E-3</v>
      </c>
      <c r="MC147" s="22">
        <v>1.7148529000000001E-3</v>
      </c>
      <c r="MD147" s="22" t="s">
        <v>70</v>
      </c>
      <c r="ME147" s="22" t="s">
        <v>64</v>
      </c>
      <c r="MF147" s="22">
        <v>6.5726697000000004E-3</v>
      </c>
      <c r="MG147" s="22">
        <v>6.0726052000000001E-3</v>
      </c>
      <c r="MH147" s="22">
        <v>5.5513066999999996E-3</v>
      </c>
      <c r="MI147" s="22">
        <v>5.8191374000000004E-3</v>
      </c>
      <c r="MJ147" s="22">
        <v>6.9647611999999999E-3</v>
      </c>
      <c r="MK147" s="22">
        <v>7.0942690000000003E-3</v>
      </c>
      <c r="ML147" s="22">
        <v>5.1045225E-3</v>
      </c>
      <c r="MM147" s="22">
        <v>5.1584621000000004E-3</v>
      </c>
      <c r="MN147" s="22">
        <v>5.3896422000000001E-3</v>
      </c>
      <c r="MO147" s="22">
        <v>6.9474347000000004E-3</v>
      </c>
      <c r="MP147" s="22">
        <v>6.4472625000000002E-3</v>
      </c>
      <c r="MQ147" s="22">
        <v>5.9258373999999999E-3</v>
      </c>
      <c r="MR147" s="22">
        <v>6.1937499E-3</v>
      </c>
      <c r="MS147" s="22">
        <v>7.3395841999999998E-3</v>
      </c>
      <c r="MT147" s="22">
        <v>7.4691150000000001E-3</v>
      </c>
      <c r="MU147" s="22">
        <v>5.4789742999999998E-3</v>
      </c>
      <c r="MV147" s="22">
        <v>5.5329233999999996E-3</v>
      </c>
      <c r="MW147" s="22">
        <v>5.7644367999999998E-3</v>
      </c>
      <c r="MX147" s="22" t="s">
        <v>70</v>
      </c>
      <c r="MY147" s="22" t="s">
        <v>64</v>
      </c>
      <c r="MZ147" s="22">
        <v>1.8407686000000001E-4</v>
      </c>
      <c r="NA147" s="22">
        <v>1.8368618E-4</v>
      </c>
      <c r="NB147" s="22">
        <v>1.8385352E-4</v>
      </c>
      <c r="NC147" s="22">
        <v>1.8376771E-4</v>
      </c>
      <c r="ND147" s="22">
        <v>1.8362396000000001E-4</v>
      </c>
      <c r="NE147" s="22">
        <v>1.8456521999999999E-4</v>
      </c>
      <c r="NF147" s="22">
        <v>1.84682E-4</v>
      </c>
      <c r="NG147" s="22">
        <v>1.8336485000000001E-4</v>
      </c>
      <c r="NH147" s="22">
        <v>1.8341348999999999E-4</v>
      </c>
      <c r="NI147" s="23">
        <v>8.0252254000000005E-6</v>
      </c>
      <c r="NJ147" s="23">
        <v>7.6351631999999997E-6</v>
      </c>
      <c r="NK147" s="23">
        <v>7.8022390999999996E-6</v>
      </c>
      <c r="NL147" s="23">
        <v>7.7165677999999992E-6</v>
      </c>
      <c r="NM147" s="23">
        <v>7.5730423999999998E-6</v>
      </c>
      <c r="NN147" s="23">
        <v>8.5128032000000006E-6</v>
      </c>
      <c r="NO147" s="23">
        <v>8.6293930999999999E-6</v>
      </c>
      <c r="NP147" s="23">
        <v>7.3143489000000004E-6</v>
      </c>
      <c r="NQ147" s="23">
        <v>7.3629083000000003E-6</v>
      </c>
      <c r="NR147" s="22">
        <v>1.8589672000000001E-4</v>
      </c>
      <c r="NS147" s="23">
        <v>9.8448137999999994E-6</v>
      </c>
      <c r="NT147" s="22" t="s">
        <v>70</v>
      </c>
      <c r="NU147" s="22" t="s">
        <v>64</v>
      </c>
      <c r="NV147" s="23">
        <v>3.187962E-7</v>
      </c>
      <c r="NW147" s="23">
        <v>2.437763E-7</v>
      </c>
      <c r="NX147" s="23">
        <v>1.6903878000000001E-7</v>
      </c>
      <c r="NY147" s="23">
        <v>1.8440440000000001E-7</v>
      </c>
      <c r="NZ147" s="23">
        <v>1.1932109E-7</v>
      </c>
      <c r="OA147" s="23">
        <v>1.6903878000000001E-7</v>
      </c>
      <c r="OB147" s="23">
        <v>1.8440440000000001E-7</v>
      </c>
      <c r="OC147" s="23">
        <v>1.1932109E-7</v>
      </c>
      <c r="OD147" s="23">
        <v>3.3525472000000001E-7</v>
      </c>
      <c r="OE147" s="23">
        <v>3.3525472000000001E-7</v>
      </c>
      <c r="OF147" s="23">
        <v>7.0983298E-6</v>
      </c>
      <c r="OG147" s="23">
        <v>5.2438129000000001E-7</v>
      </c>
      <c r="OH147" s="23">
        <v>9.2521691999999994E-6</v>
      </c>
      <c r="OI147" s="23">
        <v>2.7765237000000002E-7</v>
      </c>
      <c r="OJ147" s="22" t="s">
        <v>70</v>
      </c>
      <c r="OK147" s="22" t="s">
        <v>64</v>
      </c>
      <c r="OL147" s="22">
        <v>5.4999637999999997E-4</v>
      </c>
      <c r="OM147" s="22">
        <v>6.4205098999999997E-4</v>
      </c>
      <c r="ON147" s="22">
        <v>3.4015815999999998E-4</v>
      </c>
      <c r="OO147" s="22">
        <v>6.1757255999999997E-4</v>
      </c>
      <c r="OP147" s="22">
        <v>6.1757255999999997E-4</v>
      </c>
      <c r="OQ147" s="22">
        <v>6.1757255999999997E-4</v>
      </c>
      <c r="OR147" s="22">
        <v>3.4015815999999998E-4</v>
      </c>
      <c r="OS147" s="22">
        <v>3.4015815999999998E-4</v>
      </c>
      <c r="OT147" s="22">
        <v>5.4999637999999997E-4</v>
      </c>
      <c r="OU147" s="22">
        <v>7.4733606999999997E-4</v>
      </c>
      <c r="OV147" s="22">
        <v>5.9549045E-4</v>
      </c>
      <c r="OW147" s="22">
        <v>3.2403496000000002E-4</v>
      </c>
      <c r="OX147" s="22">
        <v>5.9549045E-4</v>
      </c>
      <c r="OY147" s="22">
        <v>6.5827894999999999E-4</v>
      </c>
      <c r="OZ147" s="22">
        <v>6.5827894999999999E-4</v>
      </c>
      <c r="PA147" s="22">
        <v>3.2403496000000002E-4</v>
      </c>
      <c r="PB147" s="22">
        <v>3.2403496000000002E-4</v>
      </c>
      <c r="PC147" s="22">
        <v>7.4733606999999997E-4</v>
      </c>
      <c r="PD147" s="23"/>
      <c r="PE147" s="23"/>
    </row>
    <row r="148" spans="1:421">
      <c r="A148" s="22" t="s">
        <v>67</v>
      </c>
      <c r="B148" s="22" t="s">
        <v>64</v>
      </c>
      <c r="C148" s="22">
        <v>11928.28</v>
      </c>
      <c r="D148" s="22">
        <v>11064.210999999999</v>
      </c>
      <c r="E148" s="22">
        <v>11438.487999999999</v>
      </c>
      <c r="F148" s="22">
        <v>11397.69</v>
      </c>
      <c r="G148" s="22">
        <v>11415.584000000001</v>
      </c>
      <c r="H148" s="22">
        <v>11400.814</v>
      </c>
      <c r="I148" s="22">
        <v>11387.404</v>
      </c>
      <c r="J148" s="22">
        <v>11414.298000000001</v>
      </c>
      <c r="K148" s="22">
        <v>11882.674000000001</v>
      </c>
      <c r="L148" s="22">
        <v>13588.848</v>
      </c>
      <c r="M148" s="22">
        <v>13234.450999999999</v>
      </c>
      <c r="N148" s="22">
        <v>13097.386</v>
      </c>
      <c r="O148" s="22">
        <v>13013.475</v>
      </c>
      <c r="P148" s="22">
        <v>13046.585999999999</v>
      </c>
      <c r="Q148" s="22">
        <v>13019.255999999999</v>
      </c>
      <c r="R148" s="22">
        <v>13002.861000000001</v>
      </c>
      <c r="S148" s="22">
        <v>13052.626</v>
      </c>
      <c r="T148" s="22">
        <v>14100.593000000001</v>
      </c>
      <c r="U148" s="22">
        <v>12650.446</v>
      </c>
      <c r="V148" s="22">
        <v>12151.364</v>
      </c>
      <c r="W148" s="22">
        <v>12175.415999999999</v>
      </c>
      <c r="X148" s="22">
        <v>12106.392</v>
      </c>
      <c r="Y148" s="22">
        <v>12134.135</v>
      </c>
      <c r="Z148" s="22">
        <v>12111.236000000001</v>
      </c>
      <c r="AA148" s="22">
        <v>12096.216</v>
      </c>
      <c r="AB148" s="22">
        <v>12137.912</v>
      </c>
      <c r="AC148" s="22">
        <v>12975.816999999999</v>
      </c>
      <c r="AD148" s="22">
        <v>11885.954</v>
      </c>
      <c r="AE148" s="22">
        <v>11091.59</v>
      </c>
      <c r="AF148" s="22">
        <v>11418.817999999999</v>
      </c>
      <c r="AG148" s="22">
        <v>11402.848</v>
      </c>
      <c r="AH148" s="22">
        <v>11411.823</v>
      </c>
      <c r="AI148" s="22">
        <v>11404.415000000001</v>
      </c>
      <c r="AJ148" s="22">
        <v>11393.196</v>
      </c>
      <c r="AK148" s="22">
        <v>11406.684999999999</v>
      </c>
      <c r="AL148" s="22">
        <v>11850.950999999999</v>
      </c>
      <c r="AM148" s="22">
        <v>13460.456</v>
      </c>
      <c r="AN148" s="22">
        <v>13137.273999999999</v>
      </c>
      <c r="AO148" s="22">
        <v>12991.341</v>
      </c>
      <c r="AP148" s="22">
        <v>12935.438</v>
      </c>
      <c r="AQ148" s="22">
        <v>12958.511</v>
      </c>
      <c r="AR148" s="22">
        <v>12939.466</v>
      </c>
      <c r="AS148" s="22">
        <v>12925.471</v>
      </c>
      <c r="AT148" s="22">
        <v>12960.15</v>
      </c>
      <c r="AU148" s="22">
        <v>13941.485000000001</v>
      </c>
      <c r="AV148" s="22">
        <v>12554.007</v>
      </c>
      <c r="AW148" s="22">
        <v>12097.281000000001</v>
      </c>
      <c r="AX148" s="22">
        <v>12100.527</v>
      </c>
      <c r="AY148" s="22">
        <v>12058.447</v>
      </c>
      <c r="AZ148" s="22">
        <v>12076.532999999999</v>
      </c>
      <c r="BA148" s="22">
        <v>12061.605</v>
      </c>
      <c r="BB148" s="22">
        <v>12048.895</v>
      </c>
      <c r="BC148" s="22">
        <v>12076.078</v>
      </c>
      <c r="BD148" s="22">
        <v>12862.183000000001</v>
      </c>
      <c r="BE148" s="22">
        <v>7927.8672999999999</v>
      </c>
      <c r="BF148" s="22">
        <v>8941.2260999999999</v>
      </c>
      <c r="BG148" s="22">
        <v>8969.2749999999996</v>
      </c>
      <c r="BH148" s="22">
        <v>8935.0241000000005</v>
      </c>
      <c r="BI148" s="22">
        <v>9986.9655000000002</v>
      </c>
      <c r="BJ148" s="22">
        <v>9972.9498999999996</v>
      </c>
      <c r="BK148" s="22">
        <v>8920.7999999999993</v>
      </c>
      <c r="BL148" s="22">
        <v>8946.3207000000002</v>
      </c>
      <c r="BM148" s="22">
        <v>7911.2574000000004</v>
      </c>
      <c r="BN148" s="22">
        <v>9426.8474000000006</v>
      </c>
      <c r="BO148" s="22">
        <v>10502.557000000001</v>
      </c>
      <c r="BP148" s="22">
        <v>10556.39</v>
      </c>
      <c r="BQ148" s="22">
        <v>10492.456</v>
      </c>
      <c r="BR148" s="22">
        <v>11625.118</v>
      </c>
      <c r="BS148" s="22">
        <v>11602.293</v>
      </c>
      <c r="BT148" s="22">
        <v>10477.442999999999</v>
      </c>
      <c r="BU148" s="22">
        <v>10519.005999999999</v>
      </c>
      <c r="BV148" s="22">
        <v>9400.0905999999995</v>
      </c>
      <c r="BW148" s="22">
        <v>8669.0537999999997</v>
      </c>
      <c r="BX148" s="22">
        <v>9689.3269</v>
      </c>
      <c r="BY148" s="22">
        <v>9734.2185000000009</v>
      </c>
      <c r="BZ148" s="22">
        <v>9680.6483000000007</v>
      </c>
      <c r="CA148" s="22">
        <v>10750.838</v>
      </c>
      <c r="CB148" s="22">
        <v>10731.226000000001</v>
      </c>
      <c r="CC148" s="22">
        <v>9666.3866999999991</v>
      </c>
      <c r="CD148" s="22">
        <v>9702.0982000000004</v>
      </c>
      <c r="CE148" s="22">
        <v>8646.0141999999996</v>
      </c>
      <c r="CF148" s="22">
        <v>7938.1378999999997</v>
      </c>
      <c r="CG148" s="22">
        <v>8883.9979999999996</v>
      </c>
      <c r="CH148" s="22">
        <v>8891.0691999999999</v>
      </c>
      <c r="CI148" s="22">
        <v>8881.0028000000002</v>
      </c>
      <c r="CJ148" s="22">
        <v>9850.1702000000005</v>
      </c>
      <c r="CK148" s="22">
        <v>9843.4012999999995</v>
      </c>
      <c r="CL148" s="22">
        <v>8867.6579000000002</v>
      </c>
      <c r="CM148" s="22">
        <v>8879.9832000000006</v>
      </c>
      <c r="CN148" s="22">
        <v>7929.8887999999997</v>
      </c>
      <c r="CO148" s="22">
        <v>9353.1133000000009</v>
      </c>
      <c r="CP148" s="22">
        <v>10354.079</v>
      </c>
      <c r="CQ148" s="22">
        <v>10385.004000000001</v>
      </c>
      <c r="CR148" s="22">
        <v>10347.482</v>
      </c>
      <c r="CS148" s="22">
        <v>11388.698</v>
      </c>
      <c r="CT148" s="22">
        <v>11373.79</v>
      </c>
      <c r="CU148" s="22">
        <v>10333.442999999999</v>
      </c>
      <c r="CV148" s="22">
        <v>10360.588</v>
      </c>
      <c r="CW148" s="22">
        <v>9335.4917999999998</v>
      </c>
      <c r="CX148" s="22">
        <v>8626.3333999999995</v>
      </c>
      <c r="CY148" s="22">
        <v>9578.6136000000006</v>
      </c>
      <c r="CZ148" s="22">
        <v>9601.3230000000003</v>
      </c>
      <c r="DA148" s="22">
        <v>9573.3187999999991</v>
      </c>
      <c r="DB148" s="22">
        <v>10559.43</v>
      </c>
      <c r="DC148" s="22">
        <v>10547.465</v>
      </c>
      <c r="DD148" s="22">
        <v>9559.9390000000003</v>
      </c>
      <c r="DE148" s="22">
        <v>9581.7265000000007</v>
      </c>
      <c r="DF148" s="22">
        <v>8612.1142</v>
      </c>
      <c r="DG148" s="22" t="s">
        <v>67</v>
      </c>
      <c r="DH148" s="22" t="s">
        <v>64</v>
      </c>
      <c r="DI148" s="22">
        <v>11935.263999999999</v>
      </c>
      <c r="DJ148" s="22">
        <v>11048.945</v>
      </c>
      <c r="DK148" s="22">
        <v>11435.133</v>
      </c>
      <c r="DL148" s="22">
        <v>11390.379000000001</v>
      </c>
      <c r="DM148" s="22">
        <v>11409.742</v>
      </c>
      <c r="DN148" s="22">
        <v>11393.76</v>
      </c>
      <c r="DO148" s="22">
        <v>11379.856</v>
      </c>
      <c r="DP148" s="22">
        <v>11408.958000000001</v>
      </c>
      <c r="DQ148" s="22">
        <v>11887.550999999999</v>
      </c>
      <c r="DR148" s="22">
        <v>14225.743</v>
      </c>
      <c r="DS148" s="22">
        <v>13271.83</v>
      </c>
      <c r="DT148" s="22">
        <v>13720.171</v>
      </c>
      <c r="DU148" s="22">
        <v>13630.22</v>
      </c>
      <c r="DV148" s="22">
        <v>13665.562</v>
      </c>
      <c r="DW148" s="22">
        <v>13636.39</v>
      </c>
      <c r="DX148" s="22">
        <v>13619.276</v>
      </c>
      <c r="DY148" s="22">
        <v>13672.394</v>
      </c>
      <c r="DZ148" s="22">
        <v>14161.737999999999</v>
      </c>
      <c r="EA148" s="22">
        <v>13065.261</v>
      </c>
      <c r="EB148" s="22">
        <v>12163.251</v>
      </c>
      <c r="EC148" s="22">
        <v>12578.731</v>
      </c>
      <c r="ED148" s="22">
        <v>12504.493</v>
      </c>
      <c r="EE148" s="22">
        <v>12534.156999999999</v>
      </c>
      <c r="EF148" s="22">
        <v>12509.672</v>
      </c>
      <c r="EG148" s="22">
        <v>12494.045</v>
      </c>
      <c r="EH148" s="22">
        <v>12538.63</v>
      </c>
      <c r="EI148" s="22">
        <v>13007.995999999999</v>
      </c>
      <c r="EJ148" s="22">
        <v>11885.954</v>
      </c>
      <c r="EK148" s="22">
        <v>11091.59</v>
      </c>
      <c r="EL148" s="22">
        <v>11418.817999999999</v>
      </c>
      <c r="EM148" s="22">
        <v>11402.848</v>
      </c>
      <c r="EN148" s="22">
        <v>11411.823</v>
      </c>
      <c r="EO148" s="22">
        <v>11404.415000000001</v>
      </c>
      <c r="EP148" s="22">
        <v>11393.196</v>
      </c>
      <c r="EQ148" s="22">
        <v>11406.684999999999</v>
      </c>
      <c r="ER148" s="22">
        <v>11850.950999999999</v>
      </c>
      <c r="ES148" s="22">
        <v>13991.102000000001</v>
      </c>
      <c r="ET148" s="22">
        <v>13137.273999999999</v>
      </c>
      <c r="EU148" s="22">
        <v>13519.906000000001</v>
      </c>
      <c r="EV148" s="22">
        <v>13463.246999999999</v>
      </c>
      <c r="EW148" s="22">
        <v>13486.602000000001</v>
      </c>
      <c r="EX148" s="22">
        <v>13467.324000000001</v>
      </c>
      <c r="EY148" s="22">
        <v>13453.233</v>
      </c>
      <c r="EZ148" s="22">
        <v>13488.334999999999</v>
      </c>
      <c r="FA148" s="22">
        <v>13941.485000000001</v>
      </c>
      <c r="FB148" s="22">
        <v>12905.806</v>
      </c>
      <c r="FC148" s="22">
        <v>12097.281000000001</v>
      </c>
      <c r="FD148" s="22">
        <v>12450.946</v>
      </c>
      <c r="FE148" s="22">
        <v>12408.366</v>
      </c>
      <c r="FF148" s="22">
        <v>12426.638000000001</v>
      </c>
      <c r="FG148" s="22">
        <v>12411.556</v>
      </c>
      <c r="FH148" s="22">
        <v>12398.781999999999</v>
      </c>
      <c r="FI148" s="22">
        <v>12426.245000000001</v>
      </c>
      <c r="FJ148" s="22">
        <v>12862.183000000001</v>
      </c>
      <c r="FK148" s="22">
        <v>7531.3225000000002</v>
      </c>
      <c r="FL148" s="22">
        <v>8568.4709000000003</v>
      </c>
      <c r="FM148" s="22">
        <v>8599.7795999999998</v>
      </c>
      <c r="FN148" s="22">
        <v>8561.7430000000004</v>
      </c>
      <c r="FO148" s="22">
        <v>9640.1093000000001</v>
      </c>
      <c r="FP148" s="22">
        <v>9624.9053000000004</v>
      </c>
      <c r="FQ148" s="22">
        <v>8547.1941999999999</v>
      </c>
      <c r="FR148" s="22">
        <v>8574.8788999999997</v>
      </c>
      <c r="FS148" s="22">
        <v>7513.3351000000002</v>
      </c>
      <c r="FT148" s="22">
        <v>9441.9655000000002</v>
      </c>
      <c r="FU148" s="22">
        <v>10536.892</v>
      </c>
      <c r="FV148" s="22">
        <v>10594.419</v>
      </c>
      <c r="FW148" s="22">
        <v>10526.210999999999</v>
      </c>
      <c r="FX148" s="22">
        <v>11680.924000000001</v>
      </c>
      <c r="FY148" s="22">
        <v>11656.788</v>
      </c>
      <c r="FZ148" s="22">
        <v>10510.939</v>
      </c>
      <c r="GA148" s="22">
        <v>10554.888999999999</v>
      </c>
      <c r="GB148" s="22">
        <v>9413.6933000000008</v>
      </c>
      <c r="GC148" s="22">
        <v>8290.4020999999993</v>
      </c>
      <c r="GD148" s="22">
        <v>9334.6316000000006</v>
      </c>
      <c r="GE148" s="22">
        <v>9383.1897000000008</v>
      </c>
      <c r="GF148" s="22">
        <v>9325.3673999999992</v>
      </c>
      <c r="GG148" s="22">
        <v>10422.423000000001</v>
      </c>
      <c r="GH148" s="22">
        <v>10401.486999999999</v>
      </c>
      <c r="GI148" s="22">
        <v>9310.7801999999992</v>
      </c>
      <c r="GJ148" s="22">
        <v>9348.9017999999996</v>
      </c>
      <c r="GK148" s="22">
        <v>8265.8297999999995</v>
      </c>
      <c r="GL148" s="22">
        <v>7938.1378999999997</v>
      </c>
      <c r="GM148" s="22">
        <v>8883.9979999999996</v>
      </c>
      <c r="GN148" s="22">
        <v>8891.0691999999999</v>
      </c>
      <c r="GO148" s="22">
        <v>8881.0028000000002</v>
      </c>
      <c r="GP148" s="22">
        <v>9850.1702000000005</v>
      </c>
      <c r="GQ148" s="22">
        <v>9843.4012999999995</v>
      </c>
      <c r="GR148" s="22">
        <v>8867.6579000000002</v>
      </c>
      <c r="GS148" s="22">
        <v>8879.9832000000006</v>
      </c>
      <c r="GT148" s="22">
        <v>7929.8887999999997</v>
      </c>
      <c r="GU148" s="22">
        <v>9353.1133000000009</v>
      </c>
      <c r="GV148" s="22">
        <v>10354.079</v>
      </c>
      <c r="GW148" s="22">
        <v>10385.004000000001</v>
      </c>
      <c r="GX148" s="22">
        <v>10347.482</v>
      </c>
      <c r="GY148" s="22">
        <v>11388.698</v>
      </c>
      <c r="GZ148" s="22">
        <v>11373.79</v>
      </c>
      <c r="HA148" s="22">
        <v>10333.442999999999</v>
      </c>
      <c r="HB148" s="22">
        <v>10360.588</v>
      </c>
      <c r="HC148" s="22">
        <v>9335.4917999999998</v>
      </c>
      <c r="HD148" s="22">
        <v>8626.3333999999995</v>
      </c>
      <c r="HE148" s="22">
        <v>9578.6136000000006</v>
      </c>
      <c r="HF148" s="22">
        <v>9601.3230000000003</v>
      </c>
      <c r="HG148" s="22">
        <v>9573.3187999999991</v>
      </c>
      <c r="HH148" s="22">
        <v>10559.43</v>
      </c>
      <c r="HI148" s="22">
        <v>10547.465</v>
      </c>
      <c r="HJ148" s="22">
        <v>9559.9390000000003</v>
      </c>
      <c r="HK148" s="22">
        <v>9581.7265000000007</v>
      </c>
      <c r="HL148" s="22">
        <v>8612.1142</v>
      </c>
      <c r="HM148" s="22" t="s">
        <v>67</v>
      </c>
      <c r="HN148" s="22" t="s">
        <v>64</v>
      </c>
      <c r="HO148" s="22">
        <v>11851.156999999999</v>
      </c>
      <c r="HP148" s="22">
        <v>11016.967000000001</v>
      </c>
      <c r="HQ148" s="22">
        <v>11369.121999999999</v>
      </c>
      <c r="HR148" s="22">
        <v>11341.464</v>
      </c>
      <c r="HS148" s="22">
        <v>11354.668</v>
      </c>
      <c r="HT148" s="22">
        <v>11343.769</v>
      </c>
      <c r="HU148" s="22">
        <v>11331.427</v>
      </c>
      <c r="HV148" s="22">
        <v>11351.272000000001</v>
      </c>
      <c r="HW148" s="22">
        <v>11810.9</v>
      </c>
      <c r="HX148" s="22">
        <v>14494.906000000001</v>
      </c>
      <c r="HY148" s="22">
        <v>13591.105</v>
      </c>
      <c r="HZ148" s="22">
        <v>14009.914000000001</v>
      </c>
      <c r="IA148" s="22">
        <v>13932.329</v>
      </c>
      <c r="IB148" s="22">
        <v>13963.162</v>
      </c>
      <c r="IC148" s="22">
        <v>13937.712</v>
      </c>
      <c r="ID148" s="22">
        <v>13921.89</v>
      </c>
      <c r="IE148" s="22">
        <v>13968.232</v>
      </c>
      <c r="IF148" s="22">
        <v>14436.901</v>
      </c>
      <c r="IG148" s="22">
        <v>13186.06</v>
      </c>
      <c r="IH148" s="22">
        <v>12333.838</v>
      </c>
      <c r="II148" s="22">
        <v>12718.641</v>
      </c>
      <c r="IJ148" s="22">
        <v>12658.395</v>
      </c>
      <c r="IK148" s="22">
        <v>12682.987999999999</v>
      </c>
      <c r="IL148" s="22">
        <v>12662.689</v>
      </c>
      <c r="IM148" s="22">
        <v>12648.433999999999</v>
      </c>
      <c r="IN148" s="22">
        <v>12685.396000000001</v>
      </c>
      <c r="IO148" s="22">
        <v>13135.26</v>
      </c>
      <c r="IP148" s="22">
        <v>11885.954</v>
      </c>
      <c r="IQ148" s="22">
        <v>11091.59</v>
      </c>
      <c r="IR148" s="22">
        <v>11418.817999999999</v>
      </c>
      <c r="IS148" s="22">
        <v>11402.848</v>
      </c>
      <c r="IT148" s="22">
        <v>11411.823</v>
      </c>
      <c r="IU148" s="22">
        <v>11404.415000000001</v>
      </c>
      <c r="IV148" s="22">
        <v>11393.196</v>
      </c>
      <c r="IW148" s="22">
        <v>11406.684999999999</v>
      </c>
      <c r="IX148" s="22">
        <v>11850.950999999999</v>
      </c>
      <c r="IY148" s="22">
        <v>14368.902</v>
      </c>
      <c r="IZ148" s="22">
        <v>13510.509</v>
      </c>
      <c r="JA148" s="22">
        <v>13900.293</v>
      </c>
      <c r="JB148" s="22">
        <v>13836.807000000001</v>
      </c>
      <c r="JC148" s="22">
        <v>13862.550999999999</v>
      </c>
      <c r="JD148" s="22">
        <v>13841.300999999999</v>
      </c>
      <c r="JE148" s="22">
        <v>13826.799000000001</v>
      </c>
      <c r="JF148" s="22">
        <v>13865.492</v>
      </c>
      <c r="JG148" s="22">
        <v>14317.092000000001</v>
      </c>
      <c r="JH148" s="22">
        <v>13160.932000000001</v>
      </c>
      <c r="JI148" s="22">
        <v>12349.346</v>
      </c>
      <c r="JJ148" s="22">
        <v>12707.757</v>
      </c>
      <c r="JK148" s="22">
        <v>12660.662</v>
      </c>
      <c r="JL148" s="22">
        <v>12680.514999999999</v>
      </c>
      <c r="JM148" s="22">
        <v>12664.128000000001</v>
      </c>
      <c r="JN148" s="22">
        <v>12651.082</v>
      </c>
      <c r="JO148" s="22">
        <v>12680.92</v>
      </c>
      <c r="JP148" s="22">
        <v>13115.86</v>
      </c>
      <c r="JQ148" s="22">
        <v>7932.9005999999999</v>
      </c>
      <c r="JR148" s="22">
        <v>8918.8387999999995</v>
      </c>
      <c r="JS148" s="22">
        <v>8935.7526999999991</v>
      </c>
      <c r="JT148" s="22">
        <v>8914.3215</v>
      </c>
      <c r="JU148" s="22">
        <v>9930.8996000000006</v>
      </c>
      <c r="JV148" s="22">
        <v>9920.6911</v>
      </c>
      <c r="JW148" s="22">
        <v>8900.4452999999994</v>
      </c>
      <c r="JX148" s="22">
        <v>8919.0336000000007</v>
      </c>
      <c r="JY148" s="22">
        <v>7920.6791999999996</v>
      </c>
      <c r="JZ148" s="22">
        <v>9629.2232000000004</v>
      </c>
      <c r="KA148" s="22">
        <v>10669.777</v>
      </c>
      <c r="KB148" s="22">
        <v>10717.53</v>
      </c>
      <c r="KC148" s="22">
        <v>10660.638000000001</v>
      </c>
      <c r="KD148" s="22">
        <v>11753.41</v>
      </c>
      <c r="KE148" s="22">
        <v>11732.757</v>
      </c>
      <c r="KF148" s="22">
        <v>10646.1</v>
      </c>
      <c r="KG148" s="22">
        <v>10683.706</v>
      </c>
      <c r="KH148" s="22">
        <v>9604.9824000000008</v>
      </c>
      <c r="KI148" s="22">
        <v>8811.1573000000008</v>
      </c>
      <c r="KJ148" s="22">
        <v>9805.1478999999999</v>
      </c>
      <c r="KK148" s="22">
        <v>9842.5444000000007</v>
      </c>
      <c r="KL148" s="22">
        <v>9797.6196</v>
      </c>
      <c r="KM148" s="22">
        <v>10836.027</v>
      </c>
      <c r="KN148" s="22">
        <v>10819.013999999999</v>
      </c>
      <c r="KO148" s="22">
        <v>9783.7026999999998</v>
      </c>
      <c r="KP148" s="22">
        <v>9814.6812000000009</v>
      </c>
      <c r="KQ148" s="22">
        <v>8791.1190999999999</v>
      </c>
      <c r="KR148" s="22">
        <v>7938.1378999999997</v>
      </c>
      <c r="KS148" s="22">
        <v>8883.9979999999996</v>
      </c>
      <c r="KT148" s="22">
        <v>8891.0691999999999</v>
      </c>
      <c r="KU148" s="22">
        <v>8881.0028000000002</v>
      </c>
      <c r="KV148" s="22">
        <v>9850.1702000000005</v>
      </c>
      <c r="KW148" s="22">
        <v>9843.4012999999995</v>
      </c>
      <c r="KX148" s="22">
        <v>8867.6579000000002</v>
      </c>
      <c r="KY148" s="22">
        <v>8879.9832000000006</v>
      </c>
      <c r="KZ148" s="22">
        <v>7929.8887999999997</v>
      </c>
      <c r="LA148" s="22">
        <v>9581.4272999999994</v>
      </c>
      <c r="LB148" s="22">
        <v>10584.35</v>
      </c>
      <c r="LC148" s="22">
        <v>10621.108</v>
      </c>
      <c r="LD148" s="22">
        <v>10576.896000000001</v>
      </c>
      <c r="LE148" s="22">
        <v>11623.986000000001</v>
      </c>
      <c r="LF148" s="22">
        <v>11607.143</v>
      </c>
      <c r="LG148" s="22">
        <v>10562.851000000001</v>
      </c>
      <c r="LH148" s="22">
        <v>10593.521000000001</v>
      </c>
      <c r="LI148" s="22">
        <v>9561.5815000000002</v>
      </c>
      <c r="LJ148" s="22">
        <v>8778.5748999999996</v>
      </c>
      <c r="LK148" s="22">
        <v>9732.1407999999992</v>
      </c>
      <c r="LL148" s="22">
        <v>9758.8124000000007</v>
      </c>
      <c r="LM148" s="22">
        <v>9726.2641000000003</v>
      </c>
      <c r="LN148" s="22">
        <v>10716.321</v>
      </c>
      <c r="LO148" s="22">
        <v>10703.04</v>
      </c>
      <c r="LP148" s="22">
        <v>9712.8803000000007</v>
      </c>
      <c r="LQ148" s="22">
        <v>9737.0622000000003</v>
      </c>
      <c r="LR148" s="22">
        <v>8762.8456999999999</v>
      </c>
      <c r="LS148" s="22" t="s">
        <v>67</v>
      </c>
      <c r="LT148" s="22" t="s">
        <v>64</v>
      </c>
      <c r="LU148" s="22">
        <v>3337.8587000000002</v>
      </c>
      <c r="LV148" s="22">
        <v>3421.4083999999998</v>
      </c>
      <c r="LW148" s="22">
        <v>3554.9960000000001</v>
      </c>
      <c r="LX148" s="22">
        <v>3639.2089999999998</v>
      </c>
      <c r="LY148" s="22">
        <v>3542.5319</v>
      </c>
      <c r="LZ148" s="22">
        <v>3729.6309999999999</v>
      </c>
      <c r="MA148" s="22">
        <v>3701.1401000000001</v>
      </c>
      <c r="MB148" s="22">
        <v>3540.6686</v>
      </c>
      <c r="MC148" s="22">
        <v>3592.5473000000002</v>
      </c>
      <c r="MD148" s="22" t="s">
        <v>67</v>
      </c>
      <c r="ME148" s="22" t="s">
        <v>64</v>
      </c>
      <c r="MF148" s="22">
        <v>12434.928</v>
      </c>
      <c r="MG148" s="22">
        <v>13725.584000000001</v>
      </c>
      <c r="MH148" s="22">
        <v>13905.281000000001</v>
      </c>
      <c r="MI148" s="22">
        <v>13696.637000000001</v>
      </c>
      <c r="MJ148" s="22">
        <v>15132.156999999999</v>
      </c>
      <c r="MK148" s="22">
        <v>15066.743</v>
      </c>
      <c r="ML148" s="22">
        <v>13679.035</v>
      </c>
      <c r="MM148" s="22">
        <v>13798.147000000001</v>
      </c>
      <c r="MN148" s="22">
        <v>12359.102000000001</v>
      </c>
      <c r="MO148" s="22">
        <v>12409.627</v>
      </c>
      <c r="MP148" s="22">
        <v>13700.588</v>
      </c>
      <c r="MQ148" s="22">
        <v>13880.316000000001</v>
      </c>
      <c r="MR148" s="22">
        <v>13671.636</v>
      </c>
      <c r="MS148" s="22">
        <v>15107.487999999999</v>
      </c>
      <c r="MT148" s="22">
        <v>15042.062</v>
      </c>
      <c r="MU148" s="22">
        <v>13654.03</v>
      </c>
      <c r="MV148" s="22">
        <v>13773.163</v>
      </c>
      <c r="MW148" s="22">
        <v>12333.787</v>
      </c>
      <c r="MX148" s="22" t="s">
        <v>67</v>
      </c>
      <c r="MY148" s="22" t="s">
        <v>64</v>
      </c>
      <c r="MZ148" s="22">
        <v>10.083504</v>
      </c>
      <c r="NA148" s="22">
        <v>10.015828000000001</v>
      </c>
      <c r="NB148" s="22">
        <v>10.351858999999999</v>
      </c>
      <c r="NC148" s="22">
        <v>10.527488</v>
      </c>
      <c r="ND148" s="22">
        <v>10.327036</v>
      </c>
      <c r="NE148" s="22">
        <v>10.713861</v>
      </c>
      <c r="NF148" s="22">
        <v>10.654877000000001</v>
      </c>
      <c r="NG148" s="22">
        <v>10.323483</v>
      </c>
      <c r="NH148" s="22">
        <v>10.430885999999999</v>
      </c>
      <c r="NI148" s="22">
        <v>9.0108250999999999</v>
      </c>
      <c r="NJ148" s="22">
        <v>8.9432568999999997</v>
      </c>
      <c r="NK148" s="22">
        <v>9.2787500000000005</v>
      </c>
      <c r="NL148" s="22">
        <v>9.4540989</v>
      </c>
      <c r="NM148" s="22">
        <v>9.2539677000000005</v>
      </c>
      <c r="NN148" s="22">
        <v>9.6401731000000002</v>
      </c>
      <c r="NO148" s="22">
        <v>9.5812837000000002</v>
      </c>
      <c r="NP148" s="22">
        <v>9.2504200000000001</v>
      </c>
      <c r="NQ148" s="22">
        <v>9.3576511</v>
      </c>
      <c r="NR148" s="22">
        <v>16.552838000000001</v>
      </c>
      <c r="NS148" s="22">
        <v>15.469809</v>
      </c>
      <c r="NT148" s="22" t="s">
        <v>67</v>
      </c>
      <c r="NU148" s="22" t="s">
        <v>64</v>
      </c>
      <c r="NV148" s="22">
        <v>6.5594505999999999E-4</v>
      </c>
      <c r="NW148" s="22">
        <v>3.9113796000000002E-4</v>
      </c>
      <c r="NX148" s="22">
        <v>3.1417632999999998E-4</v>
      </c>
      <c r="NY148" s="22">
        <v>3.4273495999999999E-4</v>
      </c>
      <c r="NZ148" s="22">
        <v>2.2177079E-4</v>
      </c>
      <c r="OA148" s="22">
        <v>3.1417632999999998E-4</v>
      </c>
      <c r="OB148" s="22">
        <v>3.4273495999999999E-4</v>
      </c>
      <c r="OC148" s="22">
        <v>2.2177079E-4</v>
      </c>
      <c r="OD148" s="22">
        <v>6.8980959999999998E-4</v>
      </c>
      <c r="OE148" s="22">
        <v>6.8980959999999998E-4</v>
      </c>
      <c r="OF148" s="22">
        <v>4.5689208999999996E-3</v>
      </c>
      <c r="OG148" s="22">
        <v>1.0128263E-2</v>
      </c>
      <c r="OH148" s="22">
        <v>5.7057521999999998E-3</v>
      </c>
      <c r="OI148" s="22">
        <v>2.5441137E-3</v>
      </c>
      <c r="OJ148" s="22" t="s">
        <v>67</v>
      </c>
      <c r="OK148" s="22" t="s">
        <v>64</v>
      </c>
      <c r="OL148" s="22">
        <v>12511.69</v>
      </c>
      <c r="OM148" s="22">
        <v>12012.897999999999</v>
      </c>
      <c r="ON148" s="22">
        <v>12205.662</v>
      </c>
      <c r="OO148" s="22">
        <v>12211.870999999999</v>
      </c>
      <c r="OP148" s="22">
        <v>12211.870999999999</v>
      </c>
      <c r="OQ148" s="22">
        <v>12211.870999999999</v>
      </c>
      <c r="OR148" s="22">
        <v>12205.662</v>
      </c>
      <c r="OS148" s="22">
        <v>12205.662</v>
      </c>
      <c r="OT148" s="22">
        <v>12511.69</v>
      </c>
      <c r="OU148" s="22">
        <v>8788.4526999999998</v>
      </c>
      <c r="OV148" s="22">
        <v>9398.2137000000002</v>
      </c>
      <c r="OW148" s="22">
        <v>9389.5637000000006</v>
      </c>
      <c r="OX148" s="22">
        <v>9398.2137000000002</v>
      </c>
      <c r="OY148" s="22">
        <v>10014.218000000001</v>
      </c>
      <c r="OZ148" s="22">
        <v>10014.218000000001</v>
      </c>
      <c r="PA148" s="22">
        <v>9389.5637000000006</v>
      </c>
      <c r="PB148" s="22">
        <v>9389.5637000000006</v>
      </c>
      <c r="PC148" s="22">
        <v>8788.4526999999998</v>
      </c>
    </row>
    <row r="149" spans="1:421">
      <c r="A149" s="22" t="s">
        <v>71</v>
      </c>
      <c r="B149" s="22" t="s">
        <v>64</v>
      </c>
      <c r="C149" s="22">
        <v>7.1930268999999996</v>
      </c>
      <c r="D149" s="22">
        <v>13.657062</v>
      </c>
      <c r="E149" s="22">
        <v>2.3817545</v>
      </c>
      <c r="F149" s="22">
        <v>3.2367438000000002</v>
      </c>
      <c r="G149" s="22">
        <v>2.2404877000000001</v>
      </c>
      <c r="H149" s="22">
        <v>7.0481268999999998</v>
      </c>
      <c r="I149" s="22">
        <v>2.2542179</v>
      </c>
      <c r="J149" s="22">
        <v>3.3905902999999999</v>
      </c>
      <c r="K149" s="22">
        <v>3.215557</v>
      </c>
      <c r="L149" s="22">
        <v>12.666202</v>
      </c>
      <c r="M149" s="22">
        <v>24.592670999999999</v>
      </c>
      <c r="N149" s="22">
        <v>3.7662718000000002</v>
      </c>
      <c r="O149" s="22">
        <v>5.0619905000000003</v>
      </c>
      <c r="P149" s="22">
        <v>3.2185307999999999</v>
      </c>
      <c r="Q149" s="22">
        <v>12.114526</v>
      </c>
      <c r="R149" s="22">
        <v>3.5302796999999999</v>
      </c>
      <c r="S149" s="22">
        <v>5.6330089000000001</v>
      </c>
      <c r="T149" s="22">
        <v>5.3652660000000001</v>
      </c>
      <c r="U149" s="22">
        <v>10.716597</v>
      </c>
      <c r="V149" s="22">
        <v>20.709752000000002</v>
      </c>
      <c r="W149" s="22">
        <v>3.2591808000000002</v>
      </c>
      <c r="X149" s="22">
        <v>4.3884824</v>
      </c>
      <c r="Y149" s="22">
        <v>2.8439016000000001</v>
      </c>
      <c r="Z149" s="22">
        <v>10.297594999999999</v>
      </c>
      <c r="AA149" s="22">
        <v>3.0614498999999999</v>
      </c>
      <c r="AB149" s="22">
        <v>4.8232651000000004</v>
      </c>
      <c r="AC149" s="22">
        <v>4.5890873000000001</v>
      </c>
      <c r="AD149" s="22">
        <v>3.7938456999999999</v>
      </c>
      <c r="AE149" s="22">
        <v>7.1753245999999997</v>
      </c>
      <c r="AF149" s="22">
        <v>1.3791553000000001</v>
      </c>
      <c r="AG149" s="22">
        <v>1.9608627000000001</v>
      </c>
      <c r="AH149" s="22">
        <v>1.461168</v>
      </c>
      <c r="AI149" s="22">
        <v>3.8725480000000001</v>
      </c>
      <c r="AJ149" s="22">
        <v>1.3151864</v>
      </c>
      <c r="AK149" s="22">
        <v>1.8851595999999999</v>
      </c>
      <c r="AL149" s="22">
        <v>1.7991478000000001</v>
      </c>
      <c r="AM149" s="22">
        <v>8.8653487999999996</v>
      </c>
      <c r="AN149" s="22">
        <v>17.307766999999998</v>
      </c>
      <c r="AO149" s="22">
        <v>2.6626281000000001</v>
      </c>
      <c r="AP149" s="22">
        <v>3.6529569</v>
      </c>
      <c r="AQ149" s="22">
        <v>2.3683518000000001</v>
      </c>
      <c r="AR149" s="22">
        <v>8.5674793000000005</v>
      </c>
      <c r="AS149" s="22">
        <v>2.4981781999999999</v>
      </c>
      <c r="AT149" s="22">
        <v>3.963454</v>
      </c>
      <c r="AU149" s="22">
        <v>3.7915203000000002</v>
      </c>
      <c r="AV149" s="22">
        <v>7.0533919999999997</v>
      </c>
      <c r="AW149" s="22">
        <v>13.699552000000001</v>
      </c>
      <c r="AX149" s="22">
        <v>2.1908354999999999</v>
      </c>
      <c r="AY149" s="22">
        <v>3.0263008999999998</v>
      </c>
      <c r="AZ149" s="22">
        <v>2.0193677000000001</v>
      </c>
      <c r="BA149" s="22">
        <v>6.8785315000000002</v>
      </c>
      <c r="BB149" s="22">
        <v>2.0619320000000001</v>
      </c>
      <c r="BC149" s="22">
        <v>3.2104832000000001</v>
      </c>
      <c r="BD149" s="22">
        <v>3.0697586000000001</v>
      </c>
      <c r="BE149" s="22">
        <v>6.8411045000000001</v>
      </c>
      <c r="BF149" s="22">
        <v>12.820535</v>
      </c>
      <c r="BG149" s="22">
        <v>2.4414709000000001</v>
      </c>
      <c r="BH149" s="22">
        <v>2.9053057</v>
      </c>
      <c r="BI149" s="22">
        <v>2.0801566999999999</v>
      </c>
      <c r="BJ149" s="22">
        <v>6.6422692000000003</v>
      </c>
      <c r="BK149" s="22">
        <v>2.3204476000000001</v>
      </c>
      <c r="BL149" s="22">
        <v>3.3987854</v>
      </c>
      <c r="BM149" s="22">
        <v>3.0601555</v>
      </c>
      <c r="BN149" s="22">
        <v>10.702163000000001</v>
      </c>
      <c r="BO149" s="22">
        <v>20.351842000000001</v>
      </c>
      <c r="BP149" s="22">
        <v>3.4457184000000001</v>
      </c>
      <c r="BQ149" s="22">
        <v>4.2039007000000002</v>
      </c>
      <c r="BR149" s="22">
        <v>2.7926247000000002</v>
      </c>
      <c r="BS149" s="22">
        <v>10.222481</v>
      </c>
      <c r="BT149" s="22">
        <v>3.2486199</v>
      </c>
      <c r="BU149" s="22">
        <v>5.0048006999999997</v>
      </c>
      <c r="BV149" s="22">
        <v>4.5523182999999996</v>
      </c>
      <c r="BW149" s="22">
        <v>9.2749766999999999</v>
      </c>
      <c r="BX149" s="22">
        <v>17.580869</v>
      </c>
      <c r="BY149" s="22">
        <v>3.0553916000000001</v>
      </c>
      <c r="BZ149" s="22">
        <v>3.7063662000000002</v>
      </c>
      <c r="CA149" s="22">
        <v>2.5050487000000001</v>
      </c>
      <c r="CB149" s="22">
        <v>8.8888692000000002</v>
      </c>
      <c r="CC149" s="22">
        <v>2.8860423000000002</v>
      </c>
      <c r="CD149" s="22">
        <v>4.3949736000000001</v>
      </c>
      <c r="CE149" s="22">
        <v>3.9892812000000002</v>
      </c>
      <c r="CF149" s="22">
        <v>3.4963256999999999</v>
      </c>
      <c r="CG149" s="22">
        <v>6.4543505999999997</v>
      </c>
      <c r="CH149" s="22">
        <v>1.4439473</v>
      </c>
      <c r="CI149" s="22">
        <v>1.6657492</v>
      </c>
      <c r="CJ149" s="22">
        <v>1.3208078000000001</v>
      </c>
      <c r="CK149" s="22">
        <v>3.5240992000000002</v>
      </c>
      <c r="CL149" s="22">
        <v>1.3854986</v>
      </c>
      <c r="CM149" s="22">
        <v>1.9062863000000001</v>
      </c>
      <c r="CN149" s="22">
        <v>1.6676473000000001</v>
      </c>
      <c r="CO149" s="22">
        <v>7.061903</v>
      </c>
      <c r="CP149" s="22">
        <v>13.41009</v>
      </c>
      <c r="CQ149" s="22">
        <v>2.3700304999999999</v>
      </c>
      <c r="CR149" s="22">
        <v>2.8637603999999999</v>
      </c>
      <c r="CS149" s="22">
        <v>1.9770669000000001</v>
      </c>
      <c r="CT149" s="22">
        <v>6.8295566000000001</v>
      </c>
      <c r="CU149" s="22">
        <v>2.2413040999999998</v>
      </c>
      <c r="CV149" s="22">
        <v>3.3882777000000002</v>
      </c>
      <c r="CW149" s="22">
        <v>3.0448824999999999</v>
      </c>
      <c r="CX149" s="22">
        <v>5.7561885000000004</v>
      </c>
      <c r="CY149" s="22">
        <v>10.874345</v>
      </c>
      <c r="CZ149" s="22">
        <v>2.0139757999999999</v>
      </c>
      <c r="DA149" s="22">
        <v>2.409538</v>
      </c>
      <c r="DB149" s="22">
        <v>1.7153221999999999</v>
      </c>
      <c r="DC149" s="22">
        <v>5.6100788000000001</v>
      </c>
      <c r="DD149" s="22">
        <v>1.9106561</v>
      </c>
      <c r="DE149" s="22">
        <v>2.8312522000000002</v>
      </c>
      <c r="DF149" s="22">
        <v>2.5303452000000002</v>
      </c>
      <c r="DG149" s="22" t="s">
        <v>71</v>
      </c>
      <c r="DH149" s="22" t="s">
        <v>64</v>
      </c>
      <c r="DI149" s="22">
        <v>7.7216035999999999</v>
      </c>
      <c r="DJ149" s="22">
        <v>14.697487000000001</v>
      </c>
      <c r="DK149" s="22">
        <v>2.5155742000000001</v>
      </c>
      <c r="DL149" s="22">
        <v>3.4201336000000002</v>
      </c>
      <c r="DM149" s="22">
        <v>2.3420949000000002</v>
      </c>
      <c r="DN149" s="22">
        <v>7.5443935</v>
      </c>
      <c r="DO149" s="22">
        <v>2.3775681</v>
      </c>
      <c r="DP149" s="22">
        <v>3.6072253999999999</v>
      </c>
      <c r="DQ149" s="22">
        <v>3.4175835999999999</v>
      </c>
      <c r="DR149" s="22">
        <v>13.482063999999999</v>
      </c>
      <c r="DS149" s="22">
        <v>25.958594000000002</v>
      </c>
      <c r="DT149" s="22">
        <v>3.9825184999999999</v>
      </c>
      <c r="DU149" s="22">
        <v>5.3524319</v>
      </c>
      <c r="DV149" s="22">
        <v>3.3847464999999999</v>
      </c>
      <c r="DW149" s="22">
        <v>12.880219</v>
      </c>
      <c r="DX149" s="22">
        <v>3.7306235999999999</v>
      </c>
      <c r="DY149" s="22">
        <v>5.9750500999999998</v>
      </c>
      <c r="DZ149" s="22">
        <v>5.6324611999999998</v>
      </c>
      <c r="EA149" s="22">
        <v>11.41508</v>
      </c>
      <c r="EB149" s="22">
        <v>21.926331000000001</v>
      </c>
      <c r="EC149" s="22">
        <v>3.4412446000000001</v>
      </c>
      <c r="ED149" s="22">
        <v>4.6339964</v>
      </c>
      <c r="EE149" s="22">
        <v>2.9824248</v>
      </c>
      <c r="EF149" s="22">
        <v>10.952425</v>
      </c>
      <c r="EG149" s="22">
        <v>3.2298171999999998</v>
      </c>
      <c r="EH149" s="22">
        <v>5.1136705999999998</v>
      </c>
      <c r="EI149" s="22">
        <v>4.8254203999999996</v>
      </c>
      <c r="EJ149" s="22">
        <v>3.7938456999999999</v>
      </c>
      <c r="EK149" s="22">
        <v>7.1753245999999997</v>
      </c>
      <c r="EL149" s="22">
        <v>1.3791553000000001</v>
      </c>
      <c r="EM149" s="22">
        <v>1.9608627000000001</v>
      </c>
      <c r="EN149" s="22">
        <v>1.461168</v>
      </c>
      <c r="EO149" s="22">
        <v>3.8725480000000001</v>
      </c>
      <c r="EP149" s="22">
        <v>1.3151864</v>
      </c>
      <c r="EQ149" s="22">
        <v>1.8851595999999999</v>
      </c>
      <c r="ER149" s="22">
        <v>1.7991478000000001</v>
      </c>
      <c r="ES149" s="22">
        <v>8.9768430000000006</v>
      </c>
      <c r="ET149" s="22">
        <v>17.307766999999998</v>
      </c>
      <c r="EU149" s="22">
        <v>2.6984707999999999</v>
      </c>
      <c r="EV149" s="22">
        <v>3.6983679999999999</v>
      </c>
      <c r="EW149" s="22">
        <v>2.3980899999999998</v>
      </c>
      <c r="EX149" s="22">
        <v>8.6728497000000004</v>
      </c>
      <c r="EY149" s="22">
        <v>2.5320146000000001</v>
      </c>
      <c r="EZ149" s="22">
        <v>4.0151674000000002</v>
      </c>
      <c r="FA149" s="22">
        <v>3.7915203000000002</v>
      </c>
      <c r="FB149" s="22">
        <v>7.1273086000000001</v>
      </c>
      <c r="FC149" s="22">
        <v>13.699552000000001</v>
      </c>
      <c r="FD149" s="22">
        <v>2.2145978999999998</v>
      </c>
      <c r="FE149" s="22">
        <v>3.0564067000000001</v>
      </c>
      <c r="FF149" s="22">
        <v>2.0390831</v>
      </c>
      <c r="FG149" s="22">
        <v>6.9483883000000004</v>
      </c>
      <c r="FH149" s="22">
        <v>2.0843642</v>
      </c>
      <c r="FI149" s="22">
        <v>3.2447672000000001</v>
      </c>
      <c r="FJ149" s="22">
        <v>3.0697586000000001</v>
      </c>
      <c r="FK149" s="22">
        <v>7.3581517999999999</v>
      </c>
      <c r="FL149" s="22">
        <v>13.835038000000001</v>
      </c>
      <c r="FM149" s="22">
        <v>2.5755960999999998</v>
      </c>
      <c r="FN149" s="22">
        <v>3.0790617999999998</v>
      </c>
      <c r="FO149" s="22">
        <v>2.1766532999999999</v>
      </c>
      <c r="FP149" s="22">
        <v>7.1256035999999998</v>
      </c>
      <c r="FQ149" s="22">
        <v>2.4443107999999998</v>
      </c>
      <c r="FR149" s="22">
        <v>3.6140846</v>
      </c>
      <c r="FS149" s="22">
        <v>3.256964</v>
      </c>
      <c r="FT149" s="22">
        <v>11.26929</v>
      </c>
      <c r="FU149" s="22">
        <v>21.466480000000001</v>
      </c>
      <c r="FV149" s="22">
        <v>3.5894472999999998</v>
      </c>
      <c r="FW149" s="22">
        <v>4.3913682999999999</v>
      </c>
      <c r="FX149" s="22">
        <v>2.8940674999999998</v>
      </c>
      <c r="FY149" s="22">
        <v>10.750526000000001</v>
      </c>
      <c r="FZ149" s="22">
        <v>3.3810319999999998</v>
      </c>
      <c r="GA149" s="22">
        <v>5.2380478000000004</v>
      </c>
      <c r="GB149" s="22">
        <v>4.7664112999999997</v>
      </c>
      <c r="GC149" s="22">
        <v>9.8507805000000008</v>
      </c>
      <c r="GD149" s="22">
        <v>18.710291999999999</v>
      </c>
      <c r="GE149" s="22">
        <v>3.2043376000000001</v>
      </c>
      <c r="GF149" s="22">
        <v>3.8994607999999999</v>
      </c>
      <c r="GG149" s="22">
        <v>2.6118027000000001</v>
      </c>
      <c r="GH149" s="22">
        <v>9.4264390000000002</v>
      </c>
      <c r="GI149" s="22">
        <v>3.0235595000000002</v>
      </c>
      <c r="GJ149" s="22">
        <v>4.6343218999999998</v>
      </c>
      <c r="GK149" s="22">
        <v>4.2085198000000004</v>
      </c>
      <c r="GL149" s="22">
        <v>3.4963256999999999</v>
      </c>
      <c r="GM149" s="22">
        <v>6.4543505999999997</v>
      </c>
      <c r="GN149" s="22">
        <v>1.4439473</v>
      </c>
      <c r="GO149" s="22">
        <v>1.6657492</v>
      </c>
      <c r="GP149" s="22">
        <v>1.3208078000000001</v>
      </c>
      <c r="GQ149" s="22">
        <v>3.5240992000000002</v>
      </c>
      <c r="GR149" s="22">
        <v>1.3854986</v>
      </c>
      <c r="GS149" s="22">
        <v>1.9062863000000001</v>
      </c>
      <c r="GT149" s="22">
        <v>1.6676473000000001</v>
      </c>
      <c r="GU149" s="22">
        <v>7.061903</v>
      </c>
      <c r="GV149" s="22">
        <v>13.41009</v>
      </c>
      <c r="GW149" s="22">
        <v>2.3700304999999999</v>
      </c>
      <c r="GX149" s="22">
        <v>2.8637603999999999</v>
      </c>
      <c r="GY149" s="22">
        <v>1.9770669000000001</v>
      </c>
      <c r="GZ149" s="22">
        <v>6.8295566000000001</v>
      </c>
      <c r="HA149" s="22">
        <v>2.2413040999999998</v>
      </c>
      <c r="HB149" s="22">
        <v>3.3882777000000002</v>
      </c>
      <c r="HC149" s="22">
        <v>3.0448824999999999</v>
      </c>
      <c r="HD149" s="22">
        <v>5.7561885000000004</v>
      </c>
      <c r="HE149" s="22">
        <v>10.874345</v>
      </c>
      <c r="HF149" s="22">
        <v>2.0139757999999999</v>
      </c>
      <c r="HG149" s="22">
        <v>2.409538</v>
      </c>
      <c r="HH149" s="22">
        <v>1.7153221999999999</v>
      </c>
      <c r="HI149" s="22">
        <v>5.6100788000000001</v>
      </c>
      <c r="HJ149" s="22">
        <v>1.9106561</v>
      </c>
      <c r="HK149" s="22">
        <v>2.8312522000000002</v>
      </c>
      <c r="HL149" s="22">
        <v>2.5303452000000002</v>
      </c>
      <c r="HM149" s="22" t="s">
        <v>71</v>
      </c>
      <c r="HN149" s="22" t="s">
        <v>64</v>
      </c>
      <c r="HO149" s="22">
        <v>5.5011020000000004</v>
      </c>
      <c r="HP149" s="22">
        <v>10.34671</v>
      </c>
      <c r="HQ149" s="22">
        <v>1.9501071999999999</v>
      </c>
      <c r="HR149" s="22">
        <v>2.6642545000000002</v>
      </c>
      <c r="HS149" s="22">
        <v>1.9291282000000001</v>
      </c>
      <c r="HT149" s="22">
        <v>5.4766317000000004</v>
      </c>
      <c r="HU149" s="22">
        <v>1.8559994</v>
      </c>
      <c r="HV149" s="22">
        <v>2.6945158999999999</v>
      </c>
      <c r="HW149" s="22">
        <v>2.5663303000000002</v>
      </c>
      <c r="HX149" s="22">
        <v>11.856178999999999</v>
      </c>
      <c r="HY149" s="22">
        <v>22.768778999999999</v>
      </c>
      <c r="HZ149" s="22">
        <v>3.5681329000000002</v>
      </c>
      <c r="IA149" s="22">
        <v>4.7936057999999999</v>
      </c>
      <c r="IB149" s="22">
        <v>3.0769250000000001</v>
      </c>
      <c r="IC149" s="22">
        <v>11.361122</v>
      </c>
      <c r="ID149" s="22">
        <v>3.3483705000000001</v>
      </c>
      <c r="IE149" s="22">
        <v>5.3064901999999998</v>
      </c>
      <c r="IF149" s="22">
        <v>5.0100537999999997</v>
      </c>
      <c r="IG149" s="22">
        <v>9.5867924000000002</v>
      </c>
      <c r="IH149" s="22">
        <v>18.341170999999999</v>
      </c>
      <c r="II149" s="22">
        <v>2.9758612000000002</v>
      </c>
      <c r="IJ149" s="22">
        <v>4.0089081000000002</v>
      </c>
      <c r="IK149" s="22">
        <v>2.6397157</v>
      </c>
      <c r="IL149" s="22">
        <v>9.2470361000000008</v>
      </c>
      <c r="IM149" s="22">
        <v>2.8005827999999999</v>
      </c>
      <c r="IN149" s="22">
        <v>4.3623424000000002</v>
      </c>
      <c r="IO149" s="22">
        <v>4.1255363000000003</v>
      </c>
      <c r="IP149" s="22">
        <v>3.7938456999999999</v>
      </c>
      <c r="IQ149" s="22">
        <v>7.1753245999999997</v>
      </c>
      <c r="IR149" s="22">
        <v>1.3791553000000001</v>
      </c>
      <c r="IS149" s="22">
        <v>1.9608627000000001</v>
      </c>
      <c r="IT149" s="22">
        <v>1.461168</v>
      </c>
      <c r="IU149" s="22">
        <v>3.8725480000000001</v>
      </c>
      <c r="IV149" s="22">
        <v>1.3151864</v>
      </c>
      <c r="IW149" s="22">
        <v>1.8851595999999999</v>
      </c>
      <c r="IX149" s="22">
        <v>1.7991478000000001</v>
      </c>
      <c r="IY149" s="22">
        <v>9.8369414000000006</v>
      </c>
      <c r="IZ149" s="22">
        <v>18.988277</v>
      </c>
      <c r="JA149" s="22">
        <v>2.9165521000000001</v>
      </c>
      <c r="JB149" s="22">
        <v>3.9836895999999999</v>
      </c>
      <c r="JC149" s="22">
        <v>2.5503764000000002</v>
      </c>
      <c r="JD149" s="22">
        <v>9.4671249</v>
      </c>
      <c r="JE149" s="22">
        <v>2.7330652999999998</v>
      </c>
      <c r="JF149" s="22">
        <v>4.3679638000000001</v>
      </c>
      <c r="JG149" s="22">
        <v>4.1219169000000004</v>
      </c>
      <c r="JH149" s="22">
        <v>7.6961287</v>
      </c>
      <c r="JI149" s="22">
        <v>14.810912999999999</v>
      </c>
      <c r="JJ149" s="22">
        <v>2.3588629999999999</v>
      </c>
      <c r="JK149" s="22">
        <v>3.2451545999999998</v>
      </c>
      <c r="JL149" s="22">
        <v>2.1398571</v>
      </c>
      <c r="JM149" s="22">
        <v>7.4736984</v>
      </c>
      <c r="JN149" s="22">
        <v>2.2173672999999998</v>
      </c>
      <c r="JO149" s="22">
        <v>3.4781171</v>
      </c>
      <c r="JP149" s="22">
        <v>3.2883607000000001</v>
      </c>
      <c r="JQ149" s="22">
        <v>5.1792407000000003</v>
      </c>
      <c r="JR149" s="22">
        <v>9.5725721000000004</v>
      </c>
      <c r="JS149" s="22">
        <v>2.0140452999999998</v>
      </c>
      <c r="JT149" s="22">
        <v>2.3506860000000001</v>
      </c>
      <c r="JU149" s="22">
        <v>1.7787641000000001</v>
      </c>
      <c r="JV149" s="22">
        <v>5.1016383000000003</v>
      </c>
      <c r="JW149" s="22">
        <v>1.9258964000000001</v>
      </c>
      <c r="JX149" s="22">
        <v>2.7113177999999998</v>
      </c>
      <c r="JY149" s="22">
        <v>2.4238966</v>
      </c>
      <c r="JZ149" s="22">
        <v>9.7440645000000004</v>
      </c>
      <c r="KA149" s="22">
        <v>18.485399000000001</v>
      </c>
      <c r="KB149" s="22">
        <v>3.1891408000000001</v>
      </c>
      <c r="KC149" s="22">
        <v>3.8748152999999999</v>
      </c>
      <c r="KD149" s="22">
        <v>2.6057920999999999</v>
      </c>
      <c r="KE149" s="22">
        <v>9.3282924999999999</v>
      </c>
      <c r="KF149" s="22">
        <v>3.0108069999999998</v>
      </c>
      <c r="KG149" s="22">
        <v>4.5997914</v>
      </c>
      <c r="KH149" s="22">
        <v>4.1805319000000001</v>
      </c>
      <c r="KI149" s="22">
        <v>8.1373835999999997</v>
      </c>
      <c r="KJ149" s="22">
        <v>15.359215000000001</v>
      </c>
      <c r="KK149" s="22">
        <v>2.7594015999999999</v>
      </c>
      <c r="KL149" s="22">
        <v>3.3235719000000001</v>
      </c>
      <c r="KM149" s="22">
        <v>2.2942559</v>
      </c>
      <c r="KN149" s="22">
        <v>7.8319958999999999</v>
      </c>
      <c r="KO149" s="22">
        <v>2.6124969</v>
      </c>
      <c r="KP149" s="22">
        <v>3.9214419</v>
      </c>
      <c r="KQ149" s="22">
        <v>3.5527505000000001</v>
      </c>
      <c r="KR149" s="22">
        <v>3.4963256999999999</v>
      </c>
      <c r="KS149" s="22">
        <v>6.4543505999999997</v>
      </c>
      <c r="KT149" s="22">
        <v>1.4439473</v>
      </c>
      <c r="KU149" s="22">
        <v>1.6657492</v>
      </c>
      <c r="KV149" s="22">
        <v>1.3208078000000001</v>
      </c>
      <c r="KW149" s="22">
        <v>3.5240992000000002</v>
      </c>
      <c r="KX149" s="22">
        <v>1.3854986</v>
      </c>
      <c r="KY149" s="22">
        <v>1.9062863000000001</v>
      </c>
      <c r="KZ149" s="22">
        <v>1.6676473000000001</v>
      </c>
      <c r="LA149" s="22">
        <v>7.9026329999999998</v>
      </c>
      <c r="LB149" s="22">
        <v>15.055652</v>
      </c>
      <c r="LC149" s="22">
        <v>2.5810333000000001</v>
      </c>
      <c r="LD149" s="22">
        <v>3.1395110000000002</v>
      </c>
      <c r="LE149" s="22">
        <v>2.1226215000000002</v>
      </c>
      <c r="LF149" s="22">
        <v>7.6053769999999998</v>
      </c>
      <c r="LG149" s="22">
        <v>2.4355872999999999</v>
      </c>
      <c r="LH149" s="22">
        <v>3.7315356</v>
      </c>
      <c r="LI149" s="22">
        <v>3.3649817</v>
      </c>
      <c r="LJ149" s="22">
        <v>6.3270843000000001</v>
      </c>
      <c r="LK149" s="22">
        <v>11.991808000000001</v>
      </c>
      <c r="LL149" s="22">
        <v>2.1572068999999998</v>
      </c>
      <c r="LM149" s="22">
        <v>2.5967406</v>
      </c>
      <c r="LN149" s="22">
        <v>1.8141014</v>
      </c>
      <c r="LO149" s="22">
        <v>6.1368817</v>
      </c>
      <c r="LP149" s="22">
        <v>2.0425325000000001</v>
      </c>
      <c r="LQ149" s="22">
        <v>3.0642998000000001</v>
      </c>
      <c r="LR149" s="22">
        <v>2.7478902000000001</v>
      </c>
      <c r="LS149" s="22" t="s">
        <v>71</v>
      </c>
      <c r="LT149" s="22" t="s">
        <v>64</v>
      </c>
      <c r="LU149" s="22">
        <v>5.9928575999999998</v>
      </c>
      <c r="LV149" s="22">
        <v>14.082454</v>
      </c>
      <c r="LW149" s="22">
        <v>25.960895000000001</v>
      </c>
      <c r="LX149" s="22">
        <v>4.8497706999999997</v>
      </c>
      <c r="LY149" s="22">
        <v>5.8053324999999996</v>
      </c>
      <c r="LZ149" s="22">
        <v>3.9026869</v>
      </c>
      <c r="MA149" s="22">
        <v>13.176577999999999</v>
      </c>
      <c r="MB149" s="22">
        <v>4.6037537999999998</v>
      </c>
      <c r="MC149" s="22">
        <v>6.7958055999999996</v>
      </c>
      <c r="MD149" s="22" t="s">
        <v>71</v>
      </c>
      <c r="ME149" s="22" t="s">
        <v>64</v>
      </c>
      <c r="MF149" s="22">
        <v>32.339027999999999</v>
      </c>
      <c r="MG149" s="22">
        <v>59.717483000000001</v>
      </c>
      <c r="MH149" s="22">
        <v>11.258967</v>
      </c>
      <c r="MI149" s="22">
        <v>13.440450999999999</v>
      </c>
      <c r="MJ149" s="22">
        <v>9.1856755000000003</v>
      </c>
      <c r="MK149" s="22">
        <v>30.478278</v>
      </c>
      <c r="ML149" s="22">
        <v>10.694118</v>
      </c>
      <c r="MM149" s="22">
        <v>15.72701</v>
      </c>
      <c r="MN149" s="22">
        <v>14.702013000000001</v>
      </c>
      <c r="MO149" s="22">
        <v>33.626995999999998</v>
      </c>
      <c r="MP149" s="22">
        <v>61.010303</v>
      </c>
      <c r="MQ149" s="22">
        <v>12.543221000000001</v>
      </c>
      <c r="MR149" s="22">
        <v>14.725091000000001</v>
      </c>
      <c r="MS149" s="22">
        <v>10.469571999999999</v>
      </c>
      <c r="MT149" s="22">
        <v>31.765938999999999</v>
      </c>
      <c r="MU149" s="22">
        <v>11.978273</v>
      </c>
      <c r="MV149" s="22">
        <v>17.012053999999999</v>
      </c>
      <c r="MW149" s="22">
        <v>15.986948</v>
      </c>
      <c r="MX149" s="22" t="s">
        <v>71</v>
      </c>
      <c r="MY149" s="22" t="s">
        <v>64</v>
      </c>
      <c r="MZ149" s="22">
        <v>5.5993356000000001E-2</v>
      </c>
      <c r="NA149" s="22">
        <v>4.0128348000000001E-2</v>
      </c>
      <c r="NB149" s="22">
        <v>8.0566333000000004E-2</v>
      </c>
      <c r="NC149" s="22">
        <v>3.6862513E-2</v>
      </c>
      <c r="ND149" s="22">
        <v>3.8838810000000001E-2</v>
      </c>
      <c r="NE149" s="22">
        <v>3.4898431000000001E-2</v>
      </c>
      <c r="NF149" s="22">
        <v>5.4097885999999998E-2</v>
      </c>
      <c r="NG149" s="22">
        <v>3.6353191999999999E-2</v>
      </c>
      <c r="NH149" s="22">
        <v>4.0891329999999997E-2</v>
      </c>
      <c r="NI149" s="22">
        <v>4.0742520999999997E-2</v>
      </c>
      <c r="NJ149" s="22">
        <v>2.4902897E-2</v>
      </c>
      <c r="NK149" s="22">
        <v>6.5276181000000003E-2</v>
      </c>
      <c r="NL149" s="22">
        <v>2.1642287999999999E-2</v>
      </c>
      <c r="NM149" s="22">
        <v>2.3615422E-2</v>
      </c>
      <c r="NN149" s="22">
        <v>1.9681348000000001E-2</v>
      </c>
      <c r="NO149" s="22">
        <v>3.8850084E-2</v>
      </c>
      <c r="NP149" s="22">
        <v>2.1133782E-2</v>
      </c>
      <c r="NQ149" s="22">
        <v>2.5664658999999999E-2</v>
      </c>
      <c r="NR149" s="22">
        <v>5.6190779000000003E-2</v>
      </c>
      <c r="NS149" s="22">
        <v>4.0940490000000003E-2</v>
      </c>
      <c r="NT149" s="22" t="s">
        <v>71</v>
      </c>
      <c r="NU149" s="22" t="s">
        <v>64</v>
      </c>
      <c r="NV149" s="22">
        <v>3.0913951999999998E-4</v>
      </c>
      <c r="NW149" s="22">
        <v>2.0912331E-4</v>
      </c>
      <c r="NX149" s="22">
        <v>1.6868032000000001E-4</v>
      </c>
      <c r="NY149" s="22">
        <v>1.8401336000000001E-4</v>
      </c>
      <c r="NZ149" s="22">
        <v>1.1906807E-4</v>
      </c>
      <c r="OA149" s="22">
        <v>1.6868032000000001E-4</v>
      </c>
      <c r="OB149" s="22">
        <v>1.8401336000000001E-4</v>
      </c>
      <c r="OC149" s="22">
        <v>1.1906807E-4</v>
      </c>
      <c r="OD149" s="22">
        <v>3.2509949999999998E-4</v>
      </c>
      <c r="OE149" s="22">
        <v>3.2509949999999998E-4</v>
      </c>
      <c r="OF149" s="22">
        <v>2.3117185000000001E-3</v>
      </c>
      <c r="OG149" s="22">
        <v>7.4240419999999996E-3</v>
      </c>
      <c r="OH149" s="22">
        <v>2.9530353999999998E-3</v>
      </c>
      <c r="OI149" s="22">
        <v>9.4784142E-4</v>
      </c>
      <c r="OJ149" s="22" t="s">
        <v>71</v>
      </c>
      <c r="OK149" s="22" t="s">
        <v>64</v>
      </c>
      <c r="OL149" s="22">
        <v>0.19370628000000001</v>
      </c>
      <c r="OM149" s="22">
        <v>0.38618638</v>
      </c>
      <c r="ON149" s="22">
        <v>0.19164999999999999</v>
      </c>
      <c r="OO149" s="22">
        <v>0.40288439999999998</v>
      </c>
      <c r="OP149" s="22">
        <v>0.40288439999999998</v>
      </c>
      <c r="OQ149" s="22">
        <v>0.40288439999999998</v>
      </c>
      <c r="OR149" s="22">
        <v>0.19164999999999999</v>
      </c>
      <c r="OS149" s="22">
        <v>0.19164999999999999</v>
      </c>
      <c r="OT149" s="22">
        <v>0.19370628000000001</v>
      </c>
      <c r="OU149" s="22">
        <v>0.19993034000000001</v>
      </c>
      <c r="OV149" s="22">
        <v>0.29375354999999997</v>
      </c>
      <c r="OW149" s="22">
        <v>0.29670447999999999</v>
      </c>
      <c r="OX149" s="22">
        <v>0.29375354999999997</v>
      </c>
      <c r="OY149" s="22">
        <v>0.36531279</v>
      </c>
      <c r="OZ149" s="22">
        <v>0.36531279</v>
      </c>
      <c r="PA149" s="22">
        <v>0.29670447999999999</v>
      </c>
      <c r="PB149" s="22">
        <v>0.29670447999999999</v>
      </c>
      <c r="PC149" s="22">
        <v>0.19993034000000001</v>
      </c>
    </row>
    <row r="150" spans="1:421">
      <c r="A150" s="22" t="s">
        <v>68</v>
      </c>
      <c r="B150" s="22" t="s">
        <v>64</v>
      </c>
      <c r="C150" s="22">
        <v>86.680655999999999</v>
      </c>
      <c r="D150" s="22">
        <v>20.054772</v>
      </c>
      <c r="E150" s="22">
        <v>44.690641999999997</v>
      </c>
      <c r="F150" s="22">
        <v>31.476914000000001</v>
      </c>
      <c r="G150" s="22">
        <v>17.381278999999999</v>
      </c>
      <c r="H150" s="22">
        <v>40.809120999999998</v>
      </c>
      <c r="I150" s="22">
        <v>166.17223000000001</v>
      </c>
      <c r="J150" s="22">
        <v>87.310687000000001</v>
      </c>
      <c r="K150" s="22">
        <v>71.480507000000003</v>
      </c>
      <c r="L150" s="22">
        <v>153.73654999999999</v>
      </c>
      <c r="M150" s="22">
        <v>28.533825</v>
      </c>
      <c r="N150" s="22">
        <v>76.722222000000002</v>
      </c>
      <c r="O150" s="22">
        <v>49.288569000000003</v>
      </c>
      <c r="P150" s="22">
        <v>23.206182999999999</v>
      </c>
      <c r="Q150" s="22">
        <v>66.556768000000005</v>
      </c>
      <c r="R150" s="22">
        <v>301.51022</v>
      </c>
      <c r="S150" s="22">
        <v>155.58582000000001</v>
      </c>
      <c r="T150" s="22">
        <v>126.71093</v>
      </c>
      <c r="U150" s="22">
        <v>129.91665</v>
      </c>
      <c r="V150" s="22">
        <v>25.299247000000001</v>
      </c>
      <c r="W150" s="22">
        <v>65.284397999999996</v>
      </c>
      <c r="X150" s="22">
        <v>42.753365000000002</v>
      </c>
      <c r="Y150" s="22">
        <v>20.899698999999998</v>
      </c>
      <c r="Z150" s="22">
        <v>57.221882999999998</v>
      </c>
      <c r="AA150" s="22">
        <v>253.62766999999999</v>
      </c>
      <c r="AB150" s="22">
        <v>131.36188999999999</v>
      </c>
      <c r="AC150" s="22">
        <v>107.07689000000001</v>
      </c>
      <c r="AD150" s="22">
        <v>44.937055999999998</v>
      </c>
      <c r="AE150" s="22">
        <v>12.697737999999999</v>
      </c>
      <c r="AF150" s="22">
        <v>23.511139</v>
      </c>
      <c r="AG150" s="22">
        <v>18.476089000000002</v>
      </c>
      <c r="AH150" s="22">
        <v>11.406105</v>
      </c>
      <c r="AI150" s="22">
        <v>23.156867999999999</v>
      </c>
      <c r="AJ150" s="22">
        <v>84.442971</v>
      </c>
      <c r="AK150" s="22">
        <v>44.888185</v>
      </c>
      <c r="AL150" s="22">
        <v>37.414886000000003</v>
      </c>
      <c r="AM150" s="22">
        <v>107.07065</v>
      </c>
      <c r="AN150" s="22">
        <v>20.563665</v>
      </c>
      <c r="AO150" s="22">
        <v>53.194974000000002</v>
      </c>
      <c r="AP150" s="22">
        <v>34.988661999999998</v>
      </c>
      <c r="AQ150" s="22">
        <v>16.813289999999999</v>
      </c>
      <c r="AR150" s="22">
        <v>47.021915999999997</v>
      </c>
      <c r="AS150" s="22">
        <v>209.83731</v>
      </c>
      <c r="AT150" s="22">
        <v>108.15066</v>
      </c>
      <c r="AU150" s="22">
        <v>88.592005</v>
      </c>
      <c r="AV150" s="22">
        <v>84.933350000000004</v>
      </c>
      <c r="AW150" s="22">
        <v>17.549240999999999</v>
      </c>
      <c r="AX150" s="22">
        <v>42.561793000000002</v>
      </c>
      <c r="AY150" s="22">
        <v>28.907588000000001</v>
      </c>
      <c r="AZ150" s="22">
        <v>14.660887000000001</v>
      </c>
      <c r="BA150" s="22">
        <v>38.339810999999997</v>
      </c>
      <c r="BB150" s="22">
        <v>165.34531999999999</v>
      </c>
      <c r="BC150" s="22">
        <v>85.638606999999993</v>
      </c>
      <c r="BD150" s="22">
        <v>70.344012000000006</v>
      </c>
      <c r="BE150" s="22">
        <v>82.200140000000005</v>
      </c>
      <c r="BF150" s="22">
        <v>17.859147</v>
      </c>
      <c r="BG150" s="22">
        <v>43.109569999999998</v>
      </c>
      <c r="BH150" s="22">
        <v>28.587454000000001</v>
      </c>
      <c r="BI150" s="22">
        <v>16.128330999999999</v>
      </c>
      <c r="BJ150" s="22">
        <v>38.359710999999997</v>
      </c>
      <c r="BK150" s="22">
        <v>158.38708</v>
      </c>
      <c r="BL150" s="22">
        <v>83.553004000000001</v>
      </c>
      <c r="BM150" s="22">
        <v>67.682023999999998</v>
      </c>
      <c r="BN150" s="22">
        <v>129.45121</v>
      </c>
      <c r="BO150" s="22">
        <v>23.811330000000002</v>
      </c>
      <c r="BP150" s="22">
        <v>65.823400000000007</v>
      </c>
      <c r="BQ150" s="22">
        <v>41.283450999999999</v>
      </c>
      <c r="BR150" s="22">
        <v>20.478359000000001</v>
      </c>
      <c r="BS150" s="22">
        <v>56.684384000000001</v>
      </c>
      <c r="BT150" s="22">
        <v>253.56434999999999</v>
      </c>
      <c r="BU150" s="22">
        <v>131.68958000000001</v>
      </c>
      <c r="BV150" s="22">
        <v>105.79903</v>
      </c>
      <c r="BW150" s="22">
        <v>112.05931</v>
      </c>
      <c r="BX150" s="22">
        <v>21.434987</v>
      </c>
      <c r="BY150" s="22">
        <v>57.383682999999998</v>
      </c>
      <c r="BZ150" s="22">
        <v>36.447239000000003</v>
      </c>
      <c r="CA150" s="22">
        <v>18.657164000000002</v>
      </c>
      <c r="CB150" s="22">
        <v>49.765808</v>
      </c>
      <c r="CC150" s="22">
        <v>218.69291999999999</v>
      </c>
      <c r="CD150" s="22">
        <v>113.97668</v>
      </c>
      <c r="CE150" s="22">
        <v>91.732789999999994</v>
      </c>
      <c r="CF150" s="22">
        <v>41.130243</v>
      </c>
      <c r="CG150" s="22">
        <v>10.734947999999999</v>
      </c>
      <c r="CH150" s="22">
        <v>22.223409</v>
      </c>
      <c r="CI150" s="22">
        <v>15.916229</v>
      </c>
      <c r="CJ150" s="22">
        <v>10.307456</v>
      </c>
      <c r="CK150" s="22">
        <v>21.044194000000001</v>
      </c>
      <c r="CL150" s="22">
        <v>77.897164000000004</v>
      </c>
      <c r="CM150" s="22">
        <v>41.755735999999999</v>
      </c>
      <c r="CN150" s="22">
        <v>34.178308000000001</v>
      </c>
      <c r="CO150" s="22">
        <v>84.770173</v>
      </c>
      <c r="CP150" s="22">
        <v>16.219604</v>
      </c>
      <c r="CQ150" s="22">
        <v>43.196196</v>
      </c>
      <c r="CR150" s="22">
        <v>27.630763999999999</v>
      </c>
      <c r="CS150" s="22">
        <v>14.309822</v>
      </c>
      <c r="CT150" s="22">
        <v>37.956220999999999</v>
      </c>
      <c r="CU150" s="22">
        <v>165.81108</v>
      </c>
      <c r="CV150" s="22">
        <v>86.213842999999997</v>
      </c>
      <c r="CW150" s="22">
        <v>69.380084999999994</v>
      </c>
      <c r="CX150" s="22">
        <v>68.854634000000004</v>
      </c>
      <c r="CY150" s="22">
        <v>14.055134000000001</v>
      </c>
      <c r="CZ150" s="22">
        <v>35.476996</v>
      </c>
      <c r="DA150" s="22">
        <v>23.214079999999999</v>
      </c>
      <c r="DB150" s="22">
        <v>12.65549</v>
      </c>
      <c r="DC150" s="22">
        <v>31.634813999999999</v>
      </c>
      <c r="DD150" s="22">
        <v>133.89144999999999</v>
      </c>
      <c r="DE150" s="22">
        <v>70.004275000000007</v>
      </c>
      <c r="DF150" s="22">
        <v>56.509566</v>
      </c>
      <c r="DG150" s="22" t="s">
        <v>68</v>
      </c>
      <c r="DH150" s="22" t="s">
        <v>64</v>
      </c>
      <c r="DI150" s="22">
        <v>93.099778999999998</v>
      </c>
      <c r="DJ150" s="22">
        <v>20.845652000000001</v>
      </c>
      <c r="DK150" s="22">
        <v>47.712009999999999</v>
      </c>
      <c r="DL150" s="22">
        <v>33.198788</v>
      </c>
      <c r="DM150" s="22">
        <v>17.946041999999998</v>
      </c>
      <c r="DN150" s="22">
        <v>43.297077000000002</v>
      </c>
      <c r="DO150" s="22">
        <v>179.16602</v>
      </c>
      <c r="DP150" s="22">
        <v>93.830736999999999</v>
      </c>
      <c r="DQ150" s="22">
        <v>76.638120000000001</v>
      </c>
      <c r="DR150" s="22">
        <v>163.64742000000001</v>
      </c>
      <c r="DS150" s="22">
        <v>29.598776999999998</v>
      </c>
      <c r="DT150" s="22">
        <v>81.474610999999996</v>
      </c>
      <c r="DU150" s="22">
        <v>52.055587000000003</v>
      </c>
      <c r="DV150" s="22">
        <v>24.215579000000002</v>
      </c>
      <c r="DW150" s="22">
        <v>70.487444999999994</v>
      </c>
      <c r="DX150" s="22">
        <v>321.41048000000001</v>
      </c>
      <c r="DY150" s="22">
        <v>165.65262000000001</v>
      </c>
      <c r="DZ150" s="22">
        <v>133.51609999999999</v>
      </c>
      <c r="EA150" s="22">
        <v>138.40364</v>
      </c>
      <c r="EB150" s="22">
        <v>26.221118000000001</v>
      </c>
      <c r="EC150" s="22">
        <v>69.329677000000004</v>
      </c>
      <c r="ED150" s="22">
        <v>45.084028000000004</v>
      </c>
      <c r="EE150" s="22">
        <v>21.716591999999999</v>
      </c>
      <c r="EF150" s="22">
        <v>60.554758999999997</v>
      </c>
      <c r="EG150" s="22">
        <v>270.7192</v>
      </c>
      <c r="EH150" s="22">
        <v>139.98426000000001</v>
      </c>
      <c r="EI150" s="22">
        <v>113.12358999999999</v>
      </c>
      <c r="EJ150" s="22">
        <v>44.937055999999998</v>
      </c>
      <c r="EK150" s="22">
        <v>12.697737999999999</v>
      </c>
      <c r="EL150" s="22">
        <v>23.511139</v>
      </c>
      <c r="EM150" s="22">
        <v>18.476089000000002</v>
      </c>
      <c r="EN150" s="22">
        <v>11.406105</v>
      </c>
      <c r="EO150" s="22">
        <v>23.156867999999999</v>
      </c>
      <c r="EP150" s="22">
        <v>84.442971</v>
      </c>
      <c r="EQ150" s="22">
        <v>44.888185</v>
      </c>
      <c r="ER150" s="22">
        <v>37.414886000000003</v>
      </c>
      <c r="ES150" s="22">
        <v>108.41562999999999</v>
      </c>
      <c r="ET150" s="22">
        <v>20.563665</v>
      </c>
      <c r="EU150" s="22">
        <v>53.888643000000002</v>
      </c>
      <c r="EV150" s="22">
        <v>35.434013999999998</v>
      </c>
      <c r="EW150" s="22">
        <v>17.036892999999999</v>
      </c>
      <c r="EX150" s="22">
        <v>47.614078999999997</v>
      </c>
      <c r="EY150" s="22">
        <v>212.44208</v>
      </c>
      <c r="EZ150" s="22">
        <v>109.51481</v>
      </c>
      <c r="FA150" s="22">
        <v>88.592005</v>
      </c>
      <c r="FB150" s="22">
        <v>85.825019999999995</v>
      </c>
      <c r="FC150" s="22">
        <v>17.549240999999999</v>
      </c>
      <c r="FD150" s="22">
        <v>43.02167</v>
      </c>
      <c r="FE150" s="22">
        <v>29.202839000000001</v>
      </c>
      <c r="FF150" s="22">
        <v>14.809127999999999</v>
      </c>
      <c r="FG150" s="22">
        <v>38.732391999999997</v>
      </c>
      <c r="FH150" s="22">
        <v>167.07219000000001</v>
      </c>
      <c r="FI150" s="22">
        <v>86.542990000000003</v>
      </c>
      <c r="FJ150" s="22">
        <v>70.344012000000006</v>
      </c>
      <c r="FK150" s="22">
        <v>88.475350000000006</v>
      </c>
      <c r="FL150" s="22">
        <v>18.586296999999998</v>
      </c>
      <c r="FM150" s="22">
        <v>46.073945999999999</v>
      </c>
      <c r="FN150" s="22">
        <v>30.224295000000001</v>
      </c>
      <c r="FO150" s="22">
        <v>16.653123000000001</v>
      </c>
      <c r="FP150" s="22">
        <v>40.769579999999998</v>
      </c>
      <c r="FQ150" s="22">
        <v>171.12624</v>
      </c>
      <c r="FR150" s="22">
        <v>89.946723000000006</v>
      </c>
      <c r="FS150" s="22">
        <v>72.718070999999995</v>
      </c>
      <c r="FT150" s="22">
        <v>136.34898000000001</v>
      </c>
      <c r="FU150" s="22">
        <v>24.580314000000001</v>
      </c>
      <c r="FV150" s="22">
        <v>69.070442</v>
      </c>
      <c r="FW150" s="22">
        <v>43.055636</v>
      </c>
      <c r="FX150" s="22">
        <v>21.017903</v>
      </c>
      <c r="FY150" s="22">
        <v>59.302778000000004</v>
      </c>
      <c r="FZ150" s="22">
        <v>267.59096</v>
      </c>
      <c r="GA150" s="22">
        <v>138.71847</v>
      </c>
      <c r="GB150" s="22">
        <v>111.33059</v>
      </c>
      <c r="GC150" s="22">
        <v>119.05535</v>
      </c>
      <c r="GD150" s="22">
        <v>22.248462</v>
      </c>
      <c r="GE150" s="22">
        <v>60.692652000000002</v>
      </c>
      <c r="GF150" s="22">
        <v>38.273825000000002</v>
      </c>
      <c r="GG150" s="22">
        <v>19.243003999999999</v>
      </c>
      <c r="GH150" s="22">
        <v>52.451034</v>
      </c>
      <c r="GI150" s="22">
        <v>232.88793999999999</v>
      </c>
      <c r="GJ150" s="22">
        <v>121.10486</v>
      </c>
      <c r="GK150" s="22">
        <v>97.349449000000007</v>
      </c>
      <c r="GL150" s="22">
        <v>41.130243</v>
      </c>
      <c r="GM150" s="22">
        <v>10.734947999999999</v>
      </c>
      <c r="GN150" s="22">
        <v>22.223409</v>
      </c>
      <c r="GO150" s="22">
        <v>15.916229</v>
      </c>
      <c r="GP150" s="22">
        <v>10.307456</v>
      </c>
      <c r="GQ150" s="22">
        <v>21.044194000000001</v>
      </c>
      <c r="GR150" s="22">
        <v>77.897164000000004</v>
      </c>
      <c r="GS150" s="22">
        <v>41.755735999999999</v>
      </c>
      <c r="GT150" s="22">
        <v>34.178308000000001</v>
      </c>
      <c r="GU150" s="22">
        <v>84.770173</v>
      </c>
      <c r="GV150" s="22">
        <v>16.219604</v>
      </c>
      <c r="GW150" s="22">
        <v>43.196196</v>
      </c>
      <c r="GX150" s="22">
        <v>27.630763999999999</v>
      </c>
      <c r="GY150" s="22">
        <v>14.309822</v>
      </c>
      <c r="GZ150" s="22">
        <v>37.956220999999999</v>
      </c>
      <c r="HA150" s="22">
        <v>165.81108</v>
      </c>
      <c r="HB150" s="22">
        <v>86.213842999999997</v>
      </c>
      <c r="HC150" s="22">
        <v>69.380084999999994</v>
      </c>
      <c r="HD150" s="22">
        <v>68.854634000000004</v>
      </c>
      <c r="HE150" s="22">
        <v>14.055134000000001</v>
      </c>
      <c r="HF150" s="22">
        <v>35.476996</v>
      </c>
      <c r="HG150" s="22">
        <v>23.214079999999999</v>
      </c>
      <c r="HH150" s="22">
        <v>12.65549</v>
      </c>
      <c r="HI150" s="22">
        <v>31.634813999999999</v>
      </c>
      <c r="HJ150" s="22">
        <v>133.89144999999999</v>
      </c>
      <c r="HK150" s="22">
        <v>70.004275000000007</v>
      </c>
      <c r="HL150" s="22">
        <v>56.509566</v>
      </c>
      <c r="HM150" s="22" t="s">
        <v>68</v>
      </c>
      <c r="HN150" s="22" t="s">
        <v>64</v>
      </c>
      <c r="HO150" s="22">
        <v>66.006326000000001</v>
      </c>
      <c r="HP150" s="22">
        <v>17.485645999999999</v>
      </c>
      <c r="HQ150" s="22">
        <v>34.823630000000001</v>
      </c>
      <c r="HR150" s="22">
        <v>25.940778999999999</v>
      </c>
      <c r="HS150" s="22">
        <v>15.539766999999999</v>
      </c>
      <c r="HT150" s="22">
        <v>32.826909999999998</v>
      </c>
      <c r="HU150" s="22">
        <v>124.46353999999999</v>
      </c>
      <c r="HV150" s="22">
        <v>66.272487999999996</v>
      </c>
      <c r="HW150" s="22">
        <v>54.845754999999997</v>
      </c>
      <c r="HX150" s="22">
        <v>143.84560999999999</v>
      </c>
      <c r="HY150" s="22">
        <v>27.130323000000001</v>
      </c>
      <c r="HZ150" s="22">
        <v>72.082700000000003</v>
      </c>
      <c r="IA150" s="22">
        <v>46.732244000000001</v>
      </c>
      <c r="IB150" s="22">
        <v>22.443603</v>
      </c>
      <c r="IC150" s="22">
        <v>62.812869999999997</v>
      </c>
      <c r="ID150" s="22">
        <v>281.41152</v>
      </c>
      <c r="IE150" s="22">
        <v>145.52267000000001</v>
      </c>
      <c r="IF150" s="22">
        <v>117.60962000000001</v>
      </c>
      <c r="IG150" s="22">
        <v>116.11633999999999</v>
      </c>
      <c r="IH150" s="22">
        <v>23.455269000000001</v>
      </c>
      <c r="II150" s="22">
        <v>58.746803</v>
      </c>
      <c r="IJ150" s="22">
        <v>39.107340999999998</v>
      </c>
      <c r="IK150" s="22">
        <v>19.735177</v>
      </c>
      <c r="IL150" s="22">
        <v>51.932946000000001</v>
      </c>
      <c r="IM150" s="22">
        <v>225.70354</v>
      </c>
      <c r="IN150" s="22">
        <v>117.32114</v>
      </c>
      <c r="IO150" s="22">
        <v>95.212727999999998</v>
      </c>
      <c r="IP150" s="22">
        <v>44.937055999999998</v>
      </c>
      <c r="IQ150" s="22">
        <v>12.697737999999999</v>
      </c>
      <c r="IR150" s="22">
        <v>23.511139</v>
      </c>
      <c r="IS150" s="22">
        <v>18.476089000000002</v>
      </c>
      <c r="IT150" s="22">
        <v>11.406105</v>
      </c>
      <c r="IU150" s="22">
        <v>23.156867999999999</v>
      </c>
      <c r="IV150" s="22">
        <v>84.442971</v>
      </c>
      <c r="IW150" s="22">
        <v>44.888185</v>
      </c>
      <c r="IX150" s="22">
        <v>37.414886000000003</v>
      </c>
      <c r="IY150" s="22">
        <v>118.95945</v>
      </c>
      <c r="IZ150" s="22">
        <v>21.848822999999999</v>
      </c>
      <c r="JA150" s="22">
        <v>58.937344000000003</v>
      </c>
      <c r="JB150" s="22">
        <v>38.229289000000001</v>
      </c>
      <c r="JC150" s="22">
        <v>17.949905999999999</v>
      </c>
      <c r="JD150" s="22">
        <v>51.655532000000001</v>
      </c>
      <c r="JE150" s="22">
        <v>233.71284</v>
      </c>
      <c r="JF150" s="22">
        <v>120.25479</v>
      </c>
      <c r="JG150" s="22">
        <v>97.097634999999997</v>
      </c>
      <c r="JH150" s="22">
        <v>92.797621000000007</v>
      </c>
      <c r="JI150" s="22">
        <v>18.399383</v>
      </c>
      <c r="JJ150" s="22">
        <v>46.360396999999999</v>
      </c>
      <c r="JK150" s="22">
        <v>31.051601999999999</v>
      </c>
      <c r="JL150" s="22">
        <v>15.413183</v>
      </c>
      <c r="JM150" s="22">
        <v>41.405230000000003</v>
      </c>
      <c r="JN150" s="22">
        <v>181.13829000000001</v>
      </c>
      <c r="JO150" s="22">
        <v>93.645258999999996</v>
      </c>
      <c r="JP150" s="22">
        <v>75.969778000000005</v>
      </c>
      <c r="JQ150" s="22">
        <v>61.896785999999999</v>
      </c>
      <c r="JR150" s="22">
        <v>15.401573000000001</v>
      </c>
      <c r="JS150" s="22">
        <v>33.409522000000003</v>
      </c>
      <c r="JT150" s="22">
        <v>23.215675999999998</v>
      </c>
      <c r="JU150" s="22">
        <v>14.362671000000001</v>
      </c>
      <c r="JV150" s="22">
        <v>30.555185999999999</v>
      </c>
      <c r="JW150" s="22">
        <v>117.3734</v>
      </c>
      <c r="JX150" s="22">
        <v>62.867024999999998</v>
      </c>
      <c r="JY150" s="22">
        <v>51.354716000000003</v>
      </c>
      <c r="JZ150" s="22">
        <v>117.78462</v>
      </c>
      <c r="KA150" s="22">
        <v>22.302105000000001</v>
      </c>
      <c r="KB150" s="22">
        <v>60.210358999999997</v>
      </c>
      <c r="KC150" s="22">
        <v>38.110799999999998</v>
      </c>
      <c r="KD150" s="22">
        <v>19.346625</v>
      </c>
      <c r="KE150" s="22">
        <v>52.105671999999998</v>
      </c>
      <c r="KF150" s="22">
        <v>230.07750999999999</v>
      </c>
      <c r="KG150" s="22">
        <v>119.80578</v>
      </c>
      <c r="KH150" s="22">
        <v>96.411192</v>
      </c>
      <c r="KI150" s="22">
        <v>98.177550999999994</v>
      </c>
      <c r="KJ150" s="22">
        <v>19.726058999999999</v>
      </c>
      <c r="KK150" s="22">
        <v>50.741712999999997</v>
      </c>
      <c r="KL150" s="22">
        <v>32.748660999999998</v>
      </c>
      <c r="KM150" s="22">
        <v>17.413869999999999</v>
      </c>
      <c r="KN150" s="22">
        <v>44.399526000000002</v>
      </c>
      <c r="KO150" s="22">
        <v>190.67180999999999</v>
      </c>
      <c r="KP150" s="22">
        <v>99.834151000000006</v>
      </c>
      <c r="KQ150" s="22">
        <v>80.576632000000004</v>
      </c>
      <c r="KR150" s="22">
        <v>41.130243</v>
      </c>
      <c r="KS150" s="22">
        <v>10.734947999999999</v>
      </c>
      <c r="KT150" s="22">
        <v>22.223409</v>
      </c>
      <c r="KU150" s="22">
        <v>15.916229</v>
      </c>
      <c r="KV150" s="22">
        <v>10.307456</v>
      </c>
      <c r="KW150" s="22">
        <v>21.044194000000001</v>
      </c>
      <c r="KX150" s="22">
        <v>77.897164000000004</v>
      </c>
      <c r="KY150" s="22">
        <v>41.755735999999999</v>
      </c>
      <c r="KZ150" s="22">
        <v>34.178308000000001</v>
      </c>
      <c r="LA150" s="22">
        <v>95.069598999999997</v>
      </c>
      <c r="LB150" s="22">
        <v>17.425001999999999</v>
      </c>
      <c r="LC150" s="22">
        <v>48.103605999999999</v>
      </c>
      <c r="LD150" s="22">
        <v>30.318301000000002</v>
      </c>
      <c r="LE150" s="22">
        <v>15.152592</v>
      </c>
      <c r="LF150" s="22">
        <v>41.870305999999999</v>
      </c>
      <c r="LG150" s="22">
        <v>186.64433</v>
      </c>
      <c r="LH150" s="22">
        <v>96.708601999999999</v>
      </c>
      <c r="LI150" s="22">
        <v>77.669477000000001</v>
      </c>
      <c r="LJ150" s="22">
        <v>75.848678000000007</v>
      </c>
      <c r="LK150" s="22">
        <v>14.873212000000001</v>
      </c>
      <c r="LL150" s="22">
        <v>38.809238000000001</v>
      </c>
      <c r="LM150" s="22">
        <v>25.038703000000002</v>
      </c>
      <c r="LN150" s="22">
        <v>13.227263000000001</v>
      </c>
      <c r="LO150" s="22">
        <v>34.292366000000001</v>
      </c>
      <c r="LP150" s="22">
        <v>148.03918999999999</v>
      </c>
      <c r="LQ150" s="22">
        <v>77.130976000000004</v>
      </c>
      <c r="LR150" s="22">
        <v>62.141863999999998</v>
      </c>
      <c r="LS150" s="22" t="s">
        <v>68</v>
      </c>
      <c r="LT150" s="22" t="s">
        <v>64</v>
      </c>
      <c r="LU150" s="22">
        <v>133.45245</v>
      </c>
      <c r="LV150" s="22">
        <v>163.00274999999999</v>
      </c>
      <c r="LW150" s="22">
        <v>29.450206000000001</v>
      </c>
      <c r="LX150" s="22">
        <v>83.705862999999994</v>
      </c>
      <c r="LY150" s="22">
        <v>51.258721000000001</v>
      </c>
      <c r="LZ150" s="22">
        <v>24.213339999999999</v>
      </c>
      <c r="MA150" s="22">
        <v>69.405428999999998</v>
      </c>
      <c r="MB150" s="22">
        <v>318.04270000000002</v>
      </c>
      <c r="MC150" s="22">
        <v>165.91953000000001</v>
      </c>
      <c r="MD150" s="22" t="s">
        <v>68</v>
      </c>
      <c r="ME150" s="22" t="s">
        <v>64</v>
      </c>
      <c r="MF150" s="22">
        <v>392.48865000000001</v>
      </c>
      <c r="MG150" s="22">
        <v>87.080437000000003</v>
      </c>
      <c r="MH150" s="22">
        <v>210.25252</v>
      </c>
      <c r="MI150" s="22">
        <v>137.15232</v>
      </c>
      <c r="MJ150" s="22">
        <v>75.925245000000004</v>
      </c>
      <c r="MK150" s="22">
        <v>179.68505999999999</v>
      </c>
      <c r="ML150" s="22">
        <v>748.28354999999999</v>
      </c>
      <c r="MM150" s="22">
        <v>399.01288</v>
      </c>
      <c r="MN150" s="22">
        <v>324.21030999999999</v>
      </c>
      <c r="MO150" s="22">
        <v>398.49488000000002</v>
      </c>
      <c r="MP150" s="22">
        <v>93.032799999999995</v>
      </c>
      <c r="MQ150" s="22">
        <v>216.22654</v>
      </c>
      <c r="MR150" s="22">
        <v>143.11354</v>
      </c>
      <c r="MS150" s="22">
        <v>81.875704999999996</v>
      </c>
      <c r="MT150" s="22">
        <v>185.65386000000001</v>
      </c>
      <c r="MU150" s="22">
        <v>754.35267999999996</v>
      </c>
      <c r="MV150" s="22">
        <v>405.02026999999998</v>
      </c>
      <c r="MW150" s="22">
        <v>330.20573000000002</v>
      </c>
      <c r="MX150" s="22" t="s">
        <v>68</v>
      </c>
      <c r="MY150" s="22" t="s">
        <v>64</v>
      </c>
      <c r="MZ150" s="22">
        <v>0.48378107999999997</v>
      </c>
      <c r="NA150" s="22">
        <v>0.4222919</v>
      </c>
      <c r="NB150" s="22">
        <v>0.20719399999999999</v>
      </c>
      <c r="NC150" s="22">
        <v>0.31956604999999999</v>
      </c>
      <c r="ND150" s="22">
        <v>0.25234394999999998</v>
      </c>
      <c r="NE150" s="22">
        <v>0.19634291000000001</v>
      </c>
      <c r="NF150" s="22">
        <v>0.28990272</v>
      </c>
      <c r="NG150" s="22">
        <v>0.80470649999999999</v>
      </c>
      <c r="NH150" s="22">
        <v>0.48977050999999999</v>
      </c>
      <c r="NI150" s="22">
        <v>0.39766980000000002</v>
      </c>
      <c r="NJ150" s="22">
        <v>0.33627900999999999</v>
      </c>
      <c r="NK150" s="22">
        <v>0.12152526</v>
      </c>
      <c r="NL150" s="22">
        <v>0.23371750999999999</v>
      </c>
      <c r="NM150" s="22">
        <v>0.16660296999999999</v>
      </c>
      <c r="NN150" s="22">
        <v>0.11069153</v>
      </c>
      <c r="NO150" s="22">
        <v>0.20410164</v>
      </c>
      <c r="NP150" s="22">
        <v>0.71808172999999997</v>
      </c>
      <c r="NQ150" s="22">
        <v>0.40364963999999998</v>
      </c>
      <c r="NR150" s="22">
        <v>0.26202618</v>
      </c>
      <c r="NS150" s="22">
        <v>0.17627928000000001</v>
      </c>
      <c r="NT150" s="22" t="s">
        <v>68</v>
      </c>
      <c r="NU150" s="22" t="s">
        <v>64</v>
      </c>
      <c r="NV150" s="22">
        <v>2.3066261E-3</v>
      </c>
      <c r="NW150" s="22">
        <v>1.7455725000000001E-3</v>
      </c>
      <c r="NX150" s="22">
        <v>1.3608028E-3</v>
      </c>
      <c r="NY150" s="22">
        <v>1.4844998000000001E-3</v>
      </c>
      <c r="NZ150" s="22">
        <v>9.6056346999999996E-4</v>
      </c>
      <c r="OA150" s="22">
        <v>1.3608028E-3</v>
      </c>
      <c r="OB150" s="22">
        <v>1.4844998000000001E-3</v>
      </c>
      <c r="OC150" s="22">
        <v>9.6056346999999996E-4</v>
      </c>
      <c r="OD150" s="22">
        <v>2.4257104999999999E-3</v>
      </c>
      <c r="OE150" s="22">
        <v>2.4257104999999999E-3</v>
      </c>
      <c r="OF150" s="22">
        <v>2.5657511000000001E-2</v>
      </c>
      <c r="OG150" s="22">
        <v>3.5384260000000001E-2</v>
      </c>
      <c r="OH150" s="22">
        <v>3.5289965E-2</v>
      </c>
      <c r="OI150" s="22">
        <v>0.25956431000000002</v>
      </c>
      <c r="OJ150" s="22" t="s">
        <v>68</v>
      </c>
      <c r="OK150" s="22" t="s">
        <v>64</v>
      </c>
      <c r="OL150" s="22">
        <v>1.8383335999999999</v>
      </c>
      <c r="OM150" s="22">
        <v>3.4666521000000001</v>
      </c>
      <c r="ON150" s="22">
        <v>1.3341434000000001</v>
      </c>
      <c r="OO150" s="22">
        <v>3.5347989000000002</v>
      </c>
      <c r="OP150" s="22">
        <v>3.5347989000000002</v>
      </c>
      <c r="OQ150" s="22">
        <v>3.5347989000000002</v>
      </c>
      <c r="OR150" s="22">
        <v>1.3341434000000001</v>
      </c>
      <c r="OS150" s="22">
        <v>1.3341434000000001</v>
      </c>
      <c r="OT150" s="22">
        <v>1.8383335999999999</v>
      </c>
      <c r="OU150" s="22">
        <v>1.778815</v>
      </c>
      <c r="OV150" s="22">
        <v>2.6851416000000001</v>
      </c>
      <c r="OW150" s="22">
        <v>1.7415719000000001</v>
      </c>
      <c r="OX150" s="22">
        <v>2.6851416000000001</v>
      </c>
      <c r="OY150" s="22">
        <v>3.2307255000000001</v>
      </c>
      <c r="OZ150" s="22">
        <v>3.2307255000000001</v>
      </c>
      <c r="PA150" s="22">
        <v>1.7415719000000001</v>
      </c>
      <c r="PB150" s="22">
        <v>1.7415719000000001</v>
      </c>
      <c r="PC150" s="22">
        <v>1.778815</v>
      </c>
    </row>
    <row r="164" spans="1:222" s="21" customFormat="1">
      <c r="A164" s="21" t="s">
        <v>179</v>
      </c>
      <c r="DG164" s="21" t="s">
        <v>208</v>
      </c>
      <c r="HM164" s="21" t="s">
        <v>207</v>
      </c>
    </row>
    <row r="165" spans="1:222">
      <c r="A165" s="22" t="s">
        <v>4</v>
      </c>
      <c r="B165" s="22" t="s">
        <v>5</v>
      </c>
      <c r="DG165" s="22" t="s">
        <v>4</v>
      </c>
      <c r="DH165" s="22" t="s">
        <v>5</v>
      </c>
      <c r="HM165" s="22" t="s">
        <v>4</v>
      </c>
      <c r="HN165" s="22" t="s">
        <v>5</v>
      </c>
    </row>
    <row r="166" spans="1:222">
      <c r="A166" s="22" t="s">
        <v>6</v>
      </c>
      <c r="B166" s="22" t="s">
        <v>7</v>
      </c>
      <c r="DG166" s="22" t="s">
        <v>6</v>
      </c>
      <c r="DH166" s="22" t="s">
        <v>7</v>
      </c>
      <c r="HM166" s="22" t="s">
        <v>6</v>
      </c>
      <c r="HN166" s="22" t="s">
        <v>7</v>
      </c>
    </row>
    <row r="167" spans="1:222" hidden="1" outlineLevel="1">
      <c r="A167" s="22" t="s">
        <v>8</v>
      </c>
      <c r="B167" s="22" t="s">
        <v>230</v>
      </c>
      <c r="DG167" s="22" t="s">
        <v>8</v>
      </c>
      <c r="DH167" s="22" t="s">
        <v>438</v>
      </c>
      <c r="HM167" s="22" t="s">
        <v>8</v>
      </c>
      <c r="HN167" s="22" t="s">
        <v>641</v>
      </c>
    </row>
    <row r="168" spans="1:222" hidden="1" outlineLevel="1">
      <c r="A168" s="22" t="s">
        <v>9</v>
      </c>
      <c r="B168" s="22" t="s">
        <v>231</v>
      </c>
      <c r="DG168" s="22" t="s">
        <v>9</v>
      </c>
      <c r="DH168" s="22" t="s">
        <v>439</v>
      </c>
      <c r="HM168" s="22" t="s">
        <v>9</v>
      </c>
      <c r="HN168" s="22" t="s">
        <v>642</v>
      </c>
    </row>
    <row r="169" spans="1:222" hidden="1" outlineLevel="1">
      <c r="A169" s="22" t="s">
        <v>10</v>
      </c>
      <c r="B169" s="22" t="s">
        <v>232</v>
      </c>
      <c r="DG169" s="22" t="s">
        <v>10</v>
      </c>
      <c r="DH169" s="22" t="s">
        <v>440</v>
      </c>
      <c r="HM169" s="22" t="s">
        <v>10</v>
      </c>
      <c r="HN169" s="22" t="s">
        <v>643</v>
      </c>
    </row>
    <row r="170" spans="1:222" hidden="1" outlineLevel="1">
      <c r="A170" s="22" t="s">
        <v>11</v>
      </c>
      <c r="B170" s="22" t="s">
        <v>233</v>
      </c>
      <c r="DG170" s="22" t="s">
        <v>11</v>
      </c>
      <c r="DH170" s="22" t="s">
        <v>441</v>
      </c>
      <c r="HM170" s="22" t="s">
        <v>11</v>
      </c>
      <c r="HN170" s="22" t="s">
        <v>644</v>
      </c>
    </row>
    <row r="171" spans="1:222" hidden="1" outlineLevel="1">
      <c r="A171" s="22" t="s">
        <v>12</v>
      </c>
      <c r="B171" s="22" t="s">
        <v>234</v>
      </c>
      <c r="DG171" s="22" t="s">
        <v>12</v>
      </c>
      <c r="DH171" s="22" t="s">
        <v>442</v>
      </c>
      <c r="HM171" s="22" t="s">
        <v>12</v>
      </c>
      <c r="HN171" s="22" t="s">
        <v>645</v>
      </c>
    </row>
    <row r="172" spans="1:222" hidden="1" outlineLevel="1">
      <c r="A172" s="22" t="s">
        <v>13</v>
      </c>
      <c r="B172" s="22" t="s">
        <v>235</v>
      </c>
      <c r="DG172" s="22" t="s">
        <v>13</v>
      </c>
      <c r="DH172" s="22" t="s">
        <v>443</v>
      </c>
      <c r="HM172" s="22" t="s">
        <v>13</v>
      </c>
      <c r="HN172" s="22" t="s">
        <v>646</v>
      </c>
    </row>
    <row r="173" spans="1:222" hidden="1" outlineLevel="1">
      <c r="A173" s="22" t="s">
        <v>14</v>
      </c>
      <c r="B173" s="22" t="s">
        <v>236</v>
      </c>
      <c r="DG173" s="22" t="s">
        <v>14</v>
      </c>
      <c r="DH173" s="22" t="s">
        <v>444</v>
      </c>
      <c r="HM173" s="22" t="s">
        <v>14</v>
      </c>
      <c r="HN173" s="22" t="s">
        <v>647</v>
      </c>
    </row>
    <row r="174" spans="1:222" hidden="1" outlineLevel="1">
      <c r="A174" s="22" t="s">
        <v>15</v>
      </c>
      <c r="B174" s="22" t="s">
        <v>237</v>
      </c>
      <c r="DG174" s="22" t="s">
        <v>15</v>
      </c>
      <c r="DH174" s="22" t="s">
        <v>445</v>
      </c>
      <c r="HM174" s="22" t="s">
        <v>15</v>
      </c>
      <c r="HN174" s="22" t="s">
        <v>648</v>
      </c>
    </row>
    <row r="175" spans="1:222" hidden="1" outlineLevel="1">
      <c r="A175" s="22" t="s">
        <v>16</v>
      </c>
      <c r="B175" s="22" t="s">
        <v>238</v>
      </c>
      <c r="DG175" s="22" t="s">
        <v>16</v>
      </c>
      <c r="DH175" s="22" t="s">
        <v>446</v>
      </c>
      <c r="HM175" s="22" t="s">
        <v>16</v>
      </c>
      <c r="HN175" s="22" t="s">
        <v>649</v>
      </c>
    </row>
    <row r="176" spans="1:222" hidden="1" outlineLevel="1">
      <c r="A176" s="22" t="s">
        <v>17</v>
      </c>
      <c r="B176" s="22" t="s">
        <v>239</v>
      </c>
      <c r="DG176" s="22" t="s">
        <v>17</v>
      </c>
      <c r="DH176" s="22" t="s">
        <v>447</v>
      </c>
      <c r="HM176" s="22" t="s">
        <v>17</v>
      </c>
      <c r="HN176" s="22" t="s">
        <v>650</v>
      </c>
    </row>
    <row r="177" spans="1:222" hidden="1" outlineLevel="1">
      <c r="A177" s="22" t="s">
        <v>18</v>
      </c>
      <c r="B177" s="22" t="s">
        <v>240</v>
      </c>
      <c r="DG177" s="22" t="s">
        <v>18</v>
      </c>
      <c r="DH177" s="22" t="s">
        <v>448</v>
      </c>
      <c r="HM177" s="22" t="s">
        <v>18</v>
      </c>
      <c r="HN177" s="22" t="s">
        <v>651</v>
      </c>
    </row>
    <row r="178" spans="1:222" hidden="1" outlineLevel="1">
      <c r="A178" s="22" t="s">
        <v>19</v>
      </c>
      <c r="B178" s="22" t="s">
        <v>241</v>
      </c>
      <c r="DG178" s="22" t="s">
        <v>19</v>
      </c>
      <c r="DH178" s="22" t="s">
        <v>449</v>
      </c>
      <c r="HM178" s="22" t="s">
        <v>19</v>
      </c>
      <c r="HN178" s="22" t="s">
        <v>652</v>
      </c>
    </row>
    <row r="179" spans="1:222" hidden="1" outlineLevel="1">
      <c r="A179" s="22" t="s">
        <v>20</v>
      </c>
      <c r="B179" s="22" t="s">
        <v>242</v>
      </c>
      <c r="DG179" s="22" t="s">
        <v>20</v>
      </c>
      <c r="DH179" s="22" t="s">
        <v>450</v>
      </c>
      <c r="HM179" s="22" t="s">
        <v>20</v>
      </c>
      <c r="HN179" s="22" t="s">
        <v>653</v>
      </c>
    </row>
    <row r="180" spans="1:222" hidden="1" outlineLevel="1">
      <c r="A180" s="22" t="s">
        <v>21</v>
      </c>
      <c r="B180" s="22" t="s">
        <v>243</v>
      </c>
      <c r="DG180" s="22" t="s">
        <v>21</v>
      </c>
      <c r="DH180" s="22" t="s">
        <v>451</v>
      </c>
      <c r="HM180" s="22" t="s">
        <v>21</v>
      </c>
      <c r="HN180" s="22" t="s">
        <v>654</v>
      </c>
    </row>
    <row r="181" spans="1:222" hidden="1" outlineLevel="1">
      <c r="A181" s="22" t="s">
        <v>22</v>
      </c>
      <c r="B181" s="22" t="s">
        <v>244</v>
      </c>
      <c r="DG181" s="22" t="s">
        <v>22</v>
      </c>
      <c r="DH181" s="22" t="s">
        <v>452</v>
      </c>
      <c r="HM181" s="22" t="s">
        <v>22</v>
      </c>
      <c r="HN181" s="22" t="s">
        <v>655</v>
      </c>
    </row>
    <row r="182" spans="1:222" hidden="1" outlineLevel="1">
      <c r="A182" s="22" t="s">
        <v>23</v>
      </c>
      <c r="B182" s="22" t="s">
        <v>245</v>
      </c>
      <c r="DG182" s="22" t="s">
        <v>23</v>
      </c>
      <c r="DH182" s="22" t="s">
        <v>453</v>
      </c>
      <c r="HM182" s="22" t="s">
        <v>23</v>
      </c>
      <c r="HN182" s="22" t="s">
        <v>656</v>
      </c>
    </row>
    <row r="183" spans="1:222" hidden="1" outlineLevel="1">
      <c r="A183" s="22" t="s">
        <v>24</v>
      </c>
      <c r="B183" s="22" t="s">
        <v>246</v>
      </c>
      <c r="DG183" s="22" t="s">
        <v>24</v>
      </c>
      <c r="DH183" s="22" t="s">
        <v>454</v>
      </c>
      <c r="HM183" s="22" t="s">
        <v>24</v>
      </c>
      <c r="HN183" s="22" t="s">
        <v>657</v>
      </c>
    </row>
    <row r="184" spans="1:222" hidden="1" outlineLevel="1">
      <c r="A184" s="22" t="s">
        <v>73</v>
      </c>
      <c r="B184" s="22" t="s">
        <v>247</v>
      </c>
      <c r="DG184" s="22" t="s">
        <v>73</v>
      </c>
      <c r="DH184" s="22" t="s">
        <v>455</v>
      </c>
      <c r="HM184" s="22" t="s">
        <v>73</v>
      </c>
      <c r="HN184" s="22" t="s">
        <v>658</v>
      </c>
    </row>
    <row r="185" spans="1:222" hidden="1" outlineLevel="1">
      <c r="A185" s="22" t="s">
        <v>74</v>
      </c>
      <c r="B185" s="22" t="s">
        <v>248</v>
      </c>
      <c r="DG185" s="22" t="s">
        <v>74</v>
      </c>
      <c r="DH185" s="22" t="s">
        <v>456</v>
      </c>
      <c r="HM185" s="22" t="s">
        <v>74</v>
      </c>
      <c r="HN185" s="22" t="s">
        <v>659</v>
      </c>
    </row>
    <row r="186" spans="1:222" hidden="1" outlineLevel="1">
      <c r="A186" s="22" t="s">
        <v>88</v>
      </c>
      <c r="B186" s="22" t="s">
        <v>249</v>
      </c>
      <c r="DG186" s="22" t="s">
        <v>88</v>
      </c>
      <c r="DH186" s="22" t="s">
        <v>457</v>
      </c>
      <c r="HM186" s="22" t="s">
        <v>88</v>
      </c>
      <c r="HN186" s="22" t="s">
        <v>660</v>
      </c>
    </row>
    <row r="187" spans="1:222" hidden="1" outlineLevel="1">
      <c r="A187" s="22" t="s">
        <v>99</v>
      </c>
      <c r="B187" s="22" t="s">
        <v>250</v>
      </c>
      <c r="DG187" s="22" t="s">
        <v>99</v>
      </c>
      <c r="DH187" s="22" t="s">
        <v>458</v>
      </c>
      <c r="HM187" s="22" t="s">
        <v>99</v>
      </c>
      <c r="HN187" s="22" t="s">
        <v>661</v>
      </c>
    </row>
    <row r="188" spans="1:222" hidden="1" outlineLevel="1">
      <c r="A188" s="22" t="s">
        <v>100</v>
      </c>
      <c r="B188" s="22" t="s">
        <v>251</v>
      </c>
      <c r="DG188" s="22" t="s">
        <v>100</v>
      </c>
      <c r="DH188" s="22" t="s">
        <v>459</v>
      </c>
      <c r="HM188" s="22" t="s">
        <v>100</v>
      </c>
      <c r="HN188" s="22" t="s">
        <v>662</v>
      </c>
    </row>
    <row r="189" spans="1:222" hidden="1" outlineLevel="1">
      <c r="A189" s="22" t="s">
        <v>101</v>
      </c>
      <c r="B189" s="22" t="s">
        <v>252</v>
      </c>
      <c r="DG189" s="22" t="s">
        <v>101</v>
      </c>
      <c r="DH189" s="22" t="s">
        <v>460</v>
      </c>
      <c r="HM189" s="22" t="s">
        <v>101</v>
      </c>
      <c r="HN189" s="22" t="s">
        <v>663</v>
      </c>
    </row>
    <row r="190" spans="1:222" hidden="1" outlineLevel="1">
      <c r="A190" s="22" t="s">
        <v>102</v>
      </c>
      <c r="B190" s="22" t="s">
        <v>253</v>
      </c>
      <c r="DG190" s="22" t="s">
        <v>102</v>
      </c>
      <c r="DH190" s="22" t="s">
        <v>461</v>
      </c>
      <c r="HM190" s="22" t="s">
        <v>102</v>
      </c>
      <c r="HN190" s="22" t="s">
        <v>664</v>
      </c>
    </row>
    <row r="191" spans="1:222" hidden="1" outlineLevel="1">
      <c r="A191" s="22" t="s">
        <v>103</v>
      </c>
      <c r="B191" s="22" t="s">
        <v>254</v>
      </c>
      <c r="DG191" s="22" t="s">
        <v>103</v>
      </c>
      <c r="DH191" s="22" t="s">
        <v>462</v>
      </c>
      <c r="HM191" s="22" t="s">
        <v>103</v>
      </c>
      <c r="HN191" s="22" t="s">
        <v>665</v>
      </c>
    </row>
    <row r="192" spans="1:222" hidden="1" outlineLevel="1">
      <c r="A192" s="22" t="s">
        <v>104</v>
      </c>
      <c r="B192" s="22" t="s">
        <v>255</v>
      </c>
      <c r="DG192" s="22" t="s">
        <v>104</v>
      </c>
      <c r="DH192" s="22" t="s">
        <v>463</v>
      </c>
      <c r="HM192" s="22" t="s">
        <v>104</v>
      </c>
      <c r="HN192" s="22" t="s">
        <v>666</v>
      </c>
    </row>
    <row r="193" spans="1:222" hidden="1" outlineLevel="1">
      <c r="A193" s="22" t="s">
        <v>105</v>
      </c>
      <c r="B193" s="22" t="s">
        <v>256</v>
      </c>
      <c r="DG193" s="22" t="s">
        <v>105</v>
      </c>
      <c r="DH193" s="22" t="s">
        <v>464</v>
      </c>
      <c r="HM193" s="22" t="s">
        <v>105</v>
      </c>
      <c r="HN193" s="22" t="s">
        <v>667</v>
      </c>
    </row>
    <row r="194" spans="1:222" hidden="1" outlineLevel="1">
      <c r="A194" s="22" t="s">
        <v>106</v>
      </c>
      <c r="B194" s="22" t="s">
        <v>257</v>
      </c>
      <c r="DG194" s="22" t="s">
        <v>106</v>
      </c>
      <c r="DH194" s="22" t="s">
        <v>465</v>
      </c>
      <c r="HM194" s="22" t="s">
        <v>106</v>
      </c>
      <c r="HN194" s="22" t="s">
        <v>668</v>
      </c>
    </row>
    <row r="195" spans="1:222" hidden="1" outlineLevel="1">
      <c r="A195" s="22" t="s">
        <v>107</v>
      </c>
      <c r="B195" s="22" t="s">
        <v>258</v>
      </c>
      <c r="DG195" s="22" t="s">
        <v>107</v>
      </c>
      <c r="DH195" s="22" t="s">
        <v>466</v>
      </c>
      <c r="HM195" s="22" t="s">
        <v>107</v>
      </c>
      <c r="HN195" s="22" t="s">
        <v>669</v>
      </c>
    </row>
    <row r="196" spans="1:222" hidden="1" outlineLevel="1">
      <c r="A196" s="22" t="s">
        <v>108</v>
      </c>
      <c r="B196" s="22" t="s">
        <v>259</v>
      </c>
      <c r="DG196" s="22" t="s">
        <v>108</v>
      </c>
      <c r="DH196" s="22" t="s">
        <v>467</v>
      </c>
      <c r="HM196" s="22" t="s">
        <v>108</v>
      </c>
      <c r="HN196" s="22" t="s">
        <v>670</v>
      </c>
    </row>
    <row r="197" spans="1:222" hidden="1" outlineLevel="1">
      <c r="A197" s="22" t="s">
        <v>109</v>
      </c>
      <c r="B197" s="22" t="s">
        <v>260</v>
      </c>
      <c r="DG197" s="22" t="s">
        <v>109</v>
      </c>
      <c r="DH197" s="22" t="s">
        <v>468</v>
      </c>
      <c r="HM197" s="22" t="s">
        <v>109</v>
      </c>
      <c r="HN197" s="22" t="s">
        <v>671</v>
      </c>
    </row>
    <row r="198" spans="1:222" hidden="1" outlineLevel="1">
      <c r="A198" s="22" t="s">
        <v>110</v>
      </c>
      <c r="B198" s="22" t="s">
        <v>261</v>
      </c>
      <c r="DG198" s="22" t="s">
        <v>110</v>
      </c>
      <c r="DH198" s="22" t="s">
        <v>469</v>
      </c>
      <c r="HM198" s="22" t="s">
        <v>110</v>
      </c>
      <c r="HN198" s="22" t="s">
        <v>672</v>
      </c>
    </row>
    <row r="199" spans="1:222" hidden="1" outlineLevel="1">
      <c r="A199" s="22" t="s">
        <v>111</v>
      </c>
      <c r="B199" s="22" t="s">
        <v>262</v>
      </c>
      <c r="DG199" s="22" t="s">
        <v>111</v>
      </c>
      <c r="DH199" s="22" t="s">
        <v>470</v>
      </c>
      <c r="HM199" s="22" t="s">
        <v>111</v>
      </c>
      <c r="HN199" s="22" t="s">
        <v>673</v>
      </c>
    </row>
    <row r="200" spans="1:222" hidden="1" outlineLevel="1">
      <c r="A200" s="22" t="s">
        <v>112</v>
      </c>
      <c r="B200" s="22" t="s">
        <v>263</v>
      </c>
      <c r="DG200" s="22" t="s">
        <v>112</v>
      </c>
      <c r="DH200" s="22" t="s">
        <v>471</v>
      </c>
      <c r="HM200" s="22" t="s">
        <v>112</v>
      </c>
      <c r="HN200" s="22" t="s">
        <v>674</v>
      </c>
    </row>
    <row r="201" spans="1:222" hidden="1" outlineLevel="1">
      <c r="A201" s="22" t="s">
        <v>113</v>
      </c>
      <c r="B201" s="22" t="s">
        <v>264</v>
      </c>
      <c r="DG201" s="22" t="s">
        <v>113</v>
      </c>
      <c r="DH201" s="22" t="s">
        <v>472</v>
      </c>
      <c r="HM201" s="22" t="s">
        <v>113</v>
      </c>
      <c r="HN201" s="22" t="s">
        <v>675</v>
      </c>
    </row>
    <row r="202" spans="1:222" hidden="1" outlineLevel="1">
      <c r="A202" s="22" t="s">
        <v>114</v>
      </c>
      <c r="B202" s="22" t="s">
        <v>265</v>
      </c>
      <c r="DG202" s="22" t="s">
        <v>114</v>
      </c>
      <c r="DH202" s="22" t="s">
        <v>473</v>
      </c>
      <c r="HM202" s="22" t="s">
        <v>114</v>
      </c>
      <c r="HN202" s="22" t="s">
        <v>676</v>
      </c>
    </row>
    <row r="203" spans="1:222" hidden="1" outlineLevel="1">
      <c r="A203" s="22" t="s">
        <v>115</v>
      </c>
      <c r="B203" s="22" t="s">
        <v>266</v>
      </c>
      <c r="DG203" s="22" t="s">
        <v>115</v>
      </c>
      <c r="DH203" s="22" t="s">
        <v>474</v>
      </c>
      <c r="HM203" s="22" t="s">
        <v>115</v>
      </c>
      <c r="HN203" s="22" t="s">
        <v>677</v>
      </c>
    </row>
    <row r="204" spans="1:222" hidden="1" outlineLevel="1">
      <c r="A204" s="22" t="s">
        <v>116</v>
      </c>
      <c r="B204" s="22" t="s">
        <v>267</v>
      </c>
      <c r="DG204" s="22" t="s">
        <v>116</v>
      </c>
      <c r="DH204" s="22" t="s">
        <v>475</v>
      </c>
      <c r="HM204" s="22" t="s">
        <v>116</v>
      </c>
      <c r="HN204" s="22" t="s">
        <v>678</v>
      </c>
    </row>
    <row r="205" spans="1:222" hidden="1" outlineLevel="1">
      <c r="A205" s="22" t="s">
        <v>117</v>
      </c>
      <c r="B205" s="22" t="s">
        <v>268</v>
      </c>
      <c r="DG205" s="22" t="s">
        <v>117</v>
      </c>
      <c r="DH205" s="22" t="s">
        <v>476</v>
      </c>
      <c r="HM205" s="22" t="s">
        <v>117</v>
      </c>
      <c r="HN205" s="22" t="s">
        <v>679</v>
      </c>
    </row>
    <row r="206" spans="1:222" hidden="1" outlineLevel="1">
      <c r="A206" s="22" t="s">
        <v>118</v>
      </c>
      <c r="B206" s="22" t="s">
        <v>269</v>
      </c>
      <c r="DG206" s="22" t="s">
        <v>118</v>
      </c>
      <c r="DH206" s="22" t="s">
        <v>477</v>
      </c>
      <c r="HM206" s="22" t="s">
        <v>118</v>
      </c>
      <c r="HN206" s="22" t="s">
        <v>680</v>
      </c>
    </row>
    <row r="207" spans="1:222" hidden="1" outlineLevel="1">
      <c r="A207" s="22" t="s">
        <v>119</v>
      </c>
      <c r="B207" s="22" t="s">
        <v>270</v>
      </c>
      <c r="DG207" s="22" t="s">
        <v>119</v>
      </c>
      <c r="DH207" s="22" t="s">
        <v>478</v>
      </c>
      <c r="HM207" s="22" t="s">
        <v>119</v>
      </c>
      <c r="HN207" s="22" t="s">
        <v>681</v>
      </c>
    </row>
    <row r="208" spans="1:222" hidden="1" outlineLevel="1">
      <c r="A208" s="22" t="s">
        <v>120</v>
      </c>
      <c r="B208" s="22" t="s">
        <v>271</v>
      </c>
      <c r="DG208" s="22" t="s">
        <v>120</v>
      </c>
      <c r="DH208" s="22" t="s">
        <v>479</v>
      </c>
      <c r="HM208" s="22" t="s">
        <v>120</v>
      </c>
      <c r="HN208" s="22" t="s">
        <v>682</v>
      </c>
    </row>
    <row r="209" spans="1:222" hidden="1" outlineLevel="1">
      <c r="A209" s="22" t="s">
        <v>121</v>
      </c>
      <c r="B209" s="22" t="s">
        <v>272</v>
      </c>
      <c r="DG209" s="22" t="s">
        <v>121</v>
      </c>
      <c r="DH209" s="22" t="s">
        <v>480</v>
      </c>
      <c r="HM209" s="22" t="s">
        <v>121</v>
      </c>
      <c r="HN209" s="22" t="s">
        <v>683</v>
      </c>
    </row>
    <row r="210" spans="1:222" hidden="1" outlineLevel="1">
      <c r="A210" s="22" t="s">
        <v>122</v>
      </c>
      <c r="B210" s="22" t="s">
        <v>273</v>
      </c>
      <c r="DG210" s="22" t="s">
        <v>122</v>
      </c>
      <c r="DH210" s="22" t="s">
        <v>481</v>
      </c>
      <c r="HM210" s="22" t="s">
        <v>122</v>
      </c>
      <c r="HN210" s="22" t="s">
        <v>684</v>
      </c>
    </row>
    <row r="211" spans="1:222" hidden="1" outlineLevel="1">
      <c r="A211" s="22" t="s">
        <v>123</v>
      </c>
      <c r="B211" s="22" t="s">
        <v>274</v>
      </c>
      <c r="DG211" s="22" t="s">
        <v>123</v>
      </c>
      <c r="DH211" s="22" t="s">
        <v>482</v>
      </c>
      <c r="HM211" s="22" t="s">
        <v>123</v>
      </c>
      <c r="HN211" s="22" t="s">
        <v>685</v>
      </c>
    </row>
    <row r="212" spans="1:222" hidden="1" outlineLevel="1">
      <c r="A212" s="22" t="s">
        <v>124</v>
      </c>
      <c r="B212" s="22" t="s">
        <v>275</v>
      </c>
      <c r="DG212" s="22" t="s">
        <v>124</v>
      </c>
      <c r="DH212" s="22" t="s">
        <v>483</v>
      </c>
      <c r="HM212" s="22" t="s">
        <v>124</v>
      </c>
      <c r="HN212" s="22" t="s">
        <v>686</v>
      </c>
    </row>
    <row r="213" spans="1:222" hidden="1" outlineLevel="1">
      <c r="A213" s="22" t="s">
        <v>125</v>
      </c>
      <c r="B213" s="22" t="s">
        <v>276</v>
      </c>
      <c r="DG213" s="22" t="s">
        <v>125</v>
      </c>
      <c r="DH213" s="22" t="s">
        <v>484</v>
      </c>
      <c r="HM213" s="22" t="s">
        <v>125</v>
      </c>
      <c r="HN213" s="22" t="s">
        <v>687</v>
      </c>
    </row>
    <row r="214" spans="1:222" hidden="1" outlineLevel="1">
      <c r="A214" s="22" t="s">
        <v>126</v>
      </c>
      <c r="B214" s="22" t="s">
        <v>277</v>
      </c>
      <c r="DG214" s="22" t="s">
        <v>126</v>
      </c>
      <c r="DH214" s="22" t="s">
        <v>485</v>
      </c>
      <c r="HM214" s="22" t="s">
        <v>126</v>
      </c>
      <c r="HN214" s="22" t="s">
        <v>688</v>
      </c>
    </row>
    <row r="215" spans="1:222" hidden="1" outlineLevel="1">
      <c r="A215" s="22" t="s">
        <v>127</v>
      </c>
      <c r="B215" s="22" t="s">
        <v>278</v>
      </c>
      <c r="DG215" s="22" t="s">
        <v>127</v>
      </c>
      <c r="DH215" s="22" t="s">
        <v>486</v>
      </c>
      <c r="HM215" s="22" t="s">
        <v>127</v>
      </c>
      <c r="HN215" s="22" t="s">
        <v>689</v>
      </c>
    </row>
    <row r="216" spans="1:222" hidden="1" outlineLevel="1">
      <c r="A216" s="22" t="s">
        <v>128</v>
      </c>
      <c r="B216" s="22" t="s">
        <v>279</v>
      </c>
      <c r="DG216" s="22" t="s">
        <v>128</v>
      </c>
      <c r="DH216" s="22" t="s">
        <v>487</v>
      </c>
      <c r="HM216" s="22" t="s">
        <v>128</v>
      </c>
      <c r="HN216" s="22" t="s">
        <v>690</v>
      </c>
    </row>
    <row r="217" spans="1:222" hidden="1" outlineLevel="1">
      <c r="A217" s="22" t="s">
        <v>129</v>
      </c>
      <c r="B217" s="22" t="s">
        <v>280</v>
      </c>
      <c r="DG217" s="22" t="s">
        <v>129</v>
      </c>
      <c r="DH217" s="22" t="s">
        <v>488</v>
      </c>
      <c r="HM217" s="22" t="s">
        <v>129</v>
      </c>
      <c r="HN217" s="22" t="s">
        <v>691</v>
      </c>
    </row>
    <row r="218" spans="1:222" hidden="1" outlineLevel="1">
      <c r="A218" s="22" t="s">
        <v>130</v>
      </c>
      <c r="B218" s="22" t="s">
        <v>281</v>
      </c>
      <c r="DG218" s="22" t="s">
        <v>130</v>
      </c>
      <c r="DH218" s="22" t="s">
        <v>489</v>
      </c>
      <c r="HM218" s="22" t="s">
        <v>130</v>
      </c>
      <c r="HN218" s="22" t="s">
        <v>692</v>
      </c>
    </row>
    <row r="219" spans="1:222" hidden="1" outlineLevel="1">
      <c r="A219" s="22" t="s">
        <v>131</v>
      </c>
      <c r="B219" s="22" t="s">
        <v>282</v>
      </c>
      <c r="DG219" s="22" t="s">
        <v>131</v>
      </c>
      <c r="DH219" s="22" t="s">
        <v>490</v>
      </c>
      <c r="HM219" s="22" t="s">
        <v>131</v>
      </c>
      <c r="HN219" s="22" t="s">
        <v>693</v>
      </c>
    </row>
    <row r="220" spans="1:222" hidden="1" outlineLevel="1">
      <c r="A220" s="22" t="s">
        <v>132</v>
      </c>
      <c r="B220" s="22" t="s">
        <v>283</v>
      </c>
      <c r="DG220" s="22" t="s">
        <v>132</v>
      </c>
      <c r="DH220" s="22" t="s">
        <v>491</v>
      </c>
      <c r="HM220" s="22" t="s">
        <v>132</v>
      </c>
      <c r="HN220" s="22" t="s">
        <v>694</v>
      </c>
    </row>
    <row r="221" spans="1:222" hidden="1" outlineLevel="1">
      <c r="A221" s="22" t="s">
        <v>133</v>
      </c>
      <c r="B221" s="22" t="s">
        <v>284</v>
      </c>
      <c r="DG221" s="22" t="s">
        <v>133</v>
      </c>
      <c r="DH221" s="22" t="s">
        <v>492</v>
      </c>
      <c r="HM221" s="22" t="s">
        <v>133</v>
      </c>
      <c r="HN221" s="22" t="s">
        <v>695</v>
      </c>
    </row>
    <row r="222" spans="1:222" hidden="1" outlineLevel="1">
      <c r="A222" s="22" t="s">
        <v>134</v>
      </c>
      <c r="B222" s="22" t="s">
        <v>285</v>
      </c>
      <c r="DG222" s="22" t="s">
        <v>134</v>
      </c>
      <c r="DH222" s="22" t="s">
        <v>493</v>
      </c>
      <c r="HM222" s="22" t="s">
        <v>134</v>
      </c>
      <c r="HN222" s="22" t="s">
        <v>696</v>
      </c>
    </row>
    <row r="223" spans="1:222" hidden="1" outlineLevel="1">
      <c r="A223" s="22" t="s">
        <v>135</v>
      </c>
      <c r="B223" s="22" t="s">
        <v>286</v>
      </c>
      <c r="DG223" s="22" t="s">
        <v>135</v>
      </c>
      <c r="DH223" s="22" t="s">
        <v>494</v>
      </c>
      <c r="HM223" s="22" t="s">
        <v>135</v>
      </c>
      <c r="HN223" s="22" t="s">
        <v>697</v>
      </c>
    </row>
    <row r="224" spans="1:222" hidden="1" outlineLevel="1">
      <c r="A224" s="22" t="s">
        <v>136</v>
      </c>
      <c r="B224" s="22" t="s">
        <v>287</v>
      </c>
      <c r="DG224" s="22" t="s">
        <v>136</v>
      </c>
      <c r="DH224" s="22" t="s">
        <v>495</v>
      </c>
      <c r="HM224" s="22" t="s">
        <v>136</v>
      </c>
      <c r="HN224" s="22" t="s">
        <v>698</v>
      </c>
    </row>
    <row r="225" spans="1:222" hidden="1" outlineLevel="1">
      <c r="A225" s="22" t="s">
        <v>137</v>
      </c>
      <c r="B225" s="22" t="s">
        <v>288</v>
      </c>
      <c r="DG225" s="22" t="s">
        <v>137</v>
      </c>
      <c r="DH225" s="22" t="s">
        <v>496</v>
      </c>
      <c r="HM225" s="22" t="s">
        <v>137</v>
      </c>
      <c r="HN225" s="22" t="s">
        <v>699</v>
      </c>
    </row>
    <row r="226" spans="1:222" hidden="1" outlineLevel="1">
      <c r="A226" s="22" t="s">
        <v>138</v>
      </c>
      <c r="B226" s="22" t="s">
        <v>289</v>
      </c>
      <c r="DG226" s="22" t="s">
        <v>138</v>
      </c>
      <c r="DH226" s="22" t="s">
        <v>497</v>
      </c>
      <c r="HM226" s="22" t="s">
        <v>138</v>
      </c>
      <c r="HN226" s="22" t="s">
        <v>700</v>
      </c>
    </row>
    <row r="227" spans="1:222" hidden="1" outlineLevel="1">
      <c r="A227" s="22" t="s">
        <v>139</v>
      </c>
      <c r="B227" s="22" t="s">
        <v>290</v>
      </c>
      <c r="DG227" s="22" t="s">
        <v>139</v>
      </c>
      <c r="DH227" s="22" t="s">
        <v>498</v>
      </c>
      <c r="HM227" s="22" t="s">
        <v>139</v>
      </c>
      <c r="HN227" s="22" t="s">
        <v>701</v>
      </c>
    </row>
    <row r="228" spans="1:222" hidden="1" outlineLevel="1">
      <c r="A228" s="22" t="s">
        <v>140</v>
      </c>
      <c r="B228" s="22" t="s">
        <v>291</v>
      </c>
      <c r="DG228" s="22" t="s">
        <v>140</v>
      </c>
      <c r="DH228" s="22" t="s">
        <v>499</v>
      </c>
      <c r="HM228" s="22" t="s">
        <v>140</v>
      </c>
      <c r="HN228" s="22" t="s">
        <v>702</v>
      </c>
    </row>
    <row r="229" spans="1:222" hidden="1" outlineLevel="1">
      <c r="A229" s="22" t="s">
        <v>141</v>
      </c>
      <c r="B229" s="22" t="s">
        <v>292</v>
      </c>
      <c r="DG229" s="22" t="s">
        <v>141</v>
      </c>
      <c r="DH229" s="22" t="s">
        <v>500</v>
      </c>
      <c r="HM229" s="22" t="s">
        <v>141</v>
      </c>
      <c r="HN229" s="22" t="s">
        <v>703</v>
      </c>
    </row>
    <row r="230" spans="1:222" hidden="1" outlineLevel="1">
      <c r="A230" s="22" t="s">
        <v>142</v>
      </c>
      <c r="B230" s="22" t="s">
        <v>293</v>
      </c>
      <c r="DG230" s="22" t="s">
        <v>142</v>
      </c>
      <c r="DH230" s="22" t="s">
        <v>501</v>
      </c>
      <c r="HM230" s="22" t="s">
        <v>142</v>
      </c>
      <c r="HN230" s="22" t="s">
        <v>704</v>
      </c>
    </row>
    <row r="231" spans="1:222" hidden="1" outlineLevel="1">
      <c r="A231" s="22" t="s">
        <v>143</v>
      </c>
      <c r="B231" s="22" t="s">
        <v>294</v>
      </c>
      <c r="DG231" s="22" t="s">
        <v>143</v>
      </c>
      <c r="DH231" s="22" t="s">
        <v>502</v>
      </c>
      <c r="HM231" s="22" t="s">
        <v>143</v>
      </c>
      <c r="HN231" s="22" t="s">
        <v>705</v>
      </c>
    </row>
    <row r="232" spans="1:222" hidden="1" outlineLevel="1">
      <c r="A232" s="22" t="s">
        <v>144</v>
      </c>
      <c r="B232" s="22" t="s">
        <v>295</v>
      </c>
      <c r="DG232" s="22" t="s">
        <v>144</v>
      </c>
      <c r="DH232" s="22" t="s">
        <v>503</v>
      </c>
      <c r="HM232" s="22" t="s">
        <v>144</v>
      </c>
      <c r="HN232" s="22" t="s">
        <v>706</v>
      </c>
    </row>
    <row r="233" spans="1:222" hidden="1" outlineLevel="1">
      <c r="A233" s="22" t="s">
        <v>145</v>
      </c>
      <c r="B233" s="22" t="s">
        <v>296</v>
      </c>
      <c r="DG233" s="22" t="s">
        <v>145</v>
      </c>
      <c r="DH233" s="22" t="s">
        <v>504</v>
      </c>
      <c r="HM233" s="22" t="s">
        <v>145</v>
      </c>
      <c r="HN233" s="22" t="s">
        <v>707</v>
      </c>
    </row>
    <row r="234" spans="1:222" hidden="1" outlineLevel="1">
      <c r="A234" s="22" t="s">
        <v>146</v>
      </c>
      <c r="B234" s="22" t="s">
        <v>297</v>
      </c>
      <c r="DG234" s="22" t="s">
        <v>146</v>
      </c>
      <c r="DH234" s="22" t="s">
        <v>505</v>
      </c>
      <c r="HM234" s="22" t="s">
        <v>146</v>
      </c>
      <c r="HN234" s="22" t="s">
        <v>708</v>
      </c>
    </row>
    <row r="235" spans="1:222" hidden="1" outlineLevel="1">
      <c r="A235" s="22" t="s">
        <v>147</v>
      </c>
      <c r="B235" s="22" t="s">
        <v>298</v>
      </c>
      <c r="DG235" s="22" t="s">
        <v>147</v>
      </c>
      <c r="DH235" s="22" t="s">
        <v>506</v>
      </c>
      <c r="HM235" s="22" t="s">
        <v>147</v>
      </c>
      <c r="HN235" s="22" t="s">
        <v>709</v>
      </c>
    </row>
    <row r="236" spans="1:222" hidden="1" outlineLevel="1">
      <c r="A236" s="22" t="s">
        <v>148</v>
      </c>
      <c r="B236" s="22" t="s">
        <v>299</v>
      </c>
      <c r="DG236" s="22" t="s">
        <v>148</v>
      </c>
      <c r="DH236" s="22" t="s">
        <v>507</v>
      </c>
      <c r="HM236" s="22" t="s">
        <v>148</v>
      </c>
      <c r="HN236" s="22" t="s">
        <v>710</v>
      </c>
    </row>
    <row r="237" spans="1:222" hidden="1" outlineLevel="1">
      <c r="A237" s="22" t="s">
        <v>149</v>
      </c>
      <c r="B237" s="22" t="s">
        <v>300</v>
      </c>
      <c r="DG237" s="22" t="s">
        <v>149</v>
      </c>
      <c r="DH237" s="22" t="s">
        <v>508</v>
      </c>
      <c r="HM237" s="22" t="s">
        <v>149</v>
      </c>
      <c r="HN237" s="22" t="s">
        <v>711</v>
      </c>
    </row>
    <row r="238" spans="1:222" hidden="1" outlineLevel="1">
      <c r="A238" s="22" t="s">
        <v>150</v>
      </c>
      <c r="B238" s="22" t="s">
        <v>301</v>
      </c>
      <c r="DG238" s="22" t="s">
        <v>150</v>
      </c>
      <c r="DH238" s="22" t="s">
        <v>509</v>
      </c>
      <c r="HM238" s="22" t="s">
        <v>150</v>
      </c>
      <c r="HN238" s="22" t="s">
        <v>712</v>
      </c>
    </row>
    <row r="239" spans="1:222" hidden="1" outlineLevel="1">
      <c r="A239" s="22" t="s">
        <v>151</v>
      </c>
      <c r="B239" s="22" t="s">
        <v>302</v>
      </c>
      <c r="DG239" s="22" t="s">
        <v>151</v>
      </c>
      <c r="DH239" s="22" t="s">
        <v>510</v>
      </c>
      <c r="HM239" s="22" t="s">
        <v>151</v>
      </c>
      <c r="HN239" s="22" t="s">
        <v>713</v>
      </c>
    </row>
    <row r="240" spans="1:222" hidden="1" outlineLevel="1">
      <c r="A240" s="22" t="s">
        <v>152</v>
      </c>
      <c r="B240" s="22" t="s">
        <v>303</v>
      </c>
      <c r="DG240" s="22" t="s">
        <v>152</v>
      </c>
      <c r="DH240" s="22" t="s">
        <v>511</v>
      </c>
      <c r="HM240" s="22" t="s">
        <v>152</v>
      </c>
      <c r="HN240" s="22" t="s">
        <v>714</v>
      </c>
    </row>
    <row r="241" spans="1:401" hidden="1" outlineLevel="1">
      <c r="A241" s="22" t="s">
        <v>153</v>
      </c>
      <c r="B241" s="22" t="s">
        <v>304</v>
      </c>
      <c r="DG241" s="22" t="s">
        <v>153</v>
      </c>
      <c r="DH241" s="22" t="s">
        <v>512</v>
      </c>
      <c r="HM241" s="22" t="s">
        <v>153</v>
      </c>
      <c r="HN241" s="22" t="s">
        <v>715</v>
      </c>
    </row>
    <row r="242" spans="1:401" hidden="1" outlineLevel="1">
      <c r="A242" s="22" t="s">
        <v>154</v>
      </c>
      <c r="B242" s="22" t="s">
        <v>305</v>
      </c>
      <c r="DG242" s="22" t="s">
        <v>154</v>
      </c>
      <c r="DH242" s="22" t="s">
        <v>513</v>
      </c>
      <c r="HM242" s="22" t="s">
        <v>154</v>
      </c>
      <c r="HN242" s="22" t="s">
        <v>716</v>
      </c>
    </row>
    <row r="243" spans="1:401" hidden="1" outlineLevel="1">
      <c r="A243" s="22" t="s">
        <v>155</v>
      </c>
      <c r="B243" s="22" t="s">
        <v>306</v>
      </c>
      <c r="DG243" s="22" t="s">
        <v>155</v>
      </c>
      <c r="DH243" s="22" t="s">
        <v>514</v>
      </c>
      <c r="HM243" s="22" t="s">
        <v>155</v>
      </c>
      <c r="HN243" s="22" t="s">
        <v>717</v>
      </c>
    </row>
    <row r="244" spans="1:401" hidden="1" outlineLevel="1">
      <c r="A244" s="22" t="s">
        <v>156</v>
      </c>
      <c r="B244" s="22" t="s">
        <v>307</v>
      </c>
      <c r="DG244" s="22" t="s">
        <v>156</v>
      </c>
      <c r="DH244" s="22" t="s">
        <v>515</v>
      </c>
      <c r="HM244" s="22" t="s">
        <v>156</v>
      </c>
      <c r="HN244" s="22" t="s">
        <v>718</v>
      </c>
    </row>
    <row r="245" spans="1:401" hidden="1" outlineLevel="1">
      <c r="A245" s="22" t="s">
        <v>157</v>
      </c>
      <c r="B245" s="22" t="s">
        <v>308</v>
      </c>
      <c r="DG245" s="22" t="s">
        <v>157</v>
      </c>
      <c r="DH245" s="22" t="s">
        <v>516</v>
      </c>
      <c r="HM245" s="22" t="s">
        <v>157</v>
      </c>
      <c r="HN245" s="22" t="s">
        <v>719</v>
      </c>
    </row>
    <row r="246" spans="1:401" hidden="1" outlineLevel="1">
      <c r="A246" s="22" t="s">
        <v>158</v>
      </c>
      <c r="B246" s="22" t="s">
        <v>309</v>
      </c>
      <c r="DG246" s="22" t="s">
        <v>158</v>
      </c>
      <c r="DH246" s="22" t="s">
        <v>517</v>
      </c>
      <c r="HM246" s="22" t="s">
        <v>158</v>
      </c>
      <c r="HN246" s="22" t="s">
        <v>720</v>
      </c>
    </row>
    <row r="247" spans="1:401" hidden="1" outlineLevel="1">
      <c r="A247" s="22" t="s">
        <v>159</v>
      </c>
      <c r="B247" s="22" t="s">
        <v>310</v>
      </c>
      <c r="DG247" s="22" t="s">
        <v>159</v>
      </c>
      <c r="DH247" s="22" t="s">
        <v>518</v>
      </c>
      <c r="HM247" s="22" t="s">
        <v>159</v>
      </c>
      <c r="HN247" s="22" t="s">
        <v>721</v>
      </c>
    </row>
    <row r="248" spans="1:401" hidden="1" outlineLevel="1">
      <c r="A248" s="22" t="s">
        <v>160</v>
      </c>
      <c r="B248" s="22" t="s">
        <v>311</v>
      </c>
      <c r="DG248" s="22" t="s">
        <v>160</v>
      </c>
      <c r="DH248" s="22" t="s">
        <v>519</v>
      </c>
      <c r="HM248" s="22" t="s">
        <v>160</v>
      </c>
      <c r="HN248" s="22" t="s">
        <v>722</v>
      </c>
    </row>
    <row r="249" spans="1:401" hidden="1" outlineLevel="1">
      <c r="A249" s="22" t="s">
        <v>161</v>
      </c>
      <c r="B249" s="22" t="s">
        <v>312</v>
      </c>
      <c r="DG249" s="22" t="s">
        <v>161</v>
      </c>
      <c r="DH249" s="22" t="s">
        <v>520</v>
      </c>
      <c r="HM249" s="22" t="s">
        <v>161</v>
      </c>
      <c r="HN249" s="22" t="s">
        <v>723</v>
      </c>
    </row>
    <row r="250" spans="1:401" hidden="1" outlineLevel="1">
      <c r="A250" s="22" t="s">
        <v>162</v>
      </c>
      <c r="B250" s="22" t="s">
        <v>313</v>
      </c>
      <c r="DG250" s="22" t="s">
        <v>162</v>
      </c>
      <c r="DH250" s="22" t="s">
        <v>521</v>
      </c>
      <c r="HM250" s="22" t="s">
        <v>162</v>
      </c>
      <c r="HN250" s="22" t="s">
        <v>724</v>
      </c>
    </row>
    <row r="251" spans="1:401" hidden="1" outlineLevel="1">
      <c r="A251" s="22" t="s">
        <v>163</v>
      </c>
      <c r="B251" s="22" t="s">
        <v>314</v>
      </c>
      <c r="DG251" s="22" t="s">
        <v>163</v>
      </c>
      <c r="DH251" s="22" t="s">
        <v>522</v>
      </c>
      <c r="HM251" s="22" t="s">
        <v>163</v>
      </c>
      <c r="HN251" s="22" t="s">
        <v>725</v>
      </c>
    </row>
    <row r="252" spans="1:401" hidden="1" outlineLevel="1">
      <c r="A252" s="22" t="s">
        <v>164</v>
      </c>
      <c r="B252" s="22" t="s">
        <v>315</v>
      </c>
      <c r="DG252" s="22" t="s">
        <v>164</v>
      </c>
      <c r="DH252" s="22" t="s">
        <v>523</v>
      </c>
      <c r="HM252" s="22" t="s">
        <v>164</v>
      </c>
      <c r="HN252" s="22" t="s">
        <v>726</v>
      </c>
      <c r="MX252" s="21" t="s">
        <v>932</v>
      </c>
    </row>
    <row r="253" spans="1:401" hidden="1" outlineLevel="1">
      <c r="A253" s="22" t="s">
        <v>165</v>
      </c>
      <c r="B253" s="22" t="s">
        <v>316</v>
      </c>
      <c r="DG253" s="22" t="s">
        <v>165</v>
      </c>
      <c r="DH253" s="22" t="s">
        <v>524</v>
      </c>
      <c r="HM253" s="22" t="s">
        <v>165</v>
      </c>
      <c r="HN253" s="22" t="s">
        <v>727</v>
      </c>
      <c r="MX253" s="22" t="s">
        <v>4</v>
      </c>
      <c r="MY253" s="22" t="s">
        <v>5</v>
      </c>
      <c r="OJ253" s="22" t="s">
        <v>4</v>
      </c>
      <c r="OK253" s="22" t="s">
        <v>5</v>
      </c>
    </row>
    <row r="254" spans="1:401" hidden="1" outlineLevel="1">
      <c r="A254" s="22" t="s">
        <v>166</v>
      </c>
      <c r="B254" s="22" t="s">
        <v>317</v>
      </c>
      <c r="DG254" s="22" t="s">
        <v>166</v>
      </c>
      <c r="DH254" s="22" t="s">
        <v>525</v>
      </c>
      <c r="HM254" s="22" t="s">
        <v>166</v>
      </c>
      <c r="HN254" s="22" t="s">
        <v>728</v>
      </c>
      <c r="MD254" s="21" t="s">
        <v>895</v>
      </c>
      <c r="MX254" s="22" t="s">
        <v>6</v>
      </c>
      <c r="MY254" s="22" t="s">
        <v>7</v>
      </c>
      <c r="OJ254" s="22" t="s">
        <v>6</v>
      </c>
      <c r="OK254" s="22" t="s">
        <v>7</v>
      </c>
    </row>
    <row r="255" spans="1:401" hidden="1" outlineLevel="1">
      <c r="A255" s="22" t="s">
        <v>167</v>
      </c>
      <c r="B255" s="22" t="s">
        <v>318</v>
      </c>
      <c r="DG255" s="22" t="s">
        <v>167</v>
      </c>
      <c r="DH255" s="22" t="s">
        <v>526</v>
      </c>
      <c r="HM255" s="22" t="s">
        <v>167</v>
      </c>
      <c r="HN255" s="22" t="s">
        <v>729</v>
      </c>
      <c r="MD255" s="22" t="s">
        <v>4</v>
      </c>
      <c r="ME255" s="22" t="s">
        <v>5</v>
      </c>
      <c r="MX255" s="22" t="s">
        <v>8</v>
      </c>
      <c r="MY255" s="22" t="s">
        <v>896</v>
      </c>
      <c r="OJ255" s="22" t="s">
        <v>8</v>
      </c>
      <c r="OK255" s="22" t="s">
        <v>1117</v>
      </c>
    </row>
    <row r="256" spans="1:401" hidden="1" outlineLevel="1">
      <c r="A256" s="22" t="s">
        <v>168</v>
      </c>
      <c r="B256" s="22" t="s">
        <v>319</v>
      </c>
      <c r="DG256" s="22" t="s">
        <v>168</v>
      </c>
      <c r="DH256" s="22" t="s">
        <v>527</v>
      </c>
      <c r="HM256" s="22" t="s">
        <v>168</v>
      </c>
      <c r="HN256" s="22" t="s">
        <v>730</v>
      </c>
      <c r="MD256" s="22" t="s">
        <v>6</v>
      </c>
      <c r="ME256" s="22" t="s">
        <v>7</v>
      </c>
      <c r="MX256" s="22" t="s">
        <v>9</v>
      </c>
      <c r="MY256" s="22" t="s">
        <v>897</v>
      </c>
      <c r="OJ256" s="22" t="s">
        <v>9</v>
      </c>
      <c r="OK256" s="22" t="s">
        <v>1118</v>
      </c>
    </row>
    <row r="257" spans="1:401" hidden="1" outlineLevel="1">
      <c r="A257" s="22" t="s">
        <v>169</v>
      </c>
      <c r="B257" s="22" t="s">
        <v>1247</v>
      </c>
      <c r="DG257" s="22" t="s">
        <v>169</v>
      </c>
      <c r="DH257" s="22" t="s">
        <v>1248</v>
      </c>
      <c r="HM257" s="22" t="s">
        <v>169</v>
      </c>
      <c r="HN257" s="22" t="s">
        <v>1249</v>
      </c>
      <c r="MD257" s="22" t="s">
        <v>8</v>
      </c>
      <c r="ME257" s="22" t="s">
        <v>859</v>
      </c>
      <c r="MX257" s="22" t="s">
        <v>10</v>
      </c>
      <c r="MY257" s="22" t="s">
        <v>898</v>
      </c>
      <c r="OJ257" s="22" t="s">
        <v>10</v>
      </c>
      <c r="OK257" s="22" t="s">
        <v>1119</v>
      </c>
    </row>
    <row r="258" spans="1:401" hidden="1" outlineLevel="1">
      <c r="A258" s="22" t="s">
        <v>170</v>
      </c>
      <c r="B258" s="22" t="s">
        <v>1250</v>
      </c>
      <c r="DG258" s="22" t="s">
        <v>170</v>
      </c>
      <c r="DH258" s="22" t="s">
        <v>1251</v>
      </c>
      <c r="HM258" s="22" t="s">
        <v>170</v>
      </c>
      <c r="HN258" s="22" t="s">
        <v>1252</v>
      </c>
      <c r="MD258" s="22" t="s">
        <v>9</v>
      </c>
      <c r="ME258" s="22" t="s">
        <v>860</v>
      </c>
      <c r="MX258" s="22" t="s">
        <v>11</v>
      </c>
      <c r="MY258" s="22" t="s">
        <v>899</v>
      </c>
      <c r="OJ258" s="22" t="s">
        <v>11</v>
      </c>
      <c r="OK258" s="22" t="s">
        <v>1120</v>
      </c>
    </row>
    <row r="259" spans="1:401" hidden="1" outlineLevel="1">
      <c r="A259" s="22" t="s">
        <v>171</v>
      </c>
      <c r="B259" s="22" t="s">
        <v>1253</v>
      </c>
      <c r="DG259" s="22" t="s">
        <v>171</v>
      </c>
      <c r="DH259" s="22" t="s">
        <v>1254</v>
      </c>
      <c r="HM259" s="22" t="s">
        <v>171</v>
      </c>
      <c r="HN259" s="22" t="s">
        <v>1255</v>
      </c>
      <c r="MD259" s="22" t="s">
        <v>10</v>
      </c>
      <c r="ME259" s="22" t="s">
        <v>861</v>
      </c>
      <c r="MX259" s="22" t="s">
        <v>12</v>
      </c>
      <c r="MY259" s="22" t="s">
        <v>900</v>
      </c>
      <c r="OJ259" s="22" t="s">
        <v>12</v>
      </c>
      <c r="OK259" s="22" t="s">
        <v>1121</v>
      </c>
    </row>
    <row r="260" spans="1:401" hidden="1" outlineLevel="1">
      <c r="A260" s="22" t="s">
        <v>172</v>
      </c>
      <c r="B260" s="22" t="s">
        <v>1256</v>
      </c>
      <c r="DG260" s="22" t="s">
        <v>172</v>
      </c>
      <c r="DH260" s="22" t="s">
        <v>1257</v>
      </c>
      <c r="HM260" s="22" t="s">
        <v>172</v>
      </c>
      <c r="HN260" s="22" t="s">
        <v>1258</v>
      </c>
      <c r="MD260" s="22" t="s">
        <v>11</v>
      </c>
      <c r="ME260" s="22" t="s">
        <v>862</v>
      </c>
      <c r="MX260" s="22" t="s">
        <v>13</v>
      </c>
      <c r="MY260" s="22" t="s">
        <v>901</v>
      </c>
      <c r="NT260" s="21" t="s">
        <v>961</v>
      </c>
      <c r="OJ260" s="22" t="s">
        <v>13</v>
      </c>
      <c r="OK260" s="22" t="s">
        <v>1122</v>
      </c>
    </row>
    <row r="261" spans="1:401" hidden="1" outlineLevel="1">
      <c r="A261" s="22" t="s">
        <v>173</v>
      </c>
      <c r="B261" s="22" t="s">
        <v>1259</v>
      </c>
      <c r="DG261" s="22" t="s">
        <v>173</v>
      </c>
      <c r="DH261" s="22" t="s">
        <v>1260</v>
      </c>
      <c r="HM261" s="22" t="s">
        <v>173</v>
      </c>
      <c r="HN261" s="22" t="s">
        <v>1261</v>
      </c>
      <c r="MD261" s="22" t="s">
        <v>12</v>
      </c>
      <c r="ME261" s="22" t="s">
        <v>863</v>
      </c>
      <c r="MX261" s="22" t="s">
        <v>14</v>
      </c>
      <c r="MY261" s="22" t="s">
        <v>902</v>
      </c>
      <c r="NT261" s="22" t="s">
        <v>4</v>
      </c>
      <c r="NU261" s="22" t="s">
        <v>5</v>
      </c>
      <c r="OJ261" s="22" t="s">
        <v>14</v>
      </c>
      <c r="OK261" s="22" t="s">
        <v>1123</v>
      </c>
    </row>
    <row r="262" spans="1:401" hidden="1" outlineLevel="1">
      <c r="A262" s="22" t="s">
        <v>174</v>
      </c>
      <c r="B262" s="22" t="s">
        <v>1262</v>
      </c>
      <c r="DG262" s="22" t="s">
        <v>174</v>
      </c>
      <c r="DH262" s="22" t="s">
        <v>1263</v>
      </c>
      <c r="HM262" s="22" t="s">
        <v>174</v>
      </c>
      <c r="HN262" s="22" t="s">
        <v>1264</v>
      </c>
      <c r="MD262" s="22" t="s">
        <v>13</v>
      </c>
      <c r="ME262" s="22" t="s">
        <v>864</v>
      </c>
      <c r="MX262" s="22" t="s">
        <v>15</v>
      </c>
      <c r="MY262" s="22" t="s">
        <v>903</v>
      </c>
      <c r="NT262" s="22" t="s">
        <v>6</v>
      </c>
      <c r="NU262" s="22" t="s">
        <v>7</v>
      </c>
      <c r="OJ262" s="22" t="s">
        <v>15</v>
      </c>
      <c r="OK262" s="22" t="s">
        <v>1124</v>
      </c>
    </row>
    <row r="263" spans="1:401" hidden="1" outlineLevel="1">
      <c r="A263" s="22" t="s">
        <v>175</v>
      </c>
      <c r="B263" s="22" t="s">
        <v>1265</v>
      </c>
      <c r="DG263" s="22" t="s">
        <v>175</v>
      </c>
      <c r="DH263" s="22" t="s">
        <v>1266</v>
      </c>
      <c r="HM263" s="22" t="s">
        <v>175</v>
      </c>
      <c r="HN263" s="22" t="s">
        <v>1267</v>
      </c>
      <c r="LS263" s="21" t="s">
        <v>209</v>
      </c>
      <c r="MD263" s="22" t="s">
        <v>14</v>
      </c>
      <c r="ME263" s="22" t="s">
        <v>865</v>
      </c>
      <c r="MX263" s="22" t="s">
        <v>16</v>
      </c>
      <c r="MY263" s="22" t="s">
        <v>904</v>
      </c>
      <c r="NT263" s="22" t="s">
        <v>8</v>
      </c>
      <c r="NU263" s="22" t="s">
        <v>937</v>
      </c>
      <c r="OJ263" s="22" t="s">
        <v>16</v>
      </c>
      <c r="OK263" s="22" t="s">
        <v>1125</v>
      </c>
    </row>
    <row r="264" spans="1:401" hidden="1" outlineLevel="1">
      <c r="A264" s="22" t="s">
        <v>176</v>
      </c>
      <c r="B264" s="22" t="s">
        <v>1268</v>
      </c>
      <c r="DG264" s="22" t="s">
        <v>176</v>
      </c>
      <c r="DH264" s="22" t="s">
        <v>1269</v>
      </c>
      <c r="HM264" s="22" t="s">
        <v>176</v>
      </c>
      <c r="HN264" s="22" t="s">
        <v>1270</v>
      </c>
      <c r="LS264" s="22" t="s">
        <v>4</v>
      </c>
      <c r="LT264" s="22" t="s">
        <v>5</v>
      </c>
      <c r="MD264" s="22" t="s">
        <v>15</v>
      </c>
      <c r="ME264" s="22" t="s">
        <v>866</v>
      </c>
      <c r="MX264" s="22" t="s">
        <v>17</v>
      </c>
      <c r="MY264" s="22" t="s">
        <v>905</v>
      </c>
      <c r="NT264" s="22" t="s">
        <v>9</v>
      </c>
      <c r="NU264" s="22" t="s">
        <v>938</v>
      </c>
      <c r="OJ264" s="22" t="s">
        <v>17</v>
      </c>
      <c r="OK264" s="22" t="s">
        <v>1126</v>
      </c>
    </row>
    <row r="265" spans="1:401" hidden="1" outlineLevel="1">
      <c r="A265" s="22" t="s">
        <v>177</v>
      </c>
      <c r="B265" s="22" t="s">
        <v>320</v>
      </c>
      <c r="DG265" s="22" t="s">
        <v>177</v>
      </c>
      <c r="DH265" s="22" t="s">
        <v>528</v>
      </c>
      <c r="HM265" s="22" t="s">
        <v>177</v>
      </c>
      <c r="HN265" s="22" t="s">
        <v>731</v>
      </c>
      <c r="LS265" s="22" t="s">
        <v>6</v>
      </c>
      <c r="LT265" s="22" t="s">
        <v>7</v>
      </c>
      <c r="MD265" s="22" t="s">
        <v>16</v>
      </c>
      <c r="ME265" s="22" t="s">
        <v>867</v>
      </c>
      <c r="MX265" s="22" t="s">
        <v>18</v>
      </c>
      <c r="MY265" s="22" t="s">
        <v>906</v>
      </c>
      <c r="NT265" s="22" t="s">
        <v>10</v>
      </c>
      <c r="NU265" s="22" t="s">
        <v>939</v>
      </c>
      <c r="OJ265" s="22" t="s">
        <v>18</v>
      </c>
      <c r="OK265" s="22" t="s">
        <v>1127</v>
      </c>
    </row>
    <row r="266" spans="1:401" hidden="1" outlineLevel="1">
      <c r="A266" s="22" t="s">
        <v>178</v>
      </c>
      <c r="B266" s="22" t="s">
        <v>321</v>
      </c>
      <c r="DG266" s="22" t="s">
        <v>178</v>
      </c>
      <c r="DH266" s="22" t="s">
        <v>529</v>
      </c>
      <c r="HM266" s="22" t="s">
        <v>178</v>
      </c>
      <c r="HN266" s="22" t="s">
        <v>732</v>
      </c>
      <c r="LS266" s="22" t="s">
        <v>8</v>
      </c>
      <c r="LT266" s="22" t="s">
        <v>841</v>
      </c>
      <c r="MD266" s="22" t="s">
        <v>17</v>
      </c>
      <c r="ME266" s="22" t="s">
        <v>868</v>
      </c>
      <c r="MX266" s="22" t="s">
        <v>19</v>
      </c>
      <c r="MY266" s="22" t="s">
        <v>907</v>
      </c>
      <c r="NT266" s="22" t="s">
        <v>11</v>
      </c>
      <c r="NU266" s="22" t="s">
        <v>940</v>
      </c>
      <c r="OJ266" s="22" t="s">
        <v>19</v>
      </c>
      <c r="OK266" s="22" t="s">
        <v>1128</v>
      </c>
    </row>
    <row r="267" spans="1:401" hidden="1" outlineLevel="1">
      <c r="A267" s="22" t="s">
        <v>322</v>
      </c>
      <c r="B267" s="22" t="s">
        <v>323</v>
      </c>
      <c r="DG267" s="22" t="s">
        <v>322</v>
      </c>
      <c r="DH267" s="22" t="s">
        <v>530</v>
      </c>
      <c r="HM267" s="22" t="s">
        <v>322</v>
      </c>
      <c r="HN267" s="22" t="s">
        <v>733</v>
      </c>
      <c r="LS267" s="22" t="s">
        <v>9</v>
      </c>
      <c r="LT267" s="22" t="s">
        <v>842</v>
      </c>
      <c r="MD267" s="22" t="s">
        <v>18</v>
      </c>
      <c r="ME267" s="22" t="s">
        <v>869</v>
      </c>
      <c r="MX267" s="22" t="s">
        <v>20</v>
      </c>
      <c r="MY267" s="22" t="s">
        <v>908</v>
      </c>
      <c r="NT267" s="22" t="s">
        <v>12</v>
      </c>
      <c r="NU267" s="22" t="s">
        <v>941</v>
      </c>
      <c r="OJ267" s="22" t="s">
        <v>20</v>
      </c>
      <c r="OK267" s="22" t="s">
        <v>1129</v>
      </c>
    </row>
    <row r="268" spans="1:401" hidden="1" outlineLevel="1">
      <c r="A268" s="22" t="s">
        <v>324</v>
      </c>
      <c r="B268" s="22" t="s">
        <v>325</v>
      </c>
      <c r="DG268" s="22" t="s">
        <v>324</v>
      </c>
      <c r="DH268" s="22" t="s">
        <v>531</v>
      </c>
      <c r="HM268" s="22" t="s">
        <v>324</v>
      </c>
      <c r="HN268" s="22" t="s">
        <v>734</v>
      </c>
      <c r="LS268" s="22" t="s">
        <v>10</v>
      </c>
      <c r="LT268" s="22" t="s">
        <v>843</v>
      </c>
      <c r="MD268" s="22" t="s">
        <v>19</v>
      </c>
      <c r="ME268" s="22" t="s">
        <v>870</v>
      </c>
      <c r="MX268" s="22" t="s">
        <v>21</v>
      </c>
      <c r="MY268" s="22" t="s">
        <v>909</v>
      </c>
      <c r="NT268" s="22" t="s">
        <v>13</v>
      </c>
      <c r="NU268" s="22" t="s">
        <v>942</v>
      </c>
      <c r="OJ268" s="22" t="s">
        <v>21</v>
      </c>
      <c r="OK268" s="22" t="s">
        <v>1130</v>
      </c>
    </row>
    <row r="269" spans="1:401" hidden="1" outlineLevel="1">
      <c r="A269" s="22" t="s">
        <v>326</v>
      </c>
      <c r="B269" s="22" t="s">
        <v>327</v>
      </c>
      <c r="DG269" s="22" t="s">
        <v>326</v>
      </c>
      <c r="DH269" s="22" t="s">
        <v>532</v>
      </c>
      <c r="HM269" s="22" t="s">
        <v>326</v>
      </c>
      <c r="HN269" s="22" t="s">
        <v>735</v>
      </c>
      <c r="LS269" s="22" t="s">
        <v>11</v>
      </c>
      <c r="LT269" s="22" t="s">
        <v>844</v>
      </c>
      <c r="MD269" s="22" t="s">
        <v>20</v>
      </c>
      <c r="ME269" s="22" t="s">
        <v>871</v>
      </c>
      <c r="MX269" s="22" t="s">
        <v>22</v>
      </c>
      <c r="MY269" s="22" t="s">
        <v>910</v>
      </c>
      <c r="NT269" s="22" t="s">
        <v>14</v>
      </c>
      <c r="NU269" s="22" t="s">
        <v>943</v>
      </c>
      <c r="OJ269" s="22" t="s">
        <v>22</v>
      </c>
      <c r="OK269" s="22" t="s">
        <v>1131</v>
      </c>
    </row>
    <row r="270" spans="1:401" hidden="1" outlineLevel="1">
      <c r="A270" s="22" t="s">
        <v>328</v>
      </c>
      <c r="B270" s="22" t="s">
        <v>329</v>
      </c>
      <c r="DG270" s="22" t="s">
        <v>328</v>
      </c>
      <c r="DH270" s="22" t="s">
        <v>533</v>
      </c>
      <c r="HM270" s="22" t="s">
        <v>328</v>
      </c>
      <c r="HN270" s="22" t="s">
        <v>736</v>
      </c>
      <c r="LS270" s="22" t="s">
        <v>12</v>
      </c>
      <c r="LT270" s="22" t="s">
        <v>845</v>
      </c>
      <c r="MD270" s="22" t="s">
        <v>21</v>
      </c>
      <c r="ME270" s="22" t="s">
        <v>872</v>
      </c>
      <c r="MX270" s="22" t="s">
        <v>23</v>
      </c>
      <c r="MY270" s="22" t="s">
        <v>911</v>
      </c>
      <c r="NT270" s="22" t="s">
        <v>15</v>
      </c>
      <c r="NU270" s="22" t="s">
        <v>944</v>
      </c>
      <c r="OJ270" s="22" t="s">
        <v>23</v>
      </c>
      <c r="OK270" s="22" t="s">
        <v>1132</v>
      </c>
    </row>
    <row r="271" spans="1:401" hidden="1" outlineLevel="1">
      <c r="A271" s="22" t="s">
        <v>330</v>
      </c>
      <c r="B271" s="22" t="s">
        <v>331</v>
      </c>
      <c r="DG271" s="22" t="s">
        <v>330</v>
      </c>
      <c r="DH271" s="22" t="s">
        <v>534</v>
      </c>
      <c r="HM271" s="22" t="s">
        <v>330</v>
      </c>
      <c r="HN271" s="22" t="s">
        <v>737</v>
      </c>
      <c r="LS271" s="22" t="s">
        <v>13</v>
      </c>
      <c r="LT271" s="22" t="s">
        <v>846</v>
      </c>
      <c r="MD271" s="22" t="s">
        <v>22</v>
      </c>
      <c r="ME271" s="22" t="s">
        <v>873</v>
      </c>
      <c r="MX271" s="22" t="s">
        <v>24</v>
      </c>
      <c r="MY271" s="22" t="s">
        <v>912</v>
      </c>
      <c r="NT271" s="22" t="s">
        <v>16</v>
      </c>
      <c r="NU271" s="22" t="s">
        <v>945</v>
      </c>
      <c r="OJ271" s="22" t="s">
        <v>24</v>
      </c>
      <c r="OK271" s="22" t="s">
        <v>1133</v>
      </c>
    </row>
    <row r="272" spans="1:401" hidden="1" outlineLevel="1">
      <c r="A272" s="22" t="s">
        <v>332</v>
      </c>
      <c r="B272" s="22" t="s">
        <v>333</v>
      </c>
      <c r="DG272" s="22" t="s">
        <v>332</v>
      </c>
      <c r="DH272" s="22" t="s">
        <v>535</v>
      </c>
      <c r="HM272" s="22" t="s">
        <v>332</v>
      </c>
      <c r="HN272" s="22" t="s">
        <v>738</v>
      </c>
      <c r="LS272" s="22" t="s">
        <v>14</v>
      </c>
      <c r="LT272" s="22" t="s">
        <v>847</v>
      </c>
      <c r="MD272" s="22" t="s">
        <v>23</v>
      </c>
      <c r="ME272" s="22" t="s">
        <v>874</v>
      </c>
      <c r="MX272" s="22" t="s">
        <v>73</v>
      </c>
      <c r="MY272" s="22" t="s">
        <v>913</v>
      </c>
      <c r="NT272" s="22" t="s">
        <v>17</v>
      </c>
      <c r="NU272" s="22" t="s">
        <v>946</v>
      </c>
      <c r="OJ272" s="22" t="s">
        <v>73</v>
      </c>
      <c r="OK272" s="22" t="s">
        <v>1134</v>
      </c>
    </row>
    <row r="273" spans="1:419" hidden="1" outlineLevel="1">
      <c r="A273" s="22" t="s">
        <v>334</v>
      </c>
      <c r="B273" s="22" t="s">
        <v>335</v>
      </c>
      <c r="DG273" s="22" t="s">
        <v>334</v>
      </c>
      <c r="DH273" s="22" t="s">
        <v>536</v>
      </c>
      <c r="HM273" s="22" t="s">
        <v>334</v>
      </c>
      <c r="HN273" s="22" t="s">
        <v>739</v>
      </c>
      <c r="LS273" s="22" t="s">
        <v>15</v>
      </c>
      <c r="LT273" s="22" t="s">
        <v>848</v>
      </c>
      <c r="MD273" s="22" t="s">
        <v>24</v>
      </c>
      <c r="ME273" s="22" t="s">
        <v>875</v>
      </c>
      <c r="MX273" s="22" t="s">
        <v>74</v>
      </c>
      <c r="MY273" s="22" t="s">
        <v>933</v>
      </c>
      <c r="NT273" s="22" t="s">
        <v>18</v>
      </c>
      <c r="NU273" s="22" t="s">
        <v>947</v>
      </c>
      <c r="OJ273" s="22" t="s">
        <v>74</v>
      </c>
      <c r="OK273" s="22" t="s">
        <v>1135</v>
      </c>
    </row>
    <row r="274" spans="1:419" hidden="1" outlineLevel="1">
      <c r="A274" s="22" t="s">
        <v>336</v>
      </c>
      <c r="B274" s="22" t="s">
        <v>337</v>
      </c>
      <c r="DG274" s="22" t="s">
        <v>336</v>
      </c>
      <c r="DH274" s="22" t="s">
        <v>537</v>
      </c>
      <c r="HM274" s="22" t="s">
        <v>336</v>
      </c>
      <c r="HN274" s="22" t="s">
        <v>740</v>
      </c>
      <c r="LS274" s="22" t="s">
        <v>16</v>
      </c>
      <c r="LT274" s="22" t="s">
        <v>849</v>
      </c>
      <c r="MD274" s="22" t="s">
        <v>73</v>
      </c>
      <c r="ME274" s="22" t="s">
        <v>876</v>
      </c>
      <c r="MX274" s="22" t="s">
        <v>88</v>
      </c>
      <c r="MY274" s="22" t="s">
        <v>934</v>
      </c>
      <c r="NT274" s="22" t="s">
        <v>19</v>
      </c>
      <c r="NU274" s="22" t="s">
        <v>948</v>
      </c>
      <c r="OJ274" s="22" t="s">
        <v>88</v>
      </c>
      <c r="OK274" s="22" t="s">
        <v>82</v>
      </c>
    </row>
    <row r="275" spans="1:419" collapsed="1">
      <c r="A275" s="22" t="s">
        <v>25</v>
      </c>
      <c r="B275" s="22" t="s">
        <v>89</v>
      </c>
      <c r="DG275" s="22" t="s">
        <v>25</v>
      </c>
      <c r="DH275" s="22" t="s">
        <v>89</v>
      </c>
      <c r="HM275" s="22" t="s">
        <v>25</v>
      </c>
      <c r="HN275" s="22" t="s">
        <v>89</v>
      </c>
      <c r="LS275" s="22" t="s">
        <v>25</v>
      </c>
      <c r="LT275" s="22" t="s">
        <v>89</v>
      </c>
      <c r="MD275" s="22" t="s">
        <v>25</v>
      </c>
      <c r="ME275" s="22" t="s">
        <v>89</v>
      </c>
      <c r="MX275" s="22" t="s">
        <v>25</v>
      </c>
      <c r="MY275" s="22" t="s">
        <v>89</v>
      </c>
      <c r="NT275" s="22" t="s">
        <v>25</v>
      </c>
      <c r="NU275" s="22" t="s">
        <v>89</v>
      </c>
      <c r="OJ275" s="22" t="s">
        <v>25</v>
      </c>
      <c r="OK275" s="22" t="s">
        <v>89</v>
      </c>
    </row>
    <row r="276" spans="1:419">
      <c r="A276" s="22" t="s">
        <v>26</v>
      </c>
      <c r="B276" s="22" t="s">
        <v>62</v>
      </c>
      <c r="DG276" s="22" t="s">
        <v>26</v>
      </c>
      <c r="DH276" s="22" t="s">
        <v>62</v>
      </c>
      <c r="HM276" s="22" t="s">
        <v>26</v>
      </c>
      <c r="HN276" s="22" t="s">
        <v>62</v>
      </c>
      <c r="LS276" s="22" t="s">
        <v>26</v>
      </c>
      <c r="LT276" s="22" t="s">
        <v>62</v>
      </c>
      <c r="MD276" s="22" t="s">
        <v>26</v>
      </c>
      <c r="ME276" s="22" t="s">
        <v>62</v>
      </c>
      <c r="MX276" s="22" t="s">
        <v>26</v>
      </c>
      <c r="MY276" s="22" t="s">
        <v>62</v>
      </c>
      <c r="NT276" s="22" t="s">
        <v>26</v>
      </c>
      <c r="NU276" s="22" t="s">
        <v>62</v>
      </c>
      <c r="OJ276" s="22" t="s">
        <v>26</v>
      </c>
      <c r="OK276" s="22" t="s">
        <v>62</v>
      </c>
    </row>
    <row r="277" spans="1:419">
      <c r="A277" s="22" t="s">
        <v>28</v>
      </c>
      <c r="B277" s="22" t="s">
        <v>29</v>
      </c>
      <c r="DG277" s="22" t="s">
        <v>28</v>
      </c>
      <c r="DH277" s="22" t="s">
        <v>29</v>
      </c>
      <c r="HM277" s="22" t="s">
        <v>28</v>
      </c>
      <c r="HN277" s="22" t="s">
        <v>29</v>
      </c>
      <c r="LS277" s="22" t="s">
        <v>28</v>
      </c>
      <c r="LT277" s="22" t="s">
        <v>29</v>
      </c>
      <c r="MD277" s="22" t="s">
        <v>28</v>
      </c>
      <c r="ME277" s="22" t="s">
        <v>29</v>
      </c>
      <c r="MX277" s="22" t="s">
        <v>28</v>
      </c>
      <c r="MY277" s="22" t="s">
        <v>29</v>
      </c>
      <c r="NT277" s="22" t="s">
        <v>28</v>
      </c>
      <c r="NU277" s="22" t="s">
        <v>29</v>
      </c>
      <c r="OJ277" s="22" t="s">
        <v>28</v>
      </c>
      <c r="OK277" s="22" t="s">
        <v>29</v>
      </c>
    </row>
    <row r="278" spans="1:419">
      <c r="A278" s="22" t="s">
        <v>32</v>
      </c>
      <c r="B278" s="22" t="s">
        <v>33</v>
      </c>
      <c r="DG278" s="22" t="s">
        <v>32</v>
      </c>
      <c r="DH278" s="22" t="s">
        <v>33</v>
      </c>
      <c r="HM278" s="22" t="s">
        <v>32</v>
      </c>
      <c r="HN278" s="22" t="s">
        <v>33</v>
      </c>
      <c r="LS278" s="22" t="s">
        <v>32</v>
      </c>
      <c r="LT278" s="22" t="s">
        <v>33</v>
      </c>
      <c r="MD278" s="22" t="s">
        <v>32</v>
      </c>
      <c r="ME278" s="22" t="s">
        <v>33</v>
      </c>
      <c r="MX278" s="22" t="s">
        <v>32</v>
      </c>
      <c r="MY278" s="22" t="s">
        <v>33</v>
      </c>
      <c r="NT278" s="22" t="s">
        <v>32</v>
      </c>
      <c r="NU278" s="22" t="s">
        <v>33</v>
      </c>
      <c r="OJ278" s="22" t="s">
        <v>32</v>
      </c>
      <c r="OK278" s="22" t="s">
        <v>33</v>
      </c>
    </row>
    <row r="279" spans="1:419">
      <c r="A279" s="22" t="s">
        <v>34</v>
      </c>
      <c r="B279" s="22" t="s">
        <v>31</v>
      </c>
      <c r="DG279" s="22" t="s">
        <v>34</v>
      </c>
      <c r="DH279" s="22" t="s">
        <v>31</v>
      </c>
      <c r="HM279" s="22" t="s">
        <v>34</v>
      </c>
      <c r="HN279" s="22" t="s">
        <v>31</v>
      </c>
      <c r="LS279" s="22" t="s">
        <v>34</v>
      </c>
      <c r="LT279" s="22" t="s">
        <v>31</v>
      </c>
      <c r="MD279" s="22" t="s">
        <v>34</v>
      </c>
      <c r="ME279" s="22" t="s">
        <v>31</v>
      </c>
      <c r="MX279" s="22" t="s">
        <v>34</v>
      </c>
      <c r="MY279" s="22" t="s">
        <v>31</v>
      </c>
      <c r="NT279" s="22" t="s">
        <v>34</v>
      </c>
      <c r="NU279" s="22" t="s">
        <v>31</v>
      </c>
      <c r="OJ279" s="22" t="s">
        <v>34</v>
      </c>
      <c r="OK279" s="22" t="s">
        <v>31</v>
      </c>
    </row>
    <row r="280" spans="1:419">
      <c r="A280" s="22" t="s">
        <v>35</v>
      </c>
      <c r="B280" s="22" t="s">
        <v>36</v>
      </c>
      <c r="DG280" s="22" t="s">
        <v>35</v>
      </c>
      <c r="DH280" s="22" t="s">
        <v>36</v>
      </c>
      <c r="HM280" s="22" t="s">
        <v>35</v>
      </c>
      <c r="HN280" s="22" t="s">
        <v>36</v>
      </c>
      <c r="LS280" s="22" t="s">
        <v>35</v>
      </c>
      <c r="LT280" s="22" t="s">
        <v>36</v>
      </c>
      <c r="MD280" s="22" t="s">
        <v>35</v>
      </c>
      <c r="ME280" s="22" t="s">
        <v>36</v>
      </c>
      <c r="MX280" s="22" t="s">
        <v>35</v>
      </c>
      <c r="MY280" s="22" t="s">
        <v>36</v>
      </c>
      <c r="NT280" s="22" t="s">
        <v>35</v>
      </c>
      <c r="NU280" s="22" t="s">
        <v>36</v>
      </c>
      <c r="OJ280" s="22" t="s">
        <v>35</v>
      </c>
      <c r="OK280" s="22" t="s">
        <v>36</v>
      </c>
    </row>
    <row r="281" spans="1:419">
      <c r="A281" s="22" t="s">
        <v>37</v>
      </c>
      <c r="B281" s="22" t="s">
        <v>38</v>
      </c>
      <c r="DG281" s="22" t="s">
        <v>37</v>
      </c>
      <c r="DH281" s="22" t="s">
        <v>38</v>
      </c>
      <c r="HM281" s="22" t="s">
        <v>37</v>
      </c>
      <c r="HN281" s="22" t="s">
        <v>38</v>
      </c>
      <c r="LS281" s="22" t="s">
        <v>37</v>
      </c>
      <c r="LT281" s="22" t="s">
        <v>38</v>
      </c>
      <c r="MD281" s="22" t="s">
        <v>37</v>
      </c>
      <c r="ME281" s="22" t="s">
        <v>38</v>
      </c>
      <c r="MX281" s="22" t="s">
        <v>37</v>
      </c>
      <c r="MY281" s="22" t="s">
        <v>38</v>
      </c>
      <c r="NT281" s="22" t="s">
        <v>37</v>
      </c>
      <c r="NU281" s="22" t="s">
        <v>38</v>
      </c>
      <c r="OJ281" s="22" t="s">
        <v>37</v>
      </c>
      <c r="OK281" s="22" t="s">
        <v>38</v>
      </c>
    </row>
    <row r="283" spans="1:419">
      <c r="A283" s="22" t="s">
        <v>36</v>
      </c>
      <c r="B283" s="22" t="s">
        <v>39</v>
      </c>
      <c r="C283" s="22" t="s">
        <v>338</v>
      </c>
      <c r="D283" s="22" t="s">
        <v>339</v>
      </c>
      <c r="E283" s="22" t="s">
        <v>340</v>
      </c>
      <c r="F283" s="22" t="s">
        <v>341</v>
      </c>
      <c r="G283" s="22" t="s">
        <v>342</v>
      </c>
      <c r="H283" s="22" t="s">
        <v>343</v>
      </c>
      <c r="I283" s="22" t="s">
        <v>344</v>
      </c>
      <c r="J283" s="22" t="s">
        <v>345</v>
      </c>
      <c r="K283" s="22" t="s">
        <v>346</v>
      </c>
      <c r="L283" s="22" t="s">
        <v>347</v>
      </c>
      <c r="M283" s="22" t="s">
        <v>348</v>
      </c>
      <c r="N283" s="22" t="s">
        <v>349</v>
      </c>
      <c r="O283" s="22" t="s">
        <v>350</v>
      </c>
      <c r="P283" s="22" t="s">
        <v>351</v>
      </c>
      <c r="Q283" s="22" t="s">
        <v>352</v>
      </c>
      <c r="R283" s="22" t="s">
        <v>353</v>
      </c>
      <c r="S283" s="22" t="s">
        <v>354</v>
      </c>
      <c r="T283" s="22" t="s">
        <v>355</v>
      </c>
      <c r="U283" s="22" t="s">
        <v>356</v>
      </c>
      <c r="V283" s="22" t="s">
        <v>357</v>
      </c>
      <c r="W283" s="22" t="s">
        <v>358</v>
      </c>
      <c r="X283" s="22" t="s">
        <v>359</v>
      </c>
      <c r="Y283" s="22" t="s">
        <v>360</v>
      </c>
      <c r="Z283" s="22" t="s">
        <v>361</v>
      </c>
      <c r="AA283" s="22" t="s">
        <v>362</v>
      </c>
      <c r="AB283" s="22" t="s">
        <v>363</v>
      </c>
      <c r="AC283" s="22" t="s">
        <v>364</v>
      </c>
      <c r="AD283" s="22" t="s">
        <v>365</v>
      </c>
      <c r="AE283" s="22" t="s">
        <v>366</v>
      </c>
      <c r="AF283" s="22" t="s">
        <v>367</v>
      </c>
      <c r="AG283" s="22" t="s">
        <v>368</v>
      </c>
      <c r="AH283" s="22" t="s">
        <v>369</v>
      </c>
      <c r="AI283" s="22" t="s">
        <v>370</v>
      </c>
      <c r="AJ283" s="22" t="s">
        <v>371</v>
      </c>
      <c r="AK283" s="22" t="s">
        <v>372</v>
      </c>
      <c r="AL283" s="22" t="s">
        <v>373</v>
      </c>
      <c r="AM283" s="22" t="s">
        <v>374</v>
      </c>
      <c r="AN283" s="22" t="s">
        <v>375</v>
      </c>
      <c r="AO283" s="22" t="s">
        <v>376</v>
      </c>
      <c r="AP283" s="22" t="s">
        <v>377</v>
      </c>
      <c r="AQ283" s="22" t="s">
        <v>378</v>
      </c>
      <c r="AR283" s="22" t="s">
        <v>379</v>
      </c>
      <c r="AS283" s="22" t="s">
        <v>380</v>
      </c>
      <c r="AT283" s="22" t="s">
        <v>381</v>
      </c>
      <c r="AU283" s="22" t="s">
        <v>382</v>
      </c>
      <c r="AV283" s="22" t="s">
        <v>383</v>
      </c>
      <c r="AW283" s="22" t="s">
        <v>384</v>
      </c>
      <c r="AX283" s="22" t="s">
        <v>385</v>
      </c>
      <c r="AY283" s="22" t="s">
        <v>386</v>
      </c>
      <c r="AZ283" s="22" t="s">
        <v>387</v>
      </c>
      <c r="BA283" s="22" t="s">
        <v>388</v>
      </c>
      <c r="BB283" s="22" t="s">
        <v>389</v>
      </c>
      <c r="BC283" s="22" t="s">
        <v>390</v>
      </c>
      <c r="BD283" s="22" t="s">
        <v>391</v>
      </c>
      <c r="BE283" s="22" t="s">
        <v>392</v>
      </c>
      <c r="BF283" s="22" t="s">
        <v>393</v>
      </c>
      <c r="BG283" s="22" t="s">
        <v>394</v>
      </c>
      <c r="BH283" s="22" t="s">
        <v>395</v>
      </c>
      <c r="BI283" s="22" t="s">
        <v>396</v>
      </c>
      <c r="BJ283" s="22" t="s">
        <v>397</v>
      </c>
      <c r="BK283" s="22" t="s">
        <v>398</v>
      </c>
      <c r="BL283" s="22" t="s">
        <v>399</v>
      </c>
      <c r="BM283" s="22" t="s">
        <v>400</v>
      </c>
      <c r="BN283" s="22" t="s">
        <v>401</v>
      </c>
      <c r="BO283" s="22" t="s">
        <v>402</v>
      </c>
      <c r="BP283" s="22" t="s">
        <v>403</v>
      </c>
      <c r="BQ283" s="22" t="s">
        <v>404</v>
      </c>
      <c r="BR283" s="22" t="s">
        <v>405</v>
      </c>
      <c r="BS283" s="22" t="s">
        <v>406</v>
      </c>
      <c r="BT283" s="22" t="s">
        <v>407</v>
      </c>
      <c r="BU283" s="22" t="s">
        <v>408</v>
      </c>
      <c r="BV283" s="22" t="s">
        <v>409</v>
      </c>
      <c r="BW283" s="22" t="s">
        <v>410</v>
      </c>
      <c r="BX283" s="22" t="s">
        <v>411</v>
      </c>
      <c r="BY283" s="22" t="s">
        <v>412</v>
      </c>
      <c r="BZ283" s="22" t="s">
        <v>413</v>
      </c>
      <c r="CA283" s="22" t="s">
        <v>414</v>
      </c>
      <c r="CB283" s="22" t="s">
        <v>415</v>
      </c>
      <c r="CC283" s="22" t="s">
        <v>416</v>
      </c>
      <c r="CD283" s="22" t="s">
        <v>417</v>
      </c>
      <c r="CE283" s="22" t="s">
        <v>418</v>
      </c>
      <c r="CF283" s="22" t="s">
        <v>419</v>
      </c>
      <c r="CG283" s="22" t="s">
        <v>420</v>
      </c>
      <c r="CH283" s="22" t="s">
        <v>421</v>
      </c>
      <c r="CI283" s="22" t="s">
        <v>422</v>
      </c>
      <c r="CJ283" s="22" t="s">
        <v>423</v>
      </c>
      <c r="CK283" s="22" t="s">
        <v>424</v>
      </c>
      <c r="CL283" s="22" t="s">
        <v>425</v>
      </c>
      <c r="CM283" s="22" t="s">
        <v>426</v>
      </c>
      <c r="CN283" s="22" t="s">
        <v>427</v>
      </c>
      <c r="CO283" s="22" t="s">
        <v>1271</v>
      </c>
      <c r="CP283" s="22" t="s">
        <v>1272</v>
      </c>
      <c r="CQ283" s="22" t="s">
        <v>1273</v>
      </c>
      <c r="CR283" s="22" t="s">
        <v>1274</v>
      </c>
      <c r="CS283" s="22" t="s">
        <v>1275</v>
      </c>
      <c r="CT283" s="22" t="s">
        <v>1276</v>
      </c>
      <c r="CU283" s="22" t="s">
        <v>1277</v>
      </c>
      <c r="CV283" s="22" t="s">
        <v>1278</v>
      </c>
      <c r="CW283" s="22" t="s">
        <v>428</v>
      </c>
      <c r="CX283" s="22" t="s">
        <v>429</v>
      </c>
      <c r="CY283" s="22" t="s">
        <v>430</v>
      </c>
      <c r="CZ283" s="22" t="s">
        <v>431</v>
      </c>
      <c r="DA283" s="22" t="s">
        <v>432</v>
      </c>
      <c r="DB283" s="22" t="s">
        <v>433</v>
      </c>
      <c r="DC283" s="22" t="s">
        <v>434</v>
      </c>
      <c r="DD283" s="22" t="s">
        <v>435</v>
      </c>
      <c r="DE283" s="22" t="s">
        <v>436</v>
      </c>
      <c r="DF283" s="22" t="s">
        <v>437</v>
      </c>
      <c r="DG283" s="22" t="s">
        <v>36</v>
      </c>
      <c r="DH283" s="22" t="s">
        <v>39</v>
      </c>
      <c r="DI283" s="22" t="s">
        <v>538</v>
      </c>
      <c r="DJ283" s="22" t="s">
        <v>539</v>
      </c>
      <c r="DK283" s="22" t="s">
        <v>540</v>
      </c>
      <c r="DL283" s="22" t="s">
        <v>541</v>
      </c>
      <c r="DM283" s="22" t="s">
        <v>542</v>
      </c>
      <c r="DN283" s="22" t="s">
        <v>543</v>
      </c>
      <c r="DO283" s="22" t="s">
        <v>544</v>
      </c>
      <c r="DP283" s="22" t="s">
        <v>545</v>
      </c>
      <c r="DQ283" s="22" t="s">
        <v>546</v>
      </c>
      <c r="DR283" s="22" t="s">
        <v>547</v>
      </c>
      <c r="DS283" s="22" t="s">
        <v>548</v>
      </c>
      <c r="DT283" s="22" t="s">
        <v>549</v>
      </c>
      <c r="DU283" s="22" t="s">
        <v>550</v>
      </c>
      <c r="DV283" s="22" t="s">
        <v>551</v>
      </c>
      <c r="DW283" s="22" t="s">
        <v>552</v>
      </c>
      <c r="DX283" s="22" t="s">
        <v>553</v>
      </c>
      <c r="DY283" s="22" t="s">
        <v>554</v>
      </c>
      <c r="DZ283" s="22" t="s">
        <v>555</v>
      </c>
      <c r="EA283" s="22" t="s">
        <v>556</v>
      </c>
      <c r="EB283" s="22" t="s">
        <v>557</v>
      </c>
      <c r="EC283" s="22" t="s">
        <v>558</v>
      </c>
      <c r="ED283" s="22" t="s">
        <v>559</v>
      </c>
      <c r="EE283" s="22" t="s">
        <v>560</v>
      </c>
      <c r="EF283" s="22" t="s">
        <v>561</v>
      </c>
      <c r="EG283" s="22" t="s">
        <v>562</v>
      </c>
      <c r="EH283" s="22" t="s">
        <v>563</v>
      </c>
      <c r="EI283" s="22" t="s">
        <v>564</v>
      </c>
      <c r="EJ283" s="22" t="s">
        <v>565</v>
      </c>
      <c r="EK283" s="22" t="s">
        <v>566</v>
      </c>
      <c r="EL283" s="22" t="s">
        <v>567</v>
      </c>
      <c r="EM283" s="22" t="s">
        <v>568</v>
      </c>
      <c r="EN283" s="22" t="s">
        <v>569</v>
      </c>
      <c r="EO283" s="22" t="s">
        <v>570</v>
      </c>
      <c r="EP283" s="22" t="s">
        <v>571</v>
      </c>
      <c r="EQ283" s="22" t="s">
        <v>572</v>
      </c>
      <c r="ER283" s="22" t="s">
        <v>573</v>
      </c>
      <c r="ES283" s="22" t="s">
        <v>574</v>
      </c>
      <c r="ET283" s="22" t="s">
        <v>575</v>
      </c>
      <c r="EU283" s="22" t="s">
        <v>576</v>
      </c>
      <c r="EV283" s="22" t="s">
        <v>577</v>
      </c>
      <c r="EW283" s="22" t="s">
        <v>578</v>
      </c>
      <c r="EX283" s="22" t="s">
        <v>579</v>
      </c>
      <c r="EY283" s="22" t="s">
        <v>580</v>
      </c>
      <c r="EZ283" s="22" t="s">
        <v>581</v>
      </c>
      <c r="FA283" s="22" t="s">
        <v>582</v>
      </c>
      <c r="FB283" s="22" t="s">
        <v>583</v>
      </c>
      <c r="FC283" s="22" t="s">
        <v>584</v>
      </c>
      <c r="FD283" s="22" t="s">
        <v>585</v>
      </c>
      <c r="FE283" s="22" t="s">
        <v>586</v>
      </c>
      <c r="FF283" s="22" t="s">
        <v>587</v>
      </c>
      <c r="FG283" s="22" t="s">
        <v>588</v>
      </c>
      <c r="FH283" s="22" t="s">
        <v>589</v>
      </c>
      <c r="FI283" s="22" t="s">
        <v>590</v>
      </c>
      <c r="FJ283" s="22" t="s">
        <v>591</v>
      </c>
      <c r="FK283" s="22" t="s">
        <v>592</v>
      </c>
      <c r="FL283" s="22" t="s">
        <v>593</v>
      </c>
      <c r="FM283" s="22" t="s">
        <v>594</v>
      </c>
      <c r="FN283" s="22" t="s">
        <v>595</v>
      </c>
      <c r="FO283" s="22" t="s">
        <v>596</v>
      </c>
      <c r="FP283" s="22" t="s">
        <v>597</v>
      </c>
      <c r="FQ283" s="22" t="s">
        <v>598</v>
      </c>
      <c r="FR283" s="22" t="s">
        <v>599</v>
      </c>
      <c r="FS283" s="22" t="s">
        <v>600</v>
      </c>
      <c r="FT283" s="22" t="s">
        <v>601</v>
      </c>
      <c r="FU283" s="22" t="s">
        <v>602</v>
      </c>
      <c r="FV283" s="22" t="s">
        <v>603</v>
      </c>
      <c r="FW283" s="22" t="s">
        <v>604</v>
      </c>
      <c r="FX283" s="22" t="s">
        <v>605</v>
      </c>
      <c r="FY283" s="22" t="s">
        <v>606</v>
      </c>
      <c r="FZ283" s="22" t="s">
        <v>607</v>
      </c>
      <c r="GA283" s="22" t="s">
        <v>608</v>
      </c>
      <c r="GB283" s="22" t="s">
        <v>609</v>
      </c>
      <c r="GC283" s="22" t="s">
        <v>610</v>
      </c>
      <c r="GD283" s="22" t="s">
        <v>611</v>
      </c>
      <c r="GE283" s="22" t="s">
        <v>612</v>
      </c>
      <c r="GF283" s="22" t="s">
        <v>613</v>
      </c>
      <c r="GG283" s="22" t="s">
        <v>614</v>
      </c>
      <c r="GH283" s="22" t="s">
        <v>615</v>
      </c>
      <c r="GI283" s="22" t="s">
        <v>616</v>
      </c>
      <c r="GJ283" s="22" t="s">
        <v>617</v>
      </c>
      <c r="GK283" s="22" t="s">
        <v>618</v>
      </c>
      <c r="GL283" s="22" t="s">
        <v>619</v>
      </c>
      <c r="GM283" s="22" t="s">
        <v>620</v>
      </c>
      <c r="GN283" s="22" t="s">
        <v>621</v>
      </c>
      <c r="GO283" s="22" t="s">
        <v>622</v>
      </c>
      <c r="GP283" s="22" t="s">
        <v>623</v>
      </c>
      <c r="GQ283" s="22" t="s">
        <v>624</v>
      </c>
      <c r="GR283" s="22" t="s">
        <v>625</v>
      </c>
      <c r="GS283" s="22" t="s">
        <v>626</v>
      </c>
      <c r="GT283" s="22" t="s">
        <v>627</v>
      </c>
      <c r="GU283" s="22" t="s">
        <v>1279</v>
      </c>
      <c r="GV283" s="22" t="s">
        <v>1280</v>
      </c>
      <c r="GW283" s="22" t="s">
        <v>1281</v>
      </c>
      <c r="GX283" s="22" t="s">
        <v>1282</v>
      </c>
      <c r="GY283" s="22" t="s">
        <v>1283</v>
      </c>
      <c r="GZ283" s="22" t="s">
        <v>1284</v>
      </c>
      <c r="HA283" s="22" t="s">
        <v>1285</v>
      </c>
      <c r="HB283" s="22" t="s">
        <v>1286</v>
      </c>
      <c r="HC283" s="22" t="s">
        <v>628</v>
      </c>
      <c r="HD283" s="22" t="s">
        <v>629</v>
      </c>
      <c r="HE283" s="22" t="s">
        <v>630</v>
      </c>
      <c r="HF283" s="22" t="s">
        <v>631</v>
      </c>
      <c r="HG283" s="22" t="s">
        <v>632</v>
      </c>
      <c r="HH283" s="22" t="s">
        <v>633</v>
      </c>
      <c r="HI283" s="22" t="s">
        <v>634</v>
      </c>
      <c r="HJ283" s="22" t="s">
        <v>635</v>
      </c>
      <c r="HK283" s="22" t="s">
        <v>636</v>
      </c>
      <c r="HL283" s="22" t="s">
        <v>637</v>
      </c>
      <c r="HM283" s="22" t="s">
        <v>36</v>
      </c>
      <c r="HN283" s="22" t="s">
        <v>39</v>
      </c>
      <c r="HO283" s="22" t="s">
        <v>741</v>
      </c>
      <c r="HP283" s="22" t="s">
        <v>742</v>
      </c>
      <c r="HQ283" s="22" t="s">
        <v>743</v>
      </c>
      <c r="HR283" s="22" t="s">
        <v>744</v>
      </c>
      <c r="HS283" s="22" t="s">
        <v>745</v>
      </c>
      <c r="HT283" s="22" t="s">
        <v>746</v>
      </c>
      <c r="HU283" s="22" t="s">
        <v>747</v>
      </c>
      <c r="HV283" s="22" t="s">
        <v>748</v>
      </c>
      <c r="HW283" s="22" t="s">
        <v>749</v>
      </c>
      <c r="HX283" s="22" t="s">
        <v>750</v>
      </c>
      <c r="HY283" s="22" t="s">
        <v>751</v>
      </c>
      <c r="HZ283" s="22" t="s">
        <v>752</v>
      </c>
      <c r="IA283" s="22" t="s">
        <v>753</v>
      </c>
      <c r="IB283" s="22" t="s">
        <v>754</v>
      </c>
      <c r="IC283" s="22" t="s">
        <v>755</v>
      </c>
      <c r="ID283" s="22" t="s">
        <v>756</v>
      </c>
      <c r="IE283" s="22" t="s">
        <v>757</v>
      </c>
      <c r="IF283" s="22" t="s">
        <v>758</v>
      </c>
      <c r="IG283" s="22" t="s">
        <v>759</v>
      </c>
      <c r="IH283" s="22" t="s">
        <v>760</v>
      </c>
      <c r="II283" s="22" t="s">
        <v>761</v>
      </c>
      <c r="IJ283" s="22" t="s">
        <v>762</v>
      </c>
      <c r="IK283" s="22" t="s">
        <v>763</v>
      </c>
      <c r="IL283" s="22" t="s">
        <v>764</v>
      </c>
      <c r="IM283" s="22" t="s">
        <v>765</v>
      </c>
      <c r="IN283" s="22" t="s">
        <v>766</v>
      </c>
      <c r="IO283" s="22" t="s">
        <v>767</v>
      </c>
      <c r="IP283" s="22" t="s">
        <v>768</v>
      </c>
      <c r="IQ283" s="22" t="s">
        <v>769</v>
      </c>
      <c r="IR283" s="22" t="s">
        <v>770</v>
      </c>
      <c r="IS283" s="22" t="s">
        <v>771</v>
      </c>
      <c r="IT283" s="22" t="s">
        <v>772</v>
      </c>
      <c r="IU283" s="22" t="s">
        <v>773</v>
      </c>
      <c r="IV283" s="22" t="s">
        <v>774</v>
      </c>
      <c r="IW283" s="22" t="s">
        <v>775</v>
      </c>
      <c r="IX283" s="22" t="s">
        <v>776</v>
      </c>
      <c r="IY283" s="22" t="s">
        <v>777</v>
      </c>
      <c r="IZ283" s="22" t="s">
        <v>778</v>
      </c>
      <c r="JA283" s="22" t="s">
        <v>779</v>
      </c>
      <c r="JB283" s="22" t="s">
        <v>780</v>
      </c>
      <c r="JC283" s="22" t="s">
        <v>781</v>
      </c>
      <c r="JD283" s="22" t="s">
        <v>782</v>
      </c>
      <c r="JE283" s="22" t="s">
        <v>783</v>
      </c>
      <c r="JF283" s="22" t="s">
        <v>784</v>
      </c>
      <c r="JG283" s="22" t="s">
        <v>785</v>
      </c>
      <c r="JH283" s="22" t="s">
        <v>786</v>
      </c>
      <c r="JI283" s="22" t="s">
        <v>787</v>
      </c>
      <c r="JJ283" s="22" t="s">
        <v>788</v>
      </c>
      <c r="JK283" s="22" t="s">
        <v>789</v>
      </c>
      <c r="JL283" s="22" t="s">
        <v>790</v>
      </c>
      <c r="JM283" s="22" t="s">
        <v>791</v>
      </c>
      <c r="JN283" s="22" t="s">
        <v>792</v>
      </c>
      <c r="JO283" s="22" t="s">
        <v>793</v>
      </c>
      <c r="JP283" s="22" t="s">
        <v>794</v>
      </c>
      <c r="JQ283" s="22" t="s">
        <v>795</v>
      </c>
      <c r="JR283" s="22" t="s">
        <v>796</v>
      </c>
      <c r="JS283" s="22" t="s">
        <v>797</v>
      </c>
      <c r="JT283" s="22" t="s">
        <v>798</v>
      </c>
      <c r="JU283" s="22" t="s">
        <v>799</v>
      </c>
      <c r="JV283" s="22" t="s">
        <v>800</v>
      </c>
      <c r="JW283" s="22" t="s">
        <v>801</v>
      </c>
      <c r="JX283" s="22" t="s">
        <v>802</v>
      </c>
      <c r="JY283" s="22" t="s">
        <v>803</v>
      </c>
      <c r="JZ283" s="22" t="s">
        <v>804</v>
      </c>
      <c r="KA283" s="22" t="s">
        <v>805</v>
      </c>
      <c r="KB283" s="22" t="s">
        <v>806</v>
      </c>
      <c r="KC283" s="22" t="s">
        <v>807</v>
      </c>
      <c r="KD283" s="22" t="s">
        <v>808</v>
      </c>
      <c r="KE283" s="22" t="s">
        <v>809</v>
      </c>
      <c r="KF283" s="22" t="s">
        <v>810</v>
      </c>
      <c r="KG283" s="22" t="s">
        <v>811</v>
      </c>
      <c r="KH283" s="22" t="s">
        <v>812</v>
      </c>
      <c r="KI283" s="22" t="s">
        <v>813</v>
      </c>
      <c r="KJ283" s="22" t="s">
        <v>814</v>
      </c>
      <c r="KK283" s="22" t="s">
        <v>815</v>
      </c>
      <c r="KL283" s="22" t="s">
        <v>816</v>
      </c>
      <c r="KM283" s="22" t="s">
        <v>817</v>
      </c>
      <c r="KN283" s="22" t="s">
        <v>818</v>
      </c>
      <c r="KO283" s="22" t="s">
        <v>819</v>
      </c>
      <c r="KP283" s="22" t="s">
        <v>820</v>
      </c>
      <c r="KQ283" s="22" t="s">
        <v>821</v>
      </c>
      <c r="KR283" s="22" t="s">
        <v>822</v>
      </c>
      <c r="KS283" s="22" t="s">
        <v>823</v>
      </c>
      <c r="KT283" s="22" t="s">
        <v>824</v>
      </c>
      <c r="KU283" s="22" t="s">
        <v>825</v>
      </c>
      <c r="KV283" s="22" t="s">
        <v>826</v>
      </c>
      <c r="KW283" s="22" t="s">
        <v>827</v>
      </c>
      <c r="KX283" s="22" t="s">
        <v>828</v>
      </c>
      <c r="KY283" s="22" t="s">
        <v>829</v>
      </c>
      <c r="KZ283" s="22" t="s">
        <v>830</v>
      </c>
      <c r="LA283" s="22" t="s">
        <v>1287</v>
      </c>
      <c r="LB283" s="22" t="s">
        <v>1288</v>
      </c>
      <c r="LC283" s="22" t="s">
        <v>1289</v>
      </c>
      <c r="LD283" s="22" t="s">
        <v>1290</v>
      </c>
      <c r="LE283" s="22" t="s">
        <v>1291</v>
      </c>
      <c r="LF283" s="22" t="s">
        <v>1292</v>
      </c>
      <c r="LG283" s="22" t="s">
        <v>1293</v>
      </c>
      <c r="LH283" s="22" t="s">
        <v>1294</v>
      </c>
      <c r="LI283" s="22" t="s">
        <v>831</v>
      </c>
      <c r="LJ283" s="22" t="s">
        <v>832</v>
      </c>
      <c r="LK283" s="22" t="s">
        <v>833</v>
      </c>
      <c r="LL283" s="22" t="s">
        <v>834</v>
      </c>
      <c r="LM283" s="22" t="s">
        <v>835</v>
      </c>
      <c r="LN283" s="22" t="s">
        <v>836</v>
      </c>
      <c r="LO283" s="22" t="s">
        <v>837</v>
      </c>
      <c r="LP283" s="22" t="s">
        <v>838</v>
      </c>
      <c r="LQ283" s="22" t="s">
        <v>839</v>
      </c>
      <c r="LR283" s="22" t="s">
        <v>840</v>
      </c>
      <c r="LS283" s="22" t="s">
        <v>36</v>
      </c>
      <c r="LT283" s="22" t="s">
        <v>39</v>
      </c>
      <c r="LU283" s="22" t="s">
        <v>850</v>
      </c>
      <c r="LV283" s="22" t="s">
        <v>851</v>
      </c>
      <c r="LW283" s="22" t="s">
        <v>852</v>
      </c>
      <c r="LX283" s="22" t="s">
        <v>853</v>
      </c>
      <c r="LY283" s="22" t="s">
        <v>854</v>
      </c>
      <c r="LZ283" s="22" t="s">
        <v>855</v>
      </c>
      <c r="MA283" s="22" t="s">
        <v>856</v>
      </c>
      <c r="MB283" s="22" t="s">
        <v>857</v>
      </c>
      <c r="MC283" s="22" t="s">
        <v>858</v>
      </c>
      <c r="MD283" s="22" t="s">
        <v>36</v>
      </c>
      <c r="ME283" s="22" t="s">
        <v>39</v>
      </c>
      <c r="MF283" s="22" t="s">
        <v>877</v>
      </c>
      <c r="MG283" s="22" t="s">
        <v>878</v>
      </c>
      <c r="MH283" s="22" t="s">
        <v>879</v>
      </c>
      <c r="MI283" s="22" t="s">
        <v>880</v>
      </c>
      <c r="MJ283" s="22" t="s">
        <v>881</v>
      </c>
      <c r="MK283" s="22" t="s">
        <v>882</v>
      </c>
      <c r="ML283" s="22" t="s">
        <v>883</v>
      </c>
      <c r="MM283" s="22" t="s">
        <v>884</v>
      </c>
      <c r="MN283" s="22" t="s">
        <v>885</v>
      </c>
      <c r="MO283" s="22" t="s">
        <v>886</v>
      </c>
      <c r="MP283" s="22" t="s">
        <v>887</v>
      </c>
      <c r="MQ283" s="22" t="s">
        <v>888</v>
      </c>
      <c r="MR283" s="22" t="s">
        <v>889</v>
      </c>
      <c r="MS283" s="22" t="s">
        <v>890</v>
      </c>
      <c r="MT283" s="22" t="s">
        <v>891</v>
      </c>
      <c r="MU283" s="22" t="s">
        <v>892</v>
      </c>
      <c r="MV283" s="22" t="s">
        <v>893</v>
      </c>
      <c r="MW283" s="22" t="s">
        <v>894</v>
      </c>
      <c r="MX283" s="22" t="s">
        <v>36</v>
      </c>
      <c r="MY283" s="22" t="s">
        <v>39</v>
      </c>
      <c r="MZ283" s="22" t="s">
        <v>914</v>
      </c>
      <c r="NA283" s="22" t="s">
        <v>915</v>
      </c>
      <c r="NB283" s="22" t="s">
        <v>916</v>
      </c>
      <c r="NC283" s="22" t="s">
        <v>917</v>
      </c>
      <c r="ND283" s="22" t="s">
        <v>918</v>
      </c>
      <c r="NE283" s="22" t="s">
        <v>919</v>
      </c>
      <c r="NF283" s="22" t="s">
        <v>920</v>
      </c>
      <c r="NG283" s="22" t="s">
        <v>921</v>
      </c>
      <c r="NH283" s="22" t="s">
        <v>922</v>
      </c>
      <c r="NI283" s="22" t="s">
        <v>923</v>
      </c>
      <c r="NJ283" s="22" t="s">
        <v>924</v>
      </c>
      <c r="NK283" s="22" t="s">
        <v>925</v>
      </c>
      <c r="NL283" s="22" t="s">
        <v>926</v>
      </c>
      <c r="NM283" s="22" t="s">
        <v>927</v>
      </c>
      <c r="NN283" s="22" t="s">
        <v>928</v>
      </c>
      <c r="NO283" s="22" t="s">
        <v>929</v>
      </c>
      <c r="NP283" s="22" t="s">
        <v>930</v>
      </c>
      <c r="NQ283" s="22" t="s">
        <v>931</v>
      </c>
      <c r="NR283" s="22" t="s">
        <v>935</v>
      </c>
      <c r="NS283" s="22" t="s">
        <v>936</v>
      </c>
      <c r="NT283" s="22" t="s">
        <v>36</v>
      </c>
      <c r="NU283" s="22" t="s">
        <v>39</v>
      </c>
      <c r="NV283" s="22" t="s">
        <v>949</v>
      </c>
      <c r="NW283" s="22" t="s">
        <v>950</v>
      </c>
      <c r="NX283" s="22" t="s">
        <v>951</v>
      </c>
      <c r="NY283" s="22" t="s">
        <v>952</v>
      </c>
      <c r="NZ283" s="22" t="s">
        <v>953</v>
      </c>
      <c r="OA283" s="22" t="s">
        <v>954</v>
      </c>
      <c r="OB283" s="22" t="s">
        <v>955</v>
      </c>
      <c r="OC283" s="22" t="s">
        <v>956</v>
      </c>
      <c r="OD283" s="22" t="s">
        <v>957</v>
      </c>
      <c r="OE283" s="22" t="s">
        <v>958</v>
      </c>
      <c r="OF283" s="22" t="s">
        <v>959</v>
      </c>
      <c r="OG283" s="22" t="s">
        <v>960</v>
      </c>
      <c r="OH283" s="22" t="s">
        <v>1154</v>
      </c>
      <c r="OI283" s="22" t="s">
        <v>40</v>
      </c>
      <c r="OJ283" s="22" t="s">
        <v>36</v>
      </c>
      <c r="OK283" s="22" t="s">
        <v>39</v>
      </c>
      <c r="OL283" s="22" t="s">
        <v>1136</v>
      </c>
      <c r="OM283" s="22" t="s">
        <v>1137</v>
      </c>
      <c r="ON283" s="22" t="s">
        <v>1138</v>
      </c>
      <c r="OO283" s="22" t="s">
        <v>1139</v>
      </c>
      <c r="OP283" s="22" t="s">
        <v>1140</v>
      </c>
      <c r="OQ283" s="22" t="s">
        <v>1141</v>
      </c>
      <c r="OR283" s="22" t="s">
        <v>1142</v>
      </c>
      <c r="OS283" s="22" t="s">
        <v>1143</v>
      </c>
      <c r="OT283" s="22" t="s">
        <v>1144</v>
      </c>
      <c r="OU283" s="22" t="s">
        <v>1145</v>
      </c>
      <c r="OV283" s="22" t="s">
        <v>1146</v>
      </c>
      <c r="OW283" s="22" t="s">
        <v>1147</v>
      </c>
      <c r="OX283" s="22" t="s">
        <v>1148</v>
      </c>
      <c r="OY283" s="22" t="s">
        <v>1149</v>
      </c>
      <c r="OZ283" s="22" t="s">
        <v>1150</v>
      </c>
      <c r="PA283" s="22" t="s">
        <v>1151</v>
      </c>
      <c r="PB283" s="22" t="s">
        <v>1152</v>
      </c>
      <c r="PC283" s="22" t="s">
        <v>1153</v>
      </c>
    </row>
    <row r="284" spans="1:419">
      <c r="A284" s="22" t="s">
        <v>90</v>
      </c>
      <c r="B284" s="22" t="s">
        <v>63</v>
      </c>
      <c r="C284" s="22">
        <v>51.305200999999997</v>
      </c>
      <c r="D284" s="22">
        <v>66.110665999999995</v>
      </c>
      <c r="E284" s="22">
        <v>49.531987000000001</v>
      </c>
      <c r="F284" s="22">
        <v>43.862882999999997</v>
      </c>
      <c r="G284" s="22">
        <v>62.301741999999997</v>
      </c>
      <c r="H284" s="22">
        <v>64.220856999999995</v>
      </c>
      <c r="I284" s="22">
        <v>35.892406000000001</v>
      </c>
      <c r="J284" s="22">
        <v>37.161656999999998</v>
      </c>
      <c r="K284" s="22">
        <v>44.146957999999998</v>
      </c>
      <c r="L284" s="22">
        <v>68.303199000000006</v>
      </c>
      <c r="M284" s="22">
        <v>94.157145</v>
      </c>
      <c r="N284" s="22">
        <v>66.157922999999997</v>
      </c>
      <c r="O284" s="22">
        <v>51.903725999999999</v>
      </c>
      <c r="P284" s="22">
        <v>86.022758999999994</v>
      </c>
      <c r="Q284" s="22">
        <v>89.573865999999995</v>
      </c>
      <c r="R284" s="22">
        <v>40.919414000000003</v>
      </c>
      <c r="S284" s="22">
        <v>43.268020999999997</v>
      </c>
      <c r="T284" s="22">
        <v>53.413108999999999</v>
      </c>
      <c r="U284" s="22">
        <v>61.377434000000001</v>
      </c>
      <c r="V284" s="22">
        <v>83.250066000000004</v>
      </c>
      <c r="W284" s="22">
        <v>59.406792000000003</v>
      </c>
      <c r="X284" s="22">
        <v>48.037517999999999</v>
      </c>
      <c r="Y284" s="22">
        <v>76.624854999999997</v>
      </c>
      <c r="Z284" s="22">
        <v>79.600223</v>
      </c>
      <c r="AA284" s="22">
        <v>38.260185999999997</v>
      </c>
      <c r="AB284" s="22">
        <v>40.228014000000002</v>
      </c>
      <c r="AC284" s="22">
        <v>49.123300999999998</v>
      </c>
      <c r="AD284" s="22">
        <v>37.703353</v>
      </c>
      <c r="AE284" s="22">
        <v>46.556944999999999</v>
      </c>
      <c r="AF284" s="22">
        <v>36.207563999999998</v>
      </c>
      <c r="AG284" s="22">
        <v>35.373646999999998</v>
      </c>
      <c r="AH284" s="22">
        <v>44.622073</v>
      </c>
      <c r="AI284" s="22">
        <v>45.584648999999999</v>
      </c>
      <c r="AJ284" s="22">
        <v>29.366323999999999</v>
      </c>
      <c r="AK284" s="22">
        <v>30.002945</v>
      </c>
      <c r="AL284" s="22">
        <v>35.728093000000001</v>
      </c>
      <c r="AM284" s="22">
        <v>53.482004000000003</v>
      </c>
      <c r="AN284" s="22">
        <v>72.573869000000002</v>
      </c>
      <c r="AO284" s="22">
        <v>51.640327999999997</v>
      </c>
      <c r="AP284" s="22">
        <v>42.856479</v>
      </c>
      <c r="AQ284" s="22">
        <v>66.632148000000001</v>
      </c>
      <c r="AR284" s="22">
        <v>69.106718000000001</v>
      </c>
      <c r="AS284" s="22">
        <v>34.053004999999999</v>
      </c>
      <c r="AT284" s="22">
        <v>35.689619</v>
      </c>
      <c r="AU284" s="22">
        <v>44.345796</v>
      </c>
      <c r="AV284" s="22">
        <v>47.020865999999998</v>
      </c>
      <c r="AW284" s="22">
        <v>62.412080000000003</v>
      </c>
      <c r="AX284" s="22">
        <v>45.342444</v>
      </c>
      <c r="AY284" s="22">
        <v>39.235474000000004</v>
      </c>
      <c r="AZ284" s="22">
        <v>57.871946000000001</v>
      </c>
      <c r="BA284" s="22">
        <v>59.811629000000003</v>
      </c>
      <c r="BB284" s="22">
        <v>31.556684000000001</v>
      </c>
      <c r="BC284" s="22">
        <v>32.839537999999997</v>
      </c>
      <c r="BD284" s="22">
        <v>40.331555000000002</v>
      </c>
      <c r="BE284" s="22">
        <v>51.264862000000001</v>
      </c>
      <c r="BF284" s="22">
        <v>59.996355000000001</v>
      </c>
      <c r="BG284" s="22">
        <v>48.042800999999997</v>
      </c>
      <c r="BH284" s="22">
        <v>38.939487</v>
      </c>
      <c r="BI284" s="22">
        <v>58.633367999999997</v>
      </c>
      <c r="BJ284" s="22">
        <v>60.454473999999998</v>
      </c>
      <c r="BK284" s="22">
        <v>35.099795</v>
      </c>
      <c r="BL284" s="22">
        <v>36.304225000000002</v>
      </c>
      <c r="BM284" s="22">
        <v>43.951577</v>
      </c>
      <c r="BN284" s="22">
        <v>64.387499000000005</v>
      </c>
      <c r="BO284" s="22">
        <v>79.796243000000004</v>
      </c>
      <c r="BP284" s="22">
        <v>60.765681000000001</v>
      </c>
      <c r="BQ284" s="22">
        <v>45.503028</v>
      </c>
      <c r="BR284" s="22">
        <v>76.344313</v>
      </c>
      <c r="BS284" s="22">
        <v>79.310164999999998</v>
      </c>
      <c r="BT284" s="22">
        <v>39.686700999999999</v>
      </c>
      <c r="BU284" s="22">
        <v>41.648237000000002</v>
      </c>
      <c r="BV284" s="22">
        <v>51.161199000000003</v>
      </c>
      <c r="BW284" s="22">
        <v>58.606605000000002</v>
      </c>
      <c r="BX284" s="22">
        <v>71.647385</v>
      </c>
      <c r="BY284" s="22">
        <v>55.223089999999999</v>
      </c>
      <c r="BZ284" s="22">
        <v>42.182250000000003</v>
      </c>
      <c r="CA284" s="22">
        <v>68.887314000000003</v>
      </c>
      <c r="CB284" s="22">
        <v>71.435609999999997</v>
      </c>
      <c r="CC284" s="22">
        <v>37.111781000000001</v>
      </c>
      <c r="CD284" s="22">
        <v>38.797156000000001</v>
      </c>
      <c r="CE284" s="22">
        <v>47.438147000000001</v>
      </c>
      <c r="CF284" s="22">
        <v>37.854163</v>
      </c>
      <c r="CG284" s="22">
        <v>41.126916000000001</v>
      </c>
      <c r="CH284" s="22">
        <v>35.006780999999997</v>
      </c>
      <c r="CI284" s="22">
        <v>30.957414</v>
      </c>
      <c r="CJ284" s="22">
        <v>41.447395999999998</v>
      </c>
      <c r="CK284" s="22">
        <v>42.326906999999999</v>
      </c>
      <c r="CL284" s="22">
        <v>28.755901999999999</v>
      </c>
      <c r="CM284" s="22">
        <v>29.337586999999999</v>
      </c>
      <c r="CN284" s="22">
        <v>35.702669</v>
      </c>
      <c r="CO284" s="22">
        <v>49.904456000000003</v>
      </c>
      <c r="CP284" s="22">
        <v>59.350757999999999</v>
      </c>
      <c r="CQ284" s="22">
        <v>46.694837999999997</v>
      </c>
      <c r="CR284" s="22">
        <v>36.953626999999997</v>
      </c>
      <c r="CS284" s="22">
        <v>57.736141000000003</v>
      </c>
      <c r="CT284" s="22">
        <v>59.673158999999998</v>
      </c>
      <c r="CU284" s="22">
        <v>32.928013</v>
      </c>
      <c r="CV284" s="22">
        <v>34.209105999999998</v>
      </c>
      <c r="CW284" s="22">
        <v>42.283923999999999</v>
      </c>
      <c r="CX284" s="22">
        <v>44.671010000000003</v>
      </c>
      <c r="CY284" s="22">
        <v>51.944958</v>
      </c>
      <c r="CZ284" s="22">
        <v>41.673715999999999</v>
      </c>
      <c r="DA284" s="22">
        <v>33.968336000000001</v>
      </c>
      <c r="DB284" s="22">
        <v>50.968237999999999</v>
      </c>
      <c r="DC284" s="22">
        <v>52.522948</v>
      </c>
      <c r="DD284" s="22">
        <v>30.624041999999999</v>
      </c>
      <c r="DE284" s="22">
        <v>31.652284999999999</v>
      </c>
      <c r="DF284" s="22">
        <v>38.939967000000003</v>
      </c>
      <c r="DG284" s="22" t="s">
        <v>90</v>
      </c>
      <c r="DH284" s="22" t="s">
        <v>63</v>
      </c>
      <c r="DI284" s="22">
        <v>53.143517000000003</v>
      </c>
      <c r="DJ284" s="22">
        <v>68.971839000000003</v>
      </c>
      <c r="DK284" s="22">
        <v>51.306519000000002</v>
      </c>
      <c r="DL284" s="22">
        <v>44.901027999999997</v>
      </c>
      <c r="DM284" s="22">
        <v>64.853533999999996</v>
      </c>
      <c r="DN284" s="22">
        <v>66.930188999999999</v>
      </c>
      <c r="DO284" s="22">
        <v>36.547263999999998</v>
      </c>
      <c r="DP284" s="22">
        <v>37.920707999999998</v>
      </c>
      <c r="DQ284" s="22">
        <v>45.179837999999997</v>
      </c>
      <c r="DR284" s="22">
        <v>71.673282</v>
      </c>
      <c r="DS284" s="22">
        <v>97.938496999999998</v>
      </c>
      <c r="DT284" s="22">
        <v>69.435486999999995</v>
      </c>
      <c r="DU284" s="22">
        <v>54.048262999999999</v>
      </c>
      <c r="DV284" s="22">
        <v>90.466487999999998</v>
      </c>
      <c r="DW284" s="22">
        <v>94.256894000000003</v>
      </c>
      <c r="DX284" s="22">
        <v>42.496220999999998</v>
      </c>
      <c r="DY284" s="22">
        <v>45.003093999999997</v>
      </c>
      <c r="DZ284" s="22">
        <v>54.811703000000001</v>
      </c>
      <c r="EA284" s="22">
        <v>64.092890999999995</v>
      </c>
      <c r="EB284" s="22">
        <v>86.539328999999995</v>
      </c>
      <c r="EC284" s="22">
        <v>62.044355000000003</v>
      </c>
      <c r="ED284" s="22">
        <v>49.693322999999999</v>
      </c>
      <c r="EE284" s="22">
        <v>80.260862000000003</v>
      </c>
      <c r="EF284" s="22">
        <v>83.442329000000001</v>
      </c>
      <c r="EG284" s="22">
        <v>39.432954000000002</v>
      </c>
      <c r="EH284" s="22">
        <v>41.537092000000001</v>
      </c>
      <c r="EI284" s="22">
        <v>50.280473999999998</v>
      </c>
      <c r="EJ284" s="22">
        <v>37.703353</v>
      </c>
      <c r="EK284" s="22">
        <v>46.556944999999999</v>
      </c>
      <c r="EL284" s="22">
        <v>36.207563999999998</v>
      </c>
      <c r="EM284" s="22">
        <v>35.373646999999998</v>
      </c>
      <c r="EN284" s="22">
        <v>44.622073</v>
      </c>
      <c r="EO284" s="22">
        <v>45.584648999999999</v>
      </c>
      <c r="EP284" s="22">
        <v>29.366323999999999</v>
      </c>
      <c r="EQ284" s="22">
        <v>30.002945</v>
      </c>
      <c r="ER284" s="22">
        <v>35.728093000000001</v>
      </c>
      <c r="ES284" s="22">
        <v>54.333623000000003</v>
      </c>
      <c r="ET284" s="22">
        <v>72.573869000000002</v>
      </c>
      <c r="EU284" s="22">
        <v>52.479450999999997</v>
      </c>
      <c r="EV284" s="22">
        <v>43.555385999999999</v>
      </c>
      <c r="EW284" s="22">
        <v>67.621128999999996</v>
      </c>
      <c r="EX284" s="22">
        <v>70.125889000000001</v>
      </c>
      <c r="EY284" s="22">
        <v>34.677554999999998</v>
      </c>
      <c r="EZ284" s="22">
        <v>36.334136000000001</v>
      </c>
      <c r="FA284" s="22">
        <v>44.345796</v>
      </c>
      <c r="FB284" s="22">
        <v>47.585459</v>
      </c>
      <c r="FC284" s="22">
        <v>62.412080000000003</v>
      </c>
      <c r="FD284" s="22">
        <v>45.898750999999997</v>
      </c>
      <c r="FE284" s="22">
        <v>39.698822999999997</v>
      </c>
      <c r="FF284" s="22">
        <v>58.527603999999997</v>
      </c>
      <c r="FG284" s="22">
        <v>60.487302</v>
      </c>
      <c r="FH284" s="22">
        <v>31.970737</v>
      </c>
      <c r="FI284" s="22">
        <v>33.266829000000001</v>
      </c>
      <c r="FJ284" s="22">
        <v>40.331555000000002</v>
      </c>
      <c r="FK284" s="22">
        <v>53.069395999999998</v>
      </c>
      <c r="FL284" s="22">
        <v>62.669790999999996</v>
      </c>
      <c r="FM284" s="22">
        <v>49.749904999999998</v>
      </c>
      <c r="FN284" s="22">
        <v>39.827435999999999</v>
      </c>
      <c r="FO284" s="22">
        <v>61.057997</v>
      </c>
      <c r="FP284" s="22">
        <v>63.033520000000003</v>
      </c>
      <c r="FQ284" s="22">
        <v>35.709415</v>
      </c>
      <c r="FR284" s="22">
        <v>37.015974</v>
      </c>
      <c r="FS284" s="22">
        <v>44.948067000000002</v>
      </c>
      <c r="FT284" s="22">
        <v>66.200671999999997</v>
      </c>
      <c r="FU284" s="22">
        <v>82.582151999999994</v>
      </c>
      <c r="FV284" s="22">
        <v>62.491264000000001</v>
      </c>
      <c r="FW284" s="22">
        <v>46.319915000000002</v>
      </c>
      <c r="FX284" s="22">
        <v>78.840789999999998</v>
      </c>
      <c r="FY284" s="22">
        <v>81.976934</v>
      </c>
      <c r="FZ284" s="22">
        <v>40.201987000000003</v>
      </c>
      <c r="GA284" s="22">
        <v>42.276148999999997</v>
      </c>
      <c r="GB284" s="22">
        <v>52.069856000000001</v>
      </c>
      <c r="GC284" s="22">
        <v>60.588377000000001</v>
      </c>
      <c r="GD284" s="22">
        <v>74.602090000000004</v>
      </c>
      <c r="GE284" s="22">
        <v>57.103534000000003</v>
      </c>
      <c r="GF284" s="22">
        <v>43.148482999999999</v>
      </c>
      <c r="GG284" s="22">
        <v>71.559484999999995</v>
      </c>
      <c r="GH284" s="22">
        <v>74.279753999999997</v>
      </c>
      <c r="GI284" s="22">
        <v>37.769973</v>
      </c>
      <c r="GJ284" s="22">
        <v>39.569087000000003</v>
      </c>
      <c r="GK284" s="22">
        <v>48.518807000000002</v>
      </c>
      <c r="GL284" s="22">
        <v>37.854163</v>
      </c>
      <c r="GM284" s="22">
        <v>41.126916000000001</v>
      </c>
      <c r="GN284" s="22">
        <v>35.006780999999997</v>
      </c>
      <c r="GO284" s="22">
        <v>30.957414</v>
      </c>
      <c r="GP284" s="22">
        <v>41.447395999999998</v>
      </c>
      <c r="GQ284" s="22">
        <v>42.326906999999999</v>
      </c>
      <c r="GR284" s="22">
        <v>28.755901999999999</v>
      </c>
      <c r="GS284" s="22">
        <v>29.337586999999999</v>
      </c>
      <c r="GT284" s="22">
        <v>35.702669</v>
      </c>
      <c r="GU284" s="22">
        <v>49.904456000000003</v>
      </c>
      <c r="GV284" s="22">
        <v>59.350757999999999</v>
      </c>
      <c r="GW284" s="22">
        <v>46.694837999999997</v>
      </c>
      <c r="GX284" s="22">
        <v>36.953626999999997</v>
      </c>
      <c r="GY284" s="22">
        <v>57.736141000000003</v>
      </c>
      <c r="GZ284" s="22">
        <v>59.673158999999998</v>
      </c>
      <c r="HA284" s="22">
        <v>32.928013</v>
      </c>
      <c r="HB284" s="22">
        <v>34.209105999999998</v>
      </c>
      <c r="HC284" s="22">
        <v>42.283923999999999</v>
      </c>
      <c r="HD284" s="22">
        <v>44.671010000000003</v>
      </c>
      <c r="HE284" s="22">
        <v>51.944958</v>
      </c>
      <c r="HF284" s="22">
        <v>41.673715999999999</v>
      </c>
      <c r="HG284" s="22">
        <v>33.968336000000001</v>
      </c>
      <c r="HH284" s="22">
        <v>50.968237999999999</v>
      </c>
      <c r="HI284" s="22">
        <v>52.522948</v>
      </c>
      <c r="HJ284" s="22">
        <v>30.624041999999999</v>
      </c>
      <c r="HK284" s="22">
        <v>31.652284999999999</v>
      </c>
      <c r="HL284" s="22">
        <v>38.939967000000003</v>
      </c>
      <c r="HM284" s="22" t="s">
        <v>90</v>
      </c>
      <c r="HN284" s="22" t="s">
        <v>63</v>
      </c>
      <c r="HO284" s="22">
        <v>46.276719999999997</v>
      </c>
      <c r="HP284" s="22">
        <v>57.979041000000002</v>
      </c>
      <c r="HQ284" s="22">
        <v>44.638010999999999</v>
      </c>
      <c r="HR284" s="22">
        <v>41.549348999999999</v>
      </c>
      <c r="HS284" s="22">
        <v>55.155177999999999</v>
      </c>
      <c r="HT284" s="22">
        <v>56.571272</v>
      </c>
      <c r="HU284" s="22">
        <v>34.573515999999998</v>
      </c>
      <c r="HV284" s="22">
        <v>35.510081999999997</v>
      </c>
      <c r="HW284" s="22">
        <v>41.874411000000002</v>
      </c>
      <c r="HX284" s="22">
        <v>66.765901999999997</v>
      </c>
      <c r="HY284" s="22">
        <v>89.963690999999997</v>
      </c>
      <c r="HZ284" s="22">
        <v>64.693332999999996</v>
      </c>
      <c r="IA284" s="22">
        <v>51.667405000000002</v>
      </c>
      <c r="IB284" s="22">
        <v>83.439994999999996</v>
      </c>
      <c r="IC284" s="22">
        <v>86.746883999999994</v>
      </c>
      <c r="ID284" s="22">
        <v>41.190533000000002</v>
      </c>
      <c r="IE284" s="22">
        <v>43.377620999999998</v>
      </c>
      <c r="IF284" s="22">
        <v>52.573456</v>
      </c>
      <c r="IG284" s="22">
        <v>58.555853999999997</v>
      </c>
      <c r="IH284" s="22">
        <v>77.577506999999997</v>
      </c>
      <c r="II284" s="22">
        <v>56.682130000000001</v>
      </c>
      <c r="IJ284" s="22">
        <v>47.024222000000002</v>
      </c>
      <c r="IK284" s="22">
        <v>72.365442999999999</v>
      </c>
      <c r="IL284" s="22">
        <v>75.002955</v>
      </c>
      <c r="IM284" s="22">
        <v>37.936737999999998</v>
      </c>
      <c r="IN284" s="22">
        <v>39.681117999999998</v>
      </c>
      <c r="IO284" s="22">
        <v>47.725569</v>
      </c>
      <c r="IP284" s="22">
        <v>37.703353</v>
      </c>
      <c r="IQ284" s="22">
        <v>46.556944999999999</v>
      </c>
      <c r="IR284" s="22">
        <v>36.207563999999998</v>
      </c>
      <c r="IS284" s="22">
        <v>35.373646999999998</v>
      </c>
      <c r="IT284" s="22">
        <v>44.622073</v>
      </c>
      <c r="IU284" s="22">
        <v>45.584648999999999</v>
      </c>
      <c r="IV284" s="22">
        <v>29.366323999999999</v>
      </c>
      <c r="IW284" s="22">
        <v>30.002945</v>
      </c>
      <c r="IX284" s="22">
        <v>35.728093000000001</v>
      </c>
      <c r="IY284" s="22">
        <v>57.112585000000003</v>
      </c>
      <c r="IZ284" s="22">
        <v>76.891611999999995</v>
      </c>
      <c r="JA284" s="22">
        <v>55.207791</v>
      </c>
      <c r="JB284" s="22">
        <v>44.909765</v>
      </c>
      <c r="JC284" s="22">
        <v>71.437742999999998</v>
      </c>
      <c r="JD284" s="22">
        <v>74.198774</v>
      </c>
      <c r="JE284" s="22">
        <v>35.584532000000003</v>
      </c>
      <c r="JF284" s="22">
        <v>37.410603000000002</v>
      </c>
      <c r="JG284" s="22">
        <v>45.816471</v>
      </c>
      <c r="JH284" s="22">
        <v>49.431274999999999</v>
      </c>
      <c r="JI284" s="22">
        <v>65.275632999999999</v>
      </c>
      <c r="JJ284" s="22">
        <v>47.711019999999998</v>
      </c>
      <c r="JK284" s="22">
        <v>40.602750999999998</v>
      </c>
      <c r="JL284" s="22">
        <v>61.059766000000003</v>
      </c>
      <c r="JM284" s="22">
        <v>63.188930999999997</v>
      </c>
      <c r="JN284" s="22">
        <v>32.578569999999999</v>
      </c>
      <c r="JO284" s="22">
        <v>33.986742999999997</v>
      </c>
      <c r="JP284" s="22">
        <v>41.316591000000003</v>
      </c>
      <c r="JQ284" s="22">
        <v>46.346423000000001</v>
      </c>
      <c r="JR284" s="22">
        <v>52.193461999999997</v>
      </c>
      <c r="JS284" s="22">
        <v>43.298457999999997</v>
      </c>
      <c r="JT284" s="22">
        <v>36.856417999999998</v>
      </c>
      <c r="JU284" s="22">
        <v>51.732148000000002</v>
      </c>
      <c r="JV284" s="22">
        <v>53.058574999999998</v>
      </c>
      <c r="JW284" s="22">
        <v>33.871251000000001</v>
      </c>
      <c r="JX284" s="22">
        <v>34.748514</v>
      </c>
      <c r="JY284" s="22">
        <v>41.769272999999998</v>
      </c>
      <c r="JZ284" s="22">
        <v>61.245463999999998</v>
      </c>
      <c r="KA284" s="22">
        <v>75.048107999999999</v>
      </c>
      <c r="KB284" s="22">
        <v>57.778196999999999</v>
      </c>
      <c r="KC284" s="22">
        <v>44.019764000000002</v>
      </c>
      <c r="KD284" s="22">
        <v>72.069029999999998</v>
      </c>
      <c r="KE284" s="22">
        <v>74.752520000000004</v>
      </c>
      <c r="KF284" s="22">
        <v>38.706032</v>
      </c>
      <c r="KG284" s="22">
        <v>40.480820999999999</v>
      </c>
      <c r="KH284" s="22">
        <v>49.596015000000001</v>
      </c>
      <c r="KI284" s="22">
        <v>55.209850000000003</v>
      </c>
      <c r="KJ284" s="22">
        <v>66.296931999999998</v>
      </c>
      <c r="KK284" s="22">
        <v>51.966588000000002</v>
      </c>
      <c r="KL284" s="22">
        <v>40.736961999999998</v>
      </c>
      <c r="KM284" s="22">
        <v>64.136257999999998</v>
      </c>
      <c r="KN284" s="22">
        <v>66.346815000000007</v>
      </c>
      <c r="KO284" s="22">
        <v>36.255664000000003</v>
      </c>
      <c r="KP284" s="22">
        <v>37.717666999999999</v>
      </c>
      <c r="KQ284" s="22">
        <v>45.950659999999999</v>
      </c>
      <c r="KR284" s="22">
        <v>37.854163</v>
      </c>
      <c r="KS284" s="22">
        <v>41.126916000000001</v>
      </c>
      <c r="KT284" s="22">
        <v>35.006780999999997</v>
      </c>
      <c r="KU284" s="22">
        <v>30.957414</v>
      </c>
      <c r="KV284" s="22">
        <v>41.447395999999998</v>
      </c>
      <c r="KW284" s="22">
        <v>42.326906999999999</v>
      </c>
      <c r="KX284" s="22">
        <v>28.755901999999999</v>
      </c>
      <c r="KY284" s="22">
        <v>29.337586999999999</v>
      </c>
      <c r="KZ284" s="22">
        <v>35.702669</v>
      </c>
      <c r="LA284" s="22">
        <v>52.367195000000002</v>
      </c>
      <c r="LB284" s="22">
        <v>63.305304</v>
      </c>
      <c r="LC284" s="22">
        <v>49.102949000000002</v>
      </c>
      <c r="LD284" s="22">
        <v>37.999119999999998</v>
      </c>
      <c r="LE284" s="22">
        <v>61.206397000000003</v>
      </c>
      <c r="LF284" s="22">
        <v>63.395004999999998</v>
      </c>
      <c r="LG284" s="22">
        <v>33.548018999999996</v>
      </c>
      <c r="LH284" s="22">
        <v>34.995505999999999</v>
      </c>
      <c r="LI284" s="22">
        <v>43.405070000000002</v>
      </c>
      <c r="LJ284" s="22">
        <v>46.335911000000003</v>
      </c>
      <c r="LK284" s="22">
        <v>54.623058999999998</v>
      </c>
      <c r="LL284" s="22">
        <v>43.301642000000001</v>
      </c>
      <c r="LM284" s="22">
        <v>34.670853000000001</v>
      </c>
      <c r="LN284" s="22">
        <v>53.317357000000001</v>
      </c>
      <c r="LO284" s="22">
        <v>55.042926999999999</v>
      </c>
      <c r="LP284" s="22">
        <v>31.037635999999999</v>
      </c>
      <c r="LQ284" s="22">
        <v>32.178882000000002</v>
      </c>
      <c r="LR284" s="22">
        <v>39.703995999999997</v>
      </c>
      <c r="LS284" s="22" t="s">
        <v>90</v>
      </c>
      <c r="LT284" s="22" t="s">
        <v>63</v>
      </c>
      <c r="LU284" s="22">
        <v>56.974888999999997</v>
      </c>
      <c r="LV284" s="22">
        <v>124.7159</v>
      </c>
      <c r="LW284" s="22">
        <v>146.54666</v>
      </c>
      <c r="LX284" s="22">
        <v>123.6849</v>
      </c>
      <c r="LY284" s="22">
        <v>103.73456</v>
      </c>
      <c r="LZ284" s="22">
        <v>139.64617999999999</v>
      </c>
      <c r="MA284" s="22">
        <v>143.34814</v>
      </c>
      <c r="MB284" s="22">
        <v>97.374279999999999</v>
      </c>
      <c r="MC284" s="22">
        <v>99.822654</v>
      </c>
      <c r="MD284" s="22" t="s">
        <v>90</v>
      </c>
      <c r="ME284" s="22" t="s">
        <v>63</v>
      </c>
      <c r="MF284" s="22">
        <v>173.27905999999999</v>
      </c>
      <c r="MG284" s="22">
        <v>221.14464000000001</v>
      </c>
      <c r="MH284" s="22">
        <v>167.96940000000001</v>
      </c>
      <c r="MI284" s="22">
        <v>122.86660000000001</v>
      </c>
      <c r="MJ284" s="22">
        <v>207.40932000000001</v>
      </c>
      <c r="MK284" s="22">
        <v>215.90890999999999</v>
      </c>
      <c r="ML284" s="22">
        <v>107.56092</v>
      </c>
      <c r="MM284" s="22">
        <v>113.18232</v>
      </c>
      <c r="MN284" s="22">
        <v>128.16326000000001</v>
      </c>
      <c r="MO284" s="22">
        <v>191.52906999999999</v>
      </c>
      <c r="MP284" s="22">
        <v>239.40295</v>
      </c>
      <c r="MQ284" s="22">
        <v>186.21825000000001</v>
      </c>
      <c r="MR284" s="22">
        <v>141.10753</v>
      </c>
      <c r="MS284" s="22">
        <v>225.66537</v>
      </c>
      <c r="MT284" s="22">
        <v>234.16646</v>
      </c>
      <c r="MU284" s="22">
        <v>125.79909000000001</v>
      </c>
      <c r="MV284" s="22">
        <v>131.42149000000001</v>
      </c>
      <c r="MW284" s="22">
        <v>146.4134</v>
      </c>
      <c r="MX284" s="22" t="s">
        <v>90</v>
      </c>
      <c r="MY284" s="22" t="s">
        <v>63</v>
      </c>
      <c r="MZ284" s="22">
        <v>0.63810789000000001</v>
      </c>
      <c r="NA284" s="22">
        <v>0.59519641999999995</v>
      </c>
      <c r="NB284" s="22">
        <v>0.68323381000000005</v>
      </c>
      <c r="NC284" s="22">
        <v>0.63591819000000005</v>
      </c>
      <c r="ND284" s="22">
        <v>0.59460822000000002</v>
      </c>
      <c r="NE284" s="22">
        <v>0.66893541999999995</v>
      </c>
      <c r="NF284" s="22">
        <v>0.67659946999999998</v>
      </c>
      <c r="NG284" s="22">
        <v>0.58144810999999996</v>
      </c>
      <c r="NH284" s="22">
        <v>0.58651690000000001</v>
      </c>
      <c r="NI284" s="22">
        <v>0.43856462000000002</v>
      </c>
      <c r="NJ284" s="22">
        <v>0.39572180000000001</v>
      </c>
      <c r="NK284" s="22">
        <v>0.48361832999999999</v>
      </c>
      <c r="NL284" s="22">
        <v>0.43637842999999998</v>
      </c>
      <c r="NM284" s="22">
        <v>0.39513454999999997</v>
      </c>
      <c r="NN284" s="22">
        <v>0.46934282999999999</v>
      </c>
      <c r="NO284" s="22">
        <v>0.47699460999999999</v>
      </c>
      <c r="NP284" s="22">
        <v>0.38199548999999999</v>
      </c>
      <c r="NQ284" s="22">
        <v>0.38705618000000003</v>
      </c>
      <c r="NR284" s="22">
        <v>0.71504011999999995</v>
      </c>
      <c r="NS284" s="22">
        <v>0.51542363000000002</v>
      </c>
      <c r="NT284" s="22" t="s">
        <v>90</v>
      </c>
      <c r="NU284" s="22" t="s">
        <v>63</v>
      </c>
      <c r="NV284" s="22">
        <v>0.12073666</v>
      </c>
      <c r="NW284" s="22">
        <v>4.1421080999999998E-2</v>
      </c>
      <c r="NX284" s="22">
        <v>9.2634397000000007E-3</v>
      </c>
      <c r="NY284" s="22">
        <v>1.0105486E-2</v>
      </c>
      <c r="NZ284" s="22">
        <v>6.5388768000000002E-3</v>
      </c>
      <c r="OA284" s="22">
        <v>9.2634397000000007E-3</v>
      </c>
      <c r="OB284" s="22">
        <v>1.0105486E-2</v>
      </c>
      <c r="OC284" s="22">
        <v>6.5388768000000002E-3</v>
      </c>
      <c r="OD284" s="22">
        <v>0.12696995</v>
      </c>
      <c r="OE284" s="22">
        <v>0.12696995</v>
      </c>
      <c r="OF284" s="22">
        <v>0.13376083</v>
      </c>
      <c r="OG284" s="22">
        <v>3.8034406999999999E-2</v>
      </c>
      <c r="OH284" s="22">
        <v>0.19432806999999999</v>
      </c>
      <c r="OI284" s="22">
        <v>1.3493231E-2</v>
      </c>
      <c r="OJ284" s="22" t="s">
        <v>90</v>
      </c>
      <c r="OK284" s="22" t="s">
        <v>63</v>
      </c>
      <c r="OL284" s="22">
        <v>10.277396</v>
      </c>
      <c r="OM284" s="22">
        <v>12.250031</v>
      </c>
      <c r="ON284" s="22">
        <v>9.4394767999999996</v>
      </c>
      <c r="OO284" s="22">
        <v>12.216286999999999</v>
      </c>
      <c r="OP284" s="22">
        <v>12.216286999999999</v>
      </c>
      <c r="OQ284" s="22">
        <v>12.216286999999999</v>
      </c>
      <c r="OR284" s="22">
        <v>9.4394767999999996</v>
      </c>
      <c r="OS284" s="22">
        <v>9.4394767999999996</v>
      </c>
      <c r="OT284" s="22">
        <v>10.277396</v>
      </c>
      <c r="OU284" s="22">
        <v>11.935452</v>
      </c>
      <c r="OV284" s="22">
        <v>10.674185</v>
      </c>
      <c r="OW284" s="22">
        <v>10.210485</v>
      </c>
      <c r="OX284" s="22">
        <v>10.674185</v>
      </c>
      <c r="OY284" s="22">
        <v>11.981649000000001</v>
      </c>
      <c r="OZ284" s="22">
        <v>11.981649000000001</v>
      </c>
      <c r="PA284" s="22">
        <v>10.210485</v>
      </c>
      <c r="PB284" s="22">
        <v>10.210485</v>
      </c>
      <c r="PC284" s="22">
        <v>11.935452</v>
      </c>
    </row>
    <row r="295" spans="1:222" s="21" customFormat="1">
      <c r="A295" s="21" t="s">
        <v>179</v>
      </c>
      <c r="DG295" s="21" t="s">
        <v>208</v>
      </c>
      <c r="HM295" s="21" t="s">
        <v>207</v>
      </c>
    </row>
    <row r="296" spans="1:222" hidden="1" outlineLevel="1">
      <c r="A296" s="22" t="s">
        <v>4</v>
      </c>
      <c r="B296" s="22" t="s">
        <v>5</v>
      </c>
      <c r="DG296" s="22" t="s">
        <v>4</v>
      </c>
      <c r="DH296" s="22" t="s">
        <v>5</v>
      </c>
      <c r="HM296" s="22" t="s">
        <v>4</v>
      </c>
      <c r="HN296" s="22" t="s">
        <v>5</v>
      </c>
    </row>
    <row r="297" spans="1:222" hidden="1" outlineLevel="1">
      <c r="A297" s="22" t="s">
        <v>6</v>
      </c>
      <c r="B297" s="22" t="s">
        <v>7</v>
      </c>
      <c r="DG297" s="22" t="s">
        <v>6</v>
      </c>
      <c r="DH297" s="22" t="s">
        <v>7</v>
      </c>
      <c r="HM297" s="22" t="s">
        <v>6</v>
      </c>
      <c r="HN297" s="22" t="s">
        <v>7</v>
      </c>
    </row>
    <row r="298" spans="1:222" hidden="1" outlineLevel="1">
      <c r="A298" s="22" t="s">
        <v>8</v>
      </c>
      <c r="B298" s="22" t="s">
        <v>230</v>
      </c>
      <c r="DG298" s="22" t="s">
        <v>8</v>
      </c>
      <c r="DH298" s="22" t="s">
        <v>438</v>
      </c>
      <c r="HM298" s="22" t="s">
        <v>8</v>
      </c>
      <c r="HN298" s="22" t="s">
        <v>641</v>
      </c>
    </row>
    <row r="299" spans="1:222" hidden="1" outlineLevel="1">
      <c r="A299" s="22" t="s">
        <v>9</v>
      </c>
      <c r="B299" s="22" t="s">
        <v>231</v>
      </c>
      <c r="DG299" s="22" t="s">
        <v>9</v>
      </c>
      <c r="DH299" s="22" t="s">
        <v>439</v>
      </c>
      <c r="HM299" s="22" t="s">
        <v>9</v>
      </c>
      <c r="HN299" s="22" t="s">
        <v>642</v>
      </c>
    </row>
    <row r="300" spans="1:222" hidden="1" outlineLevel="1">
      <c r="A300" s="22" t="s">
        <v>10</v>
      </c>
      <c r="B300" s="22" t="s">
        <v>232</v>
      </c>
      <c r="DG300" s="22" t="s">
        <v>10</v>
      </c>
      <c r="DH300" s="22" t="s">
        <v>440</v>
      </c>
      <c r="HM300" s="22" t="s">
        <v>10</v>
      </c>
      <c r="HN300" s="22" t="s">
        <v>643</v>
      </c>
    </row>
    <row r="301" spans="1:222" hidden="1" outlineLevel="1">
      <c r="A301" s="22" t="s">
        <v>11</v>
      </c>
      <c r="B301" s="22" t="s">
        <v>233</v>
      </c>
      <c r="DG301" s="22" t="s">
        <v>11</v>
      </c>
      <c r="DH301" s="22" t="s">
        <v>441</v>
      </c>
      <c r="HM301" s="22" t="s">
        <v>11</v>
      </c>
      <c r="HN301" s="22" t="s">
        <v>644</v>
      </c>
    </row>
    <row r="302" spans="1:222" hidden="1" outlineLevel="1">
      <c r="A302" s="22" t="s">
        <v>12</v>
      </c>
      <c r="B302" s="22" t="s">
        <v>234</v>
      </c>
      <c r="DG302" s="22" t="s">
        <v>12</v>
      </c>
      <c r="DH302" s="22" t="s">
        <v>442</v>
      </c>
      <c r="HM302" s="22" t="s">
        <v>12</v>
      </c>
      <c r="HN302" s="22" t="s">
        <v>645</v>
      </c>
    </row>
    <row r="303" spans="1:222" hidden="1" outlineLevel="1">
      <c r="A303" s="22" t="s">
        <v>13</v>
      </c>
      <c r="B303" s="22" t="s">
        <v>235</v>
      </c>
      <c r="DG303" s="22" t="s">
        <v>13</v>
      </c>
      <c r="DH303" s="22" t="s">
        <v>443</v>
      </c>
      <c r="HM303" s="22" t="s">
        <v>13</v>
      </c>
      <c r="HN303" s="22" t="s">
        <v>646</v>
      </c>
    </row>
    <row r="304" spans="1:222" hidden="1" outlineLevel="1">
      <c r="A304" s="22" t="s">
        <v>14</v>
      </c>
      <c r="B304" s="22" t="s">
        <v>236</v>
      </c>
      <c r="DG304" s="22" t="s">
        <v>14</v>
      </c>
      <c r="DH304" s="22" t="s">
        <v>444</v>
      </c>
      <c r="HM304" s="22" t="s">
        <v>14</v>
      </c>
      <c r="HN304" s="22" t="s">
        <v>647</v>
      </c>
    </row>
    <row r="305" spans="1:222" hidden="1" outlineLevel="1">
      <c r="A305" s="22" t="s">
        <v>15</v>
      </c>
      <c r="B305" s="22" t="s">
        <v>237</v>
      </c>
      <c r="DG305" s="22" t="s">
        <v>15</v>
      </c>
      <c r="DH305" s="22" t="s">
        <v>445</v>
      </c>
      <c r="HM305" s="22" t="s">
        <v>15</v>
      </c>
      <c r="HN305" s="22" t="s">
        <v>648</v>
      </c>
    </row>
    <row r="306" spans="1:222" hidden="1" outlineLevel="1">
      <c r="A306" s="22" t="s">
        <v>16</v>
      </c>
      <c r="B306" s="22" t="s">
        <v>238</v>
      </c>
      <c r="DG306" s="22" t="s">
        <v>16</v>
      </c>
      <c r="DH306" s="22" t="s">
        <v>446</v>
      </c>
      <c r="HM306" s="22" t="s">
        <v>16</v>
      </c>
      <c r="HN306" s="22" t="s">
        <v>649</v>
      </c>
    </row>
    <row r="307" spans="1:222" hidden="1" outlineLevel="1">
      <c r="A307" s="22" t="s">
        <v>17</v>
      </c>
      <c r="B307" s="22" t="s">
        <v>239</v>
      </c>
      <c r="DG307" s="22" t="s">
        <v>17</v>
      </c>
      <c r="DH307" s="22" t="s">
        <v>447</v>
      </c>
      <c r="HM307" s="22" t="s">
        <v>17</v>
      </c>
      <c r="HN307" s="22" t="s">
        <v>650</v>
      </c>
    </row>
    <row r="308" spans="1:222" hidden="1" outlineLevel="1">
      <c r="A308" s="22" t="s">
        <v>18</v>
      </c>
      <c r="B308" s="22" t="s">
        <v>240</v>
      </c>
      <c r="DG308" s="22" t="s">
        <v>18</v>
      </c>
      <c r="DH308" s="22" t="s">
        <v>448</v>
      </c>
      <c r="HM308" s="22" t="s">
        <v>18</v>
      </c>
      <c r="HN308" s="22" t="s">
        <v>651</v>
      </c>
    </row>
    <row r="309" spans="1:222" hidden="1" outlineLevel="1">
      <c r="A309" s="22" t="s">
        <v>19</v>
      </c>
      <c r="B309" s="22" t="s">
        <v>241</v>
      </c>
      <c r="DG309" s="22" t="s">
        <v>19</v>
      </c>
      <c r="DH309" s="22" t="s">
        <v>449</v>
      </c>
      <c r="HM309" s="22" t="s">
        <v>19</v>
      </c>
      <c r="HN309" s="22" t="s">
        <v>652</v>
      </c>
    </row>
    <row r="310" spans="1:222" hidden="1" outlineLevel="1">
      <c r="A310" s="22" t="s">
        <v>20</v>
      </c>
      <c r="B310" s="22" t="s">
        <v>242</v>
      </c>
      <c r="DG310" s="22" t="s">
        <v>20</v>
      </c>
      <c r="DH310" s="22" t="s">
        <v>450</v>
      </c>
      <c r="HM310" s="22" t="s">
        <v>20</v>
      </c>
      <c r="HN310" s="22" t="s">
        <v>653</v>
      </c>
    </row>
    <row r="311" spans="1:222" hidden="1" outlineLevel="1">
      <c r="A311" s="22" t="s">
        <v>21</v>
      </c>
      <c r="B311" s="22" t="s">
        <v>243</v>
      </c>
      <c r="DG311" s="22" t="s">
        <v>21</v>
      </c>
      <c r="DH311" s="22" t="s">
        <v>451</v>
      </c>
      <c r="HM311" s="22" t="s">
        <v>21</v>
      </c>
      <c r="HN311" s="22" t="s">
        <v>654</v>
      </c>
    </row>
    <row r="312" spans="1:222" hidden="1" outlineLevel="1">
      <c r="A312" s="22" t="s">
        <v>22</v>
      </c>
      <c r="B312" s="22" t="s">
        <v>244</v>
      </c>
      <c r="DG312" s="22" t="s">
        <v>22</v>
      </c>
      <c r="DH312" s="22" t="s">
        <v>452</v>
      </c>
      <c r="HM312" s="22" t="s">
        <v>22</v>
      </c>
      <c r="HN312" s="22" t="s">
        <v>655</v>
      </c>
    </row>
    <row r="313" spans="1:222" hidden="1" outlineLevel="1">
      <c r="A313" s="22" t="s">
        <v>23</v>
      </c>
      <c r="B313" s="22" t="s">
        <v>245</v>
      </c>
      <c r="DG313" s="22" t="s">
        <v>23</v>
      </c>
      <c r="DH313" s="22" t="s">
        <v>453</v>
      </c>
      <c r="HM313" s="22" t="s">
        <v>23</v>
      </c>
      <c r="HN313" s="22" t="s">
        <v>656</v>
      </c>
    </row>
    <row r="314" spans="1:222" hidden="1" outlineLevel="1">
      <c r="A314" s="22" t="s">
        <v>24</v>
      </c>
      <c r="B314" s="22" t="s">
        <v>246</v>
      </c>
      <c r="DG314" s="22" t="s">
        <v>24</v>
      </c>
      <c r="DH314" s="22" t="s">
        <v>454</v>
      </c>
      <c r="HM314" s="22" t="s">
        <v>24</v>
      </c>
      <c r="HN314" s="22" t="s">
        <v>657</v>
      </c>
    </row>
    <row r="315" spans="1:222" hidden="1" outlineLevel="1">
      <c r="A315" s="22" t="s">
        <v>73</v>
      </c>
      <c r="B315" s="22" t="s">
        <v>247</v>
      </c>
      <c r="DG315" s="22" t="s">
        <v>73</v>
      </c>
      <c r="DH315" s="22" t="s">
        <v>455</v>
      </c>
      <c r="HM315" s="22" t="s">
        <v>73</v>
      </c>
      <c r="HN315" s="22" t="s">
        <v>658</v>
      </c>
    </row>
    <row r="316" spans="1:222" hidden="1" outlineLevel="1">
      <c r="A316" s="22" t="s">
        <v>74</v>
      </c>
      <c r="B316" s="22" t="s">
        <v>248</v>
      </c>
      <c r="DG316" s="22" t="s">
        <v>74</v>
      </c>
      <c r="DH316" s="22" t="s">
        <v>456</v>
      </c>
      <c r="HM316" s="22" t="s">
        <v>74</v>
      </c>
      <c r="HN316" s="22" t="s">
        <v>659</v>
      </c>
    </row>
    <row r="317" spans="1:222" hidden="1" outlineLevel="1">
      <c r="A317" s="22" t="s">
        <v>88</v>
      </c>
      <c r="B317" s="22" t="s">
        <v>249</v>
      </c>
      <c r="DG317" s="22" t="s">
        <v>88</v>
      </c>
      <c r="DH317" s="22" t="s">
        <v>457</v>
      </c>
      <c r="HM317" s="22" t="s">
        <v>88</v>
      </c>
      <c r="HN317" s="22" t="s">
        <v>660</v>
      </c>
    </row>
    <row r="318" spans="1:222" hidden="1" outlineLevel="1">
      <c r="A318" s="22" t="s">
        <v>99</v>
      </c>
      <c r="B318" s="22" t="s">
        <v>250</v>
      </c>
      <c r="DG318" s="22" t="s">
        <v>99</v>
      </c>
      <c r="DH318" s="22" t="s">
        <v>458</v>
      </c>
      <c r="HM318" s="22" t="s">
        <v>99</v>
      </c>
      <c r="HN318" s="22" t="s">
        <v>661</v>
      </c>
    </row>
    <row r="319" spans="1:222" hidden="1" outlineLevel="1">
      <c r="A319" s="22" t="s">
        <v>100</v>
      </c>
      <c r="B319" s="22" t="s">
        <v>251</v>
      </c>
      <c r="DG319" s="22" t="s">
        <v>100</v>
      </c>
      <c r="DH319" s="22" t="s">
        <v>459</v>
      </c>
      <c r="HM319" s="22" t="s">
        <v>100</v>
      </c>
      <c r="HN319" s="22" t="s">
        <v>662</v>
      </c>
    </row>
    <row r="320" spans="1:222" hidden="1" outlineLevel="1">
      <c r="A320" s="22" t="s">
        <v>101</v>
      </c>
      <c r="B320" s="22" t="s">
        <v>252</v>
      </c>
      <c r="DG320" s="22" t="s">
        <v>101</v>
      </c>
      <c r="DH320" s="22" t="s">
        <v>460</v>
      </c>
      <c r="HM320" s="22" t="s">
        <v>101</v>
      </c>
      <c r="HN320" s="22" t="s">
        <v>663</v>
      </c>
    </row>
    <row r="321" spans="1:222" hidden="1" outlineLevel="1">
      <c r="A321" s="22" t="s">
        <v>102</v>
      </c>
      <c r="B321" s="22" t="s">
        <v>253</v>
      </c>
      <c r="DG321" s="22" t="s">
        <v>102</v>
      </c>
      <c r="DH321" s="22" t="s">
        <v>461</v>
      </c>
      <c r="HM321" s="22" t="s">
        <v>102</v>
      </c>
      <c r="HN321" s="22" t="s">
        <v>664</v>
      </c>
    </row>
    <row r="322" spans="1:222" hidden="1" outlineLevel="1">
      <c r="A322" s="22" t="s">
        <v>103</v>
      </c>
      <c r="B322" s="22" t="s">
        <v>254</v>
      </c>
      <c r="DG322" s="22" t="s">
        <v>103</v>
      </c>
      <c r="DH322" s="22" t="s">
        <v>462</v>
      </c>
      <c r="HM322" s="22" t="s">
        <v>103</v>
      </c>
      <c r="HN322" s="22" t="s">
        <v>665</v>
      </c>
    </row>
    <row r="323" spans="1:222" hidden="1" outlineLevel="1">
      <c r="A323" s="22" t="s">
        <v>104</v>
      </c>
      <c r="B323" s="22" t="s">
        <v>255</v>
      </c>
      <c r="DG323" s="22" t="s">
        <v>104</v>
      </c>
      <c r="DH323" s="22" t="s">
        <v>463</v>
      </c>
      <c r="HM323" s="22" t="s">
        <v>104</v>
      </c>
      <c r="HN323" s="22" t="s">
        <v>666</v>
      </c>
    </row>
    <row r="324" spans="1:222" hidden="1" outlineLevel="1">
      <c r="A324" s="22" t="s">
        <v>105</v>
      </c>
      <c r="B324" s="22" t="s">
        <v>256</v>
      </c>
      <c r="DG324" s="22" t="s">
        <v>105</v>
      </c>
      <c r="DH324" s="22" t="s">
        <v>464</v>
      </c>
      <c r="HM324" s="22" t="s">
        <v>105</v>
      </c>
      <c r="HN324" s="22" t="s">
        <v>667</v>
      </c>
    </row>
    <row r="325" spans="1:222" hidden="1" outlineLevel="1">
      <c r="A325" s="22" t="s">
        <v>106</v>
      </c>
      <c r="B325" s="22" t="s">
        <v>257</v>
      </c>
      <c r="DG325" s="22" t="s">
        <v>106</v>
      </c>
      <c r="DH325" s="22" t="s">
        <v>465</v>
      </c>
      <c r="HM325" s="22" t="s">
        <v>106</v>
      </c>
      <c r="HN325" s="22" t="s">
        <v>668</v>
      </c>
    </row>
    <row r="326" spans="1:222" hidden="1" outlineLevel="1">
      <c r="A326" s="22" t="s">
        <v>107</v>
      </c>
      <c r="B326" s="22" t="s">
        <v>258</v>
      </c>
      <c r="DG326" s="22" t="s">
        <v>107</v>
      </c>
      <c r="DH326" s="22" t="s">
        <v>466</v>
      </c>
      <c r="HM326" s="22" t="s">
        <v>107</v>
      </c>
      <c r="HN326" s="22" t="s">
        <v>669</v>
      </c>
    </row>
    <row r="327" spans="1:222" hidden="1" outlineLevel="1">
      <c r="A327" s="22" t="s">
        <v>108</v>
      </c>
      <c r="B327" s="22" t="s">
        <v>259</v>
      </c>
      <c r="DG327" s="22" t="s">
        <v>108</v>
      </c>
      <c r="DH327" s="22" t="s">
        <v>467</v>
      </c>
      <c r="HM327" s="22" t="s">
        <v>108</v>
      </c>
      <c r="HN327" s="22" t="s">
        <v>670</v>
      </c>
    </row>
    <row r="328" spans="1:222" hidden="1" outlineLevel="1">
      <c r="A328" s="22" t="s">
        <v>109</v>
      </c>
      <c r="B328" s="22" t="s">
        <v>260</v>
      </c>
      <c r="DG328" s="22" t="s">
        <v>109</v>
      </c>
      <c r="DH328" s="22" t="s">
        <v>468</v>
      </c>
      <c r="HM328" s="22" t="s">
        <v>109</v>
      </c>
      <c r="HN328" s="22" t="s">
        <v>671</v>
      </c>
    </row>
    <row r="329" spans="1:222" hidden="1" outlineLevel="1">
      <c r="A329" s="22" t="s">
        <v>110</v>
      </c>
      <c r="B329" s="22" t="s">
        <v>261</v>
      </c>
      <c r="DG329" s="22" t="s">
        <v>110</v>
      </c>
      <c r="DH329" s="22" t="s">
        <v>469</v>
      </c>
      <c r="HM329" s="22" t="s">
        <v>110</v>
      </c>
      <c r="HN329" s="22" t="s">
        <v>672</v>
      </c>
    </row>
    <row r="330" spans="1:222" hidden="1" outlineLevel="1">
      <c r="A330" s="22" t="s">
        <v>111</v>
      </c>
      <c r="B330" s="22" t="s">
        <v>262</v>
      </c>
      <c r="DG330" s="22" t="s">
        <v>111</v>
      </c>
      <c r="DH330" s="22" t="s">
        <v>470</v>
      </c>
      <c r="HM330" s="22" t="s">
        <v>111</v>
      </c>
      <c r="HN330" s="22" t="s">
        <v>673</v>
      </c>
    </row>
    <row r="331" spans="1:222" hidden="1" outlineLevel="1">
      <c r="A331" s="22" t="s">
        <v>112</v>
      </c>
      <c r="B331" s="22" t="s">
        <v>263</v>
      </c>
      <c r="DG331" s="22" t="s">
        <v>112</v>
      </c>
      <c r="DH331" s="22" t="s">
        <v>471</v>
      </c>
      <c r="HM331" s="22" t="s">
        <v>112</v>
      </c>
      <c r="HN331" s="22" t="s">
        <v>674</v>
      </c>
    </row>
    <row r="332" spans="1:222" hidden="1" outlineLevel="1">
      <c r="A332" s="22" t="s">
        <v>113</v>
      </c>
      <c r="B332" s="22" t="s">
        <v>264</v>
      </c>
      <c r="DG332" s="22" t="s">
        <v>113</v>
      </c>
      <c r="DH332" s="22" t="s">
        <v>472</v>
      </c>
      <c r="HM332" s="22" t="s">
        <v>113</v>
      </c>
      <c r="HN332" s="22" t="s">
        <v>675</v>
      </c>
    </row>
    <row r="333" spans="1:222" hidden="1" outlineLevel="1">
      <c r="A333" s="22" t="s">
        <v>114</v>
      </c>
      <c r="B333" s="22" t="s">
        <v>265</v>
      </c>
      <c r="DG333" s="22" t="s">
        <v>114</v>
      </c>
      <c r="DH333" s="22" t="s">
        <v>473</v>
      </c>
      <c r="HM333" s="22" t="s">
        <v>114</v>
      </c>
      <c r="HN333" s="22" t="s">
        <v>676</v>
      </c>
    </row>
    <row r="334" spans="1:222" hidden="1" outlineLevel="1">
      <c r="A334" s="22" t="s">
        <v>115</v>
      </c>
      <c r="B334" s="22" t="s">
        <v>266</v>
      </c>
      <c r="DG334" s="22" t="s">
        <v>115</v>
      </c>
      <c r="DH334" s="22" t="s">
        <v>474</v>
      </c>
      <c r="HM334" s="22" t="s">
        <v>115</v>
      </c>
      <c r="HN334" s="22" t="s">
        <v>677</v>
      </c>
    </row>
    <row r="335" spans="1:222" hidden="1" outlineLevel="1">
      <c r="A335" s="22" t="s">
        <v>116</v>
      </c>
      <c r="B335" s="22" t="s">
        <v>267</v>
      </c>
      <c r="DG335" s="22" t="s">
        <v>116</v>
      </c>
      <c r="DH335" s="22" t="s">
        <v>475</v>
      </c>
      <c r="HM335" s="22" t="s">
        <v>116</v>
      </c>
      <c r="HN335" s="22" t="s">
        <v>678</v>
      </c>
    </row>
    <row r="336" spans="1:222" hidden="1" outlineLevel="1">
      <c r="A336" s="22" t="s">
        <v>117</v>
      </c>
      <c r="B336" s="22" t="s">
        <v>268</v>
      </c>
      <c r="DG336" s="22" t="s">
        <v>117</v>
      </c>
      <c r="DH336" s="22" t="s">
        <v>476</v>
      </c>
      <c r="HM336" s="22" t="s">
        <v>117</v>
      </c>
      <c r="HN336" s="22" t="s">
        <v>679</v>
      </c>
    </row>
    <row r="337" spans="1:222" hidden="1" outlineLevel="1">
      <c r="A337" s="22" t="s">
        <v>118</v>
      </c>
      <c r="B337" s="22" t="s">
        <v>269</v>
      </c>
      <c r="DG337" s="22" t="s">
        <v>118</v>
      </c>
      <c r="DH337" s="22" t="s">
        <v>477</v>
      </c>
      <c r="HM337" s="22" t="s">
        <v>118</v>
      </c>
      <c r="HN337" s="22" t="s">
        <v>680</v>
      </c>
    </row>
    <row r="338" spans="1:222" hidden="1" outlineLevel="1">
      <c r="A338" s="22" t="s">
        <v>119</v>
      </c>
      <c r="B338" s="22" t="s">
        <v>270</v>
      </c>
      <c r="DG338" s="22" t="s">
        <v>119</v>
      </c>
      <c r="DH338" s="22" t="s">
        <v>478</v>
      </c>
      <c r="HM338" s="22" t="s">
        <v>119</v>
      </c>
      <c r="HN338" s="22" t="s">
        <v>681</v>
      </c>
    </row>
    <row r="339" spans="1:222" hidden="1" outlineLevel="1">
      <c r="A339" s="22" t="s">
        <v>120</v>
      </c>
      <c r="B339" s="22" t="s">
        <v>271</v>
      </c>
      <c r="DG339" s="22" t="s">
        <v>120</v>
      </c>
      <c r="DH339" s="22" t="s">
        <v>479</v>
      </c>
      <c r="HM339" s="22" t="s">
        <v>120</v>
      </c>
      <c r="HN339" s="22" t="s">
        <v>682</v>
      </c>
    </row>
    <row r="340" spans="1:222" hidden="1" outlineLevel="1">
      <c r="A340" s="22" t="s">
        <v>121</v>
      </c>
      <c r="B340" s="22" t="s">
        <v>272</v>
      </c>
      <c r="DG340" s="22" t="s">
        <v>121</v>
      </c>
      <c r="DH340" s="22" t="s">
        <v>480</v>
      </c>
      <c r="HM340" s="22" t="s">
        <v>121</v>
      </c>
      <c r="HN340" s="22" t="s">
        <v>683</v>
      </c>
    </row>
    <row r="341" spans="1:222" hidden="1" outlineLevel="1">
      <c r="A341" s="22" t="s">
        <v>122</v>
      </c>
      <c r="B341" s="22" t="s">
        <v>273</v>
      </c>
      <c r="DG341" s="22" t="s">
        <v>122</v>
      </c>
      <c r="DH341" s="22" t="s">
        <v>481</v>
      </c>
      <c r="HM341" s="22" t="s">
        <v>122</v>
      </c>
      <c r="HN341" s="22" t="s">
        <v>684</v>
      </c>
    </row>
    <row r="342" spans="1:222" hidden="1" outlineLevel="1">
      <c r="A342" s="22" t="s">
        <v>123</v>
      </c>
      <c r="B342" s="22" t="s">
        <v>274</v>
      </c>
      <c r="DG342" s="22" t="s">
        <v>123</v>
      </c>
      <c r="DH342" s="22" t="s">
        <v>482</v>
      </c>
      <c r="HM342" s="22" t="s">
        <v>123</v>
      </c>
      <c r="HN342" s="22" t="s">
        <v>685</v>
      </c>
    </row>
    <row r="343" spans="1:222" hidden="1" outlineLevel="1">
      <c r="A343" s="22" t="s">
        <v>124</v>
      </c>
      <c r="B343" s="22" t="s">
        <v>275</v>
      </c>
      <c r="DG343" s="22" t="s">
        <v>124</v>
      </c>
      <c r="DH343" s="22" t="s">
        <v>483</v>
      </c>
      <c r="HM343" s="22" t="s">
        <v>124</v>
      </c>
      <c r="HN343" s="22" t="s">
        <v>686</v>
      </c>
    </row>
    <row r="344" spans="1:222" hidden="1" outlineLevel="1">
      <c r="A344" s="22" t="s">
        <v>125</v>
      </c>
      <c r="B344" s="22" t="s">
        <v>276</v>
      </c>
      <c r="DG344" s="22" t="s">
        <v>125</v>
      </c>
      <c r="DH344" s="22" t="s">
        <v>484</v>
      </c>
      <c r="HM344" s="22" t="s">
        <v>125</v>
      </c>
      <c r="HN344" s="22" t="s">
        <v>687</v>
      </c>
    </row>
    <row r="345" spans="1:222" hidden="1" outlineLevel="1">
      <c r="A345" s="22" t="s">
        <v>126</v>
      </c>
      <c r="B345" s="22" t="s">
        <v>277</v>
      </c>
      <c r="DG345" s="22" t="s">
        <v>126</v>
      </c>
      <c r="DH345" s="22" t="s">
        <v>485</v>
      </c>
      <c r="HM345" s="22" t="s">
        <v>126</v>
      </c>
      <c r="HN345" s="22" t="s">
        <v>688</v>
      </c>
    </row>
    <row r="346" spans="1:222" hidden="1" outlineLevel="1">
      <c r="A346" s="22" t="s">
        <v>127</v>
      </c>
      <c r="B346" s="22" t="s">
        <v>278</v>
      </c>
      <c r="DG346" s="22" t="s">
        <v>127</v>
      </c>
      <c r="DH346" s="22" t="s">
        <v>486</v>
      </c>
      <c r="HM346" s="22" t="s">
        <v>127</v>
      </c>
      <c r="HN346" s="22" t="s">
        <v>689</v>
      </c>
    </row>
    <row r="347" spans="1:222" hidden="1" outlineLevel="1">
      <c r="A347" s="22" t="s">
        <v>128</v>
      </c>
      <c r="B347" s="22" t="s">
        <v>279</v>
      </c>
      <c r="DG347" s="22" t="s">
        <v>128</v>
      </c>
      <c r="DH347" s="22" t="s">
        <v>487</v>
      </c>
      <c r="HM347" s="22" t="s">
        <v>128</v>
      </c>
      <c r="HN347" s="22" t="s">
        <v>690</v>
      </c>
    </row>
    <row r="348" spans="1:222" hidden="1" outlineLevel="1">
      <c r="A348" s="22" t="s">
        <v>129</v>
      </c>
      <c r="B348" s="22" t="s">
        <v>280</v>
      </c>
      <c r="DG348" s="22" t="s">
        <v>129</v>
      </c>
      <c r="DH348" s="22" t="s">
        <v>488</v>
      </c>
      <c r="HM348" s="22" t="s">
        <v>129</v>
      </c>
      <c r="HN348" s="22" t="s">
        <v>691</v>
      </c>
    </row>
    <row r="349" spans="1:222" hidden="1" outlineLevel="1">
      <c r="A349" s="22" t="s">
        <v>130</v>
      </c>
      <c r="B349" s="22" t="s">
        <v>281</v>
      </c>
      <c r="DG349" s="22" t="s">
        <v>130</v>
      </c>
      <c r="DH349" s="22" t="s">
        <v>489</v>
      </c>
      <c r="HM349" s="22" t="s">
        <v>130</v>
      </c>
      <c r="HN349" s="22" t="s">
        <v>692</v>
      </c>
    </row>
    <row r="350" spans="1:222" hidden="1" outlineLevel="1">
      <c r="A350" s="22" t="s">
        <v>131</v>
      </c>
      <c r="B350" s="22" t="s">
        <v>282</v>
      </c>
      <c r="DG350" s="22" t="s">
        <v>131</v>
      </c>
      <c r="DH350" s="22" t="s">
        <v>490</v>
      </c>
      <c r="HM350" s="22" t="s">
        <v>131</v>
      </c>
      <c r="HN350" s="22" t="s">
        <v>693</v>
      </c>
    </row>
    <row r="351" spans="1:222" hidden="1" outlineLevel="1">
      <c r="A351" s="22" t="s">
        <v>132</v>
      </c>
      <c r="B351" s="22" t="s">
        <v>283</v>
      </c>
      <c r="DG351" s="22" t="s">
        <v>132</v>
      </c>
      <c r="DH351" s="22" t="s">
        <v>491</v>
      </c>
      <c r="HM351" s="22" t="s">
        <v>132</v>
      </c>
      <c r="HN351" s="22" t="s">
        <v>694</v>
      </c>
    </row>
    <row r="352" spans="1:222" hidden="1" outlineLevel="1">
      <c r="A352" s="22" t="s">
        <v>133</v>
      </c>
      <c r="B352" s="22" t="s">
        <v>284</v>
      </c>
      <c r="DG352" s="22" t="s">
        <v>133</v>
      </c>
      <c r="DH352" s="22" t="s">
        <v>492</v>
      </c>
      <c r="HM352" s="22" t="s">
        <v>133</v>
      </c>
      <c r="HN352" s="22" t="s">
        <v>695</v>
      </c>
    </row>
    <row r="353" spans="1:222" hidden="1" outlineLevel="1">
      <c r="A353" s="22" t="s">
        <v>134</v>
      </c>
      <c r="B353" s="22" t="s">
        <v>285</v>
      </c>
      <c r="DG353" s="22" t="s">
        <v>134</v>
      </c>
      <c r="DH353" s="22" t="s">
        <v>493</v>
      </c>
      <c r="HM353" s="22" t="s">
        <v>134</v>
      </c>
      <c r="HN353" s="22" t="s">
        <v>696</v>
      </c>
    </row>
    <row r="354" spans="1:222" hidden="1" outlineLevel="1">
      <c r="A354" s="22" t="s">
        <v>135</v>
      </c>
      <c r="B354" s="22" t="s">
        <v>286</v>
      </c>
      <c r="DG354" s="22" t="s">
        <v>135</v>
      </c>
      <c r="DH354" s="22" t="s">
        <v>494</v>
      </c>
      <c r="HM354" s="22" t="s">
        <v>135</v>
      </c>
      <c r="HN354" s="22" t="s">
        <v>697</v>
      </c>
    </row>
    <row r="355" spans="1:222" hidden="1" outlineLevel="1">
      <c r="A355" s="22" t="s">
        <v>136</v>
      </c>
      <c r="B355" s="22" t="s">
        <v>287</v>
      </c>
      <c r="DG355" s="22" t="s">
        <v>136</v>
      </c>
      <c r="DH355" s="22" t="s">
        <v>495</v>
      </c>
      <c r="HM355" s="22" t="s">
        <v>136</v>
      </c>
      <c r="HN355" s="22" t="s">
        <v>698</v>
      </c>
    </row>
    <row r="356" spans="1:222" hidden="1" outlineLevel="1">
      <c r="A356" s="22" t="s">
        <v>137</v>
      </c>
      <c r="B356" s="22" t="s">
        <v>288</v>
      </c>
      <c r="DG356" s="22" t="s">
        <v>137</v>
      </c>
      <c r="DH356" s="22" t="s">
        <v>496</v>
      </c>
      <c r="HM356" s="22" t="s">
        <v>137</v>
      </c>
      <c r="HN356" s="22" t="s">
        <v>699</v>
      </c>
    </row>
    <row r="357" spans="1:222" hidden="1" outlineLevel="1">
      <c r="A357" s="22" t="s">
        <v>138</v>
      </c>
      <c r="B357" s="22" t="s">
        <v>289</v>
      </c>
      <c r="DG357" s="22" t="s">
        <v>138</v>
      </c>
      <c r="DH357" s="22" t="s">
        <v>497</v>
      </c>
      <c r="HM357" s="22" t="s">
        <v>138</v>
      </c>
      <c r="HN357" s="22" t="s">
        <v>700</v>
      </c>
    </row>
    <row r="358" spans="1:222" hidden="1" outlineLevel="1">
      <c r="A358" s="22" t="s">
        <v>139</v>
      </c>
      <c r="B358" s="22" t="s">
        <v>290</v>
      </c>
      <c r="DG358" s="22" t="s">
        <v>139</v>
      </c>
      <c r="DH358" s="22" t="s">
        <v>498</v>
      </c>
      <c r="HM358" s="22" t="s">
        <v>139</v>
      </c>
      <c r="HN358" s="22" t="s">
        <v>701</v>
      </c>
    </row>
    <row r="359" spans="1:222" hidden="1" outlineLevel="1">
      <c r="A359" s="22" t="s">
        <v>140</v>
      </c>
      <c r="B359" s="22" t="s">
        <v>291</v>
      </c>
      <c r="DG359" s="22" t="s">
        <v>140</v>
      </c>
      <c r="DH359" s="22" t="s">
        <v>499</v>
      </c>
      <c r="HM359" s="22" t="s">
        <v>140</v>
      </c>
      <c r="HN359" s="22" t="s">
        <v>702</v>
      </c>
    </row>
    <row r="360" spans="1:222" hidden="1" outlineLevel="1">
      <c r="A360" s="22" t="s">
        <v>141</v>
      </c>
      <c r="B360" s="22" t="s">
        <v>292</v>
      </c>
      <c r="DG360" s="22" t="s">
        <v>141</v>
      </c>
      <c r="DH360" s="22" t="s">
        <v>500</v>
      </c>
      <c r="HM360" s="22" t="s">
        <v>141</v>
      </c>
      <c r="HN360" s="22" t="s">
        <v>703</v>
      </c>
    </row>
    <row r="361" spans="1:222" hidden="1" outlineLevel="1">
      <c r="A361" s="22" t="s">
        <v>142</v>
      </c>
      <c r="B361" s="22" t="s">
        <v>293</v>
      </c>
      <c r="DG361" s="22" t="s">
        <v>142</v>
      </c>
      <c r="DH361" s="22" t="s">
        <v>501</v>
      </c>
      <c r="HM361" s="22" t="s">
        <v>142</v>
      </c>
      <c r="HN361" s="22" t="s">
        <v>704</v>
      </c>
    </row>
    <row r="362" spans="1:222" hidden="1" outlineLevel="1">
      <c r="A362" s="22" t="s">
        <v>143</v>
      </c>
      <c r="B362" s="22" t="s">
        <v>294</v>
      </c>
      <c r="DG362" s="22" t="s">
        <v>143</v>
      </c>
      <c r="DH362" s="22" t="s">
        <v>502</v>
      </c>
      <c r="HM362" s="22" t="s">
        <v>143</v>
      </c>
      <c r="HN362" s="22" t="s">
        <v>705</v>
      </c>
    </row>
    <row r="363" spans="1:222" hidden="1" outlineLevel="1">
      <c r="A363" s="22" t="s">
        <v>144</v>
      </c>
      <c r="B363" s="22" t="s">
        <v>295</v>
      </c>
      <c r="DG363" s="22" t="s">
        <v>144</v>
      </c>
      <c r="DH363" s="22" t="s">
        <v>503</v>
      </c>
      <c r="HM363" s="22" t="s">
        <v>144</v>
      </c>
      <c r="HN363" s="22" t="s">
        <v>706</v>
      </c>
    </row>
    <row r="364" spans="1:222" hidden="1" outlineLevel="1">
      <c r="A364" s="22" t="s">
        <v>145</v>
      </c>
      <c r="B364" s="22" t="s">
        <v>296</v>
      </c>
      <c r="DG364" s="22" t="s">
        <v>145</v>
      </c>
      <c r="DH364" s="22" t="s">
        <v>504</v>
      </c>
      <c r="HM364" s="22" t="s">
        <v>145</v>
      </c>
      <c r="HN364" s="22" t="s">
        <v>707</v>
      </c>
    </row>
    <row r="365" spans="1:222" hidden="1" outlineLevel="1">
      <c r="A365" s="22" t="s">
        <v>146</v>
      </c>
      <c r="B365" s="22" t="s">
        <v>297</v>
      </c>
      <c r="DG365" s="22" t="s">
        <v>146</v>
      </c>
      <c r="DH365" s="22" t="s">
        <v>505</v>
      </c>
      <c r="HM365" s="22" t="s">
        <v>146</v>
      </c>
      <c r="HN365" s="22" t="s">
        <v>708</v>
      </c>
    </row>
    <row r="366" spans="1:222" hidden="1" outlineLevel="1">
      <c r="A366" s="22" t="s">
        <v>147</v>
      </c>
      <c r="B366" s="22" t="s">
        <v>298</v>
      </c>
      <c r="DG366" s="22" t="s">
        <v>147</v>
      </c>
      <c r="DH366" s="22" t="s">
        <v>506</v>
      </c>
      <c r="HM366" s="22" t="s">
        <v>147</v>
      </c>
      <c r="HN366" s="22" t="s">
        <v>709</v>
      </c>
    </row>
    <row r="367" spans="1:222" hidden="1" outlineLevel="1">
      <c r="A367" s="22" t="s">
        <v>148</v>
      </c>
      <c r="B367" s="22" t="s">
        <v>299</v>
      </c>
      <c r="DG367" s="22" t="s">
        <v>148</v>
      </c>
      <c r="DH367" s="22" t="s">
        <v>507</v>
      </c>
      <c r="HM367" s="22" t="s">
        <v>148</v>
      </c>
      <c r="HN367" s="22" t="s">
        <v>710</v>
      </c>
    </row>
    <row r="368" spans="1:222" hidden="1" outlineLevel="1">
      <c r="A368" s="22" t="s">
        <v>149</v>
      </c>
      <c r="B368" s="22" t="s">
        <v>300</v>
      </c>
      <c r="DG368" s="22" t="s">
        <v>149</v>
      </c>
      <c r="DH368" s="22" t="s">
        <v>508</v>
      </c>
      <c r="HM368" s="22" t="s">
        <v>149</v>
      </c>
      <c r="HN368" s="22" t="s">
        <v>711</v>
      </c>
    </row>
    <row r="369" spans="1:401" hidden="1" outlineLevel="1">
      <c r="A369" s="22" t="s">
        <v>150</v>
      </c>
      <c r="B369" s="22" t="s">
        <v>301</v>
      </c>
      <c r="DG369" s="22" t="s">
        <v>150</v>
      </c>
      <c r="DH369" s="22" t="s">
        <v>509</v>
      </c>
      <c r="HM369" s="22" t="s">
        <v>150</v>
      </c>
      <c r="HN369" s="22" t="s">
        <v>712</v>
      </c>
    </row>
    <row r="370" spans="1:401" hidden="1" outlineLevel="1">
      <c r="A370" s="22" t="s">
        <v>151</v>
      </c>
      <c r="B370" s="22" t="s">
        <v>302</v>
      </c>
      <c r="DG370" s="22" t="s">
        <v>151</v>
      </c>
      <c r="DH370" s="22" t="s">
        <v>510</v>
      </c>
      <c r="HM370" s="22" t="s">
        <v>151</v>
      </c>
      <c r="HN370" s="22" t="s">
        <v>713</v>
      </c>
    </row>
    <row r="371" spans="1:401" hidden="1" outlineLevel="1">
      <c r="A371" s="22" t="s">
        <v>152</v>
      </c>
      <c r="B371" s="22" t="s">
        <v>303</v>
      </c>
      <c r="DG371" s="22" t="s">
        <v>152</v>
      </c>
      <c r="DH371" s="22" t="s">
        <v>511</v>
      </c>
      <c r="HM371" s="22" t="s">
        <v>152</v>
      </c>
      <c r="HN371" s="22" t="s">
        <v>714</v>
      </c>
    </row>
    <row r="372" spans="1:401" hidden="1" outlineLevel="1">
      <c r="A372" s="22" t="s">
        <v>153</v>
      </c>
      <c r="B372" s="22" t="s">
        <v>304</v>
      </c>
      <c r="DG372" s="22" t="s">
        <v>153</v>
      </c>
      <c r="DH372" s="22" t="s">
        <v>512</v>
      </c>
      <c r="HM372" s="22" t="s">
        <v>153</v>
      </c>
      <c r="HN372" s="22" t="s">
        <v>715</v>
      </c>
    </row>
    <row r="373" spans="1:401" hidden="1" outlineLevel="1">
      <c r="A373" s="22" t="s">
        <v>154</v>
      </c>
      <c r="B373" s="22" t="s">
        <v>305</v>
      </c>
      <c r="DG373" s="22" t="s">
        <v>154</v>
      </c>
      <c r="DH373" s="22" t="s">
        <v>513</v>
      </c>
      <c r="HM373" s="22" t="s">
        <v>154</v>
      </c>
      <c r="HN373" s="22" t="s">
        <v>716</v>
      </c>
    </row>
    <row r="374" spans="1:401" hidden="1" outlineLevel="1">
      <c r="A374" s="22" t="s">
        <v>155</v>
      </c>
      <c r="B374" s="22" t="s">
        <v>306</v>
      </c>
      <c r="DG374" s="22" t="s">
        <v>155</v>
      </c>
      <c r="DH374" s="22" t="s">
        <v>514</v>
      </c>
      <c r="HM374" s="22" t="s">
        <v>155</v>
      </c>
      <c r="HN374" s="22" t="s">
        <v>717</v>
      </c>
    </row>
    <row r="375" spans="1:401" hidden="1" outlineLevel="1">
      <c r="A375" s="22" t="s">
        <v>156</v>
      </c>
      <c r="B375" s="22" t="s">
        <v>307</v>
      </c>
      <c r="DG375" s="22" t="s">
        <v>156</v>
      </c>
      <c r="DH375" s="22" t="s">
        <v>515</v>
      </c>
      <c r="HM375" s="22" t="s">
        <v>156</v>
      </c>
      <c r="HN375" s="22" t="s">
        <v>718</v>
      </c>
    </row>
    <row r="376" spans="1:401" hidden="1" outlineLevel="1">
      <c r="A376" s="22" t="s">
        <v>157</v>
      </c>
      <c r="B376" s="22" t="s">
        <v>308</v>
      </c>
      <c r="DG376" s="22" t="s">
        <v>157</v>
      </c>
      <c r="DH376" s="22" t="s">
        <v>516</v>
      </c>
      <c r="HM376" s="22" t="s">
        <v>157</v>
      </c>
      <c r="HN376" s="22" t="s">
        <v>719</v>
      </c>
    </row>
    <row r="377" spans="1:401" hidden="1" outlineLevel="1">
      <c r="A377" s="22" t="s">
        <v>158</v>
      </c>
      <c r="B377" s="22" t="s">
        <v>309</v>
      </c>
      <c r="DG377" s="22" t="s">
        <v>158</v>
      </c>
      <c r="DH377" s="22" t="s">
        <v>517</v>
      </c>
      <c r="HM377" s="22" t="s">
        <v>158</v>
      </c>
      <c r="HN377" s="22" t="s">
        <v>720</v>
      </c>
    </row>
    <row r="378" spans="1:401" hidden="1" outlineLevel="1">
      <c r="A378" s="22" t="s">
        <v>159</v>
      </c>
      <c r="B378" s="22" t="s">
        <v>310</v>
      </c>
      <c r="DG378" s="22" t="s">
        <v>159</v>
      </c>
      <c r="DH378" s="22" t="s">
        <v>518</v>
      </c>
      <c r="HM378" s="22" t="s">
        <v>159</v>
      </c>
      <c r="HN378" s="22" t="s">
        <v>721</v>
      </c>
    </row>
    <row r="379" spans="1:401" hidden="1" outlineLevel="1">
      <c r="A379" s="22" t="s">
        <v>160</v>
      </c>
      <c r="B379" s="22" t="s">
        <v>311</v>
      </c>
      <c r="DG379" s="22" t="s">
        <v>160</v>
      </c>
      <c r="DH379" s="22" t="s">
        <v>519</v>
      </c>
      <c r="HM379" s="22" t="s">
        <v>160</v>
      </c>
      <c r="HN379" s="22" t="s">
        <v>722</v>
      </c>
    </row>
    <row r="380" spans="1:401" hidden="1" outlineLevel="1">
      <c r="A380" s="22" t="s">
        <v>161</v>
      </c>
      <c r="B380" s="22" t="s">
        <v>312</v>
      </c>
      <c r="DG380" s="22" t="s">
        <v>161</v>
      </c>
      <c r="DH380" s="22" t="s">
        <v>520</v>
      </c>
      <c r="HM380" s="22" t="s">
        <v>161</v>
      </c>
      <c r="HN380" s="22" t="s">
        <v>723</v>
      </c>
    </row>
    <row r="381" spans="1:401" hidden="1" outlineLevel="1">
      <c r="A381" s="22" t="s">
        <v>162</v>
      </c>
      <c r="B381" s="22" t="s">
        <v>313</v>
      </c>
      <c r="DG381" s="22" t="s">
        <v>162</v>
      </c>
      <c r="DH381" s="22" t="s">
        <v>521</v>
      </c>
      <c r="HM381" s="22" t="s">
        <v>162</v>
      </c>
      <c r="HN381" s="22" t="s">
        <v>724</v>
      </c>
    </row>
    <row r="382" spans="1:401" hidden="1" outlineLevel="1">
      <c r="A382" s="22" t="s">
        <v>163</v>
      </c>
      <c r="B382" s="22" t="s">
        <v>314</v>
      </c>
      <c r="DG382" s="22" t="s">
        <v>163</v>
      </c>
      <c r="DH382" s="22" t="s">
        <v>522</v>
      </c>
      <c r="HM382" s="22" t="s">
        <v>163</v>
      </c>
      <c r="HN382" s="22" t="s">
        <v>725</v>
      </c>
    </row>
    <row r="383" spans="1:401" hidden="1" outlineLevel="1">
      <c r="A383" s="22" t="s">
        <v>164</v>
      </c>
      <c r="B383" s="22" t="s">
        <v>315</v>
      </c>
      <c r="DG383" s="22" t="s">
        <v>164</v>
      </c>
      <c r="DH383" s="22" t="s">
        <v>523</v>
      </c>
      <c r="HM383" s="22" t="s">
        <v>164</v>
      </c>
      <c r="HN383" s="22" t="s">
        <v>726</v>
      </c>
      <c r="MX383" s="21" t="s">
        <v>932</v>
      </c>
    </row>
    <row r="384" spans="1:401" hidden="1" outlineLevel="1">
      <c r="A384" s="22" t="s">
        <v>165</v>
      </c>
      <c r="B384" s="22" t="s">
        <v>316</v>
      </c>
      <c r="DG384" s="22" t="s">
        <v>165</v>
      </c>
      <c r="DH384" s="22" t="s">
        <v>524</v>
      </c>
      <c r="HM384" s="22" t="s">
        <v>165</v>
      </c>
      <c r="HN384" s="22" t="s">
        <v>727</v>
      </c>
      <c r="MX384" s="22" t="s">
        <v>4</v>
      </c>
      <c r="MY384" s="22" t="s">
        <v>5</v>
      </c>
      <c r="OJ384" s="22" t="s">
        <v>4</v>
      </c>
      <c r="OK384" s="22" t="s">
        <v>5</v>
      </c>
    </row>
    <row r="385" spans="1:401" hidden="1" outlineLevel="1">
      <c r="A385" s="22" t="s">
        <v>166</v>
      </c>
      <c r="B385" s="22" t="s">
        <v>317</v>
      </c>
      <c r="DG385" s="22" t="s">
        <v>166</v>
      </c>
      <c r="DH385" s="22" t="s">
        <v>525</v>
      </c>
      <c r="HM385" s="22" t="s">
        <v>166</v>
      </c>
      <c r="HN385" s="22" t="s">
        <v>728</v>
      </c>
      <c r="MD385" s="21" t="s">
        <v>895</v>
      </c>
      <c r="MX385" s="17" t="s">
        <v>6</v>
      </c>
      <c r="MY385" s="22" t="s">
        <v>7</v>
      </c>
      <c r="OJ385" s="22" t="s">
        <v>6</v>
      </c>
      <c r="OK385" s="22" t="s">
        <v>7</v>
      </c>
    </row>
    <row r="386" spans="1:401" hidden="1" outlineLevel="1">
      <c r="A386" s="22" t="s">
        <v>167</v>
      </c>
      <c r="B386" s="22" t="s">
        <v>318</v>
      </c>
      <c r="DG386" s="22" t="s">
        <v>167</v>
      </c>
      <c r="DH386" s="22" t="s">
        <v>526</v>
      </c>
      <c r="HM386" s="22" t="s">
        <v>167</v>
      </c>
      <c r="HN386" s="22" t="s">
        <v>729</v>
      </c>
      <c r="MD386" s="22" t="s">
        <v>4</v>
      </c>
      <c r="ME386" s="22" t="s">
        <v>5</v>
      </c>
      <c r="MX386" s="22" t="s">
        <v>8</v>
      </c>
      <c r="MY386" s="22" t="s">
        <v>896</v>
      </c>
      <c r="OJ386" s="22" t="s">
        <v>8</v>
      </c>
      <c r="OK386" s="22" t="s">
        <v>1117</v>
      </c>
    </row>
    <row r="387" spans="1:401" hidden="1" outlineLevel="1">
      <c r="A387" s="22" t="s">
        <v>168</v>
      </c>
      <c r="B387" s="22" t="s">
        <v>319</v>
      </c>
      <c r="DG387" s="22" t="s">
        <v>168</v>
      </c>
      <c r="DH387" s="22" t="s">
        <v>527</v>
      </c>
      <c r="HM387" s="22" t="s">
        <v>168</v>
      </c>
      <c r="HN387" s="22" t="s">
        <v>730</v>
      </c>
      <c r="MD387" s="22" t="s">
        <v>6</v>
      </c>
      <c r="ME387" s="22" t="s">
        <v>7</v>
      </c>
      <c r="MX387" s="22" t="s">
        <v>9</v>
      </c>
      <c r="MY387" s="22" t="s">
        <v>897</v>
      </c>
      <c r="OJ387" s="22" t="s">
        <v>9</v>
      </c>
      <c r="OK387" s="22" t="s">
        <v>1118</v>
      </c>
    </row>
    <row r="388" spans="1:401" hidden="1" outlineLevel="1">
      <c r="A388" s="22" t="s">
        <v>169</v>
      </c>
      <c r="B388" s="22" t="s">
        <v>1247</v>
      </c>
      <c r="DG388" s="22" t="s">
        <v>169</v>
      </c>
      <c r="DH388" s="22" t="s">
        <v>1248</v>
      </c>
      <c r="HM388" s="22" t="s">
        <v>169</v>
      </c>
      <c r="HN388" s="22" t="s">
        <v>1249</v>
      </c>
      <c r="MD388" s="22" t="s">
        <v>8</v>
      </c>
      <c r="ME388" s="22" t="s">
        <v>859</v>
      </c>
      <c r="MX388" s="22" t="s">
        <v>10</v>
      </c>
      <c r="MY388" s="22" t="s">
        <v>898</v>
      </c>
      <c r="OJ388" s="22" t="s">
        <v>10</v>
      </c>
      <c r="OK388" s="22" t="s">
        <v>1119</v>
      </c>
    </row>
    <row r="389" spans="1:401" hidden="1" outlineLevel="1">
      <c r="A389" s="22" t="s">
        <v>170</v>
      </c>
      <c r="B389" s="22" t="s">
        <v>1250</v>
      </c>
      <c r="DG389" s="22" t="s">
        <v>170</v>
      </c>
      <c r="DH389" s="22" t="s">
        <v>1251</v>
      </c>
      <c r="HM389" s="22" t="s">
        <v>170</v>
      </c>
      <c r="HN389" s="22" t="s">
        <v>1252</v>
      </c>
      <c r="MD389" s="22" t="s">
        <v>9</v>
      </c>
      <c r="ME389" s="22" t="s">
        <v>860</v>
      </c>
      <c r="MX389" s="22" t="s">
        <v>11</v>
      </c>
      <c r="MY389" s="22" t="s">
        <v>899</v>
      </c>
      <c r="OJ389" s="22" t="s">
        <v>11</v>
      </c>
      <c r="OK389" s="22" t="s">
        <v>1120</v>
      </c>
    </row>
    <row r="390" spans="1:401" hidden="1" outlineLevel="1">
      <c r="A390" s="22" t="s">
        <v>171</v>
      </c>
      <c r="B390" s="22" t="s">
        <v>1253</v>
      </c>
      <c r="DG390" s="22" t="s">
        <v>171</v>
      </c>
      <c r="DH390" s="22" t="s">
        <v>1254</v>
      </c>
      <c r="HM390" s="22" t="s">
        <v>171</v>
      </c>
      <c r="HN390" s="22" t="s">
        <v>1255</v>
      </c>
      <c r="MD390" s="22" t="s">
        <v>10</v>
      </c>
      <c r="ME390" s="22" t="s">
        <v>861</v>
      </c>
      <c r="MX390" s="22" t="s">
        <v>12</v>
      </c>
      <c r="MY390" s="22" t="s">
        <v>900</v>
      </c>
      <c r="OJ390" s="22" t="s">
        <v>12</v>
      </c>
      <c r="OK390" s="22" t="s">
        <v>1121</v>
      </c>
    </row>
    <row r="391" spans="1:401" hidden="1" outlineLevel="1">
      <c r="A391" s="22" t="s">
        <v>172</v>
      </c>
      <c r="B391" s="22" t="s">
        <v>1256</v>
      </c>
      <c r="DG391" s="22" t="s">
        <v>172</v>
      </c>
      <c r="DH391" s="22" t="s">
        <v>1257</v>
      </c>
      <c r="HM391" s="22" t="s">
        <v>172</v>
      </c>
      <c r="HN391" s="22" t="s">
        <v>1258</v>
      </c>
      <c r="MD391" s="22" t="s">
        <v>11</v>
      </c>
      <c r="ME391" s="22" t="s">
        <v>862</v>
      </c>
      <c r="MX391" s="22" t="s">
        <v>13</v>
      </c>
      <c r="MY391" s="22" t="s">
        <v>901</v>
      </c>
      <c r="NT391" s="21" t="s">
        <v>961</v>
      </c>
      <c r="OJ391" s="22" t="s">
        <v>13</v>
      </c>
      <c r="OK391" s="22" t="s">
        <v>1122</v>
      </c>
    </row>
    <row r="392" spans="1:401" hidden="1" outlineLevel="1">
      <c r="A392" s="22" t="s">
        <v>173</v>
      </c>
      <c r="B392" s="22" t="s">
        <v>1259</v>
      </c>
      <c r="DG392" s="22" t="s">
        <v>173</v>
      </c>
      <c r="DH392" s="22" t="s">
        <v>1260</v>
      </c>
      <c r="HM392" s="22" t="s">
        <v>173</v>
      </c>
      <c r="HN392" s="22" t="s">
        <v>1261</v>
      </c>
      <c r="MD392" s="22" t="s">
        <v>12</v>
      </c>
      <c r="ME392" s="22" t="s">
        <v>863</v>
      </c>
      <c r="MX392" s="22" t="s">
        <v>14</v>
      </c>
      <c r="MY392" s="22" t="s">
        <v>902</v>
      </c>
      <c r="NT392" s="22" t="s">
        <v>4</v>
      </c>
      <c r="NU392" s="22" t="s">
        <v>5</v>
      </c>
      <c r="OJ392" s="22" t="s">
        <v>14</v>
      </c>
      <c r="OK392" s="22" t="s">
        <v>1123</v>
      </c>
    </row>
    <row r="393" spans="1:401" hidden="1" outlineLevel="1">
      <c r="A393" s="22" t="s">
        <v>174</v>
      </c>
      <c r="B393" s="22" t="s">
        <v>1262</v>
      </c>
      <c r="DG393" s="22" t="s">
        <v>174</v>
      </c>
      <c r="DH393" s="22" t="s">
        <v>1263</v>
      </c>
      <c r="HM393" s="22" t="s">
        <v>174</v>
      </c>
      <c r="HN393" s="22" t="s">
        <v>1264</v>
      </c>
      <c r="MD393" s="22" t="s">
        <v>13</v>
      </c>
      <c r="ME393" s="22" t="s">
        <v>864</v>
      </c>
      <c r="MX393" s="22" t="s">
        <v>15</v>
      </c>
      <c r="MY393" s="22" t="s">
        <v>903</v>
      </c>
      <c r="NT393" s="22" t="s">
        <v>6</v>
      </c>
      <c r="NU393" s="22" t="s">
        <v>7</v>
      </c>
      <c r="OJ393" s="22" t="s">
        <v>15</v>
      </c>
      <c r="OK393" s="22" t="s">
        <v>1124</v>
      </c>
    </row>
    <row r="394" spans="1:401" hidden="1" outlineLevel="1">
      <c r="A394" s="22" t="s">
        <v>175</v>
      </c>
      <c r="B394" s="22" t="s">
        <v>1265</v>
      </c>
      <c r="DG394" s="22" t="s">
        <v>175</v>
      </c>
      <c r="DH394" s="22" t="s">
        <v>1266</v>
      </c>
      <c r="HM394" s="22" t="s">
        <v>175</v>
      </c>
      <c r="HN394" s="22" t="s">
        <v>1267</v>
      </c>
      <c r="LS394" s="21" t="s">
        <v>209</v>
      </c>
      <c r="MD394" s="22" t="s">
        <v>14</v>
      </c>
      <c r="ME394" s="22" t="s">
        <v>865</v>
      </c>
      <c r="MX394" s="22" t="s">
        <v>16</v>
      </c>
      <c r="MY394" s="22" t="s">
        <v>904</v>
      </c>
      <c r="NT394" s="22" t="s">
        <v>8</v>
      </c>
      <c r="NU394" s="22" t="s">
        <v>937</v>
      </c>
      <c r="OJ394" s="22" t="s">
        <v>16</v>
      </c>
      <c r="OK394" s="22" t="s">
        <v>1125</v>
      </c>
    </row>
    <row r="395" spans="1:401" hidden="1" outlineLevel="1">
      <c r="A395" s="22" t="s">
        <v>176</v>
      </c>
      <c r="B395" s="22" t="s">
        <v>1268</v>
      </c>
      <c r="DG395" s="22" t="s">
        <v>176</v>
      </c>
      <c r="DH395" s="22" t="s">
        <v>1269</v>
      </c>
      <c r="HM395" s="22" t="s">
        <v>176</v>
      </c>
      <c r="HN395" s="22" t="s">
        <v>1270</v>
      </c>
      <c r="LS395" s="22" t="s">
        <v>4</v>
      </c>
      <c r="LT395" s="22" t="s">
        <v>5</v>
      </c>
      <c r="MD395" s="22" t="s">
        <v>15</v>
      </c>
      <c r="ME395" s="22" t="s">
        <v>866</v>
      </c>
      <c r="MX395" s="22" t="s">
        <v>17</v>
      </c>
      <c r="MY395" s="22" t="s">
        <v>905</v>
      </c>
      <c r="NT395" s="22" t="s">
        <v>9</v>
      </c>
      <c r="NU395" s="22" t="s">
        <v>938</v>
      </c>
      <c r="OJ395" s="22" t="s">
        <v>17</v>
      </c>
      <c r="OK395" s="22" t="s">
        <v>1126</v>
      </c>
    </row>
    <row r="396" spans="1:401" hidden="1" outlineLevel="1">
      <c r="A396" s="22" t="s">
        <v>177</v>
      </c>
      <c r="B396" s="22" t="s">
        <v>320</v>
      </c>
      <c r="DG396" s="22" t="s">
        <v>177</v>
      </c>
      <c r="DH396" s="22" t="s">
        <v>528</v>
      </c>
      <c r="HM396" s="22" t="s">
        <v>177</v>
      </c>
      <c r="HN396" s="22" t="s">
        <v>731</v>
      </c>
      <c r="LS396" s="22" t="s">
        <v>6</v>
      </c>
      <c r="LT396" s="22" t="s">
        <v>7</v>
      </c>
      <c r="MD396" s="22" t="s">
        <v>16</v>
      </c>
      <c r="ME396" s="22" t="s">
        <v>867</v>
      </c>
      <c r="MX396" s="22" t="s">
        <v>18</v>
      </c>
      <c r="MY396" s="22" t="s">
        <v>906</v>
      </c>
      <c r="NT396" s="22" t="s">
        <v>10</v>
      </c>
      <c r="NU396" s="22" t="s">
        <v>939</v>
      </c>
      <c r="OJ396" s="22" t="s">
        <v>18</v>
      </c>
      <c r="OK396" s="22" t="s">
        <v>1127</v>
      </c>
    </row>
    <row r="397" spans="1:401" hidden="1" outlineLevel="1">
      <c r="A397" s="22" t="s">
        <v>178</v>
      </c>
      <c r="B397" s="22" t="s">
        <v>321</v>
      </c>
      <c r="DG397" s="22" t="s">
        <v>178</v>
      </c>
      <c r="DH397" s="22" t="s">
        <v>529</v>
      </c>
      <c r="HM397" s="22" t="s">
        <v>178</v>
      </c>
      <c r="HN397" s="22" t="s">
        <v>732</v>
      </c>
      <c r="LS397" s="22" t="s">
        <v>8</v>
      </c>
      <c r="LT397" s="22" t="s">
        <v>841</v>
      </c>
      <c r="MD397" s="22" t="s">
        <v>17</v>
      </c>
      <c r="ME397" s="22" t="s">
        <v>868</v>
      </c>
      <c r="MX397" s="22" t="s">
        <v>19</v>
      </c>
      <c r="MY397" s="22" t="s">
        <v>907</v>
      </c>
      <c r="NT397" s="22" t="s">
        <v>11</v>
      </c>
      <c r="NU397" s="22" t="s">
        <v>940</v>
      </c>
      <c r="OJ397" s="22" t="s">
        <v>19</v>
      </c>
      <c r="OK397" s="22" t="s">
        <v>1128</v>
      </c>
    </row>
    <row r="398" spans="1:401" hidden="1" outlineLevel="1">
      <c r="A398" s="22" t="s">
        <v>322</v>
      </c>
      <c r="B398" s="22" t="s">
        <v>323</v>
      </c>
      <c r="DG398" s="22" t="s">
        <v>322</v>
      </c>
      <c r="DH398" s="22" t="s">
        <v>530</v>
      </c>
      <c r="HM398" s="22" t="s">
        <v>322</v>
      </c>
      <c r="HN398" s="22" t="s">
        <v>733</v>
      </c>
      <c r="LS398" s="22" t="s">
        <v>9</v>
      </c>
      <c r="LT398" s="22" t="s">
        <v>842</v>
      </c>
      <c r="MD398" s="22" t="s">
        <v>18</v>
      </c>
      <c r="ME398" s="22" t="s">
        <v>869</v>
      </c>
      <c r="MX398" s="22" t="s">
        <v>20</v>
      </c>
      <c r="MY398" s="22" t="s">
        <v>908</v>
      </c>
      <c r="NT398" s="22" t="s">
        <v>12</v>
      </c>
      <c r="NU398" s="22" t="s">
        <v>941</v>
      </c>
      <c r="OJ398" s="22" t="s">
        <v>20</v>
      </c>
      <c r="OK398" s="22" t="s">
        <v>1129</v>
      </c>
    </row>
    <row r="399" spans="1:401" hidden="1" outlineLevel="1">
      <c r="A399" s="22" t="s">
        <v>324</v>
      </c>
      <c r="B399" s="22" t="s">
        <v>325</v>
      </c>
      <c r="DG399" s="22" t="s">
        <v>324</v>
      </c>
      <c r="DH399" s="22" t="s">
        <v>531</v>
      </c>
      <c r="HM399" s="22" t="s">
        <v>324</v>
      </c>
      <c r="HN399" s="22" t="s">
        <v>734</v>
      </c>
      <c r="LS399" s="22" t="s">
        <v>10</v>
      </c>
      <c r="LT399" s="22" t="s">
        <v>843</v>
      </c>
      <c r="MD399" s="22" t="s">
        <v>19</v>
      </c>
      <c r="ME399" s="22" t="s">
        <v>870</v>
      </c>
      <c r="MX399" s="22" t="s">
        <v>21</v>
      </c>
      <c r="MY399" s="22" t="s">
        <v>909</v>
      </c>
      <c r="NT399" s="22" t="s">
        <v>13</v>
      </c>
      <c r="NU399" s="22" t="s">
        <v>942</v>
      </c>
      <c r="OJ399" s="22" t="s">
        <v>21</v>
      </c>
      <c r="OK399" s="22" t="s">
        <v>1130</v>
      </c>
    </row>
    <row r="400" spans="1:401" hidden="1" outlineLevel="1">
      <c r="A400" s="22" t="s">
        <v>326</v>
      </c>
      <c r="B400" s="22" t="s">
        <v>327</v>
      </c>
      <c r="DG400" s="22" t="s">
        <v>326</v>
      </c>
      <c r="DH400" s="22" t="s">
        <v>532</v>
      </c>
      <c r="HM400" s="22" t="s">
        <v>326</v>
      </c>
      <c r="HN400" s="22" t="s">
        <v>735</v>
      </c>
      <c r="LS400" s="22" t="s">
        <v>11</v>
      </c>
      <c r="LT400" s="22" t="s">
        <v>844</v>
      </c>
      <c r="MD400" s="22" t="s">
        <v>20</v>
      </c>
      <c r="ME400" s="22" t="s">
        <v>871</v>
      </c>
      <c r="MX400" s="22" t="s">
        <v>22</v>
      </c>
      <c r="MY400" s="22" t="s">
        <v>910</v>
      </c>
      <c r="NT400" s="22" t="s">
        <v>14</v>
      </c>
      <c r="NU400" s="22" t="s">
        <v>943</v>
      </c>
      <c r="OJ400" s="22" t="s">
        <v>22</v>
      </c>
      <c r="OK400" s="22" t="s">
        <v>1131</v>
      </c>
    </row>
    <row r="401" spans="1:419" hidden="1" outlineLevel="1">
      <c r="A401" s="22" t="s">
        <v>328</v>
      </c>
      <c r="B401" s="22" t="s">
        <v>329</v>
      </c>
      <c r="DG401" s="22" t="s">
        <v>328</v>
      </c>
      <c r="DH401" s="22" t="s">
        <v>533</v>
      </c>
      <c r="HM401" s="22" t="s">
        <v>328</v>
      </c>
      <c r="HN401" s="22" t="s">
        <v>736</v>
      </c>
      <c r="LS401" s="22" t="s">
        <v>12</v>
      </c>
      <c r="LT401" s="22" t="s">
        <v>845</v>
      </c>
      <c r="MD401" s="22" t="s">
        <v>21</v>
      </c>
      <c r="ME401" s="22" t="s">
        <v>872</v>
      </c>
      <c r="MX401" s="22" t="s">
        <v>23</v>
      </c>
      <c r="MY401" s="22" t="s">
        <v>911</v>
      </c>
      <c r="NT401" s="22" t="s">
        <v>15</v>
      </c>
      <c r="NU401" s="22" t="s">
        <v>944</v>
      </c>
      <c r="OJ401" s="22" t="s">
        <v>23</v>
      </c>
      <c r="OK401" s="22" t="s">
        <v>1132</v>
      </c>
    </row>
    <row r="402" spans="1:419" hidden="1" outlineLevel="1">
      <c r="A402" s="22" t="s">
        <v>330</v>
      </c>
      <c r="B402" s="22" t="s">
        <v>331</v>
      </c>
      <c r="DG402" s="22" t="s">
        <v>330</v>
      </c>
      <c r="DH402" s="22" t="s">
        <v>534</v>
      </c>
      <c r="HM402" s="22" t="s">
        <v>330</v>
      </c>
      <c r="HN402" s="22" t="s">
        <v>737</v>
      </c>
      <c r="LS402" s="22" t="s">
        <v>13</v>
      </c>
      <c r="LT402" s="22" t="s">
        <v>846</v>
      </c>
      <c r="MD402" s="22" t="s">
        <v>22</v>
      </c>
      <c r="ME402" s="22" t="s">
        <v>873</v>
      </c>
      <c r="MX402" s="22" t="s">
        <v>24</v>
      </c>
      <c r="MY402" s="22" t="s">
        <v>912</v>
      </c>
      <c r="NT402" s="22" t="s">
        <v>16</v>
      </c>
      <c r="NU402" s="22" t="s">
        <v>945</v>
      </c>
      <c r="OJ402" s="22" t="s">
        <v>24</v>
      </c>
      <c r="OK402" s="22" t="s">
        <v>1133</v>
      </c>
    </row>
    <row r="403" spans="1:419" hidden="1" outlineLevel="1">
      <c r="A403" s="22" t="s">
        <v>332</v>
      </c>
      <c r="B403" s="22" t="s">
        <v>333</v>
      </c>
      <c r="DG403" s="22" t="s">
        <v>332</v>
      </c>
      <c r="DH403" s="22" t="s">
        <v>535</v>
      </c>
      <c r="HM403" s="22" t="s">
        <v>332</v>
      </c>
      <c r="HN403" s="22" t="s">
        <v>738</v>
      </c>
      <c r="LS403" s="22" t="s">
        <v>14</v>
      </c>
      <c r="LT403" s="22" t="s">
        <v>847</v>
      </c>
      <c r="MD403" s="22" t="s">
        <v>23</v>
      </c>
      <c r="ME403" s="22" t="s">
        <v>874</v>
      </c>
      <c r="MX403" s="22" t="s">
        <v>73</v>
      </c>
      <c r="MY403" s="22" t="s">
        <v>913</v>
      </c>
      <c r="NT403" s="22" t="s">
        <v>17</v>
      </c>
      <c r="NU403" s="22" t="s">
        <v>946</v>
      </c>
      <c r="OJ403" s="22" t="s">
        <v>73</v>
      </c>
      <c r="OK403" s="22" t="s">
        <v>1134</v>
      </c>
    </row>
    <row r="404" spans="1:419" hidden="1" outlineLevel="1">
      <c r="A404" s="22" t="s">
        <v>334</v>
      </c>
      <c r="B404" s="22" t="s">
        <v>335</v>
      </c>
      <c r="DG404" s="22" t="s">
        <v>334</v>
      </c>
      <c r="DH404" s="22" t="s">
        <v>536</v>
      </c>
      <c r="HM404" s="22" t="s">
        <v>334</v>
      </c>
      <c r="HN404" s="22" t="s">
        <v>739</v>
      </c>
      <c r="LS404" s="22" t="s">
        <v>15</v>
      </c>
      <c r="LT404" s="22" t="s">
        <v>848</v>
      </c>
      <c r="MD404" s="22" t="s">
        <v>24</v>
      </c>
      <c r="ME404" s="22" t="s">
        <v>875</v>
      </c>
      <c r="MX404" s="22" t="s">
        <v>74</v>
      </c>
      <c r="MY404" s="22" t="s">
        <v>933</v>
      </c>
      <c r="NT404" s="22" t="s">
        <v>18</v>
      </c>
      <c r="NU404" s="22" t="s">
        <v>947</v>
      </c>
      <c r="OJ404" s="22" t="s">
        <v>74</v>
      </c>
      <c r="OK404" s="22" t="s">
        <v>1135</v>
      </c>
    </row>
    <row r="405" spans="1:419" hidden="1" outlineLevel="1">
      <c r="A405" s="22" t="s">
        <v>336</v>
      </c>
      <c r="B405" s="22" t="s">
        <v>337</v>
      </c>
      <c r="DG405" s="22" t="s">
        <v>336</v>
      </c>
      <c r="DH405" s="22" t="s">
        <v>537</v>
      </c>
      <c r="HM405" s="22" t="s">
        <v>336</v>
      </c>
      <c r="HN405" s="22" t="s">
        <v>740</v>
      </c>
      <c r="LS405" s="22" t="s">
        <v>16</v>
      </c>
      <c r="LT405" s="22" t="s">
        <v>849</v>
      </c>
      <c r="MD405" s="22" t="s">
        <v>73</v>
      </c>
      <c r="ME405" s="22" t="s">
        <v>876</v>
      </c>
      <c r="MX405" s="22" t="s">
        <v>88</v>
      </c>
      <c r="MY405" s="22" t="s">
        <v>934</v>
      </c>
      <c r="NT405" s="22" t="s">
        <v>19</v>
      </c>
      <c r="NU405" s="22" t="s">
        <v>948</v>
      </c>
      <c r="OJ405" s="22" t="s">
        <v>88</v>
      </c>
      <c r="OK405" s="22" t="s">
        <v>82</v>
      </c>
    </row>
    <row r="406" spans="1:419" collapsed="1">
      <c r="A406" s="22" t="s">
        <v>25</v>
      </c>
      <c r="B406" s="22" t="s">
        <v>638</v>
      </c>
      <c r="DG406" s="22" t="s">
        <v>25</v>
      </c>
      <c r="DH406" s="22" t="s">
        <v>638</v>
      </c>
      <c r="HM406" s="22" t="s">
        <v>25</v>
      </c>
      <c r="HN406" s="22" t="s">
        <v>638</v>
      </c>
      <c r="LS406" s="22" t="s">
        <v>25</v>
      </c>
      <c r="LT406" s="22" t="s">
        <v>638</v>
      </c>
      <c r="MD406" s="22" t="s">
        <v>25</v>
      </c>
      <c r="ME406" s="22" t="s">
        <v>638</v>
      </c>
      <c r="MX406" s="22" t="s">
        <v>25</v>
      </c>
      <c r="MY406" s="22" t="s">
        <v>638</v>
      </c>
      <c r="NT406" s="22" t="s">
        <v>25</v>
      </c>
      <c r="NU406" s="22" t="s">
        <v>638</v>
      </c>
      <c r="OJ406" s="22" t="s">
        <v>25</v>
      </c>
      <c r="OK406" s="22" t="s">
        <v>638</v>
      </c>
    </row>
    <row r="407" spans="1:419">
      <c r="A407" s="22" t="s">
        <v>26</v>
      </c>
      <c r="B407" s="22" t="s">
        <v>27</v>
      </c>
      <c r="DG407" s="22" t="s">
        <v>26</v>
      </c>
      <c r="DH407" s="22" t="s">
        <v>27</v>
      </c>
      <c r="HM407" s="22" t="s">
        <v>26</v>
      </c>
      <c r="HN407" s="22" t="s">
        <v>27</v>
      </c>
      <c r="LS407" s="22" t="s">
        <v>26</v>
      </c>
      <c r="LT407" s="22" t="s">
        <v>27</v>
      </c>
      <c r="MD407" s="22" t="s">
        <v>26</v>
      </c>
      <c r="ME407" s="22" t="s">
        <v>27</v>
      </c>
      <c r="MX407" s="22" t="s">
        <v>26</v>
      </c>
      <c r="MY407" s="22" t="s">
        <v>27</v>
      </c>
      <c r="NT407" s="22" t="s">
        <v>26</v>
      </c>
      <c r="NU407" s="22" t="s">
        <v>27</v>
      </c>
      <c r="OJ407" s="22" t="s">
        <v>26</v>
      </c>
      <c r="OK407" s="22" t="s">
        <v>27</v>
      </c>
    </row>
    <row r="408" spans="1:419">
      <c r="A408" s="22" t="s">
        <v>28</v>
      </c>
      <c r="B408" s="22" t="s">
        <v>29</v>
      </c>
      <c r="DG408" s="22" t="s">
        <v>28</v>
      </c>
      <c r="DH408" s="22" t="s">
        <v>29</v>
      </c>
      <c r="HM408" s="22" t="s">
        <v>28</v>
      </c>
      <c r="HN408" s="22" t="s">
        <v>29</v>
      </c>
      <c r="LS408" s="22" t="s">
        <v>28</v>
      </c>
      <c r="LT408" s="22" t="s">
        <v>29</v>
      </c>
      <c r="MD408" s="22" t="s">
        <v>28</v>
      </c>
      <c r="ME408" s="22" t="s">
        <v>29</v>
      </c>
      <c r="MX408" s="22" t="s">
        <v>28</v>
      </c>
      <c r="MY408" s="22" t="s">
        <v>29</v>
      </c>
      <c r="NT408" s="22" t="s">
        <v>28</v>
      </c>
      <c r="NU408" s="22" t="s">
        <v>29</v>
      </c>
      <c r="OJ408" s="22" t="s">
        <v>28</v>
      </c>
      <c r="OK408" s="22" t="s">
        <v>29</v>
      </c>
    </row>
    <row r="409" spans="1:419">
      <c r="A409" s="22" t="s">
        <v>30</v>
      </c>
      <c r="B409" s="22" t="s">
        <v>31</v>
      </c>
      <c r="DG409" s="22" t="s">
        <v>30</v>
      </c>
      <c r="DH409" s="22" t="s">
        <v>31</v>
      </c>
      <c r="HM409" s="22" t="s">
        <v>30</v>
      </c>
      <c r="HN409" s="22" t="s">
        <v>31</v>
      </c>
      <c r="LS409" s="22" t="s">
        <v>30</v>
      </c>
      <c r="LT409" s="22" t="s">
        <v>31</v>
      </c>
      <c r="MD409" s="22" t="s">
        <v>30</v>
      </c>
      <c r="ME409" s="22" t="s">
        <v>31</v>
      </c>
      <c r="MX409" s="22" t="s">
        <v>30</v>
      </c>
      <c r="MY409" s="22" t="s">
        <v>31</v>
      </c>
      <c r="NT409" s="22" t="s">
        <v>30</v>
      </c>
      <c r="NU409" s="22" t="s">
        <v>31</v>
      </c>
      <c r="OJ409" s="22" t="s">
        <v>30</v>
      </c>
      <c r="OK409" s="22" t="s">
        <v>31</v>
      </c>
    </row>
    <row r="410" spans="1:419">
      <c r="A410" s="22" t="s">
        <v>32</v>
      </c>
      <c r="B410" s="22" t="s">
        <v>33</v>
      </c>
      <c r="DG410" s="22" t="s">
        <v>32</v>
      </c>
      <c r="DH410" s="22" t="s">
        <v>33</v>
      </c>
      <c r="HM410" s="22" t="s">
        <v>32</v>
      </c>
      <c r="HN410" s="22" t="s">
        <v>33</v>
      </c>
      <c r="LS410" s="22" t="s">
        <v>32</v>
      </c>
      <c r="LT410" s="22" t="s">
        <v>33</v>
      </c>
      <c r="MD410" s="22" t="s">
        <v>32</v>
      </c>
      <c r="ME410" s="22" t="s">
        <v>33</v>
      </c>
      <c r="MX410" s="22" t="s">
        <v>32</v>
      </c>
      <c r="MY410" s="22" t="s">
        <v>33</v>
      </c>
      <c r="NT410" s="22" t="s">
        <v>32</v>
      </c>
      <c r="NU410" s="22" t="s">
        <v>33</v>
      </c>
      <c r="OJ410" s="22" t="s">
        <v>32</v>
      </c>
      <c r="OK410" s="22" t="s">
        <v>33</v>
      </c>
    </row>
    <row r="411" spans="1:419">
      <c r="A411" s="22" t="s">
        <v>34</v>
      </c>
      <c r="B411" s="22" t="s">
        <v>33</v>
      </c>
      <c r="DG411" s="22" t="s">
        <v>34</v>
      </c>
      <c r="DH411" s="22" t="s">
        <v>33</v>
      </c>
      <c r="HM411" s="22" t="s">
        <v>34</v>
      </c>
      <c r="HN411" s="22" t="s">
        <v>33</v>
      </c>
      <c r="LS411" s="22" t="s">
        <v>34</v>
      </c>
      <c r="LT411" s="22" t="s">
        <v>33</v>
      </c>
      <c r="MD411" s="22" t="s">
        <v>34</v>
      </c>
      <c r="ME411" s="22" t="s">
        <v>33</v>
      </c>
      <c r="MX411" s="22" t="s">
        <v>34</v>
      </c>
      <c r="MY411" s="22" t="s">
        <v>33</v>
      </c>
      <c r="NT411" s="22" t="s">
        <v>34</v>
      </c>
      <c r="NU411" s="22" t="s">
        <v>33</v>
      </c>
      <c r="OJ411" s="22" t="s">
        <v>34</v>
      </c>
      <c r="OK411" s="22" t="s">
        <v>33</v>
      </c>
    </row>
    <row r="412" spans="1:419">
      <c r="A412" s="22" t="s">
        <v>35</v>
      </c>
      <c r="B412" s="22" t="s">
        <v>36</v>
      </c>
      <c r="DG412" s="22" t="s">
        <v>35</v>
      </c>
      <c r="DH412" s="22" t="s">
        <v>36</v>
      </c>
      <c r="HM412" s="22" t="s">
        <v>35</v>
      </c>
      <c r="HN412" s="22" t="s">
        <v>36</v>
      </c>
      <c r="LS412" s="22" t="s">
        <v>35</v>
      </c>
      <c r="LT412" s="22" t="s">
        <v>36</v>
      </c>
      <c r="MD412" s="22" t="s">
        <v>35</v>
      </c>
      <c r="ME412" s="22" t="s">
        <v>36</v>
      </c>
      <c r="MX412" s="22" t="s">
        <v>35</v>
      </c>
      <c r="MY412" s="22" t="s">
        <v>36</v>
      </c>
      <c r="NT412" s="22" t="s">
        <v>35</v>
      </c>
      <c r="NU412" s="22" t="s">
        <v>36</v>
      </c>
      <c r="OJ412" s="22" t="s">
        <v>35</v>
      </c>
      <c r="OK412" s="22" t="s">
        <v>36</v>
      </c>
    </row>
    <row r="413" spans="1:419">
      <c r="A413" s="22" t="s">
        <v>37</v>
      </c>
      <c r="B413" s="22" t="s">
        <v>38</v>
      </c>
      <c r="DG413" s="22" t="s">
        <v>37</v>
      </c>
      <c r="DH413" s="22" t="s">
        <v>38</v>
      </c>
      <c r="HM413" s="22" t="s">
        <v>37</v>
      </c>
      <c r="HN413" s="22" t="s">
        <v>38</v>
      </c>
      <c r="LS413" s="22" t="s">
        <v>37</v>
      </c>
      <c r="LT413" s="22" t="s">
        <v>38</v>
      </c>
      <c r="MD413" s="22" t="s">
        <v>37</v>
      </c>
      <c r="ME413" s="22" t="s">
        <v>38</v>
      </c>
      <c r="MX413" s="22" t="s">
        <v>37</v>
      </c>
      <c r="MY413" s="22" t="s">
        <v>38</v>
      </c>
      <c r="NT413" s="22" t="s">
        <v>37</v>
      </c>
      <c r="NU413" s="22" t="s">
        <v>38</v>
      </c>
      <c r="OJ413" s="22" t="s">
        <v>37</v>
      </c>
      <c r="OK413" s="22" t="s">
        <v>38</v>
      </c>
    </row>
    <row r="415" spans="1:419">
      <c r="A415" s="22" t="s">
        <v>36</v>
      </c>
      <c r="B415" s="22" t="s">
        <v>39</v>
      </c>
      <c r="C415" s="22" t="s">
        <v>338</v>
      </c>
      <c r="D415" s="22" t="s">
        <v>339</v>
      </c>
      <c r="E415" s="22" t="s">
        <v>340</v>
      </c>
      <c r="F415" s="22" t="s">
        <v>341</v>
      </c>
      <c r="G415" s="22" t="s">
        <v>342</v>
      </c>
      <c r="H415" s="22" t="s">
        <v>343</v>
      </c>
      <c r="I415" s="22" t="s">
        <v>344</v>
      </c>
      <c r="J415" s="22" t="s">
        <v>345</v>
      </c>
      <c r="K415" s="22" t="s">
        <v>346</v>
      </c>
      <c r="L415" s="22" t="s">
        <v>347</v>
      </c>
      <c r="M415" s="22" t="s">
        <v>348</v>
      </c>
      <c r="N415" s="22" t="s">
        <v>349</v>
      </c>
      <c r="O415" s="22" t="s">
        <v>350</v>
      </c>
      <c r="P415" s="22" t="s">
        <v>351</v>
      </c>
      <c r="Q415" s="22" t="s">
        <v>352</v>
      </c>
      <c r="R415" s="22" t="s">
        <v>353</v>
      </c>
      <c r="S415" s="22" t="s">
        <v>354</v>
      </c>
      <c r="T415" s="22" t="s">
        <v>355</v>
      </c>
      <c r="U415" s="22" t="s">
        <v>356</v>
      </c>
      <c r="V415" s="22" t="s">
        <v>357</v>
      </c>
      <c r="W415" s="22" t="s">
        <v>358</v>
      </c>
      <c r="X415" s="22" t="s">
        <v>359</v>
      </c>
      <c r="Y415" s="22" t="s">
        <v>360</v>
      </c>
      <c r="Z415" s="22" t="s">
        <v>361</v>
      </c>
      <c r="AA415" s="22" t="s">
        <v>362</v>
      </c>
      <c r="AB415" s="22" t="s">
        <v>363</v>
      </c>
      <c r="AC415" s="22" t="s">
        <v>364</v>
      </c>
      <c r="AD415" s="22" t="s">
        <v>365</v>
      </c>
      <c r="AE415" s="22" t="s">
        <v>366</v>
      </c>
      <c r="AF415" s="22" t="s">
        <v>367</v>
      </c>
      <c r="AG415" s="22" t="s">
        <v>368</v>
      </c>
      <c r="AH415" s="22" t="s">
        <v>369</v>
      </c>
      <c r="AI415" s="22" t="s">
        <v>370</v>
      </c>
      <c r="AJ415" s="22" t="s">
        <v>371</v>
      </c>
      <c r="AK415" s="22" t="s">
        <v>372</v>
      </c>
      <c r="AL415" s="22" t="s">
        <v>373</v>
      </c>
      <c r="AM415" s="22" t="s">
        <v>374</v>
      </c>
      <c r="AN415" s="22" t="s">
        <v>375</v>
      </c>
      <c r="AO415" s="22" t="s">
        <v>376</v>
      </c>
      <c r="AP415" s="22" t="s">
        <v>377</v>
      </c>
      <c r="AQ415" s="22" t="s">
        <v>378</v>
      </c>
      <c r="AR415" s="22" t="s">
        <v>379</v>
      </c>
      <c r="AS415" s="22" t="s">
        <v>380</v>
      </c>
      <c r="AT415" s="22" t="s">
        <v>381</v>
      </c>
      <c r="AU415" s="22" t="s">
        <v>382</v>
      </c>
      <c r="AV415" s="22" t="s">
        <v>383</v>
      </c>
      <c r="AW415" s="22" t="s">
        <v>384</v>
      </c>
      <c r="AX415" s="22" t="s">
        <v>385</v>
      </c>
      <c r="AY415" s="22" t="s">
        <v>386</v>
      </c>
      <c r="AZ415" s="22" t="s">
        <v>387</v>
      </c>
      <c r="BA415" s="22" t="s">
        <v>388</v>
      </c>
      <c r="BB415" s="22" t="s">
        <v>389</v>
      </c>
      <c r="BC415" s="22" t="s">
        <v>390</v>
      </c>
      <c r="BD415" s="22" t="s">
        <v>391</v>
      </c>
      <c r="BE415" s="22" t="s">
        <v>392</v>
      </c>
      <c r="BF415" s="22" t="s">
        <v>393</v>
      </c>
      <c r="BG415" s="22" t="s">
        <v>394</v>
      </c>
      <c r="BH415" s="22" t="s">
        <v>395</v>
      </c>
      <c r="BI415" s="22" t="s">
        <v>396</v>
      </c>
      <c r="BJ415" s="22" t="s">
        <v>397</v>
      </c>
      <c r="BK415" s="22" t="s">
        <v>398</v>
      </c>
      <c r="BL415" s="22" t="s">
        <v>399</v>
      </c>
      <c r="BM415" s="22" t="s">
        <v>400</v>
      </c>
      <c r="BN415" s="22" t="s">
        <v>401</v>
      </c>
      <c r="BO415" s="22" t="s">
        <v>402</v>
      </c>
      <c r="BP415" s="22" t="s">
        <v>403</v>
      </c>
      <c r="BQ415" s="22" t="s">
        <v>404</v>
      </c>
      <c r="BR415" s="22" t="s">
        <v>405</v>
      </c>
      <c r="BS415" s="22" t="s">
        <v>406</v>
      </c>
      <c r="BT415" s="22" t="s">
        <v>407</v>
      </c>
      <c r="BU415" s="22" t="s">
        <v>408</v>
      </c>
      <c r="BV415" s="22" t="s">
        <v>409</v>
      </c>
      <c r="BW415" s="22" t="s">
        <v>410</v>
      </c>
      <c r="BX415" s="22" t="s">
        <v>411</v>
      </c>
      <c r="BY415" s="22" t="s">
        <v>412</v>
      </c>
      <c r="BZ415" s="22" t="s">
        <v>413</v>
      </c>
      <c r="CA415" s="22" t="s">
        <v>414</v>
      </c>
      <c r="CB415" s="22" t="s">
        <v>415</v>
      </c>
      <c r="CC415" s="22" t="s">
        <v>416</v>
      </c>
      <c r="CD415" s="22" t="s">
        <v>417</v>
      </c>
      <c r="CE415" s="22" t="s">
        <v>418</v>
      </c>
      <c r="CF415" s="22" t="s">
        <v>419</v>
      </c>
      <c r="CG415" s="22" t="s">
        <v>420</v>
      </c>
      <c r="CH415" s="22" t="s">
        <v>421</v>
      </c>
      <c r="CI415" s="22" t="s">
        <v>422</v>
      </c>
      <c r="CJ415" s="22" t="s">
        <v>423</v>
      </c>
      <c r="CK415" s="22" t="s">
        <v>424</v>
      </c>
      <c r="CL415" s="22" t="s">
        <v>425</v>
      </c>
      <c r="CM415" s="22" t="s">
        <v>426</v>
      </c>
      <c r="CN415" s="22" t="s">
        <v>427</v>
      </c>
      <c r="CO415" s="22" t="s">
        <v>1271</v>
      </c>
      <c r="CP415" s="22" t="s">
        <v>1272</v>
      </c>
      <c r="CQ415" s="22" t="s">
        <v>1273</v>
      </c>
      <c r="CR415" s="22" t="s">
        <v>1274</v>
      </c>
      <c r="CS415" s="22" t="s">
        <v>1275</v>
      </c>
      <c r="CT415" s="22" t="s">
        <v>1276</v>
      </c>
      <c r="CU415" s="22" t="s">
        <v>1277</v>
      </c>
      <c r="CV415" s="22" t="s">
        <v>1278</v>
      </c>
      <c r="CW415" s="22" t="s">
        <v>428</v>
      </c>
      <c r="CX415" s="22" t="s">
        <v>429</v>
      </c>
      <c r="CY415" s="22" t="s">
        <v>430</v>
      </c>
      <c r="CZ415" s="22" t="s">
        <v>431</v>
      </c>
      <c r="DA415" s="22" t="s">
        <v>432</v>
      </c>
      <c r="DB415" s="22" t="s">
        <v>433</v>
      </c>
      <c r="DC415" s="22" t="s">
        <v>434</v>
      </c>
      <c r="DD415" s="22" t="s">
        <v>435</v>
      </c>
      <c r="DE415" s="22" t="s">
        <v>436</v>
      </c>
      <c r="DF415" s="22" t="s">
        <v>437</v>
      </c>
      <c r="DG415" s="22" t="s">
        <v>36</v>
      </c>
      <c r="DH415" s="22" t="s">
        <v>39</v>
      </c>
      <c r="DI415" s="22" t="s">
        <v>538</v>
      </c>
      <c r="DJ415" s="22" t="s">
        <v>539</v>
      </c>
      <c r="DK415" s="22" t="s">
        <v>540</v>
      </c>
      <c r="DL415" s="22" t="s">
        <v>541</v>
      </c>
      <c r="DM415" s="22" t="s">
        <v>542</v>
      </c>
      <c r="DN415" s="22" t="s">
        <v>543</v>
      </c>
      <c r="DO415" s="22" t="s">
        <v>544</v>
      </c>
      <c r="DP415" s="22" t="s">
        <v>545</v>
      </c>
      <c r="DQ415" s="22" t="s">
        <v>546</v>
      </c>
      <c r="DR415" s="22" t="s">
        <v>547</v>
      </c>
      <c r="DS415" s="22" t="s">
        <v>548</v>
      </c>
      <c r="DT415" s="22" t="s">
        <v>549</v>
      </c>
      <c r="DU415" s="22" t="s">
        <v>550</v>
      </c>
      <c r="DV415" s="22" t="s">
        <v>551</v>
      </c>
      <c r="DW415" s="22" t="s">
        <v>552</v>
      </c>
      <c r="DX415" s="22" t="s">
        <v>553</v>
      </c>
      <c r="DY415" s="22" t="s">
        <v>554</v>
      </c>
      <c r="DZ415" s="22" t="s">
        <v>555</v>
      </c>
      <c r="EA415" s="22" t="s">
        <v>556</v>
      </c>
      <c r="EB415" s="22" t="s">
        <v>557</v>
      </c>
      <c r="EC415" s="22" t="s">
        <v>558</v>
      </c>
      <c r="ED415" s="22" t="s">
        <v>559</v>
      </c>
      <c r="EE415" s="22" t="s">
        <v>560</v>
      </c>
      <c r="EF415" s="22" t="s">
        <v>561</v>
      </c>
      <c r="EG415" s="22" t="s">
        <v>562</v>
      </c>
      <c r="EH415" s="22" t="s">
        <v>563</v>
      </c>
      <c r="EI415" s="22" t="s">
        <v>564</v>
      </c>
      <c r="EJ415" s="22" t="s">
        <v>565</v>
      </c>
      <c r="EK415" s="22" t="s">
        <v>566</v>
      </c>
      <c r="EL415" s="22" t="s">
        <v>567</v>
      </c>
      <c r="EM415" s="22" t="s">
        <v>568</v>
      </c>
      <c r="EN415" s="22" t="s">
        <v>569</v>
      </c>
      <c r="EO415" s="22" t="s">
        <v>570</v>
      </c>
      <c r="EP415" s="22" t="s">
        <v>571</v>
      </c>
      <c r="EQ415" s="22" t="s">
        <v>572</v>
      </c>
      <c r="ER415" s="22" t="s">
        <v>573</v>
      </c>
      <c r="ES415" s="22" t="s">
        <v>574</v>
      </c>
      <c r="ET415" s="22" t="s">
        <v>575</v>
      </c>
      <c r="EU415" s="22" t="s">
        <v>576</v>
      </c>
      <c r="EV415" s="22" t="s">
        <v>577</v>
      </c>
      <c r="EW415" s="22" t="s">
        <v>578</v>
      </c>
      <c r="EX415" s="22" t="s">
        <v>579</v>
      </c>
      <c r="EY415" s="22" t="s">
        <v>580</v>
      </c>
      <c r="EZ415" s="22" t="s">
        <v>581</v>
      </c>
      <c r="FA415" s="22" t="s">
        <v>582</v>
      </c>
      <c r="FB415" s="22" t="s">
        <v>583</v>
      </c>
      <c r="FC415" s="22" t="s">
        <v>584</v>
      </c>
      <c r="FD415" s="22" t="s">
        <v>585</v>
      </c>
      <c r="FE415" s="22" t="s">
        <v>586</v>
      </c>
      <c r="FF415" s="22" t="s">
        <v>587</v>
      </c>
      <c r="FG415" s="22" t="s">
        <v>588</v>
      </c>
      <c r="FH415" s="22" t="s">
        <v>589</v>
      </c>
      <c r="FI415" s="22" t="s">
        <v>590</v>
      </c>
      <c r="FJ415" s="22" t="s">
        <v>591</v>
      </c>
      <c r="FK415" s="22" t="s">
        <v>592</v>
      </c>
      <c r="FL415" s="22" t="s">
        <v>593</v>
      </c>
      <c r="FM415" s="22" t="s">
        <v>594</v>
      </c>
      <c r="FN415" s="22" t="s">
        <v>595</v>
      </c>
      <c r="FO415" s="22" t="s">
        <v>596</v>
      </c>
      <c r="FP415" s="22" t="s">
        <v>597</v>
      </c>
      <c r="FQ415" s="22" t="s">
        <v>598</v>
      </c>
      <c r="FR415" s="22" t="s">
        <v>599</v>
      </c>
      <c r="FS415" s="22" t="s">
        <v>600</v>
      </c>
      <c r="FT415" s="22" t="s">
        <v>601</v>
      </c>
      <c r="FU415" s="22" t="s">
        <v>602</v>
      </c>
      <c r="FV415" s="22" t="s">
        <v>603</v>
      </c>
      <c r="FW415" s="22" t="s">
        <v>604</v>
      </c>
      <c r="FX415" s="22" t="s">
        <v>605</v>
      </c>
      <c r="FY415" s="22" t="s">
        <v>606</v>
      </c>
      <c r="FZ415" s="22" t="s">
        <v>607</v>
      </c>
      <c r="GA415" s="22" t="s">
        <v>608</v>
      </c>
      <c r="GB415" s="22" t="s">
        <v>609</v>
      </c>
      <c r="GC415" s="22" t="s">
        <v>610</v>
      </c>
      <c r="GD415" s="22" t="s">
        <v>611</v>
      </c>
      <c r="GE415" s="22" t="s">
        <v>612</v>
      </c>
      <c r="GF415" s="22" t="s">
        <v>613</v>
      </c>
      <c r="GG415" s="22" t="s">
        <v>614</v>
      </c>
      <c r="GH415" s="22" t="s">
        <v>615</v>
      </c>
      <c r="GI415" s="22" t="s">
        <v>616</v>
      </c>
      <c r="GJ415" s="22" t="s">
        <v>617</v>
      </c>
      <c r="GK415" s="22" t="s">
        <v>618</v>
      </c>
      <c r="GL415" s="22" t="s">
        <v>619</v>
      </c>
      <c r="GM415" s="22" t="s">
        <v>620</v>
      </c>
      <c r="GN415" s="22" t="s">
        <v>621</v>
      </c>
      <c r="GO415" s="22" t="s">
        <v>622</v>
      </c>
      <c r="GP415" s="22" t="s">
        <v>623</v>
      </c>
      <c r="GQ415" s="22" t="s">
        <v>624</v>
      </c>
      <c r="GR415" s="22" t="s">
        <v>625</v>
      </c>
      <c r="GS415" s="22" t="s">
        <v>626</v>
      </c>
      <c r="GT415" s="22" t="s">
        <v>627</v>
      </c>
      <c r="GU415" s="22" t="s">
        <v>1279</v>
      </c>
      <c r="GV415" s="22" t="s">
        <v>1280</v>
      </c>
      <c r="GW415" s="22" t="s">
        <v>1281</v>
      </c>
      <c r="GX415" s="22" t="s">
        <v>1282</v>
      </c>
      <c r="GY415" s="22" t="s">
        <v>1283</v>
      </c>
      <c r="GZ415" s="22" t="s">
        <v>1284</v>
      </c>
      <c r="HA415" s="22" t="s">
        <v>1285</v>
      </c>
      <c r="HB415" s="22" t="s">
        <v>1286</v>
      </c>
      <c r="HC415" s="22" t="s">
        <v>628</v>
      </c>
      <c r="HD415" s="22" t="s">
        <v>629</v>
      </c>
      <c r="HE415" s="22" t="s">
        <v>630</v>
      </c>
      <c r="HF415" s="22" t="s">
        <v>631</v>
      </c>
      <c r="HG415" s="22" t="s">
        <v>632</v>
      </c>
      <c r="HH415" s="22" t="s">
        <v>633</v>
      </c>
      <c r="HI415" s="22" t="s">
        <v>634</v>
      </c>
      <c r="HJ415" s="22" t="s">
        <v>635</v>
      </c>
      <c r="HK415" s="22" t="s">
        <v>636</v>
      </c>
      <c r="HL415" s="22" t="s">
        <v>637</v>
      </c>
      <c r="HM415" s="22" t="s">
        <v>36</v>
      </c>
      <c r="HN415" s="22" t="s">
        <v>39</v>
      </c>
      <c r="HO415" s="22" t="s">
        <v>741</v>
      </c>
      <c r="HP415" s="22" t="s">
        <v>742</v>
      </c>
      <c r="HQ415" s="22" t="s">
        <v>743</v>
      </c>
      <c r="HR415" s="22" t="s">
        <v>744</v>
      </c>
      <c r="HS415" s="22" t="s">
        <v>745</v>
      </c>
      <c r="HT415" s="22" t="s">
        <v>746</v>
      </c>
      <c r="HU415" s="22" t="s">
        <v>747</v>
      </c>
      <c r="HV415" s="22" t="s">
        <v>748</v>
      </c>
      <c r="HW415" s="22" t="s">
        <v>749</v>
      </c>
      <c r="HX415" s="22" t="s">
        <v>750</v>
      </c>
      <c r="HY415" s="22" t="s">
        <v>751</v>
      </c>
      <c r="HZ415" s="22" t="s">
        <v>752</v>
      </c>
      <c r="IA415" s="22" t="s">
        <v>753</v>
      </c>
      <c r="IB415" s="22" t="s">
        <v>754</v>
      </c>
      <c r="IC415" s="22" t="s">
        <v>755</v>
      </c>
      <c r="ID415" s="22" t="s">
        <v>756</v>
      </c>
      <c r="IE415" s="22" t="s">
        <v>757</v>
      </c>
      <c r="IF415" s="22" t="s">
        <v>758</v>
      </c>
      <c r="IG415" s="22" t="s">
        <v>759</v>
      </c>
      <c r="IH415" s="22" t="s">
        <v>760</v>
      </c>
      <c r="II415" s="22" t="s">
        <v>761</v>
      </c>
      <c r="IJ415" s="22" t="s">
        <v>762</v>
      </c>
      <c r="IK415" s="22" t="s">
        <v>763</v>
      </c>
      <c r="IL415" s="22" t="s">
        <v>764</v>
      </c>
      <c r="IM415" s="22" t="s">
        <v>765</v>
      </c>
      <c r="IN415" s="22" t="s">
        <v>766</v>
      </c>
      <c r="IO415" s="22" t="s">
        <v>767</v>
      </c>
      <c r="IP415" s="22" t="s">
        <v>768</v>
      </c>
      <c r="IQ415" s="22" t="s">
        <v>769</v>
      </c>
      <c r="IR415" s="22" t="s">
        <v>770</v>
      </c>
      <c r="IS415" s="22" t="s">
        <v>771</v>
      </c>
      <c r="IT415" s="22" t="s">
        <v>772</v>
      </c>
      <c r="IU415" s="22" t="s">
        <v>773</v>
      </c>
      <c r="IV415" s="22" t="s">
        <v>774</v>
      </c>
      <c r="IW415" s="22" t="s">
        <v>775</v>
      </c>
      <c r="IX415" s="22" t="s">
        <v>776</v>
      </c>
      <c r="IY415" s="22" t="s">
        <v>777</v>
      </c>
      <c r="IZ415" s="22" t="s">
        <v>778</v>
      </c>
      <c r="JA415" s="22" t="s">
        <v>779</v>
      </c>
      <c r="JB415" s="22" t="s">
        <v>780</v>
      </c>
      <c r="JC415" s="22" t="s">
        <v>781</v>
      </c>
      <c r="JD415" s="22" t="s">
        <v>782</v>
      </c>
      <c r="JE415" s="22" t="s">
        <v>783</v>
      </c>
      <c r="JF415" s="22" t="s">
        <v>784</v>
      </c>
      <c r="JG415" s="22" t="s">
        <v>785</v>
      </c>
      <c r="JH415" s="22" t="s">
        <v>786</v>
      </c>
      <c r="JI415" s="22" t="s">
        <v>787</v>
      </c>
      <c r="JJ415" s="22" t="s">
        <v>788</v>
      </c>
      <c r="JK415" s="22" t="s">
        <v>789</v>
      </c>
      <c r="JL415" s="22" t="s">
        <v>790</v>
      </c>
      <c r="JM415" s="22" t="s">
        <v>791</v>
      </c>
      <c r="JN415" s="22" t="s">
        <v>792</v>
      </c>
      <c r="JO415" s="22" t="s">
        <v>793</v>
      </c>
      <c r="JP415" s="22" t="s">
        <v>794</v>
      </c>
      <c r="JQ415" s="22" t="s">
        <v>795</v>
      </c>
      <c r="JR415" s="22" t="s">
        <v>796</v>
      </c>
      <c r="JS415" s="22" t="s">
        <v>797</v>
      </c>
      <c r="JT415" s="22" t="s">
        <v>798</v>
      </c>
      <c r="JU415" s="22" t="s">
        <v>799</v>
      </c>
      <c r="JV415" s="22" t="s">
        <v>800</v>
      </c>
      <c r="JW415" s="22" t="s">
        <v>801</v>
      </c>
      <c r="JX415" s="22" t="s">
        <v>802</v>
      </c>
      <c r="JY415" s="22" t="s">
        <v>803</v>
      </c>
      <c r="JZ415" s="22" t="s">
        <v>804</v>
      </c>
      <c r="KA415" s="22" t="s">
        <v>805</v>
      </c>
      <c r="KB415" s="22" t="s">
        <v>806</v>
      </c>
      <c r="KC415" s="22" t="s">
        <v>807</v>
      </c>
      <c r="KD415" s="22" t="s">
        <v>808</v>
      </c>
      <c r="KE415" s="22" t="s">
        <v>809</v>
      </c>
      <c r="KF415" s="22" t="s">
        <v>810</v>
      </c>
      <c r="KG415" s="22" t="s">
        <v>811</v>
      </c>
      <c r="KH415" s="22" t="s">
        <v>812</v>
      </c>
      <c r="KI415" s="22" t="s">
        <v>813</v>
      </c>
      <c r="KJ415" s="22" t="s">
        <v>814</v>
      </c>
      <c r="KK415" s="22" t="s">
        <v>815</v>
      </c>
      <c r="KL415" s="22" t="s">
        <v>816</v>
      </c>
      <c r="KM415" s="22" t="s">
        <v>817</v>
      </c>
      <c r="KN415" s="22" t="s">
        <v>818</v>
      </c>
      <c r="KO415" s="22" t="s">
        <v>819</v>
      </c>
      <c r="KP415" s="22" t="s">
        <v>820</v>
      </c>
      <c r="KQ415" s="22" t="s">
        <v>821</v>
      </c>
      <c r="KR415" s="22" t="s">
        <v>822</v>
      </c>
      <c r="KS415" s="22" t="s">
        <v>823</v>
      </c>
      <c r="KT415" s="22" t="s">
        <v>824</v>
      </c>
      <c r="KU415" s="22" t="s">
        <v>825</v>
      </c>
      <c r="KV415" s="22" t="s">
        <v>826</v>
      </c>
      <c r="KW415" s="22" t="s">
        <v>827</v>
      </c>
      <c r="KX415" s="22" t="s">
        <v>828</v>
      </c>
      <c r="KY415" s="22" t="s">
        <v>829</v>
      </c>
      <c r="KZ415" s="22" t="s">
        <v>830</v>
      </c>
      <c r="LA415" s="22" t="s">
        <v>1287</v>
      </c>
      <c r="LB415" s="22" t="s">
        <v>1288</v>
      </c>
      <c r="LC415" s="22" t="s">
        <v>1289</v>
      </c>
      <c r="LD415" s="22" t="s">
        <v>1290</v>
      </c>
      <c r="LE415" s="22" t="s">
        <v>1291</v>
      </c>
      <c r="LF415" s="22" t="s">
        <v>1292</v>
      </c>
      <c r="LG415" s="22" t="s">
        <v>1293</v>
      </c>
      <c r="LH415" s="22" t="s">
        <v>1294</v>
      </c>
      <c r="LI415" s="22" t="s">
        <v>831</v>
      </c>
      <c r="LJ415" s="22" t="s">
        <v>832</v>
      </c>
      <c r="LK415" s="22" t="s">
        <v>833</v>
      </c>
      <c r="LL415" s="22" t="s">
        <v>834</v>
      </c>
      <c r="LM415" s="22" t="s">
        <v>835</v>
      </c>
      <c r="LN415" s="22" t="s">
        <v>836</v>
      </c>
      <c r="LO415" s="22" t="s">
        <v>837</v>
      </c>
      <c r="LP415" s="22" t="s">
        <v>838</v>
      </c>
      <c r="LQ415" s="22" t="s">
        <v>839</v>
      </c>
      <c r="LR415" s="22" t="s">
        <v>840</v>
      </c>
      <c r="LS415" s="22" t="s">
        <v>36</v>
      </c>
      <c r="LT415" s="22" t="s">
        <v>39</v>
      </c>
      <c r="LU415" s="22" t="s">
        <v>850</v>
      </c>
      <c r="LV415" s="22" t="s">
        <v>851</v>
      </c>
      <c r="LW415" s="22" t="s">
        <v>852</v>
      </c>
      <c r="LX415" s="22" t="s">
        <v>853</v>
      </c>
      <c r="LY415" s="22" t="s">
        <v>854</v>
      </c>
      <c r="LZ415" s="22" t="s">
        <v>855</v>
      </c>
      <c r="MA415" s="22" t="s">
        <v>856</v>
      </c>
      <c r="MB415" s="22" t="s">
        <v>857</v>
      </c>
      <c r="MC415" s="22" t="s">
        <v>858</v>
      </c>
      <c r="MD415" s="22" t="s">
        <v>36</v>
      </c>
      <c r="ME415" s="22" t="s">
        <v>39</v>
      </c>
      <c r="MF415" s="22" t="s">
        <v>877</v>
      </c>
      <c r="MG415" s="22" t="s">
        <v>878</v>
      </c>
      <c r="MH415" s="22" t="s">
        <v>879</v>
      </c>
      <c r="MI415" s="22" t="s">
        <v>880</v>
      </c>
      <c r="MJ415" s="22" t="s">
        <v>881</v>
      </c>
      <c r="MK415" s="22" t="s">
        <v>882</v>
      </c>
      <c r="ML415" s="22" t="s">
        <v>883</v>
      </c>
      <c r="MM415" s="22" t="s">
        <v>884</v>
      </c>
      <c r="MN415" s="22" t="s">
        <v>885</v>
      </c>
      <c r="MO415" s="22" t="s">
        <v>886</v>
      </c>
      <c r="MP415" s="22" t="s">
        <v>887</v>
      </c>
      <c r="MQ415" s="22" t="s">
        <v>888</v>
      </c>
      <c r="MR415" s="22" t="s">
        <v>889</v>
      </c>
      <c r="MS415" s="22" t="s">
        <v>890</v>
      </c>
      <c r="MT415" s="22" t="s">
        <v>891</v>
      </c>
      <c r="MU415" s="22" t="s">
        <v>892</v>
      </c>
      <c r="MV415" s="22" t="s">
        <v>893</v>
      </c>
      <c r="MW415" s="22" t="s">
        <v>894</v>
      </c>
      <c r="MX415" s="22" t="s">
        <v>36</v>
      </c>
      <c r="MY415" s="22" t="s">
        <v>39</v>
      </c>
      <c r="MZ415" s="22" t="s">
        <v>914</v>
      </c>
      <c r="NA415" s="22" t="s">
        <v>915</v>
      </c>
      <c r="NB415" s="22" t="s">
        <v>916</v>
      </c>
      <c r="NC415" s="22" t="s">
        <v>917</v>
      </c>
      <c r="ND415" s="22" t="s">
        <v>918</v>
      </c>
      <c r="NE415" s="22" t="s">
        <v>919</v>
      </c>
      <c r="NF415" s="22" t="s">
        <v>920</v>
      </c>
      <c r="NG415" s="22" t="s">
        <v>921</v>
      </c>
      <c r="NH415" s="22" t="s">
        <v>922</v>
      </c>
      <c r="NI415" s="22" t="s">
        <v>923</v>
      </c>
      <c r="NJ415" s="22" t="s">
        <v>924</v>
      </c>
      <c r="NK415" s="22" t="s">
        <v>925</v>
      </c>
      <c r="NL415" s="22" t="s">
        <v>926</v>
      </c>
      <c r="NM415" s="22" t="s">
        <v>927</v>
      </c>
      <c r="NN415" s="22" t="s">
        <v>928</v>
      </c>
      <c r="NO415" s="22" t="s">
        <v>929</v>
      </c>
      <c r="NP415" s="22" t="s">
        <v>930</v>
      </c>
      <c r="NQ415" s="22" t="s">
        <v>931</v>
      </c>
      <c r="NR415" s="22" t="s">
        <v>935</v>
      </c>
      <c r="NS415" s="22" t="s">
        <v>936</v>
      </c>
      <c r="NT415" s="22" t="s">
        <v>36</v>
      </c>
      <c r="NU415" s="22" t="s">
        <v>39</v>
      </c>
      <c r="NV415" s="22" t="s">
        <v>949</v>
      </c>
      <c r="NW415" s="22" t="s">
        <v>950</v>
      </c>
      <c r="NX415" s="22" t="s">
        <v>951</v>
      </c>
      <c r="NY415" s="22" t="s">
        <v>952</v>
      </c>
      <c r="NZ415" s="22" t="s">
        <v>953</v>
      </c>
      <c r="OA415" s="22" t="s">
        <v>954</v>
      </c>
      <c r="OB415" s="22" t="s">
        <v>955</v>
      </c>
      <c r="OC415" s="22" t="s">
        <v>956</v>
      </c>
      <c r="OD415" s="22" t="s">
        <v>957</v>
      </c>
      <c r="OE415" s="22" t="s">
        <v>958</v>
      </c>
      <c r="OF415" s="22" t="s">
        <v>959</v>
      </c>
      <c r="OG415" s="22" t="s">
        <v>960</v>
      </c>
      <c r="OH415" s="22" t="s">
        <v>1154</v>
      </c>
      <c r="OI415" s="22" t="s">
        <v>40</v>
      </c>
      <c r="OJ415" s="22" t="s">
        <v>36</v>
      </c>
      <c r="OK415" s="22" t="s">
        <v>39</v>
      </c>
      <c r="OL415" s="22" t="s">
        <v>1136</v>
      </c>
      <c r="OM415" s="22" t="s">
        <v>1137</v>
      </c>
      <c r="ON415" s="22" t="s">
        <v>1138</v>
      </c>
      <c r="OO415" s="22" t="s">
        <v>1139</v>
      </c>
      <c r="OP415" s="22" t="s">
        <v>1140</v>
      </c>
      <c r="OQ415" s="22" t="s">
        <v>1141</v>
      </c>
      <c r="OR415" s="22" t="s">
        <v>1142</v>
      </c>
      <c r="OS415" s="22" t="s">
        <v>1143</v>
      </c>
      <c r="OT415" s="22" t="s">
        <v>1144</v>
      </c>
      <c r="OU415" s="22" t="s">
        <v>1145</v>
      </c>
      <c r="OV415" s="22" t="s">
        <v>1146</v>
      </c>
      <c r="OW415" s="22" t="s">
        <v>1147</v>
      </c>
      <c r="OX415" s="22" t="s">
        <v>1148</v>
      </c>
      <c r="OY415" s="22" t="s">
        <v>1149</v>
      </c>
      <c r="OZ415" s="22" t="s">
        <v>1150</v>
      </c>
      <c r="PA415" s="22" t="s">
        <v>1151</v>
      </c>
      <c r="PB415" s="22" t="s">
        <v>1152</v>
      </c>
      <c r="PC415" s="22" t="s">
        <v>1153</v>
      </c>
    </row>
    <row r="416" spans="1:419">
      <c r="A416" s="22" t="s">
        <v>41</v>
      </c>
      <c r="B416" s="22" t="s">
        <v>42</v>
      </c>
      <c r="C416" s="22">
        <v>180675.68</v>
      </c>
      <c r="D416" s="22">
        <v>196090.14</v>
      </c>
      <c r="E416" s="22">
        <v>143570.31</v>
      </c>
      <c r="F416" s="22">
        <v>197773.33</v>
      </c>
      <c r="G416" s="22">
        <v>199194.61</v>
      </c>
      <c r="H416" s="22">
        <v>195213.53</v>
      </c>
      <c r="I416" s="22">
        <v>129484.42</v>
      </c>
      <c r="J416" s="22">
        <v>137427.20000000001</v>
      </c>
      <c r="K416" s="22">
        <v>186007.71</v>
      </c>
      <c r="L416" s="22">
        <v>242472.42</v>
      </c>
      <c r="M416" s="22">
        <v>267694.71000000002</v>
      </c>
      <c r="N416" s="22">
        <v>205930.83</v>
      </c>
      <c r="O416" s="22">
        <v>268113.01</v>
      </c>
      <c r="P416" s="22">
        <v>270742.94</v>
      </c>
      <c r="Q416" s="22">
        <v>263376.39</v>
      </c>
      <c r="R416" s="22">
        <v>179866.46</v>
      </c>
      <c r="S416" s="22">
        <v>194563.7</v>
      </c>
      <c r="T416" s="22">
        <v>251859.93</v>
      </c>
      <c r="U416" s="22">
        <v>216600.35</v>
      </c>
      <c r="V416" s="22">
        <v>238180.96</v>
      </c>
      <c r="W416" s="22">
        <v>181086.43</v>
      </c>
      <c r="X416" s="22">
        <v>238998.13</v>
      </c>
      <c r="Y416" s="22">
        <v>241201.67</v>
      </c>
      <c r="Z416" s="22">
        <v>235029.45</v>
      </c>
      <c r="AA416" s="22">
        <v>159247.85999999999</v>
      </c>
      <c r="AB416" s="22">
        <v>171562.25</v>
      </c>
      <c r="AC416" s="22">
        <v>224468.01</v>
      </c>
      <c r="AD416" s="22">
        <v>156219.39000000001</v>
      </c>
      <c r="AE416" s="22">
        <v>167072.70000000001</v>
      </c>
      <c r="AF416" s="22">
        <v>120461.83</v>
      </c>
      <c r="AG416" s="22">
        <v>167996.51</v>
      </c>
      <c r="AH416" s="22">
        <v>168709.38</v>
      </c>
      <c r="AI416" s="22">
        <v>166712.57999999999</v>
      </c>
      <c r="AJ416" s="22">
        <v>113396.73</v>
      </c>
      <c r="AK416" s="22">
        <v>117380.62</v>
      </c>
      <c r="AL416" s="22">
        <v>160927.26</v>
      </c>
      <c r="AM416" s="22">
        <v>213621.23</v>
      </c>
      <c r="AN416" s="22">
        <v>233565.92</v>
      </c>
      <c r="AO416" s="22">
        <v>178352.59</v>
      </c>
      <c r="AP416" s="22">
        <v>233319.4</v>
      </c>
      <c r="AQ416" s="22">
        <v>235152.05</v>
      </c>
      <c r="AR416" s="22">
        <v>230018.71</v>
      </c>
      <c r="AS416" s="22">
        <v>160189.76999999999</v>
      </c>
      <c r="AT416" s="22">
        <v>170431.47</v>
      </c>
      <c r="AU416" s="22">
        <v>222088.54</v>
      </c>
      <c r="AV416" s="22">
        <v>189452.2</v>
      </c>
      <c r="AW416" s="22">
        <v>206009.63</v>
      </c>
      <c r="AX416" s="22">
        <v>155166.84</v>
      </c>
      <c r="AY416" s="22">
        <v>206132.31</v>
      </c>
      <c r="AZ416" s="22">
        <v>207568.83</v>
      </c>
      <c r="BA416" s="22">
        <v>203545.08</v>
      </c>
      <c r="BB416" s="22">
        <v>140929.98000000001</v>
      </c>
      <c r="BC416" s="22">
        <v>148957.9</v>
      </c>
      <c r="BD416" s="22">
        <v>196505.7</v>
      </c>
      <c r="BE416" s="22">
        <v>159204.19</v>
      </c>
      <c r="BF416" s="22">
        <v>160030.1</v>
      </c>
      <c r="BG416" s="22">
        <v>159577.26</v>
      </c>
      <c r="BH416" s="22">
        <v>161449.03</v>
      </c>
      <c r="BI416" s="22">
        <v>183018.94</v>
      </c>
      <c r="BJ416" s="22">
        <v>179241.17</v>
      </c>
      <c r="BK416" s="22">
        <v>146210.74</v>
      </c>
      <c r="BL416" s="22">
        <v>153747.89000000001</v>
      </c>
      <c r="BM416" s="22">
        <v>163631.78</v>
      </c>
      <c r="BN416" s="22">
        <v>206093.91</v>
      </c>
      <c r="BO416" s="22">
        <v>211256.73</v>
      </c>
      <c r="BP416" s="22">
        <v>208292.69</v>
      </c>
      <c r="BQ416" s="22">
        <v>213567.6</v>
      </c>
      <c r="BR416" s="22">
        <v>237353.89</v>
      </c>
      <c r="BS416" s="22">
        <v>231201.41</v>
      </c>
      <c r="BT416" s="22">
        <v>186523.97</v>
      </c>
      <c r="BU416" s="22">
        <v>198798.97</v>
      </c>
      <c r="BV416" s="22">
        <v>211722.95</v>
      </c>
      <c r="BW416" s="22">
        <v>185433.49</v>
      </c>
      <c r="BX416" s="22">
        <v>189231.58</v>
      </c>
      <c r="BY416" s="22">
        <v>187056.85</v>
      </c>
      <c r="BZ416" s="22">
        <v>191217.11</v>
      </c>
      <c r="CA416" s="22">
        <v>213549.64</v>
      </c>
      <c r="CB416" s="22">
        <v>208263.36</v>
      </c>
      <c r="CC416" s="22">
        <v>168352.91</v>
      </c>
      <c r="CD416" s="22">
        <v>178899.73</v>
      </c>
      <c r="CE416" s="22">
        <v>190459.99</v>
      </c>
      <c r="CF416" s="22">
        <v>136613.44</v>
      </c>
      <c r="CG416" s="22">
        <v>133979.79999999999</v>
      </c>
      <c r="CH416" s="22">
        <v>135529.69</v>
      </c>
      <c r="CI416" s="22">
        <v>134665.07999999999</v>
      </c>
      <c r="CJ416" s="22">
        <v>154091.93</v>
      </c>
      <c r="CK416" s="22">
        <v>152267.44</v>
      </c>
      <c r="CL416" s="22">
        <v>129074.27</v>
      </c>
      <c r="CM416" s="22">
        <v>132714.37</v>
      </c>
      <c r="CN416" s="22">
        <v>140500.23000000001</v>
      </c>
      <c r="CO416" s="22">
        <v>179713.83</v>
      </c>
      <c r="CP416" s="22">
        <v>181103.16</v>
      </c>
      <c r="CQ416" s="22">
        <v>180323.56</v>
      </c>
      <c r="CR416" s="22">
        <v>182612.41</v>
      </c>
      <c r="CS416" s="22">
        <v>204037.5</v>
      </c>
      <c r="CT416" s="22">
        <v>200019.27</v>
      </c>
      <c r="CU416" s="22">
        <v>166106.26</v>
      </c>
      <c r="CV416" s="22">
        <v>174123.15</v>
      </c>
      <c r="CW416" s="22">
        <v>184702.27</v>
      </c>
      <c r="CX416" s="22">
        <v>160967.47</v>
      </c>
      <c r="CY416" s="22">
        <v>161093.51999999999</v>
      </c>
      <c r="CZ416" s="22">
        <v>161044.63</v>
      </c>
      <c r="DA416" s="22">
        <v>162304.89000000001</v>
      </c>
      <c r="DB416" s="22">
        <v>182439.84</v>
      </c>
      <c r="DC416" s="22">
        <v>179214.69</v>
      </c>
      <c r="DD416" s="22">
        <v>149633.39000000001</v>
      </c>
      <c r="DE416" s="22">
        <v>156067.99</v>
      </c>
      <c r="DF416" s="22">
        <v>165410.35</v>
      </c>
      <c r="DG416" s="22" t="s">
        <v>41</v>
      </c>
      <c r="DH416" s="22" t="s">
        <v>42</v>
      </c>
      <c r="DI416" s="22">
        <v>184985.28</v>
      </c>
      <c r="DJ416" s="22">
        <v>201244.1</v>
      </c>
      <c r="DK416" s="22">
        <v>147146.32</v>
      </c>
      <c r="DL416" s="22">
        <v>203054.72</v>
      </c>
      <c r="DM416" s="22">
        <v>204592.68</v>
      </c>
      <c r="DN416" s="22">
        <v>200284.79</v>
      </c>
      <c r="DO416" s="22">
        <v>131904.10999999999</v>
      </c>
      <c r="DP416" s="22">
        <v>140498.92000000001</v>
      </c>
      <c r="DQ416" s="22">
        <v>190480.78</v>
      </c>
      <c r="DR416" s="22">
        <v>251363.3</v>
      </c>
      <c r="DS416" s="22">
        <v>275298.46999999997</v>
      </c>
      <c r="DT416" s="22">
        <v>213830.91</v>
      </c>
      <c r="DU416" s="22">
        <v>278456.98</v>
      </c>
      <c r="DV416" s="22">
        <v>281264.14</v>
      </c>
      <c r="DW416" s="22">
        <v>273401.17</v>
      </c>
      <c r="DX416" s="22">
        <v>186010.14</v>
      </c>
      <c r="DY416" s="22">
        <v>201697.79</v>
      </c>
      <c r="DZ416" s="22">
        <v>258604.41</v>
      </c>
      <c r="EA416" s="22">
        <v>223419.81</v>
      </c>
      <c r="EB416" s="22">
        <v>244386.21</v>
      </c>
      <c r="EC416" s="22">
        <v>187103.12</v>
      </c>
      <c r="ED416" s="22">
        <v>247059.63</v>
      </c>
      <c r="EE416" s="22">
        <v>249415.82</v>
      </c>
      <c r="EF416" s="22">
        <v>242816.05</v>
      </c>
      <c r="EG416" s="22">
        <v>163751.82999999999</v>
      </c>
      <c r="EH416" s="22">
        <v>176919.21</v>
      </c>
      <c r="EI416" s="22">
        <v>229901.69</v>
      </c>
      <c r="EJ416" s="22">
        <v>156219.39000000001</v>
      </c>
      <c r="EK416" s="22">
        <v>167072.70000000001</v>
      </c>
      <c r="EL416" s="22">
        <v>120461.83</v>
      </c>
      <c r="EM416" s="22">
        <v>167996.51</v>
      </c>
      <c r="EN416" s="22">
        <v>168709.38</v>
      </c>
      <c r="EO416" s="22">
        <v>166712.57999999999</v>
      </c>
      <c r="EP416" s="22">
        <v>113396.73</v>
      </c>
      <c r="EQ416" s="22">
        <v>117380.62</v>
      </c>
      <c r="ER416" s="22">
        <v>160927.26</v>
      </c>
      <c r="ES416" s="22">
        <v>215816.53</v>
      </c>
      <c r="ET416" s="22">
        <v>233565.92</v>
      </c>
      <c r="EU416" s="22">
        <v>180399.59</v>
      </c>
      <c r="EV416" s="22">
        <v>235702.37</v>
      </c>
      <c r="EW416" s="22">
        <v>237557.38</v>
      </c>
      <c r="EX416" s="22">
        <v>232361.41</v>
      </c>
      <c r="EY416" s="22">
        <v>162015.18</v>
      </c>
      <c r="EZ416" s="22">
        <v>172381.83</v>
      </c>
      <c r="FA416" s="22">
        <v>222088.54</v>
      </c>
      <c r="FB416" s="22">
        <v>190907.6</v>
      </c>
      <c r="FC416" s="22">
        <v>206009.63</v>
      </c>
      <c r="FD416" s="22">
        <v>156523.93</v>
      </c>
      <c r="FE416" s="22">
        <v>207712.13</v>
      </c>
      <c r="FF416" s="22">
        <v>209163.48</v>
      </c>
      <c r="FG416" s="22">
        <v>205098.2</v>
      </c>
      <c r="FH416" s="22">
        <v>142140.16</v>
      </c>
      <c r="FI416" s="22">
        <v>150250.92000000001</v>
      </c>
      <c r="FJ416" s="22">
        <v>196505.7</v>
      </c>
      <c r="FK416" s="22">
        <v>162529.91</v>
      </c>
      <c r="FL416" s="22">
        <v>163838.66</v>
      </c>
      <c r="FM416" s="22">
        <v>163106.67000000001</v>
      </c>
      <c r="FN416" s="22">
        <v>165377.92000000001</v>
      </c>
      <c r="FO416" s="22">
        <v>187550.35</v>
      </c>
      <c r="FP416" s="22">
        <v>183452.24</v>
      </c>
      <c r="FQ416" s="22">
        <v>148606.75</v>
      </c>
      <c r="FR416" s="22">
        <v>156783</v>
      </c>
      <c r="FS416" s="22">
        <v>167094.92000000001</v>
      </c>
      <c r="FT416" s="22">
        <v>209925.81</v>
      </c>
      <c r="FU416" s="22">
        <v>215667.74</v>
      </c>
      <c r="FV416" s="22">
        <v>212368.66</v>
      </c>
      <c r="FW416" s="22">
        <v>218111.3</v>
      </c>
      <c r="FX416" s="22">
        <v>242423.51</v>
      </c>
      <c r="FY416" s="22">
        <v>235917.77</v>
      </c>
      <c r="FZ416" s="22">
        <v>189350.03</v>
      </c>
      <c r="GA416" s="22">
        <v>202329.83</v>
      </c>
      <c r="GB416" s="22">
        <v>215690.98</v>
      </c>
      <c r="GC416" s="22">
        <v>189392.41</v>
      </c>
      <c r="GD416" s="22">
        <v>193745.1</v>
      </c>
      <c r="GE416" s="22">
        <v>191249.65</v>
      </c>
      <c r="GF416" s="22">
        <v>195864.63</v>
      </c>
      <c r="GG416" s="22">
        <v>218818.09</v>
      </c>
      <c r="GH416" s="22">
        <v>213175.06</v>
      </c>
      <c r="GI416" s="22">
        <v>171283.46</v>
      </c>
      <c r="GJ416" s="22">
        <v>182542.04</v>
      </c>
      <c r="GK416" s="22">
        <v>194570.78</v>
      </c>
      <c r="GL416" s="22">
        <v>136613.44</v>
      </c>
      <c r="GM416" s="22">
        <v>133979.79999999999</v>
      </c>
      <c r="GN416" s="22">
        <v>135529.69</v>
      </c>
      <c r="GO416" s="22">
        <v>134665.07999999999</v>
      </c>
      <c r="GP416" s="22">
        <v>154091.93</v>
      </c>
      <c r="GQ416" s="22">
        <v>152267.44</v>
      </c>
      <c r="GR416" s="22">
        <v>129074.27</v>
      </c>
      <c r="GS416" s="22">
        <v>132714.37</v>
      </c>
      <c r="GT416" s="22">
        <v>140500.23000000001</v>
      </c>
      <c r="GU416" s="22">
        <v>179713.83</v>
      </c>
      <c r="GV416" s="22">
        <v>181103.16</v>
      </c>
      <c r="GW416" s="22">
        <v>180323.56</v>
      </c>
      <c r="GX416" s="22">
        <v>182612.41</v>
      </c>
      <c r="GY416" s="22">
        <v>204037.5</v>
      </c>
      <c r="GZ416" s="22">
        <v>200019.27</v>
      </c>
      <c r="HA416" s="22">
        <v>166106.26</v>
      </c>
      <c r="HB416" s="22">
        <v>174123.15</v>
      </c>
      <c r="HC416" s="22">
        <v>184702.27</v>
      </c>
      <c r="HD416" s="22">
        <v>160967.47</v>
      </c>
      <c r="HE416" s="22">
        <v>161093.51999999999</v>
      </c>
      <c r="HF416" s="22">
        <v>161044.63</v>
      </c>
      <c r="HG416" s="22">
        <v>162304.89000000001</v>
      </c>
      <c r="HH416" s="22">
        <v>182439.84</v>
      </c>
      <c r="HI416" s="22">
        <v>179214.69</v>
      </c>
      <c r="HJ416" s="22">
        <v>149633.39000000001</v>
      </c>
      <c r="HK416" s="22">
        <v>156067.99</v>
      </c>
      <c r="HL416" s="22">
        <v>165410.35</v>
      </c>
      <c r="HM416" s="22" t="s">
        <v>41</v>
      </c>
      <c r="HN416" s="22" t="s">
        <v>42</v>
      </c>
      <c r="HO416" s="22">
        <v>172574.17</v>
      </c>
      <c r="HP416" s="22">
        <v>185648.65</v>
      </c>
      <c r="HQ416" s="22">
        <v>135855.63</v>
      </c>
      <c r="HR416" s="22">
        <v>186933.99</v>
      </c>
      <c r="HS416" s="22">
        <v>187982.74</v>
      </c>
      <c r="HT416" s="22">
        <v>185045.14</v>
      </c>
      <c r="HU416" s="22">
        <v>125461.81</v>
      </c>
      <c r="HV416" s="22">
        <v>131322.70000000001</v>
      </c>
      <c r="HW416" s="22">
        <v>177616.16</v>
      </c>
      <c r="HX416" s="22">
        <v>248414.05</v>
      </c>
      <c r="HY416" s="22">
        <v>269914.96000000002</v>
      </c>
      <c r="HZ416" s="22">
        <v>212269.65</v>
      </c>
      <c r="IA416" s="22">
        <v>272686.33</v>
      </c>
      <c r="IB416" s="22">
        <v>275135.40000000002</v>
      </c>
      <c r="IC416" s="22">
        <v>268275.46000000002</v>
      </c>
      <c r="ID416" s="22">
        <v>187997.8</v>
      </c>
      <c r="IE416" s="22">
        <v>201684.27</v>
      </c>
      <c r="IF416" s="22">
        <v>255426.56</v>
      </c>
      <c r="IG416" s="22">
        <v>217498.3</v>
      </c>
      <c r="IH416" s="22">
        <v>235783.14</v>
      </c>
      <c r="II416" s="22">
        <v>182430.15</v>
      </c>
      <c r="IJ416" s="22">
        <v>238022.49</v>
      </c>
      <c r="IK416" s="22">
        <v>239975.82</v>
      </c>
      <c r="IL416" s="22">
        <v>234504.47</v>
      </c>
      <c r="IM416" s="22">
        <v>163071.37</v>
      </c>
      <c r="IN416" s="22">
        <v>173987.45</v>
      </c>
      <c r="IO416" s="22">
        <v>223693.35</v>
      </c>
      <c r="IP416" s="22">
        <v>156220.78</v>
      </c>
      <c r="IQ416" s="22">
        <v>167074.1</v>
      </c>
      <c r="IR416" s="22">
        <v>120463.23</v>
      </c>
      <c r="IS416" s="22">
        <v>167997.9</v>
      </c>
      <c r="IT416" s="22">
        <v>168710.78</v>
      </c>
      <c r="IU416" s="22">
        <v>166713.98000000001</v>
      </c>
      <c r="IV416" s="22">
        <v>113398.13</v>
      </c>
      <c r="IW416" s="22">
        <v>117382.02</v>
      </c>
      <c r="IX416" s="22">
        <v>160928.66</v>
      </c>
      <c r="IY416" s="22">
        <v>228004.63</v>
      </c>
      <c r="IZ416" s="22">
        <v>246853.98</v>
      </c>
      <c r="JA416" s="22">
        <v>192896.83</v>
      </c>
      <c r="JB416" s="22">
        <v>249190.76</v>
      </c>
      <c r="JC416" s="22">
        <v>251235.57</v>
      </c>
      <c r="JD416" s="22">
        <v>245507.98</v>
      </c>
      <c r="JE416" s="22">
        <v>172631.46</v>
      </c>
      <c r="JF416" s="22">
        <v>184058.75</v>
      </c>
      <c r="JG416" s="22">
        <v>234575.87</v>
      </c>
      <c r="JH416" s="22">
        <v>199128.26</v>
      </c>
      <c r="JI416" s="22">
        <v>214958.04</v>
      </c>
      <c r="JJ416" s="22">
        <v>164947.01</v>
      </c>
      <c r="JK416" s="22">
        <v>216793.03</v>
      </c>
      <c r="JL416" s="22">
        <v>218369.89</v>
      </c>
      <c r="JM416" s="22">
        <v>213953.06</v>
      </c>
      <c r="JN416" s="22">
        <v>149319.4</v>
      </c>
      <c r="JO416" s="22">
        <v>158131.54</v>
      </c>
      <c r="JP416" s="22">
        <v>204937.44</v>
      </c>
      <c r="JQ416" s="22">
        <v>152010.54</v>
      </c>
      <c r="JR416" s="22">
        <v>150965.51</v>
      </c>
      <c r="JS416" s="22">
        <v>151595.99</v>
      </c>
      <c r="JT416" s="22">
        <v>151999.01</v>
      </c>
      <c r="JU416" s="22">
        <v>172601.74</v>
      </c>
      <c r="JV416" s="22">
        <v>169850.15</v>
      </c>
      <c r="JW416" s="22">
        <v>141860.29999999999</v>
      </c>
      <c r="JX416" s="22">
        <v>147350.09</v>
      </c>
      <c r="JY416" s="22">
        <v>156184.81</v>
      </c>
      <c r="JZ416" s="22">
        <v>204793.52</v>
      </c>
      <c r="KA416" s="22">
        <v>209017.99</v>
      </c>
      <c r="KB416" s="22">
        <v>206596.74</v>
      </c>
      <c r="KC416" s="22">
        <v>211108.86</v>
      </c>
      <c r="KD416" s="22">
        <v>233958.1</v>
      </c>
      <c r="KE416" s="22">
        <v>228391.36</v>
      </c>
      <c r="KF416" s="22">
        <v>186900.49</v>
      </c>
      <c r="KG416" s="22">
        <v>198006.86</v>
      </c>
      <c r="KH416" s="22">
        <v>210311.95</v>
      </c>
      <c r="KI416" s="22">
        <v>183208.36</v>
      </c>
      <c r="KJ416" s="22">
        <v>185779.31</v>
      </c>
      <c r="KK416" s="22">
        <v>184314.92</v>
      </c>
      <c r="KL416" s="22">
        <v>187501.7</v>
      </c>
      <c r="KM416" s="22">
        <v>209024.65</v>
      </c>
      <c r="KN416" s="22">
        <v>204438.98</v>
      </c>
      <c r="KO416" s="22">
        <v>168089.9</v>
      </c>
      <c r="KP416" s="22">
        <v>177238.9</v>
      </c>
      <c r="KQ416" s="22">
        <v>188165.87</v>
      </c>
      <c r="KR416" s="22">
        <v>136613.88</v>
      </c>
      <c r="KS416" s="22">
        <v>133980.24</v>
      </c>
      <c r="KT416" s="22">
        <v>135530.14000000001</v>
      </c>
      <c r="KU416" s="22">
        <v>134665.51999999999</v>
      </c>
      <c r="KV416" s="22">
        <v>154092.37</v>
      </c>
      <c r="KW416" s="22">
        <v>152267.88</v>
      </c>
      <c r="KX416" s="22">
        <v>129074.71</v>
      </c>
      <c r="KY416" s="22">
        <v>132714.81</v>
      </c>
      <c r="KZ416" s="22">
        <v>140500.67000000001</v>
      </c>
      <c r="LA416" s="22">
        <v>188004.84</v>
      </c>
      <c r="LB416" s="22">
        <v>190425.36</v>
      </c>
      <c r="LC416" s="22">
        <v>189048.35</v>
      </c>
      <c r="LD416" s="22">
        <v>192130.64</v>
      </c>
      <c r="LE416" s="22">
        <v>213810.99</v>
      </c>
      <c r="LF416" s="22">
        <v>209270.85</v>
      </c>
      <c r="LG416" s="22">
        <v>172984.43</v>
      </c>
      <c r="LH416" s="22">
        <v>182042.59</v>
      </c>
      <c r="LI416" s="22">
        <v>193202.76</v>
      </c>
      <c r="LJ416" s="22">
        <v>166468.25</v>
      </c>
      <c r="LK416" s="22">
        <v>167294.89000000001</v>
      </c>
      <c r="LL416" s="22">
        <v>166840.12</v>
      </c>
      <c r="LM416" s="22">
        <v>168639.39</v>
      </c>
      <c r="LN416" s="22">
        <v>188946.83</v>
      </c>
      <c r="LO416" s="22">
        <v>185367.24</v>
      </c>
      <c r="LP416" s="22">
        <v>154174.81</v>
      </c>
      <c r="LQ416" s="22">
        <v>161316.54999999999</v>
      </c>
      <c r="LR416" s="22">
        <v>171104.56</v>
      </c>
      <c r="LS416" s="22" t="s">
        <v>41</v>
      </c>
      <c r="LT416" s="22" t="s">
        <v>42</v>
      </c>
      <c r="LU416" s="22">
        <v>91755.290999999997</v>
      </c>
      <c r="LV416" s="22">
        <v>143763.54999999999</v>
      </c>
      <c r="LW416" s="22">
        <v>158381.26</v>
      </c>
      <c r="LX416" s="22">
        <v>149493.42000000001</v>
      </c>
      <c r="LY416" s="22">
        <v>161234.15</v>
      </c>
      <c r="LZ416" s="22">
        <v>167151.28</v>
      </c>
      <c r="MA416" s="22">
        <v>159471.79999999999</v>
      </c>
      <c r="MB416" s="22">
        <v>122321.86</v>
      </c>
      <c r="MC416" s="22">
        <v>137643.43</v>
      </c>
      <c r="MD416" s="22" t="s">
        <v>41</v>
      </c>
      <c r="ME416" s="22" t="s">
        <v>42</v>
      </c>
      <c r="MF416" s="22">
        <v>401344.49</v>
      </c>
      <c r="MG416" s="22">
        <v>428046.43</v>
      </c>
      <c r="MH416" s="22">
        <v>412608.19</v>
      </c>
      <c r="MI416" s="22">
        <v>434668.98</v>
      </c>
      <c r="MJ416" s="22">
        <v>467462.7</v>
      </c>
      <c r="MK416" s="22">
        <v>449830.82</v>
      </c>
      <c r="ML416" s="22">
        <v>350223.02</v>
      </c>
      <c r="MM416" s="22">
        <v>385400.93</v>
      </c>
      <c r="MN416" s="22">
        <v>407938.7</v>
      </c>
      <c r="MO416" s="22">
        <v>422517.1</v>
      </c>
      <c r="MP416" s="22">
        <v>449223.24</v>
      </c>
      <c r="MQ416" s="22">
        <v>433782.57</v>
      </c>
      <c r="MR416" s="22">
        <v>455846.97</v>
      </c>
      <c r="MS416" s="22">
        <v>488648.01</v>
      </c>
      <c r="MT416" s="22">
        <v>471013.01</v>
      </c>
      <c r="MU416" s="22">
        <v>371386.38</v>
      </c>
      <c r="MV416" s="22">
        <v>406570.51</v>
      </c>
      <c r="MW416" s="22">
        <v>429124.34</v>
      </c>
      <c r="MX416" s="22" t="s">
        <v>41</v>
      </c>
      <c r="MY416" s="22" t="s">
        <v>42</v>
      </c>
      <c r="MZ416" s="22">
        <v>746.15092000000004</v>
      </c>
      <c r="NA416" s="22">
        <v>749.49355000000003</v>
      </c>
      <c r="NB416" s="22">
        <v>776.33451000000002</v>
      </c>
      <c r="NC416" s="22">
        <v>758.23442</v>
      </c>
      <c r="ND416" s="22">
        <v>782.27135999999996</v>
      </c>
      <c r="NE416" s="22">
        <v>794.32650000000001</v>
      </c>
      <c r="NF416" s="22">
        <v>778.42790000000002</v>
      </c>
      <c r="NG416" s="22">
        <v>701.98195999999996</v>
      </c>
      <c r="NH416" s="22">
        <v>733.70173999999997</v>
      </c>
      <c r="NI416" s="22">
        <v>526.72451999999998</v>
      </c>
      <c r="NJ416" s="22">
        <v>530.06181000000004</v>
      </c>
      <c r="NK416" s="22">
        <v>556.85982000000001</v>
      </c>
      <c r="NL416" s="22">
        <v>538.78868999999997</v>
      </c>
      <c r="NM416" s="22">
        <v>562.78718000000003</v>
      </c>
      <c r="NN416" s="22">
        <v>574.82302000000004</v>
      </c>
      <c r="NO416" s="22">
        <v>558.94985999999994</v>
      </c>
      <c r="NP416" s="22">
        <v>482.62624</v>
      </c>
      <c r="NQ416" s="22">
        <v>514.29526999999996</v>
      </c>
      <c r="NR416" s="22">
        <v>869.12132999999994</v>
      </c>
      <c r="NS416" s="22">
        <v>649.55726000000004</v>
      </c>
      <c r="NT416" s="22" t="s">
        <v>41</v>
      </c>
      <c r="NU416" s="22" t="s">
        <v>42</v>
      </c>
      <c r="NV416" s="22">
        <v>86.944687000000002</v>
      </c>
      <c r="NW416" s="22">
        <v>43.562241999999998</v>
      </c>
      <c r="NX416" s="22">
        <v>24.744765999999998</v>
      </c>
      <c r="NY416" s="22">
        <v>26.994064999999999</v>
      </c>
      <c r="NZ416" s="22">
        <v>17.466835</v>
      </c>
      <c r="OA416" s="22">
        <v>24.744765999999998</v>
      </c>
      <c r="OB416" s="22">
        <v>26.994064999999999</v>
      </c>
      <c r="OC416" s="22">
        <v>17.466835</v>
      </c>
      <c r="OD416" s="22">
        <v>91.433387999999994</v>
      </c>
      <c r="OE416" s="22">
        <v>91.433387999999994</v>
      </c>
      <c r="OF416" s="22">
        <v>200.51311999999999</v>
      </c>
      <c r="OG416" s="22">
        <v>65.516137000000001</v>
      </c>
      <c r="OH416" s="22">
        <v>289.40872999999999</v>
      </c>
      <c r="OI416" s="22">
        <v>51.246219000000004</v>
      </c>
      <c r="OJ416" s="22" t="s">
        <v>41</v>
      </c>
      <c r="OK416" s="22" t="s">
        <v>42</v>
      </c>
      <c r="OL416" s="22">
        <v>86633.767999999996</v>
      </c>
      <c r="OM416" s="22">
        <v>90947.55</v>
      </c>
      <c r="ON416" s="22">
        <v>62940.597000000002</v>
      </c>
      <c r="OO416" s="22">
        <v>91057.497000000003</v>
      </c>
      <c r="OP416" s="22">
        <v>91057.497000000003</v>
      </c>
      <c r="OQ416" s="22">
        <v>91057.497000000003</v>
      </c>
      <c r="OR416" s="22">
        <v>62940.597000000002</v>
      </c>
      <c r="OS416" s="22">
        <v>62940.597000000002</v>
      </c>
      <c r="OT416" s="22">
        <v>86633.767999999996</v>
      </c>
      <c r="OU416" s="22">
        <v>75588.178</v>
      </c>
      <c r="OV416" s="22">
        <v>71537.148000000001</v>
      </c>
      <c r="OW416" s="22">
        <v>73899.752999999997</v>
      </c>
      <c r="OX416" s="22">
        <v>71537.148000000001</v>
      </c>
      <c r="OY416" s="22">
        <v>83572.721999999994</v>
      </c>
      <c r="OZ416" s="22">
        <v>83572.721999999994</v>
      </c>
      <c r="PA416" s="22">
        <v>73899.752999999997</v>
      </c>
      <c r="PB416" s="22">
        <v>73899.752999999997</v>
      </c>
      <c r="PC416" s="22">
        <v>75588.178</v>
      </c>
    </row>
    <row r="417" spans="1:419">
      <c r="A417" s="22" t="s">
        <v>43</v>
      </c>
      <c r="B417" s="22" t="s">
        <v>42</v>
      </c>
      <c r="C417" s="22">
        <v>62.744731000000002</v>
      </c>
      <c r="D417" s="22">
        <v>94.271698999999998</v>
      </c>
      <c r="E417" s="22">
        <v>57.074840999999999</v>
      </c>
      <c r="F417" s="22">
        <v>72.639805999999993</v>
      </c>
      <c r="G417" s="22">
        <v>79.016883000000007</v>
      </c>
      <c r="H417" s="22">
        <v>78.719655000000003</v>
      </c>
      <c r="I417" s="22">
        <v>59.079962999999999</v>
      </c>
      <c r="J417" s="22">
        <v>50.880310999999999</v>
      </c>
      <c r="K417" s="22">
        <v>63.930377</v>
      </c>
      <c r="L417" s="22">
        <v>87.762687</v>
      </c>
      <c r="M417" s="22">
        <v>137.49288999999999</v>
      </c>
      <c r="N417" s="22">
        <v>82.246072999999996</v>
      </c>
      <c r="O417" s="22">
        <v>96.266396</v>
      </c>
      <c r="P417" s="22">
        <v>108.06646000000001</v>
      </c>
      <c r="Q417" s="22">
        <v>107.51647</v>
      </c>
      <c r="R417" s="22">
        <v>85.956325000000007</v>
      </c>
      <c r="S417" s="22">
        <v>70.783793000000003</v>
      </c>
      <c r="T417" s="22">
        <v>90.457943</v>
      </c>
      <c r="U417" s="22">
        <v>75.296233999999998</v>
      </c>
      <c r="V417" s="22">
        <v>118.25315999999999</v>
      </c>
      <c r="W417" s="22">
        <v>69.915533999999994</v>
      </c>
      <c r="X417" s="22">
        <v>83.916306000000006</v>
      </c>
      <c r="Y417" s="22">
        <v>93.803234000000003</v>
      </c>
      <c r="Z417" s="22">
        <v>93.342415000000003</v>
      </c>
      <c r="AA417" s="22">
        <v>73.024246000000005</v>
      </c>
      <c r="AB417" s="22">
        <v>60.311624999999999</v>
      </c>
      <c r="AC417" s="22">
        <v>77.459956000000005</v>
      </c>
      <c r="AD417" s="22">
        <v>44.966191999999999</v>
      </c>
      <c r="AE417" s="22">
        <v>65.931787999999997</v>
      </c>
      <c r="AF417" s="22">
        <v>39.466419999999999</v>
      </c>
      <c r="AG417" s="22">
        <v>55.164375</v>
      </c>
      <c r="AH417" s="22">
        <v>58.362941999999997</v>
      </c>
      <c r="AI417" s="22">
        <v>58.213861000000001</v>
      </c>
      <c r="AJ417" s="22">
        <v>40.472133999999997</v>
      </c>
      <c r="AK417" s="22">
        <v>36.359413000000004</v>
      </c>
      <c r="AL417" s="22">
        <v>45.745021999999999</v>
      </c>
      <c r="AM417" s="22">
        <v>68.178207999999998</v>
      </c>
      <c r="AN417" s="22">
        <v>106.01806999999999</v>
      </c>
      <c r="AO417" s="22">
        <v>62.815264999999997</v>
      </c>
      <c r="AP417" s="22">
        <v>77.097531000000004</v>
      </c>
      <c r="AQ417" s="22">
        <v>85.320344000000006</v>
      </c>
      <c r="AR417" s="22">
        <v>84.937087000000005</v>
      </c>
      <c r="AS417" s="22">
        <v>65.400734</v>
      </c>
      <c r="AT417" s="22">
        <v>54.827835</v>
      </c>
      <c r="AU417" s="22">
        <v>70.355546000000004</v>
      </c>
      <c r="AV417" s="22">
        <v>56.577202999999997</v>
      </c>
      <c r="AW417" s="22">
        <v>88.116302000000005</v>
      </c>
      <c r="AX417" s="22">
        <v>51.344951999999999</v>
      </c>
      <c r="AY417" s="22">
        <v>65.595920000000007</v>
      </c>
      <c r="AZ417" s="22">
        <v>72.041342</v>
      </c>
      <c r="BA417" s="22">
        <v>71.740927999999997</v>
      </c>
      <c r="BB417" s="22">
        <v>53.371563000000002</v>
      </c>
      <c r="BC417" s="22">
        <v>45.084034000000003</v>
      </c>
      <c r="BD417" s="22">
        <v>58.260821</v>
      </c>
      <c r="BE417" s="22">
        <v>53.804523000000003</v>
      </c>
      <c r="BF417" s="22">
        <v>79.681212000000002</v>
      </c>
      <c r="BG417" s="22">
        <v>50.046191999999998</v>
      </c>
      <c r="BH417" s="22">
        <v>58.969088999999997</v>
      </c>
      <c r="BI417" s="22">
        <v>68.576459999999997</v>
      </c>
      <c r="BJ417" s="22">
        <v>68.294410999999997</v>
      </c>
      <c r="BK417" s="22">
        <v>51.948912</v>
      </c>
      <c r="BL417" s="22">
        <v>44.168016999999999</v>
      </c>
      <c r="BM417" s="22">
        <v>54.766005999999997</v>
      </c>
      <c r="BN417" s="22">
        <v>71.843489000000005</v>
      </c>
      <c r="BO417" s="22">
        <v>109.77651</v>
      </c>
      <c r="BP417" s="22">
        <v>68.150952000000004</v>
      </c>
      <c r="BQ417" s="22">
        <v>76.044747000000001</v>
      </c>
      <c r="BR417" s="22">
        <v>89.696697</v>
      </c>
      <c r="BS417" s="22">
        <v>89.237351000000004</v>
      </c>
      <c r="BT417" s="22">
        <v>71.249723000000003</v>
      </c>
      <c r="BU417" s="22">
        <v>58.577756999999998</v>
      </c>
      <c r="BV417" s="22">
        <v>73.391418000000002</v>
      </c>
      <c r="BW417" s="22">
        <v>62.637918999999997</v>
      </c>
      <c r="BX417" s="22">
        <v>95.933774</v>
      </c>
      <c r="BY417" s="22">
        <v>59.059536000000001</v>
      </c>
      <c r="BZ417" s="22">
        <v>66.951046000000005</v>
      </c>
      <c r="CA417" s="22">
        <v>79.014217000000002</v>
      </c>
      <c r="CB417" s="22">
        <v>78.619541999999996</v>
      </c>
      <c r="CC417" s="22">
        <v>61.722036000000003</v>
      </c>
      <c r="CD417" s="22">
        <v>50.834133000000001</v>
      </c>
      <c r="CE417" s="22">
        <v>63.954093</v>
      </c>
      <c r="CF417" s="22">
        <v>36.897579999999998</v>
      </c>
      <c r="CG417" s="22">
        <v>52.738737999999998</v>
      </c>
      <c r="CH417" s="22">
        <v>33.153640000000003</v>
      </c>
      <c r="CI417" s="22">
        <v>42.735731000000001</v>
      </c>
      <c r="CJ417" s="22">
        <v>48.960017000000001</v>
      </c>
      <c r="CK417" s="22">
        <v>48.823799999999999</v>
      </c>
      <c r="CL417" s="22">
        <v>34.072566999999999</v>
      </c>
      <c r="CM417" s="22">
        <v>30.314751000000001</v>
      </c>
      <c r="CN417" s="22">
        <v>37.472872000000002</v>
      </c>
      <c r="CO417" s="22">
        <v>53.503439</v>
      </c>
      <c r="CP417" s="22">
        <v>80.463863000000003</v>
      </c>
      <c r="CQ417" s="22">
        <v>49.830820000000003</v>
      </c>
      <c r="CR417" s="22">
        <v>58.433421000000003</v>
      </c>
      <c r="CS417" s="22">
        <v>68.385397999999995</v>
      </c>
      <c r="CT417" s="22">
        <v>68.085396000000003</v>
      </c>
      <c r="CU417" s="22">
        <v>51.854647</v>
      </c>
      <c r="CV417" s="22">
        <v>43.578501000000003</v>
      </c>
      <c r="CW417" s="22">
        <v>54.620139000000002</v>
      </c>
      <c r="CX417" s="22">
        <v>45.099432999999998</v>
      </c>
      <c r="CY417" s="22">
        <v>67.829324999999997</v>
      </c>
      <c r="CZ417" s="22">
        <v>41.522576000000001</v>
      </c>
      <c r="DA417" s="22">
        <v>50.147018000000003</v>
      </c>
      <c r="DB417" s="22">
        <v>58.651527999999999</v>
      </c>
      <c r="DC417" s="22">
        <v>58.410738000000002</v>
      </c>
      <c r="DD417" s="22">
        <v>43.146962000000002</v>
      </c>
      <c r="DE417" s="22">
        <v>36.504274000000002</v>
      </c>
      <c r="DF417" s="22">
        <v>46.004058000000001</v>
      </c>
      <c r="DG417" s="22" t="s">
        <v>43</v>
      </c>
      <c r="DH417" s="22" t="s">
        <v>42</v>
      </c>
      <c r="DI417" s="22">
        <v>65.198809999999995</v>
      </c>
      <c r="DJ417" s="22">
        <v>98.618953000000005</v>
      </c>
      <c r="DK417" s="22">
        <v>59.421658000000001</v>
      </c>
      <c r="DL417" s="22">
        <v>75.200164000000001</v>
      </c>
      <c r="DM417" s="22">
        <v>82.100735999999998</v>
      </c>
      <c r="DN417" s="22">
        <v>81.779107999999994</v>
      </c>
      <c r="DO417" s="22">
        <v>61.591380000000001</v>
      </c>
      <c r="DP417" s="22">
        <v>52.718617999999999</v>
      </c>
      <c r="DQ417" s="22">
        <v>66.456952999999999</v>
      </c>
      <c r="DR417" s="22">
        <v>91.716239000000002</v>
      </c>
      <c r="DS417" s="22">
        <v>143.24053000000001</v>
      </c>
      <c r="DT417" s="22">
        <v>86.055824000000001</v>
      </c>
      <c r="DU417" s="22">
        <v>100.34368000000001</v>
      </c>
      <c r="DV417" s="22">
        <v>112.93892</v>
      </c>
      <c r="DW417" s="22">
        <v>112.35187000000001</v>
      </c>
      <c r="DX417" s="22">
        <v>90.016101000000006</v>
      </c>
      <c r="DY417" s="22">
        <v>73.821130999999994</v>
      </c>
      <c r="DZ417" s="22">
        <v>93.860069999999993</v>
      </c>
      <c r="EA417" s="22">
        <v>78.506012999999996</v>
      </c>
      <c r="EB417" s="22">
        <v>123.19938999999999</v>
      </c>
      <c r="EC417" s="22">
        <v>73.009296000000006</v>
      </c>
      <c r="ED417" s="22">
        <v>87.217208999999997</v>
      </c>
      <c r="EE417" s="22">
        <v>97.788989000000001</v>
      </c>
      <c r="EF417" s="22">
        <v>97.296250000000001</v>
      </c>
      <c r="EG417" s="22">
        <v>76.333343999999997</v>
      </c>
      <c r="EH417" s="22">
        <v>62.740138999999999</v>
      </c>
      <c r="EI417" s="22">
        <v>80.324458000000007</v>
      </c>
      <c r="EJ417" s="22">
        <v>44.966191999999999</v>
      </c>
      <c r="EK417" s="22">
        <v>65.931787999999997</v>
      </c>
      <c r="EL417" s="22">
        <v>39.466419999999999</v>
      </c>
      <c r="EM417" s="22">
        <v>55.164375</v>
      </c>
      <c r="EN417" s="22">
        <v>58.362941999999997</v>
      </c>
      <c r="EO417" s="22">
        <v>58.213861000000001</v>
      </c>
      <c r="EP417" s="22">
        <v>40.472133999999997</v>
      </c>
      <c r="EQ417" s="22">
        <v>36.359413000000004</v>
      </c>
      <c r="ER417" s="22">
        <v>45.745021999999999</v>
      </c>
      <c r="ES417" s="22">
        <v>68.780202000000003</v>
      </c>
      <c r="ET417" s="22">
        <v>106.01806999999999</v>
      </c>
      <c r="EU417" s="22">
        <v>63.395508</v>
      </c>
      <c r="EV417" s="22">
        <v>77.722246999999996</v>
      </c>
      <c r="EW417" s="22">
        <v>86.045381000000006</v>
      </c>
      <c r="EX417" s="22">
        <v>85.657449</v>
      </c>
      <c r="EY417" s="22">
        <v>66.012521000000007</v>
      </c>
      <c r="EZ417" s="22">
        <v>55.310628000000001</v>
      </c>
      <c r="FA417" s="22">
        <v>70.355546000000004</v>
      </c>
      <c r="FB417" s="22">
        <v>56.976303000000001</v>
      </c>
      <c r="FC417" s="22">
        <v>88.116302000000005</v>
      </c>
      <c r="FD417" s="22">
        <v>51.729632000000002</v>
      </c>
      <c r="FE417" s="22">
        <v>66.010082999999995</v>
      </c>
      <c r="FF417" s="22">
        <v>72.522014999999996</v>
      </c>
      <c r="FG417" s="22">
        <v>72.218501000000003</v>
      </c>
      <c r="FH417" s="22">
        <v>53.777155</v>
      </c>
      <c r="FI417" s="22">
        <v>45.404108000000001</v>
      </c>
      <c r="FJ417" s="22">
        <v>58.260821</v>
      </c>
      <c r="FK417" s="22">
        <v>56.003852000000002</v>
      </c>
      <c r="FL417" s="22">
        <v>83.619516000000004</v>
      </c>
      <c r="FM417" s="22">
        <v>52.189410000000002</v>
      </c>
      <c r="FN417" s="22">
        <v>61.151138000000003</v>
      </c>
      <c r="FO417" s="22">
        <v>71.357473999999996</v>
      </c>
      <c r="FP417" s="22">
        <v>71.051508999999996</v>
      </c>
      <c r="FQ417" s="22">
        <v>54.253467999999998</v>
      </c>
      <c r="FR417" s="22">
        <v>45.812804</v>
      </c>
      <c r="FS417" s="22">
        <v>57.031759999999998</v>
      </c>
      <c r="FT417" s="22">
        <v>74.147496000000004</v>
      </c>
      <c r="FU417" s="22">
        <v>113.94683000000001</v>
      </c>
      <c r="FV417" s="22">
        <v>70.422737999999995</v>
      </c>
      <c r="FW417" s="22">
        <v>78.278282000000004</v>
      </c>
      <c r="FX417" s="22">
        <v>92.566404000000006</v>
      </c>
      <c r="FY417" s="22">
        <v>92.080685000000003</v>
      </c>
      <c r="FZ417" s="22">
        <v>73.699431000000004</v>
      </c>
      <c r="GA417" s="22">
        <v>60.299875999999998</v>
      </c>
      <c r="GB417" s="22">
        <v>75.769227000000001</v>
      </c>
      <c r="GC417" s="22">
        <v>65.050495999999995</v>
      </c>
      <c r="GD417" s="22">
        <v>100.26443</v>
      </c>
      <c r="GE417" s="22">
        <v>61.420346000000002</v>
      </c>
      <c r="GF417" s="22">
        <v>69.325788000000003</v>
      </c>
      <c r="GG417" s="22">
        <v>82.047211000000004</v>
      </c>
      <c r="GH417" s="22">
        <v>81.625900999999999</v>
      </c>
      <c r="GI417" s="22">
        <v>64.262525999999994</v>
      </c>
      <c r="GJ417" s="22">
        <v>52.639847000000003</v>
      </c>
      <c r="GK417" s="22">
        <v>66.441658000000004</v>
      </c>
      <c r="GL417" s="22">
        <v>36.897579999999998</v>
      </c>
      <c r="GM417" s="22">
        <v>52.738737999999998</v>
      </c>
      <c r="GN417" s="22">
        <v>33.153640000000003</v>
      </c>
      <c r="GO417" s="22">
        <v>42.735731000000001</v>
      </c>
      <c r="GP417" s="22">
        <v>48.960017000000001</v>
      </c>
      <c r="GQ417" s="22">
        <v>48.823799999999999</v>
      </c>
      <c r="GR417" s="22">
        <v>34.072566999999999</v>
      </c>
      <c r="GS417" s="22">
        <v>30.314751000000001</v>
      </c>
      <c r="GT417" s="22">
        <v>37.472872000000002</v>
      </c>
      <c r="GU417" s="22">
        <v>53.503439</v>
      </c>
      <c r="GV417" s="22">
        <v>80.463863000000003</v>
      </c>
      <c r="GW417" s="22">
        <v>49.830820000000003</v>
      </c>
      <c r="GX417" s="22">
        <v>58.433421000000003</v>
      </c>
      <c r="GY417" s="22">
        <v>68.385397999999995</v>
      </c>
      <c r="GZ417" s="22">
        <v>68.085396000000003</v>
      </c>
      <c r="HA417" s="22">
        <v>51.854647</v>
      </c>
      <c r="HB417" s="22">
        <v>43.578501000000003</v>
      </c>
      <c r="HC417" s="22">
        <v>54.620139000000002</v>
      </c>
      <c r="HD417" s="22">
        <v>45.099432999999998</v>
      </c>
      <c r="HE417" s="22">
        <v>67.829324999999997</v>
      </c>
      <c r="HF417" s="22">
        <v>41.522576000000001</v>
      </c>
      <c r="HG417" s="22">
        <v>50.147018000000003</v>
      </c>
      <c r="HH417" s="22">
        <v>58.651527999999999</v>
      </c>
      <c r="HI417" s="22">
        <v>58.410738000000002</v>
      </c>
      <c r="HJ417" s="22">
        <v>43.146962000000002</v>
      </c>
      <c r="HK417" s="22">
        <v>36.504274000000002</v>
      </c>
      <c r="HL417" s="22">
        <v>46.004058000000001</v>
      </c>
      <c r="HM417" s="22" t="s">
        <v>43</v>
      </c>
      <c r="HN417" s="22" t="s">
        <v>42</v>
      </c>
      <c r="HO417" s="22">
        <v>55.842868000000003</v>
      </c>
      <c r="HP417" s="22">
        <v>81.912609000000003</v>
      </c>
      <c r="HQ417" s="22">
        <v>50.212569000000002</v>
      </c>
      <c r="HR417" s="22">
        <v>65.995637000000002</v>
      </c>
      <c r="HS417" s="22">
        <v>70.701211999999998</v>
      </c>
      <c r="HT417" s="22">
        <v>70.481890000000007</v>
      </c>
      <c r="HU417" s="22">
        <v>51.692126000000002</v>
      </c>
      <c r="HV417" s="22">
        <v>45.641694999999999</v>
      </c>
      <c r="HW417" s="22">
        <v>56.818035999999999</v>
      </c>
      <c r="HX417" s="22">
        <v>84.310939000000005</v>
      </c>
      <c r="HY417" s="22">
        <v>130.28424999999999</v>
      </c>
      <c r="HZ417" s="22">
        <v>78.845979</v>
      </c>
      <c r="IA417" s="22">
        <v>92.875829999999993</v>
      </c>
      <c r="IB417" s="22">
        <v>103.86438</v>
      </c>
      <c r="IC417" s="22">
        <v>103.35221</v>
      </c>
      <c r="ID417" s="22">
        <v>82.301068999999998</v>
      </c>
      <c r="IE417" s="22">
        <v>68.171985000000006</v>
      </c>
      <c r="IF417" s="22">
        <v>86.274969999999996</v>
      </c>
      <c r="IG417" s="22">
        <v>70.615187000000006</v>
      </c>
      <c r="IH417" s="22">
        <v>109.15777</v>
      </c>
      <c r="II417" s="22">
        <v>65.289883000000003</v>
      </c>
      <c r="IJ417" s="22">
        <v>79.351566000000005</v>
      </c>
      <c r="IK417" s="22">
        <v>88.115824000000003</v>
      </c>
      <c r="IL417" s="22">
        <v>87.707330999999996</v>
      </c>
      <c r="IM417" s="22">
        <v>68.045597999999998</v>
      </c>
      <c r="IN417" s="22">
        <v>56.776505999999998</v>
      </c>
      <c r="IO417" s="22">
        <v>72.222059000000002</v>
      </c>
      <c r="IP417" s="22">
        <v>44.966191999999999</v>
      </c>
      <c r="IQ417" s="22">
        <v>65.931787999999997</v>
      </c>
      <c r="IR417" s="22">
        <v>39.466419999999999</v>
      </c>
      <c r="IS417" s="22">
        <v>55.164375</v>
      </c>
      <c r="IT417" s="22">
        <v>58.362941999999997</v>
      </c>
      <c r="IU417" s="22">
        <v>58.213861000000001</v>
      </c>
      <c r="IV417" s="22">
        <v>40.472133999999997</v>
      </c>
      <c r="IW417" s="22">
        <v>36.359413000000004</v>
      </c>
      <c r="IX417" s="22">
        <v>45.745021999999999</v>
      </c>
      <c r="IY417" s="22">
        <v>71.955145999999999</v>
      </c>
      <c r="IZ417" s="22">
        <v>111.82113</v>
      </c>
      <c r="JA417" s="22">
        <v>66.628692000000001</v>
      </c>
      <c r="JB417" s="22">
        <v>80.611350000000002</v>
      </c>
      <c r="JC417" s="22">
        <v>89.786047999999994</v>
      </c>
      <c r="JD417" s="22">
        <v>89.358424999999997</v>
      </c>
      <c r="JE417" s="22">
        <v>69.513459999999995</v>
      </c>
      <c r="JF417" s="22">
        <v>57.716625000000001</v>
      </c>
      <c r="JG417" s="22">
        <v>73.673698999999999</v>
      </c>
      <c r="JH417" s="22">
        <v>59.075380000000003</v>
      </c>
      <c r="JI417" s="22">
        <v>91.953913999999997</v>
      </c>
      <c r="JJ417" s="22">
        <v>53.866911000000002</v>
      </c>
      <c r="JK417" s="22">
        <v>67.920753000000005</v>
      </c>
      <c r="JL417" s="22">
        <v>74.995810000000006</v>
      </c>
      <c r="JM417" s="22">
        <v>74.666049000000001</v>
      </c>
      <c r="JN417" s="22">
        <v>56.091495000000002</v>
      </c>
      <c r="JO417" s="22">
        <v>46.994382000000002</v>
      </c>
      <c r="JP417" s="22">
        <v>60.457554999999999</v>
      </c>
      <c r="JQ417" s="22">
        <v>47.304724</v>
      </c>
      <c r="JR417" s="22">
        <v>67.968017000000003</v>
      </c>
      <c r="JS417" s="22">
        <v>43.519976</v>
      </c>
      <c r="JT417" s="22">
        <v>52.882072999999998</v>
      </c>
      <c r="JU417" s="22">
        <v>60.740003000000002</v>
      </c>
      <c r="JV417" s="22">
        <v>60.534568999999998</v>
      </c>
      <c r="JW417" s="22">
        <v>44.905847000000001</v>
      </c>
      <c r="JX417" s="22">
        <v>39.238531000000002</v>
      </c>
      <c r="JY417" s="22">
        <v>48.065271000000003</v>
      </c>
      <c r="JZ417" s="22">
        <v>67.515986999999996</v>
      </c>
      <c r="KA417" s="22">
        <v>102.33032</v>
      </c>
      <c r="KB417" s="22">
        <v>63.890791999999998</v>
      </c>
      <c r="KC417" s="22">
        <v>71.809973999999997</v>
      </c>
      <c r="KD417" s="22">
        <v>84.395644000000004</v>
      </c>
      <c r="KE417" s="22">
        <v>83.980029999999999</v>
      </c>
      <c r="KF417" s="22">
        <v>66.694545000000005</v>
      </c>
      <c r="KG417" s="22">
        <v>55.229008</v>
      </c>
      <c r="KH417" s="22">
        <v>68.96584</v>
      </c>
      <c r="KI417" s="22">
        <v>58.011504000000002</v>
      </c>
      <c r="KJ417" s="22">
        <v>87.692560999999998</v>
      </c>
      <c r="KK417" s="22">
        <v>54.447037000000002</v>
      </c>
      <c r="KL417" s="22">
        <v>62.551062000000002</v>
      </c>
      <c r="KM417" s="22">
        <v>73.393572000000006</v>
      </c>
      <c r="KN417" s="22">
        <v>73.051204999999996</v>
      </c>
      <c r="KO417" s="22">
        <v>56.756661999999999</v>
      </c>
      <c r="KP417" s="22">
        <v>47.311790000000002</v>
      </c>
      <c r="KQ417" s="22">
        <v>59.216994999999997</v>
      </c>
      <c r="KR417" s="22">
        <v>36.897579999999998</v>
      </c>
      <c r="KS417" s="22">
        <v>52.738737999999998</v>
      </c>
      <c r="KT417" s="22">
        <v>33.153640000000003</v>
      </c>
      <c r="KU417" s="22">
        <v>42.735731000000001</v>
      </c>
      <c r="KV417" s="22">
        <v>48.960017000000001</v>
      </c>
      <c r="KW417" s="22">
        <v>48.823799999999999</v>
      </c>
      <c r="KX417" s="22">
        <v>34.072566999999999</v>
      </c>
      <c r="KY417" s="22">
        <v>30.314751000000001</v>
      </c>
      <c r="KZ417" s="22">
        <v>37.472872000000002</v>
      </c>
      <c r="LA417" s="22">
        <v>56.514699999999998</v>
      </c>
      <c r="LB417" s="22">
        <v>86.038785000000004</v>
      </c>
      <c r="LC417" s="22">
        <v>52.906176000000002</v>
      </c>
      <c r="LD417" s="22">
        <v>61.146917000000002</v>
      </c>
      <c r="LE417" s="22">
        <v>71.947030999999996</v>
      </c>
      <c r="LF417" s="22">
        <v>71.608063999999999</v>
      </c>
      <c r="LG417" s="22">
        <v>55.192869000000002</v>
      </c>
      <c r="LH417" s="22">
        <v>45.841774999999998</v>
      </c>
      <c r="LI417" s="22">
        <v>57.755552000000002</v>
      </c>
      <c r="LJ417" s="22">
        <v>47.143301999999998</v>
      </c>
      <c r="LK417" s="22">
        <v>71.613899000000004</v>
      </c>
      <c r="LL417" s="22">
        <v>43.610157999999998</v>
      </c>
      <c r="LM417" s="22">
        <v>51.988352999999996</v>
      </c>
      <c r="LN417" s="22">
        <v>61.068694999999998</v>
      </c>
      <c r="LO417" s="22">
        <v>60.801442000000002</v>
      </c>
      <c r="LP417" s="22">
        <v>45.413058999999997</v>
      </c>
      <c r="LQ417" s="22">
        <v>38.040357</v>
      </c>
      <c r="LR417" s="22">
        <v>48.144378000000003</v>
      </c>
      <c r="LS417" s="22" t="s">
        <v>43</v>
      </c>
      <c r="LT417" s="22" t="s">
        <v>42</v>
      </c>
      <c r="LU417" s="22">
        <v>109.39716</v>
      </c>
      <c r="LV417" s="22">
        <v>133.58887999999999</v>
      </c>
      <c r="LW417" s="22">
        <v>172.30855</v>
      </c>
      <c r="LX417" s="22">
        <v>133.98696000000001</v>
      </c>
      <c r="LY417" s="22">
        <v>130.20151999999999</v>
      </c>
      <c r="LZ417" s="22">
        <v>143.06446</v>
      </c>
      <c r="MA417" s="22">
        <v>142.49110999999999</v>
      </c>
      <c r="MB417" s="22">
        <v>137.85481999999999</v>
      </c>
      <c r="MC417" s="22">
        <v>122.03776999999999</v>
      </c>
      <c r="MD417" s="22" t="s">
        <v>43</v>
      </c>
      <c r="ME417" s="22" t="s">
        <v>42</v>
      </c>
      <c r="MF417" s="22">
        <v>171.41380000000001</v>
      </c>
      <c r="MG417" s="22">
        <v>266.99403000000001</v>
      </c>
      <c r="MH417" s="22">
        <v>168.40467000000001</v>
      </c>
      <c r="MI417" s="22">
        <v>170.32500999999999</v>
      </c>
      <c r="MJ417" s="22">
        <v>203.22844000000001</v>
      </c>
      <c r="MK417" s="22">
        <v>201.91204999999999</v>
      </c>
      <c r="ML417" s="22">
        <v>177.28516999999999</v>
      </c>
      <c r="MM417" s="22">
        <v>140.96965</v>
      </c>
      <c r="MN417" s="22">
        <v>174.89039</v>
      </c>
      <c r="MO417" s="22">
        <v>189.30636999999999</v>
      </c>
      <c r="MP417" s="22">
        <v>284.90406999999999</v>
      </c>
      <c r="MQ417" s="22">
        <v>186.29638</v>
      </c>
      <c r="MR417" s="22">
        <v>188.21795</v>
      </c>
      <c r="MS417" s="22">
        <v>221.12746999999999</v>
      </c>
      <c r="MT417" s="22">
        <v>219.81084000000001</v>
      </c>
      <c r="MU417" s="22">
        <v>195.17846</v>
      </c>
      <c r="MV417" s="22">
        <v>158.85650999999999</v>
      </c>
      <c r="MW417" s="22">
        <v>192.78586999999999</v>
      </c>
      <c r="MX417" s="22" t="s">
        <v>43</v>
      </c>
      <c r="MY417" s="22" t="s">
        <v>42</v>
      </c>
      <c r="MZ417" s="22">
        <v>1.3837858999999999</v>
      </c>
      <c r="NA417" s="22">
        <v>1.3869882</v>
      </c>
      <c r="NB417" s="22">
        <v>1.4637282</v>
      </c>
      <c r="NC417" s="22">
        <v>1.3847095</v>
      </c>
      <c r="ND417" s="22">
        <v>1.3765590999999999</v>
      </c>
      <c r="NE417" s="22">
        <v>1.4031515000000001</v>
      </c>
      <c r="NF417" s="22">
        <v>1.4019645000000001</v>
      </c>
      <c r="NG417" s="22">
        <v>1.392717</v>
      </c>
      <c r="NH417" s="22">
        <v>1.3599714000000001</v>
      </c>
      <c r="NI417" s="22">
        <v>0.35370745999999997</v>
      </c>
      <c r="NJ417" s="22">
        <v>0.35690462000000001</v>
      </c>
      <c r="NK417" s="22">
        <v>0.43352180000000001</v>
      </c>
      <c r="NL417" s="22">
        <v>0.35462951999999998</v>
      </c>
      <c r="NM417" s="22">
        <v>0.34649215</v>
      </c>
      <c r="NN417" s="22">
        <v>0.37304204000000002</v>
      </c>
      <c r="NO417" s="22">
        <v>0.37185695000000002</v>
      </c>
      <c r="NP417" s="22">
        <v>0.36262422999999999</v>
      </c>
      <c r="NQ417" s="22">
        <v>0.32993106</v>
      </c>
      <c r="NR417" s="22">
        <v>1.4580120999999999</v>
      </c>
      <c r="NS417" s="22">
        <v>0.42783336</v>
      </c>
      <c r="NT417" s="22" t="s">
        <v>43</v>
      </c>
      <c r="NU417" s="22" t="s">
        <v>42</v>
      </c>
      <c r="NV417" s="22">
        <v>2.2686042999999999E-2</v>
      </c>
      <c r="NW417" s="22">
        <v>1.0350015000000001E-2</v>
      </c>
      <c r="NX417" s="22">
        <v>8.6449534000000005E-3</v>
      </c>
      <c r="NY417" s="22">
        <v>9.4307796999999992E-3</v>
      </c>
      <c r="NZ417" s="22">
        <v>6.1022997000000001E-3</v>
      </c>
      <c r="OA417" s="22">
        <v>8.6449534000000005E-3</v>
      </c>
      <c r="OB417" s="22">
        <v>9.4307796999999992E-3</v>
      </c>
      <c r="OC417" s="22">
        <v>6.1022997000000001E-3</v>
      </c>
      <c r="OD417" s="22">
        <v>2.3857257999999999E-2</v>
      </c>
      <c r="OE417" s="22">
        <v>2.3857257999999999E-2</v>
      </c>
      <c r="OF417" s="22">
        <v>4.9731611000000002E-2</v>
      </c>
      <c r="OG417" s="22">
        <v>4.6766277000000002E-2</v>
      </c>
      <c r="OH417" s="22">
        <v>6.7199946999999996E-2</v>
      </c>
      <c r="OI417" s="22">
        <v>2.8372087000000001E-2</v>
      </c>
      <c r="OJ417" s="22" t="s">
        <v>43</v>
      </c>
      <c r="OK417" s="22" t="s">
        <v>42</v>
      </c>
      <c r="OL417" s="22">
        <v>6.6355192000000001</v>
      </c>
      <c r="OM417" s="22">
        <v>13.755323000000001</v>
      </c>
      <c r="ON417" s="22">
        <v>2.9655635999999999</v>
      </c>
      <c r="OO417" s="22">
        <v>13.869393000000001</v>
      </c>
      <c r="OP417" s="22">
        <v>13.869393000000001</v>
      </c>
      <c r="OQ417" s="22">
        <v>13.869393000000001</v>
      </c>
      <c r="OR417" s="22">
        <v>2.9655635999999999</v>
      </c>
      <c r="OS417" s="22">
        <v>2.9655635999999999</v>
      </c>
      <c r="OT417" s="22">
        <v>6.6355192000000001</v>
      </c>
      <c r="OU417" s="22">
        <v>6.1251189999999998</v>
      </c>
      <c r="OV417" s="22">
        <v>10.592119</v>
      </c>
      <c r="OW417" s="22">
        <v>3.5484531000000001</v>
      </c>
      <c r="OX417" s="22">
        <v>10.592119</v>
      </c>
      <c r="OY417" s="22">
        <v>12.708617</v>
      </c>
      <c r="OZ417" s="22">
        <v>12.708617</v>
      </c>
      <c r="PA417" s="22">
        <v>3.5484531000000001</v>
      </c>
      <c r="PB417" s="22">
        <v>3.5484531000000001</v>
      </c>
      <c r="PC417" s="22">
        <v>6.1251189999999998</v>
      </c>
    </row>
    <row r="418" spans="1:419">
      <c r="A418" s="22" t="s">
        <v>44</v>
      </c>
      <c r="B418" s="22" t="s">
        <v>42</v>
      </c>
      <c r="C418" s="22">
        <v>15927.537</v>
      </c>
      <c r="D418" s="22">
        <v>15786.627</v>
      </c>
      <c r="E418" s="22">
        <v>15534.566000000001</v>
      </c>
      <c r="F418" s="22">
        <v>16353.098</v>
      </c>
      <c r="G418" s="22">
        <v>16491.906999999999</v>
      </c>
      <c r="H418" s="22">
        <v>16017.026</v>
      </c>
      <c r="I418" s="22">
        <v>14611.95</v>
      </c>
      <c r="J418" s="22">
        <v>15300.003000000001</v>
      </c>
      <c r="K418" s="22">
        <v>16494.330999999998</v>
      </c>
      <c r="L418" s="22">
        <v>18650.179</v>
      </c>
      <c r="M418" s="22">
        <v>19656.777999999998</v>
      </c>
      <c r="N418" s="22">
        <v>18435.983</v>
      </c>
      <c r="O418" s="22">
        <v>19718.755000000001</v>
      </c>
      <c r="P418" s="22">
        <v>19975.603999999999</v>
      </c>
      <c r="Q418" s="22">
        <v>19096.891</v>
      </c>
      <c r="R418" s="22">
        <v>16728.787</v>
      </c>
      <c r="S418" s="22">
        <v>18001.951000000001</v>
      </c>
      <c r="T418" s="22">
        <v>20276.967000000001</v>
      </c>
      <c r="U418" s="22">
        <v>17250.25</v>
      </c>
      <c r="V418" s="22">
        <v>17885.385999999999</v>
      </c>
      <c r="W418" s="22">
        <v>16992.575000000001</v>
      </c>
      <c r="X418" s="22">
        <v>18102.718000000001</v>
      </c>
      <c r="Y418" s="22">
        <v>18317.923999999999</v>
      </c>
      <c r="Z418" s="22">
        <v>17581.675999999999</v>
      </c>
      <c r="AA418" s="22">
        <v>15562.165000000001</v>
      </c>
      <c r="AB418" s="22">
        <v>16628.912</v>
      </c>
      <c r="AC418" s="22">
        <v>18509.38</v>
      </c>
      <c r="AD418" s="22">
        <v>15141.42</v>
      </c>
      <c r="AE418" s="22">
        <v>14761.982</v>
      </c>
      <c r="AF418" s="22">
        <v>14670.468999999999</v>
      </c>
      <c r="AG418" s="22">
        <v>15204.788</v>
      </c>
      <c r="AH418" s="22">
        <v>15274.41</v>
      </c>
      <c r="AI418" s="22">
        <v>15036.223</v>
      </c>
      <c r="AJ418" s="22">
        <v>14207.71</v>
      </c>
      <c r="AK418" s="22">
        <v>14552.817999999999</v>
      </c>
      <c r="AL418" s="22">
        <v>15504.885</v>
      </c>
      <c r="AM418" s="22">
        <v>17705.168000000001</v>
      </c>
      <c r="AN418" s="22">
        <v>18387.886999999999</v>
      </c>
      <c r="AO418" s="22">
        <v>17399.312999999998</v>
      </c>
      <c r="AP418" s="22">
        <v>18363.978999999999</v>
      </c>
      <c r="AQ418" s="22">
        <v>18542.963</v>
      </c>
      <c r="AR418" s="22">
        <v>17930.635999999999</v>
      </c>
      <c r="AS418" s="22">
        <v>16209.663</v>
      </c>
      <c r="AT418" s="22">
        <v>17096.861000000001</v>
      </c>
      <c r="AU418" s="22">
        <v>19050.446</v>
      </c>
      <c r="AV418" s="22">
        <v>16365.022000000001</v>
      </c>
      <c r="AW418" s="22">
        <v>16703.48</v>
      </c>
      <c r="AX418" s="22">
        <v>16019.227999999999</v>
      </c>
      <c r="AY418" s="22">
        <v>16823.307000000001</v>
      </c>
      <c r="AZ418" s="22">
        <v>16963.602999999999</v>
      </c>
      <c r="BA418" s="22">
        <v>16483.633000000002</v>
      </c>
      <c r="BB418" s="22">
        <v>15086.725</v>
      </c>
      <c r="BC418" s="22">
        <v>15782.152</v>
      </c>
      <c r="BD418" s="22">
        <v>17368.945</v>
      </c>
      <c r="BE418" s="22">
        <v>11492.179</v>
      </c>
      <c r="BF418" s="22">
        <v>13103.242</v>
      </c>
      <c r="BG418" s="22">
        <v>12722.39</v>
      </c>
      <c r="BH418" s="22">
        <v>13285.23</v>
      </c>
      <c r="BI418" s="22">
        <v>14677.282999999999</v>
      </c>
      <c r="BJ418" s="22">
        <v>14226.654</v>
      </c>
      <c r="BK418" s="22">
        <v>11846.893</v>
      </c>
      <c r="BL418" s="22">
        <v>12499.807000000001</v>
      </c>
      <c r="BM418" s="22">
        <v>12030.271000000001</v>
      </c>
      <c r="BN418" s="22">
        <v>13837.252</v>
      </c>
      <c r="BO418" s="22">
        <v>15870.418</v>
      </c>
      <c r="BP418" s="22">
        <v>15285.743</v>
      </c>
      <c r="BQ418" s="22">
        <v>16166.804</v>
      </c>
      <c r="BR418" s="22">
        <v>17726.955999999998</v>
      </c>
      <c r="BS418" s="22">
        <v>16993.062000000002</v>
      </c>
      <c r="BT418" s="22">
        <v>13859.907999999999</v>
      </c>
      <c r="BU418" s="22">
        <v>14923.244000000001</v>
      </c>
      <c r="BV418" s="22">
        <v>14637.582</v>
      </c>
      <c r="BW418" s="22">
        <v>12695.513999999999</v>
      </c>
      <c r="BX418" s="22">
        <v>14541.111999999999</v>
      </c>
      <c r="BY418" s="22">
        <v>14032.808000000001</v>
      </c>
      <c r="BZ418" s="22">
        <v>14795.77</v>
      </c>
      <c r="CA418" s="22">
        <v>16254.386</v>
      </c>
      <c r="CB418" s="22">
        <v>15623.816000000001</v>
      </c>
      <c r="CC418" s="22">
        <v>12807.714</v>
      </c>
      <c r="CD418" s="22">
        <v>13721.343999999999</v>
      </c>
      <c r="CE418" s="22">
        <v>13394.465</v>
      </c>
      <c r="CF418" s="22">
        <v>10776.728999999999</v>
      </c>
      <c r="CG418" s="22">
        <v>12023.933999999999</v>
      </c>
      <c r="CH418" s="22">
        <v>11811.737999999999</v>
      </c>
      <c r="CI418" s="22">
        <v>12111.825999999999</v>
      </c>
      <c r="CJ418" s="22">
        <v>13345.666999999999</v>
      </c>
      <c r="CK418" s="22">
        <v>13128.034</v>
      </c>
      <c r="CL418" s="22">
        <v>11388.913</v>
      </c>
      <c r="CM418" s="22">
        <v>11704.241</v>
      </c>
      <c r="CN418" s="22">
        <v>11115.757</v>
      </c>
      <c r="CO418" s="22">
        <v>12972.385</v>
      </c>
      <c r="CP418" s="22">
        <v>14606.960999999999</v>
      </c>
      <c r="CQ418" s="22">
        <v>14206.629000000001</v>
      </c>
      <c r="CR418" s="22">
        <v>14800.532999999999</v>
      </c>
      <c r="CS418" s="22">
        <v>16186.593000000001</v>
      </c>
      <c r="CT418" s="22">
        <v>15707.281999999999</v>
      </c>
      <c r="CU418" s="22">
        <v>13275.406999999999</v>
      </c>
      <c r="CV418" s="22">
        <v>13969.879000000001</v>
      </c>
      <c r="CW418" s="22">
        <v>13553.284</v>
      </c>
      <c r="CX418" s="22">
        <v>11894.031999999999</v>
      </c>
      <c r="CY418" s="22">
        <v>13359.004000000001</v>
      </c>
      <c r="CZ418" s="22">
        <v>13028.468000000001</v>
      </c>
      <c r="DA418" s="22">
        <v>13514.370999999999</v>
      </c>
      <c r="DB418" s="22">
        <v>14810.014999999999</v>
      </c>
      <c r="DC418" s="22">
        <v>14425.305</v>
      </c>
      <c r="DD418" s="22">
        <v>12281.04</v>
      </c>
      <c r="DE418" s="22">
        <v>12838.444</v>
      </c>
      <c r="DF418" s="22">
        <v>12382.419</v>
      </c>
      <c r="DG418" s="22" t="s">
        <v>44</v>
      </c>
      <c r="DH418" s="22" t="s">
        <v>42</v>
      </c>
      <c r="DI418" s="22">
        <v>16039.59</v>
      </c>
      <c r="DJ418" s="22">
        <v>15928.752</v>
      </c>
      <c r="DK418" s="22">
        <v>15651.29</v>
      </c>
      <c r="DL418" s="22">
        <v>16520.325000000001</v>
      </c>
      <c r="DM418" s="22">
        <v>16670.527999999998</v>
      </c>
      <c r="DN418" s="22">
        <v>16156.664000000001</v>
      </c>
      <c r="DO418" s="22">
        <v>14652.937</v>
      </c>
      <c r="DP418" s="22">
        <v>15397.472</v>
      </c>
      <c r="DQ418" s="22">
        <v>16642.233</v>
      </c>
      <c r="DR418" s="22">
        <v>19540.249</v>
      </c>
      <c r="DS418" s="22">
        <v>19905.766</v>
      </c>
      <c r="DT418" s="22">
        <v>19335.123</v>
      </c>
      <c r="DU418" s="22">
        <v>20693.715</v>
      </c>
      <c r="DV418" s="22">
        <v>20967.873</v>
      </c>
      <c r="DW418" s="22">
        <v>20029.946</v>
      </c>
      <c r="DX418" s="22">
        <v>17512.883999999998</v>
      </c>
      <c r="DY418" s="22">
        <v>18871.843000000001</v>
      </c>
      <c r="DZ418" s="22">
        <v>20531.550999999999</v>
      </c>
      <c r="EA418" s="22">
        <v>17859.823</v>
      </c>
      <c r="EB418" s="22">
        <v>18079.932000000001</v>
      </c>
      <c r="EC418" s="22">
        <v>17610.766</v>
      </c>
      <c r="ED418" s="22">
        <v>18785.845000000001</v>
      </c>
      <c r="EE418" s="22">
        <v>19015.958999999999</v>
      </c>
      <c r="EF418" s="22">
        <v>18228.712</v>
      </c>
      <c r="EG418" s="22">
        <v>16081.275</v>
      </c>
      <c r="EH418" s="22">
        <v>17221.914000000001</v>
      </c>
      <c r="EI418" s="22">
        <v>18707.612000000001</v>
      </c>
      <c r="EJ418" s="22">
        <v>15141.42</v>
      </c>
      <c r="EK418" s="22">
        <v>14761.982</v>
      </c>
      <c r="EL418" s="22">
        <v>14670.468999999999</v>
      </c>
      <c r="EM418" s="22">
        <v>15204.788</v>
      </c>
      <c r="EN418" s="22">
        <v>15274.41</v>
      </c>
      <c r="EO418" s="22">
        <v>15036.223</v>
      </c>
      <c r="EP418" s="22">
        <v>14207.71</v>
      </c>
      <c r="EQ418" s="22">
        <v>14552.817999999999</v>
      </c>
      <c r="ER418" s="22">
        <v>15504.885</v>
      </c>
      <c r="ES418" s="22">
        <v>18337.493999999999</v>
      </c>
      <c r="ET418" s="22">
        <v>18387.886999999999</v>
      </c>
      <c r="EU418" s="22">
        <v>18032.411</v>
      </c>
      <c r="EV418" s="22">
        <v>19006.811000000002</v>
      </c>
      <c r="EW418" s="22">
        <v>19187.978999999999</v>
      </c>
      <c r="EX418" s="22">
        <v>18568.181</v>
      </c>
      <c r="EY418" s="22">
        <v>16828.246999999999</v>
      </c>
      <c r="EZ418" s="22">
        <v>17726.269</v>
      </c>
      <c r="FA418" s="22">
        <v>19050.446</v>
      </c>
      <c r="FB418" s="22">
        <v>16784.23</v>
      </c>
      <c r="FC418" s="22">
        <v>16703.48</v>
      </c>
      <c r="FD418" s="22">
        <v>16438.949000000001</v>
      </c>
      <c r="FE418" s="22">
        <v>17249.481</v>
      </c>
      <c r="FF418" s="22">
        <v>17391.224999999999</v>
      </c>
      <c r="FG418" s="22">
        <v>16906.302</v>
      </c>
      <c r="FH418" s="22">
        <v>15496.823</v>
      </c>
      <c r="FI418" s="22">
        <v>16199.425999999999</v>
      </c>
      <c r="FJ418" s="22">
        <v>17368.945</v>
      </c>
      <c r="FK418" s="22">
        <v>11157.707</v>
      </c>
      <c r="FL418" s="22">
        <v>12841.514999999999</v>
      </c>
      <c r="FM418" s="22">
        <v>12432.217000000001</v>
      </c>
      <c r="FN418" s="22">
        <v>13038.934999999999</v>
      </c>
      <c r="FO418" s="22">
        <v>14472.583000000001</v>
      </c>
      <c r="FP418" s="22">
        <v>13983.744000000001</v>
      </c>
      <c r="FQ418" s="22">
        <v>11482.483</v>
      </c>
      <c r="FR418" s="22">
        <v>12190.76</v>
      </c>
      <c r="FS418" s="22">
        <v>11730.651</v>
      </c>
      <c r="FT418" s="22">
        <v>13955.869000000001</v>
      </c>
      <c r="FU418" s="22">
        <v>16062.044</v>
      </c>
      <c r="FV418" s="22">
        <v>15446.433000000001</v>
      </c>
      <c r="FW418" s="22">
        <v>16375.447</v>
      </c>
      <c r="FX418" s="22">
        <v>17972.835999999999</v>
      </c>
      <c r="FY418" s="22">
        <v>17196.804</v>
      </c>
      <c r="FZ418" s="22">
        <v>13938.731</v>
      </c>
      <c r="GA418" s="22">
        <v>15063.12</v>
      </c>
      <c r="GB418" s="22">
        <v>14793.853999999999</v>
      </c>
      <c r="GC418" s="22">
        <v>12390.093000000001</v>
      </c>
      <c r="GD418" s="22">
        <v>14314.097</v>
      </c>
      <c r="GE418" s="22">
        <v>13774.27</v>
      </c>
      <c r="GF418" s="22">
        <v>14585.941000000001</v>
      </c>
      <c r="GG418" s="22">
        <v>16087.759</v>
      </c>
      <c r="GH418" s="22">
        <v>15414.635</v>
      </c>
      <c r="GI418" s="22">
        <v>12466.5</v>
      </c>
      <c r="GJ418" s="22">
        <v>13441.787</v>
      </c>
      <c r="GK418" s="22">
        <v>13127.779</v>
      </c>
      <c r="GL418" s="22">
        <v>10776.728999999999</v>
      </c>
      <c r="GM418" s="22">
        <v>12023.933999999999</v>
      </c>
      <c r="GN418" s="22">
        <v>11811.737999999999</v>
      </c>
      <c r="GO418" s="22">
        <v>12111.825999999999</v>
      </c>
      <c r="GP418" s="22">
        <v>13345.666999999999</v>
      </c>
      <c r="GQ418" s="22">
        <v>13128.034</v>
      </c>
      <c r="GR418" s="22">
        <v>11388.913</v>
      </c>
      <c r="GS418" s="22">
        <v>11704.241</v>
      </c>
      <c r="GT418" s="22">
        <v>11115.757</v>
      </c>
      <c r="GU418" s="22">
        <v>12972.385</v>
      </c>
      <c r="GV418" s="22">
        <v>14606.960999999999</v>
      </c>
      <c r="GW418" s="22">
        <v>14206.629000000001</v>
      </c>
      <c r="GX418" s="22">
        <v>14800.532999999999</v>
      </c>
      <c r="GY418" s="22">
        <v>16186.593000000001</v>
      </c>
      <c r="GZ418" s="22">
        <v>15707.281999999999</v>
      </c>
      <c r="HA418" s="22">
        <v>13275.406999999999</v>
      </c>
      <c r="HB418" s="22">
        <v>13969.879000000001</v>
      </c>
      <c r="HC418" s="22">
        <v>13553.284</v>
      </c>
      <c r="HD418" s="22">
        <v>11894.031999999999</v>
      </c>
      <c r="HE418" s="22">
        <v>13359.004000000001</v>
      </c>
      <c r="HF418" s="22">
        <v>13028.468000000001</v>
      </c>
      <c r="HG418" s="22">
        <v>13514.370999999999</v>
      </c>
      <c r="HH418" s="22">
        <v>14810.014999999999</v>
      </c>
      <c r="HI418" s="22">
        <v>14425.305</v>
      </c>
      <c r="HJ418" s="22">
        <v>12281.04</v>
      </c>
      <c r="HK418" s="22">
        <v>12838.444</v>
      </c>
      <c r="HL418" s="22">
        <v>12382.419</v>
      </c>
      <c r="HM418" s="22" t="s">
        <v>44</v>
      </c>
      <c r="HN418" s="22" t="s">
        <v>42</v>
      </c>
      <c r="HO418" s="22">
        <v>15559.026</v>
      </c>
      <c r="HP418" s="22">
        <v>15286.882</v>
      </c>
      <c r="HQ418" s="22">
        <v>15119.905000000001</v>
      </c>
      <c r="HR418" s="22">
        <v>15791.3</v>
      </c>
      <c r="HS418" s="22">
        <v>15893.725</v>
      </c>
      <c r="HT418" s="22">
        <v>15543.316000000001</v>
      </c>
      <c r="HU418" s="22">
        <v>14439.117</v>
      </c>
      <c r="HV418" s="22">
        <v>14946.824000000001</v>
      </c>
      <c r="HW418" s="22">
        <v>16020.380999999999</v>
      </c>
      <c r="HX418" s="22">
        <v>19547.305</v>
      </c>
      <c r="HY418" s="22">
        <v>19804.973999999998</v>
      </c>
      <c r="HZ418" s="22">
        <v>19314.046999999999</v>
      </c>
      <c r="IA418" s="22">
        <v>20523.873</v>
      </c>
      <c r="IB418" s="22">
        <v>20763.058000000001</v>
      </c>
      <c r="IC418" s="22">
        <v>19944.776000000002</v>
      </c>
      <c r="ID418" s="22">
        <v>17724.258999999998</v>
      </c>
      <c r="IE418" s="22">
        <v>18909.865000000002</v>
      </c>
      <c r="IF418" s="22">
        <v>20439.2</v>
      </c>
      <c r="IG418" s="22">
        <v>17671.815999999999</v>
      </c>
      <c r="IH418" s="22">
        <v>17764.962</v>
      </c>
      <c r="II418" s="22">
        <v>17386.114000000001</v>
      </c>
      <c r="IJ418" s="22">
        <v>18396.089</v>
      </c>
      <c r="IK418" s="22">
        <v>18586.859</v>
      </c>
      <c r="IL418" s="22">
        <v>17934.213</v>
      </c>
      <c r="IM418" s="22">
        <v>16118.129000000001</v>
      </c>
      <c r="IN418" s="22">
        <v>17063.745999999999</v>
      </c>
      <c r="IO418" s="22">
        <v>18406.351999999999</v>
      </c>
      <c r="IP418" s="22">
        <v>15141.42</v>
      </c>
      <c r="IQ418" s="22">
        <v>14761.982</v>
      </c>
      <c r="IR418" s="22">
        <v>14670.468999999999</v>
      </c>
      <c r="IS418" s="22">
        <v>15204.788</v>
      </c>
      <c r="IT418" s="22">
        <v>15274.41</v>
      </c>
      <c r="IU418" s="22">
        <v>15036.223</v>
      </c>
      <c r="IV418" s="22">
        <v>14207.71</v>
      </c>
      <c r="IW418" s="22">
        <v>14552.817999999999</v>
      </c>
      <c r="IX418" s="22">
        <v>15504.885</v>
      </c>
      <c r="IY418" s="22">
        <v>18895.674999999999</v>
      </c>
      <c r="IZ418" s="22">
        <v>19022.042000000001</v>
      </c>
      <c r="JA418" s="22">
        <v>18622.187999999998</v>
      </c>
      <c r="JB418" s="22">
        <v>19667.894</v>
      </c>
      <c r="JC418" s="22">
        <v>19867.598000000002</v>
      </c>
      <c r="JD418" s="22">
        <v>19184.386999999999</v>
      </c>
      <c r="JE418" s="22">
        <v>17294.822</v>
      </c>
      <c r="JF418" s="22">
        <v>18284.723000000002</v>
      </c>
      <c r="JG418" s="22">
        <v>19668.227999999999</v>
      </c>
      <c r="JH418" s="22">
        <v>17159.366999999998</v>
      </c>
      <c r="JI418" s="22">
        <v>17128.82</v>
      </c>
      <c r="JJ418" s="22">
        <v>16834.947</v>
      </c>
      <c r="JK418" s="22">
        <v>17692.648000000001</v>
      </c>
      <c r="JL418" s="22">
        <v>17846.649000000001</v>
      </c>
      <c r="JM418" s="22">
        <v>17319.792000000001</v>
      </c>
      <c r="JN418" s="22">
        <v>15811.351000000001</v>
      </c>
      <c r="JO418" s="22">
        <v>16574.712</v>
      </c>
      <c r="JP418" s="22">
        <v>17783.75</v>
      </c>
      <c r="JQ418" s="22">
        <v>11221.050999999999</v>
      </c>
      <c r="JR418" s="22">
        <v>12649.22</v>
      </c>
      <c r="JS418" s="22">
        <v>12356.476000000001</v>
      </c>
      <c r="JT418" s="22">
        <v>12781.773999999999</v>
      </c>
      <c r="JU418" s="22">
        <v>14100.6</v>
      </c>
      <c r="JV418" s="22">
        <v>13772.379000000001</v>
      </c>
      <c r="JW418" s="22">
        <v>11718.797</v>
      </c>
      <c r="JX418" s="22">
        <v>12194.355</v>
      </c>
      <c r="JY418" s="22">
        <v>11655.957</v>
      </c>
      <c r="JZ418" s="22">
        <v>13877.619000000001</v>
      </c>
      <c r="KA418" s="22">
        <v>15786.343000000001</v>
      </c>
      <c r="KB418" s="22">
        <v>15253.168</v>
      </c>
      <c r="KC418" s="22">
        <v>16054.512000000001</v>
      </c>
      <c r="KD418" s="22">
        <v>17548.870999999999</v>
      </c>
      <c r="KE418" s="22">
        <v>16884.847000000002</v>
      </c>
      <c r="KF418" s="22">
        <v>13963.079</v>
      </c>
      <c r="KG418" s="22">
        <v>14925.18</v>
      </c>
      <c r="KH418" s="22">
        <v>14619.816999999999</v>
      </c>
      <c r="KI418" s="22">
        <v>12656.463</v>
      </c>
      <c r="KJ418" s="22">
        <v>14369.421</v>
      </c>
      <c r="KK418" s="22">
        <v>13921.739</v>
      </c>
      <c r="KL418" s="22">
        <v>14590.328</v>
      </c>
      <c r="KM418" s="22">
        <v>15989.646000000001</v>
      </c>
      <c r="KN418" s="22">
        <v>15442.648999999999</v>
      </c>
      <c r="KO418" s="22">
        <v>12859.013000000001</v>
      </c>
      <c r="KP418" s="22">
        <v>13651.556</v>
      </c>
      <c r="KQ418" s="22">
        <v>13287.291999999999</v>
      </c>
      <c r="KR418" s="22">
        <v>10776.728999999999</v>
      </c>
      <c r="KS418" s="22">
        <v>12023.933999999999</v>
      </c>
      <c r="KT418" s="22">
        <v>11811.737999999999</v>
      </c>
      <c r="KU418" s="22">
        <v>12111.825999999999</v>
      </c>
      <c r="KV418" s="22">
        <v>13345.666999999999</v>
      </c>
      <c r="KW418" s="22">
        <v>13128.034</v>
      </c>
      <c r="KX418" s="22">
        <v>11388.913</v>
      </c>
      <c r="KY418" s="22">
        <v>11704.241</v>
      </c>
      <c r="KZ418" s="22">
        <v>11115.757</v>
      </c>
      <c r="LA418" s="22">
        <v>13354.63</v>
      </c>
      <c r="LB418" s="22">
        <v>15069.903</v>
      </c>
      <c r="LC418" s="22">
        <v>14625.502</v>
      </c>
      <c r="LD418" s="22">
        <v>15288.616</v>
      </c>
      <c r="LE418" s="22">
        <v>16697.170999999998</v>
      </c>
      <c r="LF418" s="22">
        <v>16155.603999999999</v>
      </c>
      <c r="LG418" s="22">
        <v>13573.328</v>
      </c>
      <c r="LH418" s="22">
        <v>14358.001</v>
      </c>
      <c r="LI418" s="22">
        <v>13990.761</v>
      </c>
      <c r="LJ418" s="22">
        <v>12150.329</v>
      </c>
      <c r="LK418" s="22">
        <v>13670.058999999999</v>
      </c>
      <c r="LL418" s="22">
        <v>13309.598</v>
      </c>
      <c r="LM418" s="22">
        <v>13842.5</v>
      </c>
      <c r="LN418" s="22">
        <v>15153.367</v>
      </c>
      <c r="LO418" s="22">
        <v>14726.379000000001</v>
      </c>
      <c r="LP418" s="22">
        <v>12480.03</v>
      </c>
      <c r="LQ418" s="22">
        <v>13098.691000000001</v>
      </c>
      <c r="LR418" s="22">
        <v>12676.843999999999</v>
      </c>
      <c r="LS418" s="22" t="s">
        <v>44</v>
      </c>
      <c r="LT418" s="22" t="s">
        <v>42</v>
      </c>
      <c r="LU418" s="22">
        <v>9182.0802999999996</v>
      </c>
      <c r="LV418" s="22">
        <v>10349.834999999999</v>
      </c>
      <c r="LW418" s="22">
        <v>11647.047</v>
      </c>
      <c r="LX418" s="22">
        <v>10990.103999999999</v>
      </c>
      <c r="LY418" s="22">
        <v>12016.796</v>
      </c>
      <c r="LZ418" s="22">
        <v>12471.477000000001</v>
      </c>
      <c r="MA418" s="22">
        <v>11555.436</v>
      </c>
      <c r="MB418" s="22">
        <v>9210.3883000000005</v>
      </c>
      <c r="MC418" s="22">
        <v>10537.636</v>
      </c>
      <c r="MD418" s="22" t="s">
        <v>44</v>
      </c>
      <c r="ME418" s="22" t="s">
        <v>42</v>
      </c>
      <c r="MF418" s="22">
        <v>24111.744999999999</v>
      </c>
      <c r="MG418" s="22">
        <v>28096.502</v>
      </c>
      <c r="MH418" s="22">
        <v>26531.894</v>
      </c>
      <c r="MI418" s="22">
        <v>28945.89</v>
      </c>
      <c r="MJ418" s="22">
        <v>31212.27</v>
      </c>
      <c r="MK418" s="22">
        <v>29109.064999999999</v>
      </c>
      <c r="ML418" s="22">
        <v>22445.714</v>
      </c>
      <c r="MM418" s="22">
        <v>25493.038</v>
      </c>
      <c r="MN418" s="22">
        <v>25994.246999999999</v>
      </c>
      <c r="MO418" s="22">
        <v>25270.432000000001</v>
      </c>
      <c r="MP418" s="22">
        <v>29255.973000000002</v>
      </c>
      <c r="MQ418" s="22">
        <v>27691.083999999999</v>
      </c>
      <c r="MR418" s="22">
        <v>30105.510999999999</v>
      </c>
      <c r="MS418" s="22">
        <v>32372.386999999999</v>
      </c>
      <c r="MT418" s="22">
        <v>30268.811000000002</v>
      </c>
      <c r="MU418" s="22">
        <v>23604.182000000001</v>
      </c>
      <c r="MV418" s="22">
        <v>26652.044999999998</v>
      </c>
      <c r="MW418" s="22">
        <v>27153.721000000001</v>
      </c>
      <c r="MX418" s="22" t="s">
        <v>44</v>
      </c>
      <c r="MY418" s="22" t="s">
        <v>42</v>
      </c>
      <c r="MZ418" s="22">
        <v>57.166303999999997</v>
      </c>
      <c r="NA418" s="22">
        <v>58.730395999999999</v>
      </c>
      <c r="NB418" s="22">
        <v>59.841906999999999</v>
      </c>
      <c r="NC418" s="22">
        <v>58.484385000000003</v>
      </c>
      <c r="ND418" s="22">
        <v>60.608808000000003</v>
      </c>
      <c r="NE418" s="22">
        <v>61.548426999999997</v>
      </c>
      <c r="NF418" s="22">
        <v>59.651975999999998</v>
      </c>
      <c r="NG418" s="22">
        <v>54.799892999999997</v>
      </c>
      <c r="NH418" s="22">
        <v>57.547652999999997</v>
      </c>
      <c r="NI418" s="22">
        <v>40.909033000000001</v>
      </c>
      <c r="NJ418" s="22">
        <v>42.470621999999999</v>
      </c>
      <c r="NK418" s="22">
        <v>43.580354999999997</v>
      </c>
      <c r="NL418" s="22">
        <v>42.225005000000003</v>
      </c>
      <c r="NM418" s="22">
        <v>44.346029000000001</v>
      </c>
      <c r="NN418" s="22">
        <v>45.284143999999998</v>
      </c>
      <c r="NO418" s="22">
        <v>43.390728000000003</v>
      </c>
      <c r="NP418" s="22">
        <v>38.546408</v>
      </c>
      <c r="NQ418" s="22">
        <v>41.289771999999999</v>
      </c>
      <c r="NR418" s="22">
        <v>59.361334999999997</v>
      </c>
      <c r="NS418" s="22">
        <v>43.087777000000003</v>
      </c>
      <c r="NT418" s="22" t="s">
        <v>44</v>
      </c>
      <c r="NU418" s="22" t="s">
        <v>42</v>
      </c>
      <c r="NV418" s="22">
        <v>0.71607807000000001</v>
      </c>
      <c r="NW418" s="22">
        <v>0.50511198000000002</v>
      </c>
      <c r="NX418" s="22">
        <v>0.38880185</v>
      </c>
      <c r="NY418" s="22">
        <v>0.42414394</v>
      </c>
      <c r="NZ418" s="22">
        <v>0.27444744999999998</v>
      </c>
      <c r="OA418" s="22">
        <v>0.38880185</v>
      </c>
      <c r="OB418" s="22">
        <v>0.42414394</v>
      </c>
      <c r="OC418" s="22">
        <v>0.27444744999999998</v>
      </c>
      <c r="OD418" s="22">
        <v>0.75304709999999997</v>
      </c>
      <c r="OE418" s="22">
        <v>0.75304709999999997</v>
      </c>
      <c r="OF418" s="22">
        <v>7.7875605999999999</v>
      </c>
      <c r="OG418" s="22">
        <v>2.3540078000000002</v>
      </c>
      <c r="OH418" s="22">
        <v>11.180493</v>
      </c>
      <c r="OI418" s="22">
        <v>2.1334100999999999</v>
      </c>
      <c r="OJ418" s="22" t="s">
        <v>44</v>
      </c>
      <c r="OK418" s="22" t="s">
        <v>42</v>
      </c>
      <c r="OL418" s="22">
        <v>14293.777</v>
      </c>
      <c r="OM418" s="22">
        <v>13867.128000000001</v>
      </c>
      <c r="ON418" s="22">
        <v>13915.371999999999</v>
      </c>
      <c r="OO418" s="22">
        <v>14086.392</v>
      </c>
      <c r="OP418" s="22">
        <v>14086.392</v>
      </c>
      <c r="OQ418" s="22">
        <v>14086.392</v>
      </c>
      <c r="OR418" s="22">
        <v>13915.371999999999</v>
      </c>
      <c r="OS418" s="22">
        <v>13915.371999999999</v>
      </c>
      <c r="OT418" s="22">
        <v>14293.777</v>
      </c>
      <c r="OU418" s="22">
        <v>10273.463</v>
      </c>
      <c r="OV418" s="22">
        <v>10900.165000000001</v>
      </c>
      <c r="OW418" s="22">
        <v>10862.41</v>
      </c>
      <c r="OX418" s="22">
        <v>10900.165000000001</v>
      </c>
      <c r="OY418" s="22">
        <v>11650.31</v>
      </c>
      <c r="OZ418" s="22">
        <v>11650.31</v>
      </c>
      <c r="PA418" s="22">
        <v>10862.41</v>
      </c>
      <c r="PB418" s="22">
        <v>10862.41</v>
      </c>
      <c r="PC418" s="22">
        <v>10273.463</v>
      </c>
    </row>
    <row r="419" spans="1:419">
      <c r="A419" s="22" t="s">
        <v>45</v>
      </c>
      <c r="B419" s="22" t="s">
        <v>42</v>
      </c>
      <c r="C419" s="22">
        <v>4222.5995000000003</v>
      </c>
      <c r="D419" s="22">
        <v>7951.6617999999999</v>
      </c>
      <c r="E419" s="22">
        <v>2028.866</v>
      </c>
      <c r="F419" s="22">
        <v>7969.7601999999997</v>
      </c>
      <c r="G419" s="22">
        <v>7978.0703000000003</v>
      </c>
      <c r="H419" s="22">
        <v>7994.8398999999999</v>
      </c>
      <c r="I419" s="22">
        <v>2047.0025000000001</v>
      </c>
      <c r="J419" s="22">
        <v>2026.7452000000001</v>
      </c>
      <c r="K419" s="22">
        <v>4287.1009000000004</v>
      </c>
      <c r="L419" s="22">
        <v>4650.2304999999997</v>
      </c>
      <c r="M419" s="22">
        <v>8647.5735999999997</v>
      </c>
      <c r="N419" s="22">
        <v>2322.6734999999999</v>
      </c>
      <c r="O419" s="22">
        <v>8596.3906999999999</v>
      </c>
      <c r="P419" s="22">
        <v>8611.7674999999999</v>
      </c>
      <c r="Q419" s="22">
        <v>8642.7976999999992</v>
      </c>
      <c r="R419" s="22">
        <v>2356.2330999999999</v>
      </c>
      <c r="S419" s="22">
        <v>2318.7494000000002</v>
      </c>
      <c r="T419" s="22">
        <v>4774.5740999999998</v>
      </c>
      <c r="U419" s="22">
        <v>4395.7587999999996</v>
      </c>
      <c r="V419" s="22">
        <v>8186.2415000000001</v>
      </c>
      <c r="W419" s="22">
        <v>2181.5452</v>
      </c>
      <c r="X419" s="22">
        <v>8157.6229999999996</v>
      </c>
      <c r="Y419" s="22">
        <v>8170.5068000000001</v>
      </c>
      <c r="Z419" s="22">
        <v>8196.5061000000005</v>
      </c>
      <c r="AA419" s="22">
        <v>2209.6637000000001</v>
      </c>
      <c r="AB419" s="22">
        <v>2178.2572</v>
      </c>
      <c r="AC419" s="22">
        <v>4497.777</v>
      </c>
      <c r="AD419" s="22">
        <v>3330.6406000000002</v>
      </c>
      <c r="AE419" s="22">
        <v>6783.9538000000002</v>
      </c>
      <c r="AF419" s="22">
        <v>1305.8305</v>
      </c>
      <c r="AG419" s="22">
        <v>6805.0550000000003</v>
      </c>
      <c r="AH419" s="22">
        <v>6809.2231000000002</v>
      </c>
      <c r="AI419" s="22">
        <v>6817.6342000000004</v>
      </c>
      <c r="AJ419" s="22">
        <v>1314.9273000000001</v>
      </c>
      <c r="AK419" s="22">
        <v>1304.7668000000001</v>
      </c>
      <c r="AL419" s="22">
        <v>3395.8492999999999</v>
      </c>
      <c r="AM419" s="22">
        <v>3730.4445999999998</v>
      </c>
      <c r="AN419" s="22">
        <v>7435.3635000000004</v>
      </c>
      <c r="AO419" s="22">
        <v>1579.8492000000001</v>
      </c>
      <c r="AP419" s="22">
        <v>7392.335</v>
      </c>
      <c r="AQ419" s="22">
        <v>7403.0501999999997</v>
      </c>
      <c r="AR419" s="22">
        <v>7424.6733999999997</v>
      </c>
      <c r="AS419" s="22">
        <v>1603.2349999999999</v>
      </c>
      <c r="AT419" s="22">
        <v>1577.1147000000001</v>
      </c>
      <c r="AU419" s="22">
        <v>3851.1233000000002</v>
      </c>
      <c r="AV419" s="22">
        <v>3490.8249000000001</v>
      </c>
      <c r="AW419" s="22">
        <v>7000.9561999999996</v>
      </c>
      <c r="AX419" s="22">
        <v>1447.0694000000001</v>
      </c>
      <c r="AY419" s="22">
        <v>6978.8410999999996</v>
      </c>
      <c r="AZ419" s="22">
        <v>6987.2402000000002</v>
      </c>
      <c r="BA419" s="22">
        <v>7004.1895000000004</v>
      </c>
      <c r="BB419" s="22">
        <v>1465.4002</v>
      </c>
      <c r="BC419" s="22">
        <v>1444.9259</v>
      </c>
      <c r="BD419" s="22">
        <v>3590.7393999999999</v>
      </c>
      <c r="BE419" s="22">
        <v>3632.2901999999999</v>
      </c>
      <c r="BF419" s="22">
        <v>6184.7826999999997</v>
      </c>
      <c r="BG419" s="22">
        <v>1947.0405000000001</v>
      </c>
      <c r="BH419" s="22">
        <v>6175.0155000000004</v>
      </c>
      <c r="BI419" s="22">
        <v>7187.4353000000001</v>
      </c>
      <c r="BJ419" s="22">
        <v>7203.3485000000001</v>
      </c>
      <c r="BK419" s="22">
        <v>1964.2507000000001</v>
      </c>
      <c r="BL419" s="22">
        <v>1945.028</v>
      </c>
      <c r="BM419" s="22">
        <v>3674.1369</v>
      </c>
      <c r="BN419" s="22">
        <v>4004.2802999999999</v>
      </c>
      <c r="BO419" s="22">
        <v>6724.9115000000002</v>
      </c>
      <c r="BP419" s="22">
        <v>2199.259</v>
      </c>
      <c r="BQ419" s="22">
        <v>6709.0047999999997</v>
      </c>
      <c r="BR419" s="22">
        <v>7794.3687</v>
      </c>
      <c r="BS419" s="22">
        <v>7820.2848999999997</v>
      </c>
      <c r="BT419" s="22">
        <v>2227.2876000000001</v>
      </c>
      <c r="BU419" s="22">
        <v>2195.9814999999999</v>
      </c>
      <c r="BV419" s="22">
        <v>4058.192</v>
      </c>
      <c r="BW419" s="22">
        <v>3778.0120000000002</v>
      </c>
      <c r="BX419" s="22">
        <v>6355.5938999999998</v>
      </c>
      <c r="BY419" s="22">
        <v>2070.1341000000002</v>
      </c>
      <c r="BZ419" s="22">
        <v>6341.9265999999998</v>
      </c>
      <c r="CA419" s="22">
        <v>7368.6262999999999</v>
      </c>
      <c r="CB419" s="22">
        <v>7390.8937999999998</v>
      </c>
      <c r="CC419" s="22">
        <v>2094.2166000000002</v>
      </c>
      <c r="CD419" s="22">
        <v>2067.3181</v>
      </c>
      <c r="CE419" s="22">
        <v>3822.8058999999998</v>
      </c>
      <c r="CF419" s="22">
        <v>2797.3418999999999</v>
      </c>
      <c r="CG419" s="22">
        <v>5171.01</v>
      </c>
      <c r="CH419" s="22">
        <v>1237.1170999999999</v>
      </c>
      <c r="CI419" s="22">
        <v>5166.2929000000004</v>
      </c>
      <c r="CJ419" s="22">
        <v>6102.8163999999997</v>
      </c>
      <c r="CK419" s="22">
        <v>6110.5016999999998</v>
      </c>
      <c r="CL419" s="22">
        <v>1245.4289000000001</v>
      </c>
      <c r="CM419" s="22">
        <v>1236.1451999999999</v>
      </c>
      <c r="CN419" s="22">
        <v>2841.7282</v>
      </c>
      <c r="CO419" s="22">
        <v>3134.7723999999998</v>
      </c>
      <c r="CP419" s="22">
        <v>5657.5309999999999</v>
      </c>
      <c r="CQ419" s="22">
        <v>1467.9819</v>
      </c>
      <c r="CR419" s="22">
        <v>5647.1421</v>
      </c>
      <c r="CS419" s="22">
        <v>6648.6050999999998</v>
      </c>
      <c r="CT419" s="22">
        <v>6665.5311000000002</v>
      </c>
      <c r="CU419" s="22">
        <v>1486.2876000000001</v>
      </c>
      <c r="CV419" s="22">
        <v>1465.8414</v>
      </c>
      <c r="CW419" s="22">
        <v>3190.2066</v>
      </c>
      <c r="CX419" s="22">
        <v>2932.6453999999999</v>
      </c>
      <c r="CY419" s="22">
        <v>5329.6091999999999</v>
      </c>
      <c r="CZ419" s="22">
        <v>1351.4102</v>
      </c>
      <c r="DA419" s="22">
        <v>5321.2707</v>
      </c>
      <c r="DB419" s="22">
        <v>6271.0531000000001</v>
      </c>
      <c r="DC419" s="22">
        <v>6284.6385</v>
      </c>
      <c r="DD419" s="22">
        <v>1366.1029000000001</v>
      </c>
      <c r="DE419" s="22">
        <v>1349.6922</v>
      </c>
      <c r="DF419" s="22">
        <v>2979.7680999999998</v>
      </c>
      <c r="DG419" s="22" t="s">
        <v>45</v>
      </c>
      <c r="DH419" s="22" t="s">
        <v>42</v>
      </c>
      <c r="DI419" s="22">
        <v>4285.9593000000004</v>
      </c>
      <c r="DJ419" s="22">
        <v>8107.6666999999998</v>
      </c>
      <c r="DK419" s="22">
        <v>2036.8200999999999</v>
      </c>
      <c r="DL419" s="22">
        <v>8125.6292999999996</v>
      </c>
      <c r="DM419" s="22">
        <v>8134.6215000000002</v>
      </c>
      <c r="DN419" s="22">
        <v>8152.7677000000003</v>
      </c>
      <c r="DO419" s="22">
        <v>2056.4454000000001</v>
      </c>
      <c r="DP419" s="22">
        <v>2034.5252</v>
      </c>
      <c r="DQ419" s="22">
        <v>4351.3244000000004</v>
      </c>
      <c r="DR419" s="22">
        <v>4778.9551000000001</v>
      </c>
      <c r="DS419" s="22">
        <v>8843.4725999999991</v>
      </c>
      <c r="DT419" s="22">
        <v>2373.8969999999999</v>
      </c>
      <c r="DU419" s="22">
        <v>8854.1470000000008</v>
      </c>
      <c r="DV419" s="22">
        <v>8870.5601000000006</v>
      </c>
      <c r="DW419" s="22">
        <v>8903.6813000000002</v>
      </c>
      <c r="DX419" s="22">
        <v>2409.7179999999998</v>
      </c>
      <c r="DY419" s="22">
        <v>2369.7084</v>
      </c>
      <c r="DZ419" s="22">
        <v>4862.6433999999999</v>
      </c>
      <c r="EA419" s="22">
        <v>4492.1503000000002</v>
      </c>
      <c r="EB419" s="22">
        <v>8348.1054000000004</v>
      </c>
      <c r="EC419" s="22">
        <v>2213.9144000000001</v>
      </c>
      <c r="ED419" s="22">
        <v>8360.4405999999999</v>
      </c>
      <c r="EE419" s="22">
        <v>8374.2168000000001</v>
      </c>
      <c r="EF419" s="22">
        <v>8402.0170999999991</v>
      </c>
      <c r="EG419" s="22">
        <v>2243.9807000000001</v>
      </c>
      <c r="EH419" s="22">
        <v>2210.3987000000002</v>
      </c>
      <c r="EI419" s="22">
        <v>4567.2626</v>
      </c>
      <c r="EJ419" s="22">
        <v>3330.6406000000002</v>
      </c>
      <c r="EK419" s="22">
        <v>6783.9538000000002</v>
      </c>
      <c r="EL419" s="22">
        <v>1305.8305</v>
      </c>
      <c r="EM419" s="22">
        <v>6805.0550000000003</v>
      </c>
      <c r="EN419" s="22">
        <v>6809.2231000000002</v>
      </c>
      <c r="EO419" s="22">
        <v>6817.6342000000004</v>
      </c>
      <c r="EP419" s="22">
        <v>1314.9273000000001</v>
      </c>
      <c r="EQ419" s="22">
        <v>1304.7668000000001</v>
      </c>
      <c r="ER419" s="22">
        <v>3395.8492999999999</v>
      </c>
      <c r="ES419" s="22">
        <v>3769.5246999999999</v>
      </c>
      <c r="ET419" s="22">
        <v>7435.3635000000004</v>
      </c>
      <c r="EU419" s="22">
        <v>1607.8955000000001</v>
      </c>
      <c r="EV419" s="22">
        <v>7449.8608000000004</v>
      </c>
      <c r="EW419" s="22">
        <v>7460.7067999999999</v>
      </c>
      <c r="EX419" s="22">
        <v>7482.5937999999996</v>
      </c>
      <c r="EY419" s="22">
        <v>1631.5666000000001</v>
      </c>
      <c r="EZ419" s="22">
        <v>1605.1276</v>
      </c>
      <c r="FA419" s="22">
        <v>3851.1233000000002</v>
      </c>
      <c r="FB419" s="22">
        <v>3516.7336</v>
      </c>
      <c r="FC419" s="22">
        <v>7000.9561999999996</v>
      </c>
      <c r="FD419" s="22">
        <v>1465.663</v>
      </c>
      <c r="FE419" s="22">
        <v>7016.9786000000004</v>
      </c>
      <c r="FF419" s="22">
        <v>7025.4643999999998</v>
      </c>
      <c r="FG419" s="22">
        <v>7042.5886</v>
      </c>
      <c r="FH419" s="22">
        <v>1484.183</v>
      </c>
      <c r="FI419" s="22">
        <v>1463.4974</v>
      </c>
      <c r="FJ419" s="22">
        <v>3590.7393999999999</v>
      </c>
      <c r="FK419" s="22">
        <v>3678.4535000000001</v>
      </c>
      <c r="FL419" s="22">
        <v>6292.067</v>
      </c>
      <c r="FM419" s="22">
        <v>1951.9022</v>
      </c>
      <c r="FN419" s="22">
        <v>6281.4717000000001</v>
      </c>
      <c r="FO419" s="22">
        <v>7318.8107</v>
      </c>
      <c r="FP419" s="22">
        <v>7336.0731999999998</v>
      </c>
      <c r="FQ419" s="22">
        <v>1970.5717</v>
      </c>
      <c r="FR419" s="22">
        <v>1949.7191</v>
      </c>
      <c r="FS419" s="22">
        <v>3720.5574999999999</v>
      </c>
      <c r="FT419" s="22">
        <v>4039.5814</v>
      </c>
      <c r="FU419" s="22">
        <v>6810.0735000000004</v>
      </c>
      <c r="FV419" s="22">
        <v>2200.4884000000002</v>
      </c>
      <c r="FW419" s="22">
        <v>6793.2533999999996</v>
      </c>
      <c r="FX419" s="22">
        <v>7899.2161999999998</v>
      </c>
      <c r="FY419" s="22">
        <v>7926.6203999999998</v>
      </c>
      <c r="FZ419" s="22">
        <v>2230.1264000000001</v>
      </c>
      <c r="GA419" s="22">
        <v>2197.0228000000002</v>
      </c>
      <c r="GB419" s="22">
        <v>4093.7049000000002</v>
      </c>
      <c r="GC419" s="22">
        <v>3827.6932000000002</v>
      </c>
      <c r="GD419" s="22">
        <v>6467.0019000000002</v>
      </c>
      <c r="GE419" s="22">
        <v>2077.9674</v>
      </c>
      <c r="GF419" s="22">
        <v>6452.4121999999998</v>
      </c>
      <c r="GG419" s="22">
        <v>7504.3759</v>
      </c>
      <c r="GH419" s="22">
        <v>7528.1460999999999</v>
      </c>
      <c r="GI419" s="22">
        <v>2103.6752000000001</v>
      </c>
      <c r="GJ419" s="22">
        <v>2074.9614000000001</v>
      </c>
      <c r="GK419" s="22">
        <v>3872.8155000000002</v>
      </c>
      <c r="GL419" s="22">
        <v>2797.3418999999999</v>
      </c>
      <c r="GM419" s="22">
        <v>5171.01</v>
      </c>
      <c r="GN419" s="22">
        <v>1237.1170999999999</v>
      </c>
      <c r="GO419" s="22">
        <v>5166.2929000000004</v>
      </c>
      <c r="GP419" s="22">
        <v>6102.8163999999997</v>
      </c>
      <c r="GQ419" s="22">
        <v>6110.5016999999998</v>
      </c>
      <c r="GR419" s="22">
        <v>1245.4289000000001</v>
      </c>
      <c r="GS419" s="22">
        <v>1236.1451999999999</v>
      </c>
      <c r="GT419" s="22">
        <v>2841.7282</v>
      </c>
      <c r="GU419" s="22">
        <v>3134.7723999999998</v>
      </c>
      <c r="GV419" s="22">
        <v>5657.5309999999999</v>
      </c>
      <c r="GW419" s="22">
        <v>1467.9819</v>
      </c>
      <c r="GX419" s="22">
        <v>5647.1421</v>
      </c>
      <c r="GY419" s="22">
        <v>6648.6050999999998</v>
      </c>
      <c r="GZ419" s="22">
        <v>6665.5311000000002</v>
      </c>
      <c r="HA419" s="22">
        <v>1486.2876000000001</v>
      </c>
      <c r="HB419" s="22">
        <v>1465.8414</v>
      </c>
      <c r="HC419" s="22">
        <v>3190.2066</v>
      </c>
      <c r="HD419" s="22">
        <v>2932.6453999999999</v>
      </c>
      <c r="HE419" s="22">
        <v>5329.6091999999999</v>
      </c>
      <c r="HF419" s="22">
        <v>1351.4102</v>
      </c>
      <c r="HG419" s="22">
        <v>5321.2707</v>
      </c>
      <c r="HH419" s="22">
        <v>6271.0531000000001</v>
      </c>
      <c r="HI419" s="22">
        <v>6284.6385</v>
      </c>
      <c r="HJ419" s="22">
        <v>1366.1029000000001</v>
      </c>
      <c r="HK419" s="22">
        <v>1349.6922</v>
      </c>
      <c r="HL419" s="22">
        <v>2979.7680999999998</v>
      </c>
      <c r="HM419" s="22" t="s">
        <v>45</v>
      </c>
      <c r="HN419" s="22" t="s">
        <v>42</v>
      </c>
      <c r="HO419" s="22">
        <v>4075.9544000000001</v>
      </c>
      <c r="HP419" s="22">
        <v>7689.7287999999999</v>
      </c>
      <c r="HQ419" s="22">
        <v>1953.6948</v>
      </c>
      <c r="HR419" s="22">
        <v>7709.6320999999998</v>
      </c>
      <c r="HS419" s="22">
        <v>7715.7640000000001</v>
      </c>
      <c r="HT419" s="22">
        <v>7728.1379999999999</v>
      </c>
      <c r="HU419" s="22">
        <v>1967.0775000000001</v>
      </c>
      <c r="HV419" s="22">
        <v>1952.1298999999999</v>
      </c>
      <c r="HW419" s="22">
        <v>4141.4447</v>
      </c>
      <c r="HX419" s="22">
        <v>4615.1869999999999</v>
      </c>
      <c r="HY419" s="22">
        <v>8475.0774999999994</v>
      </c>
      <c r="HZ419" s="22">
        <v>2333.6203</v>
      </c>
      <c r="IA419" s="22">
        <v>8486.7741999999998</v>
      </c>
      <c r="IB419" s="22">
        <v>8501.0936000000002</v>
      </c>
      <c r="IC419" s="22">
        <v>8529.9897999999994</v>
      </c>
      <c r="ID419" s="22">
        <v>2364.8717999999999</v>
      </c>
      <c r="IE419" s="22">
        <v>2329.9659999999999</v>
      </c>
      <c r="IF419" s="22">
        <v>4702.3356999999996</v>
      </c>
      <c r="IG419" s="22">
        <v>4315.5014000000001</v>
      </c>
      <c r="IH419" s="22">
        <v>7970.1421</v>
      </c>
      <c r="II419" s="22">
        <v>2159.3197</v>
      </c>
      <c r="IJ419" s="22">
        <v>7983.8468999999996</v>
      </c>
      <c r="IK419" s="22">
        <v>7995.2677999999996</v>
      </c>
      <c r="IL419" s="22">
        <v>8018.3148000000001</v>
      </c>
      <c r="IM419" s="22">
        <v>2184.2453</v>
      </c>
      <c r="IN419" s="22">
        <v>2156.4050000000002</v>
      </c>
      <c r="IO419" s="22">
        <v>4393.7235000000001</v>
      </c>
      <c r="IP419" s="22">
        <v>3330.6406000000002</v>
      </c>
      <c r="IQ419" s="22">
        <v>6783.9538000000002</v>
      </c>
      <c r="IR419" s="22">
        <v>1305.8305</v>
      </c>
      <c r="IS419" s="22">
        <v>6805.0550000000003</v>
      </c>
      <c r="IT419" s="22">
        <v>6809.2231000000002</v>
      </c>
      <c r="IU419" s="22">
        <v>6817.6342000000004</v>
      </c>
      <c r="IV419" s="22">
        <v>1314.9273000000001</v>
      </c>
      <c r="IW419" s="22">
        <v>1304.7668000000001</v>
      </c>
      <c r="IX419" s="22">
        <v>3395.8492999999999</v>
      </c>
      <c r="IY419" s="22">
        <v>3834.6929</v>
      </c>
      <c r="IZ419" s="22">
        <v>7512.5339000000004</v>
      </c>
      <c r="JA419" s="22">
        <v>1663.9446</v>
      </c>
      <c r="JB419" s="22">
        <v>7525.7566999999999</v>
      </c>
      <c r="JC419" s="22">
        <v>7537.7123000000001</v>
      </c>
      <c r="JD419" s="22">
        <v>7561.8387000000002</v>
      </c>
      <c r="JE419" s="22">
        <v>1690.0374999999999</v>
      </c>
      <c r="JF419" s="22">
        <v>1660.8934999999999</v>
      </c>
      <c r="JG419" s="22">
        <v>3920.3393999999998</v>
      </c>
      <c r="JH419" s="22">
        <v>3559.4342000000001</v>
      </c>
      <c r="JI419" s="22">
        <v>7051.7793000000001</v>
      </c>
      <c r="JJ419" s="22">
        <v>1502.2248999999999</v>
      </c>
      <c r="JK419" s="22">
        <v>7066.9602999999997</v>
      </c>
      <c r="JL419" s="22">
        <v>7076.1799000000001</v>
      </c>
      <c r="JM419" s="22">
        <v>7094.7848999999997</v>
      </c>
      <c r="JN419" s="22">
        <v>1522.3463999999999</v>
      </c>
      <c r="JO419" s="22">
        <v>1499.8720000000001</v>
      </c>
      <c r="JP419" s="22">
        <v>3636.8033</v>
      </c>
      <c r="JQ419" s="22">
        <v>3511.1405</v>
      </c>
      <c r="JR419" s="22">
        <v>5989.7834000000003</v>
      </c>
      <c r="JS419" s="22">
        <v>1878.4273000000001</v>
      </c>
      <c r="JT419" s="22">
        <v>5982.6692999999996</v>
      </c>
      <c r="JU419" s="22">
        <v>6963.1001999999999</v>
      </c>
      <c r="JV419" s="22">
        <v>6974.6908000000003</v>
      </c>
      <c r="JW419" s="22">
        <v>1890.9626000000001</v>
      </c>
      <c r="JX419" s="22">
        <v>1876.9616000000001</v>
      </c>
      <c r="JY419" s="22">
        <v>3554.7473</v>
      </c>
      <c r="JZ419" s="22">
        <v>3893.8838000000001</v>
      </c>
      <c r="KA419" s="22">
        <v>6523.6090999999997</v>
      </c>
      <c r="KB419" s="22">
        <v>2150.7413000000001</v>
      </c>
      <c r="KC419" s="22">
        <v>6509.2168000000001</v>
      </c>
      <c r="KD419" s="22">
        <v>7557.1965</v>
      </c>
      <c r="KE419" s="22">
        <v>7580.6454000000003</v>
      </c>
      <c r="KF419" s="22">
        <v>2176.1014</v>
      </c>
      <c r="KG419" s="22">
        <v>2147.7757999999999</v>
      </c>
      <c r="KH419" s="22">
        <v>3950.6089999999999</v>
      </c>
      <c r="KI419" s="22">
        <v>3684.2206999999999</v>
      </c>
      <c r="KJ419" s="22">
        <v>6192.4825000000001</v>
      </c>
      <c r="KK419" s="22">
        <v>2024.5749000000001</v>
      </c>
      <c r="KL419" s="22">
        <v>6180.6265999999996</v>
      </c>
      <c r="KM419" s="22">
        <v>7178.0718999999999</v>
      </c>
      <c r="KN419" s="22">
        <v>7197.3882000000003</v>
      </c>
      <c r="KO419" s="22">
        <v>2045.4656</v>
      </c>
      <c r="KP419" s="22">
        <v>2022.1321</v>
      </c>
      <c r="KQ419" s="22">
        <v>3735.2554</v>
      </c>
      <c r="KR419" s="22">
        <v>2797.3418999999999</v>
      </c>
      <c r="KS419" s="22">
        <v>5171.01</v>
      </c>
      <c r="KT419" s="22">
        <v>1237.1170999999999</v>
      </c>
      <c r="KU419" s="22">
        <v>5166.2929000000004</v>
      </c>
      <c r="KV419" s="22">
        <v>6102.8163999999997</v>
      </c>
      <c r="KW419" s="22">
        <v>6110.5016999999998</v>
      </c>
      <c r="KX419" s="22">
        <v>1245.4289000000001</v>
      </c>
      <c r="KY419" s="22">
        <v>1236.1451999999999</v>
      </c>
      <c r="KZ419" s="22">
        <v>2841.7282</v>
      </c>
      <c r="LA419" s="22">
        <v>3179.6080999999999</v>
      </c>
      <c r="LB419" s="22">
        <v>5709.9597000000003</v>
      </c>
      <c r="LC419" s="22">
        <v>1505.7001</v>
      </c>
      <c r="LD419" s="22">
        <v>5698.2214999999997</v>
      </c>
      <c r="LE419" s="22">
        <v>6704.1983</v>
      </c>
      <c r="LF419" s="22">
        <v>6723.3227999999999</v>
      </c>
      <c r="LG419" s="22">
        <v>1526.3833999999999</v>
      </c>
      <c r="LH419" s="22">
        <v>1503.2816</v>
      </c>
      <c r="LI419" s="22">
        <v>3236.8216000000002</v>
      </c>
      <c r="LJ419" s="22">
        <v>2962.9688999999998</v>
      </c>
      <c r="LK419" s="22">
        <v>5364.9804999999997</v>
      </c>
      <c r="LL419" s="22">
        <v>1376.9712</v>
      </c>
      <c r="LM419" s="22">
        <v>5355.7257</v>
      </c>
      <c r="LN419" s="22">
        <v>6308.5309999999999</v>
      </c>
      <c r="LO419" s="22">
        <v>6323.6093000000001</v>
      </c>
      <c r="LP419" s="22">
        <v>1393.2786000000001</v>
      </c>
      <c r="LQ419" s="22">
        <v>1375.0644</v>
      </c>
      <c r="LR419" s="22">
        <v>3014.4632000000001</v>
      </c>
      <c r="LS419" s="22" t="s">
        <v>45</v>
      </c>
      <c r="LT419" s="22" t="s">
        <v>42</v>
      </c>
      <c r="LU419" s="22">
        <v>847.80452000000002</v>
      </c>
      <c r="LV419" s="22">
        <v>1415.7118</v>
      </c>
      <c r="LW419" s="22">
        <v>1861.4348</v>
      </c>
      <c r="LX419" s="22">
        <v>1098.4644000000001</v>
      </c>
      <c r="LY419" s="22">
        <v>1840.4075</v>
      </c>
      <c r="LZ419" s="22">
        <v>2015.0264999999999</v>
      </c>
      <c r="MA419" s="22">
        <v>2047.3749</v>
      </c>
      <c r="MB419" s="22">
        <v>1133.4494999999999</v>
      </c>
      <c r="MC419" s="22">
        <v>1094.3734999999999</v>
      </c>
      <c r="MD419" s="22" t="s">
        <v>45</v>
      </c>
      <c r="ME419" s="22" t="s">
        <v>42</v>
      </c>
      <c r="MF419" s="22">
        <v>6167.348</v>
      </c>
      <c r="MG419" s="22">
        <v>9484.6540999999997</v>
      </c>
      <c r="MH419" s="22">
        <v>3924.7148000000002</v>
      </c>
      <c r="MI419" s="22">
        <v>9439.0681000000004</v>
      </c>
      <c r="MJ419" s="22">
        <v>10792.269</v>
      </c>
      <c r="MK419" s="22">
        <v>10866.539000000001</v>
      </c>
      <c r="ML419" s="22">
        <v>4005.0396000000001</v>
      </c>
      <c r="MM419" s="22">
        <v>3915.3222000000001</v>
      </c>
      <c r="MN419" s="22">
        <v>6158.268</v>
      </c>
      <c r="MO419" s="22">
        <v>6519.5333000000001</v>
      </c>
      <c r="MP419" s="22">
        <v>9837.6190999999999</v>
      </c>
      <c r="MQ419" s="22">
        <v>4276.3771999999999</v>
      </c>
      <c r="MR419" s="22">
        <v>9792.0251000000007</v>
      </c>
      <c r="MS419" s="22">
        <v>11145.54</v>
      </c>
      <c r="MT419" s="22">
        <v>11219.825000000001</v>
      </c>
      <c r="MU419" s="22">
        <v>4356.7163</v>
      </c>
      <c r="MV419" s="22">
        <v>4266.9830000000002</v>
      </c>
      <c r="MW419" s="22">
        <v>6510.7578999999996</v>
      </c>
      <c r="MX419" s="22" t="s">
        <v>45</v>
      </c>
      <c r="MY419" s="22" t="s">
        <v>42</v>
      </c>
      <c r="MZ419" s="22">
        <v>11.199769999999999</v>
      </c>
      <c r="NA419" s="22">
        <v>11.176466</v>
      </c>
      <c r="NB419" s="22">
        <v>12.052803000000001</v>
      </c>
      <c r="NC419" s="22">
        <v>10.583791</v>
      </c>
      <c r="ND419" s="22">
        <v>12.010479</v>
      </c>
      <c r="NE419" s="22">
        <v>12.361506</v>
      </c>
      <c r="NF419" s="22">
        <v>12.428476</v>
      </c>
      <c r="NG419" s="22">
        <v>10.656219999999999</v>
      </c>
      <c r="NH419" s="22">
        <v>10.575322</v>
      </c>
      <c r="NI419" s="22">
        <v>7.9962191000000002</v>
      </c>
      <c r="NJ419" s="22">
        <v>7.9729521999999999</v>
      </c>
      <c r="NK419" s="22">
        <v>8.8478872000000006</v>
      </c>
      <c r="NL419" s="22">
        <v>7.3812258999999996</v>
      </c>
      <c r="NM419" s="22">
        <v>8.8056309000000006</v>
      </c>
      <c r="NN419" s="22">
        <v>9.1560965000000003</v>
      </c>
      <c r="NO419" s="22">
        <v>9.2229592</v>
      </c>
      <c r="NP419" s="22">
        <v>7.4535385999999999</v>
      </c>
      <c r="NQ419" s="22">
        <v>7.3727701999999997</v>
      </c>
      <c r="NR419" s="22">
        <v>13.566867999999999</v>
      </c>
      <c r="NS419" s="22">
        <v>10.361722</v>
      </c>
      <c r="NT419" s="22" t="s">
        <v>45</v>
      </c>
      <c r="NU419" s="22" t="s">
        <v>42</v>
      </c>
      <c r="NV419" s="22">
        <v>0.41946046999999997</v>
      </c>
      <c r="NW419" s="22">
        <v>0.43145113000000002</v>
      </c>
      <c r="NX419" s="22">
        <v>0.34211755999999999</v>
      </c>
      <c r="NY419" s="22">
        <v>0.37321605000000002</v>
      </c>
      <c r="NZ419" s="22">
        <v>0.24149393999999999</v>
      </c>
      <c r="OA419" s="22">
        <v>0.34211755999999999</v>
      </c>
      <c r="OB419" s="22">
        <v>0.37321605000000002</v>
      </c>
      <c r="OC419" s="22">
        <v>0.24149393999999999</v>
      </c>
      <c r="OD419" s="22">
        <v>0.44111600000000001</v>
      </c>
      <c r="OE419" s="22">
        <v>0.44111600000000001</v>
      </c>
      <c r="OF419" s="22">
        <v>5.8808448000000002</v>
      </c>
      <c r="OG419" s="22">
        <v>2.3768243</v>
      </c>
      <c r="OH419" s="22">
        <v>8.2051111999999993</v>
      </c>
      <c r="OI419" s="22">
        <v>2.2764549000000001</v>
      </c>
      <c r="OJ419" s="22" t="s">
        <v>45</v>
      </c>
      <c r="OK419" s="22" t="s">
        <v>42</v>
      </c>
      <c r="OL419" s="22">
        <v>1687.1072999999999</v>
      </c>
      <c r="OM419" s="22">
        <v>3874.3935000000001</v>
      </c>
      <c r="ON419" s="22">
        <v>409.63621999999998</v>
      </c>
      <c r="OO419" s="22">
        <v>3891.0077000000001</v>
      </c>
      <c r="OP419" s="22">
        <v>3891.0077000000001</v>
      </c>
      <c r="OQ419" s="22">
        <v>3891.0077000000001</v>
      </c>
      <c r="OR419" s="22">
        <v>409.63621999999998</v>
      </c>
      <c r="OS419" s="22">
        <v>409.63621999999998</v>
      </c>
      <c r="OT419" s="22">
        <v>1687.1072999999999</v>
      </c>
      <c r="OU419" s="22">
        <v>1414.1206</v>
      </c>
      <c r="OV419" s="22">
        <v>2938.2498000000001</v>
      </c>
      <c r="OW419" s="22">
        <v>417.12977000000001</v>
      </c>
      <c r="OX419" s="22">
        <v>2938.2498000000001</v>
      </c>
      <c r="OY419" s="22">
        <v>3536.1441</v>
      </c>
      <c r="OZ419" s="22">
        <v>3536.1441</v>
      </c>
      <c r="PA419" s="22">
        <v>417.12977000000001</v>
      </c>
      <c r="PB419" s="22">
        <v>417.12977000000001</v>
      </c>
      <c r="PC419" s="22">
        <v>1414.1206</v>
      </c>
    </row>
    <row r="420" spans="1:419">
      <c r="A420" s="22" t="s">
        <v>46</v>
      </c>
      <c r="B420" s="22" t="s">
        <v>42</v>
      </c>
      <c r="C420" s="22">
        <v>99119.959000000003</v>
      </c>
      <c r="D420" s="22">
        <v>98618.171000000002</v>
      </c>
      <c r="E420" s="22">
        <v>65399.161</v>
      </c>
      <c r="F420" s="22">
        <v>98821.853000000003</v>
      </c>
      <c r="G420" s="22">
        <v>98846.959000000003</v>
      </c>
      <c r="H420" s="22">
        <v>98836.350999999995</v>
      </c>
      <c r="I420" s="22">
        <v>65327.273000000001</v>
      </c>
      <c r="J420" s="22">
        <v>65361.288999999997</v>
      </c>
      <c r="K420" s="22">
        <v>98834.695999999996</v>
      </c>
      <c r="L420" s="22">
        <v>104826.23</v>
      </c>
      <c r="M420" s="22">
        <v>104824.5</v>
      </c>
      <c r="N420" s="22">
        <v>69209.103000000003</v>
      </c>
      <c r="O420" s="22">
        <v>104487.69</v>
      </c>
      <c r="P420" s="22">
        <v>104534.14</v>
      </c>
      <c r="Q420" s="22">
        <v>104514.52</v>
      </c>
      <c r="R420" s="22">
        <v>69076.081000000006</v>
      </c>
      <c r="S420" s="22">
        <v>69139.024999999994</v>
      </c>
      <c r="T420" s="22">
        <v>105038.56</v>
      </c>
      <c r="U420" s="22">
        <v>99817.490999999995</v>
      </c>
      <c r="V420" s="22">
        <v>99663.144</v>
      </c>
      <c r="W420" s="22">
        <v>65892.046000000002</v>
      </c>
      <c r="X420" s="22">
        <v>99501.35</v>
      </c>
      <c r="Y420" s="22">
        <v>99540.273000000001</v>
      </c>
      <c r="Z420" s="22">
        <v>99523.827999999994</v>
      </c>
      <c r="AA420" s="22">
        <v>65780.591</v>
      </c>
      <c r="AB420" s="22">
        <v>65833.33</v>
      </c>
      <c r="AC420" s="22">
        <v>99870.827999999994</v>
      </c>
      <c r="AD420" s="22">
        <v>91512.49</v>
      </c>
      <c r="AE420" s="22">
        <v>91049.635999999999</v>
      </c>
      <c r="AF420" s="22">
        <v>60302.481</v>
      </c>
      <c r="AG420" s="22">
        <v>91249.217999999993</v>
      </c>
      <c r="AH420" s="22">
        <v>91261.811000000002</v>
      </c>
      <c r="AI420" s="22">
        <v>91256.49</v>
      </c>
      <c r="AJ420" s="22">
        <v>60266.423000000003</v>
      </c>
      <c r="AK420" s="22">
        <v>60283.485000000001</v>
      </c>
      <c r="AL420" s="22">
        <v>91261.11</v>
      </c>
      <c r="AM420" s="22">
        <v>96881.038</v>
      </c>
      <c r="AN420" s="22">
        <v>96880.77</v>
      </c>
      <c r="AO420" s="22">
        <v>63886.267999999996</v>
      </c>
      <c r="AP420" s="22">
        <v>96580.081000000006</v>
      </c>
      <c r="AQ420" s="22">
        <v>96612.452000000005</v>
      </c>
      <c r="AR420" s="22">
        <v>96598.774000000005</v>
      </c>
      <c r="AS420" s="22">
        <v>63793.572999999997</v>
      </c>
      <c r="AT420" s="22">
        <v>63837.434999999998</v>
      </c>
      <c r="AU420" s="22">
        <v>97090.160999999993</v>
      </c>
      <c r="AV420" s="22">
        <v>92157.755000000005</v>
      </c>
      <c r="AW420" s="22">
        <v>92016.308999999994</v>
      </c>
      <c r="AX420" s="22">
        <v>60758.432999999997</v>
      </c>
      <c r="AY420" s="22">
        <v>91877.8</v>
      </c>
      <c r="AZ420" s="22">
        <v>91903.175000000003</v>
      </c>
      <c r="BA420" s="22">
        <v>91892.452999999994</v>
      </c>
      <c r="BB420" s="22">
        <v>60685.773999999998</v>
      </c>
      <c r="BC420" s="22">
        <v>60720.156000000003</v>
      </c>
      <c r="BD420" s="22">
        <v>92219.604000000007</v>
      </c>
      <c r="BE420" s="22">
        <v>80726.521999999997</v>
      </c>
      <c r="BF420" s="22">
        <v>73621.937000000005</v>
      </c>
      <c r="BG420" s="22">
        <v>86899.245999999999</v>
      </c>
      <c r="BH420" s="22">
        <v>73596.925000000003</v>
      </c>
      <c r="BI420" s="22">
        <v>88782.922000000006</v>
      </c>
      <c r="BJ420" s="22">
        <v>88772.856</v>
      </c>
      <c r="BK420" s="22">
        <v>86831.03</v>
      </c>
      <c r="BL420" s="22">
        <v>86863.308999999994</v>
      </c>
      <c r="BM420" s="22">
        <v>80572.971999999994</v>
      </c>
      <c r="BN420" s="22">
        <v>86216.885999999999</v>
      </c>
      <c r="BO420" s="22">
        <v>78629.782000000007</v>
      </c>
      <c r="BP420" s="22">
        <v>92827.406000000003</v>
      </c>
      <c r="BQ420" s="22">
        <v>78589.047000000006</v>
      </c>
      <c r="BR420" s="22">
        <v>94816.201000000001</v>
      </c>
      <c r="BS420" s="22">
        <v>94799.808999999994</v>
      </c>
      <c r="BT420" s="22">
        <v>92716.308000000005</v>
      </c>
      <c r="BU420" s="22">
        <v>92768.877999999997</v>
      </c>
      <c r="BV420" s="22">
        <v>86038.436000000002</v>
      </c>
      <c r="BW420" s="22">
        <v>81645.600000000006</v>
      </c>
      <c r="BX420" s="22">
        <v>74461.129000000001</v>
      </c>
      <c r="BY420" s="22">
        <v>87900.581999999995</v>
      </c>
      <c r="BZ420" s="22">
        <v>74426.129000000001</v>
      </c>
      <c r="CA420" s="22">
        <v>89789.648000000001</v>
      </c>
      <c r="CB420" s="22">
        <v>89775.563999999998</v>
      </c>
      <c r="CC420" s="22">
        <v>87805.125</v>
      </c>
      <c r="CD420" s="22">
        <v>87850.293999999994</v>
      </c>
      <c r="CE420" s="22">
        <v>81479.532000000007</v>
      </c>
      <c r="CF420" s="22">
        <v>74774.741999999998</v>
      </c>
      <c r="CG420" s="22">
        <v>68179.430999999997</v>
      </c>
      <c r="CH420" s="22">
        <v>80490.243000000002</v>
      </c>
      <c r="CI420" s="22">
        <v>68167.350999999995</v>
      </c>
      <c r="CJ420" s="22">
        <v>82257.013000000006</v>
      </c>
      <c r="CK420" s="22">
        <v>82252.150999999998</v>
      </c>
      <c r="CL420" s="22">
        <v>80457.297999999995</v>
      </c>
      <c r="CM420" s="22">
        <v>80472.887000000002</v>
      </c>
      <c r="CN420" s="22">
        <v>74644.657999999996</v>
      </c>
      <c r="CO420" s="22">
        <v>79650.933000000005</v>
      </c>
      <c r="CP420" s="22">
        <v>72627.165999999997</v>
      </c>
      <c r="CQ420" s="22">
        <v>85755.923999999999</v>
      </c>
      <c r="CR420" s="22">
        <v>72600.561000000002</v>
      </c>
      <c r="CS420" s="22">
        <v>87615.119000000006</v>
      </c>
      <c r="CT420" s="22">
        <v>87604.413</v>
      </c>
      <c r="CU420" s="22">
        <v>85683.365000000005</v>
      </c>
      <c r="CV420" s="22">
        <v>85717.698999999993</v>
      </c>
      <c r="CW420" s="22">
        <v>79498.154999999999</v>
      </c>
      <c r="CX420" s="22">
        <v>75628.111000000004</v>
      </c>
      <c r="CY420" s="22">
        <v>68958.626000000004</v>
      </c>
      <c r="CZ420" s="22">
        <v>81419.987999999998</v>
      </c>
      <c r="DA420" s="22">
        <v>68937.271999999997</v>
      </c>
      <c r="DB420" s="22">
        <v>83191.763000000006</v>
      </c>
      <c r="DC420" s="22">
        <v>83183.17</v>
      </c>
      <c r="DD420" s="22">
        <v>81361.75</v>
      </c>
      <c r="DE420" s="22">
        <v>81389.308000000005</v>
      </c>
      <c r="DF420" s="22">
        <v>75486.403999999995</v>
      </c>
      <c r="DG420" s="22" t="s">
        <v>46</v>
      </c>
      <c r="DH420" s="22" t="s">
        <v>42</v>
      </c>
      <c r="DI420" s="22">
        <v>101584.34</v>
      </c>
      <c r="DJ420" s="22">
        <v>101069.83</v>
      </c>
      <c r="DK420" s="22">
        <v>67023.445000000007</v>
      </c>
      <c r="DL420" s="22">
        <v>101277.1</v>
      </c>
      <c r="DM420" s="22">
        <v>101304.26</v>
      </c>
      <c r="DN420" s="22">
        <v>101292.79</v>
      </c>
      <c r="DO420" s="22">
        <v>66945.656000000003</v>
      </c>
      <c r="DP420" s="22">
        <v>66982.464000000007</v>
      </c>
      <c r="DQ420" s="22">
        <v>101290.26</v>
      </c>
      <c r="DR420" s="22">
        <v>108274.99</v>
      </c>
      <c r="DS420" s="22">
        <v>107724.25</v>
      </c>
      <c r="DT420" s="22">
        <v>71484.751999999993</v>
      </c>
      <c r="DU420" s="22">
        <v>107923.39</v>
      </c>
      <c r="DV420" s="22">
        <v>107972.98</v>
      </c>
      <c r="DW420" s="22">
        <v>107952.03</v>
      </c>
      <c r="DX420" s="22">
        <v>71342.766000000003</v>
      </c>
      <c r="DY420" s="22">
        <v>71409.951000000001</v>
      </c>
      <c r="DZ420" s="22">
        <v>107942.78</v>
      </c>
      <c r="EA420" s="22">
        <v>102662.46</v>
      </c>
      <c r="EB420" s="22">
        <v>102140.91</v>
      </c>
      <c r="EC420" s="22">
        <v>67768.824999999997</v>
      </c>
      <c r="ED420" s="22">
        <v>102335.41</v>
      </c>
      <c r="EE420" s="22">
        <v>102377.03</v>
      </c>
      <c r="EF420" s="22">
        <v>102359.45</v>
      </c>
      <c r="EG420" s="22">
        <v>67649.649999999994</v>
      </c>
      <c r="EH420" s="22">
        <v>67706.042000000001</v>
      </c>
      <c r="EI420" s="22">
        <v>102352.27</v>
      </c>
      <c r="EJ420" s="22">
        <v>91512.49</v>
      </c>
      <c r="EK420" s="22">
        <v>91049.635999999999</v>
      </c>
      <c r="EL420" s="22">
        <v>60302.481</v>
      </c>
      <c r="EM420" s="22">
        <v>91249.217999999993</v>
      </c>
      <c r="EN420" s="22">
        <v>91261.811000000002</v>
      </c>
      <c r="EO420" s="22">
        <v>91256.49</v>
      </c>
      <c r="EP420" s="22">
        <v>60266.423000000003</v>
      </c>
      <c r="EQ420" s="22">
        <v>60283.485000000001</v>
      </c>
      <c r="ER420" s="22">
        <v>91261.11</v>
      </c>
      <c r="ES420" s="22">
        <v>97375.438999999998</v>
      </c>
      <c r="ET420" s="22">
        <v>96880.77</v>
      </c>
      <c r="EU420" s="22">
        <v>64213.243999999999</v>
      </c>
      <c r="EV420" s="22">
        <v>97072.680999999997</v>
      </c>
      <c r="EW420" s="22">
        <v>97105.447</v>
      </c>
      <c r="EX420" s="22">
        <v>97091.601999999999</v>
      </c>
      <c r="EY420" s="22">
        <v>64119.417999999998</v>
      </c>
      <c r="EZ420" s="22">
        <v>64163.815000000002</v>
      </c>
      <c r="FA420" s="22">
        <v>97090.160999999993</v>
      </c>
      <c r="FB420" s="22">
        <v>92485.524999999994</v>
      </c>
      <c r="FC420" s="22">
        <v>92016.308999999994</v>
      </c>
      <c r="FD420" s="22">
        <v>60975.205999999998</v>
      </c>
      <c r="FE420" s="22">
        <v>92204.376000000004</v>
      </c>
      <c r="FF420" s="22">
        <v>92230.012000000002</v>
      </c>
      <c r="FG420" s="22">
        <v>92219.18</v>
      </c>
      <c r="FH420" s="22">
        <v>60901.796999999999</v>
      </c>
      <c r="FI420" s="22">
        <v>60936.533000000003</v>
      </c>
      <c r="FJ420" s="22">
        <v>92219.604000000007</v>
      </c>
      <c r="FK420" s="22">
        <v>82664.203999999998</v>
      </c>
      <c r="FL420" s="22">
        <v>75387.925000000003</v>
      </c>
      <c r="FM420" s="22">
        <v>88988.11</v>
      </c>
      <c r="FN420" s="22">
        <v>75360.792000000001</v>
      </c>
      <c r="FO420" s="22">
        <v>90914.841</v>
      </c>
      <c r="FP420" s="22">
        <v>90903.922000000006</v>
      </c>
      <c r="FQ420" s="22">
        <v>88914.108999999997</v>
      </c>
      <c r="FR420" s="22">
        <v>88949.125</v>
      </c>
      <c r="FS420" s="22">
        <v>82505.247000000003</v>
      </c>
      <c r="FT420" s="22">
        <v>87803.197</v>
      </c>
      <c r="FU420" s="22">
        <v>80075.400999999998</v>
      </c>
      <c r="FV420" s="22">
        <v>94538.395999999993</v>
      </c>
      <c r="FW420" s="22">
        <v>80032.327999999994</v>
      </c>
      <c r="FX420" s="22">
        <v>96561.494000000006</v>
      </c>
      <c r="FY420" s="22">
        <v>96544.160999999993</v>
      </c>
      <c r="FZ420" s="22">
        <v>94420.918000000005</v>
      </c>
      <c r="GA420" s="22">
        <v>94476.508000000002</v>
      </c>
      <c r="GB420" s="22">
        <v>87619.667000000001</v>
      </c>
      <c r="GC420" s="22">
        <v>83605.47</v>
      </c>
      <c r="GD420" s="22">
        <v>76247.376000000004</v>
      </c>
      <c r="GE420" s="22">
        <v>90013.619000000006</v>
      </c>
      <c r="GF420" s="22">
        <v>76210.013999999996</v>
      </c>
      <c r="GG420" s="22">
        <v>91945.870999999999</v>
      </c>
      <c r="GH420" s="22">
        <v>91930.835999999996</v>
      </c>
      <c r="GI420" s="22">
        <v>89911.72</v>
      </c>
      <c r="GJ420" s="22">
        <v>89959.937999999995</v>
      </c>
      <c r="GK420" s="22">
        <v>83433.692999999999</v>
      </c>
      <c r="GL420" s="22">
        <v>74774.741999999998</v>
      </c>
      <c r="GM420" s="22">
        <v>68179.430999999997</v>
      </c>
      <c r="GN420" s="22">
        <v>80490.243000000002</v>
      </c>
      <c r="GO420" s="22">
        <v>68167.350999999995</v>
      </c>
      <c r="GP420" s="22">
        <v>82257.013000000006</v>
      </c>
      <c r="GQ420" s="22">
        <v>82252.150999999998</v>
      </c>
      <c r="GR420" s="22">
        <v>80457.297999999995</v>
      </c>
      <c r="GS420" s="22">
        <v>80472.887000000002</v>
      </c>
      <c r="GT420" s="22">
        <v>74644.657999999996</v>
      </c>
      <c r="GU420" s="22">
        <v>79650.933000000005</v>
      </c>
      <c r="GV420" s="22">
        <v>72627.165999999997</v>
      </c>
      <c r="GW420" s="22">
        <v>85755.923999999999</v>
      </c>
      <c r="GX420" s="22">
        <v>72600.561000000002</v>
      </c>
      <c r="GY420" s="22">
        <v>87615.119000000006</v>
      </c>
      <c r="GZ420" s="22">
        <v>87604.413</v>
      </c>
      <c r="HA420" s="22">
        <v>85683.365000000005</v>
      </c>
      <c r="HB420" s="22">
        <v>85717.698999999993</v>
      </c>
      <c r="HC420" s="22">
        <v>79498.154999999999</v>
      </c>
      <c r="HD420" s="22">
        <v>75628.111000000004</v>
      </c>
      <c r="HE420" s="22">
        <v>68958.626000000004</v>
      </c>
      <c r="HF420" s="22">
        <v>81419.987999999998</v>
      </c>
      <c r="HG420" s="22">
        <v>68937.271999999997</v>
      </c>
      <c r="HH420" s="22">
        <v>83191.763000000006</v>
      </c>
      <c r="HI420" s="22">
        <v>83183.17</v>
      </c>
      <c r="HJ420" s="22">
        <v>81361.75</v>
      </c>
      <c r="HK420" s="22">
        <v>81389.308000000005</v>
      </c>
      <c r="HL420" s="22">
        <v>75486.403999999995</v>
      </c>
      <c r="HM420" s="22" t="s">
        <v>46</v>
      </c>
      <c r="HN420" s="22" t="s">
        <v>42</v>
      </c>
      <c r="HO420" s="22">
        <v>95994.866999999998</v>
      </c>
      <c r="HP420" s="22">
        <v>95509.589000000007</v>
      </c>
      <c r="HQ420" s="22">
        <v>63325.991000000002</v>
      </c>
      <c r="HR420" s="22">
        <v>95712.944000000003</v>
      </c>
      <c r="HS420" s="22">
        <v>95731.468999999997</v>
      </c>
      <c r="HT420" s="22">
        <v>95723.642000000007</v>
      </c>
      <c r="HU420" s="22">
        <v>63272.945</v>
      </c>
      <c r="HV420" s="22">
        <v>63298.044999999998</v>
      </c>
      <c r="HW420" s="22">
        <v>95725.388999999996</v>
      </c>
      <c r="HX420" s="22">
        <v>102801.39</v>
      </c>
      <c r="HY420" s="22">
        <v>102279.03</v>
      </c>
      <c r="HZ420" s="22">
        <v>67869.551999999996</v>
      </c>
      <c r="IA420" s="22">
        <v>102472.09</v>
      </c>
      <c r="IB420" s="22">
        <v>102515.35</v>
      </c>
      <c r="IC420" s="22">
        <v>102497.07</v>
      </c>
      <c r="ID420" s="22">
        <v>67745.678</v>
      </c>
      <c r="IE420" s="22">
        <v>67804.293000000005</v>
      </c>
      <c r="IF420" s="22">
        <v>102491.74</v>
      </c>
      <c r="IG420" s="22">
        <v>97265.995999999999</v>
      </c>
      <c r="IH420" s="22">
        <v>96772.523000000001</v>
      </c>
      <c r="II420" s="22">
        <v>64202.125</v>
      </c>
      <c r="IJ420" s="22">
        <v>96961.957999999999</v>
      </c>
      <c r="IK420" s="22">
        <v>96996.460999999996</v>
      </c>
      <c r="IL420" s="22">
        <v>96981.883000000002</v>
      </c>
      <c r="IM420" s="22">
        <v>64103.326000000001</v>
      </c>
      <c r="IN420" s="22">
        <v>64150.076000000001</v>
      </c>
      <c r="IO420" s="22">
        <v>96978.909</v>
      </c>
      <c r="IP420" s="22">
        <v>91513.888000000006</v>
      </c>
      <c r="IQ420" s="22">
        <v>91051.034</v>
      </c>
      <c r="IR420" s="22">
        <v>60303.879000000001</v>
      </c>
      <c r="IS420" s="22">
        <v>91250.615999999995</v>
      </c>
      <c r="IT420" s="22">
        <v>91263.209000000003</v>
      </c>
      <c r="IU420" s="22">
        <v>91257.888000000006</v>
      </c>
      <c r="IV420" s="22">
        <v>60267.821000000004</v>
      </c>
      <c r="IW420" s="22">
        <v>60284.883000000002</v>
      </c>
      <c r="IX420" s="22">
        <v>91262.508000000002</v>
      </c>
      <c r="IY420" s="22">
        <v>97734.828999999998</v>
      </c>
      <c r="IZ420" s="22">
        <v>97237.982999999993</v>
      </c>
      <c r="JA420" s="22">
        <v>64458.800999999999</v>
      </c>
      <c r="JB420" s="22">
        <v>97427.183999999994</v>
      </c>
      <c r="JC420" s="22">
        <v>97463.303</v>
      </c>
      <c r="JD420" s="22">
        <v>97448.042000000001</v>
      </c>
      <c r="JE420" s="22">
        <v>64355.375</v>
      </c>
      <c r="JF420" s="22">
        <v>64404.313999999998</v>
      </c>
      <c r="JG420" s="22">
        <v>97445.906000000003</v>
      </c>
      <c r="JH420" s="22">
        <v>92727.955000000002</v>
      </c>
      <c r="JI420" s="22">
        <v>92257.274999999994</v>
      </c>
      <c r="JJ420" s="22">
        <v>61140.682999999997</v>
      </c>
      <c r="JK420" s="22">
        <v>92443.562000000005</v>
      </c>
      <c r="JL420" s="22">
        <v>92471.414999999994</v>
      </c>
      <c r="JM420" s="22">
        <v>92459.645999999993</v>
      </c>
      <c r="JN420" s="22">
        <v>61060.927000000003</v>
      </c>
      <c r="JO420" s="22">
        <v>61098.667000000001</v>
      </c>
      <c r="JP420" s="22">
        <v>92459.758000000002</v>
      </c>
      <c r="JQ420" s="22">
        <v>78319.627999999997</v>
      </c>
      <c r="JR420" s="22">
        <v>71426.858999999997</v>
      </c>
      <c r="JS420" s="22">
        <v>84300.311000000002</v>
      </c>
      <c r="JT420" s="22">
        <v>71408.641000000003</v>
      </c>
      <c r="JU420" s="22">
        <v>86137.665999999997</v>
      </c>
      <c r="JV420" s="22">
        <v>86130.335000000006</v>
      </c>
      <c r="JW420" s="22">
        <v>84250.625</v>
      </c>
      <c r="JX420" s="22">
        <v>84274.135999999999</v>
      </c>
      <c r="JY420" s="22">
        <v>78177.421000000002</v>
      </c>
      <c r="JZ420" s="22">
        <v>83310.771999999997</v>
      </c>
      <c r="KA420" s="22">
        <v>75979.777000000002</v>
      </c>
      <c r="KB420" s="22">
        <v>89694.835000000006</v>
      </c>
      <c r="KC420" s="22">
        <v>75942.92</v>
      </c>
      <c r="KD420" s="22">
        <v>91620.567999999999</v>
      </c>
      <c r="KE420" s="22">
        <v>91605.736999999994</v>
      </c>
      <c r="KF420" s="22">
        <v>89594.313999999998</v>
      </c>
      <c r="KG420" s="22">
        <v>89641.879000000001</v>
      </c>
      <c r="KH420" s="22">
        <v>83141.399000000005</v>
      </c>
      <c r="KI420" s="22">
        <v>79408.327999999994</v>
      </c>
      <c r="KJ420" s="22">
        <v>72420.888000000006</v>
      </c>
      <c r="KK420" s="22">
        <v>85486.9</v>
      </c>
      <c r="KL420" s="22">
        <v>72390.527000000002</v>
      </c>
      <c r="KM420" s="22">
        <v>87330.144</v>
      </c>
      <c r="KN420" s="22">
        <v>87317.926000000007</v>
      </c>
      <c r="KO420" s="22">
        <v>85404.093999999997</v>
      </c>
      <c r="KP420" s="22">
        <v>85443.277000000002</v>
      </c>
      <c r="KQ420" s="22">
        <v>79251.820999999996</v>
      </c>
      <c r="KR420" s="22">
        <v>74775.183000000005</v>
      </c>
      <c r="KS420" s="22">
        <v>68179.872000000003</v>
      </c>
      <c r="KT420" s="22">
        <v>80490.683999999994</v>
      </c>
      <c r="KU420" s="22">
        <v>68167.792000000001</v>
      </c>
      <c r="KV420" s="22">
        <v>82257.453999999998</v>
      </c>
      <c r="KW420" s="22">
        <v>82252.592000000004</v>
      </c>
      <c r="KX420" s="22">
        <v>80457.739000000001</v>
      </c>
      <c r="KY420" s="22">
        <v>80473.327999999994</v>
      </c>
      <c r="KZ420" s="22">
        <v>74645.099000000002</v>
      </c>
      <c r="LA420" s="22">
        <v>79934.092999999993</v>
      </c>
      <c r="LB420" s="22">
        <v>72885.702999999994</v>
      </c>
      <c r="LC420" s="22">
        <v>86064.937000000005</v>
      </c>
      <c r="LD420" s="22">
        <v>72855.642999999996</v>
      </c>
      <c r="LE420" s="22">
        <v>87925.18</v>
      </c>
      <c r="LF420" s="22">
        <v>87913.084000000003</v>
      </c>
      <c r="LG420" s="22">
        <v>85982.953999999998</v>
      </c>
      <c r="LH420" s="22">
        <v>86021.747000000003</v>
      </c>
      <c r="LI420" s="22">
        <v>79777.262000000002</v>
      </c>
      <c r="LJ420" s="22">
        <v>75817.001000000004</v>
      </c>
      <c r="LK420" s="22">
        <v>69131.096000000005</v>
      </c>
      <c r="LL420" s="22">
        <v>81626.176000000007</v>
      </c>
      <c r="LM420" s="22">
        <v>69107.395999999993</v>
      </c>
      <c r="LN420" s="22">
        <v>83398.581000000006</v>
      </c>
      <c r="LO420" s="22">
        <v>83389.043000000005</v>
      </c>
      <c r="LP420" s="22">
        <v>81561.536999999997</v>
      </c>
      <c r="LQ420" s="22">
        <v>81592.123000000007</v>
      </c>
      <c r="LR420" s="22">
        <v>75673.232999999993</v>
      </c>
      <c r="LS420" s="22" t="s">
        <v>46</v>
      </c>
      <c r="LT420" s="22" t="s">
        <v>42</v>
      </c>
      <c r="LU420" s="22">
        <v>12100.175999999999</v>
      </c>
      <c r="LV420" s="22">
        <v>15386.978999999999</v>
      </c>
      <c r="LW420" s="22">
        <v>14286.036</v>
      </c>
      <c r="LX420" s="22">
        <v>16119.624</v>
      </c>
      <c r="LY420" s="22">
        <v>14218.132</v>
      </c>
      <c r="LZ420" s="22">
        <v>16662.39</v>
      </c>
      <c r="MA420" s="22">
        <v>16641.929</v>
      </c>
      <c r="MB420" s="22">
        <v>15980.951999999999</v>
      </c>
      <c r="MC420" s="22">
        <v>16046.57</v>
      </c>
      <c r="MD420" s="22" t="s">
        <v>46</v>
      </c>
      <c r="ME420" s="22" t="s">
        <v>42</v>
      </c>
      <c r="MF420" s="22">
        <v>109664.02</v>
      </c>
      <c r="MG420" s="22">
        <v>100343.75</v>
      </c>
      <c r="MH420" s="22">
        <v>117872.92</v>
      </c>
      <c r="MI420" s="22">
        <v>100227.01</v>
      </c>
      <c r="MJ420" s="22">
        <v>120207.53</v>
      </c>
      <c r="MK420" s="22">
        <v>120160.55</v>
      </c>
      <c r="ML420" s="22">
        <v>117554.54</v>
      </c>
      <c r="MM420" s="22">
        <v>117705.19</v>
      </c>
      <c r="MN420" s="22">
        <v>109366.98</v>
      </c>
      <c r="MO420" s="22">
        <v>109701.23</v>
      </c>
      <c r="MP420" s="22">
        <v>100378.77</v>
      </c>
      <c r="MQ420" s="22">
        <v>117912.04</v>
      </c>
      <c r="MR420" s="22">
        <v>100262.01</v>
      </c>
      <c r="MS420" s="22">
        <v>120247.21</v>
      </c>
      <c r="MT420" s="22">
        <v>120200.22</v>
      </c>
      <c r="MU420" s="22">
        <v>117593.60000000001</v>
      </c>
      <c r="MV420" s="22">
        <v>117744.28</v>
      </c>
      <c r="MW420" s="22">
        <v>109404.14</v>
      </c>
      <c r="MX420" s="22" t="s">
        <v>46</v>
      </c>
      <c r="MY420" s="22" t="s">
        <v>42</v>
      </c>
      <c r="MZ420" s="22">
        <v>33.527610000000003</v>
      </c>
      <c r="NA420" s="22">
        <v>33.403585999999997</v>
      </c>
      <c r="NB420" s="22">
        <v>31.290395</v>
      </c>
      <c r="NC420" s="22">
        <v>35.157452999999997</v>
      </c>
      <c r="ND420" s="22">
        <v>31.166791</v>
      </c>
      <c r="NE420" s="22">
        <v>36.066837999999997</v>
      </c>
      <c r="NF420" s="22">
        <v>36.024478000000002</v>
      </c>
      <c r="NG420" s="22">
        <v>34.870364000000002</v>
      </c>
      <c r="NH420" s="22">
        <v>35.006211</v>
      </c>
      <c r="NI420" s="22">
        <v>28.691541999999998</v>
      </c>
      <c r="NJ420" s="22">
        <v>28.567716000000001</v>
      </c>
      <c r="NK420" s="22">
        <v>26.457906000000001</v>
      </c>
      <c r="NL420" s="22">
        <v>30.318776</v>
      </c>
      <c r="NM420" s="22">
        <v>26.334499000000001</v>
      </c>
      <c r="NN420" s="22">
        <v>31.226707000000001</v>
      </c>
      <c r="NO420" s="22">
        <v>31.184415000000001</v>
      </c>
      <c r="NP420" s="22">
        <v>30.032146999999998</v>
      </c>
      <c r="NQ420" s="22">
        <v>30.167776</v>
      </c>
      <c r="NR420" s="22">
        <v>59.139789</v>
      </c>
      <c r="NS420" s="22">
        <v>54.262909999999998</v>
      </c>
      <c r="NT420" s="22" t="s">
        <v>46</v>
      </c>
      <c r="NU420" s="22" t="s">
        <v>42</v>
      </c>
      <c r="NV420" s="22">
        <v>3.2484343999999998E-2</v>
      </c>
      <c r="NW420" s="22">
        <v>3.1234921999999998E-2</v>
      </c>
      <c r="NX420" s="22">
        <v>2.4351748999999999E-2</v>
      </c>
      <c r="NY420" s="22">
        <v>2.6565322999999998E-2</v>
      </c>
      <c r="NZ420" s="22">
        <v>1.7189413000000001E-2</v>
      </c>
      <c r="OA420" s="22">
        <v>2.4351748999999999E-2</v>
      </c>
      <c r="OB420" s="22">
        <v>2.6565322999999998E-2</v>
      </c>
      <c r="OC420" s="22">
        <v>1.7189413000000001E-2</v>
      </c>
      <c r="OD420" s="22">
        <v>3.4161416E-2</v>
      </c>
      <c r="OE420" s="22">
        <v>3.4161416E-2</v>
      </c>
      <c r="OF420" s="22">
        <v>0.45426128999999998</v>
      </c>
      <c r="OG420" s="22">
        <v>0.31880330000000001</v>
      </c>
      <c r="OH420" s="22">
        <v>0.62838059000000002</v>
      </c>
      <c r="OI420" s="22">
        <v>0.51136307999999997</v>
      </c>
      <c r="OJ420" s="22" t="s">
        <v>46</v>
      </c>
      <c r="OK420" s="22" t="s">
        <v>42</v>
      </c>
      <c r="OL420" s="22">
        <v>57729.567000000003</v>
      </c>
      <c r="OM420" s="22">
        <v>57437.769</v>
      </c>
      <c r="ON420" s="22">
        <v>37974.457000000002</v>
      </c>
      <c r="OO420" s="22">
        <v>57572.387000000002</v>
      </c>
      <c r="OP420" s="22">
        <v>57572.387000000002</v>
      </c>
      <c r="OQ420" s="22">
        <v>57572.387000000002</v>
      </c>
      <c r="OR420" s="22">
        <v>37974.457000000002</v>
      </c>
      <c r="OS420" s="22">
        <v>37974.457000000002</v>
      </c>
      <c r="OT420" s="22">
        <v>57729.567000000003</v>
      </c>
      <c r="OU420" s="22">
        <v>47776.618000000002</v>
      </c>
      <c r="OV420" s="22">
        <v>43549.78</v>
      </c>
      <c r="OW420" s="22">
        <v>51429.349000000002</v>
      </c>
      <c r="OX420" s="22">
        <v>43549.78</v>
      </c>
      <c r="OY420" s="22">
        <v>52574.239000000001</v>
      </c>
      <c r="OZ420" s="22">
        <v>52574.239000000001</v>
      </c>
      <c r="PA420" s="22">
        <v>51429.349000000002</v>
      </c>
      <c r="PB420" s="22">
        <v>51429.349000000002</v>
      </c>
      <c r="PC420" s="22">
        <v>47776.618000000002</v>
      </c>
    </row>
    <row r="421" spans="1:419">
      <c r="A421" s="22" t="s">
        <v>47</v>
      </c>
      <c r="B421" s="22" t="s">
        <v>42</v>
      </c>
      <c r="C421" s="22">
        <v>23445.439999999999</v>
      </c>
      <c r="D421" s="22">
        <v>30234.93</v>
      </c>
      <c r="E421" s="22">
        <v>22655.911</v>
      </c>
      <c r="F421" s="22">
        <v>20074.827000000001</v>
      </c>
      <c r="G421" s="22">
        <v>28476.100999999999</v>
      </c>
      <c r="H421" s="22">
        <v>29364.894</v>
      </c>
      <c r="I421" s="22">
        <v>16434.378000000001</v>
      </c>
      <c r="J421" s="22">
        <v>17014.161</v>
      </c>
      <c r="K421" s="22">
        <v>20188.758999999998</v>
      </c>
      <c r="L421" s="22">
        <v>31262.125</v>
      </c>
      <c r="M421" s="22">
        <v>43116.855000000003</v>
      </c>
      <c r="N421" s="22">
        <v>30308.242999999999</v>
      </c>
      <c r="O421" s="22">
        <v>23817.661</v>
      </c>
      <c r="P421" s="22">
        <v>39363.273000000001</v>
      </c>
      <c r="Q421" s="22">
        <v>41007.885000000002</v>
      </c>
      <c r="R421" s="22">
        <v>18795.995999999999</v>
      </c>
      <c r="S421" s="22">
        <v>19868.82</v>
      </c>
      <c r="T421" s="22">
        <v>24483.851999999999</v>
      </c>
      <c r="U421" s="22">
        <v>28080.431</v>
      </c>
      <c r="V421" s="22">
        <v>38109.866999999998</v>
      </c>
      <c r="W421" s="22">
        <v>27203.894</v>
      </c>
      <c r="X421" s="22">
        <v>22027.037</v>
      </c>
      <c r="Y421" s="22">
        <v>35052.25</v>
      </c>
      <c r="Z421" s="22">
        <v>36430.222000000002</v>
      </c>
      <c r="AA421" s="22">
        <v>17558.12</v>
      </c>
      <c r="AB421" s="22">
        <v>18457.008000000002</v>
      </c>
      <c r="AC421" s="22">
        <v>22502.57</v>
      </c>
      <c r="AD421" s="22">
        <v>17239.222000000002</v>
      </c>
      <c r="AE421" s="22">
        <v>21299.45</v>
      </c>
      <c r="AF421" s="22">
        <v>16572.519</v>
      </c>
      <c r="AG421" s="22">
        <v>16193.269</v>
      </c>
      <c r="AH421" s="22">
        <v>20407.117999999999</v>
      </c>
      <c r="AI421" s="22">
        <v>20852.913</v>
      </c>
      <c r="AJ421" s="22">
        <v>13451.968000000001</v>
      </c>
      <c r="AK421" s="22">
        <v>13742.772000000001</v>
      </c>
      <c r="AL421" s="22">
        <v>16344.531999999999</v>
      </c>
      <c r="AM421" s="22">
        <v>24495.07</v>
      </c>
      <c r="AN421" s="22">
        <v>33249.095000000001</v>
      </c>
      <c r="AO421" s="22">
        <v>23675.571</v>
      </c>
      <c r="AP421" s="22">
        <v>19676.064999999999</v>
      </c>
      <c r="AQ421" s="22">
        <v>30508.942999999999</v>
      </c>
      <c r="AR421" s="22">
        <v>31654.983</v>
      </c>
      <c r="AS421" s="22">
        <v>15653.322</v>
      </c>
      <c r="AT421" s="22">
        <v>16400.914000000001</v>
      </c>
      <c r="AU421" s="22">
        <v>20338.817999999999</v>
      </c>
      <c r="AV421" s="22">
        <v>21526.911</v>
      </c>
      <c r="AW421" s="22">
        <v>28584.312999999998</v>
      </c>
      <c r="AX421" s="22">
        <v>20779.719000000001</v>
      </c>
      <c r="AY421" s="22">
        <v>17999.199000000001</v>
      </c>
      <c r="AZ421" s="22">
        <v>26490.511999999999</v>
      </c>
      <c r="BA421" s="22">
        <v>27388.830999999998</v>
      </c>
      <c r="BB421" s="22">
        <v>14491.508</v>
      </c>
      <c r="BC421" s="22">
        <v>15077.505999999999</v>
      </c>
      <c r="BD421" s="22">
        <v>18484.967000000001</v>
      </c>
      <c r="BE421" s="22">
        <v>23418.156999999999</v>
      </c>
      <c r="BF421" s="22">
        <v>27433.191999999999</v>
      </c>
      <c r="BG421" s="22">
        <v>21979.264999999999</v>
      </c>
      <c r="BH421" s="22">
        <v>17814.710999999999</v>
      </c>
      <c r="BI421" s="22">
        <v>26793.245999999999</v>
      </c>
      <c r="BJ421" s="22">
        <v>27636.648000000001</v>
      </c>
      <c r="BK421" s="22">
        <v>16075.466</v>
      </c>
      <c r="BL421" s="22">
        <v>16625.64</v>
      </c>
      <c r="BM421" s="22">
        <v>20089.864000000001</v>
      </c>
      <c r="BN421" s="22">
        <v>29450.608</v>
      </c>
      <c r="BO421" s="22">
        <v>36528.252</v>
      </c>
      <c r="BP421" s="22">
        <v>27834.312999999998</v>
      </c>
      <c r="BQ421" s="22">
        <v>20863.595000000001</v>
      </c>
      <c r="BR421" s="22">
        <v>34921.574999999997</v>
      </c>
      <c r="BS421" s="22">
        <v>36295.141000000003</v>
      </c>
      <c r="BT421" s="22">
        <v>18219.385999999999</v>
      </c>
      <c r="BU421" s="22">
        <v>19115.399000000001</v>
      </c>
      <c r="BV421" s="22">
        <v>23428.008000000002</v>
      </c>
      <c r="BW421" s="22">
        <v>26796.983</v>
      </c>
      <c r="BX421" s="22">
        <v>32788.163999999997</v>
      </c>
      <c r="BY421" s="22">
        <v>25286.763999999999</v>
      </c>
      <c r="BZ421" s="22">
        <v>19328.905999999999</v>
      </c>
      <c r="CA421" s="22">
        <v>31501.996999999999</v>
      </c>
      <c r="CB421" s="22">
        <v>32682.181</v>
      </c>
      <c r="CC421" s="22">
        <v>17025.505000000001</v>
      </c>
      <c r="CD421" s="22">
        <v>17795.37</v>
      </c>
      <c r="CE421" s="22">
        <v>21711.998</v>
      </c>
      <c r="CF421" s="22">
        <v>17299.911</v>
      </c>
      <c r="CG421" s="22">
        <v>18811.041000000001</v>
      </c>
      <c r="CH421" s="22">
        <v>16027.453</v>
      </c>
      <c r="CI421" s="22">
        <v>14165.754999999999</v>
      </c>
      <c r="CJ421" s="22">
        <v>18950.34</v>
      </c>
      <c r="CK421" s="22">
        <v>19357.665000000001</v>
      </c>
      <c r="CL421" s="22">
        <v>13176.188</v>
      </c>
      <c r="CM421" s="22">
        <v>13441.897000000001</v>
      </c>
      <c r="CN421" s="22">
        <v>16324.037</v>
      </c>
      <c r="CO421" s="22">
        <v>22839.672999999999</v>
      </c>
      <c r="CP421" s="22">
        <v>27182.355</v>
      </c>
      <c r="CQ421" s="22">
        <v>21406.487000000001</v>
      </c>
      <c r="CR421" s="22">
        <v>16951.661</v>
      </c>
      <c r="CS421" s="22">
        <v>26426.146000000001</v>
      </c>
      <c r="CT421" s="22">
        <v>27323.231</v>
      </c>
      <c r="CU421" s="22">
        <v>15126.913</v>
      </c>
      <c r="CV421" s="22">
        <v>15712.106</v>
      </c>
      <c r="CW421" s="22">
        <v>19371.780999999999</v>
      </c>
      <c r="CX421" s="22">
        <v>20437.168000000001</v>
      </c>
      <c r="CY421" s="22">
        <v>23783.16</v>
      </c>
      <c r="CZ421" s="22">
        <v>19098.482</v>
      </c>
      <c r="DA421" s="22">
        <v>15571.691999999999</v>
      </c>
      <c r="DB421" s="22">
        <v>23322.44</v>
      </c>
      <c r="DC421" s="22">
        <v>24042.468000000001</v>
      </c>
      <c r="DD421" s="22">
        <v>14058.304</v>
      </c>
      <c r="DE421" s="22">
        <v>14527.998</v>
      </c>
      <c r="DF421" s="22">
        <v>17830.197</v>
      </c>
      <c r="DG421" s="22" t="s">
        <v>47</v>
      </c>
      <c r="DH421" s="22" t="s">
        <v>42</v>
      </c>
      <c r="DI421" s="22">
        <v>24284.781999999999</v>
      </c>
      <c r="DJ421" s="22">
        <v>31543.313999999998</v>
      </c>
      <c r="DK421" s="22">
        <v>23466.947</v>
      </c>
      <c r="DL421" s="22">
        <v>20550.536</v>
      </c>
      <c r="DM421" s="22">
        <v>29641.472000000002</v>
      </c>
      <c r="DN421" s="22">
        <v>30603.225999999999</v>
      </c>
      <c r="DO421" s="22">
        <v>16734.687999999998</v>
      </c>
      <c r="DP421" s="22">
        <v>17362.065999999999</v>
      </c>
      <c r="DQ421" s="22">
        <v>20661.128000000001</v>
      </c>
      <c r="DR421" s="22">
        <v>32803.231</v>
      </c>
      <c r="DS421" s="22">
        <v>44847.627</v>
      </c>
      <c r="DT421" s="22">
        <v>31808.303</v>
      </c>
      <c r="DU421" s="22">
        <v>24801.775000000001</v>
      </c>
      <c r="DV421" s="22">
        <v>41394.966</v>
      </c>
      <c r="DW421" s="22">
        <v>43150.404000000002</v>
      </c>
      <c r="DX421" s="22">
        <v>19520.276000000002</v>
      </c>
      <c r="DY421" s="22">
        <v>20665.395</v>
      </c>
      <c r="DZ421" s="22">
        <v>25125.083999999999</v>
      </c>
      <c r="EA421" s="22">
        <v>29321.670999999998</v>
      </c>
      <c r="EB421" s="22">
        <v>39614.942000000003</v>
      </c>
      <c r="EC421" s="22">
        <v>28410.58</v>
      </c>
      <c r="ED421" s="22">
        <v>22786.66</v>
      </c>
      <c r="EE421" s="22">
        <v>36714.11</v>
      </c>
      <c r="EF421" s="22">
        <v>38187.533000000003</v>
      </c>
      <c r="EG421" s="22">
        <v>18096.657999999999</v>
      </c>
      <c r="EH421" s="22">
        <v>19057.811000000002</v>
      </c>
      <c r="EI421" s="22">
        <v>23032.731</v>
      </c>
      <c r="EJ421" s="22">
        <v>17239.222000000002</v>
      </c>
      <c r="EK421" s="22">
        <v>21299.45</v>
      </c>
      <c r="EL421" s="22">
        <v>16572.519</v>
      </c>
      <c r="EM421" s="22">
        <v>16193.269</v>
      </c>
      <c r="EN421" s="22">
        <v>20407.117999999999</v>
      </c>
      <c r="EO421" s="22">
        <v>20852.913</v>
      </c>
      <c r="EP421" s="22">
        <v>13451.968000000001</v>
      </c>
      <c r="EQ421" s="22">
        <v>13742.772000000001</v>
      </c>
      <c r="ER421" s="22">
        <v>16344.531999999999</v>
      </c>
      <c r="ES421" s="22">
        <v>24884.594000000001</v>
      </c>
      <c r="ET421" s="22">
        <v>33249.095000000001</v>
      </c>
      <c r="EU421" s="22">
        <v>24059.547999999999</v>
      </c>
      <c r="EV421" s="22">
        <v>19996.191999999999</v>
      </c>
      <c r="EW421" s="22">
        <v>30961.237000000001</v>
      </c>
      <c r="EX421" s="22">
        <v>32121.258000000002</v>
      </c>
      <c r="EY421" s="22">
        <v>15939.424000000001</v>
      </c>
      <c r="EZ421" s="22">
        <v>16696.137999999999</v>
      </c>
      <c r="FA421" s="22">
        <v>20338.817999999999</v>
      </c>
      <c r="FB421" s="22">
        <v>21785.151000000002</v>
      </c>
      <c r="FC421" s="22">
        <v>28584.312999999998</v>
      </c>
      <c r="FD421" s="22">
        <v>21034.281999999999</v>
      </c>
      <c r="FE421" s="22">
        <v>18211.432000000001</v>
      </c>
      <c r="FF421" s="22">
        <v>26790.366000000002</v>
      </c>
      <c r="FG421" s="22">
        <v>27697.955000000002</v>
      </c>
      <c r="FH421" s="22">
        <v>14681.183000000001</v>
      </c>
      <c r="FI421" s="22">
        <v>15273.227999999999</v>
      </c>
      <c r="FJ421" s="22">
        <v>18484.967000000001</v>
      </c>
      <c r="FK421" s="22">
        <v>24241.838</v>
      </c>
      <c r="FL421" s="22">
        <v>28655.577000000001</v>
      </c>
      <c r="FM421" s="22">
        <v>22759.557000000001</v>
      </c>
      <c r="FN421" s="22">
        <v>18221.511999999999</v>
      </c>
      <c r="FO421" s="22">
        <v>27900.332999999999</v>
      </c>
      <c r="FP421" s="22">
        <v>28815.251</v>
      </c>
      <c r="FQ421" s="22">
        <v>16355.154</v>
      </c>
      <c r="FR421" s="22">
        <v>16951.978999999999</v>
      </c>
      <c r="FS421" s="22">
        <v>20545.356</v>
      </c>
      <c r="FT421" s="22">
        <v>30278.893</v>
      </c>
      <c r="FU421" s="22">
        <v>37802.807000000001</v>
      </c>
      <c r="FV421" s="22">
        <v>28623.629000000001</v>
      </c>
      <c r="FW421" s="22">
        <v>21238.727999999999</v>
      </c>
      <c r="FX421" s="22">
        <v>36062.084999999999</v>
      </c>
      <c r="FY421" s="22">
        <v>37514.517</v>
      </c>
      <c r="FZ421" s="22">
        <v>18456.64</v>
      </c>
      <c r="GA421" s="22">
        <v>19404.099999999999</v>
      </c>
      <c r="GB421" s="22">
        <v>23844.118999999999</v>
      </c>
      <c r="GC421" s="22">
        <v>27702.233</v>
      </c>
      <c r="GD421" s="22">
        <v>34139.824999999997</v>
      </c>
      <c r="GE421" s="22">
        <v>26146.901999999998</v>
      </c>
      <c r="GF421" s="22">
        <v>19772.260999999999</v>
      </c>
      <c r="GG421" s="22">
        <v>32722.758999999998</v>
      </c>
      <c r="GH421" s="22">
        <v>33982.588000000003</v>
      </c>
      <c r="GI421" s="22">
        <v>17328.128000000001</v>
      </c>
      <c r="GJ421" s="22">
        <v>18149.948</v>
      </c>
      <c r="GK421" s="22">
        <v>22206.65</v>
      </c>
      <c r="GL421" s="22">
        <v>17299.911</v>
      </c>
      <c r="GM421" s="22">
        <v>18811.041000000001</v>
      </c>
      <c r="GN421" s="22">
        <v>16027.453</v>
      </c>
      <c r="GO421" s="22">
        <v>14165.754999999999</v>
      </c>
      <c r="GP421" s="22">
        <v>18950.34</v>
      </c>
      <c r="GQ421" s="22">
        <v>19357.665000000001</v>
      </c>
      <c r="GR421" s="22">
        <v>13176.188</v>
      </c>
      <c r="GS421" s="22">
        <v>13441.897000000001</v>
      </c>
      <c r="GT421" s="22">
        <v>16324.037</v>
      </c>
      <c r="GU421" s="22">
        <v>22839.672999999999</v>
      </c>
      <c r="GV421" s="22">
        <v>27182.355</v>
      </c>
      <c r="GW421" s="22">
        <v>21406.487000000001</v>
      </c>
      <c r="GX421" s="22">
        <v>16951.661</v>
      </c>
      <c r="GY421" s="22">
        <v>26426.146000000001</v>
      </c>
      <c r="GZ421" s="22">
        <v>27323.231</v>
      </c>
      <c r="HA421" s="22">
        <v>15126.913</v>
      </c>
      <c r="HB421" s="22">
        <v>15712.106</v>
      </c>
      <c r="HC421" s="22">
        <v>19371.780999999999</v>
      </c>
      <c r="HD421" s="22">
        <v>20437.168000000001</v>
      </c>
      <c r="HE421" s="22">
        <v>23783.16</v>
      </c>
      <c r="HF421" s="22">
        <v>19098.482</v>
      </c>
      <c r="HG421" s="22">
        <v>15571.691999999999</v>
      </c>
      <c r="HH421" s="22">
        <v>23322.44</v>
      </c>
      <c r="HI421" s="22">
        <v>24042.468000000001</v>
      </c>
      <c r="HJ421" s="22">
        <v>14058.304</v>
      </c>
      <c r="HK421" s="22">
        <v>14527.998</v>
      </c>
      <c r="HL421" s="22">
        <v>17830.197</v>
      </c>
      <c r="HM421" s="22" t="s">
        <v>47</v>
      </c>
      <c r="HN421" s="22" t="s">
        <v>42</v>
      </c>
      <c r="HO421" s="22">
        <v>21151.333999999999</v>
      </c>
      <c r="HP421" s="22">
        <v>26517.865000000002</v>
      </c>
      <c r="HQ421" s="22">
        <v>20421.313999999998</v>
      </c>
      <c r="HR421" s="22">
        <v>19015.309000000001</v>
      </c>
      <c r="HS421" s="22">
        <v>25214.516</v>
      </c>
      <c r="HT421" s="22">
        <v>25870.347000000002</v>
      </c>
      <c r="HU421" s="22">
        <v>15830.513999999999</v>
      </c>
      <c r="HV421" s="22">
        <v>16258.33</v>
      </c>
      <c r="HW421" s="22">
        <v>19150.64</v>
      </c>
      <c r="HX421" s="22">
        <v>30575.112000000001</v>
      </c>
      <c r="HY421" s="22">
        <v>41212.915999999997</v>
      </c>
      <c r="HZ421" s="22">
        <v>29653.427</v>
      </c>
      <c r="IA421" s="22">
        <v>23722.17</v>
      </c>
      <c r="IB421" s="22">
        <v>38198.675999999999</v>
      </c>
      <c r="IC421" s="22">
        <v>39730.184000000001</v>
      </c>
      <c r="ID421" s="22">
        <v>18932.902999999998</v>
      </c>
      <c r="IE421" s="22">
        <v>19931.947</v>
      </c>
      <c r="IF421" s="22">
        <v>24113.391</v>
      </c>
      <c r="IG421" s="22">
        <v>26802.768</v>
      </c>
      <c r="IH421" s="22">
        <v>35525.582000000002</v>
      </c>
      <c r="II421" s="22">
        <v>25969.135999999999</v>
      </c>
      <c r="IJ421" s="22">
        <v>21571.597000000002</v>
      </c>
      <c r="IK421" s="22">
        <v>33117.786</v>
      </c>
      <c r="IL421" s="22">
        <v>34339.288</v>
      </c>
      <c r="IM421" s="22">
        <v>17418.647000000001</v>
      </c>
      <c r="IN421" s="22">
        <v>18215.466</v>
      </c>
      <c r="IO421" s="22">
        <v>21872.858</v>
      </c>
      <c r="IP421" s="22">
        <v>17239.222000000002</v>
      </c>
      <c r="IQ421" s="22">
        <v>21299.45</v>
      </c>
      <c r="IR421" s="22">
        <v>16572.519</v>
      </c>
      <c r="IS421" s="22">
        <v>16193.269</v>
      </c>
      <c r="IT421" s="22">
        <v>20407.117999999999</v>
      </c>
      <c r="IU421" s="22">
        <v>20852.913</v>
      </c>
      <c r="IV421" s="22">
        <v>13451.968000000001</v>
      </c>
      <c r="IW421" s="22">
        <v>13742.772000000001</v>
      </c>
      <c r="IX421" s="22">
        <v>16344.531999999999</v>
      </c>
      <c r="IY421" s="22">
        <v>26166.565999999999</v>
      </c>
      <c r="IZ421" s="22">
        <v>35236.675999999999</v>
      </c>
      <c r="JA421" s="22">
        <v>25319.195</v>
      </c>
      <c r="JB421" s="22">
        <v>20630.159</v>
      </c>
      <c r="JC421" s="22">
        <v>32717.069</v>
      </c>
      <c r="JD421" s="22">
        <v>33995.775999999998</v>
      </c>
      <c r="JE421" s="22">
        <v>16368.278</v>
      </c>
      <c r="JF421" s="22">
        <v>17202.413</v>
      </c>
      <c r="JG421" s="22">
        <v>21024.669000000002</v>
      </c>
      <c r="JH421" s="22">
        <v>22636.962</v>
      </c>
      <c r="JI421" s="22">
        <v>29902.808000000001</v>
      </c>
      <c r="JJ421" s="22">
        <v>21871.297999999999</v>
      </c>
      <c r="JK421" s="22">
        <v>18634.804</v>
      </c>
      <c r="JL421" s="22">
        <v>27955.609</v>
      </c>
      <c r="JM421" s="22">
        <v>28941.682000000001</v>
      </c>
      <c r="JN421" s="22">
        <v>14968.811</v>
      </c>
      <c r="JO421" s="22">
        <v>15612.052</v>
      </c>
      <c r="JP421" s="22">
        <v>18944.548999999999</v>
      </c>
      <c r="JQ421" s="22">
        <v>21174.581999999999</v>
      </c>
      <c r="JR421" s="22">
        <v>23866.616999999998</v>
      </c>
      <c r="JS421" s="22">
        <v>19812.954000000002</v>
      </c>
      <c r="JT421" s="22">
        <v>16860.871999999999</v>
      </c>
      <c r="JU421" s="22">
        <v>23643.956999999999</v>
      </c>
      <c r="JV421" s="22">
        <v>24258.26</v>
      </c>
      <c r="JW421" s="22">
        <v>15512.844999999999</v>
      </c>
      <c r="JX421" s="22">
        <v>15913.572</v>
      </c>
      <c r="JY421" s="22">
        <v>19093.288</v>
      </c>
      <c r="JZ421" s="22">
        <v>28024.915000000001</v>
      </c>
      <c r="KA421" s="22">
        <v>34365.678999999996</v>
      </c>
      <c r="KB421" s="22">
        <v>26477.4</v>
      </c>
      <c r="KC421" s="22">
        <v>20192.367999999999</v>
      </c>
      <c r="KD421" s="22">
        <v>32978.029000000002</v>
      </c>
      <c r="KE421" s="22">
        <v>34220.824999999997</v>
      </c>
      <c r="KF421" s="22">
        <v>17777.858</v>
      </c>
      <c r="KG421" s="22">
        <v>18588.566999999999</v>
      </c>
      <c r="KH421" s="22">
        <v>22720.967000000001</v>
      </c>
      <c r="KI421" s="22">
        <v>25252.833999999999</v>
      </c>
      <c r="KJ421" s="22">
        <v>30347.837</v>
      </c>
      <c r="KK421" s="22">
        <v>23804.934000000001</v>
      </c>
      <c r="KL421" s="22">
        <v>18672.402999999998</v>
      </c>
      <c r="KM421" s="22">
        <v>29339.141</v>
      </c>
      <c r="KN421" s="22">
        <v>30362.909</v>
      </c>
      <c r="KO421" s="22">
        <v>16638.581999999999</v>
      </c>
      <c r="KP421" s="22">
        <v>17306.413</v>
      </c>
      <c r="KQ421" s="22">
        <v>21037.924999999999</v>
      </c>
      <c r="KR421" s="22">
        <v>17299.911</v>
      </c>
      <c r="KS421" s="22">
        <v>18811.041000000001</v>
      </c>
      <c r="KT421" s="22">
        <v>16027.453</v>
      </c>
      <c r="KU421" s="22">
        <v>14165.754999999999</v>
      </c>
      <c r="KV421" s="22">
        <v>18950.34</v>
      </c>
      <c r="KW421" s="22">
        <v>19357.665000000001</v>
      </c>
      <c r="KX421" s="22">
        <v>13176.188</v>
      </c>
      <c r="KY421" s="22">
        <v>13441.897000000001</v>
      </c>
      <c r="KZ421" s="22">
        <v>16324.037</v>
      </c>
      <c r="LA421" s="22">
        <v>23972.241999999998</v>
      </c>
      <c r="LB421" s="22">
        <v>28999.028999999999</v>
      </c>
      <c r="LC421" s="22">
        <v>22514.929</v>
      </c>
      <c r="LD421" s="22">
        <v>17439.521000000001</v>
      </c>
      <c r="LE421" s="22">
        <v>28018.815999999999</v>
      </c>
      <c r="LF421" s="22">
        <v>29032.419000000002</v>
      </c>
      <c r="LG421" s="22">
        <v>15419.732</v>
      </c>
      <c r="LH421" s="22">
        <v>16080.932000000001</v>
      </c>
      <c r="LI421" s="22">
        <v>19892.97</v>
      </c>
      <c r="LJ421" s="22">
        <v>21202.544999999998</v>
      </c>
      <c r="LK421" s="22">
        <v>25013.165000000001</v>
      </c>
      <c r="LL421" s="22">
        <v>19847.528999999999</v>
      </c>
      <c r="LM421" s="22">
        <v>15899.278</v>
      </c>
      <c r="LN421" s="22">
        <v>24400.276999999998</v>
      </c>
      <c r="LO421" s="22">
        <v>25199.434000000001</v>
      </c>
      <c r="LP421" s="22">
        <v>14253.448</v>
      </c>
      <c r="LQ421" s="22">
        <v>14774.76</v>
      </c>
      <c r="LR421" s="22">
        <v>18184.934000000001</v>
      </c>
      <c r="LS421" s="22" t="s">
        <v>47</v>
      </c>
      <c r="LT421" s="22" t="s">
        <v>42</v>
      </c>
      <c r="LU421" s="22">
        <v>26027.360000000001</v>
      </c>
      <c r="LV421" s="22">
        <v>56916.324999999997</v>
      </c>
      <c r="LW421" s="22">
        <v>66928.445999999996</v>
      </c>
      <c r="LX421" s="22">
        <v>56460.824999999997</v>
      </c>
      <c r="LY421" s="22">
        <v>47372.502999999997</v>
      </c>
      <c r="LZ421" s="22">
        <v>63735.733999999997</v>
      </c>
      <c r="MA421" s="22">
        <v>65450.207999999999</v>
      </c>
      <c r="MB421" s="22">
        <v>44459.546000000002</v>
      </c>
      <c r="MC421" s="22">
        <v>45577.942999999999</v>
      </c>
      <c r="MD421" s="22" t="s">
        <v>47</v>
      </c>
      <c r="ME421" s="22" t="s">
        <v>42</v>
      </c>
      <c r="MF421" s="22">
        <v>79267.475000000006</v>
      </c>
      <c r="MG421" s="22">
        <v>101230.91</v>
      </c>
      <c r="MH421" s="22">
        <v>76903.002999999997</v>
      </c>
      <c r="MI421" s="22">
        <v>56338.883999999998</v>
      </c>
      <c r="MJ421" s="22">
        <v>94866.103000000003</v>
      </c>
      <c r="MK421" s="22">
        <v>98802.489000000001</v>
      </c>
      <c r="ML421" s="22">
        <v>49348.391000000003</v>
      </c>
      <c r="MM421" s="22">
        <v>51916.201000000001</v>
      </c>
      <c r="MN421" s="22">
        <v>58708.95</v>
      </c>
      <c r="MO421" s="22">
        <v>87582.22</v>
      </c>
      <c r="MP421" s="22">
        <v>109549.47</v>
      </c>
      <c r="MQ421" s="22">
        <v>85217.232999999993</v>
      </c>
      <c r="MR421" s="22">
        <v>64649.502999999997</v>
      </c>
      <c r="MS421" s="22">
        <v>103183.61</v>
      </c>
      <c r="MT421" s="22">
        <v>107120.69</v>
      </c>
      <c r="MU421" s="22">
        <v>57657.75</v>
      </c>
      <c r="MV421" s="22">
        <v>60226.012999999999</v>
      </c>
      <c r="MW421" s="22">
        <v>67023.767000000007</v>
      </c>
      <c r="MX421" s="22" t="s">
        <v>47</v>
      </c>
      <c r="MY421" s="22" t="s">
        <v>42</v>
      </c>
      <c r="MZ421" s="22">
        <v>290.50767000000002</v>
      </c>
      <c r="NA421" s="22">
        <v>270.94943999999998</v>
      </c>
      <c r="NB421" s="22">
        <v>311.20353</v>
      </c>
      <c r="NC421" s="22">
        <v>289.53888000000001</v>
      </c>
      <c r="ND421" s="22">
        <v>270.72064</v>
      </c>
      <c r="NE421" s="22">
        <v>304.58798000000002</v>
      </c>
      <c r="NF421" s="22">
        <v>308.13740999999999</v>
      </c>
      <c r="NG421" s="22">
        <v>264.69299999999998</v>
      </c>
      <c r="NH421" s="22">
        <v>267.00837999999999</v>
      </c>
      <c r="NI421" s="22">
        <v>199.64992000000001</v>
      </c>
      <c r="NJ421" s="22">
        <v>180.12298000000001</v>
      </c>
      <c r="NK421" s="22">
        <v>220.31267</v>
      </c>
      <c r="NL421" s="22">
        <v>198.68268</v>
      </c>
      <c r="NM421" s="22">
        <v>179.89455000000001</v>
      </c>
      <c r="NN421" s="22">
        <v>213.70769999999999</v>
      </c>
      <c r="NO421" s="22">
        <v>217.25145000000001</v>
      </c>
      <c r="NP421" s="22">
        <v>173.87655000000001</v>
      </c>
      <c r="NQ421" s="22">
        <v>176.18823</v>
      </c>
      <c r="NR421" s="22">
        <v>325.77181999999999</v>
      </c>
      <c r="NS421" s="22">
        <v>234.88049000000001</v>
      </c>
      <c r="NT421" s="22" t="s">
        <v>47</v>
      </c>
      <c r="NU421" s="22" t="s">
        <v>42</v>
      </c>
      <c r="NV421" s="22">
        <v>56.303776999999997</v>
      </c>
      <c r="NW421" s="22">
        <v>19.174993000000001</v>
      </c>
      <c r="NX421" s="22">
        <v>4.3713264000000001</v>
      </c>
      <c r="NY421" s="22">
        <v>4.7686799000000004</v>
      </c>
      <c r="NZ421" s="22">
        <v>3.0856319000000001</v>
      </c>
      <c r="OA421" s="22">
        <v>4.3713264000000001</v>
      </c>
      <c r="OB421" s="22">
        <v>4.7686799000000004</v>
      </c>
      <c r="OC421" s="22">
        <v>3.0856319000000001</v>
      </c>
      <c r="OD421" s="22">
        <v>59.210577999999998</v>
      </c>
      <c r="OE421" s="22">
        <v>59.210577999999998</v>
      </c>
      <c r="OF421" s="22">
        <v>61.283268</v>
      </c>
      <c r="OG421" s="22">
        <v>17.39592</v>
      </c>
      <c r="OH421" s="22">
        <v>88.968894000000006</v>
      </c>
      <c r="OI421" s="22">
        <v>6.1704825000000003</v>
      </c>
      <c r="OJ421" s="22" t="s">
        <v>47</v>
      </c>
      <c r="OK421" s="22" t="s">
        <v>42</v>
      </c>
      <c r="OL421" s="22">
        <v>4699.8397999999997</v>
      </c>
      <c r="OM421" s="22">
        <v>5604.6543000000001</v>
      </c>
      <c r="ON421" s="22">
        <v>4325.7885999999999</v>
      </c>
      <c r="OO421" s="22">
        <v>5590.6275999999998</v>
      </c>
      <c r="OP421" s="22">
        <v>5590.6275999999998</v>
      </c>
      <c r="OQ421" s="22">
        <v>5590.6275999999998</v>
      </c>
      <c r="OR421" s="22">
        <v>4325.7885999999999</v>
      </c>
      <c r="OS421" s="22">
        <v>4325.7885999999999</v>
      </c>
      <c r="OT421" s="22">
        <v>4699.8397999999997</v>
      </c>
      <c r="OU421" s="22">
        <v>5453.0051999999996</v>
      </c>
      <c r="OV421" s="22">
        <v>4881.3245999999999</v>
      </c>
      <c r="OW421" s="22">
        <v>4681.4912000000004</v>
      </c>
      <c r="OX421" s="22">
        <v>4881.3245999999999</v>
      </c>
      <c r="OY421" s="22">
        <v>5480.2782999999999</v>
      </c>
      <c r="OZ421" s="22">
        <v>5480.2782999999999</v>
      </c>
      <c r="PA421" s="22">
        <v>4681.4912000000004</v>
      </c>
      <c r="PB421" s="22">
        <v>4681.4912000000004</v>
      </c>
      <c r="PC421" s="22">
        <v>5453.0051999999996</v>
      </c>
    </row>
    <row r="422" spans="1:419">
      <c r="A422" s="22" t="s">
        <v>639</v>
      </c>
      <c r="B422" s="22" t="s">
        <v>42</v>
      </c>
      <c r="C422" s="22">
        <v>0</v>
      </c>
      <c r="D422" s="22">
        <v>0</v>
      </c>
      <c r="E422" s="22">
        <v>0</v>
      </c>
      <c r="F422" s="22">
        <v>0</v>
      </c>
      <c r="G422" s="22">
        <v>0</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c r="AN422" s="22">
        <v>0</v>
      </c>
      <c r="AO422" s="22">
        <v>0</v>
      </c>
      <c r="AP422" s="22">
        <v>0</v>
      </c>
      <c r="AQ422" s="22">
        <v>0</v>
      </c>
      <c r="AR422" s="22">
        <v>0</v>
      </c>
      <c r="AS422" s="22">
        <v>0</v>
      </c>
      <c r="AT422" s="22">
        <v>0</v>
      </c>
      <c r="AU422" s="22">
        <v>0</v>
      </c>
      <c r="AV422" s="22">
        <v>0</v>
      </c>
      <c r="AW422" s="22">
        <v>0</v>
      </c>
      <c r="AX422" s="22">
        <v>0</v>
      </c>
      <c r="AY422" s="22">
        <v>0</v>
      </c>
      <c r="AZ422" s="22">
        <v>0</v>
      </c>
      <c r="BA422" s="22">
        <v>0</v>
      </c>
      <c r="BB422" s="22">
        <v>0</v>
      </c>
      <c r="BC422" s="22">
        <v>0</v>
      </c>
      <c r="BD422" s="22">
        <v>0</v>
      </c>
      <c r="BE422" s="22">
        <v>0</v>
      </c>
      <c r="BF422" s="22">
        <v>0</v>
      </c>
      <c r="BG422" s="22">
        <v>0</v>
      </c>
      <c r="BH422" s="22">
        <v>0</v>
      </c>
      <c r="BI422" s="22">
        <v>0</v>
      </c>
      <c r="BJ422" s="22">
        <v>0</v>
      </c>
      <c r="BK422" s="22">
        <v>0</v>
      </c>
      <c r="BL422" s="22">
        <v>0</v>
      </c>
      <c r="BM422" s="22">
        <v>0</v>
      </c>
      <c r="BN422" s="22">
        <v>0</v>
      </c>
      <c r="BO422" s="22">
        <v>0</v>
      </c>
      <c r="BP422" s="22">
        <v>0</v>
      </c>
      <c r="BQ422" s="22">
        <v>0</v>
      </c>
      <c r="BR422" s="22">
        <v>0</v>
      </c>
      <c r="BS422" s="22">
        <v>0</v>
      </c>
      <c r="BT422" s="22">
        <v>0</v>
      </c>
      <c r="BU422" s="22">
        <v>0</v>
      </c>
      <c r="BV422" s="22">
        <v>0</v>
      </c>
      <c r="BW422" s="22">
        <v>0</v>
      </c>
      <c r="BX422" s="22">
        <v>0</v>
      </c>
      <c r="BY422" s="22">
        <v>0</v>
      </c>
      <c r="BZ422" s="22">
        <v>0</v>
      </c>
      <c r="CA422" s="22">
        <v>0</v>
      </c>
      <c r="CB422" s="22">
        <v>0</v>
      </c>
      <c r="CC422" s="22">
        <v>0</v>
      </c>
      <c r="CD422" s="22">
        <v>0</v>
      </c>
      <c r="CE422" s="22">
        <v>0</v>
      </c>
      <c r="CF422" s="22">
        <v>0</v>
      </c>
      <c r="CG422" s="22">
        <v>0</v>
      </c>
      <c r="CH422" s="22">
        <v>0</v>
      </c>
      <c r="CI422" s="22">
        <v>0</v>
      </c>
      <c r="CJ422" s="22">
        <v>0</v>
      </c>
      <c r="CK422" s="22">
        <v>0</v>
      </c>
      <c r="CL422" s="22">
        <v>0</v>
      </c>
      <c r="CM422" s="22">
        <v>0</v>
      </c>
      <c r="CN422" s="22">
        <v>0</v>
      </c>
      <c r="CO422" s="22">
        <v>0</v>
      </c>
      <c r="CP422" s="22">
        <v>0</v>
      </c>
      <c r="CQ422" s="22">
        <v>0</v>
      </c>
      <c r="CR422" s="22">
        <v>0</v>
      </c>
      <c r="CS422" s="22">
        <v>0</v>
      </c>
      <c r="CT422" s="22">
        <v>0</v>
      </c>
      <c r="CU422" s="22">
        <v>0</v>
      </c>
      <c r="CV422" s="22">
        <v>0</v>
      </c>
      <c r="CW422" s="22">
        <v>0</v>
      </c>
      <c r="CX422" s="22">
        <v>0</v>
      </c>
      <c r="CY422" s="22">
        <v>0</v>
      </c>
      <c r="CZ422" s="22">
        <v>0</v>
      </c>
      <c r="DA422" s="22">
        <v>0</v>
      </c>
      <c r="DB422" s="22">
        <v>0</v>
      </c>
      <c r="DC422" s="22">
        <v>0</v>
      </c>
      <c r="DD422" s="22">
        <v>0</v>
      </c>
      <c r="DE422" s="22">
        <v>0</v>
      </c>
      <c r="DF422" s="22">
        <v>0</v>
      </c>
      <c r="DG422" s="22" t="s">
        <v>639</v>
      </c>
      <c r="DH422" s="22" t="s">
        <v>42</v>
      </c>
      <c r="DI422" s="22">
        <v>0</v>
      </c>
      <c r="DJ422" s="22">
        <v>0</v>
      </c>
      <c r="DK422" s="22">
        <v>0</v>
      </c>
      <c r="DL422" s="22">
        <v>0</v>
      </c>
      <c r="DM422" s="22">
        <v>0</v>
      </c>
      <c r="DN422" s="22">
        <v>0</v>
      </c>
      <c r="DO422" s="22">
        <v>0</v>
      </c>
      <c r="DP422" s="22">
        <v>0</v>
      </c>
      <c r="DQ422" s="22">
        <v>0</v>
      </c>
      <c r="DR422" s="22">
        <v>0</v>
      </c>
      <c r="DS422" s="22">
        <v>0</v>
      </c>
      <c r="DT422" s="22">
        <v>0</v>
      </c>
      <c r="DU422" s="22">
        <v>0</v>
      </c>
      <c r="DV422" s="22">
        <v>0</v>
      </c>
      <c r="DW422" s="22">
        <v>0</v>
      </c>
      <c r="DX422" s="22">
        <v>0</v>
      </c>
      <c r="DY422" s="22">
        <v>0</v>
      </c>
      <c r="DZ422" s="22">
        <v>0</v>
      </c>
      <c r="EA422" s="22">
        <v>0</v>
      </c>
      <c r="EB422" s="22">
        <v>0</v>
      </c>
      <c r="EC422" s="22">
        <v>0</v>
      </c>
      <c r="ED422" s="22">
        <v>0</v>
      </c>
      <c r="EE422" s="22">
        <v>0</v>
      </c>
      <c r="EF422" s="22">
        <v>0</v>
      </c>
      <c r="EG422" s="22">
        <v>0</v>
      </c>
      <c r="EH422" s="22">
        <v>0</v>
      </c>
      <c r="EI422" s="22">
        <v>0</v>
      </c>
      <c r="EJ422" s="22">
        <v>0</v>
      </c>
      <c r="EK422" s="22">
        <v>0</v>
      </c>
      <c r="EL422" s="22">
        <v>0</v>
      </c>
      <c r="EM422" s="22">
        <v>0</v>
      </c>
      <c r="EN422" s="22">
        <v>0</v>
      </c>
      <c r="EO422" s="22">
        <v>0</v>
      </c>
      <c r="EP422" s="22">
        <v>0</v>
      </c>
      <c r="EQ422" s="22">
        <v>0</v>
      </c>
      <c r="ER422" s="22">
        <v>0</v>
      </c>
      <c r="ES422" s="22">
        <v>0</v>
      </c>
      <c r="ET422" s="22">
        <v>0</v>
      </c>
      <c r="EU422" s="22">
        <v>0</v>
      </c>
      <c r="EV422" s="22">
        <v>0</v>
      </c>
      <c r="EW422" s="22">
        <v>0</v>
      </c>
      <c r="EX422" s="22">
        <v>0</v>
      </c>
      <c r="EY422" s="22">
        <v>0</v>
      </c>
      <c r="EZ422" s="22">
        <v>0</v>
      </c>
      <c r="FA422" s="22">
        <v>0</v>
      </c>
      <c r="FB422" s="22">
        <v>0</v>
      </c>
      <c r="FC422" s="22">
        <v>0</v>
      </c>
      <c r="FD422" s="22">
        <v>0</v>
      </c>
      <c r="FE422" s="22">
        <v>0</v>
      </c>
      <c r="FF422" s="22">
        <v>0</v>
      </c>
      <c r="FG422" s="22">
        <v>0</v>
      </c>
      <c r="FH422" s="22">
        <v>0</v>
      </c>
      <c r="FI422" s="22">
        <v>0</v>
      </c>
      <c r="FJ422" s="22">
        <v>0</v>
      </c>
      <c r="FK422" s="22">
        <v>0</v>
      </c>
      <c r="FL422" s="22">
        <v>0</v>
      </c>
      <c r="FM422" s="22">
        <v>0</v>
      </c>
      <c r="FN422" s="22">
        <v>0</v>
      </c>
      <c r="FO422" s="22">
        <v>0</v>
      </c>
      <c r="FP422" s="22">
        <v>0</v>
      </c>
      <c r="FQ422" s="22">
        <v>0</v>
      </c>
      <c r="FR422" s="22">
        <v>0</v>
      </c>
      <c r="FS422" s="22">
        <v>0</v>
      </c>
      <c r="FT422" s="22">
        <v>0</v>
      </c>
      <c r="FU422" s="22">
        <v>0</v>
      </c>
      <c r="FV422" s="22">
        <v>0</v>
      </c>
      <c r="FW422" s="22">
        <v>0</v>
      </c>
      <c r="FX422" s="22">
        <v>0</v>
      </c>
      <c r="FY422" s="22">
        <v>0</v>
      </c>
      <c r="FZ422" s="22">
        <v>0</v>
      </c>
      <c r="GA422" s="22">
        <v>0</v>
      </c>
      <c r="GB422" s="22">
        <v>0</v>
      </c>
      <c r="GC422" s="22">
        <v>0</v>
      </c>
      <c r="GD422" s="22">
        <v>0</v>
      </c>
      <c r="GE422" s="22">
        <v>0</v>
      </c>
      <c r="GF422" s="22">
        <v>0</v>
      </c>
      <c r="GG422" s="22">
        <v>0</v>
      </c>
      <c r="GH422" s="22">
        <v>0</v>
      </c>
      <c r="GI422" s="22">
        <v>0</v>
      </c>
      <c r="GJ422" s="22">
        <v>0</v>
      </c>
      <c r="GK422" s="22">
        <v>0</v>
      </c>
      <c r="GL422" s="22">
        <v>0</v>
      </c>
      <c r="GM422" s="22">
        <v>0</v>
      </c>
      <c r="GN422" s="22">
        <v>0</v>
      </c>
      <c r="GO422" s="22">
        <v>0</v>
      </c>
      <c r="GP422" s="22">
        <v>0</v>
      </c>
      <c r="GQ422" s="22">
        <v>0</v>
      </c>
      <c r="GR422" s="22">
        <v>0</v>
      </c>
      <c r="GS422" s="22">
        <v>0</v>
      </c>
      <c r="GT422" s="22">
        <v>0</v>
      </c>
      <c r="GU422" s="22">
        <v>0</v>
      </c>
      <c r="GV422" s="22">
        <v>0</v>
      </c>
      <c r="GW422" s="22">
        <v>0</v>
      </c>
      <c r="GX422" s="22">
        <v>0</v>
      </c>
      <c r="GY422" s="22">
        <v>0</v>
      </c>
      <c r="GZ422" s="22">
        <v>0</v>
      </c>
      <c r="HA422" s="22">
        <v>0</v>
      </c>
      <c r="HB422" s="22">
        <v>0</v>
      </c>
      <c r="HC422" s="22">
        <v>0</v>
      </c>
      <c r="HD422" s="22">
        <v>0</v>
      </c>
      <c r="HE422" s="22">
        <v>0</v>
      </c>
      <c r="HF422" s="22">
        <v>0</v>
      </c>
      <c r="HG422" s="22">
        <v>0</v>
      </c>
      <c r="HH422" s="22">
        <v>0</v>
      </c>
      <c r="HI422" s="22">
        <v>0</v>
      </c>
      <c r="HJ422" s="22">
        <v>0</v>
      </c>
      <c r="HK422" s="22">
        <v>0</v>
      </c>
      <c r="HL422" s="22">
        <v>0</v>
      </c>
      <c r="HM422" s="22" t="s">
        <v>639</v>
      </c>
      <c r="HN422" s="22" t="s">
        <v>42</v>
      </c>
      <c r="HO422" s="22">
        <v>0</v>
      </c>
      <c r="HP422" s="22">
        <v>0</v>
      </c>
      <c r="HQ422" s="22">
        <v>0</v>
      </c>
      <c r="HR422" s="22">
        <v>0</v>
      </c>
      <c r="HS422" s="22">
        <v>0</v>
      </c>
      <c r="HT422" s="22">
        <v>0</v>
      </c>
      <c r="HU422" s="22">
        <v>0</v>
      </c>
      <c r="HV422" s="22">
        <v>0</v>
      </c>
      <c r="HW422" s="22">
        <v>0</v>
      </c>
      <c r="HX422" s="22">
        <v>0</v>
      </c>
      <c r="HY422" s="22">
        <v>0</v>
      </c>
      <c r="HZ422" s="22">
        <v>0</v>
      </c>
      <c r="IA422" s="22">
        <v>0</v>
      </c>
      <c r="IB422" s="22">
        <v>0</v>
      </c>
      <c r="IC422" s="22">
        <v>0</v>
      </c>
      <c r="ID422" s="22">
        <v>0</v>
      </c>
      <c r="IE422" s="22">
        <v>0</v>
      </c>
      <c r="IF422" s="22">
        <v>0</v>
      </c>
      <c r="IG422" s="22">
        <v>0</v>
      </c>
      <c r="IH422" s="22">
        <v>0</v>
      </c>
      <c r="II422" s="22">
        <v>0</v>
      </c>
      <c r="IJ422" s="22">
        <v>0</v>
      </c>
      <c r="IK422" s="22">
        <v>0</v>
      </c>
      <c r="IL422" s="22">
        <v>0</v>
      </c>
      <c r="IM422" s="22">
        <v>0</v>
      </c>
      <c r="IN422" s="22">
        <v>0</v>
      </c>
      <c r="IO422" s="22">
        <v>0</v>
      </c>
      <c r="IP422" s="22">
        <v>0</v>
      </c>
      <c r="IQ422" s="22">
        <v>0</v>
      </c>
      <c r="IR422" s="22">
        <v>0</v>
      </c>
      <c r="IS422" s="22">
        <v>0</v>
      </c>
      <c r="IT422" s="22">
        <v>0</v>
      </c>
      <c r="IU422" s="22">
        <v>0</v>
      </c>
      <c r="IV422" s="22">
        <v>0</v>
      </c>
      <c r="IW422" s="22">
        <v>0</v>
      </c>
      <c r="IX422" s="22">
        <v>0</v>
      </c>
      <c r="IY422" s="22">
        <v>0</v>
      </c>
      <c r="IZ422" s="22">
        <v>0</v>
      </c>
      <c r="JA422" s="22">
        <v>0</v>
      </c>
      <c r="JB422" s="22">
        <v>0</v>
      </c>
      <c r="JC422" s="22">
        <v>0</v>
      </c>
      <c r="JD422" s="22">
        <v>0</v>
      </c>
      <c r="JE422" s="22">
        <v>0</v>
      </c>
      <c r="JF422" s="22">
        <v>0</v>
      </c>
      <c r="JG422" s="22">
        <v>0</v>
      </c>
      <c r="JH422" s="22">
        <v>0</v>
      </c>
      <c r="JI422" s="22">
        <v>0</v>
      </c>
      <c r="JJ422" s="22">
        <v>0</v>
      </c>
      <c r="JK422" s="22">
        <v>0</v>
      </c>
      <c r="JL422" s="22">
        <v>0</v>
      </c>
      <c r="JM422" s="22">
        <v>0</v>
      </c>
      <c r="JN422" s="22">
        <v>0</v>
      </c>
      <c r="JO422" s="22">
        <v>0</v>
      </c>
      <c r="JP422" s="22">
        <v>0</v>
      </c>
      <c r="JQ422" s="22">
        <v>0</v>
      </c>
      <c r="JR422" s="22">
        <v>0</v>
      </c>
      <c r="JS422" s="22">
        <v>0</v>
      </c>
      <c r="JT422" s="22">
        <v>0</v>
      </c>
      <c r="JU422" s="22">
        <v>0</v>
      </c>
      <c r="JV422" s="22">
        <v>0</v>
      </c>
      <c r="JW422" s="22">
        <v>0</v>
      </c>
      <c r="JX422" s="22">
        <v>0</v>
      </c>
      <c r="JY422" s="22">
        <v>0</v>
      </c>
      <c r="JZ422" s="22">
        <v>0</v>
      </c>
      <c r="KA422" s="22">
        <v>0</v>
      </c>
      <c r="KB422" s="22">
        <v>0</v>
      </c>
      <c r="KC422" s="22">
        <v>0</v>
      </c>
      <c r="KD422" s="22">
        <v>0</v>
      </c>
      <c r="KE422" s="22">
        <v>0</v>
      </c>
      <c r="KF422" s="22">
        <v>0</v>
      </c>
      <c r="KG422" s="22">
        <v>0</v>
      </c>
      <c r="KH422" s="22">
        <v>0</v>
      </c>
      <c r="KI422" s="22">
        <v>0</v>
      </c>
      <c r="KJ422" s="22">
        <v>0</v>
      </c>
      <c r="KK422" s="22">
        <v>0</v>
      </c>
      <c r="KL422" s="22">
        <v>0</v>
      </c>
      <c r="KM422" s="22">
        <v>0</v>
      </c>
      <c r="KN422" s="22">
        <v>0</v>
      </c>
      <c r="KO422" s="22">
        <v>0</v>
      </c>
      <c r="KP422" s="22">
        <v>0</v>
      </c>
      <c r="KQ422" s="22">
        <v>0</v>
      </c>
      <c r="KR422" s="22">
        <v>0</v>
      </c>
      <c r="KS422" s="22">
        <v>0</v>
      </c>
      <c r="KT422" s="22">
        <v>0</v>
      </c>
      <c r="KU422" s="22">
        <v>0</v>
      </c>
      <c r="KV422" s="22">
        <v>0</v>
      </c>
      <c r="KW422" s="22">
        <v>0</v>
      </c>
      <c r="KX422" s="22">
        <v>0</v>
      </c>
      <c r="KY422" s="22">
        <v>0</v>
      </c>
      <c r="KZ422" s="22">
        <v>0</v>
      </c>
      <c r="LA422" s="22">
        <v>0</v>
      </c>
      <c r="LB422" s="22">
        <v>0</v>
      </c>
      <c r="LC422" s="22">
        <v>0</v>
      </c>
      <c r="LD422" s="22">
        <v>0</v>
      </c>
      <c r="LE422" s="22">
        <v>0</v>
      </c>
      <c r="LF422" s="22">
        <v>0</v>
      </c>
      <c r="LG422" s="22">
        <v>0</v>
      </c>
      <c r="LH422" s="22">
        <v>0</v>
      </c>
      <c r="LI422" s="22">
        <v>0</v>
      </c>
      <c r="LJ422" s="22">
        <v>0</v>
      </c>
      <c r="LK422" s="22">
        <v>0</v>
      </c>
      <c r="LL422" s="22">
        <v>0</v>
      </c>
      <c r="LM422" s="22">
        <v>0</v>
      </c>
      <c r="LN422" s="22">
        <v>0</v>
      </c>
      <c r="LO422" s="22">
        <v>0</v>
      </c>
      <c r="LP422" s="22">
        <v>0</v>
      </c>
      <c r="LQ422" s="22">
        <v>0</v>
      </c>
      <c r="LR422" s="22">
        <v>0</v>
      </c>
      <c r="LS422" s="22" t="s">
        <v>639</v>
      </c>
      <c r="LT422" s="22" t="s">
        <v>42</v>
      </c>
      <c r="LU422" s="22">
        <v>0</v>
      </c>
      <c r="LV422" s="22">
        <v>0</v>
      </c>
      <c r="LW422" s="22">
        <v>0</v>
      </c>
      <c r="LX422" s="22">
        <v>0</v>
      </c>
      <c r="LY422" s="22">
        <v>0</v>
      </c>
      <c r="LZ422" s="22">
        <v>0</v>
      </c>
      <c r="MA422" s="22">
        <v>0</v>
      </c>
      <c r="MB422" s="22">
        <v>0</v>
      </c>
      <c r="MC422" s="22">
        <v>0</v>
      </c>
      <c r="MD422" s="22" t="s">
        <v>639</v>
      </c>
      <c r="ME422" s="22" t="s">
        <v>42</v>
      </c>
      <c r="MF422" s="22">
        <v>0</v>
      </c>
      <c r="MG422" s="22">
        <v>0</v>
      </c>
      <c r="MH422" s="22">
        <v>0</v>
      </c>
      <c r="MI422" s="22">
        <v>0</v>
      </c>
      <c r="MJ422" s="22">
        <v>0</v>
      </c>
      <c r="MK422" s="22">
        <v>0</v>
      </c>
      <c r="ML422" s="22">
        <v>0</v>
      </c>
      <c r="MM422" s="22">
        <v>0</v>
      </c>
      <c r="MN422" s="22">
        <v>0</v>
      </c>
      <c r="MO422" s="22">
        <v>0</v>
      </c>
      <c r="MP422" s="22">
        <v>0</v>
      </c>
      <c r="MQ422" s="22">
        <v>0</v>
      </c>
      <c r="MR422" s="22">
        <v>0</v>
      </c>
      <c r="MS422" s="22">
        <v>0</v>
      </c>
      <c r="MT422" s="22">
        <v>0</v>
      </c>
      <c r="MU422" s="22">
        <v>0</v>
      </c>
      <c r="MV422" s="22">
        <v>0</v>
      </c>
      <c r="MW422" s="22">
        <v>0</v>
      </c>
      <c r="MX422" s="22" t="s">
        <v>639</v>
      </c>
      <c r="MY422" s="22" t="s">
        <v>42</v>
      </c>
      <c r="MZ422" s="22">
        <v>0</v>
      </c>
      <c r="NA422" s="22">
        <v>0</v>
      </c>
      <c r="NB422" s="22">
        <v>0</v>
      </c>
      <c r="NC422" s="22">
        <v>0</v>
      </c>
      <c r="ND422" s="22">
        <v>0</v>
      </c>
      <c r="NE422" s="22">
        <v>0</v>
      </c>
      <c r="NF422" s="22">
        <v>0</v>
      </c>
      <c r="NG422" s="22">
        <v>0</v>
      </c>
      <c r="NH422" s="22">
        <v>0</v>
      </c>
      <c r="NI422" s="22">
        <v>0</v>
      </c>
      <c r="NJ422" s="22">
        <v>0</v>
      </c>
      <c r="NK422" s="22">
        <v>0</v>
      </c>
      <c r="NL422" s="22">
        <v>0</v>
      </c>
      <c r="NM422" s="22">
        <v>0</v>
      </c>
      <c r="NN422" s="22">
        <v>0</v>
      </c>
      <c r="NO422" s="22">
        <v>0</v>
      </c>
      <c r="NP422" s="22">
        <v>0</v>
      </c>
      <c r="NQ422" s="22">
        <v>0</v>
      </c>
      <c r="NR422" s="22">
        <v>0</v>
      </c>
      <c r="NS422" s="22">
        <v>0</v>
      </c>
      <c r="NT422" s="22" t="s">
        <v>639</v>
      </c>
      <c r="NU422" s="22" t="s">
        <v>42</v>
      </c>
      <c r="NV422" s="22">
        <v>0</v>
      </c>
      <c r="NW422" s="22">
        <v>0</v>
      </c>
      <c r="NX422" s="22">
        <v>0</v>
      </c>
      <c r="NY422" s="22">
        <v>0</v>
      </c>
      <c r="NZ422" s="22">
        <v>0</v>
      </c>
      <c r="OA422" s="22">
        <v>0</v>
      </c>
      <c r="OB422" s="22">
        <v>0</v>
      </c>
      <c r="OC422" s="22">
        <v>0</v>
      </c>
      <c r="OD422" s="22">
        <v>0</v>
      </c>
      <c r="OE422" s="22">
        <v>0</v>
      </c>
      <c r="OF422" s="22">
        <v>0</v>
      </c>
      <c r="OG422" s="22">
        <v>0</v>
      </c>
      <c r="OH422" s="22">
        <v>0</v>
      </c>
      <c r="OI422" s="22">
        <v>0</v>
      </c>
      <c r="OJ422" s="22" t="s">
        <v>639</v>
      </c>
      <c r="OK422" s="22" t="s">
        <v>42</v>
      </c>
      <c r="OL422" s="22">
        <v>0</v>
      </c>
      <c r="OM422" s="22">
        <v>0</v>
      </c>
      <c r="ON422" s="22">
        <v>0</v>
      </c>
      <c r="OO422" s="22">
        <v>0</v>
      </c>
      <c r="OP422" s="22">
        <v>0</v>
      </c>
      <c r="OQ422" s="22">
        <v>0</v>
      </c>
      <c r="OR422" s="22">
        <v>0</v>
      </c>
      <c r="OS422" s="22">
        <v>0</v>
      </c>
      <c r="OT422" s="22">
        <v>0</v>
      </c>
      <c r="OU422" s="22">
        <v>0</v>
      </c>
      <c r="OV422" s="22">
        <v>0</v>
      </c>
      <c r="OW422" s="22">
        <v>0</v>
      </c>
      <c r="OX422" s="22">
        <v>0</v>
      </c>
      <c r="OY422" s="22">
        <v>0</v>
      </c>
      <c r="OZ422" s="22">
        <v>0</v>
      </c>
      <c r="PA422" s="22">
        <v>0</v>
      </c>
      <c r="PB422" s="22">
        <v>0</v>
      </c>
      <c r="PC422" s="22">
        <v>0</v>
      </c>
    </row>
    <row r="423" spans="1:419">
      <c r="A423" s="22" t="s">
        <v>48</v>
      </c>
      <c r="B423" s="22" t="s">
        <v>42</v>
      </c>
      <c r="C423" s="22">
        <v>22.806228000000001</v>
      </c>
      <c r="D423" s="22">
        <v>25.672188999999999</v>
      </c>
      <c r="E423" s="22">
        <v>21.617918</v>
      </c>
      <c r="F423" s="22">
        <v>19.267925999999999</v>
      </c>
      <c r="G423" s="22">
        <v>33.503619</v>
      </c>
      <c r="H423" s="22">
        <v>30.426774000000002</v>
      </c>
      <c r="I423" s="22">
        <v>15.311000999999999</v>
      </c>
      <c r="J423" s="22">
        <v>18.3111</v>
      </c>
      <c r="K423" s="22">
        <v>31.416312000000001</v>
      </c>
      <c r="L423" s="22">
        <v>29.800101999999999</v>
      </c>
      <c r="M423" s="22">
        <v>33.43533</v>
      </c>
      <c r="N423" s="22">
        <v>28.076626000000001</v>
      </c>
      <c r="O423" s="22">
        <v>21.144518000000001</v>
      </c>
      <c r="P423" s="22">
        <v>47.486063999999999</v>
      </c>
      <c r="Q423" s="22">
        <v>41.79271</v>
      </c>
      <c r="R423" s="22">
        <v>16.406386000000001</v>
      </c>
      <c r="S423" s="22">
        <v>21.957730999999999</v>
      </c>
      <c r="T423" s="22">
        <v>45.400756999999999</v>
      </c>
      <c r="U423" s="22">
        <v>27.041166</v>
      </c>
      <c r="V423" s="22">
        <v>30.334063</v>
      </c>
      <c r="W423" s="22">
        <v>25.524640999999999</v>
      </c>
      <c r="X423" s="22">
        <v>20.110354999999998</v>
      </c>
      <c r="Y423" s="22">
        <v>42.181164000000003</v>
      </c>
      <c r="Z423" s="22">
        <v>37.410868999999998</v>
      </c>
      <c r="AA423" s="22">
        <v>15.746489</v>
      </c>
      <c r="AB423" s="22">
        <v>20.397798999999999</v>
      </c>
      <c r="AC423" s="22">
        <v>40.148175000000002</v>
      </c>
      <c r="AD423" s="22">
        <v>12.931941999999999</v>
      </c>
      <c r="AE423" s="22">
        <v>15.437175999999999</v>
      </c>
      <c r="AF423" s="22">
        <v>12.082140000000001</v>
      </c>
      <c r="AG423" s="22">
        <v>12.282802</v>
      </c>
      <c r="AH423" s="22">
        <v>19.423036</v>
      </c>
      <c r="AI423" s="22">
        <v>17.879774999999999</v>
      </c>
      <c r="AJ423" s="22">
        <v>8.9187636999999995</v>
      </c>
      <c r="AK423" s="22">
        <v>10.423531000000001</v>
      </c>
      <c r="AL423" s="22">
        <v>17.802903000000001</v>
      </c>
      <c r="AM423" s="22">
        <v>19.426888000000002</v>
      </c>
      <c r="AN423" s="22">
        <v>22.646726999999998</v>
      </c>
      <c r="AO423" s="22">
        <v>18.080777000000001</v>
      </c>
      <c r="AP423" s="22">
        <v>14.038924</v>
      </c>
      <c r="AQ423" s="22">
        <v>32.394891999999999</v>
      </c>
      <c r="AR423" s="22">
        <v>28.427508</v>
      </c>
      <c r="AS423" s="22">
        <v>9.9484311000000005</v>
      </c>
      <c r="AT423" s="22">
        <v>13.816857000000001</v>
      </c>
      <c r="AU423" s="22">
        <v>30.775110999999999</v>
      </c>
      <c r="AV423" s="22">
        <v>16.849553</v>
      </c>
      <c r="AW423" s="22">
        <v>19.749734</v>
      </c>
      <c r="AX423" s="22">
        <v>15.696130999999999</v>
      </c>
      <c r="AY423" s="22">
        <v>13.062106999999999</v>
      </c>
      <c r="AZ423" s="22">
        <v>27.450367</v>
      </c>
      <c r="BA423" s="22">
        <v>24.340547000000001</v>
      </c>
      <c r="BB423" s="22">
        <v>9.3216210000000004</v>
      </c>
      <c r="BC423" s="22">
        <v>12.353873</v>
      </c>
      <c r="BD423" s="22">
        <v>25.880482000000001</v>
      </c>
      <c r="BE423" s="22">
        <v>22.383112000000001</v>
      </c>
      <c r="BF423" s="22">
        <v>23.245076000000001</v>
      </c>
      <c r="BG423" s="22">
        <v>21.837188000000001</v>
      </c>
      <c r="BH423" s="22">
        <v>17.038302999999999</v>
      </c>
      <c r="BI423" s="22">
        <v>31.632953000000001</v>
      </c>
      <c r="BJ423" s="22">
        <v>28.713242999999999</v>
      </c>
      <c r="BK423" s="22">
        <v>15.852366</v>
      </c>
      <c r="BL423" s="22">
        <v>18.699248999999998</v>
      </c>
      <c r="BM423" s="22">
        <v>30.325877999999999</v>
      </c>
      <c r="BN423" s="22">
        <v>27.650739999999999</v>
      </c>
      <c r="BO423" s="22">
        <v>28.754514</v>
      </c>
      <c r="BP423" s="22">
        <v>26.754321999999998</v>
      </c>
      <c r="BQ423" s="22">
        <v>18.646163999999999</v>
      </c>
      <c r="BR423" s="22">
        <v>41.805866000000002</v>
      </c>
      <c r="BS423" s="22">
        <v>37.050826000000001</v>
      </c>
      <c r="BT423" s="22">
        <v>17.007441</v>
      </c>
      <c r="BU423" s="22">
        <v>21.643875999999999</v>
      </c>
      <c r="BV423" s="22">
        <v>40.194485999999998</v>
      </c>
      <c r="BW423" s="22">
        <v>25.42493</v>
      </c>
      <c r="BX423" s="22">
        <v>26.423432999999999</v>
      </c>
      <c r="BY423" s="22">
        <v>24.655942</v>
      </c>
      <c r="BZ423" s="22">
        <v>17.738219000000001</v>
      </c>
      <c r="CA423" s="22">
        <v>37.739083000000001</v>
      </c>
      <c r="CB423" s="22">
        <v>33.653497000000002</v>
      </c>
      <c r="CC423" s="22">
        <v>16.281306000000001</v>
      </c>
      <c r="CD423" s="22">
        <v>20.264986</v>
      </c>
      <c r="CE423" s="22">
        <v>36.257559000000001</v>
      </c>
      <c r="CF423" s="22">
        <v>12.624825</v>
      </c>
      <c r="CG423" s="22">
        <v>13.279426000000001</v>
      </c>
      <c r="CH423" s="22">
        <v>12.366987</v>
      </c>
      <c r="CI423" s="22">
        <v>10.281839</v>
      </c>
      <c r="CJ423" s="22">
        <v>17.814243999999999</v>
      </c>
      <c r="CK423" s="22">
        <v>16.404157999999999</v>
      </c>
      <c r="CL423" s="22">
        <v>9.4765923000000001</v>
      </c>
      <c r="CM423" s="22">
        <v>10.851507</v>
      </c>
      <c r="CN423" s="22">
        <v>16.910876999999999</v>
      </c>
      <c r="CO423" s="22">
        <v>17.474353000000001</v>
      </c>
      <c r="CP423" s="22">
        <v>18.351035</v>
      </c>
      <c r="CQ423" s="22">
        <v>16.892700999999999</v>
      </c>
      <c r="CR423" s="22">
        <v>11.749203</v>
      </c>
      <c r="CS423" s="22">
        <v>27.191288</v>
      </c>
      <c r="CT423" s="22">
        <v>24.085739</v>
      </c>
      <c r="CU423" s="22">
        <v>10.526946000000001</v>
      </c>
      <c r="CV423" s="22">
        <v>13.555033</v>
      </c>
      <c r="CW423" s="22">
        <v>26.008665000000001</v>
      </c>
      <c r="CX423" s="22">
        <v>15.449168999999999</v>
      </c>
      <c r="CY423" s="22">
        <v>16.230547999999999</v>
      </c>
      <c r="CZ423" s="22">
        <v>14.984215000000001</v>
      </c>
      <c r="DA423" s="22">
        <v>10.931715000000001</v>
      </c>
      <c r="DB423" s="22">
        <v>23.483816999999998</v>
      </c>
      <c r="DC423" s="22">
        <v>20.991209000000001</v>
      </c>
      <c r="DD423" s="22">
        <v>9.8748661000000002</v>
      </c>
      <c r="DE423" s="22">
        <v>12.305301</v>
      </c>
      <c r="DF423" s="22">
        <v>22.418472000000001</v>
      </c>
      <c r="DG423" s="22" t="s">
        <v>48</v>
      </c>
      <c r="DH423" s="22" t="s">
        <v>42</v>
      </c>
      <c r="DI423" s="22">
        <v>23.356697</v>
      </c>
      <c r="DJ423" s="22">
        <v>26.313927</v>
      </c>
      <c r="DK423" s="22">
        <v>22.105063000000001</v>
      </c>
      <c r="DL423" s="22">
        <v>19.376139999999999</v>
      </c>
      <c r="DM423" s="22">
        <v>34.780441000000003</v>
      </c>
      <c r="DN423" s="22">
        <v>31.451018000000001</v>
      </c>
      <c r="DO423" s="22">
        <v>15.280411000000001</v>
      </c>
      <c r="DP423" s="22">
        <v>18.526788</v>
      </c>
      <c r="DQ423" s="22">
        <v>32.599088999999999</v>
      </c>
      <c r="DR423" s="22">
        <v>30.905618</v>
      </c>
      <c r="DS423" s="22">
        <v>34.339666000000001</v>
      </c>
      <c r="DT423" s="22">
        <v>29.087782000000001</v>
      </c>
      <c r="DU423" s="22">
        <v>21.570150999999999</v>
      </c>
      <c r="DV423" s="22">
        <v>49.686785999999998</v>
      </c>
      <c r="DW423" s="22">
        <v>43.609771000000002</v>
      </c>
      <c r="DX423" s="22">
        <v>16.631115000000001</v>
      </c>
      <c r="DY423" s="22">
        <v>22.556552</v>
      </c>
      <c r="DZ423" s="22">
        <v>47.026108999999998</v>
      </c>
      <c r="EA423" s="22">
        <v>27.910105000000001</v>
      </c>
      <c r="EB423" s="22">
        <v>31.092241000000001</v>
      </c>
      <c r="EC423" s="22">
        <v>26.31306</v>
      </c>
      <c r="ED423" s="22">
        <v>20.390418</v>
      </c>
      <c r="EE423" s="22">
        <v>43.99004</v>
      </c>
      <c r="EF423" s="22">
        <v>38.889313999999999</v>
      </c>
      <c r="EG423" s="22">
        <v>15.85759</v>
      </c>
      <c r="EH423" s="22">
        <v>20.831088999999999</v>
      </c>
      <c r="EI423" s="22">
        <v>41.549045999999997</v>
      </c>
      <c r="EJ423" s="22">
        <v>12.931941999999999</v>
      </c>
      <c r="EK423" s="22">
        <v>15.437175999999999</v>
      </c>
      <c r="EL423" s="22">
        <v>12.082140000000001</v>
      </c>
      <c r="EM423" s="22">
        <v>12.282802</v>
      </c>
      <c r="EN423" s="22">
        <v>19.423036</v>
      </c>
      <c r="EO423" s="22">
        <v>17.879774999999999</v>
      </c>
      <c r="EP423" s="22">
        <v>8.9187636999999995</v>
      </c>
      <c r="EQ423" s="22">
        <v>10.423531000000001</v>
      </c>
      <c r="ER423" s="22">
        <v>17.802903000000001</v>
      </c>
      <c r="ES423" s="22">
        <v>19.716439999999999</v>
      </c>
      <c r="ET423" s="22">
        <v>22.646726999999998</v>
      </c>
      <c r="EU423" s="22">
        <v>18.358079</v>
      </c>
      <c r="EV423" s="22">
        <v>14.244228</v>
      </c>
      <c r="EW423" s="22">
        <v>32.824148000000001</v>
      </c>
      <c r="EX423" s="22">
        <v>28.80836</v>
      </c>
      <c r="EY423" s="22">
        <v>10.126514999999999</v>
      </c>
      <c r="EZ423" s="22">
        <v>14.042138</v>
      </c>
      <c r="FA423" s="22">
        <v>30.775110999999999</v>
      </c>
      <c r="FB423" s="22">
        <v>17.041515</v>
      </c>
      <c r="FC423" s="22">
        <v>19.749734</v>
      </c>
      <c r="FD423" s="22">
        <v>15.879972</v>
      </c>
      <c r="FE423" s="22">
        <v>13.198216</v>
      </c>
      <c r="FF423" s="22">
        <v>27.734947999999999</v>
      </c>
      <c r="FG423" s="22">
        <v>24.593038</v>
      </c>
      <c r="FH423" s="22">
        <v>9.4396840999999991</v>
      </c>
      <c r="FI423" s="22">
        <v>12.503225</v>
      </c>
      <c r="FJ423" s="22">
        <v>25.880482000000001</v>
      </c>
      <c r="FK423" s="22">
        <v>22.912663999999999</v>
      </c>
      <c r="FL423" s="22">
        <v>23.815275</v>
      </c>
      <c r="FM423" s="22">
        <v>22.319656999999999</v>
      </c>
      <c r="FN423" s="22">
        <v>17.082208000000001</v>
      </c>
      <c r="FO423" s="22">
        <v>32.848523</v>
      </c>
      <c r="FP423" s="22">
        <v>29.681241</v>
      </c>
      <c r="FQ423" s="22">
        <v>15.827360000000001</v>
      </c>
      <c r="FR423" s="22">
        <v>18.915641000000001</v>
      </c>
      <c r="FS423" s="22">
        <v>31.467659999999999</v>
      </c>
      <c r="FT423" s="22">
        <v>28.193797</v>
      </c>
      <c r="FU423" s="22">
        <v>29.338733000000001</v>
      </c>
      <c r="FV423" s="22">
        <v>27.245367000000002</v>
      </c>
      <c r="FW423" s="22">
        <v>18.649989000000001</v>
      </c>
      <c r="FX423" s="22">
        <v>43.094355</v>
      </c>
      <c r="FY423" s="22">
        <v>38.066293999999999</v>
      </c>
      <c r="FZ423" s="22">
        <v>16.938846000000002</v>
      </c>
      <c r="GA423" s="22">
        <v>21.841493</v>
      </c>
      <c r="GB423" s="22">
        <v>41.409021000000003</v>
      </c>
      <c r="GC423" s="22">
        <v>26.027916000000001</v>
      </c>
      <c r="GD423" s="22">
        <v>27.070361999999999</v>
      </c>
      <c r="GE423" s="22">
        <v>25.206458999999999</v>
      </c>
      <c r="GF423" s="22">
        <v>17.799022000000001</v>
      </c>
      <c r="GG423" s="22">
        <v>39.102063000000001</v>
      </c>
      <c r="GH423" s="22">
        <v>34.740758999999997</v>
      </c>
      <c r="GI423" s="22">
        <v>16.266656000000001</v>
      </c>
      <c r="GJ423" s="22">
        <v>20.519176999999999</v>
      </c>
      <c r="GK423" s="22">
        <v>37.542537000000003</v>
      </c>
      <c r="GL423" s="22">
        <v>12.624825</v>
      </c>
      <c r="GM423" s="22">
        <v>13.279426000000001</v>
      </c>
      <c r="GN423" s="22">
        <v>12.366987</v>
      </c>
      <c r="GO423" s="22">
        <v>10.281839</v>
      </c>
      <c r="GP423" s="22">
        <v>17.814243999999999</v>
      </c>
      <c r="GQ423" s="22">
        <v>16.404157999999999</v>
      </c>
      <c r="GR423" s="22">
        <v>9.4765923000000001</v>
      </c>
      <c r="GS423" s="22">
        <v>10.851507</v>
      </c>
      <c r="GT423" s="22">
        <v>16.910876999999999</v>
      </c>
      <c r="GU423" s="22">
        <v>17.474353000000001</v>
      </c>
      <c r="GV423" s="22">
        <v>18.351035</v>
      </c>
      <c r="GW423" s="22">
        <v>16.892700999999999</v>
      </c>
      <c r="GX423" s="22">
        <v>11.749203</v>
      </c>
      <c r="GY423" s="22">
        <v>27.191288</v>
      </c>
      <c r="GZ423" s="22">
        <v>24.085739</v>
      </c>
      <c r="HA423" s="22">
        <v>10.526946000000001</v>
      </c>
      <c r="HB423" s="22">
        <v>13.555033</v>
      </c>
      <c r="HC423" s="22">
        <v>26.008665000000001</v>
      </c>
      <c r="HD423" s="22">
        <v>15.449168999999999</v>
      </c>
      <c r="HE423" s="22">
        <v>16.230547999999999</v>
      </c>
      <c r="HF423" s="22">
        <v>14.984215000000001</v>
      </c>
      <c r="HG423" s="22">
        <v>10.931715000000001</v>
      </c>
      <c r="HH423" s="22">
        <v>23.483816999999998</v>
      </c>
      <c r="HI423" s="22">
        <v>20.991209000000001</v>
      </c>
      <c r="HJ423" s="22">
        <v>9.8748661000000002</v>
      </c>
      <c r="HK423" s="22">
        <v>12.305301</v>
      </c>
      <c r="HL423" s="22">
        <v>22.418472000000001</v>
      </c>
      <c r="HM423" s="22" t="s">
        <v>48</v>
      </c>
      <c r="HN423" s="22" t="s">
        <v>42</v>
      </c>
      <c r="HO423" s="22">
        <v>20.445532</v>
      </c>
      <c r="HP423" s="22">
        <v>23.141843999999999</v>
      </c>
      <c r="HQ423" s="22">
        <v>19.430471000000001</v>
      </c>
      <c r="HR423" s="22">
        <v>18.447707000000001</v>
      </c>
      <c r="HS423" s="22">
        <v>28.952065999999999</v>
      </c>
      <c r="HT423" s="22">
        <v>26.681697</v>
      </c>
      <c r="HU423" s="22">
        <v>14.776667</v>
      </c>
      <c r="HV423" s="22">
        <v>16.990406</v>
      </c>
      <c r="HW423" s="22">
        <v>27.099672000000002</v>
      </c>
      <c r="HX423" s="22">
        <v>28.762208000000001</v>
      </c>
      <c r="HY423" s="22">
        <v>31.969908</v>
      </c>
      <c r="HZ423" s="22">
        <v>27.125944</v>
      </c>
      <c r="IA423" s="22">
        <v>20.840782000000001</v>
      </c>
      <c r="IB423" s="22">
        <v>45.370761999999999</v>
      </c>
      <c r="IC423" s="22">
        <v>40.068952000000003</v>
      </c>
      <c r="ID423" s="22">
        <v>16.258292999999998</v>
      </c>
      <c r="IE423" s="22">
        <v>21.427859999999999</v>
      </c>
      <c r="IF423" s="22">
        <v>43.017780000000002</v>
      </c>
      <c r="IG423" s="22">
        <v>25.511126000000001</v>
      </c>
      <c r="IH423" s="22">
        <v>28.458107999999999</v>
      </c>
      <c r="II423" s="22">
        <v>24.113716</v>
      </c>
      <c r="IJ423" s="22">
        <v>19.602772000000002</v>
      </c>
      <c r="IK423" s="22">
        <v>39.167422000000002</v>
      </c>
      <c r="IL423" s="22">
        <v>34.938797999999998</v>
      </c>
      <c r="IM423" s="22">
        <v>15.445881</v>
      </c>
      <c r="IN423" s="22">
        <v>19.569030999999999</v>
      </c>
      <c r="IO423" s="22">
        <v>37.041490000000003</v>
      </c>
      <c r="IP423" s="22">
        <v>12.931941999999999</v>
      </c>
      <c r="IQ423" s="22">
        <v>15.437175999999999</v>
      </c>
      <c r="IR423" s="22">
        <v>12.082140000000001</v>
      </c>
      <c r="IS423" s="22">
        <v>12.282802</v>
      </c>
      <c r="IT423" s="22">
        <v>19.423036</v>
      </c>
      <c r="IU423" s="22">
        <v>17.879774999999999</v>
      </c>
      <c r="IV423" s="22">
        <v>8.9187636999999995</v>
      </c>
      <c r="IW423" s="22">
        <v>10.423531000000001</v>
      </c>
      <c r="IX423" s="22">
        <v>17.802903000000001</v>
      </c>
      <c r="IY423" s="22">
        <v>20.817295000000001</v>
      </c>
      <c r="IZ423" s="22">
        <v>23.802488</v>
      </c>
      <c r="JA423" s="22">
        <v>19.378163000000001</v>
      </c>
      <c r="JB423" s="22">
        <v>14.527042</v>
      </c>
      <c r="JC423" s="22">
        <v>35.007927000000002</v>
      </c>
      <c r="JD423" s="22">
        <v>30.581271999999998</v>
      </c>
      <c r="JE423" s="22">
        <v>10.304404</v>
      </c>
      <c r="JF423" s="22">
        <v>14.620646000000001</v>
      </c>
      <c r="JG423" s="22">
        <v>32.915501999999996</v>
      </c>
      <c r="JH423" s="22">
        <v>17.770140000000001</v>
      </c>
      <c r="JI423" s="22">
        <v>20.514792</v>
      </c>
      <c r="JJ423" s="22">
        <v>16.555154000000002</v>
      </c>
      <c r="JK423" s="22">
        <v>13.386016</v>
      </c>
      <c r="JL423" s="22">
        <v>29.179822999999999</v>
      </c>
      <c r="JM423" s="22">
        <v>25.766214000000002</v>
      </c>
      <c r="JN423" s="22">
        <v>9.5579371999999996</v>
      </c>
      <c r="JO423" s="22">
        <v>12.886400999999999</v>
      </c>
      <c r="JP423" s="22">
        <v>27.298431000000001</v>
      </c>
      <c r="JQ423" s="22">
        <v>20.087510999999999</v>
      </c>
      <c r="JR423" s="22">
        <v>20.844733000000002</v>
      </c>
      <c r="JS423" s="22">
        <v>19.69304</v>
      </c>
      <c r="JT423" s="22">
        <v>16.323948999999999</v>
      </c>
      <c r="JU423" s="22">
        <v>27.216877</v>
      </c>
      <c r="JV423" s="22">
        <v>25.090267999999998</v>
      </c>
      <c r="JW423" s="22">
        <v>15.333917</v>
      </c>
      <c r="JX423" s="22">
        <v>17.407482000000002</v>
      </c>
      <c r="JY423" s="22">
        <v>26.117101999999999</v>
      </c>
      <c r="JZ423" s="22">
        <v>26.137917000000002</v>
      </c>
      <c r="KA423" s="22">
        <v>27.171721000000002</v>
      </c>
      <c r="KB423" s="22">
        <v>25.3277</v>
      </c>
      <c r="KC423" s="22">
        <v>18.025732000000001</v>
      </c>
      <c r="KD423" s="22">
        <v>39.051819000000002</v>
      </c>
      <c r="KE423" s="22">
        <v>34.749479999999998</v>
      </c>
      <c r="KF423" s="22">
        <v>16.508766000000001</v>
      </c>
      <c r="KG423" s="22">
        <v>20.703790999999999</v>
      </c>
      <c r="KH423" s="22">
        <v>37.601055000000002</v>
      </c>
      <c r="KI423" s="22">
        <v>23.773326000000001</v>
      </c>
      <c r="KJ423" s="22">
        <v>24.696369000000001</v>
      </c>
      <c r="KK423" s="22">
        <v>23.107645000000002</v>
      </c>
      <c r="KL423" s="22">
        <v>17.162251000000001</v>
      </c>
      <c r="KM423" s="22">
        <v>34.627777999999999</v>
      </c>
      <c r="KN423" s="22">
        <v>31.083674999999999</v>
      </c>
      <c r="KO423" s="22">
        <v>15.842942000000001</v>
      </c>
      <c r="KP423" s="22">
        <v>19.298645</v>
      </c>
      <c r="KQ423" s="22">
        <v>33.319406000000001</v>
      </c>
      <c r="KR423" s="22">
        <v>12.624825</v>
      </c>
      <c r="KS423" s="22">
        <v>13.279426000000001</v>
      </c>
      <c r="KT423" s="22">
        <v>12.366987</v>
      </c>
      <c r="KU423" s="22">
        <v>10.281839</v>
      </c>
      <c r="KV423" s="22">
        <v>17.814243999999999</v>
      </c>
      <c r="KW423" s="22">
        <v>16.404157999999999</v>
      </c>
      <c r="KX423" s="22">
        <v>9.4765923000000001</v>
      </c>
      <c r="KY423" s="22">
        <v>10.851507</v>
      </c>
      <c r="KZ423" s="22">
        <v>16.910876999999999</v>
      </c>
      <c r="LA423" s="22">
        <v>18.510656999999998</v>
      </c>
      <c r="LB423" s="22">
        <v>19.434350999999999</v>
      </c>
      <c r="LC423" s="22">
        <v>17.851825000000002</v>
      </c>
      <c r="LD423" s="22">
        <v>11.97504</v>
      </c>
      <c r="LE423" s="22">
        <v>29.28708</v>
      </c>
      <c r="LF423" s="22">
        <v>25.778168000000001</v>
      </c>
      <c r="LG423" s="22">
        <v>10.659254000000001</v>
      </c>
      <c r="LH423" s="22">
        <v>14.080645000000001</v>
      </c>
      <c r="LI423" s="22">
        <v>28.041881</v>
      </c>
      <c r="LJ423" s="22">
        <v>16.15192</v>
      </c>
      <c r="LK423" s="22">
        <v>16.965202999999999</v>
      </c>
      <c r="LL423" s="22">
        <v>15.634551</v>
      </c>
      <c r="LM423" s="22">
        <v>11.084042</v>
      </c>
      <c r="LN423" s="22">
        <v>24.906015</v>
      </c>
      <c r="LO423" s="22">
        <v>22.139475999999998</v>
      </c>
      <c r="LP423" s="22">
        <v>9.9636980000000008</v>
      </c>
      <c r="LQ423" s="22">
        <v>12.661232</v>
      </c>
      <c r="LR423" s="22">
        <v>23.803032999999999</v>
      </c>
      <c r="LS423" s="22" t="s">
        <v>48</v>
      </c>
      <c r="LT423" s="22" t="s">
        <v>42</v>
      </c>
      <c r="LU423" s="22">
        <v>51.946119000000003</v>
      </c>
      <c r="LV423" s="22">
        <v>37.502415999999997</v>
      </c>
      <c r="LW423" s="22">
        <v>38.263979999999997</v>
      </c>
      <c r="LX423" s="22">
        <v>36.351073</v>
      </c>
      <c r="LY423" s="22">
        <v>25.646135000000001</v>
      </c>
      <c r="LZ423" s="22">
        <v>53.278405999999997</v>
      </c>
      <c r="MA423" s="22">
        <v>47.343201000000001</v>
      </c>
      <c r="MB423" s="22">
        <v>24.185089000000001</v>
      </c>
      <c r="MC423" s="22">
        <v>29.972252000000001</v>
      </c>
      <c r="MD423" s="22" t="s">
        <v>48</v>
      </c>
      <c r="ME423" s="22" t="s">
        <v>42</v>
      </c>
      <c r="MF423" s="22">
        <v>77.774061000000003</v>
      </c>
      <c r="MG423" s="22">
        <v>80.001615000000001</v>
      </c>
      <c r="MH423" s="22">
        <v>75.182248000000001</v>
      </c>
      <c r="MI423" s="22">
        <v>51.032941999999998</v>
      </c>
      <c r="MJ423" s="22">
        <v>115.50467</v>
      </c>
      <c r="MK423" s="22">
        <v>101.8776</v>
      </c>
      <c r="ML423" s="22">
        <v>47.249478000000003</v>
      </c>
      <c r="MM423" s="22">
        <v>60.536648</v>
      </c>
      <c r="MN423" s="22">
        <v>111.29642</v>
      </c>
      <c r="MO423" s="22">
        <v>88.210151999999994</v>
      </c>
      <c r="MP423" s="22">
        <v>90.438140000000004</v>
      </c>
      <c r="MQ423" s="22">
        <v>85.617881999999994</v>
      </c>
      <c r="MR423" s="22">
        <v>61.464345999999999</v>
      </c>
      <c r="MS423" s="22">
        <v>125.94755000000001</v>
      </c>
      <c r="MT423" s="22">
        <v>112.31807000000001</v>
      </c>
      <c r="MU423" s="22">
        <v>57.680174000000001</v>
      </c>
      <c r="MV423" s="22">
        <v>70.969691999999995</v>
      </c>
      <c r="MW423" s="22">
        <v>121.74176</v>
      </c>
      <c r="MX423" s="22" t="s">
        <v>48</v>
      </c>
      <c r="MY423" s="22" t="s">
        <v>42</v>
      </c>
      <c r="MZ423" s="22">
        <v>0.37374572</v>
      </c>
      <c r="NA423" s="22">
        <v>0.40323297000000002</v>
      </c>
      <c r="NB423" s="22">
        <v>0.37531346999999998</v>
      </c>
      <c r="NC423" s="22">
        <v>0.37137628</v>
      </c>
      <c r="ND423" s="22">
        <v>0.34919222</v>
      </c>
      <c r="NE423" s="22">
        <v>0.40638685000000002</v>
      </c>
      <c r="NF423" s="22">
        <v>0.39409938</v>
      </c>
      <c r="NG423" s="22">
        <v>0.34618940999999998</v>
      </c>
      <c r="NH423" s="22">
        <v>0.3581704</v>
      </c>
      <c r="NI423" s="22">
        <v>0.26829419999999998</v>
      </c>
      <c r="NJ423" s="22">
        <v>0.29773425999999997</v>
      </c>
      <c r="NK423" s="22">
        <v>0.26985944000000001</v>
      </c>
      <c r="NL423" s="22">
        <v>0.26592854999999999</v>
      </c>
      <c r="NM423" s="22">
        <v>0.24377999</v>
      </c>
      <c r="NN423" s="22">
        <v>0.30088310000000001</v>
      </c>
      <c r="NO423" s="22">
        <v>0.28861529000000002</v>
      </c>
      <c r="NP423" s="22">
        <v>0.24078198000000001</v>
      </c>
      <c r="NQ423" s="22">
        <v>0.25274380000000002</v>
      </c>
      <c r="NR423" s="22">
        <v>0.37919764</v>
      </c>
      <c r="NS423" s="22">
        <v>0.27375138999999998</v>
      </c>
      <c r="NT423" s="22" t="s">
        <v>48</v>
      </c>
      <c r="NU423" s="22" t="s">
        <v>42</v>
      </c>
      <c r="NV423" s="22">
        <v>6.2957871999999998E-3</v>
      </c>
      <c r="NW423" s="22">
        <v>3.9108010999999998E-3</v>
      </c>
      <c r="NX423" s="22">
        <v>3.0809816999999998E-3</v>
      </c>
      <c r="NY423" s="22">
        <v>3.3610429000000002E-3</v>
      </c>
      <c r="NZ423" s="22">
        <v>2.1748034E-3</v>
      </c>
      <c r="OA423" s="22">
        <v>3.0809816999999998E-3</v>
      </c>
      <c r="OB423" s="22">
        <v>3.3610429000000002E-3</v>
      </c>
      <c r="OC423" s="22">
        <v>2.1748034E-3</v>
      </c>
      <c r="OD423" s="22">
        <v>6.6208203999999996E-3</v>
      </c>
      <c r="OE423" s="22">
        <v>6.6208203999999996E-3</v>
      </c>
      <c r="OF423" s="22">
        <v>3.7556668000000001E-2</v>
      </c>
      <c r="OG423" s="22">
        <v>1.0655413000000001E-2</v>
      </c>
      <c r="OH423" s="22">
        <v>6.2633691000000005E-2</v>
      </c>
      <c r="OI423" s="22">
        <v>1.0958580000000001E-2</v>
      </c>
      <c r="OJ423" s="22" t="s">
        <v>48</v>
      </c>
      <c r="OK423" s="22" t="s">
        <v>42</v>
      </c>
      <c r="OL423" s="22">
        <v>2.9694921000000001</v>
      </c>
      <c r="OM423" s="22">
        <v>4.4449122000000001</v>
      </c>
      <c r="ON423" s="22">
        <v>2.6188207999999999</v>
      </c>
      <c r="OO423" s="22">
        <v>4.5248203</v>
      </c>
      <c r="OP423" s="22">
        <v>4.5248203</v>
      </c>
      <c r="OQ423" s="22">
        <v>4.5248203</v>
      </c>
      <c r="OR423" s="22">
        <v>2.6188207999999999</v>
      </c>
      <c r="OS423" s="22">
        <v>2.6188207999999999</v>
      </c>
      <c r="OT423" s="22">
        <v>2.9694921000000001</v>
      </c>
      <c r="OU423" s="22">
        <v>3.3010456000000001</v>
      </c>
      <c r="OV423" s="22">
        <v>3.6193985999999998</v>
      </c>
      <c r="OW423" s="22">
        <v>3.3088188999999999</v>
      </c>
      <c r="OX423" s="22">
        <v>3.6193985999999998</v>
      </c>
      <c r="OY423" s="22">
        <v>4.2657664000000004</v>
      </c>
      <c r="OZ423" s="22">
        <v>4.2657664000000004</v>
      </c>
      <c r="PA423" s="22">
        <v>3.3088188999999999</v>
      </c>
      <c r="PB423" s="22">
        <v>3.3088188999999999</v>
      </c>
      <c r="PC423" s="22">
        <v>3.3010456000000001</v>
      </c>
    </row>
    <row r="424" spans="1:419">
      <c r="A424" s="22" t="s">
        <v>49</v>
      </c>
      <c r="B424" s="22" t="s">
        <v>42</v>
      </c>
      <c r="C424" s="22">
        <v>18918.235000000001</v>
      </c>
      <c r="D424" s="22">
        <v>21146.9</v>
      </c>
      <c r="E424" s="22">
        <v>17282.368999999999</v>
      </c>
      <c r="F424" s="22">
        <v>20104.392</v>
      </c>
      <c r="G424" s="22">
        <v>21405.835999999999</v>
      </c>
      <c r="H424" s="22">
        <v>22695.843000000001</v>
      </c>
      <c r="I424" s="22">
        <v>15420.894</v>
      </c>
      <c r="J424" s="22">
        <v>15913.583000000001</v>
      </c>
      <c r="K424" s="22">
        <v>19791.437000000002</v>
      </c>
      <c r="L424" s="22">
        <v>51812.326999999997</v>
      </c>
      <c r="M424" s="22">
        <v>54619.135999999999</v>
      </c>
      <c r="N424" s="22">
        <v>50361.213000000003</v>
      </c>
      <c r="O424" s="22">
        <v>52558.027000000002</v>
      </c>
      <c r="P424" s="22">
        <v>54966.203000000001</v>
      </c>
      <c r="Q424" s="22">
        <v>57353.214999999997</v>
      </c>
      <c r="R424" s="22">
        <v>46916.762000000002</v>
      </c>
      <c r="S424" s="22">
        <v>47828.428999999996</v>
      </c>
      <c r="T424" s="22">
        <v>52644.57</v>
      </c>
      <c r="U424" s="22">
        <v>40334.692000000003</v>
      </c>
      <c r="V424" s="22">
        <v>42879.752</v>
      </c>
      <c r="W424" s="22">
        <v>38878.582999999999</v>
      </c>
      <c r="X424" s="22">
        <v>41180.436000000002</v>
      </c>
      <c r="Y424" s="22">
        <v>43198.175999999999</v>
      </c>
      <c r="Z424" s="22">
        <v>45198.184000000001</v>
      </c>
      <c r="AA424" s="22">
        <v>35992.578000000001</v>
      </c>
      <c r="AB424" s="22">
        <v>36756.436999999998</v>
      </c>
      <c r="AC424" s="22">
        <v>41138.591</v>
      </c>
      <c r="AD424" s="22">
        <v>15042.136</v>
      </c>
      <c r="AE424" s="22">
        <v>17046.329000000002</v>
      </c>
      <c r="AF424" s="22">
        <v>13380.329</v>
      </c>
      <c r="AG424" s="22">
        <v>16410.731</v>
      </c>
      <c r="AH424" s="22">
        <v>17063.5</v>
      </c>
      <c r="AI424" s="22">
        <v>17710.531999999999</v>
      </c>
      <c r="AJ424" s="22">
        <v>12446.664000000001</v>
      </c>
      <c r="AK424" s="22">
        <v>12693.784</v>
      </c>
      <c r="AL424" s="22">
        <v>16227.351000000001</v>
      </c>
      <c r="AM424" s="22">
        <v>45516</v>
      </c>
      <c r="AN424" s="22">
        <v>48057.366999999998</v>
      </c>
      <c r="AO424" s="22">
        <v>44023.72</v>
      </c>
      <c r="AP424" s="22">
        <v>46478.031000000003</v>
      </c>
      <c r="AQ424" s="22">
        <v>48156.156000000003</v>
      </c>
      <c r="AR424" s="22">
        <v>49819.533000000003</v>
      </c>
      <c r="AS424" s="22">
        <v>41623.472999999998</v>
      </c>
      <c r="AT424" s="22">
        <v>42258.762999999999</v>
      </c>
      <c r="AU424" s="22">
        <v>46664.387000000002</v>
      </c>
      <c r="AV424" s="22">
        <v>34853.845999999998</v>
      </c>
      <c r="AW424" s="22">
        <v>37150.724999999999</v>
      </c>
      <c r="AX424" s="22">
        <v>33358.324999999997</v>
      </c>
      <c r="AY424" s="22">
        <v>35907.534</v>
      </c>
      <c r="AZ424" s="22">
        <v>37222.925999999999</v>
      </c>
      <c r="BA424" s="22">
        <v>38526.758000000002</v>
      </c>
      <c r="BB424" s="22">
        <v>31476.9</v>
      </c>
      <c r="BC424" s="22">
        <v>31974.87</v>
      </c>
      <c r="BD424" s="22">
        <v>35974.949999999997</v>
      </c>
      <c r="BE424" s="22">
        <v>20516.974999999999</v>
      </c>
      <c r="BF424" s="22">
        <v>19304.787</v>
      </c>
      <c r="BG424" s="22">
        <v>16490.885999999999</v>
      </c>
      <c r="BH424" s="22">
        <v>18568.059000000001</v>
      </c>
      <c r="BI424" s="22">
        <v>20863.736000000001</v>
      </c>
      <c r="BJ424" s="22">
        <v>22087.862000000001</v>
      </c>
      <c r="BK424" s="22">
        <v>14724.476000000001</v>
      </c>
      <c r="BL424" s="22">
        <v>15192.004000000001</v>
      </c>
      <c r="BM424" s="22">
        <v>21102.092000000001</v>
      </c>
      <c r="BN424" s="22">
        <v>44080.226000000002</v>
      </c>
      <c r="BO424" s="22">
        <v>42858.235999999997</v>
      </c>
      <c r="BP424" s="22">
        <v>39968.315000000002</v>
      </c>
      <c r="BQ424" s="22">
        <v>41658.400999999998</v>
      </c>
      <c r="BR424" s="22">
        <v>44802.175000000003</v>
      </c>
      <c r="BS424" s="22">
        <v>46795.786999999997</v>
      </c>
      <c r="BT424" s="22">
        <v>37091.54</v>
      </c>
      <c r="BU424" s="22">
        <v>37852.955999999998</v>
      </c>
      <c r="BV424" s="22">
        <v>44427.273000000001</v>
      </c>
      <c r="BW424" s="22">
        <v>35587.659</v>
      </c>
      <c r="BX424" s="22">
        <v>34412.038</v>
      </c>
      <c r="BY424" s="22">
        <v>31646.154999999999</v>
      </c>
      <c r="BZ424" s="22">
        <v>33381.125999999997</v>
      </c>
      <c r="CA424" s="22">
        <v>36181.699000000001</v>
      </c>
      <c r="CB424" s="22">
        <v>37894.633999999998</v>
      </c>
      <c r="CC424" s="22">
        <v>29174.396000000001</v>
      </c>
      <c r="CD424" s="22">
        <v>29828.614000000001</v>
      </c>
      <c r="CE424" s="22">
        <v>35976.661999999997</v>
      </c>
      <c r="CF424" s="22">
        <v>16593.555</v>
      </c>
      <c r="CG424" s="22">
        <v>15410.65</v>
      </c>
      <c r="CH424" s="22">
        <v>12707.038</v>
      </c>
      <c r="CI424" s="22">
        <v>15054.844999999999</v>
      </c>
      <c r="CJ424" s="22">
        <v>16636.146000000001</v>
      </c>
      <c r="CK424" s="22">
        <v>17227.343000000001</v>
      </c>
      <c r="CL424" s="22">
        <v>11853.942999999999</v>
      </c>
      <c r="CM424" s="22">
        <v>12079.737999999999</v>
      </c>
      <c r="CN424" s="22">
        <v>17513.655999999999</v>
      </c>
      <c r="CO424" s="22">
        <v>38367.728999999999</v>
      </c>
      <c r="CP424" s="22">
        <v>37179.035000000003</v>
      </c>
      <c r="CQ424" s="22">
        <v>34412.544000000002</v>
      </c>
      <c r="CR424" s="22">
        <v>36395.415000000001</v>
      </c>
      <c r="CS424" s="22">
        <v>38757.599000000002</v>
      </c>
      <c r="CT424" s="22">
        <v>40059.64</v>
      </c>
      <c r="CU424" s="22">
        <v>32533.703000000001</v>
      </c>
      <c r="CV424" s="22">
        <v>33030.989000000001</v>
      </c>
      <c r="CW424" s="22">
        <v>39064.839999999997</v>
      </c>
      <c r="CX424" s="22">
        <v>30586.761999999999</v>
      </c>
      <c r="CY424" s="22">
        <v>29437.81</v>
      </c>
      <c r="CZ424" s="22">
        <v>26778.782999999999</v>
      </c>
      <c r="DA424" s="22">
        <v>28808.852999999999</v>
      </c>
      <c r="DB424" s="22">
        <v>30858.953000000001</v>
      </c>
      <c r="DC424" s="22">
        <v>31904.010999999999</v>
      </c>
      <c r="DD424" s="22">
        <v>25270.768</v>
      </c>
      <c r="DE424" s="22">
        <v>25669.904999999999</v>
      </c>
      <c r="DF424" s="22">
        <v>31324.771000000001</v>
      </c>
      <c r="DG424" s="22" t="s">
        <v>49</v>
      </c>
      <c r="DH424" s="22" t="s">
        <v>42</v>
      </c>
      <c r="DI424" s="22">
        <v>19340.255000000001</v>
      </c>
      <c r="DJ424" s="22">
        <v>21632.335999999999</v>
      </c>
      <c r="DK424" s="22">
        <v>17683.560000000001</v>
      </c>
      <c r="DL424" s="22">
        <v>20519.449000000001</v>
      </c>
      <c r="DM424" s="22">
        <v>21927.728999999999</v>
      </c>
      <c r="DN424" s="22">
        <v>23323.632000000001</v>
      </c>
      <c r="DO424" s="22">
        <v>15669.276</v>
      </c>
      <c r="DP424" s="22">
        <v>16202.41</v>
      </c>
      <c r="DQ424" s="22">
        <v>20184.365000000002</v>
      </c>
      <c r="DR424" s="22">
        <v>53532.466999999997</v>
      </c>
      <c r="DS424" s="22">
        <v>56086.042000000001</v>
      </c>
      <c r="DT424" s="22">
        <v>52055.773000000001</v>
      </c>
      <c r="DU424" s="22">
        <v>54262.017999999996</v>
      </c>
      <c r="DV424" s="22">
        <v>56832.474000000002</v>
      </c>
      <c r="DW424" s="22">
        <v>59380.341</v>
      </c>
      <c r="DX424" s="22">
        <v>48379.21</v>
      </c>
      <c r="DY424" s="22">
        <v>49352.311999999998</v>
      </c>
      <c r="DZ424" s="22">
        <v>53999.290999999997</v>
      </c>
      <c r="EA424" s="22">
        <v>41515.821000000004</v>
      </c>
      <c r="EB424" s="22">
        <v>43908.006999999998</v>
      </c>
      <c r="EC424" s="22">
        <v>40040.161999999997</v>
      </c>
      <c r="ED424" s="22">
        <v>42345.375</v>
      </c>
      <c r="EE424" s="22">
        <v>44502.879999999997</v>
      </c>
      <c r="EF424" s="22">
        <v>46641.425000000003</v>
      </c>
      <c r="EG424" s="22">
        <v>36954.248</v>
      </c>
      <c r="EH424" s="22">
        <v>37771.019</v>
      </c>
      <c r="EI424" s="22">
        <v>42064.703999999998</v>
      </c>
      <c r="EJ424" s="22">
        <v>15042.136</v>
      </c>
      <c r="EK424" s="22">
        <v>17046.329000000002</v>
      </c>
      <c r="EL424" s="22">
        <v>13380.329</v>
      </c>
      <c r="EM424" s="22">
        <v>16410.731</v>
      </c>
      <c r="EN424" s="22">
        <v>17063.5</v>
      </c>
      <c r="EO424" s="22">
        <v>17710.531999999999</v>
      </c>
      <c r="EP424" s="22">
        <v>12446.664000000001</v>
      </c>
      <c r="EQ424" s="22">
        <v>12693.784</v>
      </c>
      <c r="ER424" s="22">
        <v>16227.351000000001</v>
      </c>
      <c r="ES424" s="22">
        <v>45821.205999999998</v>
      </c>
      <c r="ET424" s="22">
        <v>48057.366999999998</v>
      </c>
      <c r="EU424" s="22">
        <v>44324.555999999997</v>
      </c>
      <c r="EV424" s="22">
        <v>46782.25</v>
      </c>
      <c r="EW424" s="22">
        <v>48480.847999999998</v>
      </c>
      <c r="EX424" s="22">
        <v>50164.519</v>
      </c>
      <c r="EY424" s="22">
        <v>41895.023999999998</v>
      </c>
      <c r="EZ424" s="22">
        <v>42538.065000000002</v>
      </c>
      <c r="FA424" s="22">
        <v>46664.387000000002</v>
      </c>
      <c r="FB424" s="22">
        <v>35056.186000000002</v>
      </c>
      <c r="FC424" s="22">
        <v>37150.724999999999</v>
      </c>
      <c r="FD424" s="22">
        <v>33557.767999999996</v>
      </c>
      <c r="FE424" s="22">
        <v>36109.22</v>
      </c>
      <c r="FF424" s="22">
        <v>37438.184999999998</v>
      </c>
      <c r="FG424" s="22">
        <v>38755.470999999998</v>
      </c>
      <c r="FH424" s="22">
        <v>31656.928</v>
      </c>
      <c r="FI424" s="22">
        <v>32160.037</v>
      </c>
      <c r="FJ424" s="22">
        <v>35974.949999999997</v>
      </c>
      <c r="FK424" s="22">
        <v>20964.29</v>
      </c>
      <c r="FL424" s="22">
        <v>19730.649000000001</v>
      </c>
      <c r="FM424" s="22">
        <v>16861.190999999999</v>
      </c>
      <c r="FN424" s="22">
        <v>18931.452000000001</v>
      </c>
      <c r="FO424" s="22">
        <v>21357.454000000002</v>
      </c>
      <c r="FP424" s="22">
        <v>22685.378000000001</v>
      </c>
      <c r="FQ424" s="22">
        <v>14945.001</v>
      </c>
      <c r="FR424" s="22">
        <v>15452.172</v>
      </c>
      <c r="FS424" s="22">
        <v>21512.236000000001</v>
      </c>
      <c r="FT424" s="22">
        <v>44860.824000000001</v>
      </c>
      <c r="FU424" s="22">
        <v>43624.364000000001</v>
      </c>
      <c r="FV424" s="22">
        <v>40693.849000000002</v>
      </c>
      <c r="FW424" s="22">
        <v>42355.637999999999</v>
      </c>
      <c r="FX424" s="22">
        <v>45635.866000000002</v>
      </c>
      <c r="FY424" s="22">
        <v>47743.946000000004</v>
      </c>
      <c r="FZ424" s="22">
        <v>37651.898000000001</v>
      </c>
      <c r="GA424" s="22">
        <v>38457.031999999999</v>
      </c>
      <c r="GB424" s="22">
        <v>45160.720999999998</v>
      </c>
      <c r="GC424" s="22">
        <v>36398.796999999999</v>
      </c>
      <c r="GD424" s="22">
        <v>35202.607000000004</v>
      </c>
      <c r="GE424" s="22">
        <v>32382.325000000001</v>
      </c>
      <c r="GF424" s="22">
        <v>34102.123</v>
      </c>
      <c r="GG424" s="22">
        <v>37045.21</v>
      </c>
      <c r="GH424" s="22">
        <v>38873.743000000002</v>
      </c>
      <c r="GI424" s="22">
        <v>29743.758000000002</v>
      </c>
      <c r="GJ424" s="22">
        <v>30442.126</v>
      </c>
      <c r="GK424" s="22">
        <v>36745.896000000001</v>
      </c>
      <c r="GL424" s="22">
        <v>16593.555</v>
      </c>
      <c r="GM424" s="22">
        <v>15410.65</v>
      </c>
      <c r="GN424" s="22">
        <v>12707.038</v>
      </c>
      <c r="GO424" s="22">
        <v>15054.844999999999</v>
      </c>
      <c r="GP424" s="22">
        <v>16636.146000000001</v>
      </c>
      <c r="GQ424" s="22">
        <v>17227.343000000001</v>
      </c>
      <c r="GR424" s="22">
        <v>11853.942999999999</v>
      </c>
      <c r="GS424" s="22">
        <v>12079.737999999999</v>
      </c>
      <c r="GT424" s="22">
        <v>17513.655999999999</v>
      </c>
      <c r="GU424" s="22">
        <v>38367.728999999999</v>
      </c>
      <c r="GV424" s="22">
        <v>37179.035000000003</v>
      </c>
      <c r="GW424" s="22">
        <v>34412.544000000002</v>
      </c>
      <c r="GX424" s="22">
        <v>36395.415000000001</v>
      </c>
      <c r="GY424" s="22">
        <v>38757.599000000002</v>
      </c>
      <c r="GZ424" s="22">
        <v>40059.64</v>
      </c>
      <c r="HA424" s="22">
        <v>32533.703000000001</v>
      </c>
      <c r="HB424" s="22">
        <v>33030.989000000001</v>
      </c>
      <c r="HC424" s="22">
        <v>39064.839999999997</v>
      </c>
      <c r="HD424" s="22">
        <v>30586.761999999999</v>
      </c>
      <c r="HE424" s="22">
        <v>29437.81</v>
      </c>
      <c r="HF424" s="22">
        <v>26778.782999999999</v>
      </c>
      <c r="HG424" s="22">
        <v>28808.852999999999</v>
      </c>
      <c r="HH424" s="22">
        <v>30858.953000000001</v>
      </c>
      <c r="HI424" s="22">
        <v>31904.010999999999</v>
      </c>
      <c r="HJ424" s="22">
        <v>25270.768</v>
      </c>
      <c r="HK424" s="22">
        <v>25669.904999999999</v>
      </c>
      <c r="HL424" s="22">
        <v>31324.771000000001</v>
      </c>
      <c r="HM424" s="22" t="s">
        <v>49</v>
      </c>
      <c r="HN424" s="22" t="s">
        <v>42</v>
      </c>
      <c r="HO424" s="22">
        <v>17940.345000000001</v>
      </c>
      <c r="HP424" s="22">
        <v>20067.608</v>
      </c>
      <c r="HQ424" s="22">
        <v>16275.040999999999</v>
      </c>
      <c r="HR424" s="22">
        <v>19236.969000000001</v>
      </c>
      <c r="HS424" s="22">
        <v>20197.29</v>
      </c>
      <c r="HT424" s="22">
        <v>21149.170999999998</v>
      </c>
      <c r="HU424" s="22">
        <v>14901.478999999999</v>
      </c>
      <c r="HV424" s="22">
        <v>15265.029</v>
      </c>
      <c r="HW424" s="22">
        <v>18991.657999999999</v>
      </c>
      <c r="HX424" s="22">
        <v>58021.839</v>
      </c>
      <c r="HY424" s="22">
        <v>60425.415999999997</v>
      </c>
      <c r="HZ424" s="22">
        <v>56566.705999999998</v>
      </c>
      <c r="IA424" s="22">
        <v>58811.722999999998</v>
      </c>
      <c r="IB424" s="22">
        <v>61054.283000000003</v>
      </c>
      <c r="IC424" s="22">
        <v>63277.135000000002</v>
      </c>
      <c r="ID424" s="22">
        <v>53359.137999999999</v>
      </c>
      <c r="IE424" s="22">
        <v>54208.108</v>
      </c>
      <c r="IF424" s="22">
        <v>58669.542999999998</v>
      </c>
      <c r="IG424" s="22">
        <v>44127.182000000001</v>
      </c>
      <c r="IH424" s="22">
        <v>46366.796999999999</v>
      </c>
      <c r="II424" s="22">
        <v>42660.423999999999</v>
      </c>
      <c r="IJ424" s="22">
        <v>45038.73</v>
      </c>
      <c r="IK424" s="22">
        <v>46827.353999999999</v>
      </c>
      <c r="IL424" s="22">
        <v>48600.258999999998</v>
      </c>
      <c r="IM424" s="22">
        <v>40102.127999999997</v>
      </c>
      <c r="IN424" s="22">
        <v>40779.25</v>
      </c>
      <c r="IO424" s="22">
        <v>44869.686000000002</v>
      </c>
      <c r="IP424" s="22">
        <v>15042.136</v>
      </c>
      <c r="IQ424" s="22">
        <v>17046.329000000002</v>
      </c>
      <c r="IR424" s="22">
        <v>13380.329</v>
      </c>
      <c r="IS424" s="22">
        <v>16410.731</v>
      </c>
      <c r="IT424" s="22">
        <v>17063.5</v>
      </c>
      <c r="IU424" s="22">
        <v>17710.531999999999</v>
      </c>
      <c r="IV424" s="22">
        <v>12446.664000000001</v>
      </c>
      <c r="IW424" s="22">
        <v>12693.784</v>
      </c>
      <c r="IX424" s="22">
        <v>16227.351000000001</v>
      </c>
      <c r="IY424" s="22">
        <v>53172.396000000001</v>
      </c>
      <c r="IZ424" s="22">
        <v>55434.05</v>
      </c>
      <c r="JA424" s="22">
        <v>51715.582000000002</v>
      </c>
      <c r="JB424" s="22">
        <v>54054.322999999997</v>
      </c>
      <c r="JC424" s="22">
        <v>55926.709000000003</v>
      </c>
      <c r="JD424" s="22">
        <v>57782.642</v>
      </c>
      <c r="JE424" s="22">
        <v>49037.478000000003</v>
      </c>
      <c r="JF424" s="22">
        <v>49746.311000000002</v>
      </c>
      <c r="JG424" s="22">
        <v>53969.627</v>
      </c>
      <c r="JH424" s="22">
        <v>40053.442000000003</v>
      </c>
      <c r="JI424" s="22">
        <v>42164.942999999999</v>
      </c>
      <c r="JJ424" s="22">
        <v>38581.267999999996</v>
      </c>
      <c r="JK424" s="22">
        <v>41054.247000000003</v>
      </c>
      <c r="JL424" s="22">
        <v>42498.135999999999</v>
      </c>
      <c r="JM424" s="22">
        <v>43929.334999999999</v>
      </c>
      <c r="JN424" s="22">
        <v>36516.052000000003</v>
      </c>
      <c r="JO424" s="22">
        <v>37062.667000000001</v>
      </c>
      <c r="JP424" s="22">
        <v>40943.71</v>
      </c>
      <c r="JQ424" s="22">
        <v>19528.044000000002</v>
      </c>
      <c r="JR424" s="22">
        <v>18320.716</v>
      </c>
      <c r="JS424" s="22">
        <v>15541.07</v>
      </c>
      <c r="JT424" s="22">
        <v>17784.11</v>
      </c>
      <c r="JU424" s="22">
        <v>19712.806</v>
      </c>
      <c r="JV424" s="22">
        <v>20604.414000000001</v>
      </c>
      <c r="JW424" s="22">
        <v>14254.483</v>
      </c>
      <c r="JX424" s="22">
        <v>14595.013000000001</v>
      </c>
      <c r="JY424" s="22">
        <v>20300.38</v>
      </c>
      <c r="JZ424" s="22">
        <v>46993.972000000002</v>
      </c>
      <c r="KA424" s="22">
        <v>45800.286999999997</v>
      </c>
      <c r="KB424" s="22">
        <v>42987.375</v>
      </c>
      <c r="KC424" s="22">
        <v>44714.682000000001</v>
      </c>
      <c r="KD424" s="22">
        <v>47628.788</v>
      </c>
      <c r="KE424" s="22">
        <v>49432.599000000002</v>
      </c>
      <c r="KF424" s="22">
        <v>40384.482000000004</v>
      </c>
      <c r="KG424" s="22">
        <v>41073.408000000003</v>
      </c>
      <c r="KH424" s="22">
        <v>47455.16</v>
      </c>
      <c r="KI424" s="22">
        <v>37393.343000000001</v>
      </c>
      <c r="KJ424" s="22">
        <v>36230.938000000002</v>
      </c>
      <c r="KK424" s="22">
        <v>33510.716</v>
      </c>
      <c r="KL424" s="22">
        <v>35336.658000000003</v>
      </c>
      <c r="KM424" s="22">
        <v>37878.847999999998</v>
      </c>
      <c r="KN424" s="22">
        <v>39364.758999999998</v>
      </c>
      <c r="KO424" s="22">
        <v>31366.552</v>
      </c>
      <c r="KP424" s="22">
        <v>31934.062999999998</v>
      </c>
      <c r="KQ424" s="22">
        <v>37928.637000000002</v>
      </c>
      <c r="KR424" s="22">
        <v>16593.555</v>
      </c>
      <c r="KS424" s="22">
        <v>15410.65</v>
      </c>
      <c r="KT424" s="22">
        <v>12707.038</v>
      </c>
      <c r="KU424" s="22">
        <v>15054.844999999999</v>
      </c>
      <c r="KV424" s="22">
        <v>16636.146000000001</v>
      </c>
      <c r="KW424" s="22">
        <v>17227.343000000001</v>
      </c>
      <c r="KX424" s="22">
        <v>11853.942999999999</v>
      </c>
      <c r="KY424" s="22">
        <v>12079.737999999999</v>
      </c>
      <c r="KZ424" s="22">
        <v>17513.655999999999</v>
      </c>
      <c r="LA424" s="22">
        <v>43085.415000000001</v>
      </c>
      <c r="LB424" s="22">
        <v>41909.940999999999</v>
      </c>
      <c r="LC424" s="22">
        <v>39161.343999999997</v>
      </c>
      <c r="LD424" s="22">
        <v>41024.540999999997</v>
      </c>
      <c r="LE424" s="22">
        <v>43560.955000000002</v>
      </c>
      <c r="LF424" s="22">
        <v>45032.112999999998</v>
      </c>
      <c r="LG424" s="22">
        <v>37038.47</v>
      </c>
      <c r="LH424" s="22">
        <v>37600.345999999998</v>
      </c>
      <c r="LI424" s="22">
        <v>43710.758999999998</v>
      </c>
      <c r="LJ424" s="22">
        <v>33689.535000000003</v>
      </c>
      <c r="LK424" s="22">
        <v>32549.618999999999</v>
      </c>
      <c r="LL424" s="22">
        <v>29902.871999999999</v>
      </c>
      <c r="LM424" s="22">
        <v>31851.541000000001</v>
      </c>
      <c r="LN424" s="22">
        <v>34019.919000000002</v>
      </c>
      <c r="LO424" s="22">
        <v>35179.826000000001</v>
      </c>
      <c r="LP424" s="22">
        <v>28229.13</v>
      </c>
      <c r="LQ424" s="22">
        <v>28672.131000000001</v>
      </c>
      <c r="LR424" s="22">
        <v>34382.802000000003</v>
      </c>
      <c r="LS424" s="22" t="s">
        <v>49</v>
      </c>
      <c r="LT424" s="22" t="s">
        <v>42</v>
      </c>
      <c r="LU424" s="22">
        <v>13637.227000000001</v>
      </c>
      <c r="LV424" s="22">
        <v>32283.633999999998</v>
      </c>
      <c r="LW424" s="22">
        <v>32379.145</v>
      </c>
      <c r="LX424" s="22">
        <v>32258.256000000001</v>
      </c>
      <c r="LY424" s="22">
        <v>30875.781999999999</v>
      </c>
      <c r="LZ424" s="22">
        <v>33550.553999999996</v>
      </c>
      <c r="MA424" s="22">
        <v>36038.964999999997</v>
      </c>
      <c r="MB424" s="22">
        <v>28667.488000000001</v>
      </c>
      <c r="MC424" s="22">
        <v>29617.881000000001</v>
      </c>
      <c r="MD424" s="22" t="s">
        <v>49</v>
      </c>
      <c r="ME424" s="22" t="s">
        <v>42</v>
      </c>
      <c r="MF424" s="22">
        <v>102287.01</v>
      </c>
      <c r="MG424" s="22">
        <v>101130.81</v>
      </c>
      <c r="MH424" s="22">
        <v>98128.104000000007</v>
      </c>
      <c r="MI424" s="22">
        <v>97692.308999999994</v>
      </c>
      <c r="MJ424" s="22">
        <v>104846.28</v>
      </c>
      <c r="MK424" s="22">
        <v>110559.61</v>
      </c>
      <c r="ML424" s="22">
        <v>89883.796000000002</v>
      </c>
      <c r="MM424" s="22">
        <v>92065.875</v>
      </c>
      <c r="MN424" s="22">
        <v>99939.388999999996</v>
      </c>
      <c r="MO424" s="22">
        <v>108014.21</v>
      </c>
      <c r="MP424" s="22">
        <v>106857.71</v>
      </c>
      <c r="MQ424" s="22">
        <v>103854.24</v>
      </c>
      <c r="MR424" s="22">
        <v>103418.6</v>
      </c>
      <c r="MS424" s="22">
        <v>110573.92</v>
      </c>
      <c r="MT424" s="22">
        <v>116288.25</v>
      </c>
      <c r="MU424" s="22">
        <v>95608.475000000006</v>
      </c>
      <c r="MV424" s="22">
        <v>97790.94</v>
      </c>
      <c r="MW424" s="22">
        <v>105669.95</v>
      </c>
      <c r="MX424" s="22" t="s">
        <v>49</v>
      </c>
      <c r="MY424" s="22" t="s">
        <v>42</v>
      </c>
      <c r="MZ424" s="22">
        <v>165.98679999999999</v>
      </c>
      <c r="NA424" s="22">
        <v>162.83253999999999</v>
      </c>
      <c r="NB424" s="22">
        <v>166.16222999999999</v>
      </c>
      <c r="NC424" s="22">
        <v>165.98624000000001</v>
      </c>
      <c r="ND424" s="22">
        <v>163.05445</v>
      </c>
      <c r="NE424" s="22">
        <v>168.58387999999999</v>
      </c>
      <c r="NF424" s="22">
        <v>173.73555999999999</v>
      </c>
      <c r="NG424" s="22">
        <v>158.55238</v>
      </c>
      <c r="NH424" s="22">
        <v>160.51996</v>
      </c>
      <c r="NI424" s="22">
        <v>120.15633</v>
      </c>
      <c r="NJ424" s="22">
        <v>117.00711</v>
      </c>
      <c r="NK424" s="22">
        <v>120.33148</v>
      </c>
      <c r="NL424" s="22">
        <v>120.15577</v>
      </c>
      <c r="NM424" s="22">
        <v>117.22866999999999</v>
      </c>
      <c r="NN424" s="22">
        <v>122.74925</v>
      </c>
      <c r="NO424" s="22">
        <v>127.89269</v>
      </c>
      <c r="NP424" s="22">
        <v>112.73381000000001</v>
      </c>
      <c r="NQ424" s="22">
        <v>114.69823</v>
      </c>
      <c r="NR424" s="22">
        <v>189.54404</v>
      </c>
      <c r="NS424" s="22">
        <v>143.69809000000001</v>
      </c>
      <c r="NT424" s="22" t="s">
        <v>49</v>
      </c>
      <c r="NU424" s="22" t="s">
        <v>42</v>
      </c>
      <c r="NV424" s="22">
        <v>10.253147</v>
      </c>
      <c r="NW424" s="22">
        <v>6.4422588999999997</v>
      </c>
      <c r="NX424" s="22">
        <v>5.2206558999999997</v>
      </c>
      <c r="NY424" s="22">
        <v>5.6952135999999998</v>
      </c>
      <c r="NZ424" s="22">
        <v>3.6851566</v>
      </c>
      <c r="OA424" s="22">
        <v>5.2206558999999997</v>
      </c>
      <c r="OB424" s="22">
        <v>5.6952135999999998</v>
      </c>
      <c r="OC424" s="22">
        <v>3.6851566</v>
      </c>
      <c r="OD424" s="22">
        <v>10.782487</v>
      </c>
      <c r="OE424" s="22">
        <v>10.782487</v>
      </c>
      <c r="OF424" s="22">
        <v>59.574092999999998</v>
      </c>
      <c r="OG424" s="22">
        <v>13.134327000000001</v>
      </c>
      <c r="OH424" s="22">
        <v>87.803945999999996</v>
      </c>
      <c r="OI424" s="22">
        <v>6.1766338999999997</v>
      </c>
      <c r="OJ424" s="22" t="s">
        <v>49</v>
      </c>
      <c r="OK424" s="22" t="s">
        <v>42</v>
      </c>
      <c r="OL424" s="22">
        <v>4621.4085999999998</v>
      </c>
      <c r="OM424" s="22">
        <v>5846.1805000000004</v>
      </c>
      <c r="ON424" s="22">
        <v>3458.8921</v>
      </c>
      <c r="OO424" s="22">
        <v>5690.4438</v>
      </c>
      <c r="OP424" s="22">
        <v>5690.4438</v>
      </c>
      <c r="OQ424" s="22">
        <v>5690.4438</v>
      </c>
      <c r="OR424" s="22">
        <v>3458.8921</v>
      </c>
      <c r="OS424" s="22">
        <v>3458.8921</v>
      </c>
      <c r="OT424" s="22">
        <v>4621.4085999999998</v>
      </c>
      <c r="OU424" s="22">
        <v>6181.1679999999997</v>
      </c>
      <c r="OV424" s="22">
        <v>5383.0245000000004</v>
      </c>
      <c r="OW424" s="22">
        <v>3586.7856999999999</v>
      </c>
      <c r="OX424" s="22">
        <v>5383.0245000000004</v>
      </c>
      <c r="OY424" s="22">
        <v>6014.3473000000004</v>
      </c>
      <c r="OZ424" s="22">
        <v>6014.3473000000004</v>
      </c>
      <c r="PA424" s="22">
        <v>3586.7856999999999</v>
      </c>
      <c r="PB424" s="22">
        <v>3586.7856999999999</v>
      </c>
      <c r="PC424" s="22">
        <v>6181.1679999999997</v>
      </c>
    </row>
    <row r="425" spans="1:419">
      <c r="A425" s="22" t="s">
        <v>640</v>
      </c>
      <c r="B425" s="22" t="s">
        <v>42</v>
      </c>
      <c r="C425" s="22">
        <v>0</v>
      </c>
      <c r="D425" s="22">
        <v>0</v>
      </c>
      <c r="E425" s="22">
        <v>0</v>
      </c>
      <c r="F425" s="22">
        <v>0</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v>0</v>
      </c>
      <c r="AO425" s="22">
        <v>0</v>
      </c>
      <c r="AP425" s="22">
        <v>0</v>
      </c>
      <c r="AQ425" s="22">
        <v>0</v>
      </c>
      <c r="AR425" s="22">
        <v>0</v>
      </c>
      <c r="AS425" s="22">
        <v>0</v>
      </c>
      <c r="AT425" s="22">
        <v>0</v>
      </c>
      <c r="AU425" s="22">
        <v>0</v>
      </c>
      <c r="AV425" s="22">
        <v>0</v>
      </c>
      <c r="AW425" s="22">
        <v>0</v>
      </c>
      <c r="AX425" s="22">
        <v>0</v>
      </c>
      <c r="AY425" s="22">
        <v>0</v>
      </c>
      <c r="AZ425" s="22">
        <v>0</v>
      </c>
      <c r="BA425" s="22">
        <v>0</v>
      </c>
      <c r="BB425" s="22">
        <v>0</v>
      </c>
      <c r="BC425" s="22">
        <v>0</v>
      </c>
      <c r="BD425" s="22">
        <v>0</v>
      </c>
      <c r="BE425" s="22">
        <v>0</v>
      </c>
      <c r="BF425" s="22">
        <v>0</v>
      </c>
      <c r="BG425" s="22">
        <v>0</v>
      </c>
      <c r="BH425" s="22">
        <v>0</v>
      </c>
      <c r="BI425" s="22">
        <v>0</v>
      </c>
      <c r="BJ425" s="22">
        <v>0</v>
      </c>
      <c r="BK425" s="22">
        <v>0</v>
      </c>
      <c r="BL425" s="22">
        <v>0</v>
      </c>
      <c r="BM425" s="22">
        <v>0</v>
      </c>
      <c r="BN425" s="22">
        <v>0</v>
      </c>
      <c r="BO425" s="22">
        <v>0</v>
      </c>
      <c r="BP425" s="22">
        <v>0</v>
      </c>
      <c r="BQ425" s="22">
        <v>0</v>
      </c>
      <c r="BR425" s="22">
        <v>0</v>
      </c>
      <c r="BS425" s="22">
        <v>0</v>
      </c>
      <c r="BT425" s="22">
        <v>0</v>
      </c>
      <c r="BU425" s="22">
        <v>0</v>
      </c>
      <c r="BV425" s="22">
        <v>0</v>
      </c>
      <c r="BW425" s="22">
        <v>0</v>
      </c>
      <c r="BX425" s="22">
        <v>0</v>
      </c>
      <c r="BY425" s="22">
        <v>0</v>
      </c>
      <c r="BZ425" s="22">
        <v>0</v>
      </c>
      <c r="CA425" s="22">
        <v>0</v>
      </c>
      <c r="CB425" s="22">
        <v>0</v>
      </c>
      <c r="CC425" s="22">
        <v>0</v>
      </c>
      <c r="CD425" s="22">
        <v>0</v>
      </c>
      <c r="CE425" s="22">
        <v>0</v>
      </c>
      <c r="CF425" s="22">
        <v>0</v>
      </c>
      <c r="CG425" s="22">
        <v>0</v>
      </c>
      <c r="CH425" s="22">
        <v>0</v>
      </c>
      <c r="CI425" s="22">
        <v>0</v>
      </c>
      <c r="CJ425" s="22">
        <v>0</v>
      </c>
      <c r="CK425" s="22">
        <v>0</v>
      </c>
      <c r="CL425" s="22">
        <v>0</v>
      </c>
      <c r="CM425" s="22">
        <v>0</v>
      </c>
      <c r="CN425" s="22">
        <v>0</v>
      </c>
      <c r="CO425" s="22">
        <v>0</v>
      </c>
      <c r="CP425" s="22">
        <v>0</v>
      </c>
      <c r="CQ425" s="22">
        <v>0</v>
      </c>
      <c r="CR425" s="22">
        <v>0</v>
      </c>
      <c r="CS425" s="22">
        <v>0</v>
      </c>
      <c r="CT425" s="22">
        <v>0</v>
      </c>
      <c r="CU425" s="22">
        <v>0</v>
      </c>
      <c r="CV425" s="22">
        <v>0</v>
      </c>
      <c r="CW425" s="22">
        <v>0</v>
      </c>
      <c r="CX425" s="22">
        <v>0</v>
      </c>
      <c r="CY425" s="22">
        <v>0</v>
      </c>
      <c r="CZ425" s="22">
        <v>0</v>
      </c>
      <c r="DA425" s="22">
        <v>0</v>
      </c>
      <c r="DB425" s="22">
        <v>0</v>
      </c>
      <c r="DC425" s="22">
        <v>0</v>
      </c>
      <c r="DD425" s="22">
        <v>0</v>
      </c>
      <c r="DE425" s="22">
        <v>0</v>
      </c>
      <c r="DF425" s="22">
        <v>0</v>
      </c>
      <c r="DG425" s="22" t="s">
        <v>640</v>
      </c>
      <c r="DH425" s="22" t="s">
        <v>42</v>
      </c>
      <c r="DI425" s="22">
        <v>0</v>
      </c>
      <c r="DJ425" s="22">
        <v>0</v>
      </c>
      <c r="DK425" s="22">
        <v>0</v>
      </c>
      <c r="DL425" s="22">
        <v>0</v>
      </c>
      <c r="DM425" s="22">
        <v>0</v>
      </c>
      <c r="DN425" s="22">
        <v>0</v>
      </c>
      <c r="DO425" s="22">
        <v>0</v>
      </c>
      <c r="DP425" s="22">
        <v>0</v>
      </c>
      <c r="DQ425" s="22">
        <v>0</v>
      </c>
      <c r="DR425" s="22">
        <v>0</v>
      </c>
      <c r="DS425" s="22">
        <v>0</v>
      </c>
      <c r="DT425" s="22">
        <v>0</v>
      </c>
      <c r="DU425" s="22">
        <v>0</v>
      </c>
      <c r="DV425" s="22">
        <v>0</v>
      </c>
      <c r="DW425" s="22">
        <v>0</v>
      </c>
      <c r="DX425" s="22">
        <v>0</v>
      </c>
      <c r="DY425" s="22">
        <v>0</v>
      </c>
      <c r="DZ425" s="22">
        <v>0</v>
      </c>
      <c r="EA425" s="22">
        <v>0</v>
      </c>
      <c r="EB425" s="22">
        <v>0</v>
      </c>
      <c r="EC425" s="22">
        <v>0</v>
      </c>
      <c r="ED425" s="22">
        <v>0</v>
      </c>
      <c r="EE425" s="22">
        <v>0</v>
      </c>
      <c r="EF425" s="22">
        <v>0</v>
      </c>
      <c r="EG425" s="22">
        <v>0</v>
      </c>
      <c r="EH425" s="22">
        <v>0</v>
      </c>
      <c r="EI425" s="22">
        <v>0</v>
      </c>
      <c r="EJ425" s="22">
        <v>0</v>
      </c>
      <c r="EK425" s="22">
        <v>0</v>
      </c>
      <c r="EL425" s="22">
        <v>0</v>
      </c>
      <c r="EM425" s="22">
        <v>0</v>
      </c>
      <c r="EN425" s="22">
        <v>0</v>
      </c>
      <c r="EO425" s="22">
        <v>0</v>
      </c>
      <c r="EP425" s="22">
        <v>0</v>
      </c>
      <c r="EQ425" s="22">
        <v>0</v>
      </c>
      <c r="ER425" s="22">
        <v>0</v>
      </c>
      <c r="ES425" s="22">
        <v>0</v>
      </c>
      <c r="ET425" s="22">
        <v>0</v>
      </c>
      <c r="EU425" s="22">
        <v>0</v>
      </c>
      <c r="EV425" s="22">
        <v>0</v>
      </c>
      <c r="EW425" s="22">
        <v>0</v>
      </c>
      <c r="EX425" s="22">
        <v>0</v>
      </c>
      <c r="EY425" s="22">
        <v>0</v>
      </c>
      <c r="EZ425" s="22">
        <v>0</v>
      </c>
      <c r="FA425" s="22">
        <v>0</v>
      </c>
      <c r="FB425" s="22">
        <v>0</v>
      </c>
      <c r="FC425" s="22">
        <v>0</v>
      </c>
      <c r="FD425" s="22">
        <v>0</v>
      </c>
      <c r="FE425" s="22">
        <v>0</v>
      </c>
      <c r="FF425" s="22">
        <v>0</v>
      </c>
      <c r="FG425" s="22">
        <v>0</v>
      </c>
      <c r="FH425" s="22">
        <v>0</v>
      </c>
      <c r="FI425" s="22">
        <v>0</v>
      </c>
      <c r="FJ425" s="22">
        <v>0</v>
      </c>
      <c r="FK425" s="22">
        <v>0</v>
      </c>
      <c r="FL425" s="22">
        <v>0</v>
      </c>
      <c r="FM425" s="22">
        <v>0</v>
      </c>
      <c r="FN425" s="22">
        <v>0</v>
      </c>
      <c r="FO425" s="22">
        <v>0</v>
      </c>
      <c r="FP425" s="22">
        <v>0</v>
      </c>
      <c r="FQ425" s="22">
        <v>0</v>
      </c>
      <c r="FR425" s="22">
        <v>0</v>
      </c>
      <c r="FS425" s="22">
        <v>0</v>
      </c>
      <c r="FT425" s="22">
        <v>0</v>
      </c>
      <c r="FU425" s="22">
        <v>0</v>
      </c>
      <c r="FV425" s="22">
        <v>0</v>
      </c>
      <c r="FW425" s="22">
        <v>0</v>
      </c>
      <c r="FX425" s="22">
        <v>0</v>
      </c>
      <c r="FY425" s="22">
        <v>0</v>
      </c>
      <c r="FZ425" s="22">
        <v>0</v>
      </c>
      <c r="GA425" s="22">
        <v>0</v>
      </c>
      <c r="GB425" s="22">
        <v>0</v>
      </c>
      <c r="GC425" s="22">
        <v>0</v>
      </c>
      <c r="GD425" s="22">
        <v>0</v>
      </c>
      <c r="GE425" s="22">
        <v>0</v>
      </c>
      <c r="GF425" s="22">
        <v>0</v>
      </c>
      <c r="GG425" s="22">
        <v>0</v>
      </c>
      <c r="GH425" s="22">
        <v>0</v>
      </c>
      <c r="GI425" s="22">
        <v>0</v>
      </c>
      <c r="GJ425" s="22">
        <v>0</v>
      </c>
      <c r="GK425" s="22">
        <v>0</v>
      </c>
      <c r="GL425" s="22">
        <v>0</v>
      </c>
      <c r="GM425" s="22">
        <v>0</v>
      </c>
      <c r="GN425" s="22">
        <v>0</v>
      </c>
      <c r="GO425" s="22">
        <v>0</v>
      </c>
      <c r="GP425" s="22">
        <v>0</v>
      </c>
      <c r="GQ425" s="22">
        <v>0</v>
      </c>
      <c r="GR425" s="22">
        <v>0</v>
      </c>
      <c r="GS425" s="22">
        <v>0</v>
      </c>
      <c r="GT425" s="22">
        <v>0</v>
      </c>
      <c r="GU425" s="22">
        <v>0</v>
      </c>
      <c r="GV425" s="22">
        <v>0</v>
      </c>
      <c r="GW425" s="22">
        <v>0</v>
      </c>
      <c r="GX425" s="22">
        <v>0</v>
      </c>
      <c r="GY425" s="22">
        <v>0</v>
      </c>
      <c r="GZ425" s="22">
        <v>0</v>
      </c>
      <c r="HA425" s="22">
        <v>0</v>
      </c>
      <c r="HB425" s="22">
        <v>0</v>
      </c>
      <c r="HC425" s="22">
        <v>0</v>
      </c>
      <c r="HD425" s="22">
        <v>0</v>
      </c>
      <c r="HE425" s="22">
        <v>0</v>
      </c>
      <c r="HF425" s="22">
        <v>0</v>
      </c>
      <c r="HG425" s="22">
        <v>0</v>
      </c>
      <c r="HH425" s="22">
        <v>0</v>
      </c>
      <c r="HI425" s="22">
        <v>0</v>
      </c>
      <c r="HJ425" s="22">
        <v>0</v>
      </c>
      <c r="HK425" s="22">
        <v>0</v>
      </c>
      <c r="HL425" s="22">
        <v>0</v>
      </c>
      <c r="HM425" s="22" t="s">
        <v>640</v>
      </c>
      <c r="HN425" s="22" t="s">
        <v>42</v>
      </c>
      <c r="HO425" s="22">
        <v>0</v>
      </c>
      <c r="HP425" s="22">
        <v>0</v>
      </c>
      <c r="HQ425" s="22">
        <v>0</v>
      </c>
      <c r="HR425" s="22">
        <v>0</v>
      </c>
      <c r="HS425" s="22">
        <v>0</v>
      </c>
      <c r="HT425" s="22">
        <v>0</v>
      </c>
      <c r="HU425" s="22">
        <v>0</v>
      </c>
      <c r="HV425" s="22">
        <v>0</v>
      </c>
      <c r="HW425" s="22">
        <v>0</v>
      </c>
      <c r="HX425" s="22">
        <v>0</v>
      </c>
      <c r="HY425" s="22">
        <v>0</v>
      </c>
      <c r="HZ425" s="22">
        <v>0</v>
      </c>
      <c r="IA425" s="22">
        <v>0</v>
      </c>
      <c r="IB425" s="22">
        <v>0</v>
      </c>
      <c r="IC425" s="22">
        <v>0</v>
      </c>
      <c r="ID425" s="22">
        <v>0</v>
      </c>
      <c r="IE425" s="22">
        <v>0</v>
      </c>
      <c r="IF425" s="22">
        <v>0</v>
      </c>
      <c r="IG425" s="22">
        <v>0</v>
      </c>
      <c r="IH425" s="22">
        <v>0</v>
      </c>
      <c r="II425" s="22">
        <v>0</v>
      </c>
      <c r="IJ425" s="22">
        <v>0</v>
      </c>
      <c r="IK425" s="22">
        <v>0</v>
      </c>
      <c r="IL425" s="22">
        <v>0</v>
      </c>
      <c r="IM425" s="22">
        <v>0</v>
      </c>
      <c r="IN425" s="22">
        <v>0</v>
      </c>
      <c r="IO425" s="22">
        <v>0</v>
      </c>
      <c r="IP425" s="22">
        <v>0</v>
      </c>
      <c r="IQ425" s="22">
        <v>0</v>
      </c>
      <c r="IR425" s="22">
        <v>0</v>
      </c>
      <c r="IS425" s="22">
        <v>0</v>
      </c>
      <c r="IT425" s="22">
        <v>0</v>
      </c>
      <c r="IU425" s="22">
        <v>0</v>
      </c>
      <c r="IV425" s="22">
        <v>0</v>
      </c>
      <c r="IW425" s="22">
        <v>0</v>
      </c>
      <c r="IX425" s="22">
        <v>0</v>
      </c>
      <c r="IY425" s="22">
        <v>0</v>
      </c>
      <c r="IZ425" s="22">
        <v>0</v>
      </c>
      <c r="JA425" s="22">
        <v>0</v>
      </c>
      <c r="JB425" s="22">
        <v>0</v>
      </c>
      <c r="JC425" s="22">
        <v>0</v>
      </c>
      <c r="JD425" s="22">
        <v>0</v>
      </c>
      <c r="JE425" s="22">
        <v>0</v>
      </c>
      <c r="JF425" s="22">
        <v>0</v>
      </c>
      <c r="JG425" s="22">
        <v>0</v>
      </c>
      <c r="JH425" s="22">
        <v>0</v>
      </c>
      <c r="JI425" s="22">
        <v>0</v>
      </c>
      <c r="JJ425" s="22">
        <v>0</v>
      </c>
      <c r="JK425" s="22">
        <v>0</v>
      </c>
      <c r="JL425" s="22">
        <v>0</v>
      </c>
      <c r="JM425" s="22">
        <v>0</v>
      </c>
      <c r="JN425" s="22">
        <v>0</v>
      </c>
      <c r="JO425" s="22">
        <v>0</v>
      </c>
      <c r="JP425" s="22">
        <v>0</v>
      </c>
      <c r="JQ425" s="22">
        <v>0</v>
      </c>
      <c r="JR425" s="22">
        <v>0</v>
      </c>
      <c r="JS425" s="22">
        <v>0</v>
      </c>
      <c r="JT425" s="22">
        <v>0</v>
      </c>
      <c r="JU425" s="22">
        <v>0</v>
      </c>
      <c r="JV425" s="22">
        <v>0</v>
      </c>
      <c r="JW425" s="22">
        <v>0</v>
      </c>
      <c r="JX425" s="22">
        <v>0</v>
      </c>
      <c r="JY425" s="22">
        <v>0</v>
      </c>
      <c r="JZ425" s="22">
        <v>0</v>
      </c>
      <c r="KA425" s="22">
        <v>0</v>
      </c>
      <c r="KB425" s="22">
        <v>0</v>
      </c>
      <c r="KC425" s="22">
        <v>0</v>
      </c>
      <c r="KD425" s="22">
        <v>0</v>
      </c>
      <c r="KE425" s="22">
        <v>0</v>
      </c>
      <c r="KF425" s="22">
        <v>0</v>
      </c>
      <c r="KG425" s="22">
        <v>0</v>
      </c>
      <c r="KH425" s="22">
        <v>0</v>
      </c>
      <c r="KI425" s="22">
        <v>0</v>
      </c>
      <c r="KJ425" s="22">
        <v>0</v>
      </c>
      <c r="KK425" s="22">
        <v>0</v>
      </c>
      <c r="KL425" s="22">
        <v>0</v>
      </c>
      <c r="KM425" s="22">
        <v>0</v>
      </c>
      <c r="KN425" s="22">
        <v>0</v>
      </c>
      <c r="KO425" s="22">
        <v>0</v>
      </c>
      <c r="KP425" s="22">
        <v>0</v>
      </c>
      <c r="KQ425" s="22">
        <v>0</v>
      </c>
      <c r="KR425" s="22">
        <v>0</v>
      </c>
      <c r="KS425" s="22">
        <v>0</v>
      </c>
      <c r="KT425" s="22">
        <v>0</v>
      </c>
      <c r="KU425" s="22">
        <v>0</v>
      </c>
      <c r="KV425" s="22">
        <v>0</v>
      </c>
      <c r="KW425" s="22">
        <v>0</v>
      </c>
      <c r="KX425" s="22">
        <v>0</v>
      </c>
      <c r="KY425" s="22">
        <v>0</v>
      </c>
      <c r="KZ425" s="22">
        <v>0</v>
      </c>
      <c r="LA425" s="22">
        <v>0</v>
      </c>
      <c r="LB425" s="22">
        <v>0</v>
      </c>
      <c r="LC425" s="22">
        <v>0</v>
      </c>
      <c r="LD425" s="22">
        <v>0</v>
      </c>
      <c r="LE425" s="22">
        <v>0</v>
      </c>
      <c r="LF425" s="22">
        <v>0</v>
      </c>
      <c r="LG425" s="22">
        <v>0</v>
      </c>
      <c r="LH425" s="22">
        <v>0</v>
      </c>
      <c r="LI425" s="22">
        <v>0</v>
      </c>
      <c r="LJ425" s="22">
        <v>0</v>
      </c>
      <c r="LK425" s="22">
        <v>0</v>
      </c>
      <c r="LL425" s="22">
        <v>0</v>
      </c>
      <c r="LM425" s="22">
        <v>0</v>
      </c>
      <c r="LN425" s="22">
        <v>0</v>
      </c>
      <c r="LO425" s="22">
        <v>0</v>
      </c>
      <c r="LP425" s="22">
        <v>0</v>
      </c>
      <c r="LQ425" s="22">
        <v>0</v>
      </c>
      <c r="LR425" s="22">
        <v>0</v>
      </c>
      <c r="LS425" s="22" t="s">
        <v>640</v>
      </c>
      <c r="LT425" s="22" t="s">
        <v>42</v>
      </c>
      <c r="LU425" s="22">
        <v>0</v>
      </c>
      <c r="LV425" s="22">
        <v>0</v>
      </c>
      <c r="LW425" s="22">
        <v>0</v>
      </c>
      <c r="LX425" s="22">
        <v>0</v>
      </c>
      <c r="LY425" s="22">
        <v>0</v>
      </c>
      <c r="LZ425" s="22">
        <v>0</v>
      </c>
      <c r="MA425" s="22">
        <v>0</v>
      </c>
      <c r="MB425" s="22">
        <v>0</v>
      </c>
      <c r="MC425" s="22">
        <v>0</v>
      </c>
      <c r="MD425" s="22" t="s">
        <v>640</v>
      </c>
      <c r="ME425" s="22" t="s">
        <v>42</v>
      </c>
      <c r="MF425" s="22">
        <v>0</v>
      </c>
      <c r="MG425" s="22">
        <v>0</v>
      </c>
      <c r="MH425" s="22">
        <v>0</v>
      </c>
      <c r="MI425" s="22">
        <v>0</v>
      </c>
      <c r="MJ425" s="22">
        <v>0</v>
      </c>
      <c r="MK425" s="22">
        <v>0</v>
      </c>
      <c r="ML425" s="22">
        <v>0</v>
      </c>
      <c r="MM425" s="22">
        <v>0</v>
      </c>
      <c r="MN425" s="22">
        <v>0</v>
      </c>
      <c r="MO425" s="22">
        <v>0</v>
      </c>
      <c r="MP425" s="22">
        <v>0</v>
      </c>
      <c r="MQ425" s="22">
        <v>0</v>
      </c>
      <c r="MR425" s="22">
        <v>0</v>
      </c>
      <c r="MS425" s="22">
        <v>0</v>
      </c>
      <c r="MT425" s="22">
        <v>0</v>
      </c>
      <c r="MU425" s="22">
        <v>0</v>
      </c>
      <c r="MV425" s="22">
        <v>0</v>
      </c>
      <c r="MW425" s="22">
        <v>0</v>
      </c>
      <c r="MX425" s="22" t="s">
        <v>640</v>
      </c>
      <c r="MY425" s="22" t="s">
        <v>42</v>
      </c>
      <c r="MZ425" s="22">
        <v>0</v>
      </c>
      <c r="NA425" s="22">
        <v>0</v>
      </c>
      <c r="NB425" s="22">
        <v>0</v>
      </c>
      <c r="NC425" s="22">
        <v>0</v>
      </c>
      <c r="ND425" s="22">
        <v>0</v>
      </c>
      <c r="NE425" s="22">
        <v>0</v>
      </c>
      <c r="NF425" s="22">
        <v>0</v>
      </c>
      <c r="NG425" s="22">
        <v>0</v>
      </c>
      <c r="NH425" s="22">
        <v>0</v>
      </c>
      <c r="NI425" s="22">
        <v>0</v>
      </c>
      <c r="NJ425" s="22">
        <v>0</v>
      </c>
      <c r="NK425" s="22">
        <v>0</v>
      </c>
      <c r="NL425" s="22">
        <v>0</v>
      </c>
      <c r="NM425" s="22">
        <v>0</v>
      </c>
      <c r="NN425" s="22">
        <v>0</v>
      </c>
      <c r="NO425" s="22">
        <v>0</v>
      </c>
      <c r="NP425" s="22">
        <v>0</v>
      </c>
      <c r="NQ425" s="22">
        <v>0</v>
      </c>
      <c r="NR425" s="22">
        <v>0</v>
      </c>
      <c r="NS425" s="22">
        <v>0</v>
      </c>
      <c r="NT425" s="22" t="s">
        <v>640</v>
      </c>
      <c r="NU425" s="22" t="s">
        <v>42</v>
      </c>
      <c r="NV425" s="22">
        <v>0</v>
      </c>
      <c r="NW425" s="22">
        <v>0</v>
      </c>
      <c r="NX425" s="22">
        <v>0</v>
      </c>
      <c r="NY425" s="22">
        <v>0</v>
      </c>
      <c r="NZ425" s="22">
        <v>0</v>
      </c>
      <c r="OA425" s="22">
        <v>0</v>
      </c>
      <c r="OB425" s="22">
        <v>0</v>
      </c>
      <c r="OC425" s="22">
        <v>0</v>
      </c>
      <c r="OD425" s="22">
        <v>0</v>
      </c>
      <c r="OE425" s="22">
        <v>0</v>
      </c>
      <c r="OF425" s="22">
        <v>0</v>
      </c>
      <c r="OG425" s="22">
        <v>0</v>
      </c>
      <c r="OH425" s="22">
        <v>0</v>
      </c>
      <c r="OI425" s="22">
        <v>0</v>
      </c>
      <c r="OJ425" s="22" t="s">
        <v>640</v>
      </c>
      <c r="OK425" s="22" t="s">
        <v>42</v>
      </c>
      <c r="OL425" s="22">
        <v>0</v>
      </c>
      <c r="OM425" s="22">
        <v>0</v>
      </c>
      <c r="ON425" s="22">
        <v>0</v>
      </c>
      <c r="OO425" s="22">
        <v>0</v>
      </c>
      <c r="OP425" s="22">
        <v>0</v>
      </c>
      <c r="OQ425" s="22">
        <v>0</v>
      </c>
      <c r="OR425" s="22">
        <v>0</v>
      </c>
      <c r="OS425" s="22">
        <v>0</v>
      </c>
      <c r="OT425" s="22">
        <v>0</v>
      </c>
      <c r="OU425" s="22">
        <v>0</v>
      </c>
      <c r="OV425" s="22">
        <v>0</v>
      </c>
      <c r="OW425" s="22">
        <v>0</v>
      </c>
      <c r="OX425" s="22">
        <v>0</v>
      </c>
      <c r="OY425" s="22">
        <v>0</v>
      </c>
      <c r="OZ425" s="22">
        <v>0</v>
      </c>
      <c r="PA425" s="22">
        <v>0</v>
      </c>
      <c r="PB425" s="22">
        <v>0</v>
      </c>
      <c r="PC425" s="22">
        <v>0</v>
      </c>
    </row>
    <row r="426" spans="1:419">
      <c r="A426" s="22" t="s">
        <v>50</v>
      </c>
      <c r="B426" s="22" t="s">
        <v>42</v>
      </c>
      <c r="C426" s="22">
        <v>2593.1624999999999</v>
      </c>
      <c r="D426" s="22">
        <v>2308.7080999999998</v>
      </c>
      <c r="E426" s="22">
        <v>2122.4542000000001</v>
      </c>
      <c r="F426" s="22">
        <v>1998.6024</v>
      </c>
      <c r="G426" s="22">
        <v>2203.9564999999998</v>
      </c>
      <c r="H426" s="22">
        <v>2120.5124999999998</v>
      </c>
      <c r="I426" s="22">
        <v>1868.0658000000001</v>
      </c>
      <c r="J426" s="22">
        <v>1987.0921000000001</v>
      </c>
      <c r="K426" s="22">
        <v>1790.6596999999999</v>
      </c>
      <c r="L426" s="22">
        <v>8114.0848999999998</v>
      </c>
      <c r="M426" s="22">
        <v>7554.0527000000002</v>
      </c>
      <c r="N426" s="22">
        <v>7259.8872000000001</v>
      </c>
      <c r="O426" s="22">
        <v>6952.7120000000004</v>
      </c>
      <c r="P426" s="22">
        <v>7332.6967000000004</v>
      </c>
      <c r="Q426" s="22">
        <v>7178.2929999999997</v>
      </c>
      <c r="R426" s="22">
        <v>6789.1701999999996</v>
      </c>
      <c r="S426" s="22">
        <v>7009.415</v>
      </c>
      <c r="T426" s="22">
        <v>6761.4930999999997</v>
      </c>
      <c r="U426" s="22">
        <v>6223.5023000000001</v>
      </c>
      <c r="V426" s="22">
        <v>5758.7865000000002</v>
      </c>
      <c r="W426" s="22">
        <v>5505.2344000000003</v>
      </c>
      <c r="X426" s="22">
        <v>5259.7537000000002</v>
      </c>
      <c r="Y426" s="22">
        <v>5578.1318000000001</v>
      </c>
      <c r="Z426" s="22">
        <v>5448.7614000000003</v>
      </c>
      <c r="AA426" s="22">
        <v>5110.8344999999999</v>
      </c>
      <c r="AB426" s="22">
        <v>5295.3711000000003</v>
      </c>
      <c r="AC426" s="22">
        <v>5069.3073000000004</v>
      </c>
      <c r="AD426" s="22">
        <v>1472.191</v>
      </c>
      <c r="AE426" s="22">
        <v>1362.5727999999999</v>
      </c>
      <c r="AF426" s="22">
        <v>1227.1304</v>
      </c>
      <c r="AG426" s="22">
        <v>1206.6519000000001</v>
      </c>
      <c r="AH426" s="22">
        <v>1309.6519000000001</v>
      </c>
      <c r="AI426" s="22">
        <v>1267.7987000000001</v>
      </c>
      <c r="AJ426" s="22">
        <v>1099.5362</v>
      </c>
      <c r="AK426" s="22">
        <v>1159.2365</v>
      </c>
      <c r="AL426" s="22">
        <v>1017.2107</v>
      </c>
      <c r="AM426" s="22">
        <v>6586.3705</v>
      </c>
      <c r="AN426" s="22">
        <v>6221.4861000000001</v>
      </c>
      <c r="AO426" s="22">
        <v>5986.0001000000002</v>
      </c>
      <c r="AP426" s="22">
        <v>5795.7587999999996</v>
      </c>
      <c r="AQ426" s="22">
        <v>6060.5492000000004</v>
      </c>
      <c r="AR426" s="22">
        <v>5952.9537</v>
      </c>
      <c r="AS426" s="22">
        <v>5657.9835000000003</v>
      </c>
      <c r="AT426" s="22">
        <v>5811.4598999999998</v>
      </c>
      <c r="AU426" s="22">
        <v>5621.6270999999997</v>
      </c>
      <c r="AV426" s="22">
        <v>4830.5072</v>
      </c>
      <c r="AW426" s="22">
        <v>4554.1346999999996</v>
      </c>
      <c r="AX426" s="22">
        <v>4356.4368000000004</v>
      </c>
      <c r="AY426" s="22">
        <v>4223.4431999999997</v>
      </c>
      <c r="AZ426" s="22">
        <v>4430.9980999999998</v>
      </c>
      <c r="BA426" s="22">
        <v>4346.6598000000004</v>
      </c>
      <c r="BB426" s="22">
        <v>4099.3221000000003</v>
      </c>
      <c r="BC426" s="22">
        <v>4219.6241</v>
      </c>
      <c r="BD426" s="22">
        <v>4050.1871999999998</v>
      </c>
      <c r="BE426" s="22">
        <v>2536.0032000000001</v>
      </c>
      <c r="BF426" s="22">
        <v>2163.6617000000001</v>
      </c>
      <c r="BG426" s="22">
        <v>2056.5050999999999</v>
      </c>
      <c r="BH426" s="22">
        <v>1870.2454</v>
      </c>
      <c r="BI426" s="22">
        <v>2111.6732999999999</v>
      </c>
      <c r="BJ426" s="22">
        <v>2032.4908</v>
      </c>
      <c r="BK426" s="22">
        <v>1815.1084000000001</v>
      </c>
      <c r="BL426" s="22">
        <v>1928.056</v>
      </c>
      <c r="BM426" s="22">
        <v>1757.8565000000001</v>
      </c>
      <c r="BN426" s="22">
        <v>6417.7717000000002</v>
      </c>
      <c r="BO426" s="22">
        <v>5827.2754999999997</v>
      </c>
      <c r="BP426" s="22">
        <v>5666.5447000000004</v>
      </c>
      <c r="BQ426" s="22">
        <v>5349.4177</v>
      </c>
      <c r="BR426" s="22">
        <v>5716.4901</v>
      </c>
      <c r="BS426" s="22">
        <v>5587.5334000000003</v>
      </c>
      <c r="BT426" s="22">
        <v>5273.4059999999999</v>
      </c>
      <c r="BU426" s="22">
        <v>5457.3525</v>
      </c>
      <c r="BV426" s="22">
        <v>5234.0263000000004</v>
      </c>
      <c r="BW426" s="22">
        <v>5061.5487000000003</v>
      </c>
      <c r="BX426" s="22">
        <v>4551.5309999999999</v>
      </c>
      <c r="BY426" s="22">
        <v>4411.1261999999997</v>
      </c>
      <c r="BZ426" s="22">
        <v>4140.95</v>
      </c>
      <c r="CA426" s="22">
        <v>4460.7065000000002</v>
      </c>
      <c r="CB426" s="22">
        <v>4349.9053999999996</v>
      </c>
      <c r="CC426" s="22">
        <v>4073.3368</v>
      </c>
      <c r="CD426" s="22">
        <v>4231.3858</v>
      </c>
      <c r="CE426" s="22">
        <v>4029.9072999999999</v>
      </c>
      <c r="CF426" s="22">
        <v>1428.8343</v>
      </c>
      <c r="CG426" s="22">
        <v>1236.3812</v>
      </c>
      <c r="CH426" s="22">
        <v>1173.6803</v>
      </c>
      <c r="CI426" s="22">
        <v>1094.6746000000001</v>
      </c>
      <c r="CJ426" s="22">
        <v>1232.0186000000001</v>
      </c>
      <c r="CK426" s="22">
        <v>1193.7771</v>
      </c>
      <c r="CL426" s="22">
        <v>1057.0967000000001</v>
      </c>
      <c r="CM426" s="22">
        <v>1111.6451999999999</v>
      </c>
      <c r="CN426" s="22">
        <v>993.23625000000004</v>
      </c>
      <c r="CO426" s="22">
        <v>5019.9463999999998</v>
      </c>
      <c r="CP426" s="22">
        <v>4626.0329000000002</v>
      </c>
      <c r="CQ426" s="22">
        <v>4513.9004000000004</v>
      </c>
      <c r="CR426" s="22">
        <v>4313.9408000000003</v>
      </c>
      <c r="CS426" s="22">
        <v>4567.2407999999996</v>
      </c>
      <c r="CT426" s="22">
        <v>4483.0182999999997</v>
      </c>
      <c r="CU426" s="22">
        <v>4257.1387999999997</v>
      </c>
      <c r="CV426" s="22">
        <v>4377.2754999999997</v>
      </c>
      <c r="CW426" s="22">
        <v>4210.0041000000001</v>
      </c>
      <c r="CX426" s="22">
        <v>3773.8162000000002</v>
      </c>
      <c r="CY426" s="22">
        <v>3453.5300999999999</v>
      </c>
      <c r="CZ426" s="22">
        <v>3359.9580000000001</v>
      </c>
      <c r="DA426" s="22">
        <v>3203.0355</v>
      </c>
      <c r="DB426" s="22">
        <v>3413.1080000000002</v>
      </c>
      <c r="DC426" s="22">
        <v>3345.5084000000002</v>
      </c>
      <c r="DD426" s="22">
        <v>3153.8733000000002</v>
      </c>
      <c r="DE426" s="22">
        <v>3250.2986999999998</v>
      </c>
      <c r="DF426" s="22">
        <v>3102.8471</v>
      </c>
      <c r="DG426" s="22" t="s">
        <v>50</v>
      </c>
      <c r="DH426" s="22" t="s">
        <v>42</v>
      </c>
      <c r="DI426" s="22">
        <v>2649.8027999999999</v>
      </c>
      <c r="DJ426" s="22">
        <v>2337.5394999999999</v>
      </c>
      <c r="DK426" s="22">
        <v>2141.6632</v>
      </c>
      <c r="DL426" s="22">
        <v>2002.0284999999999</v>
      </c>
      <c r="DM426" s="22">
        <v>2224.2402000000002</v>
      </c>
      <c r="DN426" s="22">
        <v>2133.9461999999999</v>
      </c>
      <c r="DO426" s="22">
        <v>1866.3921</v>
      </c>
      <c r="DP426" s="22">
        <v>1995.1893</v>
      </c>
      <c r="DQ426" s="22">
        <v>1788.4983</v>
      </c>
      <c r="DR426" s="22">
        <v>8363.4879999999994</v>
      </c>
      <c r="DS426" s="22">
        <v>7732.7392</v>
      </c>
      <c r="DT426" s="22">
        <v>7452.4976999999999</v>
      </c>
      <c r="DU426" s="22">
        <v>7121.0487000000003</v>
      </c>
      <c r="DV426" s="22">
        <v>7526.6396000000004</v>
      </c>
      <c r="DW426" s="22">
        <v>7361.8310000000001</v>
      </c>
      <c r="DX426" s="22">
        <v>6950.0603000000001</v>
      </c>
      <c r="DY426" s="22">
        <v>7185.1468000000004</v>
      </c>
      <c r="DZ426" s="22">
        <v>6900.5158000000001</v>
      </c>
      <c r="EA426" s="22">
        <v>6393.9265999999998</v>
      </c>
      <c r="EB426" s="22">
        <v>5873.7901000000002</v>
      </c>
      <c r="EC426" s="22">
        <v>5626.7719999999999</v>
      </c>
      <c r="ED426" s="22">
        <v>5360.2624999999998</v>
      </c>
      <c r="EE426" s="22">
        <v>5700.6940999999997</v>
      </c>
      <c r="EF426" s="22">
        <v>5562.3624</v>
      </c>
      <c r="EG426" s="22">
        <v>5205.0524999999998</v>
      </c>
      <c r="EH426" s="22">
        <v>5402.3716999999997</v>
      </c>
      <c r="EI426" s="22">
        <v>5149.0361999999996</v>
      </c>
      <c r="EJ426" s="22">
        <v>1472.191</v>
      </c>
      <c r="EK426" s="22">
        <v>1362.5727999999999</v>
      </c>
      <c r="EL426" s="22">
        <v>1227.1304</v>
      </c>
      <c r="EM426" s="22">
        <v>1206.6519000000001</v>
      </c>
      <c r="EN426" s="22">
        <v>1309.6519000000001</v>
      </c>
      <c r="EO426" s="22">
        <v>1267.7987000000001</v>
      </c>
      <c r="EP426" s="22">
        <v>1099.5362</v>
      </c>
      <c r="EQ426" s="22">
        <v>1159.2365</v>
      </c>
      <c r="ER426" s="22">
        <v>1017.2107</v>
      </c>
      <c r="ES426" s="22">
        <v>6617.8306000000002</v>
      </c>
      <c r="ET426" s="22">
        <v>6221.4861000000001</v>
      </c>
      <c r="EU426" s="22">
        <v>6010.2830000000004</v>
      </c>
      <c r="EV426" s="22">
        <v>5817.0357999999997</v>
      </c>
      <c r="EW426" s="22">
        <v>6085.0567000000001</v>
      </c>
      <c r="EX426" s="22">
        <v>5976.1485000000002</v>
      </c>
      <c r="EY426" s="22">
        <v>5678.2644</v>
      </c>
      <c r="EZ426" s="22">
        <v>5833.6133</v>
      </c>
      <c r="FA426" s="22">
        <v>5621.6270999999997</v>
      </c>
      <c r="FB426" s="22">
        <v>4851.3640999999998</v>
      </c>
      <c r="FC426" s="22">
        <v>4554.1346999999996</v>
      </c>
      <c r="FD426" s="22">
        <v>4372.5353999999998</v>
      </c>
      <c r="FE426" s="22">
        <v>4237.549</v>
      </c>
      <c r="FF426" s="22">
        <v>4447.2457000000004</v>
      </c>
      <c r="FG426" s="22">
        <v>4362.0370999999996</v>
      </c>
      <c r="FH426" s="22">
        <v>4112.7676000000001</v>
      </c>
      <c r="FI426" s="22">
        <v>4234.3109000000004</v>
      </c>
      <c r="FJ426" s="22">
        <v>4050.1871999999998</v>
      </c>
      <c r="FK426" s="22">
        <v>2590.0441000000001</v>
      </c>
      <c r="FL426" s="22">
        <v>2187.8494999999998</v>
      </c>
      <c r="FM426" s="22">
        <v>2073.0972999999999</v>
      </c>
      <c r="FN426" s="22">
        <v>1869.5535</v>
      </c>
      <c r="FO426" s="22">
        <v>2128.6288</v>
      </c>
      <c r="FP426" s="22">
        <v>2042.7320999999999</v>
      </c>
      <c r="FQ426" s="22">
        <v>1811.2317</v>
      </c>
      <c r="FR426" s="22">
        <v>1933.7565</v>
      </c>
      <c r="FS426" s="22">
        <v>1754.0544</v>
      </c>
      <c r="FT426" s="22">
        <v>6534.1426000000001</v>
      </c>
      <c r="FU426" s="22">
        <v>5910.9188999999997</v>
      </c>
      <c r="FV426" s="22">
        <v>5741.9800999999998</v>
      </c>
      <c r="FW426" s="22">
        <v>5405.6238999999996</v>
      </c>
      <c r="FX426" s="22">
        <v>5791.8388000000004</v>
      </c>
      <c r="FY426" s="22">
        <v>5655.4777999999997</v>
      </c>
      <c r="FZ426" s="22">
        <v>5326.2685000000001</v>
      </c>
      <c r="GA426" s="22">
        <v>5520.7766000000001</v>
      </c>
      <c r="GB426" s="22">
        <v>5287.6810999999998</v>
      </c>
      <c r="GC426" s="22">
        <v>5176.5591000000004</v>
      </c>
      <c r="GD426" s="22">
        <v>4633.3648000000003</v>
      </c>
      <c r="GE426" s="22">
        <v>4484.5616</v>
      </c>
      <c r="GF426" s="22">
        <v>4195.0753999999997</v>
      </c>
      <c r="GG426" s="22">
        <v>4534.3703999999998</v>
      </c>
      <c r="GH426" s="22">
        <v>4416.0918000000001</v>
      </c>
      <c r="GI426" s="22">
        <v>4123.9763000000003</v>
      </c>
      <c r="GJ426" s="22">
        <v>4292.6913000000004</v>
      </c>
      <c r="GK426" s="22">
        <v>4080.9551999999999</v>
      </c>
      <c r="GL426" s="22">
        <v>1428.8343</v>
      </c>
      <c r="GM426" s="22">
        <v>1236.3812</v>
      </c>
      <c r="GN426" s="22">
        <v>1173.6803</v>
      </c>
      <c r="GO426" s="22">
        <v>1094.6746000000001</v>
      </c>
      <c r="GP426" s="22">
        <v>1232.0186000000001</v>
      </c>
      <c r="GQ426" s="22">
        <v>1193.7771</v>
      </c>
      <c r="GR426" s="22">
        <v>1057.0967000000001</v>
      </c>
      <c r="GS426" s="22">
        <v>1111.6451999999999</v>
      </c>
      <c r="GT426" s="22">
        <v>993.23625000000004</v>
      </c>
      <c r="GU426" s="22">
        <v>5019.9463999999998</v>
      </c>
      <c r="GV426" s="22">
        <v>4626.0329000000002</v>
      </c>
      <c r="GW426" s="22">
        <v>4513.9004000000004</v>
      </c>
      <c r="GX426" s="22">
        <v>4313.9408000000003</v>
      </c>
      <c r="GY426" s="22">
        <v>4567.2407999999996</v>
      </c>
      <c r="GZ426" s="22">
        <v>4483.0182999999997</v>
      </c>
      <c r="HA426" s="22">
        <v>4257.1387999999997</v>
      </c>
      <c r="HB426" s="22">
        <v>4377.2754999999997</v>
      </c>
      <c r="HC426" s="22">
        <v>4210.0041000000001</v>
      </c>
      <c r="HD426" s="22">
        <v>3773.8162000000002</v>
      </c>
      <c r="HE426" s="22">
        <v>3453.5300999999999</v>
      </c>
      <c r="HF426" s="22">
        <v>3359.9580000000001</v>
      </c>
      <c r="HG426" s="22">
        <v>3203.0355</v>
      </c>
      <c r="HH426" s="22">
        <v>3413.1080000000002</v>
      </c>
      <c r="HI426" s="22">
        <v>3345.5084000000002</v>
      </c>
      <c r="HJ426" s="22">
        <v>3153.8733000000002</v>
      </c>
      <c r="HK426" s="22">
        <v>3250.2986999999998</v>
      </c>
      <c r="HL426" s="22">
        <v>3102.8471</v>
      </c>
      <c r="HM426" s="22" t="s">
        <v>50</v>
      </c>
      <c r="HN426" s="22" t="s">
        <v>42</v>
      </c>
      <c r="HO426" s="22">
        <v>2340.0012999999999</v>
      </c>
      <c r="HP426" s="22">
        <v>2148.1098000000002</v>
      </c>
      <c r="HQ426" s="22">
        <v>1987.7873999999999</v>
      </c>
      <c r="HR426" s="22">
        <v>1919.0790999999999</v>
      </c>
      <c r="HS426" s="22">
        <v>2070.6075999999998</v>
      </c>
      <c r="HT426" s="22">
        <v>2009.0352</v>
      </c>
      <c r="HU426" s="22">
        <v>1800.0771</v>
      </c>
      <c r="HV426" s="22">
        <v>1887.9052999999999</v>
      </c>
      <c r="HW426" s="22">
        <v>1719.2672</v>
      </c>
      <c r="HX426" s="22">
        <v>9022.4161999999997</v>
      </c>
      <c r="HY426" s="22">
        <v>8478.6821999999993</v>
      </c>
      <c r="HZ426" s="22">
        <v>8225.8572000000004</v>
      </c>
      <c r="IA426" s="22">
        <v>7944.9457000000002</v>
      </c>
      <c r="IB426" s="22">
        <v>8298.7980000000007</v>
      </c>
      <c r="IC426" s="22">
        <v>8155.0128999999997</v>
      </c>
      <c r="ID426" s="22">
        <v>7787.5124999999998</v>
      </c>
      <c r="IE426" s="22">
        <v>7992.6104999999998</v>
      </c>
      <c r="IF426" s="22">
        <v>7739.5437000000002</v>
      </c>
      <c r="IG426" s="22">
        <v>6726.5757999999996</v>
      </c>
      <c r="IH426" s="22">
        <v>6304.9337999999998</v>
      </c>
      <c r="II426" s="22">
        <v>6087.9921999999997</v>
      </c>
      <c r="IJ426" s="22">
        <v>5879.0972000000002</v>
      </c>
      <c r="IK426" s="22">
        <v>6161.3230999999996</v>
      </c>
      <c r="IL426" s="22">
        <v>6046.6427999999996</v>
      </c>
      <c r="IM426" s="22">
        <v>5738.3766999999998</v>
      </c>
      <c r="IN426" s="22">
        <v>5901.9589999999998</v>
      </c>
      <c r="IO426" s="22">
        <v>5682.3792999999996</v>
      </c>
      <c r="IP426" s="22">
        <v>1472.191</v>
      </c>
      <c r="IQ426" s="22">
        <v>1362.5727999999999</v>
      </c>
      <c r="IR426" s="22">
        <v>1227.1304</v>
      </c>
      <c r="IS426" s="22">
        <v>1206.6519000000001</v>
      </c>
      <c r="IT426" s="22">
        <v>1309.6519000000001</v>
      </c>
      <c r="IU426" s="22">
        <v>1267.7987000000001</v>
      </c>
      <c r="IV426" s="22">
        <v>1099.5362</v>
      </c>
      <c r="IW426" s="22">
        <v>1159.2365</v>
      </c>
      <c r="IX426" s="22">
        <v>1017.2107</v>
      </c>
      <c r="IY426" s="22">
        <v>7832.3625000000002</v>
      </c>
      <c r="IZ426" s="22">
        <v>7387.8850000000002</v>
      </c>
      <c r="JA426" s="22">
        <v>7164.7114000000001</v>
      </c>
      <c r="JB426" s="22">
        <v>6942.1414000000004</v>
      </c>
      <c r="JC426" s="22">
        <v>7237.5843000000004</v>
      </c>
      <c r="JD426" s="22">
        <v>7117.5334000000003</v>
      </c>
      <c r="JE426" s="22">
        <v>6798.723</v>
      </c>
      <c r="JF426" s="22">
        <v>6969.9660999999996</v>
      </c>
      <c r="JG426" s="22">
        <v>6747.9160000000002</v>
      </c>
      <c r="JH426" s="22">
        <v>5661.8513999999996</v>
      </c>
      <c r="JI426" s="22">
        <v>5332.7963</v>
      </c>
      <c r="JJ426" s="22">
        <v>5143.2763000000004</v>
      </c>
      <c r="JK426" s="22">
        <v>4988.9040999999997</v>
      </c>
      <c r="JL426" s="22">
        <v>5216.7344999999996</v>
      </c>
      <c r="JM426" s="22">
        <v>5124.1574000000001</v>
      </c>
      <c r="JN426" s="22">
        <v>4861.0448999999999</v>
      </c>
      <c r="JO426" s="22">
        <v>4993.0986999999996</v>
      </c>
      <c r="JP426" s="22">
        <v>4802.4179999999997</v>
      </c>
      <c r="JQ426" s="22">
        <v>2290.4663999999998</v>
      </c>
      <c r="JR426" s="22">
        <v>2012.4093</v>
      </c>
      <c r="JS426" s="22">
        <v>1928.4151999999999</v>
      </c>
      <c r="JT426" s="22">
        <v>1798.6957</v>
      </c>
      <c r="JU426" s="22">
        <v>1985.8072</v>
      </c>
      <c r="JV426" s="22">
        <v>1928.1334999999999</v>
      </c>
      <c r="JW426" s="22">
        <v>1752.5907</v>
      </c>
      <c r="JX426" s="22">
        <v>1834.8576</v>
      </c>
      <c r="JY426" s="22">
        <v>1691.229</v>
      </c>
      <c r="JZ426" s="22">
        <v>6836.2493000000004</v>
      </c>
      <c r="KA426" s="22">
        <v>6300.1102000000001</v>
      </c>
      <c r="KB426" s="22">
        <v>6153.0684000000001</v>
      </c>
      <c r="KC426" s="22">
        <v>5867.7466999999997</v>
      </c>
      <c r="KD426" s="22">
        <v>6202.9287999999997</v>
      </c>
      <c r="KE426" s="22">
        <v>6086.2493999999997</v>
      </c>
      <c r="KF426" s="22">
        <v>5797.3582999999999</v>
      </c>
      <c r="KG426" s="22">
        <v>5963.7921999999999</v>
      </c>
      <c r="KH426" s="22">
        <v>5758.6319000000003</v>
      </c>
      <c r="KI426" s="22">
        <v>5293.6009000000004</v>
      </c>
      <c r="KJ426" s="22">
        <v>4848.1643000000004</v>
      </c>
      <c r="KK426" s="22">
        <v>4723.7547999999997</v>
      </c>
      <c r="KL426" s="22">
        <v>4491.9997000000003</v>
      </c>
      <c r="KM426" s="22">
        <v>4774.3284000000003</v>
      </c>
      <c r="KN426" s="22">
        <v>4678.2124000000003</v>
      </c>
      <c r="KO426" s="22">
        <v>4430.7344000000003</v>
      </c>
      <c r="KP426" s="22">
        <v>4567.8362999999999</v>
      </c>
      <c r="KQ426" s="22">
        <v>4386.4768999999997</v>
      </c>
      <c r="KR426" s="22">
        <v>1428.8343</v>
      </c>
      <c r="KS426" s="22">
        <v>1236.3812</v>
      </c>
      <c r="KT426" s="22">
        <v>1173.6803</v>
      </c>
      <c r="KU426" s="22">
        <v>1094.6746000000001</v>
      </c>
      <c r="KV426" s="22">
        <v>1232.0186000000001</v>
      </c>
      <c r="KW426" s="22">
        <v>1193.7771</v>
      </c>
      <c r="KX426" s="22">
        <v>1057.0967000000001</v>
      </c>
      <c r="KY426" s="22">
        <v>1111.6451999999999</v>
      </c>
      <c r="KZ426" s="22">
        <v>993.23625000000004</v>
      </c>
      <c r="LA426" s="22">
        <v>5807.5325000000003</v>
      </c>
      <c r="LB426" s="22">
        <v>5365.9984999999997</v>
      </c>
      <c r="LC426" s="22">
        <v>5242.3733000000002</v>
      </c>
      <c r="LD426" s="22">
        <v>5013.3702999999996</v>
      </c>
      <c r="LE426" s="22">
        <v>5293.7502000000004</v>
      </c>
      <c r="LF426" s="22">
        <v>5198.5884999999998</v>
      </c>
      <c r="LG426" s="22">
        <v>4952.2623000000003</v>
      </c>
      <c r="LH426" s="22">
        <v>5088.0029000000004</v>
      </c>
      <c r="LI426" s="22">
        <v>4909.8594999999996</v>
      </c>
      <c r="LJ426" s="22">
        <v>4302.6471000000001</v>
      </c>
      <c r="LK426" s="22">
        <v>3950.0223999999998</v>
      </c>
      <c r="LL426" s="22">
        <v>3848.6464000000001</v>
      </c>
      <c r="LM426" s="22">
        <v>3671.9989999999998</v>
      </c>
      <c r="LN426" s="22">
        <v>3900.46</v>
      </c>
      <c r="LO426" s="22">
        <v>3825.4315000000001</v>
      </c>
      <c r="LP426" s="22">
        <v>3619.9135999999999</v>
      </c>
      <c r="LQ426" s="22">
        <v>3726.9358999999999</v>
      </c>
      <c r="LR426" s="22">
        <v>3572.4207999999999</v>
      </c>
      <c r="LS426" s="22" t="s">
        <v>50</v>
      </c>
      <c r="LT426" s="22" t="s">
        <v>42</v>
      </c>
      <c r="LU426" s="22">
        <v>1982.6847</v>
      </c>
      <c r="LV426" s="22">
        <v>6447.9092000000001</v>
      </c>
      <c r="LW426" s="22">
        <v>5748.3428000000004</v>
      </c>
      <c r="LX426" s="22">
        <v>5576.4432999999999</v>
      </c>
      <c r="LY426" s="22">
        <v>5151.7439000000004</v>
      </c>
      <c r="LZ426" s="22">
        <v>5555.1025</v>
      </c>
      <c r="MA426" s="22">
        <v>5394.1397999999999</v>
      </c>
      <c r="MB426" s="22">
        <v>5085.7304999999997</v>
      </c>
      <c r="MC426" s="22">
        <v>5315.3311000000003</v>
      </c>
      <c r="MD426" s="22" t="s">
        <v>50</v>
      </c>
      <c r="ME426" s="22" t="s">
        <v>42</v>
      </c>
      <c r="MF426" s="22">
        <v>19348.841</v>
      </c>
      <c r="MG426" s="22">
        <v>17706.171999999999</v>
      </c>
      <c r="MH426" s="22">
        <v>17288.537</v>
      </c>
      <c r="MI426" s="22">
        <v>16336.72</v>
      </c>
      <c r="MJ426" s="22">
        <v>17307.231</v>
      </c>
      <c r="MK426" s="22">
        <v>16937.665000000001</v>
      </c>
      <c r="ML426" s="22">
        <v>16161.874</v>
      </c>
      <c r="MM426" s="22">
        <v>16689.03</v>
      </c>
      <c r="MN426" s="22">
        <v>16155.96</v>
      </c>
      <c r="MO426" s="22">
        <v>19599.594000000001</v>
      </c>
      <c r="MP426" s="22">
        <v>17956.632000000001</v>
      </c>
      <c r="MQ426" s="22">
        <v>17538.920999999998</v>
      </c>
      <c r="MR426" s="22">
        <v>16586.937999999998</v>
      </c>
      <c r="MS426" s="22">
        <v>17557.624</v>
      </c>
      <c r="MT426" s="22">
        <v>17187.992999999999</v>
      </c>
      <c r="MU426" s="22">
        <v>16412.059000000001</v>
      </c>
      <c r="MV426" s="22">
        <v>16939.309000000001</v>
      </c>
      <c r="MW426" s="22">
        <v>16406.293000000001</v>
      </c>
      <c r="MX426" s="22" t="s">
        <v>50</v>
      </c>
      <c r="MY426" s="22" t="s">
        <v>42</v>
      </c>
      <c r="MZ426" s="22">
        <v>27.160342</v>
      </c>
      <c r="NA426" s="22">
        <v>24.457018999999999</v>
      </c>
      <c r="NB426" s="22">
        <v>25.708622999999999</v>
      </c>
      <c r="NC426" s="22">
        <v>25.352813999999999</v>
      </c>
      <c r="ND426" s="22">
        <v>24.473633</v>
      </c>
      <c r="NE426" s="22">
        <v>25.308319999999998</v>
      </c>
      <c r="NF426" s="22">
        <v>24.975083999999999</v>
      </c>
      <c r="NG426" s="22">
        <v>24.336905999999999</v>
      </c>
      <c r="NH426" s="22">
        <v>24.812241</v>
      </c>
      <c r="NI426" s="22">
        <v>20.372509000000001</v>
      </c>
      <c r="NJ426" s="22">
        <v>17.673511000000001</v>
      </c>
      <c r="NK426" s="22">
        <v>18.923113000000001</v>
      </c>
      <c r="NL426" s="22">
        <v>18.567872999999999</v>
      </c>
      <c r="NM426" s="22">
        <v>17.690099</v>
      </c>
      <c r="NN426" s="22">
        <v>18.523451000000001</v>
      </c>
      <c r="NO426" s="22">
        <v>18.190747999999999</v>
      </c>
      <c r="NP426" s="22">
        <v>17.553591000000001</v>
      </c>
      <c r="NQ426" s="22">
        <v>18.028165999999999</v>
      </c>
      <c r="NR426" s="22">
        <v>26.513483999999998</v>
      </c>
      <c r="NS426" s="22">
        <v>19.727988</v>
      </c>
      <c r="NT426" s="22" t="s">
        <v>50</v>
      </c>
      <c r="NU426" s="22" t="s">
        <v>42</v>
      </c>
      <c r="NV426" s="22">
        <v>3.3014397</v>
      </c>
      <c r="NW426" s="22">
        <v>3.4245288999999999</v>
      </c>
      <c r="NX426" s="22">
        <v>3.0721213999999999</v>
      </c>
      <c r="NY426" s="22">
        <v>3.3513771999999999</v>
      </c>
      <c r="NZ426" s="22">
        <v>2.1685490999999999</v>
      </c>
      <c r="OA426" s="22">
        <v>3.0721213999999999</v>
      </c>
      <c r="OB426" s="22">
        <v>3.3513771999999999</v>
      </c>
      <c r="OC426" s="22">
        <v>2.1685490999999999</v>
      </c>
      <c r="OD426" s="22">
        <v>3.4718833999999998</v>
      </c>
      <c r="OE426" s="22">
        <v>3.4718833999999998</v>
      </c>
      <c r="OF426" s="22">
        <v>3.4942609999999998</v>
      </c>
      <c r="OG426" s="22">
        <v>1.9933812</v>
      </c>
      <c r="OH426" s="22">
        <v>4.6816865999999999</v>
      </c>
      <c r="OI426" s="22">
        <v>1.6287809</v>
      </c>
      <c r="OJ426" s="22" t="s">
        <v>50</v>
      </c>
      <c r="OK426" s="22" t="s">
        <v>42</v>
      </c>
      <c r="OL426" s="22">
        <v>225.28176999999999</v>
      </c>
      <c r="OM426" s="22">
        <v>270.95916999999997</v>
      </c>
      <c r="ON426" s="22">
        <v>212.8921</v>
      </c>
      <c r="OO426" s="22">
        <v>270.43356</v>
      </c>
      <c r="OP426" s="22">
        <v>270.43356</v>
      </c>
      <c r="OQ426" s="22">
        <v>270.43356</v>
      </c>
      <c r="OR426" s="22">
        <v>212.8921</v>
      </c>
      <c r="OS426" s="22">
        <v>212.8921</v>
      </c>
      <c r="OT426" s="22">
        <v>225.28176999999999</v>
      </c>
      <c r="OU426" s="22">
        <v>251.15125</v>
      </c>
      <c r="OV426" s="22">
        <v>234.28043</v>
      </c>
      <c r="OW426" s="22">
        <v>219.65368000000001</v>
      </c>
      <c r="OX426" s="22">
        <v>234.28043</v>
      </c>
      <c r="OY426" s="22">
        <v>261.99346000000003</v>
      </c>
      <c r="OZ426" s="22">
        <v>261.99346000000003</v>
      </c>
      <c r="PA426" s="22">
        <v>219.65368000000001</v>
      </c>
      <c r="PB426" s="22">
        <v>219.65368000000001</v>
      </c>
      <c r="PC426" s="22">
        <v>251.15125</v>
      </c>
    </row>
    <row r="427" spans="1:419">
      <c r="A427" s="22" t="s">
        <v>51</v>
      </c>
      <c r="B427" s="22" t="s">
        <v>42</v>
      </c>
      <c r="C427" s="22">
        <v>2824.0610999999999</v>
      </c>
      <c r="D427" s="22">
        <v>3058.9776000000002</v>
      </c>
      <c r="E427" s="22">
        <v>2831.4276</v>
      </c>
      <c r="F427" s="22">
        <v>3055.2556</v>
      </c>
      <c r="G427" s="22">
        <v>3101.3362000000002</v>
      </c>
      <c r="H427" s="22">
        <v>3012.6862999999998</v>
      </c>
      <c r="I427" s="22">
        <v>2532.7912000000001</v>
      </c>
      <c r="J427" s="22">
        <v>2707.7067000000002</v>
      </c>
      <c r="K427" s="22">
        <v>2749.4326000000001</v>
      </c>
      <c r="L427" s="22">
        <v>7065.4579000000003</v>
      </c>
      <c r="M427" s="22">
        <v>7442.7866000000004</v>
      </c>
      <c r="N427" s="22">
        <v>7199.4822000000004</v>
      </c>
      <c r="O427" s="22">
        <v>7406.5222999999996</v>
      </c>
      <c r="P427" s="22">
        <v>7491.7892000000002</v>
      </c>
      <c r="Q427" s="22">
        <v>7327.7525999999998</v>
      </c>
      <c r="R427" s="22">
        <v>6646.8891999999996</v>
      </c>
      <c r="S427" s="22">
        <v>6970.5508</v>
      </c>
      <c r="T427" s="22">
        <v>7093.1957000000002</v>
      </c>
      <c r="U427" s="22">
        <v>5596.0928999999996</v>
      </c>
      <c r="V427" s="22">
        <v>5920.1589000000004</v>
      </c>
      <c r="W427" s="22">
        <v>5690.0322999999999</v>
      </c>
      <c r="X427" s="22">
        <v>5895.0847999999996</v>
      </c>
      <c r="Y427" s="22">
        <v>5966.5273999999999</v>
      </c>
      <c r="Z427" s="22">
        <v>5829.0859</v>
      </c>
      <c r="AA427" s="22">
        <v>5227.0308000000005</v>
      </c>
      <c r="AB427" s="22">
        <v>5498.2173000000003</v>
      </c>
      <c r="AC427" s="22">
        <v>5593.0726999999997</v>
      </c>
      <c r="AD427" s="22">
        <v>1614.1995999999999</v>
      </c>
      <c r="AE427" s="22">
        <v>1782.9873</v>
      </c>
      <c r="AF427" s="22">
        <v>1553.6206</v>
      </c>
      <c r="AG427" s="22">
        <v>1776.4652000000001</v>
      </c>
      <c r="AH427" s="22">
        <v>1799.5779</v>
      </c>
      <c r="AI427" s="22">
        <v>1755.1135999999999</v>
      </c>
      <c r="AJ427" s="22">
        <v>1403.8327999999999</v>
      </c>
      <c r="AK427" s="22">
        <v>1491.5655999999999</v>
      </c>
      <c r="AL427" s="22">
        <v>1512.6192000000001</v>
      </c>
      <c r="AM427" s="22">
        <v>5544.1310000000003</v>
      </c>
      <c r="AN427" s="22">
        <v>5844.9381000000003</v>
      </c>
      <c r="AO427" s="22">
        <v>5600.7717000000002</v>
      </c>
      <c r="AP427" s="22">
        <v>5808.2781999999997</v>
      </c>
      <c r="AQ427" s="22">
        <v>5867.6959999999999</v>
      </c>
      <c r="AR427" s="22">
        <v>5753.3879999999999</v>
      </c>
      <c r="AS427" s="22">
        <v>5215.7001</v>
      </c>
      <c r="AT427" s="22">
        <v>5441.2420000000002</v>
      </c>
      <c r="AU427" s="22">
        <v>5537.2402000000002</v>
      </c>
      <c r="AV427" s="22">
        <v>4178.5213000000003</v>
      </c>
      <c r="AW427" s="22">
        <v>4429.7785000000003</v>
      </c>
      <c r="AX427" s="22">
        <v>4198.0282999999999</v>
      </c>
      <c r="AY427" s="22">
        <v>4403.5041000000001</v>
      </c>
      <c r="AZ427" s="22">
        <v>4450.0785999999998</v>
      </c>
      <c r="BA427" s="22">
        <v>4360.4786000000004</v>
      </c>
      <c r="BB427" s="22">
        <v>3896.1913</v>
      </c>
      <c r="BC427" s="22">
        <v>4072.9814999999999</v>
      </c>
      <c r="BD427" s="22">
        <v>4143.1836999999996</v>
      </c>
      <c r="BE427" s="22">
        <v>2751.1794</v>
      </c>
      <c r="BF427" s="22">
        <v>2832.8809000000001</v>
      </c>
      <c r="BG427" s="22">
        <v>2739.8939999999998</v>
      </c>
      <c r="BH427" s="22">
        <v>2839.78</v>
      </c>
      <c r="BI427" s="22">
        <v>2952.0293999999999</v>
      </c>
      <c r="BJ427" s="22">
        <v>2867.9069</v>
      </c>
      <c r="BK427" s="22">
        <v>2456.509</v>
      </c>
      <c r="BL427" s="22">
        <v>2622.4915999999998</v>
      </c>
      <c r="BM427" s="22">
        <v>2665.9387000000002</v>
      </c>
      <c r="BN427" s="22">
        <v>5755.8588</v>
      </c>
      <c r="BO427" s="22">
        <v>5904.0803999999998</v>
      </c>
      <c r="BP427" s="22">
        <v>5828.5132999999996</v>
      </c>
      <c r="BQ427" s="22">
        <v>5915.3163000000004</v>
      </c>
      <c r="BR427" s="22">
        <v>6059.6902</v>
      </c>
      <c r="BS427" s="22">
        <v>5922.6882999999998</v>
      </c>
      <c r="BT427" s="22">
        <v>5366.9925000000003</v>
      </c>
      <c r="BU427" s="22">
        <v>5637.3117000000002</v>
      </c>
      <c r="BV427" s="22">
        <v>5712.2584999999999</v>
      </c>
      <c r="BW427" s="22">
        <v>4690.7073</v>
      </c>
      <c r="BX427" s="22">
        <v>4815.5276999999996</v>
      </c>
      <c r="BY427" s="22">
        <v>4737.9232000000002</v>
      </c>
      <c r="BZ427" s="22">
        <v>4825.1817000000001</v>
      </c>
      <c r="CA427" s="22">
        <v>4955.6513000000004</v>
      </c>
      <c r="CB427" s="22">
        <v>4837.9376000000002</v>
      </c>
      <c r="CC427" s="22">
        <v>4341.3791000000001</v>
      </c>
      <c r="CD427" s="22">
        <v>4573.6405000000004</v>
      </c>
      <c r="CE427" s="22">
        <v>4636.585</v>
      </c>
      <c r="CF427" s="22">
        <v>1556.8438000000001</v>
      </c>
      <c r="CG427" s="22">
        <v>1584.2578000000001</v>
      </c>
      <c r="CH427" s="22">
        <v>1479.0830000000001</v>
      </c>
      <c r="CI427" s="22">
        <v>1587.5897</v>
      </c>
      <c r="CJ427" s="22">
        <v>1672.3312000000001</v>
      </c>
      <c r="CK427" s="22">
        <v>1631.7039</v>
      </c>
      <c r="CL427" s="22">
        <v>1342.2211</v>
      </c>
      <c r="CM427" s="22">
        <v>1422.3831</v>
      </c>
      <c r="CN427" s="22">
        <v>1445.2073</v>
      </c>
      <c r="CO427" s="22">
        <v>4335.8472000000002</v>
      </c>
      <c r="CP427" s="22">
        <v>4424.7777999999998</v>
      </c>
      <c r="CQ427" s="22">
        <v>4336.0246999999999</v>
      </c>
      <c r="CR427" s="22">
        <v>4432.1161000000002</v>
      </c>
      <c r="CS427" s="22">
        <v>4546.3671000000004</v>
      </c>
      <c r="CT427" s="22">
        <v>4456.8901999999998</v>
      </c>
      <c r="CU427" s="22">
        <v>4034.6023</v>
      </c>
      <c r="CV427" s="22">
        <v>4211.1495999999997</v>
      </c>
      <c r="CW427" s="22">
        <v>4263.0767999999998</v>
      </c>
      <c r="CX427" s="22">
        <v>3357.7053000000001</v>
      </c>
      <c r="CY427" s="22">
        <v>3425.1554999999998</v>
      </c>
      <c r="CZ427" s="22">
        <v>3334.2633999999998</v>
      </c>
      <c r="DA427" s="22">
        <v>3431.0454</v>
      </c>
      <c r="DB427" s="22">
        <v>3532.7042999999999</v>
      </c>
      <c r="DC427" s="22">
        <v>3460.8874999999998</v>
      </c>
      <c r="DD427" s="22">
        <v>3092.3326000000002</v>
      </c>
      <c r="DE427" s="22">
        <v>3234.0347999999999</v>
      </c>
      <c r="DF427" s="22">
        <v>3274.9625000000001</v>
      </c>
      <c r="DG427" s="22" t="s">
        <v>51</v>
      </c>
      <c r="DH427" s="22" t="s">
        <v>42</v>
      </c>
      <c r="DI427" s="22">
        <v>2838.8130000000001</v>
      </c>
      <c r="DJ427" s="22">
        <v>3086.1412999999998</v>
      </c>
      <c r="DK427" s="22">
        <v>2855.4522000000002</v>
      </c>
      <c r="DL427" s="22">
        <v>3082.7415999999998</v>
      </c>
      <c r="DM427" s="22">
        <v>3132.6048999999998</v>
      </c>
      <c r="DN427" s="22">
        <v>3036.6777999999999</v>
      </c>
      <c r="DO427" s="22">
        <v>2532.3008</v>
      </c>
      <c r="DP427" s="22">
        <v>2721.5751</v>
      </c>
      <c r="DQ427" s="22">
        <v>2766.7093</v>
      </c>
      <c r="DR427" s="22">
        <v>7239.44</v>
      </c>
      <c r="DS427" s="22">
        <v>7597.1578</v>
      </c>
      <c r="DT427" s="22">
        <v>7388.0123000000003</v>
      </c>
      <c r="DU427" s="22">
        <v>7599.5136000000002</v>
      </c>
      <c r="DV427" s="22">
        <v>7690.5263999999997</v>
      </c>
      <c r="DW427" s="22">
        <v>7515.4358000000002</v>
      </c>
      <c r="DX427" s="22">
        <v>6798.1814999999997</v>
      </c>
      <c r="DY427" s="22">
        <v>7143.6536999999998</v>
      </c>
      <c r="DZ427" s="22">
        <v>7235.7488999999996</v>
      </c>
      <c r="EA427" s="22">
        <v>5704.2291999999998</v>
      </c>
      <c r="EB427" s="22">
        <v>6018.7860000000001</v>
      </c>
      <c r="EC427" s="22">
        <v>5810.8877000000002</v>
      </c>
      <c r="ED427" s="22">
        <v>6019.4564</v>
      </c>
      <c r="EE427" s="22">
        <v>6095.8477000000003</v>
      </c>
      <c r="EF427" s="22">
        <v>5948.8859000000002</v>
      </c>
      <c r="EG427" s="22">
        <v>5315.8149000000003</v>
      </c>
      <c r="EH427" s="22">
        <v>5605.7860000000001</v>
      </c>
      <c r="EI427" s="22">
        <v>5681.3747000000003</v>
      </c>
      <c r="EJ427" s="22">
        <v>1614.1995999999999</v>
      </c>
      <c r="EK427" s="22">
        <v>1782.9873</v>
      </c>
      <c r="EL427" s="22">
        <v>1553.6206</v>
      </c>
      <c r="EM427" s="22">
        <v>1776.4652000000001</v>
      </c>
      <c r="EN427" s="22">
        <v>1799.5779</v>
      </c>
      <c r="EO427" s="22">
        <v>1755.1135999999999</v>
      </c>
      <c r="EP427" s="22">
        <v>1403.8327999999999</v>
      </c>
      <c r="EQ427" s="22">
        <v>1491.5655999999999</v>
      </c>
      <c r="ER427" s="22">
        <v>1512.6192000000001</v>
      </c>
      <c r="ES427" s="22">
        <v>5577.0045</v>
      </c>
      <c r="ET427" s="22">
        <v>5844.9381000000003</v>
      </c>
      <c r="EU427" s="22">
        <v>5635.3933999999999</v>
      </c>
      <c r="EV427" s="22">
        <v>5843.6130000000003</v>
      </c>
      <c r="EW427" s="22">
        <v>5903.7556000000004</v>
      </c>
      <c r="EX427" s="22">
        <v>5788.0529999999999</v>
      </c>
      <c r="EY427" s="22">
        <v>5245.6238000000003</v>
      </c>
      <c r="EZ427" s="22">
        <v>5473.9173000000001</v>
      </c>
      <c r="FA427" s="22">
        <v>5537.2402000000002</v>
      </c>
      <c r="FB427" s="22">
        <v>4200.3153000000002</v>
      </c>
      <c r="FC427" s="22">
        <v>4429.7785000000003</v>
      </c>
      <c r="FD427" s="22">
        <v>4220.9812000000002</v>
      </c>
      <c r="FE427" s="22">
        <v>4426.9297999999999</v>
      </c>
      <c r="FF427" s="22">
        <v>4473.9848000000002</v>
      </c>
      <c r="FG427" s="22">
        <v>4383.4602999999997</v>
      </c>
      <c r="FH427" s="22">
        <v>3916.0295999999998</v>
      </c>
      <c r="FI427" s="22">
        <v>4094.6439999999998</v>
      </c>
      <c r="FJ427" s="22">
        <v>4143.1836999999996</v>
      </c>
      <c r="FK427" s="22">
        <v>2762.8258999999998</v>
      </c>
      <c r="FL427" s="22">
        <v>2853.0945999999999</v>
      </c>
      <c r="FM427" s="22">
        <v>2760.4270000000001</v>
      </c>
      <c r="FN427" s="22">
        <v>2860.5787</v>
      </c>
      <c r="FO427" s="22">
        <v>2978.1900999999998</v>
      </c>
      <c r="FP427" s="22">
        <v>2886.9346</v>
      </c>
      <c r="FQ427" s="22">
        <v>2453.0128</v>
      </c>
      <c r="FR427" s="22">
        <v>2633.0695999999998</v>
      </c>
      <c r="FS427" s="22">
        <v>2679.9501</v>
      </c>
      <c r="FT427" s="22">
        <v>5812.4292999999998</v>
      </c>
      <c r="FU427" s="22">
        <v>5970.2839999999997</v>
      </c>
      <c r="FV427" s="22">
        <v>5895.9957000000004</v>
      </c>
      <c r="FW427" s="22">
        <v>5982.1651000000002</v>
      </c>
      <c r="FX427" s="22">
        <v>6131.9827999999998</v>
      </c>
      <c r="FY427" s="22">
        <v>5987.1145999999999</v>
      </c>
      <c r="FZ427" s="22">
        <v>5407.9757</v>
      </c>
      <c r="GA427" s="22">
        <v>5693.8158999999996</v>
      </c>
      <c r="GB427" s="22">
        <v>5772.6410999999998</v>
      </c>
      <c r="GC427" s="22">
        <v>4749.1761999999999</v>
      </c>
      <c r="GD427" s="22">
        <v>4883.6048000000001</v>
      </c>
      <c r="GE427" s="22">
        <v>4806.6908999999996</v>
      </c>
      <c r="GF427" s="22">
        <v>4893.9102999999996</v>
      </c>
      <c r="GG427" s="22">
        <v>5030.1817000000001</v>
      </c>
      <c r="GH427" s="22">
        <v>4904.5240999999996</v>
      </c>
      <c r="GI427" s="22">
        <v>4383.3858</v>
      </c>
      <c r="GJ427" s="22">
        <v>4631.3216000000002</v>
      </c>
      <c r="GK427" s="22">
        <v>4698.1701000000003</v>
      </c>
      <c r="GL427" s="22">
        <v>1556.8438000000001</v>
      </c>
      <c r="GM427" s="22">
        <v>1584.2578000000001</v>
      </c>
      <c r="GN427" s="22">
        <v>1479.0830000000001</v>
      </c>
      <c r="GO427" s="22">
        <v>1587.5897</v>
      </c>
      <c r="GP427" s="22">
        <v>1672.3312000000001</v>
      </c>
      <c r="GQ427" s="22">
        <v>1631.7039</v>
      </c>
      <c r="GR427" s="22">
        <v>1342.2211</v>
      </c>
      <c r="GS427" s="22">
        <v>1422.3831</v>
      </c>
      <c r="GT427" s="22">
        <v>1445.2073</v>
      </c>
      <c r="GU427" s="22">
        <v>4335.8472000000002</v>
      </c>
      <c r="GV427" s="22">
        <v>4424.7777999999998</v>
      </c>
      <c r="GW427" s="22">
        <v>4336.0246999999999</v>
      </c>
      <c r="GX427" s="22">
        <v>4432.1161000000002</v>
      </c>
      <c r="GY427" s="22">
        <v>4546.3671000000004</v>
      </c>
      <c r="GZ427" s="22">
        <v>4456.8901999999998</v>
      </c>
      <c r="HA427" s="22">
        <v>4034.6023</v>
      </c>
      <c r="HB427" s="22">
        <v>4211.1495999999997</v>
      </c>
      <c r="HC427" s="22">
        <v>4263.0767999999998</v>
      </c>
      <c r="HD427" s="22">
        <v>3357.7053000000001</v>
      </c>
      <c r="HE427" s="22">
        <v>3425.1554999999998</v>
      </c>
      <c r="HF427" s="22">
        <v>3334.2633999999998</v>
      </c>
      <c r="HG427" s="22">
        <v>3431.0454</v>
      </c>
      <c r="HH427" s="22">
        <v>3532.7042999999999</v>
      </c>
      <c r="HI427" s="22">
        <v>3460.8874999999998</v>
      </c>
      <c r="HJ427" s="22">
        <v>3092.3326000000002</v>
      </c>
      <c r="HK427" s="22">
        <v>3234.0347999999999</v>
      </c>
      <c r="HL427" s="22">
        <v>3274.9625000000001</v>
      </c>
      <c r="HM427" s="22" t="s">
        <v>51</v>
      </c>
      <c r="HN427" s="22" t="s">
        <v>42</v>
      </c>
      <c r="HO427" s="22">
        <v>2668.0772999999999</v>
      </c>
      <c r="HP427" s="22">
        <v>2869.1750999999999</v>
      </c>
      <c r="HQ427" s="22">
        <v>2638.5059999999999</v>
      </c>
      <c r="HR427" s="22">
        <v>2863.8932</v>
      </c>
      <c r="HS427" s="22">
        <v>2897.8955000000001</v>
      </c>
      <c r="HT427" s="22">
        <v>2832.4818</v>
      </c>
      <c r="HU427" s="22">
        <v>2418.1455999999998</v>
      </c>
      <c r="HV427" s="22">
        <v>2547.2138</v>
      </c>
      <c r="HW427" s="22">
        <v>2578.0709999999999</v>
      </c>
      <c r="HX427" s="22">
        <v>7826.0324000000001</v>
      </c>
      <c r="HY427" s="22">
        <v>8148.2227000000003</v>
      </c>
      <c r="HZ427" s="22">
        <v>7942.9081999999999</v>
      </c>
      <c r="IA427" s="22">
        <v>8149.3549999999996</v>
      </c>
      <c r="IB427" s="22">
        <v>8228.7577999999994</v>
      </c>
      <c r="IC427" s="22">
        <v>8076.0024000000003</v>
      </c>
      <c r="ID427" s="22">
        <v>7428.3182999999999</v>
      </c>
      <c r="IE427" s="22">
        <v>7729.7209000000003</v>
      </c>
      <c r="IF427" s="22">
        <v>7813.1481999999996</v>
      </c>
      <c r="IG427" s="22">
        <v>6038.1228000000001</v>
      </c>
      <c r="IH427" s="22">
        <v>6313.6414000000004</v>
      </c>
      <c r="II427" s="22">
        <v>6107.9498999999996</v>
      </c>
      <c r="IJ427" s="22">
        <v>6312.8504000000003</v>
      </c>
      <c r="IK427" s="22">
        <v>6376.1805999999997</v>
      </c>
      <c r="IL427" s="22">
        <v>6254.3456999999999</v>
      </c>
      <c r="IM427" s="22">
        <v>5697.5227000000004</v>
      </c>
      <c r="IN427" s="22">
        <v>5937.9156999999996</v>
      </c>
      <c r="IO427" s="22">
        <v>6003.0514999999996</v>
      </c>
      <c r="IP427" s="22">
        <v>1614.1995999999999</v>
      </c>
      <c r="IQ427" s="22">
        <v>1782.9873</v>
      </c>
      <c r="IR427" s="22">
        <v>1553.6206</v>
      </c>
      <c r="IS427" s="22">
        <v>1776.4652000000001</v>
      </c>
      <c r="IT427" s="22">
        <v>1799.5779</v>
      </c>
      <c r="IU427" s="22">
        <v>1755.1135999999999</v>
      </c>
      <c r="IV427" s="22">
        <v>1403.8327999999999</v>
      </c>
      <c r="IW427" s="22">
        <v>1491.5655999999999</v>
      </c>
      <c r="IX427" s="22">
        <v>1512.6192000000001</v>
      </c>
      <c r="IY427" s="22">
        <v>6521.9930999999997</v>
      </c>
      <c r="IZ427" s="22">
        <v>6805.6514999999999</v>
      </c>
      <c r="JA427" s="22">
        <v>6601.0977999999996</v>
      </c>
      <c r="JB427" s="22">
        <v>6805.2584999999999</v>
      </c>
      <c r="JC427" s="22">
        <v>6871.5545000000002</v>
      </c>
      <c r="JD427" s="22">
        <v>6744.0140000000001</v>
      </c>
      <c r="JE427" s="22">
        <v>6171.4498000000003</v>
      </c>
      <c r="JF427" s="22">
        <v>6423.1007</v>
      </c>
      <c r="JG427" s="22">
        <v>6494.1706999999997</v>
      </c>
      <c r="JH427" s="22">
        <v>4832.9632000000001</v>
      </c>
      <c r="JI427" s="22">
        <v>5072.8308999999999</v>
      </c>
      <c r="JJ427" s="22">
        <v>4867.3206</v>
      </c>
      <c r="JK427" s="22">
        <v>5070.5981000000002</v>
      </c>
      <c r="JL427" s="22">
        <v>5121.7222000000002</v>
      </c>
      <c r="JM427" s="22">
        <v>5023.3694999999998</v>
      </c>
      <c r="JN427" s="22">
        <v>4535.9980999999998</v>
      </c>
      <c r="JO427" s="22">
        <v>4730.0582999999997</v>
      </c>
      <c r="JP427" s="22">
        <v>4783.8518000000004</v>
      </c>
      <c r="JQ427" s="22">
        <v>2603.4555999999998</v>
      </c>
      <c r="JR427" s="22">
        <v>2656.4241999999999</v>
      </c>
      <c r="JS427" s="22">
        <v>2555.9726999999998</v>
      </c>
      <c r="JT427" s="22">
        <v>2661.4493000000002</v>
      </c>
      <c r="JU427" s="22">
        <v>2759.7849000000001</v>
      </c>
      <c r="JV427" s="22">
        <v>2698.5131000000001</v>
      </c>
      <c r="JW427" s="22">
        <v>2349.5655000000002</v>
      </c>
      <c r="JX427" s="22">
        <v>2470.4611</v>
      </c>
      <c r="JY427" s="22">
        <v>2503.1061</v>
      </c>
      <c r="JZ427" s="22">
        <v>6109.9822000000004</v>
      </c>
      <c r="KA427" s="22">
        <v>6242.3177999999998</v>
      </c>
      <c r="KB427" s="22">
        <v>6165.0650999999998</v>
      </c>
      <c r="KC427" s="22">
        <v>6252.4840000000004</v>
      </c>
      <c r="KD427" s="22">
        <v>6387.6113999999998</v>
      </c>
      <c r="KE427" s="22">
        <v>6263.6526999999996</v>
      </c>
      <c r="KF427" s="22">
        <v>5747.4831999999997</v>
      </c>
      <c r="KG427" s="22">
        <v>5992.0667999999996</v>
      </c>
      <c r="KH427" s="22">
        <v>6061.9107999999997</v>
      </c>
      <c r="KI427" s="22">
        <v>4901.1144000000004</v>
      </c>
      <c r="KJ427" s="22">
        <v>5006.5172000000002</v>
      </c>
      <c r="KK427" s="22">
        <v>4924.8145999999997</v>
      </c>
      <c r="KL427" s="22">
        <v>5014.8918000000003</v>
      </c>
      <c r="KM427" s="22">
        <v>5135.3559999999998</v>
      </c>
      <c r="KN427" s="22">
        <v>5033.2434999999996</v>
      </c>
      <c r="KO427" s="22">
        <v>4580.8265000000001</v>
      </c>
      <c r="KP427" s="22">
        <v>4782.3051999999998</v>
      </c>
      <c r="KQ427" s="22">
        <v>4839.2106999999996</v>
      </c>
      <c r="KR427" s="22">
        <v>1556.8438000000001</v>
      </c>
      <c r="KS427" s="22">
        <v>1584.2578000000001</v>
      </c>
      <c r="KT427" s="22">
        <v>1479.0830000000001</v>
      </c>
      <c r="KU427" s="22">
        <v>1587.5897</v>
      </c>
      <c r="KV427" s="22">
        <v>1672.3312000000001</v>
      </c>
      <c r="KW427" s="22">
        <v>1631.7039</v>
      </c>
      <c r="KX427" s="22">
        <v>1342.2211</v>
      </c>
      <c r="KY427" s="22">
        <v>1422.3831</v>
      </c>
      <c r="KZ427" s="22">
        <v>1445.2073</v>
      </c>
      <c r="LA427" s="22">
        <v>4937.2532000000001</v>
      </c>
      <c r="LB427" s="22">
        <v>5041.1133</v>
      </c>
      <c r="LC427" s="22">
        <v>4957.7395999999999</v>
      </c>
      <c r="LD427" s="22">
        <v>5049.4047</v>
      </c>
      <c r="LE427" s="22">
        <v>5169.9303</v>
      </c>
      <c r="LF427" s="22">
        <v>5068.8317999999999</v>
      </c>
      <c r="LG427" s="22">
        <v>4617.1669000000002</v>
      </c>
      <c r="LH427" s="22">
        <v>4816.6450999999997</v>
      </c>
      <c r="LI427" s="22">
        <v>4875.3473000000004</v>
      </c>
      <c r="LJ427" s="22">
        <v>3755.5603000000001</v>
      </c>
      <c r="LK427" s="22">
        <v>3833.1505999999999</v>
      </c>
      <c r="LL427" s="22">
        <v>3745.9173999999998</v>
      </c>
      <c r="LM427" s="22">
        <v>3839.6878000000002</v>
      </c>
      <c r="LN427" s="22">
        <v>3945.605</v>
      </c>
      <c r="LO427" s="22">
        <v>3865.8955999999998</v>
      </c>
      <c r="LP427" s="22">
        <v>3477.3989999999999</v>
      </c>
      <c r="LQ427" s="22">
        <v>3634.674</v>
      </c>
      <c r="LR427" s="22">
        <v>3680.7139999999999</v>
      </c>
      <c r="LS427" s="22" t="s">
        <v>51</v>
      </c>
      <c r="LT427" s="22" t="s">
        <v>42</v>
      </c>
      <c r="LU427" s="22">
        <v>3438.0182</v>
      </c>
      <c r="LV427" s="22">
        <v>5864.1064999999999</v>
      </c>
      <c r="LW427" s="22">
        <v>6083.5826999999999</v>
      </c>
      <c r="LX427" s="22">
        <v>6145.6211000000003</v>
      </c>
      <c r="LY427" s="22">
        <v>6097.2879999999996</v>
      </c>
      <c r="LZ427" s="22">
        <v>6196.7925999999998</v>
      </c>
      <c r="MA427" s="22">
        <v>6025.7878000000001</v>
      </c>
      <c r="MB427" s="22">
        <v>5569.5542999999998</v>
      </c>
      <c r="MC427" s="22">
        <v>5906.9647000000004</v>
      </c>
      <c r="MD427" s="22" t="s">
        <v>51</v>
      </c>
      <c r="ME427" s="22" t="s">
        <v>42</v>
      </c>
      <c r="MF427" s="22">
        <v>18539.018</v>
      </c>
      <c r="MG427" s="22">
        <v>19011.080999999998</v>
      </c>
      <c r="MH427" s="22">
        <v>19031.136999999999</v>
      </c>
      <c r="MI427" s="22">
        <v>19043.280999999999</v>
      </c>
      <c r="MJ427" s="22">
        <v>19337.163</v>
      </c>
      <c r="MK427" s="22">
        <v>18944.541000000001</v>
      </c>
      <c r="ML427" s="22">
        <v>17708.503000000001</v>
      </c>
      <c r="MM427" s="22">
        <v>18483.188999999998</v>
      </c>
      <c r="MN427" s="22">
        <v>18660.907999999999</v>
      </c>
      <c r="MO427" s="22">
        <v>20537.624</v>
      </c>
      <c r="MP427" s="22">
        <v>21009.768</v>
      </c>
      <c r="MQ427" s="22">
        <v>21029.817999999999</v>
      </c>
      <c r="MR427" s="22">
        <v>21041.973999999998</v>
      </c>
      <c r="MS427" s="22">
        <v>21335.913</v>
      </c>
      <c r="MT427" s="22">
        <v>20943.221000000001</v>
      </c>
      <c r="MU427" s="22">
        <v>19706.95</v>
      </c>
      <c r="MV427" s="22">
        <v>20481.773000000001</v>
      </c>
      <c r="MW427" s="22">
        <v>20659.645</v>
      </c>
      <c r="MX427" s="22" t="s">
        <v>51</v>
      </c>
      <c r="MY427" s="22" t="s">
        <v>42</v>
      </c>
      <c r="MZ427" s="22">
        <v>53.214886</v>
      </c>
      <c r="NA427" s="22">
        <v>53.521265</v>
      </c>
      <c r="NB427" s="22">
        <v>53.667361999999997</v>
      </c>
      <c r="NC427" s="22">
        <v>53.798734000000003</v>
      </c>
      <c r="ND427" s="22">
        <v>53.696002999999997</v>
      </c>
      <c r="NE427" s="22">
        <v>53.901480999999997</v>
      </c>
      <c r="NF427" s="22">
        <v>53.547455999999997</v>
      </c>
      <c r="NG427" s="22">
        <v>52.606121000000002</v>
      </c>
      <c r="NH427" s="22">
        <v>53.304651</v>
      </c>
      <c r="NI427" s="22">
        <v>37.033630000000002</v>
      </c>
      <c r="NJ427" s="22">
        <v>37.339519000000003</v>
      </c>
      <c r="NK427" s="22">
        <v>37.485382000000001</v>
      </c>
      <c r="NL427" s="22">
        <v>37.616545000000002</v>
      </c>
      <c r="NM427" s="22">
        <v>37.513978000000002</v>
      </c>
      <c r="NN427" s="22">
        <v>37.719127</v>
      </c>
      <c r="NO427" s="22">
        <v>37.365667999999999</v>
      </c>
      <c r="NP427" s="22">
        <v>36.425839000000003</v>
      </c>
      <c r="NQ427" s="22">
        <v>37.123252000000001</v>
      </c>
      <c r="NR427" s="22">
        <v>55.865955</v>
      </c>
      <c r="NS427" s="22">
        <v>39.682575</v>
      </c>
      <c r="NT427" s="22" t="s">
        <v>51</v>
      </c>
      <c r="NU427" s="22" t="s">
        <v>42</v>
      </c>
      <c r="NV427" s="22">
        <v>2.6654536000000002</v>
      </c>
      <c r="NW427" s="22">
        <v>1.6591203000000001</v>
      </c>
      <c r="NX427" s="22">
        <v>1.3790903999999999</v>
      </c>
      <c r="NY427" s="22">
        <v>1.5044496999999999</v>
      </c>
      <c r="NZ427" s="22">
        <v>0.97347234999999999</v>
      </c>
      <c r="OA427" s="22">
        <v>1.3790903999999999</v>
      </c>
      <c r="OB427" s="22">
        <v>1.5044496999999999</v>
      </c>
      <c r="OC427" s="22">
        <v>0.97347234999999999</v>
      </c>
      <c r="OD427" s="22">
        <v>2.8030632</v>
      </c>
      <c r="OE427" s="22">
        <v>2.8030632</v>
      </c>
      <c r="OF427" s="22">
        <v>5.6799344999999999</v>
      </c>
      <c r="OG427" s="22">
        <v>2.1590810999999999</v>
      </c>
      <c r="OH427" s="22">
        <v>6.6138098999999997</v>
      </c>
      <c r="OI427" s="22">
        <v>1.9855731000000001</v>
      </c>
      <c r="OJ427" s="22" t="s">
        <v>51</v>
      </c>
      <c r="OK427" s="22" t="s">
        <v>42</v>
      </c>
      <c r="OL427" s="22">
        <v>348.72012999999998</v>
      </c>
      <c r="OM427" s="22">
        <v>419.13697999999999</v>
      </c>
      <c r="ON427" s="22">
        <v>259.90611000000001</v>
      </c>
      <c r="OO427" s="22">
        <v>412.70432</v>
      </c>
      <c r="OP427" s="22">
        <v>412.70432</v>
      </c>
      <c r="OQ427" s="22">
        <v>412.70432</v>
      </c>
      <c r="OR427" s="22">
        <v>259.90611000000001</v>
      </c>
      <c r="OS427" s="22">
        <v>259.90611000000001</v>
      </c>
      <c r="OT427" s="22">
        <v>348.72012999999998</v>
      </c>
      <c r="OU427" s="22">
        <v>370.72908999999999</v>
      </c>
      <c r="OV427" s="22">
        <v>354.63990000000001</v>
      </c>
      <c r="OW427" s="22">
        <v>274.13225999999997</v>
      </c>
      <c r="OX427" s="22">
        <v>354.63990000000001</v>
      </c>
      <c r="OY427" s="22">
        <v>395.42403000000002</v>
      </c>
      <c r="OZ427" s="22">
        <v>395.42403000000002</v>
      </c>
      <c r="PA427" s="22">
        <v>274.13225999999997</v>
      </c>
      <c r="PB427" s="22">
        <v>274.13225999999997</v>
      </c>
      <c r="PC427" s="22">
        <v>370.72908999999999</v>
      </c>
    </row>
    <row r="428" spans="1:419">
      <c r="A428" s="22" t="s">
        <v>52</v>
      </c>
      <c r="B428" s="22" t="s">
        <v>42</v>
      </c>
      <c r="C428" s="22">
        <v>3756.6280999999999</v>
      </c>
      <c r="D428" s="22">
        <v>4087.5601999999999</v>
      </c>
      <c r="E428" s="22">
        <v>3105.7851000000001</v>
      </c>
      <c r="F428" s="22">
        <v>3935.3492999999999</v>
      </c>
      <c r="G428" s="22">
        <v>3940.5023000000001</v>
      </c>
      <c r="H428" s="22">
        <v>4238.1337999999996</v>
      </c>
      <c r="I428" s="22">
        <v>3058.4346</v>
      </c>
      <c r="J428" s="22">
        <v>3085.1597000000002</v>
      </c>
      <c r="K428" s="22">
        <v>3856.6087000000002</v>
      </c>
      <c r="L428" s="22">
        <v>4143.7826999999997</v>
      </c>
      <c r="M428" s="22">
        <v>4581.3657999999996</v>
      </c>
      <c r="N428" s="22">
        <v>3426.3971000000001</v>
      </c>
      <c r="O428" s="22">
        <v>4311.8635000000004</v>
      </c>
      <c r="P428" s="22">
        <v>4321.3986999999997</v>
      </c>
      <c r="Q428" s="22">
        <v>4872.1320999999998</v>
      </c>
      <c r="R428" s="22">
        <v>3338.7804999999998</v>
      </c>
      <c r="S428" s="22">
        <v>3388.2323000000001</v>
      </c>
      <c r="T428" s="22">
        <v>4304.4296999999997</v>
      </c>
      <c r="U428" s="22">
        <v>3902.2547</v>
      </c>
      <c r="V428" s="22">
        <v>4294.0780999999997</v>
      </c>
      <c r="W428" s="22">
        <v>3226.9396000000002</v>
      </c>
      <c r="X428" s="22">
        <v>4067.8788</v>
      </c>
      <c r="Y428" s="22">
        <v>4075.8679999999999</v>
      </c>
      <c r="Z428" s="22">
        <v>4537.3113999999996</v>
      </c>
      <c r="AA428" s="22">
        <v>3153.5282000000002</v>
      </c>
      <c r="AB428" s="22">
        <v>3194.9623999999999</v>
      </c>
      <c r="AC428" s="22">
        <v>4038.7141999999999</v>
      </c>
      <c r="AD428" s="22">
        <v>3328.6977000000002</v>
      </c>
      <c r="AE428" s="22">
        <v>3623.7098999999998</v>
      </c>
      <c r="AF428" s="22">
        <v>2742.2997999999998</v>
      </c>
      <c r="AG428" s="22">
        <v>3505.1577000000002</v>
      </c>
      <c r="AH428" s="22">
        <v>3507.7422999999999</v>
      </c>
      <c r="AI428" s="22">
        <v>3657.0259999999998</v>
      </c>
      <c r="AJ428" s="22">
        <v>2718.5502000000001</v>
      </c>
      <c r="AK428" s="22">
        <v>2731.9546999999998</v>
      </c>
      <c r="AL428" s="22">
        <v>3438.2919000000002</v>
      </c>
      <c r="AM428" s="22">
        <v>3690.4043000000001</v>
      </c>
      <c r="AN428" s="22">
        <v>4084.4407000000001</v>
      </c>
      <c r="AO428" s="22">
        <v>3041.8501999999999</v>
      </c>
      <c r="AP428" s="22">
        <v>3857.1756</v>
      </c>
      <c r="AQ428" s="22">
        <v>3863.8200999999999</v>
      </c>
      <c r="AR428" s="22">
        <v>4247.5958000000001</v>
      </c>
      <c r="AS428" s="22">
        <v>2980.7950000000001</v>
      </c>
      <c r="AT428" s="22">
        <v>3015.2552000000001</v>
      </c>
      <c r="AU428" s="22">
        <v>3856.2727</v>
      </c>
      <c r="AV428" s="22">
        <v>3463.4124000000002</v>
      </c>
      <c r="AW428" s="22">
        <v>3814.7532999999999</v>
      </c>
      <c r="AX428" s="22">
        <v>2854.3762999999999</v>
      </c>
      <c r="AY428" s="22">
        <v>3627.7566999999999</v>
      </c>
      <c r="AZ428" s="22">
        <v>3632.9648999999999</v>
      </c>
      <c r="BA428" s="22">
        <v>3933.7860999999998</v>
      </c>
      <c r="BB428" s="22">
        <v>2806.5183999999999</v>
      </c>
      <c r="BC428" s="22">
        <v>2833.5299</v>
      </c>
      <c r="BD428" s="22">
        <v>3606.7521000000002</v>
      </c>
      <c r="BE428" s="22">
        <v>4339.4477999999999</v>
      </c>
      <c r="BF428" s="22">
        <v>3741.7408</v>
      </c>
      <c r="BG428" s="22">
        <v>2881.7944000000002</v>
      </c>
      <c r="BH428" s="22">
        <v>3691.8775999999998</v>
      </c>
      <c r="BI428" s="22">
        <v>3923.0770000000002</v>
      </c>
      <c r="BJ428" s="22">
        <v>4205.5083999999997</v>
      </c>
      <c r="BK428" s="22">
        <v>2836.8622</v>
      </c>
      <c r="BL428" s="22">
        <v>2862.2224999999999</v>
      </c>
      <c r="BM428" s="22">
        <v>4418.4269999999997</v>
      </c>
      <c r="BN428" s="22">
        <v>4776.1797999999999</v>
      </c>
      <c r="BO428" s="22">
        <v>4151.9993999999997</v>
      </c>
      <c r="BP428" s="22">
        <v>3200.1678999999999</v>
      </c>
      <c r="BQ428" s="22">
        <v>4070.7923000000001</v>
      </c>
      <c r="BR428" s="22">
        <v>4320.3823000000002</v>
      </c>
      <c r="BS428" s="22">
        <v>4780.3500000000004</v>
      </c>
      <c r="BT428" s="22">
        <v>3126.9913000000001</v>
      </c>
      <c r="BU428" s="22">
        <v>3168.2930000000001</v>
      </c>
      <c r="BV428" s="22">
        <v>4853.8424000000005</v>
      </c>
      <c r="BW428" s="22">
        <v>4488.2709999999997</v>
      </c>
      <c r="BX428" s="22">
        <v>3893.6167999999998</v>
      </c>
      <c r="BY428" s="22">
        <v>3000.828</v>
      </c>
      <c r="BZ428" s="22">
        <v>3823.8425999999999</v>
      </c>
      <c r="CA428" s="22">
        <v>4059.5023999999999</v>
      </c>
      <c r="CB428" s="22">
        <v>4454.7120999999997</v>
      </c>
      <c r="CC428" s="22">
        <v>2937.9537</v>
      </c>
      <c r="CD428" s="22">
        <v>2973.4405999999999</v>
      </c>
      <c r="CE428" s="22">
        <v>4556.7163</v>
      </c>
      <c r="CF428" s="22">
        <v>3882.8712999999998</v>
      </c>
      <c r="CG428" s="22">
        <v>3316.7928999999999</v>
      </c>
      <c r="CH428" s="22">
        <v>2545.0839999999998</v>
      </c>
      <c r="CI428" s="22">
        <v>3292.7112000000002</v>
      </c>
      <c r="CJ428" s="22">
        <v>3505.2024000000001</v>
      </c>
      <c r="CK428" s="22">
        <v>3641.6037999999999</v>
      </c>
      <c r="CL428" s="22">
        <v>2523.3838000000001</v>
      </c>
      <c r="CM428" s="22">
        <v>2535.6316000000002</v>
      </c>
      <c r="CN428" s="22">
        <v>3973.2809999999999</v>
      </c>
      <c r="CO428" s="22">
        <v>4276.6151</v>
      </c>
      <c r="CP428" s="22">
        <v>3687.5967999999998</v>
      </c>
      <c r="CQ428" s="22">
        <v>2832.9526999999998</v>
      </c>
      <c r="CR428" s="22">
        <v>3634.5598</v>
      </c>
      <c r="CS428" s="22">
        <v>3863.489</v>
      </c>
      <c r="CT428" s="22">
        <v>4163.8969999999999</v>
      </c>
      <c r="CU428" s="22">
        <v>2785.1605</v>
      </c>
      <c r="CV428" s="22">
        <v>2812.1349</v>
      </c>
      <c r="CW428" s="22">
        <v>4365.5545000000002</v>
      </c>
      <c r="CX428" s="22">
        <v>4021.0545000000002</v>
      </c>
      <c r="CY428" s="22">
        <v>3457.8105</v>
      </c>
      <c r="CZ428" s="22">
        <v>2655.6073000000001</v>
      </c>
      <c r="DA428" s="22">
        <v>3415.2413999999999</v>
      </c>
      <c r="DB428" s="22">
        <v>3631.8739999999998</v>
      </c>
      <c r="DC428" s="22">
        <v>3872.9906999999998</v>
      </c>
      <c r="DD428" s="22">
        <v>2617.2478000000001</v>
      </c>
      <c r="DE428" s="22">
        <v>2638.8982999999998</v>
      </c>
      <c r="DF428" s="22">
        <v>4101.6832000000004</v>
      </c>
      <c r="DG428" s="22" t="s">
        <v>52</v>
      </c>
      <c r="DH428" s="22" t="s">
        <v>42</v>
      </c>
      <c r="DI428" s="22">
        <v>3847.0493000000001</v>
      </c>
      <c r="DJ428" s="22">
        <v>4187.7470000000003</v>
      </c>
      <c r="DK428" s="22">
        <v>3177.8359</v>
      </c>
      <c r="DL428" s="22">
        <v>4028.7332000000001</v>
      </c>
      <c r="DM428" s="22">
        <v>4034.3092999999999</v>
      </c>
      <c r="DN428" s="22">
        <v>4356.3733000000002</v>
      </c>
      <c r="DO428" s="22">
        <v>3126.5985000000001</v>
      </c>
      <c r="DP428" s="22">
        <v>3155.5174000000002</v>
      </c>
      <c r="DQ428" s="22">
        <v>3947.2201</v>
      </c>
      <c r="DR428" s="22">
        <v>4321.6714000000002</v>
      </c>
      <c r="DS428" s="22">
        <v>4706.2457000000004</v>
      </c>
      <c r="DT428" s="22">
        <v>3578.2541999999999</v>
      </c>
      <c r="DU428" s="22">
        <v>4493.6273000000001</v>
      </c>
      <c r="DV428" s="22">
        <v>4503.8050999999996</v>
      </c>
      <c r="DW428" s="22">
        <v>5091.6509999999998</v>
      </c>
      <c r="DX428" s="22">
        <v>3484.7332999999999</v>
      </c>
      <c r="DY428" s="22">
        <v>3537.5174999999999</v>
      </c>
      <c r="DZ428" s="22">
        <v>4417.8954999999996</v>
      </c>
      <c r="EA428" s="22">
        <v>4040.4069</v>
      </c>
      <c r="EB428" s="22">
        <v>4399.4229999999998</v>
      </c>
      <c r="EC428" s="22">
        <v>3343.4384</v>
      </c>
      <c r="ED428" s="22">
        <v>4209.1124</v>
      </c>
      <c r="EE428" s="22">
        <v>4217.6550999999999</v>
      </c>
      <c r="EF428" s="22">
        <v>4711.0619999999999</v>
      </c>
      <c r="EG428" s="22">
        <v>3264.942</v>
      </c>
      <c r="EH428" s="22">
        <v>3309.2462</v>
      </c>
      <c r="EI428" s="22">
        <v>4133.8741</v>
      </c>
      <c r="EJ428" s="22">
        <v>3328.6977000000002</v>
      </c>
      <c r="EK428" s="22">
        <v>3623.7098999999998</v>
      </c>
      <c r="EL428" s="22">
        <v>2742.2997999999998</v>
      </c>
      <c r="EM428" s="22">
        <v>3505.1577000000002</v>
      </c>
      <c r="EN428" s="22">
        <v>3507.7422999999999</v>
      </c>
      <c r="EO428" s="22">
        <v>3657.0259999999998</v>
      </c>
      <c r="EP428" s="22">
        <v>2718.5502000000001</v>
      </c>
      <c r="EQ428" s="22">
        <v>2731.9546999999998</v>
      </c>
      <c r="ER428" s="22">
        <v>3438.2919000000002</v>
      </c>
      <c r="ES428" s="22">
        <v>3750.4315999999999</v>
      </c>
      <c r="ET428" s="22">
        <v>4084.4407000000001</v>
      </c>
      <c r="EU428" s="22">
        <v>3098.24</v>
      </c>
      <c r="EV428" s="22">
        <v>3917.8096999999998</v>
      </c>
      <c r="EW428" s="22">
        <v>3924.5353</v>
      </c>
      <c r="EX428" s="22">
        <v>4312.9931999999999</v>
      </c>
      <c r="EY428" s="22">
        <v>3036.4398999999999</v>
      </c>
      <c r="EZ428" s="22">
        <v>3071.3206</v>
      </c>
      <c r="FA428" s="22">
        <v>3856.2727</v>
      </c>
      <c r="FB428" s="22">
        <v>3503.2082</v>
      </c>
      <c r="FC428" s="22">
        <v>3814.7532999999999</v>
      </c>
      <c r="FD428" s="22">
        <v>2891.7606999999998</v>
      </c>
      <c r="FE428" s="22">
        <v>3667.9548</v>
      </c>
      <c r="FF428" s="22">
        <v>3673.2168000000001</v>
      </c>
      <c r="FG428" s="22">
        <v>3977.1421999999998</v>
      </c>
      <c r="FH428" s="22">
        <v>2843.4088999999999</v>
      </c>
      <c r="FI428" s="22">
        <v>2870.6992</v>
      </c>
      <c r="FJ428" s="22">
        <v>3606.7521000000002</v>
      </c>
      <c r="FK428" s="22">
        <v>4440.9486999999999</v>
      </c>
      <c r="FL428" s="22">
        <v>3830.3240000000001</v>
      </c>
      <c r="FM428" s="22">
        <v>2945.9753999999998</v>
      </c>
      <c r="FN428" s="22">
        <v>3776.2328000000002</v>
      </c>
      <c r="FO428" s="22">
        <v>4013.3101999999999</v>
      </c>
      <c r="FP428" s="22">
        <v>4319.6899999999996</v>
      </c>
      <c r="FQ428" s="22">
        <v>2897.2332000000001</v>
      </c>
      <c r="FR428" s="22">
        <v>2924.7438000000002</v>
      </c>
      <c r="FS428" s="22">
        <v>4519.5099</v>
      </c>
      <c r="FT428" s="22">
        <v>4862.0985000000001</v>
      </c>
      <c r="FU428" s="22">
        <v>4227.9381000000003</v>
      </c>
      <c r="FV428" s="22">
        <v>3254.6758</v>
      </c>
      <c r="FW428" s="22">
        <v>4142.0681999999997</v>
      </c>
      <c r="FX428" s="22">
        <v>4396.59</v>
      </c>
      <c r="FY428" s="22">
        <v>4882.9678000000004</v>
      </c>
      <c r="FZ428" s="22">
        <v>3177.2975999999999</v>
      </c>
      <c r="GA428" s="22">
        <v>3220.9706999999999</v>
      </c>
      <c r="GB428" s="22">
        <v>4938.7710999999999</v>
      </c>
      <c r="GC428" s="22">
        <v>4593.3648000000003</v>
      </c>
      <c r="GD428" s="22">
        <v>3985.8665000000001</v>
      </c>
      <c r="GE428" s="22">
        <v>3067.8825000000002</v>
      </c>
      <c r="GF428" s="22">
        <v>3911.3836000000001</v>
      </c>
      <c r="GG428" s="22">
        <v>4153.0290000000005</v>
      </c>
      <c r="GH428" s="22">
        <v>4574.9097000000002</v>
      </c>
      <c r="GI428" s="22">
        <v>3000.7651999999998</v>
      </c>
      <c r="GJ428" s="22">
        <v>3038.6469000000002</v>
      </c>
      <c r="GK428" s="22">
        <v>4661.1376</v>
      </c>
      <c r="GL428" s="22">
        <v>3882.8712999999998</v>
      </c>
      <c r="GM428" s="22">
        <v>3316.7928999999999</v>
      </c>
      <c r="GN428" s="22">
        <v>2545.0839999999998</v>
      </c>
      <c r="GO428" s="22">
        <v>3292.7112000000002</v>
      </c>
      <c r="GP428" s="22">
        <v>3505.2024000000001</v>
      </c>
      <c r="GQ428" s="22">
        <v>3641.6037999999999</v>
      </c>
      <c r="GR428" s="22">
        <v>2523.3838000000001</v>
      </c>
      <c r="GS428" s="22">
        <v>2535.6316000000002</v>
      </c>
      <c r="GT428" s="22">
        <v>3973.2809999999999</v>
      </c>
      <c r="GU428" s="22">
        <v>4276.6151</v>
      </c>
      <c r="GV428" s="22">
        <v>3687.5967999999998</v>
      </c>
      <c r="GW428" s="22">
        <v>2832.9526999999998</v>
      </c>
      <c r="GX428" s="22">
        <v>3634.5598</v>
      </c>
      <c r="GY428" s="22">
        <v>3863.489</v>
      </c>
      <c r="GZ428" s="22">
        <v>4163.8969999999999</v>
      </c>
      <c r="HA428" s="22">
        <v>2785.1605</v>
      </c>
      <c r="HB428" s="22">
        <v>2812.1349</v>
      </c>
      <c r="HC428" s="22">
        <v>4365.5545000000002</v>
      </c>
      <c r="HD428" s="22">
        <v>4021.0545000000002</v>
      </c>
      <c r="HE428" s="22">
        <v>3457.8105</v>
      </c>
      <c r="HF428" s="22">
        <v>2655.6073000000001</v>
      </c>
      <c r="HG428" s="22">
        <v>3415.2413999999999</v>
      </c>
      <c r="HH428" s="22">
        <v>3631.8739999999998</v>
      </c>
      <c r="HI428" s="22">
        <v>3872.9906999999998</v>
      </c>
      <c r="HJ428" s="22">
        <v>2617.2478000000001</v>
      </c>
      <c r="HK428" s="22">
        <v>2638.8982999999998</v>
      </c>
      <c r="HL428" s="22">
        <v>4101.6832000000004</v>
      </c>
      <c r="HM428" s="22" t="s">
        <v>52</v>
      </c>
      <c r="HN428" s="22" t="s">
        <v>42</v>
      </c>
      <c r="HO428" s="22">
        <v>3616.6682000000001</v>
      </c>
      <c r="HP428" s="22">
        <v>3931.1336000000001</v>
      </c>
      <c r="HQ428" s="22">
        <v>2994.8343</v>
      </c>
      <c r="HR428" s="22">
        <v>3795.8303999999998</v>
      </c>
      <c r="HS428" s="22">
        <v>3799.6327999999999</v>
      </c>
      <c r="HT428" s="22">
        <v>4019.2518</v>
      </c>
      <c r="HU428" s="22">
        <v>2959.895</v>
      </c>
      <c r="HV428" s="22">
        <v>2979.6151</v>
      </c>
      <c r="HW428" s="22">
        <v>3722.8206</v>
      </c>
      <c r="HX428" s="22">
        <v>4131.2426999999998</v>
      </c>
      <c r="HY428" s="22">
        <v>4492.3423000000003</v>
      </c>
      <c r="HZ428" s="22">
        <v>3431.1156000000001</v>
      </c>
      <c r="IA428" s="22">
        <v>4298.4775</v>
      </c>
      <c r="IB428" s="22">
        <v>4307.3568999999998</v>
      </c>
      <c r="IC428" s="22">
        <v>4820.2151999999996</v>
      </c>
      <c r="ID428" s="22">
        <v>3349.5246000000002</v>
      </c>
      <c r="IE428" s="22">
        <v>3395.5754000000002</v>
      </c>
      <c r="IF428" s="22">
        <v>4233.9571999999998</v>
      </c>
      <c r="IG428" s="22">
        <v>3839.5654</v>
      </c>
      <c r="IH428" s="22">
        <v>4174.5275000000001</v>
      </c>
      <c r="II428" s="22">
        <v>3186.5536999999999</v>
      </c>
      <c r="IJ428" s="22">
        <v>4004.5441999999998</v>
      </c>
      <c r="IK428" s="22">
        <v>4011.6262999999999</v>
      </c>
      <c r="IL428" s="22">
        <v>4420.6724000000004</v>
      </c>
      <c r="IM428" s="22">
        <v>3121.4782</v>
      </c>
      <c r="IN428" s="22">
        <v>3158.2075</v>
      </c>
      <c r="IO428" s="22">
        <v>3940.7433000000001</v>
      </c>
      <c r="IP428" s="22">
        <v>3328.6977000000002</v>
      </c>
      <c r="IQ428" s="22">
        <v>3623.7098999999998</v>
      </c>
      <c r="IR428" s="22">
        <v>2742.2997999999998</v>
      </c>
      <c r="IS428" s="22">
        <v>3505.1577000000002</v>
      </c>
      <c r="IT428" s="22">
        <v>3507.7422999999999</v>
      </c>
      <c r="IU428" s="22">
        <v>3657.0259999999998</v>
      </c>
      <c r="IV428" s="22">
        <v>2718.5502000000001</v>
      </c>
      <c r="IW428" s="22">
        <v>2731.9546999999998</v>
      </c>
      <c r="IX428" s="22">
        <v>3438.2919000000002</v>
      </c>
      <c r="IY428" s="22">
        <v>3809.28</v>
      </c>
      <c r="IZ428" s="22">
        <v>4147.8689999999997</v>
      </c>
      <c r="JA428" s="22">
        <v>3149.9839999999999</v>
      </c>
      <c r="JB428" s="22">
        <v>3973.8701999999998</v>
      </c>
      <c r="JC428" s="22">
        <v>3981.2838999999999</v>
      </c>
      <c r="JD428" s="22">
        <v>4409.4861000000001</v>
      </c>
      <c r="JE428" s="22">
        <v>3081.8609999999999</v>
      </c>
      <c r="JF428" s="22">
        <v>3120.3103999999998</v>
      </c>
      <c r="JG428" s="22">
        <v>3915.2775999999999</v>
      </c>
      <c r="JH428" s="22">
        <v>3541.5889999999999</v>
      </c>
      <c r="JI428" s="22">
        <v>3856.1777999999999</v>
      </c>
      <c r="JJ428" s="22">
        <v>2925.4128999999998</v>
      </c>
      <c r="JK428" s="22">
        <v>3704.5021999999999</v>
      </c>
      <c r="JL428" s="22">
        <v>3710.2193000000002</v>
      </c>
      <c r="JM428" s="22">
        <v>4040.4268000000002</v>
      </c>
      <c r="JN428" s="22">
        <v>2872.8798999999999</v>
      </c>
      <c r="JO428" s="22">
        <v>2902.5300999999999</v>
      </c>
      <c r="JP428" s="22">
        <v>3646.4319999999998</v>
      </c>
      <c r="JQ428" s="22">
        <v>4188.9161999999997</v>
      </c>
      <c r="JR428" s="22">
        <v>3602.9389000000001</v>
      </c>
      <c r="JS428" s="22">
        <v>2783.0711999999999</v>
      </c>
      <c r="JT428" s="22">
        <v>3566.6203999999998</v>
      </c>
      <c r="JU428" s="22">
        <v>3789.7674000000002</v>
      </c>
      <c r="JV428" s="22">
        <v>3995.48</v>
      </c>
      <c r="JW428" s="22">
        <v>2750.3442</v>
      </c>
      <c r="JX428" s="22">
        <v>2768.8157000000001</v>
      </c>
      <c r="JY428" s="22">
        <v>4274.8212999999996</v>
      </c>
      <c r="JZ428" s="22">
        <v>4627.4709999999995</v>
      </c>
      <c r="KA428" s="22">
        <v>4021.8398999999999</v>
      </c>
      <c r="KB428" s="22">
        <v>3108.1142</v>
      </c>
      <c r="KC428" s="22">
        <v>3948.3640999999998</v>
      </c>
      <c r="KD428" s="22">
        <v>4189.0491000000002</v>
      </c>
      <c r="KE428" s="22">
        <v>4605.2258000000002</v>
      </c>
      <c r="KF428" s="22">
        <v>3041.9043000000001</v>
      </c>
      <c r="KG428" s="22">
        <v>3079.2739000000001</v>
      </c>
      <c r="KH428" s="22">
        <v>4709.4567999999999</v>
      </c>
      <c r="KI428" s="22">
        <v>4366.0940000000001</v>
      </c>
      <c r="KJ428" s="22">
        <v>3784.0435000000002</v>
      </c>
      <c r="KK428" s="22">
        <v>2924.5219000000002</v>
      </c>
      <c r="KL428" s="22">
        <v>3723.5169000000001</v>
      </c>
      <c r="KM428" s="22">
        <v>3952.0086000000001</v>
      </c>
      <c r="KN428" s="22">
        <v>4294.8391000000001</v>
      </c>
      <c r="KO428" s="22">
        <v>2869.9807000000001</v>
      </c>
      <c r="KP428" s="22">
        <v>2900.7642999999998</v>
      </c>
      <c r="KQ428" s="22">
        <v>4446.6041999999998</v>
      </c>
      <c r="KR428" s="22">
        <v>3882.8712999999998</v>
      </c>
      <c r="KS428" s="22">
        <v>3316.7928999999999</v>
      </c>
      <c r="KT428" s="22">
        <v>2545.0839999999998</v>
      </c>
      <c r="KU428" s="22">
        <v>3292.7112000000002</v>
      </c>
      <c r="KV428" s="22">
        <v>3505.2024000000001</v>
      </c>
      <c r="KW428" s="22">
        <v>3641.6037999999999</v>
      </c>
      <c r="KX428" s="22">
        <v>2523.3838000000001</v>
      </c>
      <c r="KY428" s="22">
        <v>2535.6316000000002</v>
      </c>
      <c r="KZ428" s="22">
        <v>3973.2809999999999</v>
      </c>
      <c r="LA428" s="22">
        <v>4323.38</v>
      </c>
      <c r="LB428" s="22">
        <v>3735.6822000000002</v>
      </c>
      <c r="LC428" s="22">
        <v>2870.0151000000001</v>
      </c>
      <c r="LD428" s="22">
        <v>3675.7566000000002</v>
      </c>
      <c r="LE428" s="22">
        <v>3906.1327999999999</v>
      </c>
      <c r="LF428" s="22">
        <v>4245.5592999999999</v>
      </c>
      <c r="LG428" s="22">
        <v>2816.0155</v>
      </c>
      <c r="LH428" s="22">
        <v>2846.4933999999998</v>
      </c>
      <c r="LI428" s="22">
        <v>4410.4557999999997</v>
      </c>
      <c r="LJ428" s="22">
        <v>4052.4194000000002</v>
      </c>
      <c r="LK428" s="22">
        <v>3490.0987</v>
      </c>
      <c r="LL428" s="22">
        <v>2680.4434999999999</v>
      </c>
      <c r="LM428" s="22">
        <v>3442.8514</v>
      </c>
      <c r="LN428" s="22">
        <v>3660.4571000000001</v>
      </c>
      <c r="LO428" s="22">
        <v>3928.0718000000002</v>
      </c>
      <c r="LP428" s="22">
        <v>2637.8683999999998</v>
      </c>
      <c r="LQ428" s="22">
        <v>2661.8982000000001</v>
      </c>
      <c r="LR428" s="22">
        <v>4137.6665000000003</v>
      </c>
      <c r="LS428" s="22" t="s">
        <v>52</v>
      </c>
      <c r="LT428" s="22" t="s">
        <v>42</v>
      </c>
      <c r="LU428" s="22">
        <v>3045.4863999999998</v>
      </c>
      <c r="LV428" s="22">
        <v>4347.8918999999996</v>
      </c>
      <c r="LW428" s="22">
        <v>4312.2934999999998</v>
      </c>
      <c r="LX428" s="22">
        <v>4051.3845000000001</v>
      </c>
      <c r="LY428" s="22">
        <v>4209.0391</v>
      </c>
      <c r="LZ428" s="22">
        <v>4253.6857</v>
      </c>
      <c r="MA428" s="22">
        <v>4827.8140000000003</v>
      </c>
      <c r="MB428" s="22">
        <v>3960.0459999999998</v>
      </c>
      <c r="MC428" s="22">
        <v>4011.5985000000001</v>
      </c>
      <c r="MD428" s="22" t="s">
        <v>52</v>
      </c>
      <c r="ME428" s="22" t="s">
        <v>42</v>
      </c>
      <c r="MF428" s="22">
        <v>8716.3241999999991</v>
      </c>
      <c r="MG428" s="22">
        <v>8016.7181</v>
      </c>
      <c r="MH428" s="22">
        <v>6688.2186000000002</v>
      </c>
      <c r="MI428" s="22">
        <v>7783.9934000000003</v>
      </c>
      <c r="MJ428" s="22">
        <v>8103.3841000000002</v>
      </c>
      <c r="MK428" s="22">
        <v>9421.5669999999991</v>
      </c>
      <c r="ML428" s="22">
        <v>6478.5078999999996</v>
      </c>
      <c r="MM428" s="22">
        <v>6596.8707999999997</v>
      </c>
      <c r="MN428" s="22">
        <v>8634.5164000000004</v>
      </c>
      <c r="MO428" s="22">
        <v>9514.0668000000005</v>
      </c>
      <c r="MP428" s="22">
        <v>8814.2901999999995</v>
      </c>
      <c r="MQ428" s="22">
        <v>7485.4953999999998</v>
      </c>
      <c r="MR428" s="22">
        <v>8581.5241000000005</v>
      </c>
      <c r="MS428" s="22">
        <v>8900.9884999999995</v>
      </c>
      <c r="MT428" s="22">
        <v>10219.404</v>
      </c>
      <c r="MU428" s="22">
        <v>7275.7475999999997</v>
      </c>
      <c r="MV428" s="22">
        <v>7394.1315000000004</v>
      </c>
      <c r="MW428" s="22">
        <v>9432.5365999999995</v>
      </c>
      <c r="MX428" s="22" t="s">
        <v>52</v>
      </c>
      <c r="MY428" s="22" t="s">
        <v>42</v>
      </c>
      <c r="MZ428" s="22">
        <v>23.717683000000001</v>
      </c>
      <c r="NA428" s="22">
        <v>23.587437000000001</v>
      </c>
      <c r="NB428" s="22">
        <v>23.640042000000001</v>
      </c>
      <c r="NC428" s="22">
        <v>23.117151</v>
      </c>
      <c r="ND428" s="22">
        <v>23.427748000000001</v>
      </c>
      <c r="NE428" s="22">
        <v>23.518789000000002</v>
      </c>
      <c r="NF428" s="22">
        <v>24.707388999999999</v>
      </c>
      <c r="NG428" s="22">
        <v>22.928056000000002</v>
      </c>
      <c r="NH428" s="22">
        <v>23.034783000000001</v>
      </c>
      <c r="NI428" s="22">
        <v>15.674605</v>
      </c>
      <c r="NJ428" s="22">
        <v>15.544568</v>
      </c>
      <c r="NK428" s="22">
        <v>15.597089</v>
      </c>
      <c r="NL428" s="22">
        <v>15.075035</v>
      </c>
      <c r="NM428" s="22">
        <v>15.385135</v>
      </c>
      <c r="NN428" s="22">
        <v>15.47603</v>
      </c>
      <c r="NO428" s="22">
        <v>16.662728999999999</v>
      </c>
      <c r="NP428" s="22">
        <v>14.886241999999999</v>
      </c>
      <c r="NQ428" s="22">
        <v>14.992798000000001</v>
      </c>
      <c r="NR428" s="22">
        <v>27.503602999999998</v>
      </c>
      <c r="NS428" s="22">
        <v>19.459005000000001</v>
      </c>
      <c r="NT428" s="22" t="s">
        <v>52</v>
      </c>
      <c r="NU428" s="22" t="s">
        <v>42</v>
      </c>
      <c r="NV428" s="22">
        <v>2.6522922000000002</v>
      </c>
      <c r="NW428" s="22">
        <v>2.2482009999999999</v>
      </c>
      <c r="NX428" s="22">
        <v>1.9051992</v>
      </c>
      <c r="NY428" s="22">
        <v>2.0783817999999998</v>
      </c>
      <c r="NZ428" s="22">
        <v>1.3448420000000001</v>
      </c>
      <c r="OA428" s="22">
        <v>1.9051992</v>
      </c>
      <c r="OB428" s="22">
        <v>2.0783817999999998</v>
      </c>
      <c r="OC428" s="22">
        <v>1.3448420000000001</v>
      </c>
      <c r="OD428" s="22">
        <v>2.7892223999999999</v>
      </c>
      <c r="OE428" s="22">
        <v>2.7892223999999999</v>
      </c>
      <c r="OF428" s="22">
        <v>12.170125000000001</v>
      </c>
      <c r="OG428" s="22">
        <v>1.3970689999999999</v>
      </c>
      <c r="OH428" s="22">
        <v>14.299519999999999</v>
      </c>
      <c r="OI428" s="22">
        <v>0.60686333000000003</v>
      </c>
      <c r="OJ428" s="22" t="s">
        <v>52</v>
      </c>
      <c r="OK428" s="22" t="s">
        <v>42</v>
      </c>
      <c r="OL428" s="22">
        <v>1313.9911</v>
      </c>
      <c r="OM428" s="22">
        <v>1492.2798</v>
      </c>
      <c r="ON428" s="22">
        <v>954.78664000000003</v>
      </c>
      <c r="OO428" s="22">
        <v>1433.9573</v>
      </c>
      <c r="OP428" s="22">
        <v>1433.9573</v>
      </c>
      <c r="OQ428" s="22">
        <v>1433.9573</v>
      </c>
      <c r="OR428" s="22">
        <v>954.78664000000003</v>
      </c>
      <c r="OS428" s="22">
        <v>954.78664000000003</v>
      </c>
      <c r="OT428" s="22">
        <v>1313.9911</v>
      </c>
      <c r="OU428" s="22">
        <v>1780.8797</v>
      </c>
      <c r="OV428" s="22">
        <v>1410.2931000000001</v>
      </c>
      <c r="OW428" s="22">
        <v>934.19881999999996</v>
      </c>
      <c r="OX428" s="22">
        <v>1410.2931000000001</v>
      </c>
      <c r="OY428" s="22">
        <v>1544.9915000000001</v>
      </c>
      <c r="OZ428" s="22">
        <v>1544.9915000000001</v>
      </c>
      <c r="PA428" s="22">
        <v>934.19881999999996</v>
      </c>
      <c r="PB428" s="22">
        <v>934.19881999999996</v>
      </c>
      <c r="PC428" s="22">
        <v>1780.8797</v>
      </c>
    </row>
    <row r="429" spans="1:419">
      <c r="A429" s="22" t="s">
        <v>53</v>
      </c>
      <c r="B429" s="22" t="s">
        <v>42</v>
      </c>
      <c r="C429" s="22">
        <v>1176.3869</v>
      </c>
      <c r="D429" s="22">
        <v>1268.9630999999999</v>
      </c>
      <c r="E429" s="22">
        <v>1118.2539999999999</v>
      </c>
      <c r="F429" s="22">
        <v>1248.2283</v>
      </c>
      <c r="G429" s="22">
        <v>1248.7353000000001</v>
      </c>
      <c r="H429" s="22">
        <v>1364.5336</v>
      </c>
      <c r="I429" s="22">
        <v>1103.0313000000001</v>
      </c>
      <c r="J429" s="22">
        <v>1111.8139000000001</v>
      </c>
      <c r="K429" s="22">
        <v>1279.9285</v>
      </c>
      <c r="L429" s="22">
        <v>1308.1208999999999</v>
      </c>
      <c r="M429" s="22">
        <v>1435.3995</v>
      </c>
      <c r="N429" s="22">
        <v>1235.7182</v>
      </c>
      <c r="O429" s="22">
        <v>1375.1739</v>
      </c>
      <c r="P429" s="22">
        <v>1376.1121000000001</v>
      </c>
      <c r="Q429" s="22">
        <v>1590.3838000000001</v>
      </c>
      <c r="R429" s="22">
        <v>1207.5503000000001</v>
      </c>
      <c r="S429" s="22">
        <v>1223.8015</v>
      </c>
      <c r="T429" s="22">
        <v>1444.7837999999999</v>
      </c>
      <c r="U429" s="22">
        <v>1229.0381</v>
      </c>
      <c r="V429" s="22">
        <v>1341.8358000000001</v>
      </c>
      <c r="W429" s="22">
        <v>1163.0125</v>
      </c>
      <c r="X429" s="22">
        <v>1295.2644</v>
      </c>
      <c r="Y429" s="22">
        <v>1296.0504000000001</v>
      </c>
      <c r="Z429" s="22">
        <v>1475.5825</v>
      </c>
      <c r="AA429" s="22">
        <v>1139.4114</v>
      </c>
      <c r="AB429" s="22">
        <v>1153.0279</v>
      </c>
      <c r="AC429" s="22">
        <v>1351.0187000000001</v>
      </c>
      <c r="AD429" s="22">
        <v>1040.0191</v>
      </c>
      <c r="AE429" s="22">
        <v>1123.5809999999999</v>
      </c>
      <c r="AF429" s="22">
        <v>992.08738000000005</v>
      </c>
      <c r="AG429" s="22">
        <v>1111.2244000000001</v>
      </c>
      <c r="AH429" s="22">
        <v>1111.4786999999999</v>
      </c>
      <c r="AI429" s="22">
        <v>1169.5599</v>
      </c>
      <c r="AJ429" s="22">
        <v>984.45207000000005</v>
      </c>
      <c r="AK429" s="22">
        <v>988.85720000000003</v>
      </c>
      <c r="AL429" s="22">
        <v>1144.1365000000001</v>
      </c>
      <c r="AM429" s="22">
        <v>1163.0057999999999</v>
      </c>
      <c r="AN429" s="22">
        <v>1278.777</v>
      </c>
      <c r="AO429" s="22">
        <v>1101.817</v>
      </c>
      <c r="AP429" s="22">
        <v>1229.8434</v>
      </c>
      <c r="AQ429" s="22">
        <v>1230.4972</v>
      </c>
      <c r="AR429" s="22">
        <v>1379.8113000000001</v>
      </c>
      <c r="AS429" s="22">
        <v>1082.1884</v>
      </c>
      <c r="AT429" s="22">
        <v>1093.5129999999999</v>
      </c>
      <c r="AU429" s="22">
        <v>1297.8876</v>
      </c>
      <c r="AV429" s="22">
        <v>1088.7249999999999</v>
      </c>
      <c r="AW429" s="22">
        <v>1190.9934000000001</v>
      </c>
      <c r="AX429" s="22">
        <v>1033.4920999999999</v>
      </c>
      <c r="AY429" s="22">
        <v>1154.7360000000001</v>
      </c>
      <c r="AZ429" s="22">
        <v>1155.2483999999999</v>
      </c>
      <c r="BA429" s="22">
        <v>1272.2878000000001</v>
      </c>
      <c r="BB429" s="22">
        <v>1018.1061999999999</v>
      </c>
      <c r="BC429" s="22">
        <v>1026.9829999999999</v>
      </c>
      <c r="BD429" s="22">
        <v>1209.8997999999999</v>
      </c>
      <c r="BE429" s="22">
        <v>1193.0420999999999</v>
      </c>
      <c r="BF429" s="22">
        <v>1113.2113999999999</v>
      </c>
      <c r="BG429" s="22">
        <v>1069.3042</v>
      </c>
      <c r="BH429" s="22">
        <v>1097.9197999999999</v>
      </c>
      <c r="BI429" s="22">
        <v>1162.7962</v>
      </c>
      <c r="BJ429" s="22">
        <v>1272.6806999999999</v>
      </c>
      <c r="BK429" s="22">
        <v>1054.8588999999999</v>
      </c>
      <c r="BL429" s="22">
        <v>1063.193</v>
      </c>
      <c r="BM429" s="22">
        <v>1277.4141999999999</v>
      </c>
      <c r="BN429" s="22">
        <v>1328.7591</v>
      </c>
      <c r="BO429" s="22">
        <v>1246.1365000000001</v>
      </c>
      <c r="BP429" s="22">
        <v>1189.2999</v>
      </c>
      <c r="BQ429" s="22">
        <v>1221.2325000000001</v>
      </c>
      <c r="BR429" s="22">
        <v>1290.7696000000001</v>
      </c>
      <c r="BS429" s="22">
        <v>1469.7275</v>
      </c>
      <c r="BT429" s="22">
        <v>1165.7743</v>
      </c>
      <c r="BU429" s="22">
        <v>1179.3471999999999</v>
      </c>
      <c r="BV429" s="22">
        <v>1420.1601000000001</v>
      </c>
      <c r="BW429" s="22">
        <v>1244.6164000000001</v>
      </c>
      <c r="BX429" s="22">
        <v>1165.7084</v>
      </c>
      <c r="BY429" s="22">
        <v>1114.4226000000001</v>
      </c>
      <c r="BZ429" s="22">
        <v>1144.3106</v>
      </c>
      <c r="CA429" s="22">
        <v>1210.0925999999999</v>
      </c>
      <c r="CB429" s="22">
        <v>1363.8552999999999</v>
      </c>
      <c r="CC429" s="22">
        <v>1094.2091</v>
      </c>
      <c r="CD429" s="22">
        <v>1105.8711000000001</v>
      </c>
      <c r="CE429" s="22">
        <v>1330.1080999999999</v>
      </c>
      <c r="CF429" s="22">
        <v>1059.5641000000001</v>
      </c>
      <c r="CG429" s="22">
        <v>983.36695999999995</v>
      </c>
      <c r="CH429" s="22">
        <v>950.50846999999999</v>
      </c>
      <c r="CI429" s="22">
        <v>975.98181</v>
      </c>
      <c r="CJ429" s="22">
        <v>1036.0055</v>
      </c>
      <c r="CK429" s="22">
        <v>1089.0745999999999</v>
      </c>
      <c r="CL429" s="22">
        <v>943.53206</v>
      </c>
      <c r="CM429" s="22">
        <v>947.55705999999998</v>
      </c>
      <c r="CN429" s="22">
        <v>1146.2245</v>
      </c>
      <c r="CO429" s="22">
        <v>1182.3326999999999</v>
      </c>
      <c r="CP429" s="22">
        <v>1103.7619999999999</v>
      </c>
      <c r="CQ429" s="22">
        <v>1059.0232000000001</v>
      </c>
      <c r="CR429" s="22">
        <v>1087.4971</v>
      </c>
      <c r="CS429" s="22">
        <v>1151.6695</v>
      </c>
      <c r="CT429" s="22">
        <v>1268.5481</v>
      </c>
      <c r="CU429" s="22">
        <v>1043.6585</v>
      </c>
      <c r="CV429" s="22">
        <v>1052.5229999999999</v>
      </c>
      <c r="CW429" s="22">
        <v>1275.2606000000001</v>
      </c>
      <c r="CX429" s="22">
        <v>1107.4511</v>
      </c>
      <c r="CY429" s="22">
        <v>1032.1106</v>
      </c>
      <c r="CZ429" s="22">
        <v>992.40111000000002</v>
      </c>
      <c r="DA429" s="22">
        <v>1019.0559</v>
      </c>
      <c r="DB429" s="22">
        <v>1079.9204999999999</v>
      </c>
      <c r="DC429" s="22">
        <v>1173.7308</v>
      </c>
      <c r="DD429" s="22">
        <v>980.06888000000004</v>
      </c>
      <c r="DE429" s="22">
        <v>987.18385999999998</v>
      </c>
      <c r="DF429" s="22">
        <v>1195.1511</v>
      </c>
      <c r="DG429" s="22" t="s">
        <v>53</v>
      </c>
      <c r="DH429" s="22" t="s">
        <v>42</v>
      </c>
      <c r="DI429" s="22">
        <v>1204.7824000000001</v>
      </c>
      <c r="DJ429" s="22">
        <v>1299.951</v>
      </c>
      <c r="DK429" s="22">
        <v>1144.4092000000001</v>
      </c>
      <c r="DL429" s="22">
        <v>1277.778</v>
      </c>
      <c r="DM429" s="22">
        <v>1278.3266000000001</v>
      </c>
      <c r="DN429" s="22">
        <v>1403.6307999999999</v>
      </c>
      <c r="DO429" s="22">
        <v>1127.9368999999999</v>
      </c>
      <c r="DP429" s="22">
        <v>1137.4404999999999</v>
      </c>
      <c r="DQ429" s="22">
        <v>1309.7861</v>
      </c>
      <c r="DR429" s="22">
        <v>1368.9882</v>
      </c>
      <c r="DS429" s="22">
        <v>1474.414</v>
      </c>
      <c r="DT429" s="22">
        <v>1293.3178</v>
      </c>
      <c r="DU429" s="22">
        <v>1437.5409999999999</v>
      </c>
      <c r="DV429" s="22">
        <v>1438.5424</v>
      </c>
      <c r="DW429" s="22">
        <v>1667.2534000000001</v>
      </c>
      <c r="DX429" s="22">
        <v>1263.2517</v>
      </c>
      <c r="DY429" s="22">
        <v>1280.5980999999999</v>
      </c>
      <c r="DZ429" s="22">
        <v>1482.6864</v>
      </c>
      <c r="EA429" s="22">
        <v>1275.731</v>
      </c>
      <c r="EB429" s="22">
        <v>1374.6439</v>
      </c>
      <c r="EC429" s="22">
        <v>1206.9465</v>
      </c>
      <c r="ED429" s="22">
        <v>1343.1452999999999</v>
      </c>
      <c r="EE429" s="22">
        <v>1343.9857999999999</v>
      </c>
      <c r="EF429" s="22">
        <v>1535.9538</v>
      </c>
      <c r="EG429" s="22">
        <v>1181.7104999999999</v>
      </c>
      <c r="EH429" s="22">
        <v>1196.2701999999999</v>
      </c>
      <c r="EI429" s="22">
        <v>1382.6519000000001</v>
      </c>
      <c r="EJ429" s="22">
        <v>1040.0191</v>
      </c>
      <c r="EK429" s="22">
        <v>1123.5809999999999</v>
      </c>
      <c r="EL429" s="22">
        <v>992.08738000000005</v>
      </c>
      <c r="EM429" s="22">
        <v>1111.2244000000001</v>
      </c>
      <c r="EN429" s="22">
        <v>1111.4786999999999</v>
      </c>
      <c r="EO429" s="22">
        <v>1169.5599</v>
      </c>
      <c r="EP429" s="22">
        <v>984.45207000000005</v>
      </c>
      <c r="EQ429" s="22">
        <v>988.85720000000003</v>
      </c>
      <c r="ER429" s="22">
        <v>1144.1365000000001</v>
      </c>
      <c r="ES429" s="22">
        <v>1186.1248000000001</v>
      </c>
      <c r="ET429" s="22">
        <v>1278.777</v>
      </c>
      <c r="EU429" s="22">
        <v>1124.4983</v>
      </c>
      <c r="EV429" s="22">
        <v>1253.1994999999999</v>
      </c>
      <c r="EW429" s="22">
        <v>1253.8612000000001</v>
      </c>
      <c r="EX429" s="22">
        <v>1404.9971</v>
      </c>
      <c r="EY429" s="22">
        <v>1104.6301000000001</v>
      </c>
      <c r="EZ429" s="22">
        <v>1116.0929000000001</v>
      </c>
      <c r="FA429" s="22">
        <v>1297.8876</v>
      </c>
      <c r="FB429" s="22">
        <v>1104.0521000000001</v>
      </c>
      <c r="FC429" s="22">
        <v>1190.9934000000001</v>
      </c>
      <c r="FD429" s="22">
        <v>1048.5289</v>
      </c>
      <c r="FE429" s="22">
        <v>1170.2202</v>
      </c>
      <c r="FF429" s="22">
        <v>1170.7379000000001</v>
      </c>
      <c r="FG429" s="22">
        <v>1288.9849999999999</v>
      </c>
      <c r="FH429" s="22">
        <v>1032.9843000000001</v>
      </c>
      <c r="FI429" s="22">
        <v>1041.9526000000001</v>
      </c>
      <c r="FJ429" s="22">
        <v>1209.8997999999999</v>
      </c>
      <c r="FK429" s="22">
        <v>1220.9057</v>
      </c>
      <c r="FL429" s="22">
        <v>1139.4302</v>
      </c>
      <c r="FM429" s="22">
        <v>1093.3862999999999</v>
      </c>
      <c r="FN429" s="22">
        <v>1122.8418999999999</v>
      </c>
      <c r="FO429" s="22">
        <v>1189.3136999999999</v>
      </c>
      <c r="FP429" s="22">
        <v>1308.5156999999999</v>
      </c>
      <c r="FQ429" s="22">
        <v>1077.7161000000001</v>
      </c>
      <c r="FR429" s="22">
        <v>1086.7569000000001</v>
      </c>
      <c r="FS429" s="22">
        <v>1306.182</v>
      </c>
      <c r="FT429" s="22">
        <v>1352.6690000000001</v>
      </c>
      <c r="FU429" s="22">
        <v>1268.8112000000001</v>
      </c>
      <c r="FV429" s="22">
        <v>1209.7974999999999</v>
      </c>
      <c r="FW429" s="22">
        <v>1242.4774</v>
      </c>
      <c r="FX429" s="22">
        <v>1313.3326</v>
      </c>
      <c r="FY429" s="22">
        <v>1502.5658000000001</v>
      </c>
      <c r="FZ429" s="22">
        <v>1184.9211</v>
      </c>
      <c r="GA429" s="22">
        <v>1199.2734</v>
      </c>
      <c r="GB429" s="22">
        <v>1444.5796</v>
      </c>
      <c r="GC429" s="22">
        <v>1273.7251000000001</v>
      </c>
      <c r="GD429" s="22">
        <v>1193.1945000000001</v>
      </c>
      <c r="GE429" s="22">
        <v>1139.5938000000001</v>
      </c>
      <c r="GF429" s="22">
        <v>1170.3526999999999</v>
      </c>
      <c r="GG429" s="22">
        <v>1237.7519</v>
      </c>
      <c r="GH429" s="22">
        <v>1401.8914</v>
      </c>
      <c r="GI429" s="22">
        <v>1118.0162</v>
      </c>
      <c r="GJ429" s="22">
        <v>1130.4653000000001</v>
      </c>
      <c r="GK429" s="22">
        <v>1360.1479999999999</v>
      </c>
      <c r="GL429" s="22">
        <v>1059.5641000000001</v>
      </c>
      <c r="GM429" s="22">
        <v>983.36695999999995</v>
      </c>
      <c r="GN429" s="22">
        <v>950.50846999999999</v>
      </c>
      <c r="GO429" s="22">
        <v>975.98181</v>
      </c>
      <c r="GP429" s="22">
        <v>1036.0055</v>
      </c>
      <c r="GQ429" s="22">
        <v>1089.0745999999999</v>
      </c>
      <c r="GR429" s="22">
        <v>943.53206</v>
      </c>
      <c r="GS429" s="22">
        <v>947.55705999999998</v>
      </c>
      <c r="GT429" s="22">
        <v>1146.2245</v>
      </c>
      <c r="GU429" s="22">
        <v>1182.3326999999999</v>
      </c>
      <c r="GV429" s="22">
        <v>1103.7619999999999</v>
      </c>
      <c r="GW429" s="22">
        <v>1059.0232000000001</v>
      </c>
      <c r="GX429" s="22">
        <v>1087.4971</v>
      </c>
      <c r="GY429" s="22">
        <v>1151.6695</v>
      </c>
      <c r="GZ429" s="22">
        <v>1268.5481</v>
      </c>
      <c r="HA429" s="22">
        <v>1043.6585</v>
      </c>
      <c r="HB429" s="22">
        <v>1052.5229999999999</v>
      </c>
      <c r="HC429" s="22">
        <v>1275.2606000000001</v>
      </c>
      <c r="HD429" s="22">
        <v>1107.4511</v>
      </c>
      <c r="HE429" s="22">
        <v>1032.1106</v>
      </c>
      <c r="HF429" s="22">
        <v>992.40111000000002</v>
      </c>
      <c r="HG429" s="22">
        <v>1019.0559</v>
      </c>
      <c r="HH429" s="22">
        <v>1079.9204999999999</v>
      </c>
      <c r="HI429" s="22">
        <v>1173.7308</v>
      </c>
      <c r="HJ429" s="22">
        <v>980.06888000000004</v>
      </c>
      <c r="HK429" s="22">
        <v>987.18385999999998</v>
      </c>
      <c r="HL429" s="22">
        <v>1195.1511</v>
      </c>
      <c r="HM429" s="22" t="s">
        <v>53</v>
      </c>
      <c r="HN429" s="22" t="s">
        <v>42</v>
      </c>
      <c r="HO429" s="22">
        <v>1131.8688</v>
      </c>
      <c r="HP429" s="22">
        <v>1220.4016999999999</v>
      </c>
      <c r="HQ429" s="22">
        <v>1078.748</v>
      </c>
      <c r="HR429" s="22">
        <v>1204.0361</v>
      </c>
      <c r="HS429" s="22">
        <v>1204.4102</v>
      </c>
      <c r="HT429" s="22">
        <v>1289.8565000000001</v>
      </c>
      <c r="HU429" s="22">
        <v>1067.5153</v>
      </c>
      <c r="HV429" s="22">
        <v>1073.9958999999999</v>
      </c>
      <c r="HW429" s="22">
        <v>1236.693</v>
      </c>
      <c r="HX429" s="22">
        <v>1311.2532000000001</v>
      </c>
      <c r="HY429" s="22">
        <v>1410.5923</v>
      </c>
      <c r="HZ429" s="22">
        <v>1241.5133000000001</v>
      </c>
      <c r="IA429" s="22">
        <v>1378.0350000000001</v>
      </c>
      <c r="IB429" s="22">
        <v>1378.9087</v>
      </c>
      <c r="IC429" s="22">
        <v>1578.4445000000001</v>
      </c>
      <c r="ID429" s="22">
        <v>1215.2825</v>
      </c>
      <c r="IE429" s="22">
        <v>1230.4160999999999</v>
      </c>
      <c r="IF429" s="22">
        <v>1426.3276000000001</v>
      </c>
      <c r="IG429" s="22">
        <v>1214.1419000000001</v>
      </c>
      <c r="IH429" s="22">
        <v>1306.8848</v>
      </c>
      <c r="II429" s="22">
        <v>1151.6863000000001</v>
      </c>
      <c r="IJ429" s="22">
        <v>1280.2057</v>
      </c>
      <c r="IK429" s="22">
        <v>1280.9024999999999</v>
      </c>
      <c r="IL429" s="22">
        <v>1440.0485000000001</v>
      </c>
      <c r="IM429" s="22">
        <v>1130.7651000000001</v>
      </c>
      <c r="IN429" s="22">
        <v>1142.8353999999999</v>
      </c>
      <c r="IO429" s="22">
        <v>1322.1727000000001</v>
      </c>
      <c r="IP429" s="22">
        <v>1040.0191</v>
      </c>
      <c r="IQ429" s="22">
        <v>1123.5809999999999</v>
      </c>
      <c r="IR429" s="22">
        <v>992.08738000000005</v>
      </c>
      <c r="IS429" s="22">
        <v>1111.2244000000001</v>
      </c>
      <c r="IT429" s="22">
        <v>1111.4786999999999</v>
      </c>
      <c r="IU429" s="22">
        <v>1169.5599</v>
      </c>
      <c r="IV429" s="22">
        <v>984.45207000000005</v>
      </c>
      <c r="IW429" s="22">
        <v>988.85720000000003</v>
      </c>
      <c r="IX429" s="22">
        <v>1144.1365000000001</v>
      </c>
      <c r="IY429" s="22">
        <v>1207.8975</v>
      </c>
      <c r="IZ429" s="22">
        <v>1301.5134</v>
      </c>
      <c r="JA429" s="22">
        <v>1144.2718</v>
      </c>
      <c r="JB429" s="22">
        <v>1273.7677000000001</v>
      </c>
      <c r="JC429" s="22">
        <v>1274.4971</v>
      </c>
      <c r="JD429" s="22">
        <v>1441.0962</v>
      </c>
      <c r="JE429" s="22">
        <v>1122.3708999999999</v>
      </c>
      <c r="JF429" s="22">
        <v>1135.0064</v>
      </c>
      <c r="JG429" s="22">
        <v>1321.4748999999999</v>
      </c>
      <c r="JH429" s="22">
        <v>1118.5989</v>
      </c>
      <c r="JI429" s="22">
        <v>1206.1818000000001</v>
      </c>
      <c r="JJ429" s="22">
        <v>1061.7515000000001</v>
      </c>
      <c r="JK429" s="22">
        <v>1183.9747</v>
      </c>
      <c r="JL429" s="22">
        <v>1184.5372</v>
      </c>
      <c r="JM429" s="22">
        <v>1313.0098</v>
      </c>
      <c r="JN429" s="22">
        <v>1044.8625999999999</v>
      </c>
      <c r="JO429" s="22">
        <v>1054.6066000000001</v>
      </c>
      <c r="JP429" s="22">
        <v>1225.779</v>
      </c>
      <c r="JQ429" s="22">
        <v>1150.1456000000001</v>
      </c>
      <c r="JR429" s="22">
        <v>1071.5608</v>
      </c>
      <c r="JS429" s="22">
        <v>1033.2529</v>
      </c>
      <c r="JT429" s="22">
        <v>1060.423</v>
      </c>
      <c r="JU429" s="22">
        <v>1123.2553</v>
      </c>
      <c r="JV429" s="22">
        <v>1203.2910999999999</v>
      </c>
      <c r="JW429" s="22">
        <v>1022.7315</v>
      </c>
      <c r="JX429" s="22">
        <v>1028.8018</v>
      </c>
      <c r="JY429" s="22">
        <v>1236.5287000000001</v>
      </c>
      <c r="JZ429" s="22">
        <v>1289.3688999999999</v>
      </c>
      <c r="KA429" s="22">
        <v>1209.0659000000001</v>
      </c>
      <c r="KB429" s="22">
        <v>1155.9233999999999</v>
      </c>
      <c r="KC429" s="22">
        <v>1186.5328999999999</v>
      </c>
      <c r="KD429" s="22">
        <v>1253.6773000000001</v>
      </c>
      <c r="KE429" s="22">
        <v>1415.5976000000001</v>
      </c>
      <c r="KF429" s="22">
        <v>1134.6375</v>
      </c>
      <c r="KG429" s="22">
        <v>1146.9182000000001</v>
      </c>
      <c r="KH429" s="22">
        <v>1382.0253</v>
      </c>
      <c r="KI429" s="22">
        <v>1211.5753999999999</v>
      </c>
      <c r="KJ429" s="22">
        <v>1134.1415</v>
      </c>
      <c r="KK429" s="22">
        <v>1086.8715999999999</v>
      </c>
      <c r="KL429" s="22">
        <v>1115.5797</v>
      </c>
      <c r="KM429" s="22">
        <v>1179.4909</v>
      </c>
      <c r="KN429" s="22">
        <v>1312.8747000000001</v>
      </c>
      <c r="KO429" s="22">
        <v>1069.3371</v>
      </c>
      <c r="KP429" s="22">
        <v>1079.4535000000001</v>
      </c>
      <c r="KQ429" s="22">
        <v>1299.5236</v>
      </c>
      <c r="KR429" s="22">
        <v>1059.5641000000001</v>
      </c>
      <c r="KS429" s="22">
        <v>983.36695999999995</v>
      </c>
      <c r="KT429" s="22">
        <v>950.50846999999999</v>
      </c>
      <c r="KU429" s="22">
        <v>975.98181</v>
      </c>
      <c r="KV429" s="22">
        <v>1036.0055</v>
      </c>
      <c r="KW429" s="22">
        <v>1089.0745999999999</v>
      </c>
      <c r="KX429" s="22">
        <v>943.53206</v>
      </c>
      <c r="KY429" s="22">
        <v>947.55705999999998</v>
      </c>
      <c r="KZ429" s="22">
        <v>1146.2245</v>
      </c>
      <c r="LA429" s="22">
        <v>1198.5763999999999</v>
      </c>
      <c r="LB429" s="22">
        <v>1120.3607999999999</v>
      </c>
      <c r="LC429" s="22">
        <v>1073.0803000000001</v>
      </c>
      <c r="LD429" s="22">
        <v>1101.9833000000001</v>
      </c>
      <c r="LE429" s="22">
        <v>1166.4417000000001</v>
      </c>
      <c r="LF429" s="22">
        <v>1298.5011</v>
      </c>
      <c r="LG429" s="22">
        <v>1055.7199000000001</v>
      </c>
      <c r="LH429" s="22">
        <v>1065.7358999999999</v>
      </c>
      <c r="LI429" s="22">
        <v>1291.6855</v>
      </c>
      <c r="LJ429" s="22">
        <v>1118.3486</v>
      </c>
      <c r="LK429" s="22">
        <v>1043.2528</v>
      </c>
      <c r="LL429" s="22">
        <v>1001.8183</v>
      </c>
      <c r="LM429" s="22">
        <v>1028.7633000000001</v>
      </c>
      <c r="LN429" s="22">
        <v>1089.8194000000001</v>
      </c>
      <c r="LO429" s="22">
        <v>1193.9393</v>
      </c>
      <c r="LP429" s="22">
        <v>988.13075000000003</v>
      </c>
      <c r="LQ429" s="22">
        <v>996.02764999999999</v>
      </c>
      <c r="LR429" s="22">
        <v>1206.5066999999999</v>
      </c>
      <c r="LS429" s="22" t="s">
        <v>53</v>
      </c>
      <c r="LT429" s="22" t="s">
        <v>42</v>
      </c>
      <c r="LU429" s="22">
        <v>579.23089000000004</v>
      </c>
      <c r="LV429" s="22">
        <v>574.54688999999996</v>
      </c>
      <c r="LW429" s="22">
        <v>572.90043000000003</v>
      </c>
      <c r="LX429" s="22">
        <v>532.17038000000002</v>
      </c>
      <c r="LY429" s="22">
        <v>541.53688999999997</v>
      </c>
      <c r="LZ429" s="22">
        <v>552.54687999999999</v>
      </c>
      <c r="MA429" s="22">
        <v>775.92078000000004</v>
      </c>
      <c r="MB429" s="22">
        <v>502.80587000000003</v>
      </c>
      <c r="MC429" s="22">
        <v>519.74748999999997</v>
      </c>
      <c r="MD429" s="22" t="s">
        <v>53</v>
      </c>
      <c r="ME429" s="22" t="s">
        <v>42</v>
      </c>
      <c r="MF429" s="22">
        <v>2601.0770000000002</v>
      </c>
      <c r="MG429" s="22">
        <v>2512.0879</v>
      </c>
      <c r="MH429" s="22">
        <v>2394.9580000000001</v>
      </c>
      <c r="MI429" s="22">
        <v>2440.7177999999999</v>
      </c>
      <c r="MJ429" s="22">
        <v>2527.3503000000001</v>
      </c>
      <c r="MK429" s="22">
        <v>3040.2107000000001</v>
      </c>
      <c r="ML429" s="22">
        <v>2327.5378999999998</v>
      </c>
      <c r="MM429" s="22">
        <v>2366.4353999999998</v>
      </c>
      <c r="MN429" s="22">
        <v>2626.5412999999999</v>
      </c>
      <c r="MO429" s="22">
        <v>2852.7262999999998</v>
      </c>
      <c r="MP429" s="22">
        <v>2763.7150999999999</v>
      </c>
      <c r="MQ429" s="22">
        <v>2646.5625</v>
      </c>
      <c r="MR429" s="22">
        <v>2692.3323999999998</v>
      </c>
      <c r="MS429" s="22">
        <v>2778.9850000000001</v>
      </c>
      <c r="MT429" s="22">
        <v>3291.9360999999999</v>
      </c>
      <c r="MU429" s="22">
        <v>2579.1305000000002</v>
      </c>
      <c r="MV429" s="22">
        <v>2618.0349000000001</v>
      </c>
      <c r="MW429" s="22">
        <v>2878.424</v>
      </c>
      <c r="MX429" s="22" t="s">
        <v>53</v>
      </c>
      <c r="MY429" s="22" t="s">
        <v>42</v>
      </c>
      <c r="MZ429" s="22">
        <v>6.3277263000000001</v>
      </c>
      <c r="NA429" s="22">
        <v>6.2744166000000003</v>
      </c>
      <c r="NB429" s="22">
        <v>6.3233683999999997</v>
      </c>
      <c r="NC429" s="22">
        <v>6.2393732999999996</v>
      </c>
      <c r="ND429" s="22">
        <v>6.2586870000000001</v>
      </c>
      <c r="NE429" s="22">
        <v>6.2809365000000001</v>
      </c>
      <c r="NF429" s="22">
        <v>6.7433807000000003</v>
      </c>
      <c r="NG429" s="22">
        <v>6.1785807999999998</v>
      </c>
      <c r="NH429" s="22">
        <v>6.2136545999999999</v>
      </c>
      <c r="NI429" s="22">
        <v>4.4744520000000003</v>
      </c>
      <c r="NJ429" s="22">
        <v>4.4212275999999999</v>
      </c>
      <c r="NK429" s="22">
        <v>4.4701009999999997</v>
      </c>
      <c r="NL429" s="22">
        <v>4.3862402999999999</v>
      </c>
      <c r="NM429" s="22">
        <v>4.4055232000000002</v>
      </c>
      <c r="NN429" s="22">
        <v>4.4277369000000002</v>
      </c>
      <c r="NO429" s="22">
        <v>4.8894412000000003</v>
      </c>
      <c r="NP429" s="22">
        <v>4.3255451000000003</v>
      </c>
      <c r="NQ429" s="22">
        <v>4.3605627</v>
      </c>
      <c r="NR429" s="22">
        <v>7.8884642999999999</v>
      </c>
      <c r="NS429" s="22">
        <v>6.0345912000000004</v>
      </c>
      <c r="NT429" s="22" t="s">
        <v>53</v>
      </c>
      <c r="NU429" s="22" t="s">
        <v>42</v>
      </c>
      <c r="NV429" s="22">
        <v>0.12353111999999999</v>
      </c>
      <c r="NW429" s="22">
        <v>0.13871638999999999</v>
      </c>
      <c r="NX429" s="22">
        <v>8.9462414000000004E-2</v>
      </c>
      <c r="NY429" s="22">
        <v>9.7594547000000004E-2</v>
      </c>
      <c r="NZ429" s="22">
        <v>6.3149728000000002E-2</v>
      </c>
      <c r="OA429" s="22">
        <v>8.9462414000000004E-2</v>
      </c>
      <c r="OB429" s="22">
        <v>9.7594547000000004E-2</v>
      </c>
      <c r="OC429" s="22">
        <v>6.3149728000000002E-2</v>
      </c>
      <c r="OD429" s="22">
        <v>0.12990867</v>
      </c>
      <c r="OE429" s="22">
        <v>0.12990867</v>
      </c>
      <c r="OF429" s="22">
        <v>5.0921455</v>
      </c>
      <c r="OG429" s="22">
        <v>0.53217106999999997</v>
      </c>
      <c r="OH429" s="22">
        <v>6.7846123</v>
      </c>
      <c r="OI429" s="22">
        <v>0.24086080000000001</v>
      </c>
      <c r="OJ429" s="22" t="s">
        <v>53</v>
      </c>
      <c r="OK429" s="22" t="s">
        <v>42</v>
      </c>
      <c r="OL429" s="22">
        <v>334.53868999999997</v>
      </c>
      <c r="OM429" s="22">
        <v>385.84282999999999</v>
      </c>
      <c r="ON429" s="22">
        <v>308.59692999999999</v>
      </c>
      <c r="OO429" s="22">
        <v>383.13914</v>
      </c>
      <c r="OP429" s="22">
        <v>383.13914</v>
      </c>
      <c r="OQ429" s="22">
        <v>383.13914</v>
      </c>
      <c r="OR429" s="22">
        <v>308.59692999999999</v>
      </c>
      <c r="OS429" s="22">
        <v>308.59692999999999</v>
      </c>
      <c r="OT429" s="22">
        <v>334.53868999999997</v>
      </c>
      <c r="OU429" s="22">
        <v>390.63618000000002</v>
      </c>
      <c r="OV429" s="22">
        <v>340.35082999999997</v>
      </c>
      <c r="OW429" s="22">
        <v>324.78359999999998</v>
      </c>
      <c r="OX429" s="22">
        <v>340.35082999999997</v>
      </c>
      <c r="OY429" s="22">
        <v>378.67860000000002</v>
      </c>
      <c r="OZ429" s="22">
        <v>378.67860000000002</v>
      </c>
      <c r="PA429" s="22">
        <v>324.78359999999998</v>
      </c>
      <c r="PB429" s="22">
        <v>324.78359999999998</v>
      </c>
      <c r="PC429" s="22">
        <v>390.63618000000002</v>
      </c>
    </row>
    <row r="430" spans="1:419">
      <c r="A430" s="22" t="s">
        <v>54</v>
      </c>
      <c r="B430" s="22" t="s">
        <v>42</v>
      </c>
      <c r="C430" s="22">
        <v>3398.4929999999999</v>
      </c>
      <c r="D430" s="22">
        <v>3619.0576999999998</v>
      </c>
      <c r="E430" s="22">
        <v>3343.1073000000001</v>
      </c>
      <c r="F430" s="22">
        <v>3537.7186000000002</v>
      </c>
      <c r="G430" s="22">
        <v>3663.3638999999998</v>
      </c>
      <c r="H430" s="22">
        <v>3696.6237000000001</v>
      </c>
      <c r="I430" s="22">
        <v>3162.9699000000001</v>
      </c>
      <c r="J430" s="22">
        <v>3225.3069999999998</v>
      </c>
      <c r="K430" s="22">
        <v>3441.5839000000001</v>
      </c>
      <c r="L430" s="22">
        <v>3818.6655000000001</v>
      </c>
      <c r="M430" s="22">
        <v>4169.0749999999998</v>
      </c>
      <c r="N430" s="22">
        <v>3804.6777999999999</v>
      </c>
      <c r="O430" s="22">
        <v>3971.2881000000002</v>
      </c>
      <c r="P430" s="22">
        <v>4203.7804999999998</v>
      </c>
      <c r="Q430" s="22">
        <v>4265.3240999999998</v>
      </c>
      <c r="R430" s="22">
        <v>3471.3539000000001</v>
      </c>
      <c r="S430" s="22">
        <v>3586.7015999999999</v>
      </c>
      <c r="T430" s="22">
        <v>3950.4331999999999</v>
      </c>
      <c r="U430" s="22">
        <v>3597.6507999999999</v>
      </c>
      <c r="V430" s="22">
        <v>3898.7195999999999</v>
      </c>
      <c r="W430" s="22">
        <v>3572.4382999999998</v>
      </c>
      <c r="X430" s="22">
        <v>3741.5374000000002</v>
      </c>
      <c r="Y430" s="22">
        <v>3936.3359999999998</v>
      </c>
      <c r="Z430" s="22">
        <v>3987.9014999999999</v>
      </c>
      <c r="AA430" s="22">
        <v>3293.1559999999999</v>
      </c>
      <c r="AB430" s="22">
        <v>3389.8024999999998</v>
      </c>
      <c r="AC430" s="22">
        <v>3697.9666000000002</v>
      </c>
      <c r="AD430" s="22">
        <v>2428.0735</v>
      </c>
      <c r="AE430" s="22">
        <v>2602.0275000000001</v>
      </c>
      <c r="AF430" s="22">
        <v>2353.0479</v>
      </c>
      <c r="AG430" s="22">
        <v>2553.9603999999999</v>
      </c>
      <c r="AH430" s="22">
        <v>2616.9807000000001</v>
      </c>
      <c r="AI430" s="22">
        <v>2633.6628999999998</v>
      </c>
      <c r="AJ430" s="22">
        <v>2262.6959999999999</v>
      </c>
      <c r="AK430" s="22">
        <v>2293.9625000000001</v>
      </c>
      <c r="AL430" s="22">
        <v>2476.7433999999998</v>
      </c>
      <c r="AM430" s="22">
        <v>2820.2759999999998</v>
      </c>
      <c r="AN430" s="22">
        <v>3114.6178</v>
      </c>
      <c r="AO430" s="22">
        <v>2783.5124999999998</v>
      </c>
      <c r="AP430" s="22">
        <v>2958.6840999999999</v>
      </c>
      <c r="AQ430" s="22">
        <v>3120.6952000000001</v>
      </c>
      <c r="AR430" s="22">
        <v>3163.5814999999998</v>
      </c>
      <c r="AS430" s="22">
        <v>2551.2375000000002</v>
      </c>
      <c r="AT430" s="22">
        <v>2631.6170000000002</v>
      </c>
      <c r="AU430" s="22">
        <v>2951.0990999999999</v>
      </c>
      <c r="AV430" s="22">
        <v>2612.3083000000001</v>
      </c>
      <c r="AW430" s="22">
        <v>2860.7341999999999</v>
      </c>
      <c r="AX430" s="22">
        <v>2565.1950999999999</v>
      </c>
      <c r="AY430" s="22">
        <v>2742.5068999999999</v>
      </c>
      <c r="AZ430" s="22">
        <v>2869.4987000000001</v>
      </c>
      <c r="BA430" s="22">
        <v>2903.1149999999998</v>
      </c>
      <c r="BB430" s="22">
        <v>2383.1271000000002</v>
      </c>
      <c r="BC430" s="22">
        <v>2446.1323000000002</v>
      </c>
      <c r="BD430" s="22">
        <v>2713.9151000000002</v>
      </c>
      <c r="BE430" s="22">
        <v>3427.2316999999998</v>
      </c>
      <c r="BF430" s="22">
        <v>3323.5319</v>
      </c>
      <c r="BG430" s="22">
        <v>3174.7082999999998</v>
      </c>
      <c r="BH430" s="22">
        <v>3262.6359000000002</v>
      </c>
      <c r="BI430" s="22">
        <v>3488.3155000000002</v>
      </c>
      <c r="BJ430" s="22">
        <v>3519.8768</v>
      </c>
      <c r="BK430" s="22">
        <v>3003.7705999999998</v>
      </c>
      <c r="BL430" s="22">
        <v>3062.9241000000002</v>
      </c>
      <c r="BM430" s="22">
        <v>3424.7970999999998</v>
      </c>
      <c r="BN430" s="22">
        <v>3820.5428999999999</v>
      </c>
      <c r="BO430" s="22">
        <v>3747.6354000000001</v>
      </c>
      <c r="BP430" s="22">
        <v>3580.8290999999999</v>
      </c>
      <c r="BQ430" s="22">
        <v>3648.4600999999998</v>
      </c>
      <c r="BR430" s="22">
        <v>3956.2914999999998</v>
      </c>
      <c r="BS430" s="22">
        <v>4007.6921000000002</v>
      </c>
      <c r="BT430" s="22">
        <v>3302.4398999999999</v>
      </c>
      <c r="BU430" s="22">
        <v>3398.7773000000002</v>
      </c>
      <c r="BV430" s="22">
        <v>3836.3932</v>
      </c>
      <c r="BW430" s="22">
        <v>3599.6698999999999</v>
      </c>
      <c r="BX430" s="22">
        <v>3520.9911000000002</v>
      </c>
      <c r="BY430" s="22">
        <v>3365.0435000000002</v>
      </c>
      <c r="BZ430" s="22">
        <v>3435.7786000000001</v>
      </c>
      <c r="CA430" s="22">
        <v>3710.2471999999998</v>
      </c>
      <c r="CB430" s="22">
        <v>3754.4113000000002</v>
      </c>
      <c r="CC430" s="22">
        <v>3125.8481999999999</v>
      </c>
      <c r="CD430" s="22">
        <v>3208.6224999999999</v>
      </c>
      <c r="CE430" s="22">
        <v>3591.9866000000002</v>
      </c>
      <c r="CF430" s="22">
        <v>2466.8451</v>
      </c>
      <c r="CG430" s="22">
        <v>2340.5254</v>
      </c>
      <c r="CH430" s="22">
        <v>2208.6251999999999</v>
      </c>
      <c r="CI430" s="22">
        <v>2311.1154000000001</v>
      </c>
      <c r="CJ430" s="22">
        <v>2467.5376999999999</v>
      </c>
      <c r="CK430" s="22">
        <v>2482.7802999999999</v>
      </c>
      <c r="CL430" s="22">
        <v>2126.0702000000001</v>
      </c>
      <c r="CM430" s="22">
        <v>2154.6386000000002</v>
      </c>
      <c r="CN430" s="22">
        <v>2473.3778000000002</v>
      </c>
      <c r="CO430" s="22">
        <v>2825.0754000000002</v>
      </c>
      <c r="CP430" s="22">
        <v>2727.6179999999999</v>
      </c>
      <c r="CQ430" s="22">
        <v>2579.4335999999998</v>
      </c>
      <c r="CR430" s="22">
        <v>2662.846</v>
      </c>
      <c r="CS430" s="22">
        <v>2894.9002</v>
      </c>
      <c r="CT430" s="22">
        <v>2928.4703</v>
      </c>
      <c r="CU430" s="22">
        <v>2397.6156999999998</v>
      </c>
      <c r="CV430" s="22">
        <v>2460.5344</v>
      </c>
      <c r="CW430" s="22">
        <v>2848.5205000000001</v>
      </c>
      <c r="CX430" s="22">
        <v>2626.9548</v>
      </c>
      <c r="CY430" s="22">
        <v>2523.8672999999999</v>
      </c>
      <c r="CZ430" s="22">
        <v>2385.3524000000002</v>
      </c>
      <c r="DA430" s="22">
        <v>2471.8793000000001</v>
      </c>
      <c r="DB430" s="22">
        <v>2673.6024000000002</v>
      </c>
      <c r="DC430" s="22">
        <v>2700.5468000000001</v>
      </c>
      <c r="DD430" s="22">
        <v>2239.4198000000001</v>
      </c>
      <c r="DE430" s="22">
        <v>2289.9203000000002</v>
      </c>
      <c r="DF430" s="22">
        <v>2628.6140999999998</v>
      </c>
      <c r="DG430" s="22" t="s">
        <v>54</v>
      </c>
      <c r="DH430" s="22" t="s">
        <v>42</v>
      </c>
      <c r="DI430" s="22">
        <v>3438.2609000000002</v>
      </c>
      <c r="DJ430" s="22">
        <v>3668.3917999999999</v>
      </c>
      <c r="DK430" s="22">
        <v>3384.7002000000002</v>
      </c>
      <c r="DL430" s="22">
        <v>3581.3560000000002</v>
      </c>
      <c r="DM430" s="22">
        <v>3717.3155000000002</v>
      </c>
      <c r="DN430" s="22">
        <v>3753.3056000000001</v>
      </c>
      <c r="DO430" s="22">
        <v>3189.7752999999998</v>
      </c>
      <c r="DP430" s="22">
        <v>3257.2296999999999</v>
      </c>
      <c r="DQ430" s="22">
        <v>3481.2404000000001</v>
      </c>
      <c r="DR430" s="22">
        <v>3938.0039999999999</v>
      </c>
      <c r="DS430" s="22">
        <v>4241.5928999999996</v>
      </c>
      <c r="DT430" s="22">
        <v>3927.1286</v>
      </c>
      <c r="DU430" s="22">
        <v>4096.1003000000001</v>
      </c>
      <c r="DV430" s="22">
        <v>4344.2597999999998</v>
      </c>
      <c r="DW430" s="22">
        <v>4409.9506000000001</v>
      </c>
      <c r="DX430" s="22">
        <v>3571.3429000000001</v>
      </c>
      <c r="DY430" s="22">
        <v>3694.4636</v>
      </c>
      <c r="DZ430" s="22">
        <v>4011.7505000000001</v>
      </c>
      <c r="EA430" s="22">
        <v>3682.4434999999999</v>
      </c>
      <c r="EB430" s="22">
        <v>3955.0387999999998</v>
      </c>
      <c r="EC430" s="22">
        <v>3660.0509000000002</v>
      </c>
      <c r="ED430" s="22">
        <v>3830.8789999999999</v>
      </c>
      <c r="EE430" s="22">
        <v>4039.1709999999998</v>
      </c>
      <c r="EF430" s="22">
        <v>4094.3083999999999</v>
      </c>
      <c r="EG430" s="22">
        <v>3361.4229999999998</v>
      </c>
      <c r="EH430" s="22">
        <v>3464.7640999999999</v>
      </c>
      <c r="EI430" s="22">
        <v>3744.0266999999999</v>
      </c>
      <c r="EJ430" s="22">
        <v>2428.0735</v>
      </c>
      <c r="EK430" s="22">
        <v>2602.0275000000001</v>
      </c>
      <c r="EL430" s="22">
        <v>2353.0479</v>
      </c>
      <c r="EM430" s="22">
        <v>2553.9603999999999</v>
      </c>
      <c r="EN430" s="22">
        <v>2616.9807000000001</v>
      </c>
      <c r="EO430" s="22">
        <v>2633.6628999999998</v>
      </c>
      <c r="EP430" s="22">
        <v>2262.6959999999999</v>
      </c>
      <c r="EQ430" s="22">
        <v>2293.9625000000001</v>
      </c>
      <c r="ER430" s="22">
        <v>2476.7433999999998</v>
      </c>
      <c r="ES430" s="22">
        <v>2874.7986999999998</v>
      </c>
      <c r="ET430" s="22">
        <v>3114.6178</v>
      </c>
      <c r="EU430" s="22">
        <v>2838.3636999999999</v>
      </c>
      <c r="EV430" s="22">
        <v>3013.9735000000001</v>
      </c>
      <c r="EW430" s="22">
        <v>3177.9612999999999</v>
      </c>
      <c r="EX430" s="22">
        <v>3221.3708000000001</v>
      </c>
      <c r="EY430" s="22">
        <v>2603.2548000000002</v>
      </c>
      <c r="EZ430" s="22">
        <v>2684.6149999999998</v>
      </c>
      <c r="FA430" s="22">
        <v>2951.0990999999999</v>
      </c>
      <c r="FB430" s="22">
        <v>2648.4548</v>
      </c>
      <c r="FC430" s="22">
        <v>2860.7341999999999</v>
      </c>
      <c r="FD430" s="22">
        <v>2601.5594000000001</v>
      </c>
      <c r="FE430" s="22">
        <v>2779.1617000000001</v>
      </c>
      <c r="FF430" s="22">
        <v>2907.4639999999999</v>
      </c>
      <c r="FG430" s="22">
        <v>2941.4270999999999</v>
      </c>
      <c r="FH430" s="22">
        <v>2417.6127000000001</v>
      </c>
      <c r="FI430" s="22">
        <v>2481.268</v>
      </c>
      <c r="FJ430" s="22">
        <v>2713.9151000000002</v>
      </c>
      <c r="FK430" s="22">
        <v>3465.5796999999998</v>
      </c>
      <c r="FL430" s="22">
        <v>3363.4648999999999</v>
      </c>
      <c r="FM430" s="22">
        <v>3210.1932000000002</v>
      </c>
      <c r="FN430" s="22">
        <v>3297.4052999999999</v>
      </c>
      <c r="FO430" s="22">
        <v>3535.7646</v>
      </c>
      <c r="FP430" s="22">
        <v>3570.002</v>
      </c>
      <c r="FQ430" s="22">
        <v>3024.7611000000002</v>
      </c>
      <c r="FR430" s="22">
        <v>3088.9304999999999</v>
      </c>
      <c r="FS430" s="22">
        <v>3461.8892999999998</v>
      </c>
      <c r="FT430" s="22">
        <v>3850.2761999999998</v>
      </c>
      <c r="FU430" s="22">
        <v>3780.2889</v>
      </c>
      <c r="FV430" s="22">
        <v>3609.5001999999999</v>
      </c>
      <c r="FW430" s="22">
        <v>3675.4193</v>
      </c>
      <c r="FX430" s="22">
        <v>3996.5045</v>
      </c>
      <c r="FY430" s="22">
        <v>4050.8564000000001</v>
      </c>
      <c r="FZ430" s="22">
        <v>3315.1266999999998</v>
      </c>
      <c r="GA430" s="22">
        <v>3416.9956000000002</v>
      </c>
      <c r="GB430" s="22">
        <v>3865.1698000000001</v>
      </c>
      <c r="GC430" s="22">
        <v>3642.1806999999999</v>
      </c>
      <c r="GD430" s="22">
        <v>3565.6909999999998</v>
      </c>
      <c r="GE430" s="22">
        <v>3405.1233000000002</v>
      </c>
      <c r="GF430" s="22">
        <v>3474.7278999999999</v>
      </c>
      <c r="GG430" s="22">
        <v>3763.0540000000001</v>
      </c>
      <c r="GH430" s="22">
        <v>3810.1985</v>
      </c>
      <c r="GI430" s="22">
        <v>3149.7858000000001</v>
      </c>
      <c r="GJ430" s="22">
        <v>3238.1460999999999</v>
      </c>
      <c r="GK430" s="22">
        <v>3633.1149999999998</v>
      </c>
      <c r="GL430" s="22">
        <v>2466.8451</v>
      </c>
      <c r="GM430" s="22">
        <v>2340.5254</v>
      </c>
      <c r="GN430" s="22">
        <v>2208.6251999999999</v>
      </c>
      <c r="GO430" s="22">
        <v>2311.1154000000001</v>
      </c>
      <c r="GP430" s="22">
        <v>2467.5376999999999</v>
      </c>
      <c r="GQ430" s="22">
        <v>2482.7802999999999</v>
      </c>
      <c r="GR430" s="22">
        <v>2126.0702000000001</v>
      </c>
      <c r="GS430" s="22">
        <v>2154.6386000000002</v>
      </c>
      <c r="GT430" s="22">
        <v>2473.3778000000002</v>
      </c>
      <c r="GU430" s="22">
        <v>2825.0754000000002</v>
      </c>
      <c r="GV430" s="22">
        <v>2727.6179999999999</v>
      </c>
      <c r="GW430" s="22">
        <v>2579.4335999999998</v>
      </c>
      <c r="GX430" s="22">
        <v>2662.846</v>
      </c>
      <c r="GY430" s="22">
        <v>2894.9002</v>
      </c>
      <c r="GZ430" s="22">
        <v>2928.4703</v>
      </c>
      <c r="HA430" s="22">
        <v>2397.6156999999998</v>
      </c>
      <c r="HB430" s="22">
        <v>2460.5344</v>
      </c>
      <c r="HC430" s="22">
        <v>2848.5205000000001</v>
      </c>
      <c r="HD430" s="22">
        <v>2626.9548</v>
      </c>
      <c r="HE430" s="22">
        <v>2523.8672999999999</v>
      </c>
      <c r="HF430" s="22">
        <v>2385.3524000000002</v>
      </c>
      <c r="HG430" s="22">
        <v>2471.8793000000001</v>
      </c>
      <c r="HH430" s="22">
        <v>2673.6024000000002</v>
      </c>
      <c r="HI430" s="22">
        <v>2700.5468000000001</v>
      </c>
      <c r="HJ430" s="22">
        <v>2239.4198000000001</v>
      </c>
      <c r="HK430" s="22">
        <v>2289.9203000000002</v>
      </c>
      <c r="HL430" s="22">
        <v>2628.6140999999998</v>
      </c>
      <c r="HM430" s="22" t="s">
        <v>54</v>
      </c>
      <c r="HN430" s="22" t="s">
        <v>42</v>
      </c>
      <c r="HO430" s="22">
        <v>3256.2539000000002</v>
      </c>
      <c r="HP430" s="22">
        <v>3453.4960999999998</v>
      </c>
      <c r="HQ430" s="22">
        <v>3189.6529</v>
      </c>
      <c r="HR430" s="22">
        <v>3389.5176000000001</v>
      </c>
      <c r="HS430" s="22">
        <v>3482.2298000000001</v>
      </c>
      <c r="HT430" s="22">
        <v>3506.7719000000002</v>
      </c>
      <c r="HU430" s="22">
        <v>3056.7316000000001</v>
      </c>
      <c r="HV430" s="22">
        <v>3102.7294000000002</v>
      </c>
      <c r="HW430" s="22">
        <v>3302.7867000000001</v>
      </c>
      <c r="HX430" s="22">
        <v>3808.2784999999999</v>
      </c>
      <c r="HY430" s="22">
        <v>4085.6965</v>
      </c>
      <c r="HZ430" s="22">
        <v>3789.4227999999998</v>
      </c>
      <c r="IA430" s="22">
        <v>3957.3220000000001</v>
      </c>
      <c r="IB430" s="22">
        <v>4173.8253999999997</v>
      </c>
      <c r="IC430" s="22">
        <v>4231.1364999999996</v>
      </c>
      <c r="ID430" s="22">
        <v>3479.0223000000001</v>
      </c>
      <c r="IE430" s="22">
        <v>3586.4373000000001</v>
      </c>
      <c r="IF430" s="22">
        <v>3891.8256999999999</v>
      </c>
      <c r="IG430" s="22">
        <v>3534.3015</v>
      </c>
      <c r="IH430" s="22">
        <v>3778.6102999999998</v>
      </c>
      <c r="II430" s="22">
        <v>3502.0686000000001</v>
      </c>
      <c r="IJ430" s="22">
        <v>3673.5756999999999</v>
      </c>
      <c r="IK430" s="22">
        <v>3846.2547</v>
      </c>
      <c r="IL430" s="22">
        <v>3891.9648999999999</v>
      </c>
      <c r="IM430" s="22">
        <v>3254.4989999999998</v>
      </c>
      <c r="IN430" s="22">
        <v>3340.1712000000002</v>
      </c>
      <c r="IO430" s="22">
        <v>3606.8886000000002</v>
      </c>
      <c r="IP430" s="22">
        <v>2428.0735</v>
      </c>
      <c r="IQ430" s="22">
        <v>2602.0275000000001</v>
      </c>
      <c r="IR430" s="22">
        <v>2353.0479</v>
      </c>
      <c r="IS430" s="22">
        <v>2553.9603999999999</v>
      </c>
      <c r="IT430" s="22">
        <v>2616.9807000000001</v>
      </c>
      <c r="IU430" s="22">
        <v>2633.6628999999998</v>
      </c>
      <c r="IV430" s="22">
        <v>2262.6959999999999</v>
      </c>
      <c r="IW430" s="22">
        <v>2293.9625000000001</v>
      </c>
      <c r="IX430" s="22">
        <v>2476.7433999999998</v>
      </c>
      <c r="IY430" s="22">
        <v>2946.9092999999998</v>
      </c>
      <c r="IZ430" s="22">
        <v>3196.7406000000001</v>
      </c>
      <c r="JA430" s="22">
        <v>2917.5828000000001</v>
      </c>
      <c r="JB430" s="22">
        <v>3087.4665</v>
      </c>
      <c r="JC430" s="22">
        <v>3268.2323000000001</v>
      </c>
      <c r="JD430" s="22">
        <v>3316.0832</v>
      </c>
      <c r="JE430" s="22">
        <v>2658.4193</v>
      </c>
      <c r="JF430" s="22">
        <v>2748.1035999999999</v>
      </c>
      <c r="JG430" s="22">
        <v>3030.6871000000001</v>
      </c>
      <c r="JH430" s="22">
        <v>2693.6395000000002</v>
      </c>
      <c r="JI430" s="22">
        <v>2912.5472</v>
      </c>
      <c r="JJ430" s="22">
        <v>2651.4391999999998</v>
      </c>
      <c r="JK430" s="22">
        <v>2825.2671</v>
      </c>
      <c r="JL430" s="22">
        <v>2964.6644000000001</v>
      </c>
      <c r="JM430" s="22">
        <v>3001.5646000000002</v>
      </c>
      <c r="JN430" s="22">
        <v>2451.5855999999999</v>
      </c>
      <c r="JO430" s="22">
        <v>2520.7455</v>
      </c>
      <c r="JP430" s="22">
        <v>2767.1941000000002</v>
      </c>
      <c r="JQ430" s="22">
        <v>3290.8616000000002</v>
      </c>
      <c r="JR430" s="22">
        <v>3173.9351000000001</v>
      </c>
      <c r="JS430" s="22">
        <v>3032.9452000000001</v>
      </c>
      <c r="JT430" s="22">
        <v>3129.5808000000002</v>
      </c>
      <c r="JU430" s="22">
        <v>3319.7105999999999</v>
      </c>
      <c r="JV430" s="22">
        <v>3342.6986000000002</v>
      </c>
      <c r="JW430" s="22">
        <v>2908.4404</v>
      </c>
      <c r="JX430" s="22">
        <v>2951.5257000000001</v>
      </c>
      <c r="JY430" s="22">
        <v>3293.2739000000001</v>
      </c>
      <c r="JZ430" s="22">
        <v>3706.7213000000002</v>
      </c>
      <c r="KA430" s="22">
        <v>3629.5216999999998</v>
      </c>
      <c r="KB430" s="22">
        <v>3469.7518</v>
      </c>
      <c r="KC430" s="22">
        <v>3539.7883999999999</v>
      </c>
      <c r="KD430" s="22">
        <v>3825.3013000000001</v>
      </c>
      <c r="KE430" s="22">
        <v>3871.8083999999999</v>
      </c>
      <c r="KF430" s="22">
        <v>3217.8665000000001</v>
      </c>
      <c r="KG430" s="22">
        <v>3305.0322000000001</v>
      </c>
      <c r="KH430" s="22">
        <v>3730.1886</v>
      </c>
      <c r="KI430" s="22">
        <v>3496.4784</v>
      </c>
      <c r="KJ430" s="22">
        <v>3410.0320999999999</v>
      </c>
      <c r="KK430" s="22">
        <v>3260.4272000000001</v>
      </c>
      <c r="KL430" s="22">
        <v>3336.1131999999998</v>
      </c>
      <c r="KM430" s="22">
        <v>3585.5248999999999</v>
      </c>
      <c r="KN430" s="22">
        <v>3623.8355999999999</v>
      </c>
      <c r="KO430" s="22">
        <v>3052.9337</v>
      </c>
      <c r="KP430" s="22">
        <v>3124.7374</v>
      </c>
      <c r="KQ430" s="22">
        <v>3512.7615999999998</v>
      </c>
      <c r="KR430" s="22">
        <v>2466.8451</v>
      </c>
      <c r="KS430" s="22">
        <v>2340.5254</v>
      </c>
      <c r="KT430" s="22">
        <v>2208.6251999999999</v>
      </c>
      <c r="KU430" s="22">
        <v>2311.1154000000001</v>
      </c>
      <c r="KV430" s="22">
        <v>2467.5376999999999</v>
      </c>
      <c r="KW430" s="22">
        <v>2482.7802999999999</v>
      </c>
      <c r="KX430" s="22">
        <v>2126.0702000000001</v>
      </c>
      <c r="KY430" s="22">
        <v>2154.6386000000002</v>
      </c>
      <c r="KZ430" s="22">
        <v>2473.3778000000002</v>
      </c>
      <c r="LA430" s="22">
        <v>2879.5106000000001</v>
      </c>
      <c r="LB430" s="22">
        <v>2790.7824999999998</v>
      </c>
      <c r="LC430" s="22">
        <v>2640.1905000000002</v>
      </c>
      <c r="LD430" s="22">
        <v>2717.5974999999999</v>
      </c>
      <c r="LE430" s="22">
        <v>2966.4863</v>
      </c>
      <c r="LF430" s="22">
        <v>3004.4167000000002</v>
      </c>
      <c r="LG430" s="22">
        <v>2434.7572</v>
      </c>
      <c r="LH430" s="22">
        <v>2505.848</v>
      </c>
      <c r="LI430" s="22">
        <v>2906.3198000000002</v>
      </c>
      <c r="LJ430" s="22">
        <v>2663.6075999999998</v>
      </c>
      <c r="LK430" s="22">
        <v>2566.4555</v>
      </c>
      <c r="LL430" s="22">
        <v>2426.3114</v>
      </c>
      <c r="LM430" s="22">
        <v>2508.7541000000001</v>
      </c>
      <c r="LN430" s="22">
        <v>2721.9054000000001</v>
      </c>
      <c r="LO430" s="22">
        <v>2751.8108999999999</v>
      </c>
      <c r="LP430" s="22">
        <v>2264.3411999999998</v>
      </c>
      <c r="LQ430" s="22">
        <v>2320.3914</v>
      </c>
      <c r="LR430" s="22">
        <v>2683.4139</v>
      </c>
      <c r="LS430" s="22" t="s">
        <v>54</v>
      </c>
      <c r="LT430" s="22" t="s">
        <v>42</v>
      </c>
      <c r="LU430" s="22">
        <v>2068.3299000000002</v>
      </c>
      <c r="LV430" s="22">
        <v>3923.6734000000001</v>
      </c>
      <c r="LW430" s="22">
        <v>4036.9477000000002</v>
      </c>
      <c r="LX430" s="22">
        <v>3985.2966999999999</v>
      </c>
      <c r="LY430" s="22">
        <v>3912.6212</v>
      </c>
      <c r="LZ430" s="22">
        <v>4171.4439000000002</v>
      </c>
      <c r="MA430" s="22">
        <v>4235.6017000000002</v>
      </c>
      <c r="MB430" s="22">
        <v>3637.8134</v>
      </c>
      <c r="MC430" s="22">
        <v>3758.0610000000001</v>
      </c>
      <c r="MD430" s="22" t="s">
        <v>54</v>
      </c>
      <c r="ME430" s="22" t="s">
        <v>42</v>
      </c>
      <c r="MF430" s="22">
        <v>7457.2547000000004</v>
      </c>
      <c r="MG430" s="22">
        <v>7547.6386000000002</v>
      </c>
      <c r="MH430" s="22">
        <v>7305.2731999999996</v>
      </c>
      <c r="MI430" s="22">
        <v>7263.4206999999997</v>
      </c>
      <c r="MJ430" s="22">
        <v>7959.3914999999997</v>
      </c>
      <c r="MK430" s="22">
        <v>8106.6962999999996</v>
      </c>
      <c r="ML430" s="22">
        <v>6507.4610000000002</v>
      </c>
      <c r="MM430" s="22">
        <v>6783.5463</v>
      </c>
      <c r="MN430" s="22">
        <v>7345.6607999999997</v>
      </c>
      <c r="MO430" s="22">
        <v>8311.7301000000007</v>
      </c>
      <c r="MP430" s="22">
        <v>8402.1172000000006</v>
      </c>
      <c r="MQ430" s="22">
        <v>8159.6986999999999</v>
      </c>
      <c r="MR430" s="22">
        <v>8117.8489</v>
      </c>
      <c r="MS430" s="22">
        <v>8813.9508999999998</v>
      </c>
      <c r="MT430" s="22">
        <v>8961.2816000000003</v>
      </c>
      <c r="MU430" s="22">
        <v>7361.7455</v>
      </c>
      <c r="MV430" s="22">
        <v>7637.8796000000002</v>
      </c>
      <c r="MW430" s="22">
        <v>8200.6687000000002</v>
      </c>
      <c r="MX430" s="22" t="s">
        <v>54</v>
      </c>
      <c r="MY430" s="22" t="s">
        <v>42</v>
      </c>
      <c r="MZ430" s="22">
        <v>30.953101</v>
      </c>
      <c r="NA430" s="22">
        <v>30.91742</v>
      </c>
      <c r="NB430" s="22">
        <v>31.186788</v>
      </c>
      <c r="NC430" s="22">
        <v>31.082034</v>
      </c>
      <c r="ND430" s="22">
        <v>30.929852</v>
      </c>
      <c r="NE430" s="22">
        <v>31.464908000000001</v>
      </c>
      <c r="NF430" s="22">
        <v>31.597733000000002</v>
      </c>
      <c r="NG430" s="22">
        <v>30.362649000000001</v>
      </c>
      <c r="NH430" s="22">
        <v>30.611594</v>
      </c>
      <c r="NI430" s="22">
        <v>22.392485000000001</v>
      </c>
      <c r="NJ430" s="22">
        <v>22.356860999999999</v>
      </c>
      <c r="NK430" s="22">
        <v>22.625798</v>
      </c>
      <c r="NL430" s="22">
        <v>22.521211000000001</v>
      </c>
      <c r="NM430" s="22">
        <v>22.369273</v>
      </c>
      <c r="NN430" s="22">
        <v>22.903473000000002</v>
      </c>
      <c r="NO430" s="22">
        <v>23.036085</v>
      </c>
      <c r="NP430" s="22">
        <v>21.802978</v>
      </c>
      <c r="NQ430" s="22">
        <v>22.051525000000002</v>
      </c>
      <c r="NR430" s="22">
        <v>34.970129</v>
      </c>
      <c r="NS430" s="22">
        <v>26.407171999999999</v>
      </c>
      <c r="NT430" s="22" t="s">
        <v>54</v>
      </c>
      <c r="NU430" s="22" t="s">
        <v>42</v>
      </c>
      <c r="NV430" s="22">
        <v>4.0095742000000003</v>
      </c>
      <c r="NW430" s="22">
        <v>2.9262874999999999</v>
      </c>
      <c r="NX430" s="22">
        <v>2.4015352000000001</v>
      </c>
      <c r="NY430" s="22">
        <v>2.6198347000000002</v>
      </c>
      <c r="NZ430" s="22">
        <v>1.6951955999999999</v>
      </c>
      <c r="OA430" s="22">
        <v>2.4015352000000001</v>
      </c>
      <c r="OB430" s="22">
        <v>2.6198347000000002</v>
      </c>
      <c r="OC430" s="22">
        <v>1.6951955999999999</v>
      </c>
      <c r="OD430" s="22">
        <v>4.2165768000000003</v>
      </c>
      <c r="OE430" s="22">
        <v>4.2165768000000003</v>
      </c>
      <c r="OF430" s="22">
        <v>10.962156</v>
      </c>
      <c r="OG430" s="22">
        <v>2.3892804000000001</v>
      </c>
      <c r="OH430" s="22">
        <v>15.198415000000001</v>
      </c>
      <c r="OI430" s="22">
        <v>1.9632246</v>
      </c>
      <c r="OJ430" s="22" t="s">
        <v>54</v>
      </c>
      <c r="OK430" s="22" t="s">
        <v>42</v>
      </c>
      <c r="OL430" s="22">
        <v>578.13406999999995</v>
      </c>
      <c r="OM430" s="22">
        <v>665.63666000000001</v>
      </c>
      <c r="ON430" s="22">
        <v>512.84978000000001</v>
      </c>
      <c r="OO430" s="22">
        <v>655.59146999999996</v>
      </c>
      <c r="OP430" s="22">
        <v>655.59146999999996</v>
      </c>
      <c r="OQ430" s="22">
        <v>655.59146999999996</v>
      </c>
      <c r="OR430" s="22">
        <v>512.84978000000001</v>
      </c>
      <c r="OS430" s="22">
        <v>512.84978000000001</v>
      </c>
      <c r="OT430" s="22">
        <v>578.13406999999995</v>
      </c>
      <c r="OU430" s="22">
        <v>700.72271999999998</v>
      </c>
      <c r="OV430" s="22">
        <v>598.87982999999997</v>
      </c>
      <c r="OW430" s="22">
        <v>518.69435999999996</v>
      </c>
      <c r="OX430" s="22">
        <v>598.87982999999997</v>
      </c>
      <c r="OY430" s="22">
        <v>662.23902999999996</v>
      </c>
      <c r="OZ430" s="22">
        <v>662.23902999999996</v>
      </c>
      <c r="PA430" s="22">
        <v>518.69435999999996</v>
      </c>
      <c r="PB430" s="22">
        <v>518.69435999999996</v>
      </c>
      <c r="PC430" s="22">
        <v>700.72271999999998</v>
      </c>
    </row>
    <row r="431" spans="1:419">
      <c r="A431" s="22" t="s">
        <v>55</v>
      </c>
      <c r="B431" s="22" t="s">
        <v>42</v>
      </c>
      <c r="C431" s="22">
        <v>261.58555000000001</v>
      </c>
      <c r="D431" s="22">
        <v>282.75918999999999</v>
      </c>
      <c r="E431" s="22">
        <v>124.61109</v>
      </c>
      <c r="F431" s="22">
        <v>258.61124000000001</v>
      </c>
      <c r="G431" s="22">
        <v>258.96587</v>
      </c>
      <c r="H431" s="22">
        <v>258.68741999999997</v>
      </c>
      <c r="I431" s="22">
        <v>123.59177</v>
      </c>
      <c r="J431" s="22">
        <v>124.12633</v>
      </c>
      <c r="K431" s="22">
        <v>260.92282999999998</v>
      </c>
      <c r="L431" s="22">
        <v>276.8571</v>
      </c>
      <c r="M431" s="22">
        <v>300.58978999999999</v>
      </c>
      <c r="N431" s="22">
        <v>132.58076</v>
      </c>
      <c r="O431" s="22">
        <v>273.42583000000002</v>
      </c>
      <c r="P431" s="22">
        <v>274.08202999999997</v>
      </c>
      <c r="Q431" s="22">
        <v>273.5668</v>
      </c>
      <c r="R431" s="22">
        <v>130.69461999999999</v>
      </c>
      <c r="S431" s="22">
        <v>131.68376000000001</v>
      </c>
      <c r="T431" s="22">
        <v>277.31461999999999</v>
      </c>
      <c r="U431" s="22">
        <v>263.56403</v>
      </c>
      <c r="V431" s="22">
        <v>285.77062999999998</v>
      </c>
      <c r="W431" s="22">
        <v>126.03318</v>
      </c>
      <c r="X431" s="22">
        <v>260.37311999999997</v>
      </c>
      <c r="Y431" s="22">
        <v>260.92293000000001</v>
      </c>
      <c r="Z431" s="22">
        <v>260.49122999999997</v>
      </c>
      <c r="AA431" s="22">
        <v>124.45283000000001</v>
      </c>
      <c r="AB431" s="22">
        <v>125.2816</v>
      </c>
      <c r="AC431" s="22">
        <v>263.65953000000002</v>
      </c>
      <c r="AD431" s="22">
        <v>241.63638</v>
      </c>
      <c r="AE431" s="22">
        <v>261.31977000000001</v>
      </c>
      <c r="AF431" s="22">
        <v>114.64668</v>
      </c>
      <c r="AG431" s="22">
        <v>239.03818000000001</v>
      </c>
      <c r="AH431" s="22">
        <v>239.21606</v>
      </c>
      <c r="AI431" s="22">
        <v>239.07639</v>
      </c>
      <c r="AJ431" s="22">
        <v>114.13542</v>
      </c>
      <c r="AK431" s="22">
        <v>114.40354000000001</v>
      </c>
      <c r="AL431" s="22">
        <v>241.16722999999999</v>
      </c>
      <c r="AM431" s="22">
        <v>256.00067999999999</v>
      </c>
      <c r="AN431" s="22">
        <v>278.0718</v>
      </c>
      <c r="AO431" s="22">
        <v>122.1324</v>
      </c>
      <c r="AP431" s="22">
        <v>252.97698</v>
      </c>
      <c r="AQ431" s="22">
        <v>253.43424999999999</v>
      </c>
      <c r="AR431" s="22">
        <v>253.0752</v>
      </c>
      <c r="AS431" s="22">
        <v>120.81805</v>
      </c>
      <c r="AT431" s="22">
        <v>121.50733</v>
      </c>
      <c r="AU431" s="22">
        <v>256.56837000000002</v>
      </c>
      <c r="AV431" s="22">
        <v>243.46661</v>
      </c>
      <c r="AW431" s="22">
        <v>264.10556000000003</v>
      </c>
      <c r="AX431" s="22">
        <v>115.96221</v>
      </c>
      <c r="AY431" s="22">
        <v>240.66803999999999</v>
      </c>
      <c r="AZ431" s="22">
        <v>241.02646999999999</v>
      </c>
      <c r="BA431" s="22">
        <v>240.74503000000001</v>
      </c>
      <c r="BB431" s="22">
        <v>114.93196</v>
      </c>
      <c r="BC431" s="22">
        <v>115.47225</v>
      </c>
      <c r="BD431" s="22">
        <v>243.69886</v>
      </c>
      <c r="BE431" s="22">
        <v>409.19729999999998</v>
      </c>
      <c r="BF431" s="22">
        <v>288.09431000000001</v>
      </c>
      <c r="BG431" s="22">
        <v>94.617261999999997</v>
      </c>
      <c r="BH431" s="22">
        <v>287.96672999999998</v>
      </c>
      <c r="BI431" s="22">
        <v>308.61430000000001</v>
      </c>
      <c r="BJ431" s="22">
        <v>308.35007000000002</v>
      </c>
      <c r="BK431" s="22">
        <v>93.649996999999999</v>
      </c>
      <c r="BL431" s="22">
        <v>94.157256000000004</v>
      </c>
      <c r="BM431" s="22">
        <v>408.88688999999999</v>
      </c>
      <c r="BN431" s="22">
        <v>437.11401000000001</v>
      </c>
      <c r="BO431" s="22">
        <v>307.69367</v>
      </c>
      <c r="BP431" s="22">
        <v>101.59350999999999</v>
      </c>
      <c r="BQ431" s="22">
        <v>307.48588999999998</v>
      </c>
      <c r="BR431" s="22">
        <v>329.71965999999998</v>
      </c>
      <c r="BS431" s="22">
        <v>329.28933999999998</v>
      </c>
      <c r="BT431" s="22">
        <v>100.01822</v>
      </c>
      <c r="BU431" s="22">
        <v>100.84434</v>
      </c>
      <c r="BV431" s="22">
        <v>436.60660000000001</v>
      </c>
      <c r="BW431" s="22">
        <v>413.89211</v>
      </c>
      <c r="BX431" s="22">
        <v>291.36342000000002</v>
      </c>
      <c r="BY431" s="22">
        <v>96.068828999999994</v>
      </c>
      <c r="BZ431" s="22">
        <v>291.18489</v>
      </c>
      <c r="CA431" s="22">
        <v>312.19189999999998</v>
      </c>
      <c r="CB431" s="22">
        <v>311.82216</v>
      </c>
      <c r="CC431" s="22">
        <v>94.715322</v>
      </c>
      <c r="CD431" s="22">
        <v>95.425134999999997</v>
      </c>
      <c r="CE431" s="22">
        <v>413.45623999999998</v>
      </c>
      <c r="CF431" s="22">
        <v>379.59375</v>
      </c>
      <c r="CG431" s="22">
        <v>267.24515000000002</v>
      </c>
      <c r="CH431" s="22">
        <v>87.226212000000004</v>
      </c>
      <c r="CI431" s="22">
        <v>267.18353000000002</v>
      </c>
      <c r="CJ431" s="22">
        <v>286.20497</v>
      </c>
      <c r="CK431" s="22">
        <v>286.07736</v>
      </c>
      <c r="CL431" s="22">
        <v>86.759066000000004</v>
      </c>
      <c r="CM431" s="22">
        <v>87.004047999999997</v>
      </c>
      <c r="CN431" s="22">
        <v>379.44920000000002</v>
      </c>
      <c r="CO431" s="22">
        <v>404.38837000000001</v>
      </c>
      <c r="CP431" s="22">
        <v>284.65060999999997</v>
      </c>
      <c r="CQ431" s="22">
        <v>93.443651000000003</v>
      </c>
      <c r="CR431" s="22">
        <v>284.51490000000001</v>
      </c>
      <c r="CS431" s="22">
        <v>304.95220999999998</v>
      </c>
      <c r="CT431" s="22">
        <v>304.67115999999999</v>
      </c>
      <c r="CU431" s="22">
        <v>92.414820000000006</v>
      </c>
      <c r="CV431" s="22">
        <v>92.954363999999998</v>
      </c>
      <c r="CW431" s="22">
        <v>404.06182000000001</v>
      </c>
      <c r="CX431" s="22">
        <v>383.9529</v>
      </c>
      <c r="CY431" s="22">
        <v>270.28053</v>
      </c>
      <c r="CZ431" s="22">
        <v>88.573998000000003</v>
      </c>
      <c r="DA431" s="22">
        <v>270.17160999999999</v>
      </c>
      <c r="DB431" s="22">
        <v>289.52679000000001</v>
      </c>
      <c r="DC431" s="22">
        <v>289.30121000000003</v>
      </c>
      <c r="DD431" s="22">
        <v>87.748226000000003</v>
      </c>
      <c r="DE431" s="22">
        <v>88.181280999999998</v>
      </c>
      <c r="DF431" s="22">
        <v>383.69186000000002</v>
      </c>
      <c r="DG431" s="22" t="s">
        <v>55</v>
      </c>
      <c r="DH431" s="22" t="s">
        <v>42</v>
      </c>
      <c r="DI431" s="22">
        <v>268.12747999999999</v>
      </c>
      <c r="DJ431" s="22">
        <v>289.81698</v>
      </c>
      <c r="DK431" s="22">
        <v>127.76943</v>
      </c>
      <c r="DL431" s="22">
        <v>265.05822000000001</v>
      </c>
      <c r="DM431" s="22">
        <v>265.44195999999999</v>
      </c>
      <c r="DN431" s="22">
        <v>265.14064999999999</v>
      </c>
      <c r="DO431" s="22">
        <v>126.66643999999999</v>
      </c>
      <c r="DP431" s="22">
        <v>127.24487000000001</v>
      </c>
      <c r="DQ431" s="22">
        <v>267.42880000000002</v>
      </c>
      <c r="DR431" s="22">
        <v>286.01310999999998</v>
      </c>
      <c r="DS431" s="22">
        <v>308.93410999999998</v>
      </c>
      <c r="DT431" s="22">
        <v>137.017</v>
      </c>
      <c r="DU431" s="22">
        <v>282.44558000000001</v>
      </c>
      <c r="DV431" s="22">
        <v>283.14600000000002</v>
      </c>
      <c r="DW431" s="22">
        <v>282.59604000000002</v>
      </c>
      <c r="DX431" s="22">
        <v>135.00375</v>
      </c>
      <c r="DY431" s="22">
        <v>136.05955</v>
      </c>
      <c r="DZ431" s="22">
        <v>285.00612999999998</v>
      </c>
      <c r="EA431" s="22">
        <v>271.12040000000002</v>
      </c>
      <c r="EB431" s="22">
        <v>292.90364</v>
      </c>
      <c r="EC431" s="22">
        <v>129.69648000000001</v>
      </c>
      <c r="ED431" s="22">
        <v>267.81538999999998</v>
      </c>
      <c r="EE431" s="22">
        <v>268.40328</v>
      </c>
      <c r="EF431" s="22">
        <v>267.94168000000002</v>
      </c>
      <c r="EG431" s="22">
        <v>128.00667000000001</v>
      </c>
      <c r="EH431" s="22">
        <v>128.89285000000001</v>
      </c>
      <c r="EI431" s="22">
        <v>270.23385000000002</v>
      </c>
      <c r="EJ431" s="22">
        <v>241.63638</v>
      </c>
      <c r="EK431" s="22">
        <v>261.31977000000001</v>
      </c>
      <c r="EL431" s="22">
        <v>114.64668</v>
      </c>
      <c r="EM431" s="22">
        <v>239.03818000000001</v>
      </c>
      <c r="EN431" s="22">
        <v>239.21606</v>
      </c>
      <c r="EO431" s="22">
        <v>239.07639</v>
      </c>
      <c r="EP431" s="22">
        <v>114.13542</v>
      </c>
      <c r="EQ431" s="22">
        <v>114.40354000000001</v>
      </c>
      <c r="ER431" s="22">
        <v>241.16722999999999</v>
      </c>
      <c r="ES431" s="22">
        <v>257.31441999999998</v>
      </c>
      <c r="ET431" s="22">
        <v>278.0718</v>
      </c>
      <c r="EU431" s="22">
        <v>122.77149</v>
      </c>
      <c r="EV431" s="22">
        <v>254.27202</v>
      </c>
      <c r="EW431" s="22">
        <v>254.73486</v>
      </c>
      <c r="EX431" s="22">
        <v>254.37144000000001</v>
      </c>
      <c r="EY431" s="22">
        <v>121.44110999999999</v>
      </c>
      <c r="EZ431" s="22">
        <v>122.13879</v>
      </c>
      <c r="FA431" s="22">
        <v>256.56837000000002</v>
      </c>
      <c r="FB431" s="22">
        <v>244.33757</v>
      </c>
      <c r="FC431" s="22">
        <v>264.10556000000003</v>
      </c>
      <c r="FD431" s="22">
        <v>116.38590000000001</v>
      </c>
      <c r="FE431" s="22">
        <v>241.5266</v>
      </c>
      <c r="FF431" s="22">
        <v>241.88873000000001</v>
      </c>
      <c r="FG431" s="22">
        <v>241.60439</v>
      </c>
      <c r="FH431" s="22">
        <v>115.34502000000001</v>
      </c>
      <c r="FI431" s="22">
        <v>115.89088</v>
      </c>
      <c r="FJ431" s="22">
        <v>243.69886</v>
      </c>
      <c r="FK431" s="22">
        <v>419.08449000000002</v>
      </c>
      <c r="FL431" s="22">
        <v>295.04484000000002</v>
      </c>
      <c r="FM431" s="22">
        <v>96.948023000000006</v>
      </c>
      <c r="FN431" s="22">
        <v>294.90643999999998</v>
      </c>
      <c r="FO431" s="22">
        <v>316.07288</v>
      </c>
      <c r="FP431" s="22">
        <v>315.78625</v>
      </c>
      <c r="FQ431" s="22">
        <v>95.898740000000004</v>
      </c>
      <c r="FR431" s="22">
        <v>96.449010999999999</v>
      </c>
      <c r="FS431" s="22">
        <v>418.74703</v>
      </c>
      <c r="FT431" s="22">
        <v>445.21926000000002</v>
      </c>
      <c r="FU431" s="22">
        <v>313.38857999999999</v>
      </c>
      <c r="FV431" s="22">
        <v>103.52499</v>
      </c>
      <c r="FW431" s="22">
        <v>313.16887000000003</v>
      </c>
      <c r="FX431" s="22">
        <v>335.83569</v>
      </c>
      <c r="FY431" s="22">
        <v>335.38065999999998</v>
      </c>
      <c r="FZ431" s="22">
        <v>101.85926000000001</v>
      </c>
      <c r="GA431" s="22">
        <v>102.73281</v>
      </c>
      <c r="GB431" s="22">
        <v>444.68203</v>
      </c>
      <c r="GC431" s="22">
        <v>423.89263</v>
      </c>
      <c r="GD431" s="22">
        <v>298.39287000000002</v>
      </c>
      <c r="GE431" s="22">
        <v>98.434631999999993</v>
      </c>
      <c r="GF431" s="22">
        <v>298.20229999999998</v>
      </c>
      <c r="GG431" s="22">
        <v>319.73685</v>
      </c>
      <c r="GH431" s="22">
        <v>319.34215999999998</v>
      </c>
      <c r="GI431" s="22">
        <v>96.989783000000003</v>
      </c>
      <c r="GJ431" s="22">
        <v>97.747497999999993</v>
      </c>
      <c r="GK431" s="22">
        <v>423.42667999999998</v>
      </c>
      <c r="GL431" s="22">
        <v>379.59375</v>
      </c>
      <c r="GM431" s="22">
        <v>267.24515000000002</v>
      </c>
      <c r="GN431" s="22">
        <v>87.226212000000004</v>
      </c>
      <c r="GO431" s="22">
        <v>267.18353000000002</v>
      </c>
      <c r="GP431" s="22">
        <v>286.20497</v>
      </c>
      <c r="GQ431" s="22">
        <v>286.07736</v>
      </c>
      <c r="GR431" s="22">
        <v>86.759066000000004</v>
      </c>
      <c r="GS431" s="22">
        <v>87.004047999999997</v>
      </c>
      <c r="GT431" s="22">
        <v>379.44920000000002</v>
      </c>
      <c r="GU431" s="22">
        <v>404.38837000000001</v>
      </c>
      <c r="GV431" s="22">
        <v>284.65060999999997</v>
      </c>
      <c r="GW431" s="22">
        <v>93.443651000000003</v>
      </c>
      <c r="GX431" s="22">
        <v>284.51490000000001</v>
      </c>
      <c r="GY431" s="22">
        <v>304.95220999999998</v>
      </c>
      <c r="GZ431" s="22">
        <v>304.67115999999999</v>
      </c>
      <c r="HA431" s="22">
        <v>92.414820000000006</v>
      </c>
      <c r="HB431" s="22">
        <v>92.954363999999998</v>
      </c>
      <c r="HC431" s="22">
        <v>404.06182000000001</v>
      </c>
      <c r="HD431" s="22">
        <v>383.9529</v>
      </c>
      <c r="HE431" s="22">
        <v>270.28053</v>
      </c>
      <c r="HF431" s="22">
        <v>88.573998000000003</v>
      </c>
      <c r="HG431" s="22">
        <v>270.17160999999999</v>
      </c>
      <c r="HH431" s="22">
        <v>289.52679000000001</v>
      </c>
      <c r="HI431" s="22">
        <v>289.30121000000003</v>
      </c>
      <c r="HJ431" s="22">
        <v>87.748226000000003</v>
      </c>
      <c r="HK431" s="22">
        <v>88.181280999999998</v>
      </c>
      <c r="HL431" s="22">
        <v>383.69186000000002</v>
      </c>
      <c r="HM431" s="22" t="s">
        <v>55</v>
      </c>
      <c r="HN431" s="22" t="s">
        <v>42</v>
      </c>
      <c r="HO431" s="22">
        <v>253.26503</v>
      </c>
      <c r="HP431" s="22">
        <v>273.82515000000001</v>
      </c>
      <c r="HQ431" s="22">
        <v>120.44687999999999</v>
      </c>
      <c r="HR431" s="22">
        <v>250.46772999999999</v>
      </c>
      <c r="HS431" s="22">
        <v>250.72941</v>
      </c>
      <c r="HT431" s="22">
        <v>250.52394000000001</v>
      </c>
      <c r="HU431" s="22">
        <v>119.69473000000001</v>
      </c>
      <c r="HV431" s="22">
        <v>120.08917</v>
      </c>
      <c r="HW431" s="22">
        <v>252.70152999999999</v>
      </c>
      <c r="HX431" s="22">
        <v>271.48005000000001</v>
      </c>
      <c r="HY431" s="22">
        <v>293.27420000000001</v>
      </c>
      <c r="HZ431" s="22">
        <v>129.93338</v>
      </c>
      <c r="IA431" s="22">
        <v>268.14823000000001</v>
      </c>
      <c r="IB431" s="22">
        <v>268.75931000000003</v>
      </c>
      <c r="IC431" s="22">
        <v>268.27949999999998</v>
      </c>
      <c r="ID431" s="22">
        <v>128.17695000000001</v>
      </c>
      <c r="IE431" s="22">
        <v>129.09807000000001</v>
      </c>
      <c r="IF431" s="22">
        <v>270.57956999999999</v>
      </c>
      <c r="IG431" s="22">
        <v>256.78485000000001</v>
      </c>
      <c r="IH431" s="22">
        <v>277.46582000000001</v>
      </c>
      <c r="II431" s="22">
        <v>122.67771999999999</v>
      </c>
      <c r="IJ431" s="22">
        <v>253.72483</v>
      </c>
      <c r="IK431" s="22">
        <v>254.21221</v>
      </c>
      <c r="IL431" s="22">
        <v>253.82952</v>
      </c>
      <c r="IM431" s="22">
        <v>121.27683</v>
      </c>
      <c r="IN431" s="22">
        <v>122.01148999999999</v>
      </c>
      <c r="IO431" s="22">
        <v>256.01427000000001</v>
      </c>
      <c r="IP431" s="22">
        <v>241.63638</v>
      </c>
      <c r="IQ431" s="22">
        <v>261.31977000000001</v>
      </c>
      <c r="IR431" s="22">
        <v>114.64668</v>
      </c>
      <c r="IS431" s="22">
        <v>239.03818000000001</v>
      </c>
      <c r="IT431" s="22">
        <v>239.21606</v>
      </c>
      <c r="IU431" s="22">
        <v>239.07639</v>
      </c>
      <c r="IV431" s="22">
        <v>114.13542</v>
      </c>
      <c r="IW431" s="22">
        <v>114.40354000000001</v>
      </c>
      <c r="IX431" s="22">
        <v>241.16722999999999</v>
      </c>
      <c r="IY431" s="22">
        <v>258.29372000000001</v>
      </c>
      <c r="IZ431" s="22">
        <v>279.09609</v>
      </c>
      <c r="JA431" s="22">
        <v>123.35413</v>
      </c>
      <c r="JB431" s="22">
        <v>255.19380000000001</v>
      </c>
      <c r="JC431" s="22">
        <v>255.70400000000001</v>
      </c>
      <c r="JD431" s="22">
        <v>255.30340000000001</v>
      </c>
      <c r="JE431" s="22">
        <v>121.88763</v>
      </c>
      <c r="JF431" s="22">
        <v>122.6567</v>
      </c>
      <c r="JG431" s="22">
        <v>257.50490000000002</v>
      </c>
      <c r="JH431" s="22">
        <v>244.9982</v>
      </c>
      <c r="JI431" s="22">
        <v>264.79700000000003</v>
      </c>
      <c r="JJ431" s="22">
        <v>116.77737999999999</v>
      </c>
      <c r="JK431" s="22">
        <v>242.14906999999999</v>
      </c>
      <c r="JL431" s="22">
        <v>242.54250999999999</v>
      </c>
      <c r="JM431" s="22">
        <v>242.23357999999999</v>
      </c>
      <c r="JN431" s="22">
        <v>115.6465</v>
      </c>
      <c r="JO431" s="22">
        <v>116.23956</v>
      </c>
      <c r="JP431" s="22">
        <v>244.33125999999999</v>
      </c>
      <c r="JQ431" s="22">
        <v>396.94673999999998</v>
      </c>
      <c r="JR431" s="22">
        <v>279.49417999999997</v>
      </c>
      <c r="JS431" s="22">
        <v>91.562404999999998</v>
      </c>
      <c r="JT431" s="22">
        <v>279.40125999999998</v>
      </c>
      <c r="JU431" s="22">
        <v>299.35392999999999</v>
      </c>
      <c r="JV431" s="22">
        <v>299.16147999999998</v>
      </c>
      <c r="JW431" s="22">
        <v>90.857884999999996</v>
      </c>
      <c r="JX431" s="22">
        <v>91.227354000000005</v>
      </c>
      <c r="JY431" s="22">
        <v>396.72356000000002</v>
      </c>
      <c r="JZ431" s="22">
        <v>422.34271999999999</v>
      </c>
      <c r="KA431" s="22">
        <v>297.30757</v>
      </c>
      <c r="KB431" s="22">
        <v>98.072187</v>
      </c>
      <c r="KC431" s="22">
        <v>297.11957000000001</v>
      </c>
      <c r="KD431" s="22">
        <v>318.57</v>
      </c>
      <c r="KE431" s="22">
        <v>318.18065000000001</v>
      </c>
      <c r="KF431" s="22">
        <v>96.646873999999997</v>
      </c>
      <c r="KG431" s="22">
        <v>97.394344000000004</v>
      </c>
      <c r="KH431" s="22">
        <v>421.88573000000002</v>
      </c>
      <c r="KI431" s="22">
        <v>402.51278000000002</v>
      </c>
      <c r="KJ431" s="22">
        <v>283.36863</v>
      </c>
      <c r="KK431" s="22">
        <v>93.294227000000006</v>
      </c>
      <c r="KL431" s="22">
        <v>283.21375999999998</v>
      </c>
      <c r="KM431" s="22">
        <v>303.59643</v>
      </c>
      <c r="KN431" s="22">
        <v>303.27569</v>
      </c>
      <c r="KO431" s="22">
        <v>92.120107000000004</v>
      </c>
      <c r="KP431" s="22">
        <v>92.735844999999998</v>
      </c>
      <c r="KQ431" s="22">
        <v>402.13704999999999</v>
      </c>
      <c r="KR431" s="22">
        <v>379.59375</v>
      </c>
      <c r="KS431" s="22">
        <v>267.24515000000002</v>
      </c>
      <c r="KT431" s="22">
        <v>87.226212000000004</v>
      </c>
      <c r="KU431" s="22">
        <v>267.18353000000002</v>
      </c>
      <c r="KV431" s="22">
        <v>286.20497</v>
      </c>
      <c r="KW431" s="22">
        <v>286.07736</v>
      </c>
      <c r="KX431" s="22">
        <v>86.759066000000004</v>
      </c>
      <c r="KY431" s="22">
        <v>87.004047999999997</v>
      </c>
      <c r="KZ431" s="22">
        <v>379.44920000000002</v>
      </c>
      <c r="LA431" s="22">
        <v>405.83819</v>
      </c>
      <c r="LB431" s="22">
        <v>285.6585</v>
      </c>
      <c r="LC431" s="22">
        <v>93.905231000000001</v>
      </c>
      <c r="LD431" s="22">
        <v>285.50517000000002</v>
      </c>
      <c r="LE431" s="22">
        <v>306.0582</v>
      </c>
      <c r="LF431" s="22">
        <v>305.74065000000002</v>
      </c>
      <c r="LG431" s="22">
        <v>92.742769999999993</v>
      </c>
      <c r="LH431" s="22">
        <v>93.352393000000006</v>
      </c>
      <c r="LI431" s="22">
        <v>405.46812999999997</v>
      </c>
      <c r="LJ431" s="22">
        <v>384.92009999999999</v>
      </c>
      <c r="LK431" s="22">
        <v>270.95276000000001</v>
      </c>
      <c r="LL431" s="22">
        <v>88.883457000000007</v>
      </c>
      <c r="LM431" s="22">
        <v>270.83186999999998</v>
      </c>
      <c r="LN431" s="22">
        <v>290.26477999999997</v>
      </c>
      <c r="LO431" s="22">
        <v>290.01441</v>
      </c>
      <c r="LP431" s="22">
        <v>87.966935000000007</v>
      </c>
      <c r="LQ431" s="22">
        <v>88.447581</v>
      </c>
      <c r="LR431" s="22">
        <v>384.62957999999998</v>
      </c>
      <c r="LS431" s="22" t="s">
        <v>55</v>
      </c>
      <c r="LT431" s="22" t="s">
        <v>42</v>
      </c>
      <c r="LU431" s="22">
        <v>47.419409999999999</v>
      </c>
      <c r="LV431" s="22">
        <v>499.79070999999999</v>
      </c>
      <c r="LW431" s="22">
        <v>481.75353999999999</v>
      </c>
      <c r="LX431" s="22">
        <v>449.86781999999999</v>
      </c>
      <c r="LY431" s="22">
        <v>481.15275000000003</v>
      </c>
      <c r="LZ431" s="22">
        <v>484.84848</v>
      </c>
      <c r="MA431" s="22">
        <v>484.31135</v>
      </c>
      <c r="MB431" s="22">
        <v>447.90156000000002</v>
      </c>
      <c r="MC431" s="22">
        <v>448.93272000000002</v>
      </c>
      <c r="MD431" s="22" t="s">
        <v>55</v>
      </c>
      <c r="ME431" s="22" t="s">
        <v>42</v>
      </c>
      <c r="MF431" s="22">
        <v>593.87748999999997</v>
      </c>
      <c r="MG431" s="22">
        <v>434.45317999999997</v>
      </c>
      <c r="MH431" s="22">
        <v>183.73197999999999</v>
      </c>
      <c r="MI431" s="22">
        <v>433.85771</v>
      </c>
      <c r="MJ431" s="22">
        <v>462.04503999999997</v>
      </c>
      <c r="MK431" s="22">
        <v>460.81180999999998</v>
      </c>
      <c r="ML431" s="22">
        <v>179.2175</v>
      </c>
      <c r="MM431" s="22">
        <v>181.58501000000001</v>
      </c>
      <c r="MN431" s="22">
        <v>592.38184999999999</v>
      </c>
      <c r="MO431" s="22">
        <v>593.70713999999998</v>
      </c>
      <c r="MP431" s="22">
        <v>434.24552999999997</v>
      </c>
      <c r="MQ431" s="22">
        <v>183.46534</v>
      </c>
      <c r="MR431" s="22">
        <v>433.64994999999999</v>
      </c>
      <c r="MS431" s="22">
        <v>461.84379000000001</v>
      </c>
      <c r="MT431" s="22">
        <v>460.61034999999998</v>
      </c>
      <c r="MU431" s="22">
        <v>178.95006000000001</v>
      </c>
      <c r="MV431" s="22">
        <v>181.31799000000001</v>
      </c>
      <c r="MW431" s="22">
        <v>592.21132</v>
      </c>
      <c r="MX431" s="22" t="s">
        <v>55</v>
      </c>
      <c r="MY431" s="22" t="s">
        <v>42</v>
      </c>
      <c r="MZ431" s="22">
        <v>0.19227409000000001</v>
      </c>
      <c r="NA431" s="22">
        <v>0.19092714999999999</v>
      </c>
      <c r="NB431" s="22">
        <v>0.15485094999999999</v>
      </c>
      <c r="NC431" s="22">
        <v>9.3116319000000003E-2</v>
      </c>
      <c r="ND431" s="22">
        <v>0.15385277999999999</v>
      </c>
      <c r="NE431" s="22">
        <v>0.16147731000000001</v>
      </c>
      <c r="NF431" s="22">
        <v>0.16036532000000001</v>
      </c>
      <c r="NG431" s="22">
        <v>8.9045625000000003E-2</v>
      </c>
      <c r="NH431" s="22">
        <v>9.1180399999999995E-2</v>
      </c>
      <c r="NI431" s="22">
        <v>0.13728312000000001</v>
      </c>
      <c r="NJ431" s="22">
        <v>0.13593833</v>
      </c>
      <c r="NK431" s="22">
        <v>9.9919862999999998E-2</v>
      </c>
      <c r="NL431" s="22">
        <v>3.8284002999999997E-2</v>
      </c>
      <c r="NM431" s="22">
        <v>9.8923287999999998E-2</v>
      </c>
      <c r="NN431" s="22">
        <v>0.10653562</v>
      </c>
      <c r="NO431" s="22">
        <v>0.1054254</v>
      </c>
      <c r="NP431" s="22">
        <v>3.4219823000000003E-2</v>
      </c>
      <c r="NQ431" s="22">
        <v>3.6351182000000003E-2</v>
      </c>
      <c r="NR431" s="22">
        <v>0.17287720000000001</v>
      </c>
      <c r="NS431" s="22">
        <v>0.1179182</v>
      </c>
      <c r="NT431" s="22" t="s">
        <v>55</v>
      </c>
      <c r="NU431" s="22" t="s">
        <v>42</v>
      </c>
      <c r="NV431" s="23">
        <v>6.5741829999999997E-5</v>
      </c>
      <c r="NW431" s="23">
        <v>6.3245975000000002E-5</v>
      </c>
      <c r="NX431" s="23">
        <v>3.9991945999999998E-5</v>
      </c>
      <c r="NY431" s="23">
        <v>4.3627214E-5</v>
      </c>
      <c r="NZ431" s="23">
        <v>2.8229514999999999E-5</v>
      </c>
      <c r="OA431" s="23">
        <v>3.9991945999999998E-5</v>
      </c>
      <c r="OB431" s="23">
        <v>4.3627214E-5</v>
      </c>
      <c r="OC431" s="23">
        <v>2.8229514999999999E-5</v>
      </c>
      <c r="OD431" s="23">
        <v>6.9135889000000007E-5</v>
      </c>
      <c r="OE431" s="23">
        <v>6.9135889000000007E-5</v>
      </c>
      <c r="OF431" s="22">
        <v>2.507216E-3</v>
      </c>
      <c r="OG431" s="22">
        <v>6.2111331000000002E-4</v>
      </c>
      <c r="OH431" s="22">
        <v>3.2088883000000001E-3</v>
      </c>
      <c r="OI431" s="22">
        <v>4.5967430999999998E-4</v>
      </c>
      <c r="OJ431" s="22" t="s">
        <v>55</v>
      </c>
      <c r="OK431" s="22" t="s">
        <v>42</v>
      </c>
      <c r="OL431" s="22">
        <v>152.57074</v>
      </c>
      <c r="OM431" s="22">
        <v>165.09442999999999</v>
      </c>
      <c r="ON431" s="22">
        <v>72.029289000000006</v>
      </c>
      <c r="OO431" s="22">
        <v>151.04195999999999</v>
      </c>
      <c r="OP431" s="22">
        <v>151.04195999999999</v>
      </c>
      <c r="OQ431" s="22">
        <v>151.04195999999999</v>
      </c>
      <c r="OR431" s="22">
        <v>72.029289000000006</v>
      </c>
      <c r="OS431" s="22">
        <v>72.029289000000006</v>
      </c>
      <c r="OT431" s="22">
        <v>152.57074</v>
      </c>
      <c r="OU431" s="22">
        <v>243.0693</v>
      </c>
      <c r="OV431" s="22">
        <v>171.11777000000001</v>
      </c>
      <c r="OW431" s="22">
        <v>55.460793000000002</v>
      </c>
      <c r="OX431" s="22">
        <v>171.11777000000001</v>
      </c>
      <c r="OY431" s="22">
        <v>183.20681999999999</v>
      </c>
      <c r="OZ431" s="22">
        <v>183.20681999999999</v>
      </c>
      <c r="PA431" s="22">
        <v>55.460793000000002</v>
      </c>
      <c r="PB431" s="22">
        <v>55.460793000000002</v>
      </c>
      <c r="PC431" s="22">
        <v>243.0693</v>
      </c>
    </row>
    <row r="432" spans="1:419">
      <c r="A432" s="22" t="s">
        <v>56</v>
      </c>
      <c r="B432" s="22" t="s">
        <v>42</v>
      </c>
      <c r="C432" s="22">
        <v>564.19781</v>
      </c>
      <c r="D432" s="22">
        <v>575.43372999999997</v>
      </c>
      <c r="E432" s="22">
        <v>459.49160000000001</v>
      </c>
      <c r="F432" s="22">
        <v>539.30786999999998</v>
      </c>
      <c r="G432" s="22">
        <v>565.83007999999995</v>
      </c>
      <c r="H432" s="22">
        <v>544.78827000000001</v>
      </c>
      <c r="I432" s="22">
        <v>384.72877999999997</v>
      </c>
      <c r="J432" s="22">
        <v>424.09463</v>
      </c>
      <c r="K432" s="22">
        <v>618.02453000000003</v>
      </c>
      <c r="L432" s="22">
        <v>662.14764000000002</v>
      </c>
      <c r="M432" s="22">
        <v>671.25426000000004</v>
      </c>
      <c r="N432" s="22">
        <v>589.99919</v>
      </c>
      <c r="O432" s="22">
        <v>614.76210000000003</v>
      </c>
      <c r="P432" s="22">
        <v>663.83844999999997</v>
      </c>
      <c r="Q432" s="22">
        <v>624.90296000000001</v>
      </c>
      <c r="R432" s="22">
        <v>451.65902</v>
      </c>
      <c r="S432" s="22">
        <v>524.50108999999998</v>
      </c>
      <c r="T432" s="22">
        <v>721.48695999999995</v>
      </c>
      <c r="U432" s="22">
        <v>612.97871999999995</v>
      </c>
      <c r="V432" s="22">
        <v>622.14873</v>
      </c>
      <c r="W432" s="22">
        <v>533.98823000000004</v>
      </c>
      <c r="X432" s="22">
        <v>573.47847000000002</v>
      </c>
      <c r="Y432" s="22">
        <v>614.59810000000004</v>
      </c>
      <c r="Z432" s="22">
        <v>581.97519999999997</v>
      </c>
      <c r="AA432" s="22">
        <v>418.07706000000002</v>
      </c>
      <c r="AB432" s="22">
        <v>479.10930000000002</v>
      </c>
      <c r="AC432" s="22">
        <v>668.37697000000003</v>
      </c>
      <c r="AD432" s="22">
        <v>488.46496999999999</v>
      </c>
      <c r="AE432" s="22">
        <v>506.24637999999999</v>
      </c>
      <c r="AF432" s="22">
        <v>371.03</v>
      </c>
      <c r="AG432" s="22">
        <v>476.69063</v>
      </c>
      <c r="AH432" s="22">
        <v>489.99345</v>
      </c>
      <c r="AI432" s="22">
        <v>479.43945000000002</v>
      </c>
      <c r="AJ432" s="22">
        <v>333.53102000000001</v>
      </c>
      <c r="AK432" s="22">
        <v>353.27584999999999</v>
      </c>
      <c r="AL432" s="22">
        <v>548.69893999999999</v>
      </c>
      <c r="AM432" s="22">
        <v>579.62007000000006</v>
      </c>
      <c r="AN432" s="22">
        <v>595.44637</v>
      </c>
      <c r="AO432" s="22">
        <v>492.22244000000001</v>
      </c>
      <c r="AP432" s="22">
        <v>547.00557000000003</v>
      </c>
      <c r="AQ432" s="22">
        <v>581.20416</v>
      </c>
      <c r="AR432" s="22">
        <v>554.07217000000003</v>
      </c>
      <c r="AS432" s="22">
        <v>395.82080999999999</v>
      </c>
      <c r="AT432" s="22">
        <v>446.58042999999998</v>
      </c>
      <c r="AU432" s="22">
        <v>645.01406999999995</v>
      </c>
      <c r="AV432" s="22">
        <v>533.59069999999997</v>
      </c>
      <c r="AW432" s="22">
        <v>549.46099000000004</v>
      </c>
      <c r="AX432" s="22">
        <v>439.94456000000002</v>
      </c>
      <c r="AY432" s="22">
        <v>508.30081000000001</v>
      </c>
      <c r="AZ432" s="22">
        <v>535.10725000000002</v>
      </c>
      <c r="BA432" s="22">
        <v>513.83993999999996</v>
      </c>
      <c r="BB432" s="22">
        <v>364.38049000000001</v>
      </c>
      <c r="BC432" s="22">
        <v>404.16822999999999</v>
      </c>
      <c r="BD432" s="22">
        <v>595.27844000000005</v>
      </c>
      <c r="BE432" s="22">
        <v>704.90021000000002</v>
      </c>
      <c r="BF432" s="22">
        <v>547.36045000000001</v>
      </c>
      <c r="BG432" s="22">
        <v>393.80241999999998</v>
      </c>
      <c r="BH432" s="22">
        <v>538.70421999999996</v>
      </c>
      <c r="BI432" s="22">
        <v>590.52293999999995</v>
      </c>
      <c r="BJ432" s="22">
        <v>570.55574000000001</v>
      </c>
      <c r="BK432" s="22">
        <v>322.85775000000001</v>
      </c>
      <c r="BL432" s="22">
        <v>360.21318000000002</v>
      </c>
      <c r="BM432" s="22">
        <v>747.48154999999997</v>
      </c>
      <c r="BN432" s="22">
        <v>801.62917000000004</v>
      </c>
      <c r="BO432" s="22">
        <v>624.14218000000005</v>
      </c>
      <c r="BP432" s="22">
        <v>495.33523000000002</v>
      </c>
      <c r="BQ432" s="22">
        <v>610.04462999999998</v>
      </c>
      <c r="BR432" s="22">
        <v>679.48752000000002</v>
      </c>
      <c r="BS432" s="22">
        <v>646.96894999999995</v>
      </c>
      <c r="BT432" s="22">
        <v>379.79473999999999</v>
      </c>
      <c r="BU432" s="22">
        <v>440.6318</v>
      </c>
      <c r="BV432" s="22">
        <v>841.22856999999999</v>
      </c>
      <c r="BW432" s="22">
        <v>746.48347999999999</v>
      </c>
      <c r="BX432" s="22">
        <v>580.77166999999997</v>
      </c>
      <c r="BY432" s="22">
        <v>449.83643000000001</v>
      </c>
      <c r="BZ432" s="22">
        <v>568.65889000000004</v>
      </c>
      <c r="CA432" s="22">
        <v>630.82271000000003</v>
      </c>
      <c r="CB432" s="22">
        <v>602.88235999999995</v>
      </c>
      <c r="CC432" s="22">
        <v>350.56268</v>
      </c>
      <c r="CD432" s="22">
        <v>402.83458999999999</v>
      </c>
      <c r="CE432" s="22">
        <v>785.23185000000001</v>
      </c>
      <c r="CF432" s="22">
        <v>621.09434999999996</v>
      </c>
      <c r="CG432" s="22">
        <v>482.19306</v>
      </c>
      <c r="CH432" s="22">
        <v>311.69801999999999</v>
      </c>
      <c r="CI432" s="22">
        <v>478.01249999999999</v>
      </c>
      <c r="CJ432" s="22">
        <v>514.91295000000002</v>
      </c>
      <c r="CK432" s="22">
        <v>505.26970999999998</v>
      </c>
      <c r="CL432" s="22">
        <v>277.43499000000003</v>
      </c>
      <c r="CM432" s="22">
        <v>295.47595000000001</v>
      </c>
      <c r="CN432" s="22">
        <v>671.05458999999996</v>
      </c>
      <c r="CO432" s="22">
        <v>708.94146000000001</v>
      </c>
      <c r="CP432" s="22">
        <v>551.95636000000002</v>
      </c>
      <c r="CQ432" s="22">
        <v>404.85257999999999</v>
      </c>
      <c r="CR432" s="22">
        <v>542.74914999999999</v>
      </c>
      <c r="CS432" s="22">
        <v>595.86577999999997</v>
      </c>
      <c r="CT432" s="22">
        <v>574.62768000000005</v>
      </c>
      <c r="CU432" s="22">
        <v>329.39229999999998</v>
      </c>
      <c r="CV432" s="22">
        <v>369.12540000000001</v>
      </c>
      <c r="CW432" s="22">
        <v>756.00187000000005</v>
      </c>
      <c r="CX432" s="22">
        <v>659.70461999999998</v>
      </c>
      <c r="CY432" s="22">
        <v>513.21555999999998</v>
      </c>
      <c r="CZ432" s="22">
        <v>363.72588000000002</v>
      </c>
      <c r="DA432" s="22">
        <v>505.82557000000003</v>
      </c>
      <c r="DB432" s="22">
        <v>552.33149000000003</v>
      </c>
      <c r="DC432" s="22">
        <v>535.28513999999996</v>
      </c>
      <c r="DD432" s="22">
        <v>303.15915999999999</v>
      </c>
      <c r="DE432" s="22">
        <v>335.05014999999997</v>
      </c>
      <c r="DF432" s="22">
        <v>706.10594000000003</v>
      </c>
      <c r="DG432" s="22" t="s">
        <v>56</v>
      </c>
      <c r="DH432" s="22" t="s">
        <v>42</v>
      </c>
      <c r="DI432" s="22">
        <v>581.46840999999995</v>
      </c>
      <c r="DJ432" s="22">
        <v>591.98869000000002</v>
      </c>
      <c r="DK432" s="22">
        <v>476.92165</v>
      </c>
      <c r="DL432" s="22">
        <v>554.43952999999999</v>
      </c>
      <c r="DM432" s="22">
        <v>583.13894000000005</v>
      </c>
      <c r="DN432" s="22">
        <v>560.36982</v>
      </c>
      <c r="DO432" s="22">
        <v>396.02154999999999</v>
      </c>
      <c r="DP432" s="22">
        <v>438.61894000000001</v>
      </c>
      <c r="DQ432" s="22">
        <v>635.23153000000002</v>
      </c>
      <c r="DR432" s="22">
        <v>695.13834999999995</v>
      </c>
      <c r="DS432" s="22">
        <v>692.00396000000001</v>
      </c>
      <c r="DT432" s="22">
        <v>623.69966999999997</v>
      </c>
      <c r="DU432" s="22">
        <v>644.49869999999999</v>
      </c>
      <c r="DV432" s="22">
        <v>696.88216999999997</v>
      </c>
      <c r="DW432" s="22">
        <v>655.32291999999995</v>
      </c>
      <c r="DX432" s="22">
        <v>476.03712000000002</v>
      </c>
      <c r="DY432" s="22">
        <v>553.78782999999999</v>
      </c>
      <c r="DZ432" s="22">
        <v>743.22951</v>
      </c>
      <c r="EA432" s="22">
        <v>639.09132</v>
      </c>
      <c r="EB432" s="22">
        <v>639.87049000000002</v>
      </c>
      <c r="EC432" s="22">
        <v>560.90359000000001</v>
      </c>
      <c r="ED432" s="22">
        <v>596.78634999999997</v>
      </c>
      <c r="EE432" s="22">
        <v>640.75427000000002</v>
      </c>
      <c r="EF432" s="22">
        <v>605.87162999999998</v>
      </c>
      <c r="EG432" s="22">
        <v>436.96341999999999</v>
      </c>
      <c r="EH432" s="22">
        <v>502.22327000000001</v>
      </c>
      <c r="EI432" s="22">
        <v>686.84160999999995</v>
      </c>
      <c r="EJ432" s="22">
        <v>488.46496999999999</v>
      </c>
      <c r="EK432" s="22">
        <v>506.24637999999999</v>
      </c>
      <c r="EL432" s="22">
        <v>371.03</v>
      </c>
      <c r="EM432" s="22">
        <v>476.69063</v>
      </c>
      <c r="EN432" s="22">
        <v>489.99345</v>
      </c>
      <c r="EO432" s="22">
        <v>479.43945000000002</v>
      </c>
      <c r="EP432" s="22">
        <v>333.53102000000001</v>
      </c>
      <c r="EQ432" s="22">
        <v>353.27584999999999</v>
      </c>
      <c r="ER432" s="22">
        <v>548.69893999999999</v>
      </c>
      <c r="ES432" s="22">
        <v>589.99850000000004</v>
      </c>
      <c r="ET432" s="22">
        <v>595.44637</v>
      </c>
      <c r="EU432" s="22">
        <v>502.60223000000002</v>
      </c>
      <c r="EV432" s="22">
        <v>556.97441000000003</v>
      </c>
      <c r="EW432" s="22">
        <v>591.59024999999997</v>
      </c>
      <c r="EX432" s="22">
        <v>564.12723000000005</v>
      </c>
      <c r="EY432" s="22">
        <v>405.02445999999998</v>
      </c>
      <c r="EZ432" s="22">
        <v>456.40337</v>
      </c>
      <c r="FA432" s="22">
        <v>645.01406999999995</v>
      </c>
      <c r="FB432" s="22">
        <v>540.47121000000004</v>
      </c>
      <c r="FC432" s="22">
        <v>549.46099000000004</v>
      </c>
      <c r="FD432" s="22">
        <v>446.82596999999998</v>
      </c>
      <c r="FE432" s="22">
        <v>514.90977999999996</v>
      </c>
      <c r="FF432" s="22">
        <v>541.99284</v>
      </c>
      <c r="FG432" s="22">
        <v>520.50607000000002</v>
      </c>
      <c r="FH432" s="22">
        <v>370.48217</v>
      </c>
      <c r="FI432" s="22">
        <v>410.68047999999999</v>
      </c>
      <c r="FJ432" s="22">
        <v>595.27844000000005</v>
      </c>
      <c r="FK432" s="22">
        <v>725.13071000000002</v>
      </c>
      <c r="FL432" s="22">
        <v>562.78377999999998</v>
      </c>
      <c r="FM432" s="22">
        <v>409.31880999999998</v>
      </c>
      <c r="FN432" s="22">
        <v>553.39355</v>
      </c>
      <c r="FO432" s="22">
        <v>607.98972000000003</v>
      </c>
      <c r="FP432" s="22">
        <v>586.32943</v>
      </c>
      <c r="FQ432" s="22">
        <v>332.35849000000002</v>
      </c>
      <c r="FR432" s="22">
        <v>372.88141999999999</v>
      </c>
      <c r="FS432" s="22">
        <v>767.32109000000003</v>
      </c>
      <c r="FT432" s="22">
        <v>819.88084000000003</v>
      </c>
      <c r="FU432" s="22">
        <v>638.05840999999998</v>
      </c>
      <c r="FV432" s="22">
        <v>510.83532000000002</v>
      </c>
      <c r="FW432" s="22">
        <v>623.15141000000006</v>
      </c>
      <c r="FX432" s="22">
        <v>695.47466999999995</v>
      </c>
      <c r="FY432" s="22">
        <v>661.08897000000002</v>
      </c>
      <c r="FZ432" s="22">
        <v>388.66081000000003</v>
      </c>
      <c r="GA432" s="22">
        <v>452.99097</v>
      </c>
      <c r="GB432" s="22">
        <v>858.73153000000002</v>
      </c>
      <c r="GC432" s="22">
        <v>767.71784000000002</v>
      </c>
      <c r="GD432" s="22">
        <v>597.00158999999996</v>
      </c>
      <c r="GE432" s="22">
        <v>466.70555000000002</v>
      </c>
      <c r="GF432" s="22">
        <v>584.07137</v>
      </c>
      <c r="GG432" s="22">
        <v>649.26237000000003</v>
      </c>
      <c r="GH432" s="22">
        <v>619.43646000000001</v>
      </c>
      <c r="GI432" s="22">
        <v>360.73225000000002</v>
      </c>
      <c r="GJ432" s="22">
        <v>416.53176000000002</v>
      </c>
      <c r="GK432" s="22">
        <v>805.98272999999995</v>
      </c>
      <c r="GL432" s="22">
        <v>621.09434999999996</v>
      </c>
      <c r="GM432" s="22">
        <v>482.19306</v>
      </c>
      <c r="GN432" s="22">
        <v>311.69801999999999</v>
      </c>
      <c r="GO432" s="22">
        <v>478.01249999999999</v>
      </c>
      <c r="GP432" s="22">
        <v>514.91295000000002</v>
      </c>
      <c r="GQ432" s="22">
        <v>505.26970999999998</v>
      </c>
      <c r="GR432" s="22">
        <v>277.43499000000003</v>
      </c>
      <c r="GS432" s="22">
        <v>295.47595000000001</v>
      </c>
      <c r="GT432" s="22">
        <v>671.05458999999996</v>
      </c>
      <c r="GU432" s="22">
        <v>708.94146000000001</v>
      </c>
      <c r="GV432" s="22">
        <v>551.95636000000002</v>
      </c>
      <c r="GW432" s="22">
        <v>404.85257999999999</v>
      </c>
      <c r="GX432" s="22">
        <v>542.74914999999999</v>
      </c>
      <c r="GY432" s="22">
        <v>595.86577999999997</v>
      </c>
      <c r="GZ432" s="22">
        <v>574.62768000000005</v>
      </c>
      <c r="HA432" s="22">
        <v>329.39229999999998</v>
      </c>
      <c r="HB432" s="22">
        <v>369.12540000000001</v>
      </c>
      <c r="HC432" s="22">
        <v>756.00187000000005</v>
      </c>
      <c r="HD432" s="22">
        <v>659.70461999999998</v>
      </c>
      <c r="HE432" s="22">
        <v>513.21555999999998</v>
      </c>
      <c r="HF432" s="22">
        <v>363.72588000000002</v>
      </c>
      <c r="HG432" s="22">
        <v>505.82557000000003</v>
      </c>
      <c r="HH432" s="22">
        <v>552.33149000000003</v>
      </c>
      <c r="HI432" s="22">
        <v>535.28513999999996</v>
      </c>
      <c r="HJ432" s="22">
        <v>303.15915999999999</v>
      </c>
      <c r="HK432" s="22">
        <v>335.05014999999997</v>
      </c>
      <c r="HL432" s="22">
        <v>706.10594000000003</v>
      </c>
      <c r="HM432" s="22" t="s">
        <v>56</v>
      </c>
      <c r="HN432" s="22" t="s">
        <v>42</v>
      </c>
      <c r="HO432" s="22">
        <v>531.56695999999999</v>
      </c>
      <c r="HP432" s="22">
        <v>546.47304999999994</v>
      </c>
      <c r="HQ432" s="22">
        <v>418.94806</v>
      </c>
      <c r="HR432" s="22">
        <v>513.58753000000002</v>
      </c>
      <c r="HS432" s="22">
        <v>533.15796999999998</v>
      </c>
      <c r="HT432" s="22">
        <v>517.63145999999995</v>
      </c>
      <c r="HU432" s="22">
        <v>363.78140999999999</v>
      </c>
      <c r="HV432" s="22">
        <v>392.82902999999999</v>
      </c>
      <c r="HW432" s="22">
        <v>589.38715999999999</v>
      </c>
      <c r="HX432" s="22">
        <v>655.85641999999996</v>
      </c>
      <c r="HY432" s="22">
        <v>655.53011000000004</v>
      </c>
      <c r="HZ432" s="22">
        <v>580.65909999999997</v>
      </c>
      <c r="IA432" s="22">
        <v>611.81727999999998</v>
      </c>
      <c r="IB432" s="22">
        <v>657.51853000000006</v>
      </c>
      <c r="IC432" s="22">
        <v>621.26072999999997</v>
      </c>
      <c r="ID432" s="22">
        <v>451.83289000000002</v>
      </c>
      <c r="IE432" s="22">
        <v>519.66544999999996</v>
      </c>
      <c r="IF432" s="22">
        <v>707.80780000000004</v>
      </c>
      <c r="IG432" s="22">
        <v>596.80798000000004</v>
      </c>
      <c r="IH432" s="22">
        <v>600.96788000000004</v>
      </c>
      <c r="II432" s="22">
        <v>513.20695999999998</v>
      </c>
      <c r="IJ432" s="22">
        <v>561.94149000000004</v>
      </c>
      <c r="IK432" s="22">
        <v>598.39194999999995</v>
      </c>
      <c r="IL432" s="22">
        <v>569.47340999999994</v>
      </c>
      <c r="IM432" s="22">
        <v>410.45760000000001</v>
      </c>
      <c r="IN432" s="22">
        <v>464.55957000000001</v>
      </c>
      <c r="IO432" s="22">
        <v>648.61485000000005</v>
      </c>
      <c r="IP432" s="22">
        <v>488.46496999999999</v>
      </c>
      <c r="IQ432" s="22">
        <v>506.24637999999999</v>
      </c>
      <c r="IR432" s="22">
        <v>371.03</v>
      </c>
      <c r="IS432" s="22">
        <v>476.69063</v>
      </c>
      <c r="IT432" s="22">
        <v>489.99345</v>
      </c>
      <c r="IU432" s="22">
        <v>479.43945000000002</v>
      </c>
      <c r="IV432" s="22">
        <v>333.53102000000001</v>
      </c>
      <c r="IW432" s="22">
        <v>353.27584999999999</v>
      </c>
      <c r="IX432" s="22">
        <v>548.69893999999999</v>
      </c>
      <c r="IY432" s="22">
        <v>605.45532000000003</v>
      </c>
      <c r="IZ432" s="22">
        <v>608.6748</v>
      </c>
      <c r="JA432" s="22">
        <v>524.00679000000002</v>
      </c>
      <c r="JB432" s="22">
        <v>568.88964999999996</v>
      </c>
      <c r="JC432" s="22">
        <v>607.04713000000004</v>
      </c>
      <c r="JD432" s="22">
        <v>576.77428999999995</v>
      </c>
      <c r="JE432" s="22">
        <v>416.44556</v>
      </c>
      <c r="JF432" s="22">
        <v>473.08118999999999</v>
      </c>
      <c r="JG432" s="22">
        <v>659.92208000000005</v>
      </c>
      <c r="JH432" s="22">
        <v>550.77731000000006</v>
      </c>
      <c r="JI432" s="22">
        <v>558.29492000000005</v>
      </c>
      <c r="JJ432" s="22">
        <v>461.05759999999998</v>
      </c>
      <c r="JK432" s="22">
        <v>522.87397999999996</v>
      </c>
      <c r="JL432" s="22">
        <v>552.29906000000005</v>
      </c>
      <c r="JM432" s="22">
        <v>528.95420999999999</v>
      </c>
      <c r="JN432" s="22">
        <v>378.11189999999999</v>
      </c>
      <c r="JO432" s="22">
        <v>421.78638999999998</v>
      </c>
      <c r="JP432" s="22">
        <v>605.26787999999999</v>
      </c>
      <c r="JQ432" s="22">
        <v>669.14693</v>
      </c>
      <c r="JR432" s="22">
        <v>520.29259000000002</v>
      </c>
      <c r="JS432" s="22">
        <v>356.13949000000002</v>
      </c>
      <c r="JT432" s="22">
        <v>513.98770999999999</v>
      </c>
      <c r="JU432" s="22">
        <v>558.17809</v>
      </c>
      <c r="JV432" s="22">
        <v>543.63472000000002</v>
      </c>
      <c r="JW432" s="22">
        <v>304.46602000000001</v>
      </c>
      <c r="JX432" s="22">
        <v>331.67433</v>
      </c>
      <c r="JY432" s="22">
        <v>716.12269000000003</v>
      </c>
      <c r="JZ432" s="22">
        <v>771.64440000000002</v>
      </c>
      <c r="KA432" s="22">
        <v>601.79922999999997</v>
      </c>
      <c r="KB432" s="22">
        <v>471.06101999999998</v>
      </c>
      <c r="KC432" s="22">
        <v>589.04382999999996</v>
      </c>
      <c r="KD432" s="22">
        <v>653.62508000000003</v>
      </c>
      <c r="KE432" s="22">
        <v>624.20241999999996</v>
      </c>
      <c r="KF432" s="22">
        <v>366.52051</v>
      </c>
      <c r="KG432" s="22">
        <v>421.56560999999999</v>
      </c>
      <c r="KH432" s="22">
        <v>813.76963999999998</v>
      </c>
      <c r="KI432" s="22">
        <v>719.15362000000005</v>
      </c>
      <c r="KJ432" s="22">
        <v>560.41228999999998</v>
      </c>
      <c r="KK432" s="22">
        <v>423.83913999999999</v>
      </c>
      <c r="KL432" s="22">
        <v>549.90488000000005</v>
      </c>
      <c r="KM432" s="22">
        <v>606.66380000000004</v>
      </c>
      <c r="KN432" s="22">
        <v>582.42652999999996</v>
      </c>
      <c r="KO432" s="22">
        <v>337.72264999999999</v>
      </c>
      <c r="KP432" s="22">
        <v>383.06670000000003</v>
      </c>
      <c r="KQ432" s="22">
        <v>761.34842000000003</v>
      </c>
      <c r="KR432" s="22">
        <v>621.09434999999996</v>
      </c>
      <c r="KS432" s="22">
        <v>482.19306</v>
      </c>
      <c r="KT432" s="22">
        <v>311.69801999999999</v>
      </c>
      <c r="KU432" s="22">
        <v>478.01249999999999</v>
      </c>
      <c r="KV432" s="22">
        <v>514.91295000000002</v>
      </c>
      <c r="KW432" s="22">
        <v>505.26970999999998</v>
      </c>
      <c r="KX432" s="22">
        <v>277.43499000000003</v>
      </c>
      <c r="KY432" s="22">
        <v>295.47595000000001</v>
      </c>
      <c r="KZ432" s="22">
        <v>671.05458999999996</v>
      </c>
      <c r="LA432" s="22">
        <v>722.64449000000002</v>
      </c>
      <c r="LB432" s="22">
        <v>562.89193</v>
      </c>
      <c r="LC432" s="22">
        <v>423.70688999999999</v>
      </c>
      <c r="LD432" s="22">
        <v>552.48883999999998</v>
      </c>
      <c r="LE432" s="22">
        <v>609.17330000000004</v>
      </c>
      <c r="LF432" s="22">
        <v>585.17669000000001</v>
      </c>
      <c r="LG432" s="22">
        <v>338.44544999999999</v>
      </c>
      <c r="LH432" s="22">
        <v>383.33927999999997</v>
      </c>
      <c r="LI432" s="22">
        <v>768.18096000000003</v>
      </c>
      <c r="LJ432" s="22">
        <v>668.94763</v>
      </c>
      <c r="LK432" s="22">
        <v>520.58511999999996</v>
      </c>
      <c r="LL432" s="22">
        <v>376.48237</v>
      </c>
      <c r="LM432" s="22">
        <v>512.38300000000004</v>
      </c>
      <c r="LN432" s="22">
        <v>561.31075999999996</v>
      </c>
      <c r="LO432" s="22">
        <v>542.39106000000004</v>
      </c>
      <c r="LP432" s="22">
        <v>309.25952000000001</v>
      </c>
      <c r="LQ432" s="22">
        <v>344.65525000000002</v>
      </c>
      <c r="LR432" s="22">
        <v>714.33280000000002</v>
      </c>
      <c r="LS432" s="22" t="s">
        <v>56</v>
      </c>
      <c r="LT432" s="22" t="s">
        <v>42</v>
      </c>
      <c r="LU432" s="22">
        <v>720.81452999999999</v>
      </c>
      <c r="LV432" s="22">
        <v>763.36008000000004</v>
      </c>
      <c r="LW432" s="22">
        <v>708.71600000000001</v>
      </c>
      <c r="LX432" s="22">
        <v>798.69658000000004</v>
      </c>
      <c r="LY432" s="22">
        <v>690.71983</v>
      </c>
      <c r="LZ432" s="22">
        <v>745.85936000000004</v>
      </c>
      <c r="MA432" s="22">
        <v>705.26991999999996</v>
      </c>
      <c r="MB432" s="22">
        <v>654.47981000000004</v>
      </c>
      <c r="MC432" s="22">
        <v>730.41615999999999</v>
      </c>
      <c r="MD432" s="22" t="s">
        <v>56</v>
      </c>
      <c r="ME432" s="22" t="s">
        <v>42</v>
      </c>
      <c r="MF432" s="22">
        <v>5115.9987000000001</v>
      </c>
      <c r="MG432" s="22">
        <v>4853.9848000000002</v>
      </c>
      <c r="MH432" s="22">
        <v>4863.0725000000002</v>
      </c>
      <c r="MI432" s="22">
        <v>4813.5838000000003</v>
      </c>
      <c r="MJ432" s="22">
        <v>4965.9731000000002</v>
      </c>
      <c r="MK432" s="22">
        <v>4872.7808999999997</v>
      </c>
      <c r="ML432" s="22">
        <v>4531.9547000000002</v>
      </c>
      <c r="MM432" s="22">
        <v>4706.3024999999998</v>
      </c>
      <c r="MN432" s="22">
        <v>5083.6351000000004</v>
      </c>
      <c r="MO432" s="22">
        <v>5107.9975999999997</v>
      </c>
      <c r="MP432" s="22">
        <v>4845.9268000000002</v>
      </c>
      <c r="MQ432" s="22">
        <v>4854.9997999999996</v>
      </c>
      <c r="MR432" s="22">
        <v>4805.5186000000003</v>
      </c>
      <c r="MS432" s="22">
        <v>4957.9369999999999</v>
      </c>
      <c r="MT432" s="22">
        <v>4864.7281999999996</v>
      </c>
      <c r="MU432" s="22">
        <v>4523.8234000000002</v>
      </c>
      <c r="MV432" s="22">
        <v>4698.2021000000004</v>
      </c>
      <c r="MW432" s="22">
        <v>5075.7686000000003</v>
      </c>
      <c r="MX432" s="22" t="s">
        <v>56</v>
      </c>
      <c r="MY432" s="22" t="s">
        <v>42</v>
      </c>
      <c r="MZ432" s="22">
        <v>1.5055871999999999</v>
      </c>
      <c r="NA432" s="22">
        <v>1.4229103999999999</v>
      </c>
      <c r="NB432" s="22">
        <v>1.3928239</v>
      </c>
      <c r="NC432" s="22">
        <v>1.5838543</v>
      </c>
      <c r="ND432" s="22">
        <v>1.3558581999999999</v>
      </c>
      <c r="NE432" s="22">
        <v>1.4699515000000001</v>
      </c>
      <c r="NF432" s="22">
        <v>1.3859204000000001</v>
      </c>
      <c r="NG432" s="22">
        <v>1.2852866999999999</v>
      </c>
      <c r="NH432" s="22">
        <v>1.4424954000000001</v>
      </c>
      <c r="NI432" s="22">
        <v>0.90353852000000001</v>
      </c>
      <c r="NJ432" s="22">
        <v>0.82099403000000004</v>
      </c>
      <c r="NK432" s="22">
        <v>0.79095568999999999</v>
      </c>
      <c r="NL432" s="22">
        <v>0.98168038999999996</v>
      </c>
      <c r="NM432" s="22">
        <v>0.75404910000000003</v>
      </c>
      <c r="NN432" s="22">
        <v>0.86795988999999996</v>
      </c>
      <c r="NO432" s="22">
        <v>0.78406326000000004</v>
      </c>
      <c r="NP432" s="22">
        <v>0.68359049000000005</v>
      </c>
      <c r="NQ432" s="22">
        <v>0.84054768999999996</v>
      </c>
      <c r="NR432" s="22">
        <v>1.9321116</v>
      </c>
      <c r="NS432" s="22">
        <v>1.3301497</v>
      </c>
      <c r="NT432" s="22" t="s">
        <v>56</v>
      </c>
      <c r="NU432" s="22" t="s">
        <v>42</v>
      </c>
      <c r="NV432" s="22">
        <v>3.036606E-2</v>
      </c>
      <c r="NW432" s="22">
        <v>4.5795397000000002E-2</v>
      </c>
      <c r="NX432" s="22">
        <v>2.5391205E-2</v>
      </c>
      <c r="NY432" s="22">
        <v>2.7699266E-2</v>
      </c>
      <c r="NZ432" s="22">
        <v>1.7923143999999998E-2</v>
      </c>
      <c r="OA432" s="22">
        <v>2.5391205E-2</v>
      </c>
      <c r="OB432" s="22">
        <v>2.7699266E-2</v>
      </c>
      <c r="OC432" s="22">
        <v>1.7923143999999998E-2</v>
      </c>
      <c r="OD432" s="22">
        <v>3.1933771999999999E-2</v>
      </c>
      <c r="OE432" s="22">
        <v>3.1933771999999999E-2</v>
      </c>
      <c r="OF432" s="22">
        <v>2.0633032</v>
      </c>
      <c r="OG432" s="22">
        <v>3.7678105000000003E-2</v>
      </c>
      <c r="OH432" s="22">
        <v>3.1048981000000002</v>
      </c>
      <c r="OI432" s="22">
        <v>2.7890949000000002E-2</v>
      </c>
      <c r="OJ432" s="22" t="s">
        <v>56</v>
      </c>
      <c r="OK432" s="22" t="s">
        <v>42</v>
      </c>
      <c r="OL432" s="22">
        <v>194.41632000000001</v>
      </c>
      <c r="OM432" s="22">
        <v>211.19943000000001</v>
      </c>
      <c r="ON432" s="22">
        <v>104.7133</v>
      </c>
      <c r="OO432" s="22">
        <v>195.39708999999999</v>
      </c>
      <c r="OP432" s="22">
        <v>195.39708999999999</v>
      </c>
      <c r="OQ432" s="22">
        <v>195.39708999999999</v>
      </c>
      <c r="OR432" s="22">
        <v>104.7133</v>
      </c>
      <c r="OS432" s="22">
        <v>104.7133</v>
      </c>
      <c r="OT432" s="22">
        <v>194.41632000000001</v>
      </c>
      <c r="OU432" s="22">
        <v>298.82013999999998</v>
      </c>
      <c r="OV432" s="22">
        <v>214.90541999999999</v>
      </c>
      <c r="OW432" s="22">
        <v>86.216860999999994</v>
      </c>
      <c r="OX432" s="22">
        <v>214.90541999999999</v>
      </c>
      <c r="OY432" s="22">
        <v>230.76799</v>
      </c>
      <c r="OZ432" s="22">
        <v>230.76799</v>
      </c>
      <c r="PA432" s="22">
        <v>86.216860999999994</v>
      </c>
      <c r="PB432" s="22">
        <v>86.216860999999994</v>
      </c>
      <c r="PC432" s="22">
        <v>298.82013999999998</v>
      </c>
    </row>
    <row r="433" spans="1:421">
      <c r="A433" s="22" t="s">
        <v>57</v>
      </c>
      <c r="B433" s="22" t="s">
        <v>42</v>
      </c>
      <c r="C433" s="22">
        <v>5.4822601999999999E-4</v>
      </c>
      <c r="D433" s="22">
        <v>1.2302674000000001E-3</v>
      </c>
      <c r="E433" s="22">
        <v>1.2903132E-3</v>
      </c>
      <c r="F433" s="22">
        <v>4.0350912000000003E-3</v>
      </c>
      <c r="G433" s="22">
        <v>2.0598782999999999E-3</v>
      </c>
      <c r="H433" s="22">
        <v>7.6392905000000001E-4</v>
      </c>
      <c r="I433" s="22">
        <v>2.7765993E-4</v>
      </c>
      <c r="J433" s="22">
        <v>1.7148110999999999E-3</v>
      </c>
      <c r="K433" s="22">
        <v>3.0396122000000002E-3</v>
      </c>
      <c r="L433" s="22">
        <v>8.0293993999999995E-4</v>
      </c>
      <c r="M433" s="22">
        <v>1.9902707E-3</v>
      </c>
      <c r="N433" s="22">
        <v>2.2062328000000001E-3</v>
      </c>
      <c r="O433" s="22">
        <v>7.1565366999999996E-3</v>
      </c>
      <c r="P433" s="22">
        <v>3.5016276E-3</v>
      </c>
      <c r="Q433" s="22">
        <v>1.1036194E-3</v>
      </c>
      <c r="R433" s="22">
        <v>3.3243204000000002E-4</v>
      </c>
      <c r="S433" s="22">
        <v>2.9917184000000001E-3</v>
      </c>
      <c r="T433" s="22">
        <v>5.4526632E-3</v>
      </c>
      <c r="U433" s="22">
        <v>7.0689487000000001E-4</v>
      </c>
      <c r="V433" s="22">
        <v>1.7126859999999999E-3</v>
      </c>
      <c r="W433" s="22">
        <v>1.8780769000000001E-3</v>
      </c>
      <c r="X433" s="22">
        <v>6.0453981999999996E-3</v>
      </c>
      <c r="Y433" s="22">
        <v>2.9830568999999999E-3</v>
      </c>
      <c r="Z433" s="22">
        <v>9.7383617999999999E-4</v>
      </c>
      <c r="AA433" s="22">
        <v>3.0807418999999998E-4</v>
      </c>
      <c r="AB433" s="22">
        <v>2.5362123E-3</v>
      </c>
      <c r="AC433" s="22">
        <v>4.5955001999999998E-3</v>
      </c>
      <c r="AD433" s="22">
        <v>3.3962331000000001E-4</v>
      </c>
      <c r="AE433" s="22">
        <v>7.3209486000000001E-4</v>
      </c>
      <c r="AF433" s="22">
        <v>6.9574095000000003E-4</v>
      </c>
      <c r="AG433" s="22">
        <v>2.1411007999999998E-3</v>
      </c>
      <c r="AH433" s="22">
        <v>1.1503881000000001E-3</v>
      </c>
      <c r="AI433" s="22">
        <v>5.0037550999999997E-4</v>
      </c>
      <c r="AJ433" s="22">
        <v>1.8782186E-4</v>
      </c>
      <c r="AK433" s="22">
        <v>9.0865748000000003E-4</v>
      </c>
      <c r="AL433" s="22">
        <v>1.5978326E-3</v>
      </c>
      <c r="AM433" s="22">
        <v>5.7586075000000002E-4</v>
      </c>
      <c r="AN433" s="22">
        <v>1.4365561999999999E-3</v>
      </c>
      <c r="AO433" s="22">
        <v>1.5445356999999999E-3</v>
      </c>
      <c r="AP433" s="22">
        <v>5.0333872999999999E-3</v>
      </c>
      <c r="AQ433" s="22">
        <v>2.4864830999999999E-3</v>
      </c>
      <c r="AR433" s="22">
        <v>8.1544368999999996E-4</v>
      </c>
      <c r="AS433" s="22">
        <v>2.3878743999999999E-4</v>
      </c>
      <c r="AT433" s="22">
        <v>2.0918972000000002E-3</v>
      </c>
      <c r="AU433" s="22">
        <v>3.8336952999999999E-3</v>
      </c>
      <c r="AV433" s="22">
        <v>4.86403E-4</v>
      </c>
      <c r="AW433" s="22">
        <v>1.1783656E-3</v>
      </c>
      <c r="AX433" s="22">
        <v>1.2394632E-3</v>
      </c>
      <c r="AY433" s="22">
        <v>4.0007740999999999E-3</v>
      </c>
      <c r="AZ433" s="22">
        <v>2.0043923999999999E-3</v>
      </c>
      <c r="BA433" s="22">
        <v>6.9455416999999998E-4</v>
      </c>
      <c r="BB433" s="22">
        <v>2.1595716E-4</v>
      </c>
      <c r="BC433" s="22">
        <v>1.6685106E-3</v>
      </c>
      <c r="BD433" s="22">
        <v>3.0371369E-3</v>
      </c>
      <c r="BE433" s="22">
        <v>5.1541309999999997E-4</v>
      </c>
      <c r="BF433" s="22">
        <v>1.1170265999999999E-3</v>
      </c>
      <c r="BG433" s="22">
        <v>1.2525538000000001E-3</v>
      </c>
      <c r="BH433" s="22">
        <v>3.7737157999999998E-3</v>
      </c>
      <c r="BI433" s="22">
        <v>1.9374539999999999E-3</v>
      </c>
      <c r="BJ433" s="22">
        <v>7.0768898999999999E-4</v>
      </c>
      <c r="BK433" s="22">
        <v>2.9161686E-4</v>
      </c>
      <c r="BL433" s="22">
        <v>1.6553725E-3</v>
      </c>
      <c r="BM433" s="22">
        <v>2.8758413000000002E-3</v>
      </c>
      <c r="BN433" s="22">
        <v>7.0138575000000005E-4</v>
      </c>
      <c r="BO433" s="22">
        <v>1.6434310000000001E-3</v>
      </c>
      <c r="BP433" s="22">
        <v>1.9036361E-3</v>
      </c>
      <c r="BQ433" s="22">
        <v>5.9701151999999999E-3</v>
      </c>
      <c r="BR433" s="22">
        <v>2.9582211000000001E-3</v>
      </c>
      <c r="BS433" s="22">
        <v>9.5542585000000005E-4</v>
      </c>
      <c r="BT433" s="22">
        <v>3.3865418999999997E-4</v>
      </c>
      <c r="BU433" s="22">
        <v>2.5596667000000002E-3</v>
      </c>
      <c r="BV433" s="22">
        <v>4.5397266000000002E-3</v>
      </c>
      <c r="BW433" s="22">
        <v>6.2766679000000002E-4</v>
      </c>
      <c r="BX433" s="22">
        <v>1.4433892000000001E-3</v>
      </c>
      <c r="BY433" s="22">
        <v>1.6603632000000001E-3</v>
      </c>
      <c r="BZ433" s="22">
        <v>5.1609272999999997E-3</v>
      </c>
      <c r="CA433" s="22">
        <v>2.5766407000000001E-3</v>
      </c>
      <c r="CB433" s="22">
        <v>8.5581541999999995E-4</v>
      </c>
      <c r="CC433" s="22">
        <v>3.1571234E-4</v>
      </c>
      <c r="CD433" s="22">
        <v>2.2240325000000001E-3</v>
      </c>
      <c r="CE433" s="22">
        <v>3.9263622000000001E-3</v>
      </c>
      <c r="CF433" s="22">
        <v>3.1125144E-4</v>
      </c>
      <c r="CG433" s="22">
        <v>6.3178284999999997E-4</v>
      </c>
      <c r="CH433" s="22">
        <v>6.6587210999999996E-4</v>
      </c>
      <c r="CI433" s="22">
        <v>1.9148419999999999E-3</v>
      </c>
      <c r="CJ433" s="22">
        <v>1.0449768E-3</v>
      </c>
      <c r="CK433" s="22">
        <v>4.5105667000000001E-4</v>
      </c>
      <c r="CL433" s="22">
        <v>2.0178359999999999E-4</v>
      </c>
      <c r="CM433" s="22">
        <v>8.6041513000000003E-4</v>
      </c>
      <c r="CN433" s="22">
        <v>1.4581557000000001E-3</v>
      </c>
      <c r="CO433" s="22">
        <v>4.8266051000000001E-4</v>
      </c>
      <c r="CP433" s="22">
        <v>1.1175162000000001E-3</v>
      </c>
      <c r="CQ433" s="22">
        <v>1.2669532E-3</v>
      </c>
      <c r="CR433" s="22">
        <v>3.9433029E-3</v>
      </c>
      <c r="CS433" s="22">
        <v>1.9873056000000002E-3</v>
      </c>
      <c r="CT433" s="22">
        <v>6.7926645999999999E-4</v>
      </c>
      <c r="CU433" s="22">
        <v>2.4485293000000002E-4</v>
      </c>
      <c r="CV433" s="22">
        <v>1.6954112E-3</v>
      </c>
      <c r="CW433" s="22">
        <v>2.9948164000000001E-3</v>
      </c>
      <c r="CX433" s="22">
        <v>4.1547957000000001E-4</v>
      </c>
      <c r="CY433" s="22">
        <v>9.3481217000000001E-4</v>
      </c>
      <c r="CZ433" s="22">
        <v>1.0445253E-3</v>
      </c>
      <c r="DA433" s="22">
        <v>3.2028749E-3</v>
      </c>
      <c r="DB433" s="22">
        <v>1.638465E-3</v>
      </c>
      <c r="DC433" s="22">
        <v>5.8859280000000003E-4</v>
      </c>
      <c r="DD433" s="22">
        <v>2.2415638000000001E-4</v>
      </c>
      <c r="DE433" s="22">
        <v>1.3884188E-3</v>
      </c>
      <c r="DF433" s="22">
        <v>2.4335696000000002E-3</v>
      </c>
      <c r="DG433" s="22" t="s">
        <v>57</v>
      </c>
      <c r="DH433" s="22" t="s">
        <v>42</v>
      </c>
      <c r="DI433" s="22">
        <v>5.7250732000000001E-4</v>
      </c>
      <c r="DJ433" s="22">
        <v>1.3037435E-3</v>
      </c>
      <c r="DK433" s="22">
        <v>1.3776827999999999E-3</v>
      </c>
      <c r="DL433" s="22">
        <v>4.3385209999999997E-3</v>
      </c>
      <c r="DM433" s="22">
        <v>2.2011626999999998E-3</v>
      </c>
      <c r="DN433" s="22">
        <v>7.9882892999999999E-4</v>
      </c>
      <c r="DO433" s="22">
        <v>2.8190076000000002E-4</v>
      </c>
      <c r="DP433" s="22">
        <v>1.8370277E-3</v>
      </c>
      <c r="DQ433" s="22">
        <v>3.267252E-3</v>
      </c>
      <c r="DR433" s="22">
        <v>8.4503857999999996E-4</v>
      </c>
      <c r="DS433" s="22">
        <v>2.0870769000000001E-3</v>
      </c>
      <c r="DT433" s="22">
        <v>2.3442769E-3</v>
      </c>
      <c r="DU433" s="22">
        <v>7.6222761000000003E-3</v>
      </c>
      <c r="DV433" s="22">
        <v>3.7210724999999999E-3</v>
      </c>
      <c r="DW433" s="22">
        <v>1.1614688E-3</v>
      </c>
      <c r="DX433" s="22">
        <v>3.4420560999999999E-4</v>
      </c>
      <c r="DY433" s="22">
        <v>3.1826942999999999E-3</v>
      </c>
      <c r="DZ433" s="22">
        <v>5.7521724E-3</v>
      </c>
      <c r="EA433" s="22">
        <v>7.4156589000000004E-4</v>
      </c>
      <c r="EB433" s="22">
        <v>1.7982114E-3</v>
      </c>
      <c r="EC433" s="22">
        <v>1.9954294000000001E-3</v>
      </c>
      <c r="ED433" s="22">
        <v>6.4447792000000004E-3</v>
      </c>
      <c r="EE433" s="22">
        <v>3.1703142000000001E-3</v>
      </c>
      <c r="EF433" s="22">
        <v>1.0219177E-3</v>
      </c>
      <c r="EG433" s="22">
        <v>3.1667488999999999E-4</v>
      </c>
      <c r="EH433" s="22">
        <v>2.6991528000000001E-3</v>
      </c>
      <c r="EI433" s="22">
        <v>4.8620012000000004E-3</v>
      </c>
      <c r="EJ433" s="22">
        <v>3.3962331000000001E-4</v>
      </c>
      <c r="EK433" s="22">
        <v>7.3209486000000001E-4</v>
      </c>
      <c r="EL433" s="22">
        <v>6.9574095000000003E-4</v>
      </c>
      <c r="EM433" s="22">
        <v>2.1411007999999998E-3</v>
      </c>
      <c r="EN433" s="22">
        <v>1.1503881000000001E-3</v>
      </c>
      <c r="EO433" s="22">
        <v>5.0037550999999997E-4</v>
      </c>
      <c r="EP433" s="22">
        <v>1.8782186E-4</v>
      </c>
      <c r="EQ433" s="22">
        <v>9.0865748000000003E-4</v>
      </c>
      <c r="ER433" s="22">
        <v>1.5978326E-3</v>
      </c>
      <c r="ES433" s="22">
        <v>5.8460971000000002E-4</v>
      </c>
      <c r="ET433" s="22">
        <v>1.4365561999999999E-3</v>
      </c>
      <c r="EU433" s="22">
        <v>1.5653676E-3</v>
      </c>
      <c r="EV433" s="22">
        <v>5.0956557E-3</v>
      </c>
      <c r="EW433" s="22">
        <v>2.5176780999999998E-3</v>
      </c>
      <c r="EX433" s="22">
        <v>8.2625123000000002E-4</v>
      </c>
      <c r="EY433" s="22">
        <v>2.4368862E-4</v>
      </c>
      <c r="EZ433" s="22">
        <v>2.1194071999999999E-3</v>
      </c>
      <c r="FA433" s="22">
        <v>3.8336952999999999E-3</v>
      </c>
      <c r="FB433" s="22">
        <v>4.9220323000000003E-4</v>
      </c>
      <c r="FC433" s="22">
        <v>1.1783656E-3</v>
      </c>
      <c r="FD433" s="22">
        <v>1.253274E-3</v>
      </c>
      <c r="FE433" s="22">
        <v>4.0420556999999999E-3</v>
      </c>
      <c r="FF433" s="22">
        <v>2.0250734999999998E-3</v>
      </c>
      <c r="FG433" s="22">
        <v>7.0171917000000003E-4</v>
      </c>
      <c r="FH433" s="22">
        <v>2.1920646000000001E-4</v>
      </c>
      <c r="FI433" s="22">
        <v>1.6867487000000001E-3</v>
      </c>
      <c r="FJ433" s="22">
        <v>3.0371369E-3</v>
      </c>
      <c r="FK433" s="22">
        <v>5.3861711000000002E-4</v>
      </c>
      <c r="FL433" s="22">
        <v>1.1871624E-3</v>
      </c>
      <c r="FM433" s="22">
        <v>1.3384510000000001E-3</v>
      </c>
      <c r="FN433" s="22">
        <v>4.0691217E-3</v>
      </c>
      <c r="FO433" s="22">
        <v>2.0748473E-3</v>
      </c>
      <c r="FP433" s="22">
        <v>7.4080621000000002E-4</v>
      </c>
      <c r="FQ433" s="22">
        <v>2.9603286999999999E-4</v>
      </c>
      <c r="FR433" s="22">
        <v>1.7754261999999999E-3</v>
      </c>
      <c r="FS433" s="22">
        <v>3.0982517E-3</v>
      </c>
      <c r="FT433" s="22">
        <v>7.2606753999999996E-4</v>
      </c>
      <c r="FU433" s="22">
        <v>1.719408E-3</v>
      </c>
      <c r="FV433" s="22">
        <v>1.9974768E-3</v>
      </c>
      <c r="FW433" s="22">
        <v>6.2945184E-3</v>
      </c>
      <c r="FX433" s="22">
        <v>3.1081083000000002E-3</v>
      </c>
      <c r="FY433" s="22">
        <v>9.9031802999999989E-4</v>
      </c>
      <c r="FZ433" s="22">
        <v>3.4263799000000002E-4</v>
      </c>
      <c r="GA433" s="22">
        <v>2.6911749E-3</v>
      </c>
      <c r="GB433" s="22">
        <v>4.7840382999999997E-3</v>
      </c>
      <c r="GC433" s="22">
        <v>6.5358074000000004E-4</v>
      </c>
      <c r="GD433" s="22">
        <v>1.5214038E-3</v>
      </c>
      <c r="GE433" s="22">
        <v>1.7561054999999999E-3</v>
      </c>
      <c r="GF433" s="22">
        <v>5.4898220999999997E-3</v>
      </c>
      <c r="GG433" s="22">
        <v>2.7294647999999999E-3</v>
      </c>
      <c r="GH433" s="22">
        <v>8.9250858000000004E-4</v>
      </c>
      <c r="GI433" s="22">
        <v>3.2071003999999999E-4</v>
      </c>
      <c r="GJ433" s="22">
        <v>2.3578142999999998E-3</v>
      </c>
      <c r="GK433" s="22">
        <v>4.1741332999999997E-3</v>
      </c>
      <c r="GL433" s="22">
        <v>3.1125144E-4</v>
      </c>
      <c r="GM433" s="22">
        <v>6.3178284999999997E-4</v>
      </c>
      <c r="GN433" s="22">
        <v>6.6587210999999996E-4</v>
      </c>
      <c r="GO433" s="22">
        <v>1.9148419999999999E-3</v>
      </c>
      <c r="GP433" s="22">
        <v>1.0449768E-3</v>
      </c>
      <c r="GQ433" s="22">
        <v>4.5105667000000001E-4</v>
      </c>
      <c r="GR433" s="22">
        <v>2.0178359999999999E-4</v>
      </c>
      <c r="GS433" s="22">
        <v>8.6041513000000003E-4</v>
      </c>
      <c r="GT433" s="22">
        <v>1.4581557000000001E-3</v>
      </c>
      <c r="GU433" s="22">
        <v>4.8266051000000001E-4</v>
      </c>
      <c r="GV433" s="22">
        <v>1.1175162000000001E-3</v>
      </c>
      <c r="GW433" s="22">
        <v>1.2669532E-3</v>
      </c>
      <c r="GX433" s="22">
        <v>3.9433029E-3</v>
      </c>
      <c r="GY433" s="22">
        <v>1.9873056000000002E-3</v>
      </c>
      <c r="GZ433" s="22">
        <v>6.7926645999999999E-4</v>
      </c>
      <c r="HA433" s="22">
        <v>2.4485293000000002E-4</v>
      </c>
      <c r="HB433" s="22">
        <v>1.6954112E-3</v>
      </c>
      <c r="HC433" s="22">
        <v>2.9948164000000001E-3</v>
      </c>
      <c r="HD433" s="22">
        <v>4.1547957000000001E-4</v>
      </c>
      <c r="HE433" s="22">
        <v>9.3481217000000001E-4</v>
      </c>
      <c r="HF433" s="22">
        <v>1.0445253E-3</v>
      </c>
      <c r="HG433" s="22">
        <v>3.2028749E-3</v>
      </c>
      <c r="HH433" s="22">
        <v>1.638465E-3</v>
      </c>
      <c r="HI433" s="22">
        <v>5.8859280000000003E-4</v>
      </c>
      <c r="HJ433" s="22">
        <v>2.2415638000000001E-4</v>
      </c>
      <c r="HK433" s="22">
        <v>1.3884188E-3</v>
      </c>
      <c r="HL433" s="22">
        <v>2.4335696000000002E-3</v>
      </c>
      <c r="HM433" s="22" t="s">
        <v>57</v>
      </c>
      <c r="HN433" s="22" t="s">
        <v>42</v>
      </c>
      <c r="HO433" s="22">
        <v>4.6978348999999998E-4</v>
      </c>
      <c r="HP433" s="22">
        <v>1.0004929000000001E-3</v>
      </c>
      <c r="HQ433" s="22">
        <v>1.0085962999999999E-3</v>
      </c>
      <c r="HR433" s="22">
        <v>3.0713301999999998E-3</v>
      </c>
      <c r="HS433" s="22">
        <v>1.6138426000000001E-3</v>
      </c>
      <c r="HT433" s="22">
        <v>6.5757611999999995E-4</v>
      </c>
      <c r="HU433" s="22">
        <v>2.6137074E-4</v>
      </c>
      <c r="HV433" s="22">
        <v>1.3218285999999999E-3</v>
      </c>
      <c r="HW433" s="22">
        <v>2.3128327000000001E-3</v>
      </c>
      <c r="HX433" s="22">
        <v>7.7071306E-4</v>
      </c>
      <c r="HY433" s="22">
        <v>1.8643015E-3</v>
      </c>
      <c r="HZ433" s="22">
        <v>2.0755125E-3</v>
      </c>
      <c r="IA433" s="22">
        <v>6.6938446999999998E-3</v>
      </c>
      <c r="IB433" s="22">
        <v>3.2902919000000002E-3</v>
      </c>
      <c r="IC433" s="22">
        <v>1.0572000999999999E-3</v>
      </c>
      <c r="ID433" s="22">
        <v>3.3057719999999999E-4</v>
      </c>
      <c r="IE433" s="22">
        <v>2.8069785000000001E-3</v>
      </c>
      <c r="IF433" s="22">
        <v>5.054925E-3</v>
      </c>
      <c r="IG433" s="22">
        <v>6.5772496000000001E-4</v>
      </c>
      <c r="IH433" s="22">
        <v>1.5482846E-3</v>
      </c>
      <c r="II433" s="22">
        <v>1.6925518999999999E-3</v>
      </c>
      <c r="IJ433" s="22">
        <v>5.4010320000000001E-3</v>
      </c>
      <c r="IK433" s="22">
        <v>2.6864222E-3</v>
      </c>
      <c r="IL433" s="22">
        <v>9.0535015000000002E-4</v>
      </c>
      <c r="IM433" s="22">
        <v>3.0082425000000002E-4</v>
      </c>
      <c r="IN433" s="22">
        <v>2.2759554000000002E-3</v>
      </c>
      <c r="IO433" s="22">
        <v>4.0772048999999999E-3</v>
      </c>
      <c r="IP433" s="22">
        <v>3.3962331000000001E-4</v>
      </c>
      <c r="IQ433" s="22">
        <v>7.3209486000000001E-4</v>
      </c>
      <c r="IR433" s="22">
        <v>6.9574095000000003E-4</v>
      </c>
      <c r="IS433" s="22">
        <v>2.1411007999999998E-3</v>
      </c>
      <c r="IT433" s="22">
        <v>1.1503881000000001E-3</v>
      </c>
      <c r="IU433" s="22">
        <v>5.0037550999999997E-4</v>
      </c>
      <c r="IV433" s="22">
        <v>1.8782186E-4</v>
      </c>
      <c r="IW433" s="22">
        <v>9.0865748000000003E-4</v>
      </c>
      <c r="IX433" s="22">
        <v>1.5978326E-3</v>
      </c>
      <c r="IY433" s="22">
        <v>6.2531436000000005E-4</v>
      </c>
      <c r="IZ433" s="22">
        <v>1.5528711E-3</v>
      </c>
      <c r="JA433" s="22">
        <v>1.7101074999999999E-3</v>
      </c>
      <c r="JB433" s="22">
        <v>5.5858428E-3</v>
      </c>
      <c r="JC433" s="22">
        <v>2.7441049000000001E-3</v>
      </c>
      <c r="JD433" s="22">
        <v>8.7962334E-4</v>
      </c>
      <c r="JE433" s="22">
        <v>2.5320376000000002E-4</v>
      </c>
      <c r="JF433" s="22">
        <v>2.3208324999999998E-3</v>
      </c>
      <c r="JG433" s="22">
        <v>4.2054218000000003E-3</v>
      </c>
      <c r="JH433" s="22">
        <v>5.1912805000000001E-4</v>
      </c>
      <c r="JI433" s="22">
        <v>1.2552959999999999E-3</v>
      </c>
      <c r="JJ433" s="22">
        <v>1.3489937E-3</v>
      </c>
      <c r="JK433" s="22">
        <v>4.3662218000000003E-3</v>
      </c>
      <c r="JL433" s="22">
        <v>2.1748193999999998E-3</v>
      </c>
      <c r="JM433" s="22">
        <v>7.3702692000000001E-4</v>
      </c>
      <c r="JN433" s="22">
        <v>2.2550430000000001E-4</v>
      </c>
      <c r="JO433" s="22">
        <v>1.8199533999999999E-3</v>
      </c>
      <c r="JP433" s="22">
        <v>3.2830018000000001E-3</v>
      </c>
      <c r="JQ433" s="22">
        <v>4.3924289999999999E-4</v>
      </c>
      <c r="JR433" s="22">
        <v>8.9371424999999997E-4</v>
      </c>
      <c r="JS433" s="22">
        <v>9.7539716000000004E-4</v>
      </c>
      <c r="JT433" s="22">
        <v>2.8287485E-3</v>
      </c>
      <c r="JU433" s="22">
        <v>1.5004949000000001E-3</v>
      </c>
      <c r="JV433" s="22">
        <v>6.0477958999999998E-4</v>
      </c>
      <c r="JW433" s="22">
        <v>2.7548623999999999E-4</v>
      </c>
      <c r="JX433" s="22">
        <v>1.2687955E-3</v>
      </c>
      <c r="JY433" s="22">
        <v>2.1622519999999999E-3</v>
      </c>
      <c r="JZ433" s="22">
        <v>6.5557172000000003E-4</v>
      </c>
      <c r="KA433" s="22">
        <v>1.5123474E-3</v>
      </c>
      <c r="KB433" s="22">
        <v>1.7431583E-3</v>
      </c>
      <c r="KC433" s="22">
        <v>5.4271114000000002E-3</v>
      </c>
      <c r="KD433" s="22">
        <v>2.7044630999999999E-3</v>
      </c>
      <c r="KE433" s="22">
        <v>8.9234313E-4</v>
      </c>
      <c r="KF433" s="22">
        <v>3.2716986999999998E-4</v>
      </c>
      <c r="KG433" s="22">
        <v>2.3367318000000002E-3</v>
      </c>
      <c r="KH433" s="22">
        <v>4.1302811999999996E-3</v>
      </c>
      <c r="KI433" s="22">
        <v>5.7523337000000001E-4</v>
      </c>
      <c r="KJ433" s="22">
        <v>1.2899989E-3</v>
      </c>
      <c r="KK433" s="22">
        <v>1.4707308E-3</v>
      </c>
      <c r="KL433" s="22">
        <v>4.5148326000000001E-3</v>
      </c>
      <c r="KM433" s="22">
        <v>2.2771038000000002E-3</v>
      </c>
      <c r="KN433" s="22">
        <v>7.8434833999999998E-4</v>
      </c>
      <c r="KO433" s="22">
        <v>3.042934E-4</v>
      </c>
      <c r="KP433" s="22">
        <v>1.9596941000000001E-3</v>
      </c>
      <c r="KQ433" s="22">
        <v>3.4391224999999999E-3</v>
      </c>
      <c r="KR433" s="22">
        <v>3.1125144E-4</v>
      </c>
      <c r="KS433" s="22">
        <v>6.3178284999999997E-4</v>
      </c>
      <c r="KT433" s="22">
        <v>6.6587210999999996E-4</v>
      </c>
      <c r="KU433" s="22">
        <v>1.9148419999999999E-3</v>
      </c>
      <c r="KV433" s="22">
        <v>1.0449768E-3</v>
      </c>
      <c r="KW433" s="22">
        <v>4.5105667000000001E-4</v>
      </c>
      <c r="KX433" s="22">
        <v>2.0178359999999999E-4</v>
      </c>
      <c r="KY433" s="22">
        <v>8.6041513000000003E-4</v>
      </c>
      <c r="KZ433" s="22">
        <v>1.4581557000000001E-3</v>
      </c>
      <c r="LA433" s="22">
        <v>5.2083602999999999E-4</v>
      </c>
      <c r="LB433" s="22">
        <v>1.2297395E-3</v>
      </c>
      <c r="LC433" s="22">
        <v>1.4073849999999999E-3</v>
      </c>
      <c r="LD433" s="22">
        <v>4.4225536000000003E-3</v>
      </c>
      <c r="LE433" s="22">
        <v>2.2077422E-3</v>
      </c>
      <c r="LF433" s="22">
        <v>7.2980832999999996E-4</v>
      </c>
      <c r="LG433" s="22">
        <v>2.5252922000000002E-4</v>
      </c>
      <c r="LH433" s="22">
        <v>1.8914934000000001E-3</v>
      </c>
      <c r="LI433" s="22">
        <v>3.3575815999999999E-3</v>
      </c>
      <c r="LJ433" s="22">
        <v>4.4138584999999999E-4</v>
      </c>
      <c r="LK433" s="22">
        <v>1.0110027E-3</v>
      </c>
      <c r="LL433" s="22">
        <v>1.1398756E-3</v>
      </c>
      <c r="LM433" s="22">
        <v>3.5283197000000001E-3</v>
      </c>
      <c r="LN433" s="22">
        <v>1.7881431999999999E-3</v>
      </c>
      <c r="LO433" s="22">
        <v>6.2289278999999999E-4</v>
      </c>
      <c r="LP433" s="22">
        <v>2.2935027E-4</v>
      </c>
      <c r="LQ433" s="22">
        <v>1.5215622E-3</v>
      </c>
      <c r="LR433" s="22">
        <v>2.6800412999999999E-3</v>
      </c>
      <c r="LS433" s="22" t="s">
        <v>57</v>
      </c>
      <c r="LT433" s="22" t="s">
        <v>42</v>
      </c>
      <c r="LU433" s="22">
        <v>5.8094862999999997E-3</v>
      </c>
      <c r="LV433" s="22">
        <v>9.8196267999999995E-4</v>
      </c>
      <c r="LW433" s="22">
        <v>2.0720286999999999E-3</v>
      </c>
      <c r="LX433" s="22">
        <v>2.4774513E-3</v>
      </c>
      <c r="LY433" s="22">
        <v>7.4725675999999996E-3</v>
      </c>
      <c r="LZ433" s="22">
        <v>3.6684328E-3</v>
      </c>
      <c r="MA433" s="22">
        <v>1.1685587999999999E-3</v>
      </c>
      <c r="MB433" s="22">
        <v>5.2405265999999997E-4</v>
      </c>
      <c r="MC433" s="22">
        <v>3.2963037999999998E-3</v>
      </c>
      <c r="MD433" s="22" t="s">
        <v>57</v>
      </c>
      <c r="ME433" s="22" t="s">
        <v>42</v>
      </c>
      <c r="MF433" s="22">
        <v>3.0623206000000001E-3</v>
      </c>
      <c r="MG433" s="22">
        <v>5.6443431999999997E-3</v>
      </c>
      <c r="MH433" s="22">
        <v>6.5131848000000003E-3</v>
      </c>
      <c r="MI433" s="22">
        <v>1.8043824E-2</v>
      </c>
      <c r="MJ433" s="22">
        <v>9.3456812000000007E-3</v>
      </c>
      <c r="MK433" s="22">
        <v>3.6060382999999999E-3</v>
      </c>
      <c r="ML433" s="22">
        <v>2.0282346000000001E-3</v>
      </c>
      <c r="MM433" s="22">
        <v>8.3932480000000007E-3</v>
      </c>
      <c r="MN433" s="22">
        <v>1.4023964E-2</v>
      </c>
      <c r="MO433" s="22">
        <v>3.2856462999999998E-3</v>
      </c>
      <c r="MP433" s="22">
        <v>5.8681302999999997E-3</v>
      </c>
      <c r="MQ433" s="22">
        <v>6.7371202000000002E-3</v>
      </c>
      <c r="MR433" s="22">
        <v>1.8269803000000001E-2</v>
      </c>
      <c r="MS433" s="22">
        <v>9.5701255999999998E-3</v>
      </c>
      <c r="MT433" s="22">
        <v>3.8294681E-3</v>
      </c>
      <c r="MU433" s="22">
        <v>2.2513771999999998E-3</v>
      </c>
      <c r="MV433" s="22">
        <v>8.6175157999999995E-3</v>
      </c>
      <c r="MW433" s="22">
        <v>1.4249282E-2</v>
      </c>
      <c r="MX433" s="22" t="s">
        <v>57</v>
      </c>
      <c r="MY433" s="22" t="s">
        <v>42</v>
      </c>
      <c r="MZ433" s="23">
        <v>6.7737897999999997E-6</v>
      </c>
      <c r="NA433" s="23">
        <v>1.6638137E-5</v>
      </c>
      <c r="NB433" s="23">
        <v>9.0366165999999992E-6</v>
      </c>
      <c r="NC433" s="23">
        <v>9.8781292000000004E-6</v>
      </c>
      <c r="ND433" s="23">
        <v>2.0217201E-5</v>
      </c>
      <c r="NE433" s="23">
        <v>1.2341199E-5</v>
      </c>
      <c r="NF433" s="23">
        <v>7.1657858000000002E-6</v>
      </c>
      <c r="NG433" s="23">
        <v>5.8340676E-6</v>
      </c>
      <c r="NH433" s="23">
        <v>1.1573375E-5</v>
      </c>
      <c r="NI433" s="23">
        <v>4.0105075999999996E-6</v>
      </c>
      <c r="NJ433" s="23">
        <v>1.3859071999999999E-5</v>
      </c>
      <c r="NK433" s="23">
        <v>6.2697139000000003E-6</v>
      </c>
      <c r="NL433" s="23">
        <v>7.1098802999999996E-6</v>
      </c>
      <c r="NM433" s="23">
        <v>1.743241E-5</v>
      </c>
      <c r="NN433" s="23">
        <v>9.5690089000000007E-6</v>
      </c>
      <c r="NO433" s="23">
        <v>4.4018764000000001E-6</v>
      </c>
      <c r="NP433" s="23">
        <v>3.0722889000000002E-6</v>
      </c>
      <c r="NQ433" s="23">
        <v>8.8024133999999993E-6</v>
      </c>
      <c r="NR433" s="23">
        <v>1.062296E-5</v>
      </c>
      <c r="NS433" s="23">
        <v>7.8538922000000008E-6</v>
      </c>
      <c r="NT433" s="22" t="s">
        <v>57</v>
      </c>
      <c r="NU433" s="22" t="s">
        <v>42</v>
      </c>
      <c r="NV433" s="23">
        <v>7.6890608999999995E-8</v>
      </c>
      <c r="NW433" s="23">
        <v>6.0556366999999998E-8</v>
      </c>
      <c r="NX433" s="23">
        <v>4.6265895000000002E-8</v>
      </c>
      <c r="NY433" s="23">
        <v>5.0471465000000002E-8</v>
      </c>
      <c r="NZ433" s="23">
        <v>3.2658170000000002E-8</v>
      </c>
      <c r="OA433" s="23">
        <v>4.6265895000000002E-8</v>
      </c>
      <c r="OB433" s="23">
        <v>5.0471465000000002E-8</v>
      </c>
      <c r="OC433" s="23">
        <v>3.2658170000000002E-8</v>
      </c>
      <c r="OD433" s="23">
        <v>8.0860246999999993E-8</v>
      </c>
      <c r="OE433" s="23">
        <v>8.0860246999999993E-8</v>
      </c>
      <c r="OF433" s="23">
        <v>1.0004369999999999E-6</v>
      </c>
      <c r="OG433" s="23">
        <v>1.4958773999999999E-6</v>
      </c>
      <c r="OH433" s="23">
        <v>1.4117418999999999E-6</v>
      </c>
      <c r="OI433" s="23">
        <v>3.3167004000000001E-6</v>
      </c>
      <c r="OJ433" s="22" t="s">
        <v>57</v>
      </c>
      <c r="OK433" s="22" t="s">
        <v>42</v>
      </c>
      <c r="OL433" s="23">
        <v>6.7206931E-5</v>
      </c>
      <c r="OM433" s="22">
        <v>1.3681996999999999E-4</v>
      </c>
      <c r="ON433" s="23">
        <v>4.4969638999999997E-5</v>
      </c>
      <c r="OO433" s="22">
        <v>1.3983672999999999E-4</v>
      </c>
      <c r="OP433" s="22">
        <v>1.3983672999999999E-4</v>
      </c>
      <c r="OQ433" s="22">
        <v>1.3983672999999999E-4</v>
      </c>
      <c r="OR433" s="23">
        <v>4.4969638999999997E-5</v>
      </c>
      <c r="OS433" s="23">
        <v>4.4969638999999997E-5</v>
      </c>
      <c r="OT433" s="23">
        <v>6.7206931E-5</v>
      </c>
      <c r="OU433" s="23">
        <v>6.4813634000000005E-5</v>
      </c>
      <c r="OV433" s="22">
        <v>1.0486238E-4</v>
      </c>
      <c r="OW433" s="23">
        <v>6.2964118000000005E-5</v>
      </c>
      <c r="OX433" s="22">
        <v>1.0486238E-4</v>
      </c>
      <c r="OY433" s="22">
        <v>1.2752548999999999E-4</v>
      </c>
      <c r="OZ433" s="22">
        <v>1.2752548999999999E-4</v>
      </c>
      <c r="PA433" s="23">
        <v>6.2964118000000005E-5</v>
      </c>
      <c r="PB433" s="23">
        <v>6.2964118000000005E-5</v>
      </c>
      <c r="PC433" s="23">
        <v>6.4813634000000005E-5</v>
      </c>
      <c r="PD433" s="23"/>
      <c r="PE433" s="23"/>
    </row>
    <row r="434" spans="1:421">
      <c r="A434" s="22" t="s">
        <v>58</v>
      </c>
      <c r="B434" s="22" t="s">
        <v>42</v>
      </c>
      <c r="C434" s="22">
        <v>56.616655000000002</v>
      </c>
      <c r="D434" s="22">
        <v>110.77199</v>
      </c>
      <c r="E434" s="22">
        <v>136.92855</v>
      </c>
      <c r="F434" s="22">
        <v>597.07961</v>
      </c>
      <c r="G434" s="22">
        <v>263.01972000000001</v>
      </c>
      <c r="H434" s="22">
        <v>76.370295999999996</v>
      </c>
      <c r="I434" s="22">
        <v>29.200184</v>
      </c>
      <c r="J434" s="22">
        <v>171.41378</v>
      </c>
      <c r="K434" s="22">
        <v>230.10602</v>
      </c>
      <c r="L434" s="22">
        <v>83.369298999999998</v>
      </c>
      <c r="M434" s="22">
        <v>176.27168</v>
      </c>
      <c r="N434" s="22">
        <v>233.94023000000001</v>
      </c>
      <c r="O434" s="22">
        <v>1073.8757000000001</v>
      </c>
      <c r="P434" s="22">
        <v>455.73543000000001</v>
      </c>
      <c r="Q434" s="22">
        <v>110.36168000000001</v>
      </c>
      <c r="R434" s="22">
        <v>34.601024000000002</v>
      </c>
      <c r="S434" s="22">
        <v>297.75126</v>
      </c>
      <c r="T434" s="22">
        <v>407.62326999999999</v>
      </c>
      <c r="U434" s="22">
        <v>73.32302</v>
      </c>
      <c r="V434" s="22">
        <v>152.23929999999999</v>
      </c>
      <c r="W434" s="22">
        <v>199.18272999999999</v>
      </c>
      <c r="X434" s="22">
        <v>904.69673999999998</v>
      </c>
      <c r="Y434" s="22">
        <v>386.77516000000003</v>
      </c>
      <c r="Z434" s="22">
        <v>97.396621999999994</v>
      </c>
      <c r="AA434" s="22">
        <v>32.162252000000002</v>
      </c>
      <c r="AB434" s="22">
        <v>252.64812000000001</v>
      </c>
      <c r="AC434" s="22">
        <v>344.42173000000003</v>
      </c>
      <c r="AD434" s="22">
        <v>34.572696999999998</v>
      </c>
      <c r="AE434" s="22">
        <v>66.560340999999994</v>
      </c>
      <c r="AF434" s="22">
        <v>73.807060000000007</v>
      </c>
      <c r="AG434" s="22">
        <v>310.75758999999999</v>
      </c>
      <c r="AH434" s="22">
        <v>143.20230000000001</v>
      </c>
      <c r="AI434" s="22">
        <v>49.584066</v>
      </c>
      <c r="AJ434" s="22">
        <v>19.773468000000001</v>
      </c>
      <c r="AK434" s="22">
        <v>91.103904999999997</v>
      </c>
      <c r="AL434" s="22">
        <v>122.11975</v>
      </c>
      <c r="AM434" s="22">
        <v>59.383786000000001</v>
      </c>
      <c r="AN434" s="22">
        <v>127.27795</v>
      </c>
      <c r="AO434" s="22">
        <v>163.70913999999999</v>
      </c>
      <c r="AP434" s="22">
        <v>752.53124000000003</v>
      </c>
      <c r="AQ434" s="22">
        <v>321.78347000000002</v>
      </c>
      <c r="AR434" s="22">
        <v>81.111588999999995</v>
      </c>
      <c r="AS434" s="22">
        <v>24.800666</v>
      </c>
      <c r="AT434" s="22">
        <v>208.17553000000001</v>
      </c>
      <c r="AU434" s="22">
        <v>286.60874999999999</v>
      </c>
      <c r="AV434" s="22">
        <v>50.027242000000001</v>
      </c>
      <c r="AW434" s="22">
        <v>104.92048</v>
      </c>
      <c r="AX434" s="22">
        <v>131.3965</v>
      </c>
      <c r="AY434" s="22">
        <v>595.32475999999997</v>
      </c>
      <c r="AZ434" s="22">
        <v>257.68466999999998</v>
      </c>
      <c r="BA434" s="22">
        <v>69.034875999999997</v>
      </c>
      <c r="BB434" s="22">
        <v>22.513587000000001</v>
      </c>
      <c r="BC434" s="22">
        <v>166.25130999999999</v>
      </c>
      <c r="BD434" s="22">
        <v>227.86971</v>
      </c>
      <c r="BE434" s="22">
        <v>53.636057000000001</v>
      </c>
      <c r="BF434" s="22">
        <v>100.30229</v>
      </c>
      <c r="BG434" s="22">
        <v>133.85668999999999</v>
      </c>
      <c r="BH434" s="22">
        <v>561.14971000000003</v>
      </c>
      <c r="BI434" s="22">
        <v>247.97683000000001</v>
      </c>
      <c r="BJ434" s="22">
        <v>70.859606999999997</v>
      </c>
      <c r="BK434" s="22">
        <v>31.630025</v>
      </c>
      <c r="BL434" s="22">
        <v>166.58074999999999</v>
      </c>
      <c r="BM434" s="22">
        <v>217.95184</v>
      </c>
      <c r="BN434" s="22">
        <v>73.137504000000007</v>
      </c>
      <c r="BO434" s="22">
        <v>145.72348</v>
      </c>
      <c r="BP434" s="22">
        <v>202.85240999999999</v>
      </c>
      <c r="BQ434" s="22">
        <v>896.25962000000004</v>
      </c>
      <c r="BR434" s="22">
        <v>384.07986</v>
      </c>
      <c r="BS434" s="22">
        <v>95.626754000000005</v>
      </c>
      <c r="BT434" s="22">
        <v>36.366066000000004</v>
      </c>
      <c r="BU434" s="22">
        <v>256.14681000000002</v>
      </c>
      <c r="BV434" s="22">
        <v>340.48567000000003</v>
      </c>
      <c r="BW434" s="22">
        <v>65.433869999999999</v>
      </c>
      <c r="BX434" s="22">
        <v>128.37110999999999</v>
      </c>
      <c r="BY434" s="22">
        <v>177.04222999999999</v>
      </c>
      <c r="BZ434" s="22">
        <v>773.24062000000004</v>
      </c>
      <c r="CA434" s="22">
        <v>333.52834000000001</v>
      </c>
      <c r="CB434" s="22">
        <v>85.686023000000006</v>
      </c>
      <c r="CC434" s="22">
        <v>33.995201000000002</v>
      </c>
      <c r="CD434" s="22">
        <v>222.83341999999999</v>
      </c>
      <c r="CE434" s="22">
        <v>295.16651000000002</v>
      </c>
      <c r="CF434" s="22">
        <v>32.022233999999997</v>
      </c>
      <c r="CG434" s="22">
        <v>57.272215000000003</v>
      </c>
      <c r="CH434" s="22">
        <v>71.505758</v>
      </c>
      <c r="CI434" s="22">
        <v>279.84041000000002</v>
      </c>
      <c r="CJ434" s="22">
        <v>130.29716999999999</v>
      </c>
      <c r="CK434" s="22">
        <v>44.757662000000003</v>
      </c>
      <c r="CL434" s="22">
        <v>22.134964</v>
      </c>
      <c r="CM434" s="22">
        <v>87.309983000000003</v>
      </c>
      <c r="CN434" s="22">
        <v>111.76824000000001</v>
      </c>
      <c r="CO434" s="22">
        <v>49.998289</v>
      </c>
      <c r="CP434" s="22">
        <v>99.177893999999995</v>
      </c>
      <c r="CQ434" s="22">
        <v>135.20017000000001</v>
      </c>
      <c r="CR434" s="22">
        <v>589.35812999999996</v>
      </c>
      <c r="CS434" s="22">
        <v>255.96467000000001</v>
      </c>
      <c r="CT434" s="22">
        <v>67.573989999999995</v>
      </c>
      <c r="CU434" s="22">
        <v>26.466812000000001</v>
      </c>
      <c r="CV434" s="22">
        <v>170.00711000000001</v>
      </c>
      <c r="CW434" s="22">
        <v>224.92312000000001</v>
      </c>
      <c r="CX434" s="22">
        <v>42.976562000000001</v>
      </c>
      <c r="CY434" s="22">
        <v>83.334258000000005</v>
      </c>
      <c r="CZ434" s="22">
        <v>111.60375999999999</v>
      </c>
      <c r="DA434" s="22">
        <v>476.7679</v>
      </c>
      <c r="DB434" s="22">
        <v>209.73218</v>
      </c>
      <c r="DC434" s="22">
        <v>58.524065</v>
      </c>
      <c r="DD434" s="22">
        <v>24.331042</v>
      </c>
      <c r="DE434" s="22">
        <v>139.54087000000001</v>
      </c>
      <c r="DF434" s="22">
        <v>183.46244999999999</v>
      </c>
      <c r="DG434" s="22" t="s">
        <v>58</v>
      </c>
      <c r="DH434" s="22" t="s">
        <v>42</v>
      </c>
      <c r="DI434" s="22">
        <v>59.162913000000003</v>
      </c>
      <c r="DJ434" s="22">
        <v>117.11318</v>
      </c>
      <c r="DK434" s="22">
        <v>146.20893000000001</v>
      </c>
      <c r="DL434" s="22">
        <v>643.30425000000002</v>
      </c>
      <c r="DM434" s="22">
        <v>281.82136000000003</v>
      </c>
      <c r="DN434" s="22">
        <v>79.849869999999996</v>
      </c>
      <c r="DO434" s="22">
        <v>29.637139999999999</v>
      </c>
      <c r="DP434" s="22">
        <v>183.52504999999999</v>
      </c>
      <c r="DQ434" s="22">
        <v>246.82261</v>
      </c>
      <c r="DR434" s="22">
        <v>87.733604</v>
      </c>
      <c r="DS434" s="22">
        <v>184.63408000000001</v>
      </c>
      <c r="DT434" s="22">
        <v>248.54105000000001</v>
      </c>
      <c r="DU434" s="22">
        <v>1144.5495000000001</v>
      </c>
      <c r="DV434" s="22">
        <v>484.75448999999998</v>
      </c>
      <c r="DW434" s="22">
        <v>116.10691</v>
      </c>
      <c r="DX434" s="22">
        <v>35.768898999999998</v>
      </c>
      <c r="DY434" s="22">
        <v>316.65213999999997</v>
      </c>
      <c r="DZ434" s="22">
        <v>429.64089000000001</v>
      </c>
      <c r="EA434" s="22">
        <v>76.928461999999996</v>
      </c>
      <c r="EB434" s="22">
        <v>159.61621</v>
      </c>
      <c r="EC434" s="22">
        <v>211.60756000000001</v>
      </c>
      <c r="ED434" s="22">
        <v>965.39693999999997</v>
      </c>
      <c r="EE434" s="22">
        <v>411.59971000000002</v>
      </c>
      <c r="EF434" s="22">
        <v>102.17635</v>
      </c>
      <c r="EG434" s="22">
        <v>33.017828999999999</v>
      </c>
      <c r="EH434" s="22">
        <v>268.77641999999997</v>
      </c>
      <c r="EI434" s="22">
        <v>363.99356999999998</v>
      </c>
      <c r="EJ434" s="22">
        <v>34.572696999999998</v>
      </c>
      <c r="EK434" s="22">
        <v>66.560340999999994</v>
      </c>
      <c r="EL434" s="22">
        <v>73.807060000000007</v>
      </c>
      <c r="EM434" s="22">
        <v>310.75758999999999</v>
      </c>
      <c r="EN434" s="22">
        <v>143.20230000000001</v>
      </c>
      <c r="EO434" s="22">
        <v>49.584066</v>
      </c>
      <c r="EP434" s="22">
        <v>19.773468000000001</v>
      </c>
      <c r="EQ434" s="22">
        <v>91.103904999999997</v>
      </c>
      <c r="ER434" s="22">
        <v>122.11975</v>
      </c>
      <c r="ES434" s="22">
        <v>60.257657000000002</v>
      </c>
      <c r="ET434" s="22">
        <v>127.27795</v>
      </c>
      <c r="EU434" s="22">
        <v>165.87306000000001</v>
      </c>
      <c r="EV434" s="22">
        <v>761.77790000000005</v>
      </c>
      <c r="EW434" s="22">
        <v>325.77481</v>
      </c>
      <c r="EX434" s="22">
        <v>82.166614999999993</v>
      </c>
      <c r="EY434" s="22">
        <v>25.269839999999999</v>
      </c>
      <c r="EZ434" s="22">
        <v>210.88195999999999</v>
      </c>
      <c r="FA434" s="22">
        <v>286.60874999999999</v>
      </c>
      <c r="FB434" s="22">
        <v>50.606586</v>
      </c>
      <c r="FC434" s="22">
        <v>104.92048</v>
      </c>
      <c r="FD434" s="22">
        <v>132.83109999999999</v>
      </c>
      <c r="FE434" s="22">
        <v>601.45495000000005</v>
      </c>
      <c r="FF434" s="22">
        <v>260.33076999999997</v>
      </c>
      <c r="FG434" s="22">
        <v>69.734318999999999</v>
      </c>
      <c r="FH434" s="22">
        <v>22.824631</v>
      </c>
      <c r="FI434" s="22">
        <v>168.04558</v>
      </c>
      <c r="FJ434" s="22">
        <v>227.86971</v>
      </c>
      <c r="FK434" s="22">
        <v>56.081429999999997</v>
      </c>
      <c r="FL434" s="22">
        <v>106.33543</v>
      </c>
      <c r="FM434" s="22">
        <v>143.00343000000001</v>
      </c>
      <c r="FN434" s="22">
        <v>606.25973999999997</v>
      </c>
      <c r="FO434" s="22">
        <v>266.29973000000001</v>
      </c>
      <c r="FP434" s="22">
        <v>74.164111000000005</v>
      </c>
      <c r="FQ434" s="22">
        <v>32.108606000000002</v>
      </c>
      <c r="FR434" s="22">
        <v>178.50228000000001</v>
      </c>
      <c r="FS434" s="22">
        <v>234.27717999999999</v>
      </c>
      <c r="FT434" s="22">
        <v>75.741504000000006</v>
      </c>
      <c r="FU434" s="22">
        <v>152.24234000000001</v>
      </c>
      <c r="FV434" s="22">
        <v>212.83524</v>
      </c>
      <c r="FW434" s="22">
        <v>945.87220000000002</v>
      </c>
      <c r="FX434" s="22">
        <v>404.12556999999998</v>
      </c>
      <c r="FY434" s="22">
        <v>99.110277999999994</v>
      </c>
      <c r="FZ434" s="22">
        <v>36.789713999999996</v>
      </c>
      <c r="GA434" s="22">
        <v>269.18966999999998</v>
      </c>
      <c r="GB434" s="22">
        <v>358.39472999999998</v>
      </c>
      <c r="GC434" s="22">
        <v>68.164055000000005</v>
      </c>
      <c r="GD434" s="22">
        <v>135.08186000000001</v>
      </c>
      <c r="GE434" s="22">
        <v>187.23151999999999</v>
      </c>
      <c r="GF434" s="22">
        <v>823.47077000000002</v>
      </c>
      <c r="GG434" s="22">
        <v>353.91654999999997</v>
      </c>
      <c r="GH434" s="22">
        <v>89.348453000000006</v>
      </c>
      <c r="GI434" s="22">
        <v>34.530881000000001</v>
      </c>
      <c r="GJ434" s="22">
        <v>236.11295000000001</v>
      </c>
      <c r="GK434" s="22">
        <v>313.35590000000002</v>
      </c>
      <c r="GL434" s="22">
        <v>32.022233999999997</v>
      </c>
      <c r="GM434" s="22">
        <v>57.272215000000003</v>
      </c>
      <c r="GN434" s="22">
        <v>71.505758</v>
      </c>
      <c r="GO434" s="22">
        <v>279.84041000000002</v>
      </c>
      <c r="GP434" s="22">
        <v>130.29716999999999</v>
      </c>
      <c r="GQ434" s="22">
        <v>44.757662000000003</v>
      </c>
      <c r="GR434" s="22">
        <v>22.134964</v>
      </c>
      <c r="GS434" s="22">
        <v>87.309983000000003</v>
      </c>
      <c r="GT434" s="22">
        <v>111.76824000000001</v>
      </c>
      <c r="GU434" s="22">
        <v>49.998289</v>
      </c>
      <c r="GV434" s="22">
        <v>99.177893999999995</v>
      </c>
      <c r="GW434" s="22">
        <v>135.20017000000001</v>
      </c>
      <c r="GX434" s="22">
        <v>589.35812999999996</v>
      </c>
      <c r="GY434" s="22">
        <v>255.96467000000001</v>
      </c>
      <c r="GZ434" s="22">
        <v>67.573989999999995</v>
      </c>
      <c r="HA434" s="22">
        <v>26.466812000000001</v>
      </c>
      <c r="HB434" s="22">
        <v>170.00711000000001</v>
      </c>
      <c r="HC434" s="22">
        <v>224.92312000000001</v>
      </c>
      <c r="HD434" s="22">
        <v>42.976562000000001</v>
      </c>
      <c r="HE434" s="22">
        <v>83.334258000000005</v>
      </c>
      <c r="HF434" s="22">
        <v>111.60375999999999</v>
      </c>
      <c r="HG434" s="22">
        <v>476.7679</v>
      </c>
      <c r="HH434" s="22">
        <v>209.73218</v>
      </c>
      <c r="HI434" s="22">
        <v>58.524065</v>
      </c>
      <c r="HJ434" s="22">
        <v>24.331042</v>
      </c>
      <c r="HK434" s="22">
        <v>139.54087000000001</v>
      </c>
      <c r="HL434" s="22">
        <v>183.46244999999999</v>
      </c>
      <c r="HM434" s="22" t="s">
        <v>58</v>
      </c>
      <c r="HN434" s="22" t="s">
        <v>42</v>
      </c>
      <c r="HO434" s="22">
        <v>48.315145000000001</v>
      </c>
      <c r="HP434" s="22">
        <v>90.903610999999998</v>
      </c>
      <c r="HQ434" s="22">
        <v>107.00566999999999</v>
      </c>
      <c r="HR434" s="22">
        <v>449.89636999999999</v>
      </c>
      <c r="HS434" s="22">
        <v>203.3973</v>
      </c>
      <c r="HT434" s="22">
        <v>65.670764000000005</v>
      </c>
      <c r="HU434" s="22">
        <v>27.514106999999999</v>
      </c>
      <c r="HV434" s="22">
        <v>132.45193</v>
      </c>
      <c r="HW434" s="22">
        <v>176.61942999999999</v>
      </c>
      <c r="HX434" s="22">
        <v>79.843922000000006</v>
      </c>
      <c r="HY434" s="22">
        <v>165.34009</v>
      </c>
      <c r="HZ434" s="22">
        <v>219.93044</v>
      </c>
      <c r="IA434" s="22">
        <v>1002.8607</v>
      </c>
      <c r="IB434" s="22">
        <v>427.23135000000002</v>
      </c>
      <c r="IC434" s="22">
        <v>105.60973</v>
      </c>
      <c r="ID434" s="22">
        <v>34.300243999999999</v>
      </c>
      <c r="IE434" s="22">
        <v>279.35304000000002</v>
      </c>
      <c r="IF434" s="22">
        <v>378.35073</v>
      </c>
      <c r="IG434" s="22">
        <v>68.046510999999995</v>
      </c>
      <c r="IH434" s="22">
        <v>137.99252999999999</v>
      </c>
      <c r="II434" s="22">
        <v>179.39554000000001</v>
      </c>
      <c r="IJ434" s="22">
        <v>806.08465000000001</v>
      </c>
      <c r="IK434" s="22">
        <v>346.97349000000003</v>
      </c>
      <c r="IL434" s="22">
        <v>90.454128999999995</v>
      </c>
      <c r="IM434" s="22">
        <v>31.340378999999999</v>
      </c>
      <c r="IN434" s="22">
        <v>226.78989000000001</v>
      </c>
      <c r="IO434" s="22">
        <v>306.26927999999998</v>
      </c>
      <c r="IP434" s="22">
        <v>34.572696999999998</v>
      </c>
      <c r="IQ434" s="22">
        <v>66.560340999999994</v>
      </c>
      <c r="IR434" s="22">
        <v>73.807060000000007</v>
      </c>
      <c r="IS434" s="22">
        <v>310.75758999999999</v>
      </c>
      <c r="IT434" s="22">
        <v>143.20230000000001</v>
      </c>
      <c r="IU434" s="22">
        <v>49.584066</v>
      </c>
      <c r="IV434" s="22">
        <v>19.773468000000001</v>
      </c>
      <c r="IW434" s="22">
        <v>91.103904999999997</v>
      </c>
      <c r="IX434" s="22">
        <v>122.11975</v>
      </c>
      <c r="IY434" s="22">
        <v>64.507911000000007</v>
      </c>
      <c r="IZ434" s="22">
        <v>137.27860999999999</v>
      </c>
      <c r="JA434" s="22">
        <v>181.16947999999999</v>
      </c>
      <c r="JB434" s="22">
        <v>836.63216</v>
      </c>
      <c r="JC434" s="22">
        <v>356.02033999999998</v>
      </c>
      <c r="JD434" s="22">
        <v>87.487894999999995</v>
      </c>
      <c r="JE434" s="22">
        <v>26.180733</v>
      </c>
      <c r="JF434" s="22">
        <v>230.78335999999999</v>
      </c>
      <c r="JG434" s="22">
        <v>313.94263000000001</v>
      </c>
      <c r="JH434" s="22">
        <v>53.418317999999999</v>
      </c>
      <c r="JI434" s="22">
        <v>111.53543000000001</v>
      </c>
      <c r="JJ434" s="22">
        <v>142.94734</v>
      </c>
      <c r="JK434" s="22">
        <v>650.95650000000001</v>
      </c>
      <c r="JL434" s="22">
        <v>280.33334000000002</v>
      </c>
      <c r="JM434" s="22">
        <v>73.254901000000004</v>
      </c>
      <c r="JN434" s="22">
        <v>23.427978</v>
      </c>
      <c r="JO434" s="22">
        <v>181.20702</v>
      </c>
      <c r="JP434" s="22">
        <v>245.94959</v>
      </c>
      <c r="JQ434" s="22">
        <v>45.558169999999997</v>
      </c>
      <c r="JR434" s="22">
        <v>81.020865000000001</v>
      </c>
      <c r="JS434" s="22">
        <v>104.39006000000001</v>
      </c>
      <c r="JT434" s="22">
        <v>416.68509999999998</v>
      </c>
      <c r="JU434" s="22">
        <v>189.50727000000001</v>
      </c>
      <c r="JV434" s="22">
        <v>60.501637000000002</v>
      </c>
      <c r="JW434" s="22">
        <v>29.931940000000001</v>
      </c>
      <c r="JX434" s="22">
        <v>128.22506000000001</v>
      </c>
      <c r="JY434" s="22">
        <v>165.45094</v>
      </c>
      <c r="JZ434" s="22">
        <v>68.259758000000005</v>
      </c>
      <c r="KA434" s="22">
        <v>134.33485999999999</v>
      </c>
      <c r="KB434" s="22">
        <v>185.73434</v>
      </c>
      <c r="KC434" s="22">
        <v>813.41654000000005</v>
      </c>
      <c r="KD434" s="22">
        <v>350.24984000000001</v>
      </c>
      <c r="KE434" s="22">
        <v>89.258788999999993</v>
      </c>
      <c r="KF434" s="22">
        <v>35.098258000000001</v>
      </c>
      <c r="KG434" s="22">
        <v>233.95488</v>
      </c>
      <c r="KH434" s="22">
        <v>310.2756</v>
      </c>
      <c r="KI434" s="22">
        <v>59.852632999999997</v>
      </c>
      <c r="KJ434" s="22">
        <v>115.09581</v>
      </c>
      <c r="KK434" s="22">
        <v>156.84573</v>
      </c>
      <c r="KL434" s="22">
        <v>674.49746000000005</v>
      </c>
      <c r="KM434" s="22">
        <v>293.46940000000001</v>
      </c>
      <c r="KN434" s="22">
        <v>78.474903999999995</v>
      </c>
      <c r="KO434" s="22">
        <v>32.757455999999998</v>
      </c>
      <c r="KP434" s="22">
        <v>196.56798000000001</v>
      </c>
      <c r="KQ434" s="22">
        <v>259.29034000000001</v>
      </c>
      <c r="KR434" s="22">
        <v>32.022233999999997</v>
      </c>
      <c r="KS434" s="22">
        <v>57.272215000000003</v>
      </c>
      <c r="KT434" s="22">
        <v>71.505758</v>
      </c>
      <c r="KU434" s="22">
        <v>279.84041000000002</v>
      </c>
      <c r="KV434" s="22">
        <v>130.29716999999999</v>
      </c>
      <c r="KW434" s="22">
        <v>44.757662000000003</v>
      </c>
      <c r="KX434" s="22">
        <v>22.134964</v>
      </c>
      <c r="KY434" s="22">
        <v>87.309983000000003</v>
      </c>
      <c r="KZ434" s="22">
        <v>111.76824000000001</v>
      </c>
      <c r="LA434" s="22">
        <v>54.013061</v>
      </c>
      <c r="LB434" s="22">
        <v>108.81945</v>
      </c>
      <c r="LC434" s="22">
        <v>150.07362000000001</v>
      </c>
      <c r="LD434" s="22">
        <v>662.66675999999995</v>
      </c>
      <c r="LE434" s="22">
        <v>285.49218999999999</v>
      </c>
      <c r="LF434" s="22">
        <v>72.632374999999996</v>
      </c>
      <c r="LG434" s="22">
        <v>27.217420000000001</v>
      </c>
      <c r="LH434" s="22">
        <v>189.40145999999999</v>
      </c>
      <c r="LI434" s="22">
        <v>251.56849</v>
      </c>
      <c r="LJ434" s="22">
        <v>45.701144999999997</v>
      </c>
      <c r="LK434" s="22">
        <v>89.879819999999995</v>
      </c>
      <c r="LL434" s="22">
        <v>121.70256999999999</v>
      </c>
      <c r="LM434" s="22">
        <v>526.55080999999996</v>
      </c>
      <c r="LN434" s="22">
        <v>229.78245999999999</v>
      </c>
      <c r="LO434" s="22">
        <v>61.956960000000002</v>
      </c>
      <c r="LP434" s="22">
        <v>24.838806999999999</v>
      </c>
      <c r="LQ434" s="22">
        <v>152.7099</v>
      </c>
      <c r="LR434" s="22">
        <v>201.56671</v>
      </c>
      <c r="LS434" s="22" t="s">
        <v>58</v>
      </c>
      <c r="LT434" s="22" t="s">
        <v>42</v>
      </c>
      <c r="LU434" s="22">
        <v>436.85433</v>
      </c>
      <c r="LV434" s="22">
        <v>105.49206</v>
      </c>
      <c r="LW434" s="22">
        <v>188.52334999999999</v>
      </c>
      <c r="LX434" s="22">
        <v>264.86151000000001</v>
      </c>
      <c r="LY434" s="22">
        <v>1125.3391999999999</v>
      </c>
      <c r="LZ434" s="22">
        <v>481.54790000000003</v>
      </c>
      <c r="MA434" s="22">
        <v>121.50288999999999</v>
      </c>
      <c r="MB434" s="22">
        <v>57.054504999999999</v>
      </c>
      <c r="MC434" s="22">
        <v>331.38319000000001</v>
      </c>
      <c r="MD434" s="22" t="s">
        <v>58</v>
      </c>
      <c r="ME434" s="22" t="s">
        <v>42</v>
      </c>
      <c r="MF434" s="22">
        <v>294.48809999999997</v>
      </c>
      <c r="MG434" s="22">
        <v>491.85701</v>
      </c>
      <c r="MH434" s="22">
        <v>663.31929000000002</v>
      </c>
      <c r="MI434" s="22">
        <v>2642.7556</v>
      </c>
      <c r="MJ434" s="22">
        <v>1168.2487000000001</v>
      </c>
      <c r="MK434" s="22">
        <v>341.59519</v>
      </c>
      <c r="ML434" s="22">
        <v>186.20004</v>
      </c>
      <c r="MM434" s="22">
        <v>816.05125999999996</v>
      </c>
      <c r="MN434" s="22">
        <v>1058.1574000000001</v>
      </c>
      <c r="MO434" s="22">
        <v>323.84447999999998</v>
      </c>
      <c r="MP434" s="22">
        <v>521.24874</v>
      </c>
      <c r="MQ434" s="22">
        <v>692.74098000000004</v>
      </c>
      <c r="MR434" s="22">
        <v>2672.5275000000001</v>
      </c>
      <c r="MS434" s="22">
        <v>1197.7602999999999</v>
      </c>
      <c r="MT434" s="22">
        <v>370.96064000000001</v>
      </c>
      <c r="MU434" s="22">
        <v>215.53739999999999</v>
      </c>
      <c r="MV434" s="22">
        <v>845.49996999999996</v>
      </c>
      <c r="MW434" s="22">
        <v>1087.6531</v>
      </c>
      <c r="MX434" s="22" t="s">
        <v>58</v>
      </c>
      <c r="MY434" s="22" t="s">
        <v>42</v>
      </c>
      <c r="MZ434" s="22">
        <v>0.83269649000000001</v>
      </c>
      <c r="NA434" s="22">
        <v>1.5202978</v>
      </c>
      <c r="NB434" s="22">
        <v>1.0049653000000001</v>
      </c>
      <c r="NC434" s="22">
        <v>1.1631666000000001</v>
      </c>
      <c r="ND434" s="22">
        <v>2.9444267000000002</v>
      </c>
      <c r="NE434" s="22">
        <v>1.6115622999999999</v>
      </c>
      <c r="NF434" s="22">
        <v>0.86617206000000002</v>
      </c>
      <c r="NG434" s="22">
        <v>0.73295014000000003</v>
      </c>
      <c r="NH434" s="22">
        <v>1.3008845</v>
      </c>
      <c r="NI434" s="22">
        <v>0.48278012999999997</v>
      </c>
      <c r="NJ434" s="22">
        <v>1.1692813</v>
      </c>
      <c r="NK434" s="22">
        <v>0.65477326999999996</v>
      </c>
      <c r="NL434" s="22">
        <v>0.81272155000000001</v>
      </c>
      <c r="NM434" s="22">
        <v>2.5911316000000002</v>
      </c>
      <c r="NN434" s="22">
        <v>1.2603997</v>
      </c>
      <c r="NO434" s="22">
        <v>0.51620213000000004</v>
      </c>
      <c r="NP434" s="22">
        <v>0.38319335999999998</v>
      </c>
      <c r="NQ434" s="22">
        <v>0.95021900999999998</v>
      </c>
      <c r="NR434" s="22">
        <v>1.3696847000000001</v>
      </c>
      <c r="NS434" s="22">
        <v>1.0189432</v>
      </c>
      <c r="NT434" s="22" t="s">
        <v>58</v>
      </c>
      <c r="NU434" s="22" t="s">
        <v>42</v>
      </c>
      <c r="NV434" s="22">
        <v>8.6208580000000003E-3</v>
      </c>
      <c r="NW434" s="22">
        <v>6.3568317000000001E-3</v>
      </c>
      <c r="NX434" s="22">
        <v>4.9644828000000004E-3</v>
      </c>
      <c r="NY434" s="22">
        <v>5.4157542999999997E-3</v>
      </c>
      <c r="NZ434" s="22">
        <v>3.5043291000000001E-3</v>
      </c>
      <c r="OA434" s="22">
        <v>4.9644828000000004E-3</v>
      </c>
      <c r="OB434" s="22">
        <v>5.4157542999999997E-3</v>
      </c>
      <c r="OC434" s="22">
        <v>3.5043291000000001E-3</v>
      </c>
      <c r="OD434" s="22">
        <v>9.0659278999999995E-3</v>
      </c>
      <c r="OE434" s="22">
        <v>9.0659278999999995E-3</v>
      </c>
      <c r="OF434" s="22">
        <v>9.1405933999999994E-2</v>
      </c>
      <c r="OG434" s="22">
        <v>0.18246193999999999</v>
      </c>
      <c r="OH434" s="22">
        <v>0.12487299</v>
      </c>
      <c r="OI434" s="22">
        <v>0.37646879999999999</v>
      </c>
      <c r="OJ434" s="22" t="s">
        <v>58</v>
      </c>
      <c r="OK434" s="22" t="s">
        <v>42</v>
      </c>
      <c r="OL434" s="22">
        <v>6.5646145000000002</v>
      </c>
      <c r="OM434" s="22">
        <v>13.231576</v>
      </c>
      <c r="ON434" s="22">
        <v>5.1166488000000001</v>
      </c>
      <c r="OO434" s="22">
        <v>13.616643</v>
      </c>
      <c r="OP434" s="22">
        <v>13.616643</v>
      </c>
      <c r="OQ434" s="22">
        <v>13.616643</v>
      </c>
      <c r="OR434" s="22">
        <v>5.1166488000000001</v>
      </c>
      <c r="OS434" s="22">
        <v>5.1166488000000001</v>
      </c>
      <c r="OT434" s="22">
        <v>6.5646145000000002</v>
      </c>
      <c r="OU434" s="22">
        <v>6.4980859000000004</v>
      </c>
      <c r="OV434" s="22">
        <v>10.121390999999999</v>
      </c>
      <c r="OW434" s="22">
        <v>7.4874748999999996</v>
      </c>
      <c r="OX434" s="22">
        <v>10.121390999999999</v>
      </c>
      <c r="OY434" s="22">
        <v>12.398923999999999</v>
      </c>
      <c r="OZ434" s="22">
        <v>12.398923999999999</v>
      </c>
      <c r="PA434" s="22">
        <v>7.4874748999999996</v>
      </c>
      <c r="PB434" s="22">
        <v>7.4874748999999996</v>
      </c>
      <c r="PC434" s="22">
        <v>6.4980859000000004</v>
      </c>
    </row>
    <row r="435" spans="1:421">
      <c r="A435" s="22" t="s">
        <v>59</v>
      </c>
      <c r="B435" s="22" t="s">
        <v>42</v>
      </c>
      <c r="C435" s="22">
        <v>2199.6419999999998</v>
      </c>
      <c r="D435" s="22">
        <v>2196.9886999999999</v>
      </c>
      <c r="E435" s="22">
        <v>2263.3290999999999</v>
      </c>
      <c r="F435" s="22">
        <v>2183.4096</v>
      </c>
      <c r="G435" s="22">
        <v>2200.7127999999998</v>
      </c>
      <c r="H435" s="22">
        <v>2204.9214999999999</v>
      </c>
      <c r="I435" s="22">
        <v>2228.8708999999999</v>
      </c>
      <c r="J435" s="22">
        <v>2241.0569</v>
      </c>
      <c r="K435" s="22">
        <v>3270.6320999999998</v>
      </c>
      <c r="L435" s="22">
        <v>2518.4479999999999</v>
      </c>
      <c r="M435" s="22">
        <v>2600.973</v>
      </c>
      <c r="N435" s="22">
        <v>2583.2856999999999</v>
      </c>
      <c r="O435" s="22">
        <v>2476.9793</v>
      </c>
      <c r="P435" s="22">
        <v>2508.9969000000001</v>
      </c>
      <c r="Q435" s="22">
        <v>2516.7846</v>
      </c>
      <c r="R435" s="22">
        <v>2519.5246999999999</v>
      </c>
      <c r="S435" s="22">
        <v>2542.0736000000002</v>
      </c>
      <c r="T435" s="22">
        <v>3873.9811</v>
      </c>
      <c r="U435" s="22">
        <v>2345.7292000000002</v>
      </c>
      <c r="V435" s="22">
        <v>2399.5079999999998</v>
      </c>
      <c r="W435" s="22">
        <v>2408.1367</v>
      </c>
      <c r="X435" s="22">
        <v>2312.7269000000001</v>
      </c>
      <c r="Y435" s="22">
        <v>2339.5535</v>
      </c>
      <c r="Z435" s="22">
        <v>2346.0785999999998</v>
      </c>
      <c r="AA435" s="22">
        <v>2354.7132000000001</v>
      </c>
      <c r="AB435" s="22">
        <v>2373.6062999999999</v>
      </c>
      <c r="AC435" s="22">
        <v>3571.8267999999998</v>
      </c>
      <c r="AD435" s="22">
        <v>1961.3006</v>
      </c>
      <c r="AE435" s="22">
        <v>1963.0822000000001</v>
      </c>
      <c r="AF435" s="22">
        <v>2021.5434</v>
      </c>
      <c r="AG435" s="22">
        <v>1959.2623000000001</v>
      </c>
      <c r="AH435" s="22">
        <v>1967.9411</v>
      </c>
      <c r="AI435" s="22">
        <v>1970.0519999999999</v>
      </c>
      <c r="AJ435" s="22">
        <v>2004.2601</v>
      </c>
      <c r="AK435" s="22">
        <v>2010.3723</v>
      </c>
      <c r="AL435" s="22">
        <v>2965.7460999999998</v>
      </c>
      <c r="AM435" s="22">
        <v>2258.3847999999998</v>
      </c>
      <c r="AN435" s="22">
        <v>2339.0369000000001</v>
      </c>
      <c r="AO435" s="22">
        <v>2319.7487999999998</v>
      </c>
      <c r="AP435" s="22">
        <v>2232.9776999999999</v>
      </c>
      <c r="AQ435" s="22">
        <v>2255.2890000000002</v>
      </c>
      <c r="AR435" s="22">
        <v>2260.7157999999999</v>
      </c>
      <c r="AS435" s="22">
        <v>2275.3173000000002</v>
      </c>
      <c r="AT435" s="22">
        <v>2291.0304000000001</v>
      </c>
      <c r="AU435" s="22">
        <v>3527.2260999999999</v>
      </c>
      <c r="AV435" s="22">
        <v>2096.4414000000002</v>
      </c>
      <c r="AW435" s="22">
        <v>2150.4265999999998</v>
      </c>
      <c r="AX435" s="22">
        <v>2155.5005000000001</v>
      </c>
      <c r="AY435" s="22">
        <v>2078.8897000000002</v>
      </c>
      <c r="AZ435" s="22">
        <v>2096.3784000000001</v>
      </c>
      <c r="BA435" s="22">
        <v>2100.6322</v>
      </c>
      <c r="BB435" s="22">
        <v>2120.6729999999998</v>
      </c>
      <c r="BC435" s="22">
        <v>2132.9897000000001</v>
      </c>
      <c r="BD435" s="22">
        <v>3244.3721</v>
      </c>
      <c r="BE435" s="22">
        <v>1916.7388000000001</v>
      </c>
      <c r="BF435" s="22">
        <v>1856.2334000000001</v>
      </c>
      <c r="BG435" s="22">
        <v>1973.5533</v>
      </c>
      <c r="BH435" s="22">
        <v>1836.6459</v>
      </c>
      <c r="BI435" s="22">
        <v>1879.8737000000001</v>
      </c>
      <c r="BJ435" s="22">
        <v>1883.8674000000001</v>
      </c>
      <c r="BK435" s="22">
        <v>1940.8549</v>
      </c>
      <c r="BL435" s="22">
        <v>1952.4186</v>
      </c>
      <c r="BM435" s="22">
        <v>2809.1694000000002</v>
      </c>
      <c r="BN435" s="22">
        <v>2229.9270000000001</v>
      </c>
      <c r="BO435" s="22">
        <v>2160.0025000000001</v>
      </c>
      <c r="BP435" s="22">
        <v>2288.9178999999999</v>
      </c>
      <c r="BQ435" s="22">
        <v>2128.1023</v>
      </c>
      <c r="BR435" s="22">
        <v>2183.4657999999999</v>
      </c>
      <c r="BS435" s="22">
        <v>2189.9699999999998</v>
      </c>
      <c r="BT435" s="22">
        <v>2235.6653000000001</v>
      </c>
      <c r="BU435" s="22">
        <v>2254.4978999999998</v>
      </c>
      <c r="BV435" s="22">
        <v>3266.7826</v>
      </c>
      <c r="BW435" s="22">
        <v>2062.5711000000001</v>
      </c>
      <c r="BX435" s="22">
        <v>1997.7103</v>
      </c>
      <c r="BY435" s="22">
        <v>2118.8600999999999</v>
      </c>
      <c r="BZ435" s="22">
        <v>1970.3012000000001</v>
      </c>
      <c r="CA435" s="22">
        <v>2020.3825999999999</v>
      </c>
      <c r="CB435" s="22">
        <v>2025.9711</v>
      </c>
      <c r="CC435" s="22">
        <v>2073.1048000000001</v>
      </c>
      <c r="CD435" s="22">
        <v>2089.2860999999998</v>
      </c>
      <c r="CE435" s="22">
        <v>3019.7179999999998</v>
      </c>
      <c r="CF435" s="22">
        <v>1706.2364</v>
      </c>
      <c r="CG435" s="22">
        <v>1654.2859000000001</v>
      </c>
      <c r="CH435" s="22">
        <v>1760.3146999999999</v>
      </c>
      <c r="CI435" s="22">
        <v>1644.8261</v>
      </c>
      <c r="CJ435" s="22">
        <v>1677.6476</v>
      </c>
      <c r="CK435" s="22">
        <v>1679.5762999999999</v>
      </c>
      <c r="CL435" s="22">
        <v>1744.5228</v>
      </c>
      <c r="CM435" s="22">
        <v>1750.1076</v>
      </c>
      <c r="CN435" s="22">
        <v>2548.5454</v>
      </c>
      <c r="CO435" s="22">
        <v>1991.5634</v>
      </c>
      <c r="CP435" s="22">
        <v>1931.0358000000001</v>
      </c>
      <c r="CQ435" s="22">
        <v>2047.5065999999999</v>
      </c>
      <c r="CR435" s="22">
        <v>1910.2016000000001</v>
      </c>
      <c r="CS435" s="22">
        <v>1954.1686999999999</v>
      </c>
      <c r="CT435" s="22">
        <v>1958.4166</v>
      </c>
      <c r="CU435" s="22">
        <v>2012.7268999999999</v>
      </c>
      <c r="CV435" s="22">
        <v>2025.0266999999999</v>
      </c>
      <c r="CW435" s="22">
        <v>2965.2595999999999</v>
      </c>
      <c r="CX435" s="22">
        <v>1841.6424999999999</v>
      </c>
      <c r="CY435" s="22">
        <v>1785.6478999999999</v>
      </c>
      <c r="CZ435" s="22">
        <v>1895.2327</v>
      </c>
      <c r="DA435" s="22">
        <v>1768.9257</v>
      </c>
      <c r="DB435" s="22">
        <v>1808.1107999999999</v>
      </c>
      <c r="DC435" s="22">
        <v>1811.5202999999999</v>
      </c>
      <c r="DD435" s="22">
        <v>1867.3175000000001</v>
      </c>
      <c r="DE435" s="22">
        <v>1877.1896999999999</v>
      </c>
      <c r="DF435" s="22">
        <v>2744.0410000000002</v>
      </c>
      <c r="DG435" s="22" t="s">
        <v>59</v>
      </c>
      <c r="DH435" s="22" t="s">
        <v>42</v>
      </c>
      <c r="DI435" s="22">
        <v>2252.3829000000001</v>
      </c>
      <c r="DJ435" s="22">
        <v>2249.0920000000001</v>
      </c>
      <c r="DK435" s="22">
        <v>2317.4816000000001</v>
      </c>
      <c r="DL435" s="22">
        <v>2233.9947999999999</v>
      </c>
      <c r="DM435" s="22">
        <v>2252.7184999999999</v>
      </c>
      <c r="DN435" s="22">
        <v>2257.2725999999998</v>
      </c>
      <c r="DO435" s="22">
        <v>2280.1947</v>
      </c>
      <c r="DP435" s="22">
        <v>2293.3811000000001</v>
      </c>
      <c r="DQ435" s="22">
        <v>3348.2746999999999</v>
      </c>
      <c r="DR435" s="22">
        <v>2681.9747000000002</v>
      </c>
      <c r="DS435" s="22">
        <v>2670.2442999999998</v>
      </c>
      <c r="DT435" s="22">
        <v>2748.7528000000002</v>
      </c>
      <c r="DU435" s="22">
        <v>2637.1876999999999</v>
      </c>
      <c r="DV435" s="22">
        <v>2671.3629000000001</v>
      </c>
      <c r="DW435" s="22">
        <v>2679.6754000000001</v>
      </c>
      <c r="DX435" s="22">
        <v>2680.6950999999999</v>
      </c>
      <c r="DY435" s="22">
        <v>2704.7636000000002</v>
      </c>
      <c r="DZ435" s="22">
        <v>3977.3652999999999</v>
      </c>
      <c r="EA435" s="22">
        <v>2465.6417000000001</v>
      </c>
      <c r="EB435" s="22">
        <v>2456.6696000000002</v>
      </c>
      <c r="EC435" s="22">
        <v>2529.6369</v>
      </c>
      <c r="ED435" s="22">
        <v>2429.7633999999998</v>
      </c>
      <c r="EE435" s="22">
        <v>2458.4481999999998</v>
      </c>
      <c r="EF435" s="22">
        <v>2465.4252999999999</v>
      </c>
      <c r="EG435" s="22">
        <v>2472.5128</v>
      </c>
      <c r="EH435" s="22">
        <v>2492.7145999999998</v>
      </c>
      <c r="EI435" s="22">
        <v>3656.9922999999999</v>
      </c>
      <c r="EJ435" s="22">
        <v>1961.3006</v>
      </c>
      <c r="EK435" s="22">
        <v>1963.0822000000001</v>
      </c>
      <c r="EL435" s="22">
        <v>2021.5434</v>
      </c>
      <c r="EM435" s="22">
        <v>1959.2623000000001</v>
      </c>
      <c r="EN435" s="22">
        <v>1967.9411</v>
      </c>
      <c r="EO435" s="22">
        <v>1970.0519999999999</v>
      </c>
      <c r="EP435" s="22">
        <v>2004.2601</v>
      </c>
      <c r="EQ435" s="22">
        <v>2010.3723</v>
      </c>
      <c r="ER435" s="22">
        <v>2965.7460999999998</v>
      </c>
      <c r="ES435" s="22">
        <v>2344.8616999999999</v>
      </c>
      <c r="ET435" s="22">
        <v>2339.0369000000001</v>
      </c>
      <c r="EU435" s="22">
        <v>2406.509</v>
      </c>
      <c r="EV435" s="22">
        <v>2319.0441999999998</v>
      </c>
      <c r="EW435" s="22">
        <v>2341.6277</v>
      </c>
      <c r="EX435" s="22">
        <v>2347.1208000000001</v>
      </c>
      <c r="EY435" s="22">
        <v>2361.5354000000002</v>
      </c>
      <c r="EZ435" s="22">
        <v>2377.4402</v>
      </c>
      <c r="FA435" s="22">
        <v>3527.2260999999999</v>
      </c>
      <c r="FB435" s="22">
        <v>2153.7723999999998</v>
      </c>
      <c r="FC435" s="22">
        <v>2150.4265999999998</v>
      </c>
      <c r="FD435" s="22">
        <v>2213.0192999999999</v>
      </c>
      <c r="FE435" s="22">
        <v>2135.9486999999999</v>
      </c>
      <c r="FF435" s="22">
        <v>2153.6178</v>
      </c>
      <c r="FG435" s="22">
        <v>2157.9155000000001</v>
      </c>
      <c r="FH435" s="22">
        <v>2177.8323999999998</v>
      </c>
      <c r="FI435" s="22">
        <v>2190.2761999999998</v>
      </c>
      <c r="FJ435" s="22">
        <v>3244.3721</v>
      </c>
      <c r="FK435" s="22">
        <v>1960.8867</v>
      </c>
      <c r="FL435" s="22">
        <v>1898.3449000000001</v>
      </c>
      <c r="FM435" s="22">
        <v>2018.8924</v>
      </c>
      <c r="FN435" s="22">
        <v>1877.0965000000001</v>
      </c>
      <c r="FO435" s="22">
        <v>1922.3638000000001</v>
      </c>
      <c r="FP435" s="22">
        <v>1926.6962000000001</v>
      </c>
      <c r="FQ435" s="22">
        <v>1983.4213</v>
      </c>
      <c r="FR435" s="22">
        <v>1995.9656</v>
      </c>
      <c r="FS435" s="22">
        <v>2872.9989999999998</v>
      </c>
      <c r="FT435" s="22">
        <v>2269.4603999999999</v>
      </c>
      <c r="FU435" s="22">
        <v>2197.6397000000002</v>
      </c>
      <c r="FV435" s="22">
        <v>2329.3552</v>
      </c>
      <c r="FW435" s="22">
        <v>2163.9078</v>
      </c>
      <c r="FX435" s="22">
        <v>2221.3368</v>
      </c>
      <c r="FY435" s="22">
        <v>2228.2145</v>
      </c>
      <c r="FZ435" s="22">
        <v>2273.0450000000001</v>
      </c>
      <c r="GA435" s="22">
        <v>2292.9589999999998</v>
      </c>
      <c r="GB435" s="22">
        <v>3323.5716000000002</v>
      </c>
      <c r="GC435" s="22">
        <v>2110.2395999999999</v>
      </c>
      <c r="GD435" s="22">
        <v>2043.2372</v>
      </c>
      <c r="GE435" s="22">
        <v>2167.7069999999999</v>
      </c>
      <c r="GF435" s="22">
        <v>2013.9784999999999</v>
      </c>
      <c r="GG435" s="22">
        <v>2066.2647000000002</v>
      </c>
      <c r="GH435" s="22">
        <v>2072.2303999999999</v>
      </c>
      <c r="GI435" s="22">
        <v>2118.8638999999998</v>
      </c>
      <c r="GJ435" s="22">
        <v>2136.1372000000001</v>
      </c>
      <c r="GK435" s="22">
        <v>3088.6305000000002</v>
      </c>
      <c r="GL435" s="22">
        <v>1706.2364</v>
      </c>
      <c r="GM435" s="22">
        <v>1654.2859000000001</v>
      </c>
      <c r="GN435" s="22">
        <v>1760.3146999999999</v>
      </c>
      <c r="GO435" s="22">
        <v>1644.8261</v>
      </c>
      <c r="GP435" s="22">
        <v>1677.6476</v>
      </c>
      <c r="GQ435" s="22">
        <v>1679.5762999999999</v>
      </c>
      <c r="GR435" s="22">
        <v>1744.5228</v>
      </c>
      <c r="GS435" s="22">
        <v>1750.1076</v>
      </c>
      <c r="GT435" s="22">
        <v>2548.5454</v>
      </c>
      <c r="GU435" s="22">
        <v>1991.5634</v>
      </c>
      <c r="GV435" s="22">
        <v>1931.0358000000001</v>
      </c>
      <c r="GW435" s="22">
        <v>2047.5065999999999</v>
      </c>
      <c r="GX435" s="22">
        <v>1910.2016000000001</v>
      </c>
      <c r="GY435" s="22">
        <v>1954.1686999999999</v>
      </c>
      <c r="GZ435" s="22">
        <v>1958.4166</v>
      </c>
      <c r="HA435" s="22">
        <v>2012.7268999999999</v>
      </c>
      <c r="HB435" s="22">
        <v>2025.0266999999999</v>
      </c>
      <c r="HC435" s="22">
        <v>2965.2595999999999</v>
      </c>
      <c r="HD435" s="22">
        <v>1841.6424999999999</v>
      </c>
      <c r="HE435" s="22">
        <v>1785.6478999999999</v>
      </c>
      <c r="HF435" s="22">
        <v>1895.2327</v>
      </c>
      <c r="HG435" s="22">
        <v>1768.9257</v>
      </c>
      <c r="HH435" s="22">
        <v>1808.1107999999999</v>
      </c>
      <c r="HI435" s="22">
        <v>1811.5202999999999</v>
      </c>
      <c r="HJ435" s="22">
        <v>1867.3175000000001</v>
      </c>
      <c r="HK435" s="22">
        <v>1877.1896999999999</v>
      </c>
      <c r="HL435" s="22">
        <v>2744.0410000000002</v>
      </c>
      <c r="HM435" s="22" t="s">
        <v>59</v>
      </c>
      <c r="HN435" s="22" t="s">
        <v>42</v>
      </c>
      <c r="HO435" s="22">
        <v>2120.7334999999998</v>
      </c>
      <c r="HP435" s="22">
        <v>2120.4708999999998</v>
      </c>
      <c r="HQ435" s="22">
        <v>2183.1406999999999</v>
      </c>
      <c r="HR435" s="22">
        <v>2112.08</v>
      </c>
      <c r="HS435" s="22">
        <v>2124.8479000000002</v>
      </c>
      <c r="HT435" s="22">
        <v>2127.9533999999999</v>
      </c>
      <c r="HU435" s="22">
        <v>2157.7143999999998</v>
      </c>
      <c r="HV435" s="22">
        <v>2166.7062999999998</v>
      </c>
      <c r="HW435" s="22">
        <v>3165.5030999999999</v>
      </c>
      <c r="HX435" s="22">
        <v>2601.7545</v>
      </c>
      <c r="HY435" s="22">
        <v>2592.1376</v>
      </c>
      <c r="HZ435" s="22">
        <v>2665.6253000000002</v>
      </c>
      <c r="IA435" s="22">
        <v>2563.8908000000001</v>
      </c>
      <c r="IB435" s="22">
        <v>2593.7064999999998</v>
      </c>
      <c r="IC435" s="22">
        <v>2600.9587000000001</v>
      </c>
      <c r="ID435" s="22">
        <v>2606.2492000000002</v>
      </c>
      <c r="IE435" s="22">
        <v>2627.2474000000002</v>
      </c>
      <c r="IF435" s="22">
        <v>3871.9983999999999</v>
      </c>
      <c r="IG435" s="22">
        <v>2370.7883000000002</v>
      </c>
      <c r="IH435" s="22">
        <v>2364.2507000000001</v>
      </c>
      <c r="II435" s="22">
        <v>2432.0291999999999</v>
      </c>
      <c r="IJ435" s="22">
        <v>2342.8101000000001</v>
      </c>
      <c r="IK435" s="22">
        <v>2366.5906</v>
      </c>
      <c r="IL435" s="22">
        <v>2372.3746999999998</v>
      </c>
      <c r="IM435" s="22">
        <v>2384.672</v>
      </c>
      <c r="IN435" s="22">
        <v>2401.4198000000001</v>
      </c>
      <c r="IO435" s="22">
        <v>3529.9171999999999</v>
      </c>
      <c r="IP435" s="22">
        <v>1961.3006</v>
      </c>
      <c r="IQ435" s="22">
        <v>1963.0822000000001</v>
      </c>
      <c r="IR435" s="22">
        <v>2021.5434</v>
      </c>
      <c r="IS435" s="22">
        <v>1959.2623000000001</v>
      </c>
      <c r="IT435" s="22">
        <v>1967.9411</v>
      </c>
      <c r="IU435" s="22">
        <v>1970.0519999999999</v>
      </c>
      <c r="IV435" s="22">
        <v>2004.2601</v>
      </c>
      <c r="IW435" s="22">
        <v>2010.3723</v>
      </c>
      <c r="IX435" s="22">
        <v>2965.7460999999998</v>
      </c>
      <c r="IY435" s="22">
        <v>2413.8218999999999</v>
      </c>
      <c r="IZ435" s="22">
        <v>2406.6871999999998</v>
      </c>
      <c r="JA435" s="22">
        <v>2475.2856999999999</v>
      </c>
      <c r="JB435" s="22">
        <v>2383.9630000000002</v>
      </c>
      <c r="JC435" s="22">
        <v>2408.8571000000002</v>
      </c>
      <c r="JD435" s="22">
        <v>2414.9122000000002</v>
      </c>
      <c r="JE435" s="22">
        <v>2425.7107999999998</v>
      </c>
      <c r="JF435" s="22">
        <v>2443.2428</v>
      </c>
      <c r="JG435" s="22">
        <v>3630.1273999999999</v>
      </c>
      <c r="JH435" s="22">
        <v>2200.1304</v>
      </c>
      <c r="JI435" s="22">
        <v>2195.9187000000002</v>
      </c>
      <c r="JJ435" s="22">
        <v>2259.2593000000002</v>
      </c>
      <c r="JK435" s="22">
        <v>2179.6349</v>
      </c>
      <c r="JL435" s="22">
        <v>2198.8319000000001</v>
      </c>
      <c r="JM435" s="22">
        <v>2203.5012999999999</v>
      </c>
      <c r="JN435" s="22">
        <v>2221.0295999999998</v>
      </c>
      <c r="JO435" s="22">
        <v>2234.5493999999999</v>
      </c>
      <c r="JP435" s="22">
        <v>3313.8015</v>
      </c>
      <c r="JQ435" s="22">
        <v>1850.1646000000001</v>
      </c>
      <c r="JR435" s="22">
        <v>1793.7533000000001</v>
      </c>
      <c r="JS435" s="22">
        <v>1906.0109</v>
      </c>
      <c r="JT435" s="22">
        <v>1779.4864</v>
      </c>
      <c r="JU435" s="22">
        <v>1817.4576</v>
      </c>
      <c r="JV435" s="22">
        <v>1820.3665000000001</v>
      </c>
      <c r="JW435" s="22">
        <v>1882.1946</v>
      </c>
      <c r="JX435" s="22">
        <v>1890.6171999999999</v>
      </c>
      <c r="JY435" s="22">
        <v>2723.5086000000001</v>
      </c>
      <c r="JZ435" s="22">
        <v>2185.4935</v>
      </c>
      <c r="KA435" s="22">
        <v>2118.8771000000002</v>
      </c>
      <c r="KB435" s="22">
        <v>2242.7934</v>
      </c>
      <c r="KC435" s="22">
        <v>2090.0140000000001</v>
      </c>
      <c r="KD435" s="22">
        <v>2141.8665999999998</v>
      </c>
      <c r="KE435" s="22">
        <v>2147.7516000000001</v>
      </c>
      <c r="KF435" s="22">
        <v>2194.6107000000002</v>
      </c>
      <c r="KG435" s="22">
        <v>2211.6504</v>
      </c>
      <c r="KH435" s="22">
        <v>3211.6451999999999</v>
      </c>
      <c r="KI435" s="22">
        <v>2023.386</v>
      </c>
      <c r="KJ435" s="22">
        <v>1961.6968999999999</v>
      </c>
      <c r="KK435" s="22">
        <v>2078.5727000000002</v>
      </c>
      <c r="KL435" s="22">
        <v>1937.9204999999999</v>
      </c>
      <c r="KM435" s="22">
        <v>1984.2150999999999</v>
      </c>
      <c r="KN435" s="22">
        <v>1989.0628999999999</v>
      </c>
      <c r="KO435" s="22">
        <v>2038.8815999999999</v>
      </c>
      <c r="KP435" s="22">
        <v>2052.9182000000001</v>
      </c>
      <c r="KQ435" s="22">
        <v>2973.5992999999999</v>
      </c>
      <c r="KR435" s="22">
        <v>1706.2364</v>
      </c>
      <c r="KS435" s="22">
        <v>1654.2859000000001</v>
      </c>
      <c r="KT435" s="22">
        <v>1760.3146999999999</v>
      </c>
      <c r="KU435" s="22">
        <v>1644.8261</v>
      </c>
      <c r="KV435" s="22">
        <v>1677.6476</v>
      </c>
      <c r="KW435" s="22">
        <v>1679.5762999999999</v>
      </c>
      <c r="KX435" s="22">
        <v>1744.5228</v>
      </c>
      <c r="KY435" s="22">
        <v>1750.1076</v>
      </c>
      <c r="KZ435" s="22">
        <v>2548.5454</v>
      </c>
      <c r="LA435" s="22">
        <v>2036.9516000000001</v>
      </c>
      <c r="LB435" s="22">
        <v>1974.9387999999999</v>
      </c>
      <c r="LC435" s="22">
        <v>2092.6875</v>
      </c>
      <c r="LD435" s="22">
        <v>1951.3985</v>
      </c>
      <c r="LE435" s="22">
        <v>1997.7253000000001</v>
      </c>
      <c r="LF435" s="22">
        <v>2002.5250000000001</v>
      </c>
      <c r="LG435" s="22">
        <v>2053.3905</v>
      </c>
      <c r="LH435" s="22">
        <v>2067.2878000000001</v>
      </c>
      <c r="LI435" s="22">
        <v>3030.2406000000001</v>
      </c>
      <c r="LJ435" s="22">
        <v>1871.9984999999999</v>
      </c>
      <c r="LK435" s="22">
        <v>1814.9974999999999</v>
      </c>
      <c r="LL435" s="22">
        <v>1925.4456</v>
      </c>
      <c r="LM435" s="22">
        <v>1796.4376</v>
      </c>
      <c r="LN435" s="22">
        <v>1837.2240999999999</v>
      </c>
      <c r="LO435" s="22">
        <v>1841.0083</v>
      </c>
      <c r="LP435" s="22">
        <v>1894.4625000000001</v>
      </c>
      <c r="LQ435" s="22">
        <v>1905.4195999999999</v>
      </c>
      <c r="LR435" s="22">
        <v>2787.8667</v>
      </c>
      <c r="LS435" s="22" t="s">
        <v>59</v>
      </c>
      <c r="LT435" s="22" t="s">
        <v>42</v>
      </c>
      <c r="LU435" s="22">
        <v>732.34436000000005</v>
      </c>
      <c r="LV435" s="22">
        <v>818.39260999999999</v>
      </c>
      <c r="LW435" s="22">
        <v>782.71741999999995</v>
      </c>
      <c r="LX435" s="22">
        <v>815.37765000000002</v>
      </c>
      <c r="LY435" s="22">
        <v>742.83055000000002</v>
      </c>
      <c r="LZ435" s="22">
        <v>780.38933999999995</v>
      </c>
      <c r="MA435" s="22">
        <v>788.50787000000003</v>
      </c>
      <c r="MB435" s="22">
        <v>748.90810999999997</v>
      </c>
      <c r="MC435" s="22">
        <v>772.41489999999999</v>
      </c>
      <c r="MD435" s="22" t="s">
        <v>59</v>
      </c>
      <c r="ME435" s="22" t="s">
        <v>42</v>
      </c>
      <c r="MF435" s="22">
        <v>5921.7263000000003</v>
      </c>
      <c r="MG435" s="22">
        <v>5810.5748000000003</v>
      </c>
      <c r="MH435" s="22">
        <v>5986.1917999999996</v>
      </c>
      <c r="MI435" s="22">
        <v>5719.1545999999998</v>
      </c>
      <c r="MJ435" s="22">
        <v>5830.9198999999999</v>
      </c>
      <c r="MK435" s="22">
        <v>5849.5599000000002</v>
      </c>
      <c r="ML435" s="22">
        <v>5833.5794999999998</v>
      </c>
      <c r="MM435" s="22">
        <v>5887.5504000000001</v>
      </c>
      <c r="MN435" s="22">
        <v>6853.7993999999999</v>
      </c>
      <c r="MO435" s="22">
        <v>6369.7834000000003</v>
      </c>
      <c r="MP435" s="22">
        <v>6258.6082999999999</v>
      </c>
      <c r="MQ435" s="22">
        <v>6434.2646999999997</v>
      </c>
      <c r="MR435" s="22">
        <v>6167.1719999999996</v>
      </c>
      <c r="MS435" s="22">
        <v>6278.9591</v>
      </c>
      <c r="MT435" s="22">
        <v>6297.6022999999996</v>
      </c>
      <c r="MU435" s="22">
        <v>6281.6255000000001</v>
      </c>
      <c r="MV435" s="22">
        <v>6335.6059999999998</v>
      </c>
      <c r="MW435" s="22">
        <v>7303.9785000000002</v>
      </c>
      <c r="MX435" s="22" t="s">
        <v>59</v>
      </c>
      <c r="MY435" s="22" t="s">
        <v>42</v>
      </c>
      <c r="MZ435" s="22">
        <v>14.033911</v>
      </c>
      <c r="NA435" s="22">
        <v>14.123726</v>
      </c>
      <c r="NB435" s="22">
        <v>13.968526000000001</v>
      </c>
      <c r="NC435" s="22">
        <v>14.033355999999999</v>
      </c>
      <c r="ND435" s="22">
        <v>13.886039</v>
      </c>
      <c r="NE435" s="22">
        <v>13.963564999999999</v>
      </c>
      <c r="NF435" s="22">
        <v>13.980371999999999</v>
      </c>
      <c r="NG435" s="22">
        <v>13.895746000000001</v>
      </c>
      <c r="NH435" s="22">
        <v>13.944411000000001</v>
      </c>
      <c r="NI435" s="22">
        <v>10.588562</v>
      </c>
      <c r="NJ435" s="22">
        <v>10.678233000000001</v>
      </c>
      <c r="NK435" s="22">
        <v>10.523281000000001</v>
      </c>
      <c r="NL435" s="22">
        <v>10.588006999999999</v>
      </c>
      <c r="NM435" s="22">
        <v>10.440925999999999</v>
      </c>
      <c r="NN435" s="22">
        <v>10.518326999999999</v>
      </c>
      <c r="NO435" s="22">
        <v>10.535107999999999</v>
      </c>
      <c r="NP435" s="22">
        <v>10.450616999999999</v>
      </c>
      <c r="NQ435" s="22">
        <v>10.499204000000001</v>
      </c>
      <c r="NR435" s="22">
        <v>19.660641999999999</v>
      </c>
      <c r="NS435" s="22">
        <v>16.214677999999999</v>
      </c>
      <c r="NT435" s="22" t="s">
        <v>59</v>
      </c>
      <c r="NU435" s="22" t="s">
        <v>42</v>
      </c>
      <c r="NV435" s="22">
        <v>0.38230620999999998</v>
      </c>
      <c r="NW435" s="22">
        <v>0.56265999</v>
      </c>
      <c r="NX435" s="22">
        <v>0.31726854999999998</v>
      </c>
      <c r="NY435" s="22">
        <v>0.34610826</v>
      </c>
      <c r="NZ435" s="22">
        <v>0.22395351999999999</v>
      </c>
      <c r="OA435" s="22">
        <v>0.31726854999999998</v>
      </c>
      <c r="OB435" s="22">
        <v>0.34610826</v>
      </c>
      <c r="OC435" s="22">
        <v>0.22395351999999999</v>
      </c>
      <c r="OD435" s="22">
        <v>0.40204356000000002</v>
      </c>
      <c r="OE435" s="22">
        <v>0.40204356000000002</v>
      </c>
      <c r="OF435" s="22">
        <v>22.501486</v>
      </c>
      <c r="OG435" s="22">
        <v>15.283773999999999</v>
      </c>
      <c r="OH435" s="22">
        <v>37.031047999999998</v>
      </c>
      <c r="OI435" s="22">
        <v>15.248633999999999</v>
      </c>
      <c r="OJ435" s="22" t="s">
        <v>59</v>
      </c>
      <c r="OK435" s="22" t="s">
        <v>42</v>
      </c>
      <c r="OL435" s="22">
        <v>201.51838000000001</v>
      </c>
      <c r="OM435" s="22">
        <v>205.81909999999999</v>
      </c>
      <c r="ON435" s="22">
        <v>240.62227999999999</v>
      </c>
      <c r="OO435" s="22">
        <v>209.95206999999999</v>
      </c>
      <c r="OP435" s="22">
        <v>209.95206999999999</v>
      </c>
      <c r="OQ435" s="22">
        <v>209.95206999999999</v>
      </c>
      <c r="OR435" s="22">
        <v>240.62227999999999</v>
      </c>
      <c r="OS435" s="22">
        <v>240.62227999999999</v>
      </c>
      <c r="OT435" s="22">
        <v>201.51838000000001</v>
      </c>
      <c r="OU435" s="22">
        <v>205.47438</v>
      </c>
      <c r="OV435" s="22">
        <v>175.11129</v>
      </c>
      <c r="OW435" s="22">
        <v>241.06102999999999</v>
      </c>
      <c r="OX435" s="22">
        <v>175.11129</v>
      </c>
      <c r="OY435" s="22">
        <v>191.06746000000001</v>
      </c>
      <c r="OZ435" s="22">
        <v>191.06746000000001</v>
      </c>
      <c r="PA435" s="22">
        <v>241.06102999999999</v>
      </c>
      <c r="PB435" s="22">
        <v>241.06102999999999</v>
      </c>
      <c r="PC435" s="22">
        <v>205.47438</v>
      </c>
    </row>
    <row r="436" spans="1:421">
      <c r="A436" s="22" t="s">
        <v>60</v>
      </c>
      <c r="B436" s="22" t="s">
        <v>42</v>
      </c>
      <c r="C436" s="22">
        <v>93.307676000000001</v>
      </c>
      <c r="D436" s="22">
        <v>119.1065</v>
      </c>
      <c r="E436" s="22">
        <v>91.957482999999996</v>
      </c>
      <c r="F436" s="22">
        <v>89.701742999999993</v>
      </c>
      <c r="G436" s="22">
        <v>91.370330999999993</v>
      </c>
      <c r="H436" s="22">
        <v>104.26715</v>
      </c>
      <c r="I436" s="22">
        <v>84.905445</v>
      </c>
      <c r="J436" s="22">
        <v>86.541030000000006</v>
      </c>
      <c r="K436" s="22">
        <v>81.333592999999993</v>
      </c>
      <c r="L436" s="22">
        <v>128.45267999999999</v>
      </c>
      <c r="M436" s="22">
        <v>174.31019000000001</v>
      </c>
      <c r="N436" s="22">
        <v>124.37136</v>
      </c>
      <c r="O436" s="22">
        <v>118.03259</v>
      </c>
      <c r="P436" s="22">
        <v>121.12013</v>
      </c>
      <c r="Q436" s="22">
        <v>144.98425</v>
      </c>
      <c r="R436" s="22">
        <v>111.32237000000001</v>
      </c>
      <c r="S436" s="22">
        <v>114.34883000000001</v>
      </c>
      <c r="T436" s="22">
        <v>111.23469</v>
      </c>
      <c r="U436" s="22">
        <v>115.23005999999999</v>
      </c>
      <c r="V436" s="22">
        <v>153.90552</v>
      </c>
      <c r="W436" s="22">
        <v>112.05177999999999</v>
      </c>
      <c r="X436" s="22">
        <v>107.07076000000001</v>
      </c>
      <c r="Y436" s="22">
        <v>109.65772</v>
      </c>
      <c r="Z436" s="22">
        <v>129.65276</v>
      </c>
      <c r="AA436" s="22">
        <v>101.11841</v>
      </c>
      <c r="AB436" s="22">
        <v>103.6542</v>
      </c>
      <c r="AC436" s="22">
        <v>100.02231999999999</v>
      </c>
      <c r="AD436" s="22">
        <v>53.692484999999998</v>
      </c>
      <c r="AE436" s="22">
        <v>68.464765999999997</v>
      </c>
      <c r="AF436" s="22">
        <v>53.860337999999999</v>
      </c>
      <c r="AG436" s="22">
        <v>53.884621000000003</v>
      </c>
      <c r="AH436" s="22">
        <v>54.721539</v>
      </c>
      <c r="AI436" s="22">
        <v>61.190230999999997</v>
      </c>
      <c r="AJ436" s="22">
        <v>50.323230000000002</v>
      </c>
      <c r="AK436" s="22">
        <v>51.143594</v>
      </c>
      <c r="AL436" s="22">
        <v>45.757700999999997</v>
      </c>
      <c r="AM436" s="22">
        <v>86.321550000000002</v>
      </c>
      <c r="AN436" s="22">
        <v>119.68037</v>
      </c>
      <c r="AO436" s="22">
        <v>83.960740000000001</v>
      </c>
      <c r="AP436" s="22">
        <v>80.204459999999997</v>
      </c>
      <c r="AQ436" s="22">
        <v>82.355992999999998</v>
      </c>
      <c r="AR436" s="22">
        <v>98.985577000000006</v>
      </c>
      <c r="AS436" s="22">
        <v>74.867613000000006</v>
      </c>
      <c r="AT436" s="22">
        <v>76.976589000000004</v>
      </c>
      <c r="AU436" s="22">
        <v>73.523949999999999</v>
      </c>
      <c r="AV436" s="22">
        <v>73.972211000000001</v>
      </c>
      <c r="AW436" s="22">
        <v>100.65628</v>
      </c>
      <c r="AX436" s="22">
        <v>72.448961999999995</v>
      </c>
      <c r="AY436" s="22">
        <v>69.952171000000007</v>
      </c>
      <c r="AZ436" s="22">
        <v>71.638642000000004</v>
      </c>
      <c r="BA436" s="22">
        <v>84.673681999999999</v>
      </c>
      <c r="BB436" s="22">
        <v>65.321347000000003</v>
      </c>
      <c r="BC436" s="22">
        <v>66.974459999999993</v>
      </c>
      <c r="BD436" s="22">
        <v>63.046069000000003</v>
      </c>
      <c r="BE436" s="22">
        <v>90.221843000000007</v>
      </c>
      <c r="BF436" s="22">
        <v>110.55257</v>
      </c>
      <c r="BG436" s="22">
        <v>89.791430000000005</v>
      </c>
      <c r="BH436" s="22">
        <v>82.272025999999997</v>
      </c>
      <c r="BI436" s="22">
        <v>86.392494999999997</v>
      </c>
      <c r="BJ436" s="22">
        <v>98.630673999999999</v>
      </c>
      <c r="BK436" s="22">
        <v>83.099542</v>
      </c>
      <c r="BL436" s="22">
        <v>84.651596999999995</v>
      </c>
      <c r="BM436" s="22">
        <v>78.404995</v>
      </c>
      <c r="BN436" s="22">
        <v>116.07211</v>
      </c>
      <c r="BO436" s="22">
        <v>149.20793</v>
      </c>
      <c r="BP436" s="22">
        <v>113.83176</v>
      </c>
      <c r="BQ436" s="22">
        <v>103.15022999999999</v>
      </c>
      <c r="BR436" s="22">
        <v>108.43772</v>
      </c>
      <c r="BS436" s="22">
        <v>128.36882</v>
      </c>
      <c r="BT436" s="22">
        <v>102.93335</v>
      </c>
      <c r="BU436" s="22">
        <v>105.46102999999999</v>
      </c>
      <c r="BV436" s="22">
        <v>99.716426999999996</v>
      </c>
      <c r="BW436" s="22">
        <v>105.84130999999999</v>
      </c>
      <c r="BX436" s="22">
        <v>134.30779000000001</v>
      </c>
      <c r="BY436" s="22">
        <v>104.17357</v>
      </c>
      <c r="BZ436" s="22">
        <v>94.734469000000004</v>
      </c>
      <c r="CA436" s="22">
        <v>99.515311999999994</v>
      </c>
      <c r="CB436" s="22">
        <v>116.64035</v>
      </c>
      <c r="CC436" s="22">
        <v>94.809532000000004</v>
      </c>
      <c r="CD436" s="22">
        <v>96.981341999999998</v>
      </c>
      <c r="CE436" s="22">
        <v>75.571410999999998</v>
      </c>
      <c r="CF436" s="22">
        <v>51.169668999999999</v>
      </c>
      <c r="CG436" s="22">
        <v>60.968474000000001</v>
      </c>
      <c r="CH436" s="22">
        <v>52.184562</v>
      </c>
      <c r="CI436" s="22">
        <v>47.310263999999997</v>
      </c>
      <c r="CJ436" s="22">
        <v>50.430667999999997</v>
      </c>
      <c r="CK436" s="22">
        <v>56.341147999999997</v>
      </c>
      <c r="CL436" s="22">
        <v>48.952686999999997</v>
      </c>
      <c r="CM436" s="22">
        <v>49.702258</v>
      </c>
      <c r="CN436" s="22">
        <v>43.334544000000001</v>
      </c>
      <c r="CO436" s="22">
        <v>75.000641000000002</v>
      </c>
      <c r="CP436" s="22">
        <v>96.628786000000005</v>
      </c>
      <c r="CQ436" s="22">
        <v>74.336848000000003</v>
      </c>
      <c r="CR436" s="22">
        <v>66.548191000000003</v>
      </c>
      <c r="CS436" s="22">
        <v>70.740500999999995</v>
      </c>
      <c r="CT436" s="22">
        <v>83.757637000000003</v>
      </c>
      <c r="CU436" s="22">
        <v>67.219023000000007</v>
      </c>
      <c r="CV436" s="22">
        <v>68.869866000000002</v>
      </c>
      <c r="CW436" s="22">
        <v>62.984654999999997</v>
      </c>
      <c r="CX436" s="22">
        <v>65.672426999999999</v>
      </c>
      <c r="CY436" s="22">
        <v>83.025312</v>
      </c>
      <c r="CZ436" s="22">
        <v>65.538455999999996</v>
      </c>
      <c r="DA436" s="22">
        <v>58.881706000000001</v>
      </c>
      <c r="DB436" s="22">
        <v>62.615270000000002</v>
      </c>
      <c r="DC436" s="22">
        <v>73.063220999999999</v>
      </c>
      <c r="DD436" s="22">
        <v>59.825473000000002</v>
      </c>
      <c r="DE436" s="22">
        <v>61.150489</v>
      </c>
      <c r="DF436" s="22">
        <v>40.703547</v>
      </c>
      <c r="DG436" s="22" t="s">
        <v>60</v>
      </c>
      <c r="DH436" s="22" t="s">
        <v>42</v>
      </c>
      <c r="DI436" s="22">
        <v>94.145505999999997</v>
      </c>
      <c r="DJ436" s="22">
        <v>121.81505</v>
      </c>
      <c r="DK436" s="22">
        <v>92.570505999999995</v>
      </c>
      <c r="DL436" s="22">
        <v>89.973735000000005</v>
      </c>
      <c r="DM436" s="22">
        <v>91.779297999999997</v>
      </c>
      <c r="DN436" s="22">
        <v>105.73482</v>
      </c>
      <c r="DO436" s="22">
        <v>84.939567999999994</v>
      </c>
      <c r="DP436" s="22">
        <v>86.709417000000002</v>
      </c>
      <c r="DQ436" s="22">
        <v>81.448604000000003</v>
      </c>
      <c r="DR436" s="22">
        <v>131.62655000000001</v>
      </c>
      <c r="DS436" s="22">
        <v>178.76060000000001</v>
      </c>
      <c r="DT436" s="22">
        <v>127.19767</v>
      </c>
      <c r="DU436" s="22">
        <v>120.33256</v>
      </c>
      <c r="DV436" s="22">
        <v>123.62815000000001</v>
      </c>
      <c r="DW436" s="22">
        <v>149.10041000000001</v>
      </c>
      <c r="DX436" s="22">
        <v>113.26934</v>
      </c>
      <c r="DY436" s="22">
        <v>116.49975000000001</v>
      </c>
      <c r="DZ436" s="22">
        <v>112.31995999999999</v>
      </c>
      <c r="EA436" s="22">
        <v>117.40698</v>
      </c>
      <c r="EB436" s="22">
        <v>157.48324</v>
      </c>
      <c r="EC436" s="22">
        <v>113.92686999999999</v>
      </c>
      <c r="ED436" s="22">
        <v>108.48912</v>
      </c>
      <c r="EE436" s="22">
        <v>111.25527</v>
      </c>
      <c r="EF436" s="22">
        <v>132.63534000000001</v>
      </c>
      <c r="EG436" s="22">
        <v>102.23616</v>
      </c>
      <c r="EH436" s="22">
        <v>104.94759000000001</v>
      </c>
      <c r="EI436" s="22">
        <v>100.60411000000001</v>
      </c>
      <c r="EJ436" s="22">
        <v>53.692484999999998</v>
      </c>
      <c r="EK436" s="22">
        <v>68.464765999999997</v>
      </c>
      <c r="EL436" s="22">
        <v>53.860337999999999</v>
      </c>
      <c r="EM436" s="22">
        <v>53.884621000000003</v>
      </c>
      <c r="EN436" s="22">
        <v>54.721539</v>
      </c>
      <c r="EO436" s="22">
        <v>61.190230999999997</v>
      </c>
      <c r="EP436" s="22">
        <v>50.323230000000002</v>
      </c>
      <c r="EQ436" s="22">
        <v>51.143594</v>
      </c>
      <c r="ER436" s="22">
        <v>45.757700999999997</v>
      </c>
      <c r="ES436" s="22">
        <v>87.399108999999996</v>
      </c>
      <c r="ET436" s="22">
        <v>119.68037</v>
      </c>
      <c r="EU436" s="22">
        <v>84.995597000000004</v>
      </c>
      <c r="EV436" s="22">
        <v>81.174481999999998</v>
      </c>
      <c r="EW436" s="22">
        <v>83.352264000000005</v>
      </c>
      <c r="EX436" s="22">
        <v>100.18474000000001</v>
      </c>
      <c r="EY436" s="22">
        <v>75.791529999999995</v>
      </c>
      <c r="EZ436" s="22">
        <v>77.926236000000003</v>
      </c>
      <c r="FA436" s="22">
        <v>73.523949999999999</v>
      </c>
      <c r="FB436" s="22">
        <v>74.686593000000002</v>
      </c>
      <c r="FC436" s="22">
        <v>100.65628</v>
      </c>
      <c r="FD436" s="22">
        <v>73.135033000000007</v>
      </c>
      <c r="FE436" s="22">
        <v>70.595258999999999</v>
      </c>
      <c r="FF436" s="22">
        <v>72.299132999999998</v>
      </c>
      <c r="FG436" s="22">
        <v>85.468680000000006</v>
      </c>
      <c r="FH436" s="22">
        <v>65.933869000000001</v>
      </c>
      <c r="FI436" s="22">
        <v>67.604040999999995</v>
      </c>
      <c r="FJ436" s="22">
        <v>63.046069000000003</v>
      </c>
      <c r="FK436" s="22">
        <v>90.940387000000001</v>
      </c>
      <c r="FL436" s="22">
        <v>112.99776</v>
      </c>
      <c r="FM436" s="22">
        <v>90.307023999999998</v>
      </c>
      <c r="FN436" s="22">
        <v>82.319199999999995</v>
      </c>
      <c r="FO436" s="22">
        <v>86.635176999999999</v>
      </c>
      <c r="FP436" s="22">
        <v>99.911074999999997</v>
      </c>
      <c r="FQ436" s="22">
        <v>83.047708</v>
      </c>
      <c r="FR436" s="22">
        <v>84.731365999999994</v>
      </c>
      <c r="FS436" s="22">
        <v>78.411246000000006</v>
      </c>
      <c r="FT436" s="22">
        <v>116.91956999999999</v>
      </c>
      <c r="FU436" s="22">
        <v>151.95981</v>
      </c>
      <c r="FV436" s="22">
        <v>114.4366</v>
      </c>
      <c r="FW436" s="22">
        <v>103.25761</v>
      </c>
      <c r="FX436" s="22">
        <v>108.74332</v>
      </c>
      <c r="FY436" s="22">
        <v>129.81881000000001</v>
      </c>
      <c r="FZ436" s="22">
        <v>102.91244</v>
      </c>
      <c r="GA436" s="22">
        <v>105.58525</v>
      </c>
      <c r="GB436" s="22">
        <v>99.814982000000001</v>
      </c>
      <c r="GC436" s="22">
        <v>106.93693</v>
      </c>
      <c r="GD436" s="22">
        <v>137.32644999999999</v>
      </c>
      <c r="GE436" s="22">
        <v>105.03637000000001</v>
      </c>
      <c r="GF436" s="22">
        <v>95.082499999999996</v>
      </c>
      <c r="GG436" s="22">
        <v>100.07478999999999</v>
      </c>
      <c r="GH436" s="22">
        <v>118.35552</v>
      </c>
      <c r="GI436" s="22">
        <v>95.040390000000002</v>
      </c>
      <c r="GJ436" s="22">
        <v>97.358765000000005</v>
      </c>
      <c r="GK436" s="22">
        <v>75.509255999999993</v>
      </c>
      <c r="GL436" s="22">
        <v>51.169668999999999</v>
      </c>
      <c r="GM436" s="22">
        <v>60.968474000000001</v>
      </c>
      <c r="GN436" s="22">
        <v>52.184562</v>
      </c>
      <c r="GO436" s="22">
        <v>47.310263999999997</v>
      </c>
      <c r="GP436" s="22">
        <v>50.430667999999997</v>
      </c>
      <c r="GQ436" s="22">
        <v>56.341147999999997</v>
      </c>
      <c r="GR436" s="22">
        <v>48.952686999999997</v>
      </c>
      <c r="GS436" s="22">
        <v>49.702258</v>
      </c>
      <c r="GT436" s="22">
        <v>43.334544000000001</v>
      </c>
      <c r="GU436" s="22">
        <v>75.000641000000002</v>
      </c>
      <c r="GV436" s="22">
        <v>96.628786000000005</v>
      </c>
      <c r="GW436" s="22">
        <v>74.336848000000003</v>
      </c>
      <c r="GX436" s="22">
        <v>66.548191000000003</v>
      </c>
      <c r="GY436" s="22">
        <v>70.740500999999995</v>
      </c>
      <c r="GZ436" s="22">
        <v>83.757637000000003</v>
      </c>
      <c r="HA436" s="22">
        <v>67.219023000000007</v>
      </c>
      <c r="HB436" s="22">
        <v>68.869866000000002</v>
      </c>
      <c r="HC436" s="22">
        <v>62.984654999999997</v>
      </c>
      <c r="HD436" s="22">
        <v>65.672426999999999</v>
      </c>
      <c r="HE436" s="22">
        <v>83.025312</v>
      </c>
      <c r="HF436" s="22">
        <v>65.538455999999996</v>
      </c>
      <c r="HG436" s="22">
        <v>58.881706000000001</v>
      </c>
      <c r="HH436" s="22">
        <v>62.615270000000002</v>
      </c>
      <c r="HI436" s="22">
        <v>73.063220999999999</v>
      </c>
      <c r="HJ436" s="22">
        <v>59.825473000000002</v>
      </c>
      <c r="HK436" s="22">
        <v>61.150489</v>
      </c>
      <c r="HL436" s="22">
        <v>40.703547</v>
      </c>
      <c r="HM436" s="22" t="s">
        <v>60</v>
      </c>
      <c r="HN436" s="22" t="s">
        <v>42</v>
      </c>
      <c r="HO436" s="22">
        <v>87.351271999999994</v>
      </c>
      <c r="HP436" s="22">
        <v>107.38590000000001</v>
      </c>
      <c r="HQ436" s="22">
        <v>86.815251000000004</v>
      </c>
      <c r="HR436" s="22">
        <v>85.780221999999995</v>
      </c>
      <c r="HS436" s="22">
        <v>87.011454000000001</v>
      </c>
      <c r="HT436" s="22">
        <v>96.527874999999995</v>
      </c>
      <c r="HU436" s="22">
        <v>81.611631000000003</v>
      </c>
      <c r="HV436" s="22">
        <v>82.818511000000001</v>
      </c>
      <c r="HW436" s="22">
        <v>77.465142</v>
      </c>
      <c r="HX436" s="22">
        <v>129.96539000000001</v>
      </c>
      <c r="HY436" s="22">
        <v>171.45016000000001</v>
      </c>
      <c r="HZ436" s="22">
        <v>126.26903</v>
      </c>
      <c r="IA436" s="22">
        <v>120.50879999999999</v>
      </c>
      <c r="IB436" s="22">
        <v>123.384</v>
      </c>
      <c r="IC436" s="22">
        <v>145.60693000000001</v>
      </c>
      <c r="ID436" s="22">
        <v>114.11744</v>
      </c>
      <c r="IE436" s="22">
        <v>116.93577000000001</v>
      </c>
      <c r="IF436" s="22">
        <v>112.83779</v>
      </c>
      <c r="IG436" s="22">
        <v>111.16073</v>
      </c>
      <c r="IH436" s="22">
        <v>144.91502</v>
      </c>
      <c r="II436" s="22">
        <v>108.52012999999999</v>
      </c>
      <c r="IJ436" s="22">
        <v>104.34647</v>
      </c>
      <c r="IK436" s="22">
        <v>106.63967</v>
      </c>
      <c r="IL436" s="22">
        <v>124.36426</v>
      </c>
      <c r="IM436" s="22">
        <v>98.828247000000005</v>
      </c>
      <c r="IN436" s="22">
        <v>101.07608999999999</v>
      </c>
      <c r="IO436" s="22">
        <v>99.630733000000006</v>
      </c>
      <c r="IP436" s="22">
        <v>53.692484999999998</v>
      </c>
      <c r="IQ436" s="22">
        <v>68.464765999999997</v>
      </c>
      <c r="IR436" s="22">
        <v>53.860337999999999</v>
      </c>
      <c r="IS436" s="22">
        <v>53.884621000000003</v>
      </c>
      <c r="IT436" s="22">
        <v>54.721539</v>
      </c>
      <c r="IU436" s="22">
        <v>61.190230999999997</v>
      </c>
      <c r="IV436" s="22">
        <v>50.323230000000002</v>
      </c>
      <c r="IW436" s="22">
        <v>51.143594</v>
      </c>
      <c r="IX436" s="22">
        <v>45.757700999999997</v>
      </c>
      <c r="IY436" s="22">
        <v>94.126987</v>
      </c>
      <c r="IZ436" s="22">
        <v>129.29077000000001</v>
      </c>
      <c r="JA436" s="22">
        <v>91.283738</v>
      </c>
      <c r="JB436" s="22">
        <v>86.806600000000003</v>
      </c>
      <c r="JC436" s="22">
        <v>89.207198000000005</v>
      </c>
      <c r="JD436" s="22">
        <v>107.76185</v>
      </c>
      <c r="JE436" s="22">
        <v>81.137975999999995</v>
      </c>
      <c r="JF436" s="22">
        <v>83.491090999999997</v>
      </c>
      <c r="JG436" s="22">
        <v>79.316513999999998</v>
      </c>
      <c r="JH436" s="22">
        <v>76.433130000000006</v>
      </c>
      <c r="JI436" s="22">
        <v>104.3092</v>
      </c>
      <c r="JJ436" s="22">
        <v>74.590879000000001</v>
      </c>
      <c r="JK436" s="22">
        <v>71.617424999999997</v>
      </c>
      <c r="JL436" s="22">
        <v>73.468642000000003</v>
      </c>
      <c r="JM436" s="22">
        <v>87.777037000000007</v>
      </c>
      <c r="JN436" s="22">
        <v>66.766988999999995</v>
      </c>
      <c r="JO436" s="22">
        <v>68.581590000000006</v>
      </c>
      <c r="JP436" s="22">
        <v>66.928274999999999</v>
      </c>
      <c r="JQ436" s="22">
        <v>84.560469999999995</v>
      </c>
      <c r="JR436" s="22">
        <v>99.357759000000001</v>
      </c>
      <c r="JS436" s="22">
        <v>84.910908000000006</v>
      </c>
      <c r="JT436" s="22">
        <v>78.759253999999999</v>
      </c>
      <c r="JU436" s="22">
        <v>82.374238000000005</v>
      </c>
      <c r="JV436" s="22">
        <v>91.288075000000006</v>
      </c>
      <c r="JW436" s="22">
        <v>80.036784999999995</v>
      </c>
      <c r="JX436" s="22">
        <v>81.167242999999999</v>
      </c>
      <c r="JY436" s="22">
        <v>74.797985999999995</v>
      </c>
      <c r="JZ436" s="22">
        <v>113.95742</v>
      </c>
      <c r="KA436" s="22">
        <v>143.93561</v>
      </c>
      <c r="KB436" s="22">
        <v>112.11053</v>
      </c>
      <c r="KC436" s="22">
        <v>102.26281</v>
      </c>
      <c r="KD436" s="22">
        <v>107.21347</v>
      </c>
      <c r="KE436" s="22">
        <v>125.24703</v>
      </c>
      <c r="KF436" s="22">
        <v>102.2497</v>
      </c>
      <c r="KG436" s="22">
        <v>104.53673000000001</v>
      </c>
      <c r="KH436" s="22">
        <v>98.902161000000007</v>
      </c>
      <c r="KI436" s="22">
        <v>103.02455</v>
      </c>
      <c r="KJ436" s="22">
        <v>127.71344000000001</v>
      </c>
      <c r="KK436" s="22">
        <v>101.86968</v>
      </c>
      <c r="KL436" s="22">
        <v>93.384979999999999</v>
      </c>
      <c r="KM436" s="22">
        <v>97.801980999999998</v>
      </c>
      <c r="KN436" s="22">
        <v>112.65734999999999</v>
      </c>
      <c r="KO436" s="22">
        <v>93.746700000000004</v>
      </c>
      <c r="KP436" s="22">
        <v>95.630668999999997</v>
      </c>
      <c r="KQ436" s="22">
        <v>89.946562</v>
      </c>
      <c r="KR436" s="22">
        <v>51.169668999999999</v>
      </c>
      <c r="KS436" s="22">
        <v>60.968474000000001</v>
      </c>
      <c r="KT436" s="22">
        <v>52.184562</v>
      </c>
      <c r="KU436" s="22">
        <v>47.310263999999997</v>
      </c>
      <c r="KV436" s="22">
        <v>50.430667999999997</v>
      </c>
      <c r="KW436" s="22">
        <v>56.341147999999997</v>
      </c>
      <c r="KX436" s="22">
        <v>48.952686999999997</v>
      </c>
      <c r="KY436" s="22">
        <v>49.702258</v>
      </c>
      <c r="KZ436" s="22">
        <v>43.334544000000001</v>
      </c>
      <c r="LA436" s="22">
        <v>79.721102000000002</v>
      </c>
      <c r="LB436" s="22">
        <v>104.16403</v>
      </c>
      <c r="LC436" s="22">
        <v>78.628060000000005</v>
      </c>
      <c r="LD436" s="22">
        <v>70.176417999999998</v>
      </c>
      <c r="LE436" s="22">
        <v>74.596123000000006</v>
      </c>
      <c r="LF436" s="22">
        <v>89.303990999999996</v>
      </c>
      <c r="LG436" s="22">
        <v>70.585735999999997</v>
      </c>
      <c r="LH436" s="22">
        <v>72.450997999999998</v>
      </c>
      <c r="LI436" s="22">
        <v>66.759101000000001</v>
      </c>
      <c r="LJ436" s="22">
        <v>68.838645999999997</v>
      </c>
      <c r="LK436" s="22">
        <v>88.103099999999998</v>
      </c>
      <c r="LL436" s="22">
        <v>68.413049999999998</v>
      </c>
      <c r="LM436" s="22">
        <v>61.306173999999999</v>
      </c>
      <c r="LN436" s="22">
        <v>65.194057999999998</v>
      </c>
      <c r="LO436" s="22">
        <v>76.790211999999997</v>
      </c>
      <c r="LP436" s="22">
        <v>62.072223999999999</v>
      </c>
      <c r="LQ436" s="22">
        <v>63.542856</v>
      </c>
      <c r="LR436" s="22">
        <v>57.830789000000003</v>
      </c>
      <c r="LS436" s="22" t="s">
        <v>60</v>
      </c>
      <c r="LT436" s="22" t="s">
        <v>42</v>
      </c>
      <c r="LU436" s="22">
        <v>113.5866</v>
      </c>
      <c r="LV436" s="22">
        <v>144.94640000000001</v>
      </c>
      <c r="LW436" s="22">
        <v>186.48794000000001</v>
      </c>
      <c r="LX436" s="22">
        <v>139.09134</v>
      </c>
      <c r="LY436" s="22">
        <v>128.99728999999999</v>
      </c>
      <c r="LZ436" s="22">
        <v>132.61136999999999</v>
      </c>
      <c r="MA436" s="22">
        <v>157.48921999999999</v>
      </c>
      <c r="MB436" s="22">
        <v>125.48802999999999</v>
      </c>
      <c r="MC436" s="22">
        <v>128.64305999999999</v>
      </c>
      <c r="MD436" s="22" t="s">
        <v>60</v>
      </c>
      <c r="ME436" s="22" t="s">
        <v>42</v>
      </c>
      <c r="MF436" s="22">
        <v>279.38378999999998</v>
      </c>
      <c r="MG436" s="22">
        <v>374.42349000000002</v>
      </c>
      <c r="MH436" s="22">
        <v>268.16253999999998</v>
      </c>
      <c r="MI436" s="22">
        <v>242.43059</v>
      </c>
      <c r="MJ436" s="22">
        <v>253.14537000000001</v>
      </c>
      <c r="MK436" s="22">
        <v>310.26423</v>
      </c>
      <c r="ML436" s="22">
        <v>236.92971</v>
      </c>
      <c r="MM436" s="22">
        <v>244.17356000000001</v>
      </c>
      <c r="MN436" s="22">
        <v>239.95031</v>
      </c>
      <c r="MO436" s="22">
        <v>295.26220000000001</v>
      </c>
      <c r="MP436" s="22">
        <v>390.31869999999998</v>
      </c>
      <c r="MQ436" s="22">
        <v>284.03917999999999</v>
      </c>
      <c r="MR436" s="22">
        <v>258.30246</v>
      </c>
      <c r="MS436" s="22">
        <v>269.01933000000002</v>
      </c>
      <c r="MT436" s="22">
        <v>326.14828999999997</v>
      </c>
      <c r="MU436" s="22">
        <v>252.80081999999999</v>
      </c>
      <c r="MV436" s="22">
        <v>260.04595999999998</v>
      </c>
      <c r="MW436" s="22">
        <v>255.82531</v>
      </c>
      <c r="MX436" s="22" t="s">
        <v>60</v>
      </c>
      <c r="MY436" s="22" t="s">
        <v>42</v>
      </c>
      <c r="MZ436" s="22">
        <v>0.99146831999999996</v>
      </c>
      <c r="NA436" s="22">
        <v>0.96188229999999997</v>
      </c>
      <c r="NB436" s="22">
        <v>1.0773626999999999</v>
      </c>
      <c r="NC436" s="22">
        <v>0.97916744</v>
      </c>
      <c r="ND436" s="22">
        <v>0.95834450999999998</v>
      </c>
      <c r="NE436" s="22">
        <v>0.96580505000000005</v>
      </c>
      <c r="NF436" s="22">
        <v>1.0173089</v>
      </c>
      <c r="NG436" s="22">
        <v>0.95100492000000003</v>
      </c>
      <c r="NH436" s="22">
        <v>0.95753668000000003</v>
      </c>
      <c r="NI436" s="22">
        <v>0.67471707000000003</v>
      </c>
      <c r="NJ436" s="22">
        <v>0.64517838000000005</v>
      </c>
      <c r="NK436" s="22">
        <v>0.76047397999999999</v>
      </c>
      <c r="NL436" s="22">
        <v>0.66243587000000004</v>
      </c>
      <c r="NM436" s="22">
        <v>0.64164626000000002</v>
      </c>
      <c r="NN436" s="22">
        <v>0.64909486000000005</v>
      </c>
      <c r="NO436" s="22">
        <v>0.70051631000000003</v>
      </c>
      <c r="NP436" s="22">
        <v>0.63431841</v>
      </c>
      <c r="NQ436" s="22">
        <v>0.64083970999999995</v>
      </c>
      <c r="NR436" s="22">
        <v>1.0572387000000001</v>
      </c>
      <c r="NS436" s="22">
        <v>0.74044564000000002</v>
      </c>
      <c r="NT436" s="22" t="s">
        <v>60</v>
      </c>
      <c r="NU436" s="22" t="s">
        <v>42</v>
      </c>
      <c r="NV436" s="22">
        <v>5.7345740999999997</v>
      </c>
      <c r="NW436" s="22">
        <v>5.7382181000000001</v>
      </c>
      <c r="NX436" s="22">
        <v>5.0256093999999996</v>
      </c>
      <c r="NY436" s="22">
        <v>5.4824373</v>
      </c>
      <c r="NZ436" s="22">
        <v>3.5474771</v>
      </c>
      <c r="OA436" s="22">
        <v>5.0256093999999996</v>
      </c>
      <c r="OB436" s="22">
        <v>5.4824373</v>
      </c>
      <c r="OC436" s="22">
        <v>3.5474771</v>
      </c>
      <c r="OD436" s="22">
        <v>6.0306335000000004</v>
      </c>
      <c r="OE436" s="22">
        <v>6.0306335000000004</v>
      </c>
      <c r="OF436" s="22">
        <v>0.17001564</v>
      </c>
      <c r="OG436" s="22">
        <v>8.2414912000000007E-2</v>
      </c>
      <c r="OH436" s="22">
        <v>0.20016353000000001</v>
      </c>
      <c r="OI436" s="22">
        <v>7.1210630999999996E-2</v>
      </c>
      <c r="OJ436" s="22" t="s">
        <v>60</v>
      </c>
      <c r="OK436" s="22" t="s">
        <v>42</v>
      </c>
      <c r="OL436" s="22">
        <v>11.520485000000001</v>
      </c>
      <c r="OM436" s="22">
        <v>14.05237</v>
      </c>
      <c r="ON436" s="22">
        <v>12.688214</v>
      </c>
      <c r="OO436" s="22">
        <v>14.285167</v>
      </c>
      <c r="OP436" s="22">
        <v>14.285167</v>
      </c>
      <c r="OQ436" s="22">
        <v>14.285167</v>
      </c>
      <c r="OR436" s="22">
        <v>12.688214</v>
      </c>
      <c r="OS436" s="22">
        <v>12.688214</v>
      </c>
      <c r="OT436" s="22">
        <v>11.520485000000001</v>
      </c>
      <c r="OU436" s="22">
        <v>11.811954999999999</v>
      </c>
      <c r="OV436" s="22">
        <v>11.785228999999999</v>
      </c>
      <c r="OW436" s="22">
        <v>13.445401</v>
      </c>
      <c r="OX436" s="22">
        <v>11.785228999999999</v>
      </c>
      <c r="OY436" s="22">
        <v>13.295297</v>
      </c>
      <c r="OZ436" s="22">
        <v>13.295297</v>
      </c>
      <c r="PA436" s="22">
        <v>13.445401</v>
      </c>
      <c r="PB436" s="22">
        <v>13.445401</v>
      </c>
      <c r="PC436" s="22">
        <v>11.811954999999999</v>
      </c>
    </row>
    <row r="437" spans="1:421">
      <c r="A437" s="22" t="s">
        <v>61</v>
      </c>
      <c r="B437" s="22" t="s">
        <v>42</v>
      </c>
      <c r="C437" s="22">
        <v>2032.2789</v>
      </c>
      <c r="D437" s="22">
        <v>4603.5823</v>
      </c>
      <c r="E437" s="22">
        <v>4993.3980000000001</v>
      </c>
      <c r="F437" s="22">
        <v>16914.219000000001</v>
      </c>
      <c r="G437" s="22">
        <v>8345.4259000000002</v>
      </c>
      <c r="H437" s="22">
        <v>2573.9002</v>
      </c>
      <c r="I437" s="22">
        <v>991.9375</v>
      </c>
      <c r="J437" s="22">
        <v>6577.9183000000003</v>
      </c>
      <c r="K437" s="22">
        <v>8736.8050000000003</v>
      </c>
      <c r="L437" s="22">
        <v>3034.3721999999998</v>
      </c>
      <c r="M437" s="22">
        <v>7552.8541999999998</v>
      </c>
      <c r="N437" s="22">
        <v>8592.9467999999997</v>
      </c>
      <c r="O437" s="22">
        <v>30242.434000000001</v>
      </c>
      <c r="P437" s="22">
        <v>14386.847</v>
      </c>
      <c r="Q437" s="22">
        <v>3707.2883999999999</v>
      </c>
      <c r="R437" s="22">
        <v>1188.6948</v>
      </c>
      <c r="S437" s="22">
        <v>11524.923000000001</v>
      </c>
      <c r="T437" s="22">
        <v>15559.563</v>
      </c>
      <c r="U437" s="22">
        <v>2660.0250000000001</v>
      </c>
      <c r="V437" s="22">
        <v>6480.8302000000003</v>
      </c>
      <c r="W437" s="22">
        <v>7305.2924000000003</v>
      </c>
      <c r="X437" s="22">
        <v>25507.067999999999</v>
      </c>
      <c r="Y437" s="22">
        <v>12222.136</v>
      </c>
      <c r="Z437" s="22">
        <v>3274.0470999999998</v>
      </c>
      <c r="AA437" s="22">
        <v>1101.4867999999999</v>
      </c>
      <c r="AB437" s="22">
        <v>9761.9096000000009</v>
      </c>
      <c r="AC437" s="22">
        <v>13132.862999999999</v>
      </c>
      <c r="AD437" s="22">
        <v>1232.7304999999999</v>
      </c>
      <c r="AE437" s="22">
        <v>2689.4281999999998</v>
      </c>
      <c r="AF437" s="22">
        <v>2675.5805999999998</v>
      </c>
      <c r="AG437" s="22">
        <v>8872.9015999999992</v>
      </c>
      <c r="AH437" s="22">
        <v>4575.03</v>
      </c>
      <c r="AI437" s="22">
        <v>1680.1909000000001</v>
      </c>
      <c r="AJ437" s="22">
        <v>668.55782999999997</v>
      </c>
      <c r="AK437" s="22">
        <v>3470.3326000000002</v>
      </c>
      <c r="AL437" s="22">
        <v>4617.4903000000004</v>
      </c>
      <c r="AM437" s="22">
        <v>2162.0081</v>
      </c>
      <c r="AN437" s="22">
        <v>5422.9976999999999</v>
      </c>
      <c r="AO437" s="22">
        <v>6011.2456000000002</v>
      </c>
      <c r="AP437" s="22">
        <v>21222.329000000002</v>
      </c>
      <c r="AQ437" s="22">
        <v>10173.446</v>
      </c>
      <c r="AR437" s="22">
        <v>2731.4521</v>
      </c>
      <c r="AS437" s="22">
        <v>851.63144</v>
      </c>
      <c r="AT437" s="22">
        <v>8054.3780999999999</v>
      </c>
      <c r="AU437" s="22">
        <v>10939.406000000001</v>
      </c>
      <c r="AV437" s="22">
        <v>1813.4392</v>
      </c>
      <c r="AW437" s="22">
        <v>4426.0128999999997</v>
      </c>
      <c r="AX437" s="22">
        <v>4814.2435999999998</v>
      </c>
      <c r="AY437" s="22">
        <v>16821.883000000002</v>
      </c>
      <c r="AZ437" s="22">
        <v>8161.2556999999997</v>
      </c>
      <c r="BA437" s="22">
        <v>2327.8753000000002</v>
      </c>
      <c r="BB437" s="22">
        <v>769.89855999999997</v>
      </c>
      <c r="BC437" s="22">
        <v>6415.7455</v>
      </c>
      <c r="BD437" s="22">
        <v>8684.1492999999991</v>
      </c>
      <c r="BE437" s="22">
        <v>1920.2801999999999</v>
      </c>
      <c r="BF437" s="22">
        <v>4201.6625999999997</v>
      </c>
      <c r="BG437" s="22">
        <v>4858.7241000000004</v>
      </c>
      <c r="BH437" s="22">
        <v>15863.885</v>
      </c>
      <c r="BI437" s="22">
        <v>7862.8388000000004</v>
      </c>
      <c r="BJ437" s="22">
        <v>2386.0655999999999</v>
      </c>
      <c r="BK437" s="22">
        <v>1061.6187</v>
      </c>
      <c r="BL437" s="22">
        <v>6362.3227999999999</v>
      </c>
      <c r="BM437" s="22">
        <v>8271.0246000000006</v>
      </c>
      <c r="BN437" s="22">
        <v>2648.1707999999999</v>
      </c>
      <c r="BO437" s="22">
        <v>6242.6967999999997</v>
      </c>
      <c r="BP437" s="22">
        <v>7414.8624</v>
      </c>
      <c r="BQ437" s="22">
        <v>25235.794000000002</v>
      </c>
      <c r="BR437" s="22">
        <v>12132.291999999999</v>
      </c>
      <c r="BS437" s="22">
        <v>3212.8191000000002</v>
      </c>
      <c r="BT437" s="22">
        <v>1230.8966</v>
      </c>
      <c r="BU437" s="22">
        <v>9863.6232</v>
      </c>
      <c r="BV437" s="22">
        <v>12978.365</v>
      </c>
      <c r="BW437" s="22">
        <v>2362.6190000000001</v>
      </c>
      <c r="BX437" s="22">
        <v>5471.2834000000003</v>
      </c>
      <c r="BY437" s="22">
        <v>6461.3674000000001</v>
      </c>
      <c r="BZ437" s="22">
        <v>21790.376</v>
      </c>
      <c r="CA437" s="22">
        <v>10543.888999999999</v>
      </c>
      <c r="CB437" s="22">
        <v>2880.1727999999998</v>
      </c>
      <c r="CC437" s="22">
        <v>1148.0309</v>
      </c>
      <c r="CD437" s="22">
        <v>8565.3716000000004</v>
      </c>
      <c r="CE437" s="22">
        <v>11239.86</v>
      </c>
      <c r="CF437" s="22">
        <v>1136.5599</v>
      </c>
      <c r="CG437" s="22">
        <v>2334.4231</v>
      </c>
      <c r="CH437" s="22">
        <v>2570.6731</v>
      </c>
      <c r="CI437" s="22">
        <v>7966.7425999999996</v>
      </c>
      <c r="CJ437" s="22">
        <v>4160.5862999999999</v>
      </c>
      <c r="CK437" s="22">
        <v>1515.5555999999999</v>
      </c>
      <c r="CL437" s="22">
        <v>736.84513000000004</v>
      </c>
      <c r="CM437" s="22">
        <v>3296.8424</v>
      </c>
      <c r="CN437" s="22">
        <v>4220.5246999999999</v>
      </c>
      <c r="CO437" s="22">
        <v>1807.6475</v>
      </c>
      <c r="CP437" s="22">
        <v>4218.0571</v>
      </c>
      <c r="CQ437" s="22">
        <v>4930.5991000000004</v>
      </c>
      <c r="CR437" s="22">
        <v>16622.577000000001</v>
      </c>
      <c r="CS437" s="22">
        <v>8102.4984000000004</v>
      </c>
      <c r="CT437" s="22">
        <v>2277.1302000000001</v>
      </c>
      <c r="CU437" s="22">
        <v>891.80904999999996</v>
      </c>
      <c r="CV437" s="22">
        <v>6529.9013999999997</v>
      </c>
      <c r="CW437" s="22">
        <v>8567.7219999999998</v>
      </c>
      <c r="CX437" s="22">
        <v>1547.2736</v>
      </c>
      <c r="CY437" s="22">
        <v>3513.2725</v>
      </c>
      <c r="CZ437" s="22">
        <v>4058.7357000000002</v>
      </c>
      <c r="DA437" s="22">
        <v>13469.52</v>
      </c>
      <c r="DB437" s="22">
        <v>6649.9553999999998</v>
      </c>
      <c r="DC437" s="22">
        <v>1974.3367000000001</v>
      </c>
      <c r="DD437" s="22">
        <v>817.07932000000005</v>
      </c>
      <c r="DE437" s="22">
        <v>5342.3846000000003</v>
      </c>
      <c r="DF437" s="22">
        <v>6977.1035000000002</v>
      </c>
      <c r="DG437" s="22" t="s">
        <v>61</v>
      </c>
      <c r="DH437" s="22" t="s">
        <v>42</v>
      </c>
      <c r="DI437" s="22">
        <v>2127.8031000000001</v>
      </c>
      <c r="DJ437" s="22">
        <v>4887.6628000000001</v>
      </c>
      <c r="DK437" s="22">
        <v>5337.7141000000001</v>
      </c>
      <c r="DL437" s="22">
        <v>18207.694</v>
      </c>
      <c r="DM437" s="22">
        <v>8935.4884999999995</v>
      </c>
      <c r="DN437" s="22">
        <v>2690.1779000000001</v>
      </c>
      <c r="DO437" s="22">
        <v>1007.7735</v>
      </c>
      <c r="DP437" s="22">
        <v>7052.3077999999996</v>
      </c>
      <c r="DQ437" s="22">
        <v>9379.7435999999998</v>
      </c>
      <c r="DR437" s="22">
        <v>3196.7112000000002</v>
      </c>
      <c r="DS437" s="22">
        <v>7927.0101000000004</v>
      </c>
      <c r="DT437" s="22">
        <v>9133.4995999999992</v>
      </c>
      <c r="DU437" s="22">
        <v>32223.164000000001</v>
      </c>
      <c r="DV437" s="22">
        <v>15299.111000000001</v>
      </c>
      <c r="DW437" s="22">
        <v>3899.8852000000002</v>
      </c>
      <c r="DX437" s="22">
        <v>1230.2945</v>
      </c>
      <c r="DY437" s="22">
        <v>12263.054</v>
      </c>
      <c r="DZ437" s="22">
        <v>16406.011999999999</v>
      </c>
      <c r="EA437" s="22">
        <v>2794.5477999999998</v>
      </c>
      <c r="EB437" s="22">
        <v>6811.7984999999999</v>
      </c>
      <c r="EC437" s="22">
        <v>7765.6806999999999</v>
      </c>
      <c r="ED437" s="22">
        <v>27207.18</v>
      </c>
      <c r="EE437" s="22">
        <v>13002.021000000001</v>
      </c>
      <c r="EF437" s="22">
        <v>3434.1113</v>
      </c>
      <c r="EG437" s="22">
        <v>1132.1468</v>
      </c>
      <c r="EH437" s="22">
        <v>10392.464</v>
      </c>
      <c r="EI437" s="22">
        <v>13885.602000000001</v>
      </c>
      <c r="EJ437" s="22">
        <v>1232.7304999999999</v>
      </c>
      <c r="EK437" s="22">
        <v>2689.4281999999998</v>
      </c>
      <c r="EL437" s="22">
        <v>2675.5805999999998</v>
      </c>
      <c r="EM437" s="22">
        <v>8872.9015999999992</v>
      </c>
      <c r="EN437" s="22">
        <v>4575.03</v>
      </c>
      <c r="EO437" s="22">
        <v>1680.1909000000001</v>
      </c>
      <c r="EP437" s="22">
        <v>668.55782999999997</v>
      </c>
      <c r="EQ437" s="22">
        <v>3470.3326000000002</v>
      </c>
      <c r="ER437" s="22">
        <v>4617.4903000000004</v>
      </c>
      <c r="ES437" s="22">
        <v>2193.7541999999999</v>
      </c>
      <c r="ET437" s="22">
        <v>5422.9976999999999</v>
      </c>
      <c r="EU437" s="22">
        <v>6090.6509999999998</v>
      </c>
      <c r="EV437" s="22">
        <v>21483.727999999999</v>
      </c>
      <c r="EW437" s="22">
        <v>10300.044</v>
      </c>
      <c r="EX437" s="22">
        <v>2767.2545</v>
      </c>
      <c r="EY437" s="22">
        <v>868.08717000000001</v>
      </c>
      <c r="EZ437" s="22">
        <v>8158.7106000000003</v>
      </c>
      <c r="FA437" s="22">
        <v>10939.406000000001</v>
      </c>
      <c r="FB437" s="22">
        <v>1834.4857</v>
      </c>
      <c r="FC437" s="22">
        <v>4426.0128999999997</v>
      </c>
      <c r="FD437" s="22">
        <v>4866.8864000000003</v>
      </c>
      <c r="FE437" s="22">
        <v>16995.181</v>
      </c>
      <c r="FF437" s="22">
        <v>8245.1856000000007</v>
      </c>
      <c r="FG437" s="22">
        <v>2351.6109999999999</v>
      </c>
      <c r="FH437" s="22">
        <v>780.80809999999997</v>
      </c>
      <c r="FI437" s="22">
        <v>6484.9141</v>
      </c>
      <c r="FJ437" s="22">
        <v>8684.1492999999991</v>
      </c>
      <c r="FK437" s="22">
        <v>2012.0712000000001</v>
      </c>
      <c r="FL437" s="22">
        <v>4473.8235000000004</v>
      </c>
      <c r="FM437" s="22">
        <v>5197.6370999999999</v>
      </c>
      <c r="FN437" s="22">
        <v>17124.928</v>
      </c>
      <c r="FO437" s="22">
        <v>8437.5508000000009</v>
      </c>
      <c r="FP437" s="22">
        <v>2496.3825000000002</v>
      </c>
      <c r="FQ437" s="22">
        <v>1078.5616</v>
      </c>
      <c r="FR437" s="22">
        <v>6828.7312000000002</v>
      </c>
      <c r="FS437" s="22">
        <v>8899.0244999999995</v>
      </c>
      <c r="FT437" s="22">
        <v>2746.2705999999998</v>
      </c>
      <c r="FU437" s="22">
        <v>6538.2303000000002</v>
      </c>
      <c r="FV437" s="22">
        <v>7785.2561999999998</v>
      </c>
      <c r="FW437" s="22">
        <v>26621.858</v>
      </c>
      <c r="FX437" s="22">
        <v>12760.584999999999</v>
      </c>
      <c r="FY437" s="22">
        <v>3328.9805999999999</v>
      </c>
      <c r="FZ437" s="22">
        <v>1246.2239999999999</v>
      </c>
      <c r="GA437" s="22">
        <v>10374.618</v>
      </c>
      <c r="GB437" s="22">
        <v>13667.692999999999</v>
      </c>
      <c r="GC437" s="22">
        <v>2465.0884999999998</v>
      </c>
      <c r="GD437" s="22">
        <v>5774.0944</v>
      </c>
      <c r="GE437" s="22">
        <v>6838.9700999999995</v>
      </c>
      <c r="GF437" s="22">
        <v>23194.491000000002</v>
      </c>
      <c r="GG437" s="22">
        <v>11183.325000000001</v>
      </c>
      <c r="GH437" s="22">
        <v>3002.4180000000001</v>
      </c>
      <c r="GI437" s="22">
        <v>1167.0599</v>
      </c>
      <c r="GJ437" s="22">
        <v>9084.9642000000003</v>
      </c>
      <c r="GK437" s="22">
        <v>11939.531000000001</v>
      </c>
      <c r="GL437" s="22">
        <v>1136.5599</v>
      </c>
      <c r="GM437" s="22">
        <v>2334.4231</v>
      </c>
      <c r="GN437" s="22">
        <v>2570.6731</v>
      </c>
      <c r="GO437" s="22">
        <v>7966.7425999999996</v>
      </c>
      <c r="GP437" s="22">
        <v>4160.5862999999999</v>
      </c>
      <c r="GQ437" s="22">
        <v>1515.5555999999999</v>
      </c>
      <c r="GR437" s="22">
        <v>736.84513000000004</v>
      </c>
      <c r="GS437" s="22">
        <v>3296.8424</v>
      </c>
      <c r="GT437" s="22">
        <v>4220.5246999999999</v>
      </c>
      <c r="GU437" s="22">
        <v>1807.6475</v>
      </c>
      <c r="GV437" s="22">
        <v>4218.0571</v>
      </c>
      <c r="GW437" s="22">
        <v>4930.5991000000004</v>
      </c>
      <c r="GX437" s="22">
        <v>16622.577000000001</v>
      </c>
      <c r="GY437" s="22">
        <v>8102.4984000000004</v>
      </c>
      <c r="GZ437" s="22">
        <v>2277.1302000000001</v>
      </c>
      <c r="HA437" s="22">
        <v>891.80904999999996</v>
      </c>
      <c r="HB437" s="22">
        <v>6529.9013999999997</v>
      </c>
      <c r="HC437" s="22">
        <v>8567.7219999999998</v>
      </c>
      <c r="HD437" s="22">
        <v>1547.2736</v>
      </c>
      <c r="HE437" s="22">
        <v>3513.2725</v>
      </c>
      <c r="HF437" s="22">
        <v>4058.7357000000002</v>
      </c>
      <c r="HG437" s="22">
        <v>13469.52</v>
      </c>
      <c r="HH437" s="22">
        <v>6649.9553999999998</v>
      </c>
      <c r="HI437" s="22">
        <v>1974.3367000000001</v>
      </c>
      <c r="HJ437" s="22">
        <v>817.07932000000005</v>
      </c>
      <c r="HK437" s="22">
        <v>5342.3846000000003</v>
      </c>
      <c r="HL437" s="22">
        <v>6977.1035000000002</v>
      </c>
      <c r="HM437" s="22" t="s">
        <v>61</v>
      </c>
      <c r="HN437" s="22" t="s">
        <v>42</v>
      </c>
      <c r="HO437" s="22">
        <v>1722.2553</v>
      </c>
      <c r="HP437" s="22">
        <v>3710.5497999999998</v>
      </c>
      <c r="HQ437" s="22">
        <v>3884.1572999999999</v>
      </c>
      <c r="HR437" s="22">
        <v>12799.222</v>
      </c>
      <c r="HS437" s="22">
        <v>6476.4050999999999</v>
      </c>
      <c r="HT437" s="22">
        <v>2217.6605</v>
      </c>
      <c r="HU437" s="22">
        <v>931.52419999999995</v>
      </c>
      <c r="HV437" s="22">
        <v>5053.3572999999997</v>
      </c>
      <c r="HW437" s="22">
        <v>6681.4072999999999</v>
      </c>
      <c r="HX437" s="22">
        <v>2902.0230999999999</v>
      </c>
      <c r="HY437" s="22">
        <v>7062.0214999999998</v>
      </c>
      <c r="HZ437" s="22">
        <v>8073.0940000000001</v>
      </c>
      <c r="IA437" s="22">
        <v>28260.617999999999</v>
      </c>
      <c r="IB437" s="22">
        <v>13495.456</v>
      </c>
      <c r="IC437" s="22">
        <v>3550.3544999999999</v>
      </c>
      <c r="ID437" s="22">
        <v>1178.0491</v>
      </c>
      <c r="IE437" s="22">
        <v>10803.432000000001</v>
      </c>
      <c r="IF437" s="22">
        <v>14434.677</v>
      </c>
      <c r="IG437" s="22">
        <v>2462.6154999999999</v>
      </c>
      <c r="IH437" s="22">
        <v>5841.3285999999998</v>
      </c>
      <c r="II437" s="22">
        <v>6571.5465000000004</v>
      </c>
      <c r="IJ437" s="22">
        <v>22752.132000000001</v>
      </c>
      <c r="IK437" s="22">
        <v>10975.716</v>
      </c>
      <c r="IL437" s="22">
        <v>3043.6898000000001</v>
      </c>
      <c r="IM437" s="22">
        <v>1072.1881000000001</v>
      </c>
      <c r="IN437" s="22">
        <v>8749.2127</v>
      </c>
      <c r="IO437" s="22">
        <v>11666.869000000001</v>
      </c>
      <c r="IP437" s="22">
        <v>1232.7304999999999</v>
      </c>
      <c r="IQ437" s="22">
        <v>2689.4281999999998</v>
      </c>
      <c r="IR437" s="22">
        <v>2675.5805999999998</v>
      </c>
      <c r="IS437" s="22">
        <v>8872.9015999999992</v>
      </c>
      <c r="IT437" s="22">
        <v>4575.03</v>
      </c>
      <c r="IU437" s="22">
        <v>1680.1909000000001</v>
      </c>
      <c r="IV437" s="22">
        <v>668.55782999999997</v>
      </c>
      <c r="IW437" s="22">
        <v>3470.3326000000002</v>
      </c>
      <c r="IX437" s="22">
        <v>4617.4903000000004</v>
      </c>
      <c r="IY437" s="22">
        <v>2353.0455000000002</v>
      </c>
      <c r="IZ437" s="22">
        <v>5874.3782000000001</v>
      </c>
      <c r="JA437" s="22">
        <v>6658.3621000000003</v>
      </c>
      <c r="JB437" s="22">
        <v>23576.311000000002</v>
      </c>
      <c r="JC437" s="22">
        <v>11248.392</v>
      </c>
      <c r="JD437" s="22">
        <v>2944.9009000000001</v>
      </c>
      <c r="JE437" s="22">
        <v>901.46271999999999</v>
      </c>
      <c r="JF437" s="22">
        <v>8938.0108999999993</v>
      </c>
      <c r="JG437" s="22">
        <v>11990.164000000001</v>
      </c>
      <c r="JH437" s="22">
        <v>1939.8558</v>
      </c>
      <c r="JI437" s="22">
        <v>4724.5560999999998</v>
      </c>
      <c r="JJ437" s="22">
        <v>5242.3325000000004</v>
      </c>
      <c r="JK437" s="22">
        <v>18379.024000000001</v>
      </c>
      <c r="JL437" s="22">
        <v>8872.3659000000007</v>
      </c>
      <c r="JM437" s="22">
        <v>2469.1396</v>
      </c>
      <c r="JN437" s="22">
        <v>802.90731000000005</v>
      </c>
      <c r="JO437" s="22">
        <v>7000.2806</v>
      </c>
      <c r="JP437" s="22">
        <v>9379.1538999999993</v>
      </c>
      <c r="JQ437" s="22">
        <v>1618.4756</v>
      </c>
      <c r="JR437" s="22">
        <v>3332.3087999999998</v>
      </c>
      <c r="JS437" s="22">
        <v>3766.8629999999998</v>
      </c>
      <c r="JT437" s="22">
        <v>11826.641</v>
      </c>
      <c r="JU437" s="22">
        <v>6030.4575999999997</v>
      </c>
      <c r="JV437" s="22">
        <v>2041.3784000000001</v>
      </c>
      <c r="JW437" s="22">
        <v>1001.1917999999999</v>
      </c>
      <c r="JX437" s="22">
        <v>4862.0288</v>
      </c>
      <c r="JY437" s="22">
        <v>6253.2701999999999</v>
      </c>
      <c r="JZ437" s="22">
        <v>2467.2143000000001</v>
      </c>
      <c r="KA437" s="22">
        <v>5733.6790000000001</v>
      </c>
      <c r="KB437" s="22">
        <v>6782.3022000000001</v>
      </c>
      <c r="KC437" s="22">
        <v>22918.545999999998</v>
      </c>
      <c r="KD437" s="22">
        <v>11071.101000000001</v>
      </c>
      <c r="KE437" s="22">
        <v>3000.8029999999999</v>
      </c>
      <c r="KF437" s="22">
        <v>1187.0781999999999</v>
      </c>
      <c r="KG437" s="22">
        <v>8997.9298999999992</v>
      </c>
      <c r="KH437" s="22">
        <v>11818.732</v>
      </c>
      <c r="KI437" s="22">
        <v>2154.5895999999998</v>
      </c>
      <c r="KJ437" s="22">
        <v>4874.1728999999996</v>
      </c>
      <c r="KK437" s="22">
        <v>5713.6850000000004</v>
      </c>
      <c r="KL437" s="22">
        <v>19030.413</v>
      </c>
      <c r="KM437" s="22">
        <v>9288.3186999999998</v>
      </c>
      <c r="KN437" s="22">
        <v>2640.3139000000001</v>
      </c>
      <c r="KO437" s="22">
        <v>1104.5522000000001</v>
      </c>
      <c r="KP437" s="22">
        <v>7538.8347999999996</v>
      </c>
      <c r="KQ437" s="22">
        <v>9861.5061999999998</v>
      </c>
      <c r="KR437" s="22">
        <v>1136.5599</v>
      </c>
      <c r="KS437" s="22">
        <v>2334.4231</v>
      </c>
      <c r="KT437" s="22">
        <v>2570.6731</v>
      </c>
      <c r="KU437" s="22">
        <v>7966.7425999999996</v>
      </c>
      <c r="KV437" s="22">
        <v>4160.5862999999999</v>
      </c>
      <c r="KW437" s="22">
        <v>1515.5555999999999</v>
      </c>
      <c r="KX437" s="22">
        <v>736.84513000000004</v>
      </c>
      <c r="KY437" s="22">
        <v>3296.8424</v>
      </c>
      <c r="KZ437" s="22">
        <v>4220.5246999999999</v>
      </c>
      <c r="LA437" s="22">
        <v>1958.4014</v>
      </c>
      <c r="LB437" s="22">
        <v>4654.9385000000002</v>
      </c>
      <c r="LC437" s="22">
        <v>5482.7753000000002</v>
      </c>
      <c r="LD437" s="22">
        <v>18670.62</v>
      </c>
      <c r="LE437" s="22">
        <v>9027.6442999999999</v>
      </c>
      <c r="LF437" s="22">
        <v>2445.6478999999999</v>
      </c>
      <c r="LG437" s="22">
        <v>919.40688</v>
      </c>
      <c r="LH437" s="22">
        <v>7289.8031000000001</v>
      </c>
      <c r="LI437" s="22">
        <v>9592.5038000000004</v>
      </c>
      <c r="LJ437" s="22">
        <v>1649.5876000000001</v>
      </c>
      <c r="LK437" s="22">
        <v>3809.8912</v>
      </c>
      <c r="LL437" s="22">
        <v>4433.6606000000002</v>
      </c>
      <c r="LM437" s="22">
        <v>14860.304</v>
      </c>
      <c r="LN437" s="22">
        <v>7278.1566999999995</v>
      </c>
      <c r="LO437" s="22">
        <v>2088.6995999999999</v>
      </c>
      <c r="LP437" s="22">
        <v>835.75459999999998</v>
      </c>
      <c r="LQ437" s="22">
        <v>5858.3792999999996</v>
      </c>
      <c r="LR437" s="22">
        <v>7673.3819999999996</v>
      </c>
      <c r="LS437" s="22" t="s">
        <v>61</v>
      </c>
      <c r="LT437" s="22" t="s">
        <v>42</v>
      </c>
      <c r="LU437" s="22">
        <v>16634.526000000002</v>
      </c>
      <c r="LV437" s="22">
        <v>3749.8631</v>
      </c>
      <c r="LW437" s="22">
        <v>7966.3108000000002</v>
      </c>
      <c r="LX437" s="22">
        <v>9636.9930999999997</v>
      </c>
      <c r="LY437" s="22">
        <v>31673.407999999999</v>
      </c>
      <c r="LZ437" s="22">
        <v>15164.923000000001</v>
      </c>
      <c r="MA437" s="22">
        <v>4031.7040000000002</v>
      </c>
      <c r="MB437" s="22">
        <v>1918.2131999999999</v>
      </c>
      <c r="MC437" s="22">
        <v>12693.518</v>
      </c>
      <c r="MD437" s="22" t="s">
        <v>61</v>
      </c>
      <c r="ME437" s="22" t="s">
        <v>42</v>
      </c>
      <c r="MF437" s="22">
        <v>10729.704</v>
      </c>
      <c r="MG437" s="22">
        <v>20653.803</v>
      </c>
      <c r="MH437" s="22">
        <v>24331.352999999999</v>
      </c>
      <c r="MI437" s="22">
        <v>75084.525999999998</v>
      </c>
      <c r="MJ437" s="22">
        <v>37304.648999999998</v>
      </c>
      <c r="MK437" s="22">
        <v>11743.079</v>
      </c>
      <c r="ML437" s="22">
        <v>6609.2439000000004</v>
      </c>
      <c r="MM437" s="22">
        <v>31349.050999999999</v>
      </c>
      <c r="MN437" s="22">
        <v>40233.161</v>
      </c>
      <c r="MO437" s="22">
        <v>11645.614</v>
      </c>
      <c r="MP437" s="22">
        <v>21571.484</v>
      </c>
      <c r="MQ437" s="22">
        <v>25249.670999999998</v>
      </c>
      <c r="MR437" s="22">
        <v>76011.828999999998</v>
      </c>
      <c r="MS437" s="22">
        <v>38225.283000000003</v>
      </c>
      <c r="MT437" s="22">
        <v>12659.195</v>
      </c>
      <c r="MU437" s="22">
        <v>7524.4288999999999</v>
      </c>
      <c r="MV437" s="22">
        <v>32268.61</v>
      </c>
      <c r="MW437" s="22">
        <v>41154.449999999997</v>
      </c>
      <c r="MX437" s="22" t="s">
        <v>61</v>
      </c>
      <c r="MY437" s="22" t="s">
        <v>42</v>
      </c>
      <c r="MZ437" s="22">
        <v>27.075554</v>
      </c>
      <c r="NA437" s="22">
        <v>53.633589000000001</v>
      </c>
      <c r="NB437" s="22">
        <v>35.819878000000003</v>
      </c>
      <c r="NC437" s="22">
        <v>39.284801999999999</v>
      </c>
      <c r="ND437" s="22">
        <v>84.899977000000007</v>
      </c>
      <c r="NE437" s="22">
        <v>50.721516000000001</v>
      </c>
      <c r="NF437" s="22">
        <v>27.672751000000002</v>
      </c>
      <c r="NG437" s="22">
        <v>23.304846999999999</v>
      </c>
      <c r="NH437" s="22">
        <v>45.612631999999998</v>
      </c>
      <c r="NI437" s="22">
        <v>15.964918000000001</v>
      </c>
      <c r="NJ437" s="22">
        <v>42.480460999999998</v>
      </c>
      <c r="NK437" s="22">
        <v>24.695252</v>
      </c>
      <c r="NL437" s="22">
        <v>28.154631999999999</v>
      </c>
      <c r="NM437" s="22">
        <v>73.696822999999995</v>
      </c>
      <c r="NN437" s="22">
        <v>39.573047000000003</v>
      </c>
      <c r="NO437" s="22">
        <v>16.561159</v>
      </c>
      <c r="NP437" s="22">
        <v>12.200244</v>
      </c>
      <c r="NQ437" s="22">
        <v>34.472338000000001</v>
      </c>
      <c r="NR437" s="22">
        <v>42.966070999999999</v>
      </c>
      <c r="NS437" s="22">
        <v>31.831211</v>
      </c>
      <c r="NT437" s="22" t="s">
        <v>61</v>
      </c>
      <c r="NU437" s="22" t="s">
        <v>42</v>
      </c>
      <c r="NV437" s="22">
        <v>0.28253361999999999</v>
      </c>
      <c r="NW437" s="22">
        <v>0.21298307</v>
      </c>
      <c r="NX437" s="22">
        <v>0.16510433999999999</v>
      </c>
      <c r="NY437" s="22">
        <v>0.18011231999999999</v>
      </c>
      <c r="NZ437" s="22">
        <v>0.11654385</v>
      </c>
      <c r="OA437" s="22">
        <v>0.16510433999999999</v>
      </c>
      <c r="OB437" s="22">
        <v>0.18011231999999999</v>
      </c>
      <c r="OC437" s="22">
        <v>0.11654385</v>
      </c>
      <c r="OD437" s="22">
        <v>0.29712001999999998</v>
      </c>
      <c r="OE437" s="22">
        <v>0.29712001999999998</v>
      </c>
      <c r="OF437" s="22">
        <v>3.2184658000000002</v>
      </c>
      <c r="OG437" s="22">
        <v>5.8208989999999998</v>
      </c>
      <c r="OH437" s="22">
        <v>4.4498384</v>
      </c>
      <c r="OI437" s="22">
        <v>11.788574000000001</v>
      </c>
      <c r="OJ437" s="22" t="s">
        <v>61</v>
      </c>
      <c r="OK437" s="22" t="s">
        <v>42</v>
      </c>
      <c r="OL437" s="22">
        <v>225.20643000000001</v>
      </c>
      <c r="OM437" s="22">
        <v>455.97151000000002</v>
      </c>
      <c r="ON437" s="22">
        <v>166.66485</v>
      </c>
      <c r="OO437" s="22">
        <v>468.12518999999998</v>
      </c>
      <c r="OP437" s="22">
        <v>468.12518999999998</v>
      </c>
      <c r="OQ437" s="22">
        <v>468.12518999999998</v>
      </c>
      <c r="OR437" s="22">
        <v>166.66485</v>
      </c>
      <c r="OS437" s="22">
        <v>166.66485</v>
      </c>
      <c r="OT437" s="22">
        <v>225.20643000000001</v>
      </c>
      <c r="OU437" s="22">
        <v>220.58487</v>
      </c>
      <c r="OV437" s="22">
        <v>348.90807000000001</v>
      </c>
      <c r="OW437" s="22">
        <v>240.59537</v>
      </c>
      <c r="OX437" s="22">
        <v>348.90807000000001</v>
      </c>
      <c r="OY437" s="22">
        <v>426.36507999999998</v>
      </c>
      <c r="OZ437" s="22">
        <v>426.36507999999998</v>
      </c>
      <c r="PA437" s="22">
        <v>240.59537</v>
      </c>
      <c r="PB437" s="22">
        <v>240.59537</v>
      </c>
      <c r="PC437" s="22">
        <v>220.58487</v>
      </c>
    </row>
  </sheetData>
  <pageMargins left="0.78740157499999996" right="0.78740157499999996" top="0.984251969" bottom="0.984251969" header="0.4921259845" footer="0.4921259845"/>
  <pageSetup paperSize="9" scale="32" orientation="landscape"/>
  <headerFooter alignWithMargins="0">
    <oddHeader>&amp;F</oddHeader>
    <oddFooter>&amp;L&amp;B Vertraulich&amp;B&amp;C&amp;D&amp;RSeite &amp;P</oddFooter>
  </headerFooter>
  <customProperties>
    <customPr name="EpmWorksheetKeyString_GU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E437"/>
  <sheetViews>
    <sheetView zoomScaleNormal="100" workbookViewId="0">
      <pane xSplit="2" ySplit="5" topLeftCell="C6" activePane="bottomRight" state="frozen"/>
      <selection activeCell="C55" sqref="C55"/>
      <selection pane="topRight" activeCell="C55" sqref="C55"/>
      <selection pane="bottomLeft" activeCell="C55" sqref="C55"/>
      <selection pane="bottomRight" activeCell="C55" sqref="C55"/>
    </sheetView>
  </sheetViews>
  <sheetFormatPr baseColWidth="10" defaultColWidth="10.85546875" defaultRowHeight="14.25" outlineLevelRow="1"/>
  <cols>
    <col min="1" max="1" width="27.5703125" style="22" customWidth="1"/>
    <col min="2" max="2" width="53.5703125" style="22" customWidth="1"/>
    <col min="3" max="3" width="23.85546875" style="22" customWidth="1"/>
    <col min="4" max="4" width="14.7109375" style="22" customWidth="1"/>
    <col min="5" max="5" width="14.42578125" style="22" customWidth="1"/>
    <col min="6" max="7" width="14.7109375" style="22" customWidth="1"/>
    <col min="8" max="8" width="17.42578125" style="22" customWidth="1"/>
    <col min="9" max="9" width="15.140625" style="22" customWidth="1"/>
    <col min="10" max="10" width="14.85546875" style="22" customWidth="1"/>
    <col min="11" max="12" width="16" style="22" customWidth="1"/>
    <col min="13" max="13" width="16.85546875" style="22" customWidth="1"/>
    <col min="14" max="14" width="14.85546875" style="22" customWidth="1"/>
    <col min="15" max="15" width="14" style="22" customWidth="1"/>
    <col min="16" max="16" width="14.85546875" style="22" customWidth="1"/>
    <col min="17" max="18" width="12.42578125" style="22" customWidth="1"/>
    <col min="19" max="19" width="13" style="22" customWidth="1"/>
    <col min="20" max="20" width="13.28515625" style="22" customWidth="1"/>
    <col min="21" max="16384" width="10.85546875" style="22"/>
  </cols>
  <sheetData>
    <row r="1" spans="1:419" s="17" customFormat="1">
      <c r="C1" s="16" t="str">
        <f>C143</f>
        <v>sawnwood, board, hardwood, air dried (u=20%), planed, at sawmill/m3/AT U</v>
      </c>
      <c r="D1" s="16" t="str">
        <f t="shared" ref="D1:BO1" si="0">D143</f>
        <v>sawnwood, board, hardwood, air dried (u=20%), planed, at sawmill/m3/DE U</v>
      </c>
      <c r="E1" s="16" t="str">
        <f t="shared" si="0"/>
        <v>sawnwood, board, hardwood, air dried (u=20%), planed, at sawmill/m3/FI U</v>
      </c>
      <c r="F1" s="16" t="str">
        <f t="shared" si="0"/>
        <v>sawnwood, board, hardwood, air dried (u=20%), planed, at sawmill/m3/FR U</v>
      </c>
      <c r="G1" s="16" t="str">
        <f t="shared" si="0"/>
        <v>sawnwood, board, hardwood, air dried (u=20%), planed, at sawmill/m3/HU U</v>
      </c>
      <c r="H1" s="16" t="str">
        <f t="shared" si="0"/>
        <v>sawnwood, board, hardwood, air dried (u=20%), planed, at sawmill/m3/IT U</v>
      </c>
      <c r="I1" s="16" t="str">
        <f t="shared" si="0"/>
        <v>sawnwood, board, hardwood, air dried (u=20%), planed, at sawmill/m3/NO U</v>
      </c>
      <c r="J1" s="16" t="str">
        <f t="shared" si="0"/>
        <v>sawnwood, board, hardwood, air dried (u=20%), planed, at sawmill/m3/SE U</v>
      </c>
      <c r="K1" s="16" t="str">
        <f t="shared" si="0"/>
        <v>sawnwood, board, hardwood, air dried (u=20%), planed, at sawmill_631/CH U</v>
      </c>
      <c r="L1" s="16" t="str">
        <f t="shared" si="0"/>
        <v>sawnwood, board, hardwood, dried (u=10%), planed, at sawmill/m3/AT U</v>
      </c>
      <c r="M1" s="16" t="str">
        <f t="shared" si="0"/>
        <v>sawnwood, board, hardwood, dried (u=10%), planed, at sawmill/m3/DE U</v>
      </c>
      <c r="N1" s="16" t="str">
        <f t="shared" si="0"/>
        <v>sawnwood, board, hardwood, dried (u=10%), planed, at sawmill/m3/FI U</v>
      </c>
      <c r="O1" s="16" t="str">
        <f t="shared" si="0"/>
        <v>sawnwood, board, hardwood, dried (u=10%), planed, at sawmill/m3/FR U</v>
      </c>
      <c r="P1" s="16" t="str">
        <f t="shared" si="0"/>
        <v>sawnwood, board, hardwood, dried (u=10%), planed, at sawmill/m3/HU U</v>
      </c>
      <c r="Q1" s="16" t="str">
        <f t="shared" si="0"/>
        <v>sawnwood, board, hardwood, dried (u=10%), planed, at sawmill/m3/IT U</v>
      </c>
      <c r="R1" s="16" t="str">
        <f t="shared" si="0"/>
        <v>sawnwood, board, hardwood, dried (u=10%), planed, at sawmill/m3/NO U</v>
      </c>
      <c r="S1" s="16" t="str">
        <f t="shared" si="0"/>
        <v>sawnwood, board, hardwood, dried (u=10%), planed, at sawmill/m3/SE U</v>
      </c>
      <c r="T1" s="16" t="str">
        <f t="shared" si="0"/>
        <v>sawnwood, board, hardwood, dried (u=10%), planed, at sawmill_631/CH U</v>
      </c>
      <c r="U1" s="16" t="str">
        <f t="shared" si="0"/>
        <v>sawnwood, board, hardwood, kiln dried (u=20%), planed, at sawmill/m3/AT U</v>
      </c>
      <c r="V1" s="16" t="str">
        <f t="shared" si="0"/>
        <v>sawnwood, board, hardwood, kiln dried (u=20%), planed, at sawmill/m3/DE U</v>
      </c>
      <c r="W1" s="16" t="str">
        <f t="shared" si="0"/>
        <v>sawnwood, board, hardwood, kiln dried (u=20%), planed, at sawmill/m3/FI U</v>
      </c>
      <c r="X1" s="16" t="str">
        <f t="shared" si="0"/>
        <v>sawnwood, board, hardwood, kiln dried (u=20%), planed, at sawmill/m3/FR U</v>
      </c>
      <c r="Y1" s="16" t="str">
        <f t="shared" si="0"/>
        <v>sawnwood, board, hardwood, kiln dried (u=20%), planed, at sawmill/m3/HU U</v>
      </c>
      <c r="Z1" s="16" t="str">
        <f t="shared" si="0"/>
        <v>sawnwood, board, hardwood, kiln dried (u=20%), planed, at sawmill/m3/IT U</v>
      </c>
      <c r="AA1" s="16" t="str">
        <f t="shared" si="0"/>
        <v>sawnwood, board, hardwood, kiln dried (u=20%), planed, at sawmill/m3/NO U</v>
      </c>
      <c r="AB1" s="16" t="str">
        <f t="shared" si="0"/>
        <v>sawnwood, board, hardwood, kiln dried (u=20%), planed, at sawmill/m3/SE U</v>
      </c>
      <c r="AC1" s="16" t="str">
        <f t="shared" si="0"/>
        <v>sawnwood, board, hardwood, kiln dried (u=20%), planed, at sawmill_631/CH U</v>
      </c>
      <c r="AD1" s="16" t="str">
        <f t="shared" si="0"/>
        <v>sawnwood, board, hardwood, raw, air dried (u=20%), at sawmill/m3/AT U</v>
      </c>
      <c r="AE1" s="16" t="str">
        <f t="shared" si="0"/>
        <v>sawnwood, board, hardwood, raw, air dried (u=20%), at sawmill/m3/DE U</v>
      </c>
      <c r="AF1" s="16" t="str">
        <f t="shared" si="0"/>
        <v>sawnwood, board, hardwood, raw, air dried (u=20%), at sawmill/m3/FI U</v>
      </c>
      <c r="AG1" s="16" t="str">
        <f t="shared" si="0"/>
        <v>sawnwood, board, hardwood, raw, air dried (u=20%), at sawmill/m3/FR U</v>
      </c>
      <c r="AH1" s="16" t="str">
        <f t="shared" si="0"/>
        <v>sawnwood, board, hardwood, raw, air dried (u=20%), at sawmill/m3/HU U</v>
      </c>
      <c r="AI1" s="16" t="str">
        <f t="shared" si="0"/>
        <v>sawnwood, board, hardwood, raw, air dried (u=20%), at sawmill/m3/IT U</v>
      </c>
      <c r="AJ1" s="16" t="str">
        <f t="shared" si="0"/>
        <v>sawnwood, board, hardwood, raw, air dried (u=20%), at sawmill/m3/NO U</v>
      </c>
      <c r="AK1" s="16" t="str">
        <f t="shared" si="0"/>
        <v>sawnwood, board, hardwood, raw, air dried (u=20%), at sawmill/m3/SE U</v>
      </c>
      <c r="AL1" s="16" t="str">
        <f t="shared" si="0"/>
        <v>sawnwood, board, hardwood, raw, air dried (u=20%), at sawmill_631/CH U</v>
      </c>
      <c r="AM1" s="16" t="str">
        <f t="shared" si="0"/>
        <v>sawnwood, board, hardwood, raw, kiln dried (u=10%), at sawmill/m3/AT U</v>
      </c>
      <c r="AN1" s="16" t="str">
        <f t="shared" si="0"/>
        <v>sawnwood, board, hardwood, raw, kiln dried (u=10%), at sawmill/m3/DE U</v>
      </c>
      <c r="AO1" s="16" t="str">
        <f t="shared" si="0"/>
        <v>sawnwood, board, hardwood, raw, kiln dried (u=10%), at sawmill/m3/FI U</v>
      </c>
      <c r="AP1" s="16" t="str">
        <f t="shared" si="0"/>
        <v>sawnwood, board, hardwood, raw, kiln dried (u=10%), at sawmill/m3/FR U</v>
      </c>
      <c r="AQ1" s="16" t="str">
        <f t="shared" si="0"/>
        <v>sawnwood, board, hardwood, raw, kiln dried (u=10%), at sawmill/m3/HU U</v>
      </c>
      <c r="AR1" s="16" t="str">
        <f t="shared" si="0"/>
        <v>sawnwood, board, hardwood, raw, kiln dried (u=10%), at sawmill/m3/IT U</v>
      </c>
      <c r="AS1" s="16" t="str">
        <f t="shared" si="0"/>
        <v>sawnwood, board, hardwood, raw, kiln dried (u=10%), at sawmill/m3/NO U</v>
      </c>
      <c r="AT1" s="16" t="str">
        <f t="shared" si="0"/>
        <v>sawnwood, board, hardwood, raw, kiln dried (u=10%), at sawmill/m3/SE U</v>
      </c>
      <c r="AU1" s="16" t="str">
        <f t="shared" si="0"/>
        <v>sawnwood, board, hardwood, raw, kiln dried (u=10%), at sawmill_631/CH U</v>
      </c>
      <c r="AV1" s="16" t="str">
        <f t="shared" si="0"/>
        <v>sawnwood, board, hardwood, raw, kiln dried (u=20%), at sawmill/m3/AT U</v>
      </c>
      <c r="AW1" s="16" t="str">
        <f t="shared" si="0"/>
        <v>sawnwood, board, hardwood, raw, kiln dried (u=20%), at sawmill/m3/DE U</v>
      </c>
      <c r="AX1" s="16" t="str">
        <f t="shared" si="0"/>
        <v>sawnwood, board, hardwood, raw, kiln dried (u=20%), at sawmill/m3/FI U</v>
      </c>
      <c r="AY1" s="16" t="str">
        <f t="shared" si="0"/>
        <v>sawnwood, board, hardwood, raw, kiln dried (u=20%), at sawmill/m3/FR U</v>
      </c>
      <c r="AZ1" s="16" t="str">
        <f t="shared" si="0"/>
        <v>sawnwood, board, hardwood, raw, kiln dried (u=20%), at sawmill/m3/HU U</v>
      </c>
      <c r="BA1" s="16" t="str">
        <f t="shared" si="0"/>
        <v>sawnwood, board, hardwood, raw, kiln dried (u=20%), at sawmill/m3/IT U</v>
      </c>
      <c r="BB1" s="16" t="str">
        <f t="shared" si="0"/>
        <v>sawnwood, board, hardwood, raw, kiln dried (u=20%), at sawmill/m3/NO U</v>
      </c>
      <c r="BC1" s="16" t="str">
        <f t="shared" si="0"/>
        <v>sawnwood, board, hardwood, raw, kiln dried (u=20%), at sawmill/m3/SE U</v>
      </c>
      <c r="BD1" s="16" t="str">
        <f t="shared" si="0"/>
        <v>sawnwood, board, hardwood, raw, kiln dried (u=20%), at sawmill_631/CH U</v>
      </c>
      <c r="BE1" s="16" t="str">
        <f t="shared" si="0"/>
        <v>sawnwood, board, softwood, air dried (u=20%), planed, at sawmill/m3/AT U</v>
      </c>
      <c r="BF1" s="16" t="str">
        <f t="shared" si="0"/>
        <v>sawnwood, board, softwood, air dried (u=20%), planed, at sawmill/m3/DE U</v>
      </c>
      <c r="BG1" s="16" t="str">
        <f t="shared" si="0"/>
        <v>sawnwood, board, softwood, air dried (u=20%), planed, at sawmill/m3/FI U</v>
      </c>
      <c r="BH1" s="16" t="str">
        <f t="shared" si="0"/>
        <v>sawnwood, board, softwood, air dried (u=20%), planed, at sawmill/m3/FR U</v>
      </c>
      <c r="BI1" s="16" t="str">
        <f t="shared" si="0"/>
        <v>sawnwood, board, softwood, air dried (u=20%), planed, at sawmill/m3/HU U</v>
      </c>
      <c r="BJ1" s="16" t="str">
        <f t="shared" si="0"/>
        <v>sawnwood, board, softwood, air dried (u=20%), planed, at sawmill/m3/IT U</v>
      </c>
      <c r="BK1" s="16" t="str">
        <f t="shared" si="0"/>
        <v>sawnwood, board, softwood, air dried (u=20%), planed, at sawmill/m3/NO U</v>
      </c>
      <c r="BL1" s="16" t="str">
        <f t="shared" si="0"/>
        <v>sawnwood, board, softwood, air dried (u=20%), planed, at sawmill/m3/SE U</v>
      </c>
      <c r="BM1" s="16" t="str">
        <f t="shared" si="0"/>
        <v>sawnwood, board, softwood, air dried (u=20%), planed, at sawmill_631/CH U</v>
      </c>
      <c r="BN1" s="16" t="str">
        <f t="shared" si="0"/>
        <v>sawnwood, board, softwood, dried (u=10%), planed, at sawmill/m3/AT U</v>
      </c>
      <c r="BO1" s="16" t="str">
        <f t="shared" si="0"/>
        <v>sawnwood, board, softwood, dried (u=10%), planed, at sawmill/m3/DE U</v>
      </c>
      <c r="BP1" s="16" t="str">
        <f t="shared" ref="BP1:EA1" si="1">BP143</f>
        <v>sawnwood, board, softwood, dried (u=10%), planed, at sawmill/m3/FI U</v>
      </c>
      <c r="BQ1" s="16" t="str">
        <f t="shared" si="1"/>
        <v>sawnwood, board, softwood, dried (u=10%), planed, at sawmill/m3/FR U</v>
      </c>
      <c r="BR1" s="16" t="str">
        <f t="shared" si="1"/>
        <v>sawnwood, board, softwood, dried (u=10%), planed, at sawmill/m3/HU U</v>
      </c>
      <c r="BS1" s="16" t="str">
        <f t="shared" si="1"/>
        <v>sawnwood, board, softwood, dried (u=10%), planed, at sawmill/m3/IT U</v>
      </c>
      <c r="BT1" s="16" t="str">
        <f t="shared" si="1"/>
        <v>sawnwood, board, softwood, dried (u=10%), planed, at sawmill/m3/NO U</v>
      </c>
      <c r="BU1" s="16" t="str">
        <f t="shared" si="1"/>
        <v>sawnwood, board, softwood, dried (u=10%), planed, at sawmill/m3/SE U</v>
      </c>
      <c r="BV1" s="16" t="str">
        <f t="shared" si="1"/>
        <v>sawnwood, board, softwood, dried (u=10%), planed, at sawmill_631/CH U</v>
      </c>
      <c r="BW1" s="16" t="str">
        <f t="shared" si="1"/>
        <v>sawnwood, board, softwood, kiln dried (u=20%), planed, at sawmill/m3/AT U</v>
      </c>
      <c r="BX1" s="16" t="str">
        <f t="shared" si="1"/>
        <v>sawnwood, board, softwood, kiln dried (u=20%), planed, at sawmill/m3/DE U</v>
      </c>
      <c r="BY1" s="16" t="str">
        <f t="shared" si="1"/>
        <v>sawnwood, board, softwood, kiln dried (u=20%), planed, at sawmill/m3/FI U</v>
      </c>
      <c r="BZ1" s="16" t="str">
        <f t="shared" si="1"/>
        <v>sawnwood, board, softwood, kiln dried (u=20%), planed, at sawmill/m3/FR U</v>
      </c>
      <c r="CA1" s="16" t="str">
        <f t="shared" si="1"/>
        <v>sawnwood, board, softwood, kiln dried (u=20%), planed, at sawmill/m3/HU U</v>
      </c>
      <c r="CB1" s="16" t="str">
        <f t="shared" si="1"/>
        <v>sawnwood, board, softwood, kiln dried (u=20%), planed, at sawmill/m3/IT U</v>
      </c>
      <c r="CC1" s="16" t="str">
        <f t="shared" si="1"/>
        <v>sawnwood, board, softwood, kiln dried (u=20%), planed, at sawmill/m3/NO U</v>
      </c>
      <c r="CD1" s="16" t="str">
        <f t="shared" si="1"/>
        <v>sawnwood, board, softwood, kiln dried (u=20%), planed, at sawmill/m3/SE U</v>
      </c>
      <c r="CE1" s="16" t="str">
        <f t="shared" si="1"/>
        <v>sawnwood, board, softwood, kiln dried (u=20%), planed, at sawmill_631/CH U</v>
      </c>
      <c r="CF1" s="16" t="str">
        <f t="shared" si="1"/>
        <v>sawnwood, board, softwood, raw, air dried (u=20%), at sawmill/m3/AT U</v>
      </c>
      <c r="CG1" s="16" t="str">
        <f t="shared" si="1"/>
        <v>sawnwood, board, softwood, raw, air dried (u=20%), at sawmill/m3/DE U</v>
      </c>
      <c r="CH1" s="16" t="str">
        <f t="shared" si="1"/>
        <v>sawnwood, board, softwood, raw, air dried (u=20%), at sawmill/m3/FI U</v>
      </c>
      <c r="CI1" s="16" t="str">
        <f t="shared" si="1"/>
        <v>sawnwood, board, softwood, raw, air dried (u=20%), at sawmill/m3/FR U</v>
      </c>
      <c r="CJ1" s="16" t="str">
        <f t="shared" si="1"/>
        <v>sawnwood, board, softwood, raw, air dried (u=20%), at sawmill/m3/HU U</v>
      </c>
      <c r="CK1" s="16" t="str">
        <f t="shared" si="1"/>
        <v>sawnwood, board, softwood, raw, air dried (u=20%), at sawmill/m3/IT U</v>
      </c>
      <c r="CL1" s="16" t="str">
        <f t="shared" si="1"/>
        <v>sawnwood, board, softwood, raw, air dried (u=20%), at sawmill/m3/NO U</v>
      </c>
      <c r="CM1" s="16" t="str">
        <f t="shared" si="1"/>
        <v>sawnwood, board, softwood, raw, air dried (u=20%), at sawmill/m3/SE U</v>
      </c>
      <c r="CN1" s="16" t="str">
        <f t="shared" si="1"/>
        <v>sawnwood, board, softwood, raw, air dried (u=20%), at sawmill_631/CH U</v>
      </c>
      <c r="CO1" s="16" t="str">
        <f t="shared" si="1"/>
        <v>sawnwood, board, softwood, raw, kiln dried (u=10%), at sawmill/m3/AT U</v>
      </c>
      <c r="CP1" s="16" t="str">
        <f t="shared" si="1"/>
        <v>sawnwood, board, softwood, raw, kiln dried (u=10%), at sawmill/m3/DE U</v>
      </c>
      <c r="CQ1" s="16" t="str">
        <f t="shared" si="1"/>
        <v>sawnwood, board, softwood, raw, kiln dried (u=10%), at sawmill/m3/FI U</v>
      </c>
      <c r="CR1" s="16" t="str">
        <f t="shared" si="1"/>
        <v>sawnwood, board, softwood, raw, kiln dried (u=10%), at sawmill/m3/FR U</v>
      </c>
      <c r="CS1" s="16" t="str">
        <f t="shared" si="1"/>
        <v>sawnwood, board, softwood, raw, kiln dried (u=10%), at sawmill/m3/HU U</v>
      </c>
      <c r="CT1" s="16" t="str">
        <f t="shared" si="1"/>
        <v>sawnwood, board, softwood, raw, kiln dried (u=10%), at sawmill/m3/IT U</v>
      </c>
      <c r="CU1" s="16" t="str">
        <f t="shared" si="1"/>
        <v>sawnwood, board, softwood, raw, kiln dried (u=10%), at sawmill/m3/NO U</v>
      </c>
      <c r="CV1" s="16" t="str">
        <f t="shared" si="1"/>
        <v>sawnwood, board, softwood, raw, kiln dried (u=10%), at sawmill/m3/SE U</v>
      </c>
      <c r="CW1" s="16" t="str">
        <f t="shared" si="1"/>
        <v>sawnwood, board, softwood, raw, kiln dried (u=10%), at sawmill_631/CH U</v>
      </c>
      <c r="CX1" s="16" t="str">
        <f t="shared" si="1"/>
        <v>sawnwood, board, softwood, raw, kiln dried (u=20%), at sawmill/m3/AT U</v>
      </c>
      <c r="CY1" s="16" t="str">
        <f t="shared" si="1"/>
        <v>sawnwood, board, softwood, raw, kiln dried (u=20%), at sawmill/m3/DE U</v>
      </c>
      <c r="CZ1" s="16" t="str">
        <f t="shared" si="1"/>
        <v>sawnwood, board, softwood, raw, kiln dried (u=20%), at sawmill/m3/FI U</v>
      </c>
      <c r="DA1" s="16" t="str">
        <f t="shared" si="1"/>
        <v>sawnwood, board, softwood, raw, kiln dried (u=20%), at sawmill/m3/FR U</v>
      </c>
      <c r="DB1" s="16" t="str">
        <f t="shared" si="1"/>
        <v>sawnwood, board, softwood, raw, kiln dried (u=20%), at sawmill/m3/HU U</v>
      </c>
      <c r="DC1" s="16" t="str">
        <f t="shared" si="1"/>
        <v>sawnwood, board, softwood, raw, kiln dried (u=20%), at sawmill/m3/IT U</v>
      </c>
      <c r="DD1" s="16" t="str">
        <f t="shared" si="1"/>
        <v>sawnwood, board, softwood, raw, kiln dried (u=20%), at sawmill/m3/NO U</v>
      </c>
      <c r="DE1" s="16" t="str">
        <f t="shared" si="1"/>
        <v>sawnwood, board, softwood, raw, kiln dried (u=20%), at sawmill/m3/SE U</v>
      </c>
      <c r="DF1" s="16" t="str">
        <f t="shared" si="1"/>
        <v>sawnwood, board, softwood, raw, kiln dried (u=20%), at sawmill_631/CH U</v>
      </c>
      <c r="DG1" s="16" t="str">
        <f t="shared" si="1"/>
        <v>Impact category</v>
      </c>
      <c r="DH1" s="16" t="str">
        <f t="shared" si="1"/>
        <v>Unit</v>
      </c>
      <c r="DI1" s="16" t="str">
        <f t="shared" si="1"/>
        <v>sawnwood, lath, hardwood, air dried (u=20%), planed, at sawmill/m3/AT U</v>
      </c>
      <c r="DJ1" s="16" t="str">
        <f t="shared" si="1"/>
        <v>sawnwood, lath, hardwood, air dried (u=20%), planed, at sawmill/m3/DE U</v>
      </c>
      <c r="DK1" s="16" t="str">
        <f t="shared" si="1"/>
        <v>sawnwood, lath, hardwood, air dried (u=20%), planed, at sawmill/m3/FI U</v>
      </c>
      <c r="DL1" s="16" t="str">
        <f t="shared" si="1"/>
        <v>sawnwood, lath, hardwood, air dried (u=20%), planed, at sawmill/m3/FR U</v>
      </c>
      <c r="DM1" s="16" t="str">
        <f t="shared" si="1"/>
        <v>sawnwood, lath, hardwood, air dried (u=20%), planed, at sawmill/m3/HU U</v>
      </c>
      <c r="DN1" s="16" t="str">
        <f t="shared" si="1"/>
        <v>sawnwood, lath, hardwood, air dried (u=20%), planed, at sawmill/m3/IT U</v>
      </c>
      <c r="DO1" s="16" t="str">
        <f t="shared" si="1"/>
        <v>sawnwood, lath, hardwood, air dried (u=20%), planed, at sawmill/m3/NO U</v>
      </c>
      <c r="DP1" s="16" t="str">
        <f t="shared" si="1"/>
        <v>sawnwood, lath, hardwood, air dried (u=20%), planed, at sawmill/m3/SE U</v>
      </c>
      <c r="DQ1" s="16" t="str">
        <f t="shared" si="1"/>
        <v>sawnwood, lath, hardwood, air dried (u=20%), planed, at sawmill_631/CH U</v>
      </c>
      <c r="DR1" s="16" t="str">
        <f t="shared" si="1"/>
        <v>sawnwood, lath, hardwood, dried (u=10%), planed, at sawmill/m3/AT U</v>
      </c>
      <c r="DS1" s="16" t="str">
        <f t="shared" si="1"/>
        <v>sawnwood, lath, hardwood, dried (u=10%), planed, at sawmill/m3/DE U</v>
      </c>
      <c r="DT1" s="16" t="str">
        <f t="shared" si="1"/>
        <v>sawnwood, lath, hardwood, dried (u=10%), planed, at sawmill/m3/FI U</v>
      </c>
      <c r="DU1" s="16" t="str">
        <f t="shared" si="1"/>
        <v>sawnwood, lath, hardwood, dried (u=10%), planed, at sawmill/m3/FR U</v>
      </c>
      <c r="DV1" s="16" t="str">
        <f t="shared" si="1"/>
        <v>sawnwood, lath, hardwood, dried (u=10%), planed, at sawmill/m3/HU U</v>
      </c>
      <c r="DW1" s="16" t="str">
        <f t="shared" si="1"/>
        <v>sawnwood, lath, hardwood, dried (u=10%), planed, at sawmill/m3/IT U</v>
      </c>
      <c r="DX1" s="16" t="str">
        <f t="shared" si="1"/>
        <v>sawnwood, lath, hardwood, dried (u=10%), planed, at sawmill/m3/NO U</v>
      </c>
      <c r="DY1" s="16" t="str">
        <f t="shared" si="1"/>
        <v>sawnwood, lath, hardwood, dried (u=10%), planed, at sawmill/m3/SE U</v>
      </c>
      <c r="DZ1" s="16" t="str">
        <f t="shared" si="1"/>
        <v>sawnwood, lath, hardwood, dried (u=10%), planed, at sawmill_631/CH U</v>
      </c>
      <c r="EA1" s="16" t="str">
        <f t="shared" si="1"/>
        <v>sawnwood, lath, hardwood, kiln dried (u=20%), planed, at sawmill/m3/AT U</v>
      </c>
      <c r="EB1" s="16" t="str">
        <f t="shared" ref="EB1:GM1" si="2">EB143</f>
        <v>sawnwood, lath, hardwood, kiln dried (u=20%), planed, at sawmill/m3/DE U</v>
      </c>
      <c r="EC1" s="16" t="str">
        <f t="shared" si="2"/>
        <v>sawnwood, lath, hardwood, kiln dried (u=20%), planed, at sawmill/m3/FI U</v>
      </c>
      <c r="ED1" s="16" t="str">
        <f t="shared" si="2"/>
        <v>sawnwood, lath, hardwood, kiln dried (u=20%), planed, at sawmill/m3/FR U</v>
      </c>
      <c r="EE1" s="16" t="str">
        <f t="shared" si="2"/>
        <v>sawnwood, lath, hardwood, kiln dried (u=20%), planed, at sawmill/m3/HU U</v>
      </c>
      <c r="EF1" s="16" t="str">
        <f t="shared" si="2"/>
        <v>sawnwood, lath, hardwood, kiln dried (u=20%), planed, at sawmill/m3/IT U</v>
      </c>
      <c r="EG1" s="16" t="str">
        <f t="shared" si="2"/>
        <v>sawnwood, lath, hardwood, kiln dried (u=20%), planed, at sawmill/m3/NO U</v>
      </c>
      <c r="EH1" s="16" t="str">
        <f t="shared" si="2"/>
        <v>sawnwood, lath, hardwood, kiln dried (u=20%), planed, at sawmill/m3/SE U</v>
      </c>
      <c r="EI1" s="16" t="str">
        <f t="shared" si="2"/>
        <v>sawnwood, lath, hardwood, kiln dried (u=20%), planed, at sawmill_631/CH U</v>
      </c>
      <c r="EJ1" s="16" t="str">
        <f t="shared" si="2"/>
        <v>sawnwood, lath, hardwood, raw, air dried (u=20%), at sawmill/m3/AT U</v>
      </c>
      <c r="EK1" s="16" t="str">
        <f t="shared" si="2"/>
        <v>sawnwood, lath, hardwood, raw, air dried (u=20%), at sawmill/m3/DE U</v>
      </c>
      <c r="EL1" s="16" t="str">
        <f t="shared" si="2"/>
        <v>sawnwood, lath, hardwood, raw, air dried (u=20%), at sawmill/m3/FI U</v>
      </c>
      <c r="EM1" s="16" t="str">
        <f t="shared" si="2"/>
        <v>sawnwood, lath, hardwood, raw, air dried (u=20%), at sawmill/m3/FR U</v>
      </c>
      <c r="EN1" s="16" t="str">
        <f t="shared" si="2"/>
        <v>sawnwood, lath, hardwood, raw, air dried (u=20%), at sawmill/m3/HU U</v>
      </c>
      <c r="EO1" s="16" t="str">
        <f t="shared" si="2"/>
        <v>sawnwood, lath, hardwood, raw, air dried (u=20%), at sawmill/m3/IT U</v>
      </c>
      <c r="EP1" s="16" t="str">
        <f t="shared" si="2"/>
        <v>sawnwood, lath, hardwood, raw, air dried (u=20%), at sawmill/m3/NO U</v>
      </c>
      <c r="EQ1" s="16" t="str">
        <f t="shared" si="2"/>
        <v>sawnwood, lath, hardwood, raw, air dried (u=20%), at sawmill/m3/SE U</v>
      </c>
      <c r="ER1" s="16" t="str">
        <f t="shared" si="2"/>
        <v>sawnwood, lath, hardwood, raw, air dried (u=20%), at sawmill_631/CH U</v>
      </c>
      <c r="ES1" s="16" t="str">
        <f t="shared" si="2"/>
        <v>sawnwood, lath, hardwood, raw, kiln dried (u=10%), at sawmill/m3/AT U</v>
      </c>
      <c r="ET1" s="16" t="str">
        <f t="shared" si="2"/>
        <v>sawnwood, lath, hardwood, raw, kiln dried (u=10%), at sawmill/m3/DE U</v>
      </c>
      <c r="EU1" s="16" t="str">
        <f t="shared" si="2"/>
        <v>sawnwood, lath, hardwood, raw, kiln dried (u=10%), at sawmill/m3/FI U</v>
      </c>
      <c r="EV1" s="16" t="str">
        <f t="shared" si="2"/>
        <v>sawnwood, lath, hardwood, raw, kiln dried (u=10%), at sawmill/m3/FR U</v>
      </c>
      <c r="EW1" s="16" t="str">
        <f t="shared" si="2"/>
        <v>sawnwood, lath, hardwood, raw, kiln dried (u=10%), at sawmill/m3/HU U</v>
      </c>
      <c r="EX1" s="16" t="str">
        <f t="shared" si="2"/>
        <v>sawnwood, lath, hardwood, raw, kiln dried (u=10%), at sawmill/m3/IT U</v>
      </c>
      <c r="EY1" s="16" t="str">
        <f t="shared" si="2"/>
        <v>sawnwood, lath, hardwood, raw, kiln dried (u=10%), at sawmill/m3/NO U</v>
      </c>
      <c r="EZ1" s="16" t="str">
        <f t="shared" si="2"/>
        <v>sawnwood, lath, hardwood, raw, kiln dried (u=10%), at sawmill/m3/SE U</v>
      </c>
      <c r="FA1" s="16" t="str">
        <f t="shared" si="2"/>
        <v>sawnwood, lath, hardwood, raw, kiln dried (u=10%), at sawmill_631/CH U</v>
      </c>
      <c r="FB1" s="16" t="str">
        <f t="shared" si="2"/>
        <v>sawnwood, lath, hardwood, raw, kiln dried (u=20%), at sawmill/m3/AT U</v>
      </c>
      <c r="FC1" s="16" t="str">
        <f t="shared" si="2"/>
        <v>sawnwood, lath, hardwood, raw, kiln dried (u=20%), at sawmill/m3/DE U</v>
      </c>
      <c r="FD1" s="16" t="str">
        <f t="shared" si="2"/>
        <v>sawnwood, lath, hardwood, raw, kiln dried (u=20%), at sawmill/m3/FI U</v>
      </c>
      <c r="FE1" s="16" t="str">
        <f t="shared" si="2"/>
        <v>sawnwood, lath, hardwood, raw, kiln dried (u=20%), at sawmill/m3/FR U</v>
      </c>
      <c r="FF1" s="16" t="str">
        <f t="shared" si="2"/>
        <v>sawnwood, lath, hardwood, raw, kiln dried (u=20%), at sawmill/m3/HU U</v>
      </c>
      <c r="FG1" s="16" t="str">
        <f t="shared" si="2"/>
        <v>sawnwood, lath, hardwood, raw, kiln dried (u=20%), at sawmill/m3/IT U</v>
      </c>
      <c r="FH1" s="16" t="str">
        <f t="shared" si="2"/>
        <v>sawnwood, lath, hardwood, raw, kiln dried (u=20%), at sawmill/m3/NO U</v>
      </c>
      <c r="FI1" s="16" t="str">
        <f t="shared" si="2"/>
        <v>sawnwood, lath, hardwood, raw, kiln dried (u=20%), at sawmill/m3/SE U</v>
      </c>
      <c r="FJ1" s="16" t="str">
        <f t="shared" si="2"/>
        <v>sawnwood, lath, hardwood, raw, kiln dried (u=20%), at sawmill_631/CH U</v>
      </c>
      <c r="FK1" s="16" t="str">
        <f t="shared" si="2"/>
        <v>sawnwood, lath, softwood, air dried (u=20%), planed, at sawmill/m3/AT U</v>
      </c>
      <c r="FL1" s="16" t="str">
        <f t="shared" si="2"/>
        <v>sawnwood, lath, softwood, air dried (u=20%), planed, at sawmill/m3/DE U</v>
      </c>
      <c r="FM1" s="16" t="str">
        <f t="shared" si="2"/>
        <v>sawnwood, lath, softwood, air dried (u=20%), planed, at sawmill/m3/FI U</v>
      </c>
      <c r="FN1" s="16" t="str">
        <f t="shared" si="2"/>
        <v>sawnwood, lath, softwood, air dried (u=20%), planed, at sawmill/m3/FR U</v>
      </c>
      <c r="FO1" s="16" t="str">
        <f t="shared" si="2"/>
        <v>sawnwood, lath, softwood, air dried (u=20%), planed, at sawmill/m3/HU U</v>
      </c>
      <c r="FP1" s="16" t="str">
        <f t="shared" si="2"/>
        <v>sawnwood, lath, softwood, air dried (u=20%), planed, at sawmill/m3/IT U</v>
      </c>
      <c r="FQ1" s="16" t="str">
        <f t="shared" si="2"/>
        <v>sawnwood, lath, softwood, air dried (u=20%), planed, at sawmill/m3/NO U</v>
      </c>
      <c r="FR1" s="16" t="str">
        <f t="shared" si="2"/>
        <v>sawnwood, lath, softwood, air dried (u=20%), planed, at sawmill/m3/SE U</v>
      </c>
      <c r="FS1" s="16" t="str">
        <f t="shared" si="2"/>
        <v>sawnwood, lath, softwood, air dried (u=20%), planed, at sawmill_631/CH U</v>
      </c>
      <c r="FT1" s="16" t="str">
        <f t="shared" si="2"/>
        <v>sawnwood, lath, softwood, dried (u=10%), planed, at sawmill/m3/AT U</v>
      </c>
      <c r="FU1" s="16" t="str">
        <f t="shared" si="2"/>
        <v>sawnwood, lath, softwood, dried (u=10%), planed, at sawmill/m3/DE U</v>
      </c>
      <c r="FV1" s="16" t="str">
        <f t="shared" si="2"/>
        <v>sawnwood, lath, softwood, dried (u=10%), planed, at sawmill/m3/FI U</v>
      </c>
      <c r="FW1" s="16" t="str">
        <f t="shared" si="2"/>
        <v>sawnwood, lath, softwood, dried (u=10%), planed, at sawmill/m3/FR U</v>
      </c>
      <c r="FX1" s="16" t="str">
        <f t="shared" si="2"/>
        <v>sawnwood, lath, softwood, dried (u=10%), planed, at sawmill/m3/HU U</v>
      </c>
      <c r="FY1" s="16" t="str">
        <f t="shared" si="2"/>
        <v>sawnwood, lath, softwood, dried (u=10%), planed, at sawmill/m3/IT U</v>
      </c>
      <c r="FZ1" s="16" t="str">
        <f t="shared" si="2"/>
        <v>sawnwood, lath, softwood, dried (u=10%), planed, at sawmill/m3/NO U</v>
      </c>
      <c r="GA1" s="16" t="str">
        <f t="shared" si="2"/>
        <v>sawnwood, lath, softwood, dried (u=10%), planed, at sawmill/m3/SE U</v>
      </c>
      <c r="GB1" s="16" t="str">
        <f t="shared" si="2"/>
        <v>sawnwood, lath, softwood, dried (u=10%), planed, at sawmill_631/CH U</v>
      </c>
      <c r="GC1" s="16" t="str">
        <f t="shared" si="2"/>
        <v>sawnwood, lath, softwood, kiln dried (u=20%), planed, at sawmill/m3/AT U</v>
      </c>
      <c r="GD1" s="16" t="str">
        <f t="shared" si="2"/>
        <v>sawnwood, lath, softwood, kiln dried (u=20%), planed, at sawmill/m3/DE U</v>
      </c>
      <c r="GE1" s="16" t="str">
        <f t="shared" si="2"/>
        <v>sawnwood, lath, softwood, kiln dried (u=20%), planed, at sawmill/m3/FI U</v>
      </c>
      <c r="GF1" s="16" t="str">
        <f t="shared" si="2"/>
        <v>sawnwood, lath, softwood, kiln dried (u=20%), planed, at sawmill/m3/FR U</v>
      </c>
      <c r="GG1" s="16" t="str">
        <f t="shared" si="2"/>
        <v>sawnwood, lath, softwood, kiln dried (u=20%), planed, at sawmill/m3/HU U</v>
      </c>
      <c r="GH1" s="16" t="str">
        <f t="shared" si="2"/>
        <v>sawnwood, lath, softwood, kiln dried (u=20%), planed, at sawmill/m3/IT U</v>
      </c>
      <c r="GI1" s="16" t="str">
        <f t="shared" si="2"/>
        <v>sawnwood, lath, softwood, kiln dried (u=20%), planed, at sawmill/m3/NO U</v>
      </c>
      <c r="GJ1" s="16" t="str">
        <f t="shared" si="2"/>
        <v>sawnwood, lath, softwood, kiln dried (u=20%), planed, at sawmill/m3/SE U</v>
      </c>
      <c r="GK1" s="16" t="str">
        <f t="shared" si="2"/>
        <v>sawnwood, lath, softwood, kiln dried (u=20%), planed, at sawmill_631/CH U</v>
      </c>
      <c r="GL1" s="16" t="str">
        <f t="shared" si="2"/>
        <v>sawnwood, lath, softwood, raw, air dried (u=20%), at sawmill/m3/AT U</v>
      </c>
      <c r="GM1" s="16" t="str">
        <f t="shared" si="2"/>
        <v>sawnwood, lath, softwood, raw, air dried (u=20%), at sawmill/m3/DE U</v>
      </c>
      <c r="GN1" s="16" t="str">
        <f t="shared" ref="GN1:IY1" si="3">GN143</f>
        <v>sawnwood, lath, softwood, raw, air dried (u=20%), at sawmill/m3/FI U</v>
      </c>
      <c r="GO1" s="16" t="str">
        <f t="shared" si="3"/>
        <v>sawnwood, lath, softwood, raw, air dried (u=20%), at sawmill/m3/FR U</v>
      </c>
      <c r="GP1" s="16" t="str">
        <f t="shared" si="3"/>
        <v>sawnwood, lath, softwood, raw, air dried (u=20%), at sawmill/m3/HU U</v>
      </c>
      <c r="GQ1" s="16" t="str">
        <f t="shared" si="3"/>
        <v>sawnwood, lath, softwood, raw, air dried (u=20%), at sawmill/m3/IT U</v>
      </c>
      <c r="GR1" s="16" t="str">
        <f t="shared" si="3"/>
        <v>sawnwood, lath, softwood, raw, air dried (u=20%), at sawmill/m3/NO U</v>
      </c>
      <c r="GS1" s="16" t="str">
        <f t="shared" si="3"/>
        <v>sawnwood, lath, softwood, raw, air dried (u=20%), at sawmill/m3/SE U</v>
      </c>
      <c r="GT1" s="16" t="str">
        <f t="shared" si="3"/>
        <v>sawnwood, lath, softwood, raw, air dried (u=20%), at sawmill_631/CH U</v>
      </c>
      <c r="GU1" s="16" t="str">
        <f t="shared" si="3"/>
        <v>sawnwood, lath, softwood, raw, kiln dried (u=10%), at sawmill/m3/AT U</v>
      </c>
      <c r="GV1" s="16" t="str">
        <f t="shared" si="3"/>
        <v>sawnwood, lath, softwood, raw, kiln dried (u=10%), at sawmill/m3/DE U</v>
      </c>
      <c r="GW1" s="16" t="str">
        <f t="shared" si="3"/>
        <v>sawnwood, lath, softwood, raw, kiln dried (u=10%), at sawmill/m3/FI U</v>
      </c>
      <c r="GX1" s="16" t="str">
        <f t="shared" si="3"/>
        <v>sawnwood, lath, softwood, raw, kiln dried (u=10%), at sawmill/m3/FR U</v>
      </c>
      <c r="GY1" s="16" t="str">
        <f t="shared" si="3"/>
        <v>sawnwood, lath, softwood, raw, kiln dried (u=10%), at sawmill/m3/HU U</v>
      </c>
      <c r="GZ1" s="16" t="str">
        <f t="shared" si="3"/>
        <v>sawnwood, lath, softwood, raw, kiln dried (u=10%), at sawmill/m3/IT U</v>
      </c>
      <c r="HA1" s="16" t="str">
        <f t="shared" si="3"/>
        <v>sawnwood, lath, softwood, raw, kiln dried (u=10%), at sawmill/m3/NO U</v>
      </c>
      <c r="HB1" s="16" t="str">
        <f t="shared" si="3"/>
        <v>sawnwood, lath, softwood, raw, kiln dried (u=10%), at sawmill/m3/SE U</v>
      </c>
      <c r="HC1" s="16" t="str">
        <f t="shared" si="3"/>
        <v>sawnwood, lath, softwood, raw, kiln dried (u=10%), at sawmill_631/CH U</v>
      </c>
      <c r="HD1" s="16" t="str">
        <f t="shared" si="3"/>
        <v>sawnwood, lath, softwood, raw, kiln dried (u=20%), at sawmill/m3/AT U</v>
      </c>
      <c r="HE1" s="16" t="str">
        <f t="shared" si="3"/>
        <v>sawnwood, lath, softwood, raw, kiln dried (u=20%), at sawmill/m3/DE U</v>
      </c>
      <c r="HF1" s="16" t="str">
        <f t="shared" si="3"/>
        <v>sawnwood, lath, softwood, raw, kiln dried (u=20%), at sawmill/m3/FI U</v>
      </c>
      <c r="HG1" s="16" t="str">
        <f t="shared" si="3"/>
        <v>sawnwood, lath, softwood, raw, kiln dried (u=20%), at sawmill/m3/FR U</v>
      </c>
      <c r="HH1" s="16" t="str">
        <f t="shared" si="3"/>
        <v>sawnwood, lath, softwood, raw, kiln dried (u=20%), at sawmill/m3/HU U</v>
      </c>
      <c r="HI1" s="16" t="str">
        <f t="shared" si="3"/>
        <v>sawnwood, lath, softwood, raw, kiln dried (u=20%), at sawmill/m3/IT U</v>
      </c>
      <c r="HJ1" s="16" t="str">
        <f t="shared" si="3"/>
        <v>sawnwood, lath, softwood, raw, kiln dried (u=20%), at sawmill/m3/NO U</v>
      </c>
      <c r="HK1" s="16" t="str">
        <f t="shared" si="3"/>
        <v>sawnwood, lath, softwood, raw, kiln dried (u=20%), at sawmill/m3/SE U</v>
      </c>
      <c r="HL1" s="16" t="str">
        <f t="shared" si="3"/>
        <v>sawnwood, lath, softwood, raw, kiln dried (u=20%), at sawmill_631/CH U</v>
      </c>
      <c r="HM1" s="16" t="str">
        <f t="shared" si="3"/>
        <v>Impact category</v>
      </c>
      <c r="HN1" s="16" t="str">
        <f t="shared" si="3"/>
        <v>Unit</v>
      </c>
      <c r="HO1" s="16" t="str">
        <f t="shared" si="3"/>
        <v>sawnwood, beam, hardwood, air dried (u=20%), planed, at sawmill/m3/AT U</v>
      </c>
      <c r="HP1" s="16" t="str">
        <f t="shared" si="3"/>
        <v>sawnwood, beam, hardwood, air dried (u=20%), planed, at sawmill/m3/DE U</v>
      </c>
      <c r="HQ1" s="16" t="str">
        <f t="shared" si="3"/>
        <v>sawnwood, beam, hardwood, air dried (u=20%), planed, at sawmill/m3/FI U</v>
      </c>
      <c r="HR1" s="16" t="str">
        <f t="shared" si="3"/>
        <v>sawnwood, beam, hardwood, air dried (u=20%), planed, at sawmill/m3/FR U</v>
      </c>
      <c r="HS1" s="16" t="str">
        <f t="shared" si="3"/>
        <v>sawnwood, beam, hardwood, air dried (u=20%), planed, at sawmill/m3/HU U</v>
      </c>
      <c r="HT1" s="16" t="str">
        <f t="shared" si="3"/>
        <v>sawnwood, beam, hardwood, air dried (u=20%), planed, at sawmill/m3/IT U</v>
      </c>
      <c r="HU1" s="16" t="str">
        <f t="shared" si="3"/>
        <v>sawnwood, beam, hardwood, air dried (u=20%), planed, at sawmill/m3/NO U</v>
      </c>
      <c r="HV1" s="16" t="str">
        <f t="shared" si="3"/>
        <v>sawnwood, beam, hardwood, air dried (u=20%), planed, at sawmill/m3/SE U</v>
      </c>
      <c r="HW1" s="16" t="str">
        <f t="shared" si="3"/>
        <v>sawnwood, beam, hardwood, air dried (u=20%), planed, at sawmill_631/CH U</v>
      </c>
      <c r="HX1" s="16" t="str">
        <f t="shared" si="3"/>
        <v>sawnwood, beam, hardwood, dried (u=10%), planed, at sawmill/m3/AT U</v>
      </c>
      <c r="HY1" s="16" t="str">
        <f t="shared" si="3"/>
        <v>sawnwood, beam, hardwood, dried (u=10%), planed, at sawmill/m3/DE U</v>
      </c>
      <c r="HZ1" s="16" t="str">
        <f t="shared" si="3"/>
        <v>sawnwood, beam, hardwood, dried (u=10%), planed, at sawmill/m3/FI U</v>
      </c>
      <c r="IA1" s="16" t="str">
        <f t="shared" si="3"/>
        <v>sawnwood, beam, hardwood, dried (u=10%), planed, at sawmill/m3/FR U</v>
      </c>
      <c r="IB1" s="16" t="str">
        <f t="shared" si="3"/>
        <v>sawnwood, beam, hardwood, dried (u=10%), planed, at sawmill/m3/HU U</v>
      </c>
      <c r="IC1" s="16" t="str">
        <f t="shared" si="3"/>
        <v>sawnwood, beam, hardwood, dried (u=10%), planed, at sawmill/m3/IT U</v>
      </c>
      <c r="ID1" s="16" t="str">
        <f t="shared" si="3"/>
        <v>sawnwood, beam, hardwood, dried (u=10%), planed, at sawmill/m3/NO U</v>
      </c>
      <c r="IE1" s="16" t="str">
        <f t="shared" si="3"/>
        <v>sawnwood, beam, hardwood, dried (u=10%), planed, at sawmill/m3/SE U</v>
      </c>
      <c r="IF1" s="16" t="str">
        <f t="shared" si="3"/>
        <v>sawnwood, beam, hardwood, dried (u=10%), planed, at sawmill_631/CH U</v>
      </c>
      <c r="IG1" s="16" t="str">
        <f t="shared" si="3"/>
        <v>sawnwood, beam, hardwood, kiln dried (u=20%), planed, at sawmill/m3/AT U</v>
      </c>
      <c r="IH1" s="16" t="str">
        <f t="shared" si="3"/>
        <v>sawnwood, beam, hardwood, kiln dried (u=20%), planed, at sawmill/m3/DE U</v>
      </c>
      <c r="II1" s="16" t="str">
        <f t="shared" si="3"/>
        <v>sawnwood, beam, hardwood, kiln dried (u=20%), planed, at sawmill/m3/FI U</v>
      </c>
      <c r="IJ1" s="16" t="str">
        <f t="shared" si="3"/>
        <v>sawnwood, beam, hardwood, kiln dried (u=20%), planed, at sawmill/m3/FR U</v>
      </c>
      <c r="IK1" s="16" t="str">
        <f t="shared" si="3"/>
        <v>sawnwood, beam, hardwood, kiln dried (u=20%), planed, at sawmill/m3/HU U</v>
      </c>
      <c r="IL1" s="16" t="str">
        <f t="shared" si="3"/>
        <v>sawnwood, beam, hardwood, kiln dried (u=20%), planed, at sawmill/m3/IT U</v>
      </c>
      <c r="IM1" s="16" t="str">
        <f t="shared" si="3"/>
        <v>sawnwood, beam, hardwood, kiln dried (u=20%), planed, at sawmill/m3/NO U</v>
      </c>
      <c r="IN1" s="16" t="str">
        <f t="shared" si="3"/>
        <v>sawnwood, beam, hardwood, kiln dried (u=20%), planed, at sawmill/m3/SE U</v>
      </c>
      <c r="IO1" s="16" t="str">
        <f t="shared" si="3"/>
        <v>sawnwood, beam, hardwood, kiln dried (u=20%), planed, at sawmill_631/CH U</v>
      </c>
      <c r="IP1" s="16" t="str">
        <f t="shared" si="3"/>
        <v>sawnwood, beam, hardwood, raw, air dried (u=20%), at sawmill/m3/AT U</v>
      </c>
      <c r="IQ1" s="16" t="str">
        <f t="shared" si="3"/>
        <v>sawnwood, beam, hardwood, raw, air dried (u=20%), at sawmill/m3/DE U</v>
      </c>
      <c r="IR1" s="16" t="str">
        <f t="shared" si="3"/>
        <v>sawnwood, beam, hardwood, raw, air dried (u=20%), at sawmill/m3/FI U</v>
      </c>
      <c r="IS1" s="16" t="str">
        <f t="shared" si="3"/>
        <v>sawnwood, beam, hardwood, raw, air dried (u=20%), at sawmill/m3/FR U</v>
      </c>
      <c r="IT1" s="16" t="str">
        <f t="shared" si="3"/>
        <v>sawnwood, beam, hardwood, raw, air dried (u=20%), at sawmill/m3/HU U</v>
      </c>
      <c r="IU1" s="16" t="str">
        <f t="shared" si="3"/>
        <v>sawnwood, beam, hardwood, raw, air dried (u=20%), at sawmill/m3/IT U</v>
      </c>
      <c r="IV1" s="16" t="str">
        <f t="shared" si="3"/>
        <v>sawnwood, beam, hardwood, raw, air dried (u=20%), at sawmill/m3/NO U</v>
      </c>
      <c r="IW1" s="16" t="str">
        <f t="shared" si="3"/>
        <v>sawnwood, beam, hardwood, raw, air dried (u=20%), at sawmill/m3/SE U</v>
      </c>
      <c r="IX1" s="16" t="str">
        <f t="shared" si="3"/>
        <v>sawnwood, beam, hardwood, raw, air dried (u=20%), at sawmill_631/CH U</v>
      </c>
      <c r="IY1" s="16" t="str">
        <f t="shared" si="3"/>
        <v>sawnwood, beam, hardwood, raw, kiln dried (u=10%), at sawmill/m3/AT U</v>
      </c>
      <c r="IZ1" s="16" t="str">
        <f t="shared" ref="IZ1:LK1" si="4">IZ143</f>
        <v>sawnwood, beam, hardwood, raw, kiln dried (u=10%), at sawmill/m3/DE U</v>
      </c>
      <c r="JA1" s="16" t="str">
        <f t="shared" si="4"/>
        <v>sawnwood, beam, hardwood, raw, kiln dried (u=10%), at sawmill/m3/FI U</v>
      </c>
      <c r="JB1" s="16" t="str">
        <f t="shared" si="4"/>
        <v>sawnwood, beam, hardwood, raw, kiln dried (u=10%), at sawmill/m3/FR U</v>
      </c>
      <c r="JC1" s="16" t="str">
        <f t="shared" si="4"/>
        <v>sawnwood, beam, hardwood, raw, kiln dried (u=10%), at sawmill/m3/HU U</v>
      </c>
      <c r="JD1" s="16" t="str">
        <f t="shared" si="4"/>
        <v>sawnwood, beam, hardwood, raw, kiln dried (u=10%), at sawmill/m3/IT U</v>
      </c>
      <c r="JE1" s="16" t="str">
        <f t="shared" si="4"/>
        <v>sawnwood, beam, hardwood, raw, kiln dried (u=10%), at sawmill/m3/NO U</v>
      </c>
      <c r="JF1" s="16" t="str">
        <f t="shared" si="4"/>
        <v>sawnwood, beam, hardwood, raw, kiln dried (u=10%), at sawmill/m3/SE U</v>
      </c>
      <c r="JG1" s="16" t="str">
        <f t="shared" si="4"/>
        <v>sawnwood, beam, hardwood, raw, kiln dried (u=10%), at sawmill_631/CH U</v>
      </c>
      <c r="JH1" s="16" t="str">
        <f t="shared" si="4"/>
        <v>sawnwood, beam, hardwood, raw, kiln dried (u=20%), at sawmill/m3/AT U</v>
      </c>
      <c r="JI1" s="16" t="str">
        <f t="shared" si="4"/>
        <v>sawnwood, beam, hardwood, raw, kiln dried (u=20%), at sawmill/m3/DE U</v>
      </c>
      <c r="JJ1" s="16" t="str">
        <f t="shared" si="4"/>
        <v>sawnwood, beam, hardwood, raw, kiln dried (u=20%), at sawmill/m3/FI U</v>
      </c>
      <c r="JK1" s="16" t="str">
        <f t="shared" si="4"/>
        <v>sawnwood, beam, hardwood, raw, kiln dried (u=20%), at sawmill/m3/FR U</v>
      </c>
      <c r="JL1" s="16" t="str">
        <f t="shared" si="4"/>
        <v>sawnwood, beam, hardwood, raw, kiln dried (u=20%), at sawmill/m3/HU U</v>
      </c>
      <c r="JM1" s="16" t="str">
        <f t="shared" si="4"/>
        <v>sawnwood, beam, hardwood, raw, kiln dried (u=20%), at sawmill/m3/IT U</v>
      </c>
      <c r="JN1" s="16" t="str">
        <f t="shared" si="4"/>
        <v>sawnwood, beam, hardwood, raw, kiln dried (u=20%), at sawmill/m3/NO U</v>
      </c>
      <c r="JO1" s="16" t="str">
        <f t="shared" si="4"/>
        <v>sawnwood, beam, hardwood, raw, kiln dried (u=20%), at sawmill/m3/SE U</v>
      </c>
      <c r="JP1" s="16" t="str">
        <f t="shared" si="4"/>
        <v>sawnwood, beam, hardwood, raw, kiln dried (u=20%), at sawmill_631/CH U</v>
      </c>
      <c r="JQ1" s="16" t="str">
        <f t="shared" si="4"/>
        <v>sawnwood, beam, softwood, air dried (u=20%), planed, at sawmill/m3/AT U</v>
      </c>
      <c r="JR1" s="16" t="str">
        <f t="shared" si="4"/>
        <v>sawnwood, beam, softwood, air dried (u=20%), planed, at sawmill/m3/DE U</v>
      </c>
      <c r="JS1" s="16" t="str">
        <f t="shared" si="4"/>
        <v>sawnwood, beam, softwood, air dried (u=20%), planed, at sawmill/m3/FI U</v>
      </c>
      <c r="JT1" s="16" t="str">
        <f t="shared" si="4"/>
        <v>sawnwood, beam, softwood, air dried (u=20%), planed, at sawmill/m3/FR U</v>
      </c>
      <c r="JU1" s="16" t="str">
        <f t="shared" si="4"/>
        <v>sawnwood, beam, softwood, air dried (u=20%), planed, at sawmill/m3/HU U</v>
      </c>
      <c r="JV1" s="16" t="str">
        <f t="shared" si="4"/>
        <v>sawnwood, beam, softwood, air dried (u=20%), planed, at sawmill/m3/IT U</v>
      </c>
      <c r="JW1" s="16" t="str">
        <f t="shared" si="4"/>
        <v>sawnwood, beam, softwood, air dried (u=20%), planed, at sawmill/m3/NO U</v>
      </c>
      <c r="JX1" s="16" t="str">
        <f t="shared" si="4"/>
        <v>sawnwood, beam, softwood, air dried (u=20%), planed, at sawmill/m3/SE U</v>
      </c>
      <c r="JY1" s="16" t="str">
        <f t="shared" si="4"/>
        <v>sawnwood, beam, softwood, air dried (u=20%), planed, at sawmill_631/CH U</v>
      </c>
      <c r="JZ1" s="16" t="str">
        <f t="shared" si="4"/>
        <v>sawnwood, beam, softwood, dried (u=10%), planed, at sawmill/m3/AT U</v>
      </c>
      <c r="KA1" s="16" t="str">
        <f t="shared" si="4"/>
        <v>sawnwood, beam, softwood, dried (u=10%), planed, at sawmill/m3/DE U</v>
      </c>
      <c r="KB1" s="16" t="str">
        <f t="shared" si="4"/>
        <v>sawnwood, beam, softwood, dried (u=10%), planed, at sawmill/m3/FI U</v>
      </c>
      <c r="KC1" s="16" t="str">
        <f t="shared" si="4"/>
        <v>sawnwood, beam, softwood, dried (u=10%), planed, at sawmill/m3/FR U</v>
      </c>
      <c r="KD1" s="16" t="str">
        <f t="shared" si="4"/>
        <v>sawnwood, beam, softwood, dried (u=10%), planed, at sawmill/m3/HU U</v>
      </c>
      <c r="KE1" s="16" t="str">
        <f t="shared" si="4"/>
        <v>sawnwood, beam, softwood, dried (u=10%), planed, at sawmill/m3/IT U</v>
      </c>
      <c r="KF1" s="16" t="str">
        <f t="shared" si="4"/>
        <v>sawnwood, beam, softwood, dried (u=10%), planed, at sawmill/m3/NO U</v>
      </c>
      <c r="KG1" s="16" t="str">
        <f t="shared" si="4"/>
        <v>sawnwood, beam, softwood, dried (u=10%), planed, at sawmill/m3/SE U</v>
      </c>
      <c r="KH1" s="16" t="str">
        <f t="shared" si="4"/>
        <v>sawnwood, beam, softwood, dried (u=10%), planed, at sawmill_631/CH U</v>
      </c>
      <c r="KI1" s="16" t="str">
        <f t="shared" si="4"/>
        <v>sawnwood, beam, softwood, kiln dried (u=20%), planed, at sawmill/m3/AT U</v>
      </c>
      <c r="KJ1" s="16" t="str">
        <f t="shared" si="4"/>
        <v>sawnwood, beam, softwood, kiln dried (u=20%), planed, at sawmill/m3/DE U</v>
      </c>
      <c r="KK1" s="16" t="str">
        <f t="shared" si="4"/>
        <v>sawnwood, beam, softwood, kiln dried (u=20%), planed, at sawmill/m3/FI U</v>
      </c>
      <c r="KL1" s="16" t="str">
        <f t="shared" si="4"/>
        <v>sawnwood, beam, softwood, kiln dried (u=20%), planed, at sawmill/m3/FR U</v>
      </c>
      <c r="KM1" s="16" t="str">
        <f t="shared" si="4"/>
        <v>sawnwood, beam, softwood, kiln dried (u=20%), planed, at sawmill/m3/HU U</v>
      </c>
      <c r="KN1" s="16" t="str">
        <f t="shared" si="4"/>
        <v>sawnwood, beam, softwood, kiln dried (u=20%), planed, at sawmill/m3/IT U</v>
      </c>
      <c r="KO1" s="16" t="str">
        <f t="shared" si="4"/>
        <v>sawnwood, beam, softwood, kiln dried (u=20%), planed, at sawmill/m3/NO U</v>
      </c>
      <c r="KP1" s="16" t="str">
        <f t="shared" si="4"/>
        <v>sawnwood, beam, softwood, kiln dried (u=20%), planed, at sawmill/m3/SE U</v>
      </c>
      <c r="KQ1" s="16" t="str">
        <f t="shared" si="4"/>
        <v>sawnwood, beam, softwood, kiln dried (u=20%), planed, at sawmill_631/CH U</v>
      </c>
      <c r="KR1" s="16" t="str">
        <f t="shared" si="4"/>
        <v>sawnwood, beam, softwood, raw, air dried (u=20%), at sawmill/m3/AT U</v>
      </c>
      <c r="KS1" s="16" t="str">
        <f t="shared" si="4"/>
        <v>sawnwood, beam, softwood, raw, air dried (u=20%), at sawmill/m3/DE U</v>
      </c>
      <c r="KT1" s="16" t="str">
        <f t="shared" si="4"/>
        <v>sawnwood, beam, softwood, raw, air dried (u=20%), at sawmill/m3/FI U</v>
      </c>
      <c r="KU1" s="16" t="str">
        <f t="shared" si="4"/>
        <v>sawnwood, beam, softwood, raw, air dried (u=20%), at sawmill/m3/FR U</v>
      </c>
      <c r="KV1" s="16" t="str">
        <f t="shared" si="4"/>
        <v>sawnwood, beam, softwood, raw, air dried (u=20%), at sawmill/m3/HU U</v>
      </c>
      <c r="KW1" s="16" t="str">
        <f t="shared" si="4"/>
        <v>sawnwood, beam, softwood, raw, air dried (u=20%), at sawmill/m3/IT U</v>
      </c>
      <c r="KX1" s="16" t="str">
        <f t="shared" si="4"/>
        <v>sawnwood, beam, softwood, raw, air dried (u=20%), at sawmill/m3/NO U</v>
      </c>
      <c r="KY1" s="16" t="str">
        <f t="shared" si="4"/>
        <v>sawnwood, beam, softwood, raw, air dried (u=20%), at sawmill/m3/SE U</v>
      </c>
      <c r="KZ1" s="16" t="str">
        <f t="shared" si="4"/>
        <v>sawnwood, beam, softwood, raw, air dried (u=20%), at sawmill_631/CH U</v>
      </c>
      <c r="LA1" s="16" t="str">
        <f t="shared" si="4"/>
        <v>sawnwood, beam, softwood, raw, kiln dried (u=10%), at sawmill/m3/AT U</v>
      </c>
      <c r="LB1" s="16" t="str">
        <f t="shared" si="4"/>
        <v>sawnwood, beam, softwood, raw, kiln dried (u=10%), at sawmill/m3/DE U</v>
      </c>
      <c r="LC1" s="16" t="str">
        <f t="shared" si="4"/>
        <v>sawnwood, beam, softwood, raw, kiln dried (u=10%), at sawmill/m3/FI U</v>
      </c>
      <c r="LD1" s="16" t="str">
        <f t="shared" si="4"/>
        <v>sawnwood, beam, softwood, raw, kiln dried (u=10%), at sawmill/m3/FR U</v>
      </c>
      <c r="LE1" s="16" t="str">
        <f t="shared" si="4"/>
        <v>sawnwood, beam, softwood, raw, kiln dried (u=10%), at sawmill/m3/HU U</v>
      </c>
      <c r="LF1" s="16" t="str">
        <f t="shared" si="4"/>
        <v>sawnwood, beam, softwood, raw, kiln dried (u=10%), at sawmill/m3/IT U</v>
      </c>
      <c r="LG1" s="16" t="str">
        <f t="shared" si="4"/>
        <v>sawnwood, beam, softwood, raw, kiln dried (u=10%), at sawmill/m3/NO U</v>
      </c>
      <c r="LH1" s="16" t="str">
        <f t="shared" si="4"/>
        <v>sawnwood, beam, softwood, raw, kiln dried (u=10%), at sawmill/m3/SE U</v>
      </c>
      <c r="LI1" s="16" t="str">
        <f t="shared" si="4"/>
        <v>sawnwood, beam, softwood, raw, kiln dried (u=10%), at sawmill_631/CH U</v>
      </c>
      <c r="LJ1" s="16" t="str">
        <f t="shared" si="4"/>
        <v>sawnwood, beam, softwood, raw, kiln dried (u=20%), at sawmill/m3/AT U</v>
      </c>
      <c r="LK1" s="16" t="str">
        <f t="shared" si="4"/>
        <v>sawnwood, beam, softwood, raw, kiln dried (u=20%), at sawmill/m3/DE U</v>
      </c>
      <c r="LL1" s="16" t="str">
        <f t="shared" ref="LL1:NW1" si="5">LL143</f>
        <v>sawnwood, beam, softwood, raw, kiln dried (u=20%), at sawmill/m3/FI U</v>
      </c>
      <c r="LM1" s="16" t="str">
        <f t="shared" si="5"/>
        <v>sawnwood, beam, softwood, raw, kiln dried (u=20%), at sawmill/m3/FR U</v>
      </c>
      <c r="LN1" s="16" t="str">
        <f t="shared" si="5"/>
        <v>sawnwood, beam, softwood, raw, kiln dried (u=20%), at sawmill/m3/HU U</v>
      </c>
      <c r="LO1" s="16" t="str">
        <f t="shared" si="5"/>
        <v>sawnwood, beam, softwood, raw, kiln dried (u=20%), at sawmill/m3/IT U</v>
      </c>
      <c r="LP1" s="16" t="str">
        <f t="shared" si="5"/>
        <v>sawnwood, beam, softwood, raw, kiln dried (u=20%), at sawmill/m3/NO U</v>
      </c>
      <c r="LQ1" s="16" t="str">
        <f t="shared" si="5"/>
        <v>sawnwood, beam, softwood, raw, kiln dried (u=20%), at sawmill/m3/SE U</v>
      </c>
      <c r="LR1" s="16" t="str">
        <f t="shared" si="5"/>
        <v>sawnwood, beam, softwood, raw, kiln dried (u=20%), at sawmill_631/CH U</v>
      </c>
      <c r="LS1" s="16"/>
      <c r="LT1" s="16"/>
      <c r="LU1" s="104" t="str">
        <f t="shared" si="5"/>
        <v>fibreboard soft, at plant (u=7%)_631/CH U</v>
      </c>
      <c r="LV1" s="105" t="str">
        <f t="shared" si="5"/>
        <v>fibreboard, soft, from wet &amp; dry processes, at plant/m3/AT U</v>
      </c>
      <c r="LW1" s="105" t="str">
        <f t="shared" si="5"/>
        <v>fibreboard, soft, from wet &amp; dry processes, at plant/m3/DE U</v>
      </c>
      <c r="LX1" s="105" t="str">
        <f t="shared" si="5"/>
        <v>fibreboard, soft, from wet &amp; dry processes, at plant/m3/FI U</v>
      </c>
      <c r="LY1" s="105" t="str">
        <f t="shared" si="5"/>
        <v>fibreboard, soft, from wet &amp; dry processes, at plant/m3/FR U</v>
      </c>
      <c r="LZ1" s="105" t="str">
        <f t="shared" si="5"/>
        <v>fibreboard, soft, from wet &amp; dry processes, at plant/m3/HU U</v>
      </c>
      <c r="MA1" s="105" t="str">
        <f t="shared" si="5"/>
        <v>fibreboard, soft, from wet &amp; dry processes, at plant/m3/IT U</v>
      </c>
      <c r="MB1" s="105" t="str">
        <f t="shared" si="5"/>
        <v>fibreboard, soft, from wet &amp; dry processes, at plant/m3/NO U</v>
      </c>
      <c r="MC1" s="106" t="str">
        <f t="shared" si="5"/>
        <v>fibreboard, soft, from wet &amp; dry processes, at plant/m3/SE U</v>
      </c>
      <c r="MD1" s="16"/>
      <c r="ME1" s="16"/>
      <c r="MF1" s="16" t="str">
        <f t="shared" si="5"/>
        <v>glued laminated timber, indoor use, at plant/m3/AT U</v>
      </c>
      <c r="MG1" s="16" t="str">
        <f>MG143</f>
        <v>glued laminated timber, indoor use, at plant/m3/DE U</v>
      </c>
      <c r="MH1" s="16" t="str">
        <f t="shared" si="5"/>
        <v>glued laminated timber, indoor use, at plant/m3/FI U</v>
      </c>
      <c r="MI1" s="16" t="str">
        <f t="shared" si="5"/>
        <v>glued laminated timber, indoor use, at plant/m3/FR U</v>
      </c>
      <c r="MJ1" s="16" t="str">
        <f t="shared" si="5"/>
        <v>glued laminated timber, indoor use, at plant/m3/HU U</v>
      </c>
      <c r="MK1" s="16" t="str">
        <f t="shared" si="5"/>
        <v>glued laminated timber, indoor use, at plant/m3/IT U</v>
      </c>
      <c r="ML1" s="16" t="str">
        <f t="shared" si="5"/>
        <v>glued laminated timber, indoor use, at plant/m3/NO U</v>
      </c>
      <c r="MM1" s="16" t="str">
        <f t="shared" si="5"/>
        <v>glued laminated timber, indoor use, at plant/m3/SE U</v>
      </c>
      <c r="MN1" s="16" t="str">
        <f t="shared" si="5"/>
        <v>glued laminated timber, indoor use, at plant_631/m3/CH U</v>
      </c>
      <c r="MO1" s="16" t="str">
        <f t="shared" si="5"/>
        <v>glued laminated timber, outdoor use, at plant/m3/AT U</v>
      </c>
      <c r="MP1" s="16" t="str">
        <f t="shared" si="5"/>
        <v>glued laminated timber, outdoor use, at plant/m3/DE U</v>
      </c>
      <c r="MQ1" s="16" t="str">
        <f t="shared" si="5"/>
        <v>glued laminated timber, outdoor use, at plant/m3/FI U</v>
      </c>
      <c r="MR1" s="16" t="str">
        <f t="shared" si="5"/>
        <v>glued laminated timber, outdoor use, at plant/m3/FR U</v>
      </c>
      <c r="MS1" s="16" t="str">
        <f t="shared" si="5"/>
        <v>glued laminated timber, outdoor use, at plant/m3/HU U</v>
      </c>
      <c r="MT1" s="16" t="str">
        <f t="shared" si="5"/>
        <v>glued laminated timber, outdoor use, at plant/m3/IT U</v>
      </c>
      <c r="MU1" s="16" t="str">
        <f t="shared" si="5"/>
        <v>glued laminated timber, outdoor use, at plant/m3/NO U</v>
      </c>
      <c r="MV1" s="16" t="str">
        <f t="shared" si="5"/>
        <v>glued laminated timber, outdoor use, at plant/m3/SE U</v>
      </c>
      <c r="MW1" s="16" t="str">
        <f t="shared" si="5"/>
        <v>glued laminated timber, outdoor use, at plant_631/m3/CH U</v>
      </c>
      <c r="MX1" s="16"/>
      <c r="MY1" s="16"/>
      <c r="MZ1" s="104" t="str">
        <f t="shared" si="5"/>
        <v>particleboard 18 mm, average glue mix, melamine faced, at plant/AT U</v>
      </c>
      <c r="NA1" s="105" t="str">
        <f t="shared" si="5"/>
        <v>particleboard 18 mm, average glue mix, melamine faced, at plant/CH U</v>
      </c>
      <c r="NB1" s="105" t="str">
        <f t="shared" si="5"/>
        <v>particleboard 18 mm, average glue mix, melamine faced, at plant/DE U</v>
      </c>
      <c r="NC1" s="105" t="str">
        <f t="shared" si="5"/>
        <v>particleboard 18 mm, average glue mix, melamine faced, at plant/FI U</v>
      </c>
      <c r="ND1" s="105" t="str">
        <f t="shared" si="5"/>
        <v>particleboard 18 mm, average glue mix, melamine faced, at plant/FR U</v>
      </c>
      <c r="NE1" s="105" t="str">
        <f t="shared" si="5"/>
        <v>particleboard 18 mm, average glue mix, melamine faced, at plant/HU U</v>
      </c>
      <c r="NF1" s="105" t="str">
        <f t="shared" si="5"/>
        <v>particleboard 18 mm, average glue mix, melamine faced, at plant/IT U</v>
      </c>
      <c r="NG1" s="105" t="str">
        <f t="shared" si="5"/>
        <v>particleboard 18 mm, average glue mix, melamine faced, at plant/NO U</v>
      </c>
      <c r="NH1" s="105" t="str">
        <f t="shared" si="5"/>
        <v>particleboard 18 mm, average glue mix, melamine faced, at plant/SE U</v>
      </c>
      <c r="NI1" s="105" t="str">
        <f t="shared" si="5"/>
        <v>particleboard, uncoated, average glue mix, at plant/AT U</v>
      </c>
      <c r="NJ1" s="105" t="str">
        <f t="shared" si="5"/>
        <v>particleboard, uncoated, average glue mix, at plant/CH U</v>
      </c>
      <c r="NK1" s="105" t="str">
        <f t="shared" si="5"/>
        <v>particleboard, uncoated, average glue mix, at plant/DE U</v>
      </c>
      <c r="NL1" s="105" t="str">
        <f t="shared" si="5"/>
        <v>particleboard, uncoated, average glue mix, at plant/FI U</v>
      </c>
      <c r="NM1" s="105" t="str">
        <f t="shared" si="5"/>
        <v>particleboard, uncoated, average glue mix, at plant/FR U</v>
      </c>
      <c r="NN1" s="105" t="str">
        <f t="shared" si="5"/>
        <v>particleboard, uncoated, average glue mix, at plant/HU U</v>
      </c>
      <c r="NO1" s="105" t="str">
        <f t="shared" si="5"/>
        <v>particleboard, uncoated, average glue mix, at plant/IT U</v>
      </c>
      <c r="NP1" s="105" t="str">
        <f t="shared" si="5"/>
        <v>particleboard, uncoated, average glue mix, at plant/NO U</v>
      </c>
      <c r="NQ1" s="105" t="str">
        <f t="shared" si="5"/>
        <v>particleboard, uncoated, average glue mix, at plant/SE U</v>
      </c>
      <c r="NR1" s="105"/>
      <c r="NS1" s="106"/>
      <c r="NT1" s="16"/>
      <c r="NU1" s="16"/>
      <c r="NV1" s="16" t="str">
        <f t="shared" si="5"/>
        <v>disposal, glue-laminated timber/kg/CH U</v>
      </c>
      <c r="NW1" s="16" t="str">
        <f t="shared" si="5"/>
        <v>disposal, fibreboard, soft/kg/CH U</v>
      </c>
      <c r="NX1" s="16" t="str">
        <f t="shared" ref="NX1:PC1" si="6">NX143</f>
        <v>disposal, sawn timber, hardwood, air-dried/kg/CH U</v>
      </c>
      <c r="NY1" s="16" t="str">
        <f t="shared" si="6"/>
        <v>disposal, sawn timber, hardwood, air-/kiln-dried/kg/CH U</v>
      </c>
      <c r="NZ1" s="16"/>
      <c r="OA1" s="16" t="str">
        <f t="shared" si="6"/>
        <v>disposal, softwood, air-dried/kg/CH U</v>
      </c>
      <c r="OB1" s="16" t="str">
        <f t="shared" si="6"/>
        <v>disposal, softwood, kiln-dried/kg/CH U</v>
      </c>
      <c r="OC1" s="16"/>
      <c r="OD1" s="16" t="str">
        <f t="shared" si="6"/>
        <v>disposal, particle board, outdoor application/kg/CH U</v>
      </c>
      <c r="OE1" s="16" t="str">
        <f t="shared" si="6"/>
        <v>disposal, particle board, indoor application/kg/CH U</v>
      </c>
      <c r="OF1" s="16" t="str">
        <f t="shared" si="6"/>
        <v>Transport, lorry &gt;16t, fleet average/RER U</v>
      </c>
      <c r="OG1" s="16" t="str">
        <f t="shared" si="6"/>
        <v>Transport, freight, rail/RER U</v>
      </c>
      <c r="OH1" s="16" t="str">
        <f t="shared" si="6"/>
        <v>Transport, lorry 20-28t, fleet average/CH U</v>
      </c>
      <c r="OI1" s="16" t="str">
        <f t="shared" si="6"/>
        <v>Transport, freight, rail/CH U</v>
      </c>
      <c r="OJ1" s="16" t="str">
        <f t="shared" si="6"/>
        <v>Impact category</v>
      </c>
      <c r="OK1" s="16" t="str">
        <f t="shared" si="6"/>
        <v>Unit</v>
      </c>
      <c r="OL1" s="16" t="str">
        <f t="shared" si="6"/>
        <v>sawlog and veneer log, hardwood, sustainable forest management, measured as solid wood under bark, at forest road/m3/AT U</v>
      </c>
      <c r="OM1" s="16" t="str">
        <f t="shared" si="6"/>
        <v>sawlog and veneer log, hardwood, sustainable forest management, measured as solid wood under bark, at forest road/m3/DE U</v>
      </c>
      <c r="ON1" s="16" t="str">
        <f t="shared" si="6"/>
        <v>sawlog and veneer log, hardwood, sustainable forest management, measured as solid wood under bark, at forest road/m3/FI U</v>
      </c>
      <c r="OO1" s="16" t="str">
        <f t="shared" si="6"/>
        <v>sawlog and veneer log, hardwood, sustainable forest management, measured as solid wood under bark, at forest road/m3/FR U</v>
      </c>
      <c r="OP1" s="16" t="str">
        <f t="shared" si="6"/>
        <v>sawlog and veneer log, hardwood, sustainable forest management, measured as solid wood under bark, at forest road/m3/HU U</v>
      </c>
      <c r="OQ1" s="16" t="str">
        <f t="shared" si="6"/>
        <v>sawlog and veneer log, hardwood, sustainable forest management, measured as solid wood under bark, at forest road/m3/IT U</v>
      </c>
      <c r="OR1" s="16" t="str">
        <f t="shared" si="6"/>
        <v>sawlog and veneer log, hardwood, sustainable forest management, measured as solid wood under bark, at forest road/m3/NO U</v>
      </c>
      <c r="OS1" s="16" t="str">
        <f t="shared" si="6"/>
        <v>sawlog and veneer log, hardwood, sustainable forest management, measured as solid wood under bark, at forest road/m3/SE U</v>
      </c>
      <c r="OT1" s="16" t="str">
        <f t="shared" si="6"/>
        <v>sawlog and veneer log, hardwood, sustainable forest management, measured as solid wood under bark, at forest road_631/CH U</v>
      </c>
      <c r="OU1" s="16" t="str">
        <f t="shared" si="6"/>
        <v>sawlog and veneer log, softwood, sustainable forest management, measured as solid wood under bark, at forest road/m3/AT U</v>
      </c>
      <c r="OV1" s="16" t="str">
        <f t="shared" si="6"/>
        <v>sawlog and veneer log, softwood, sustainable forest management, measured as solid wood under bark, at forest road/m3/DE U</v>
      </c>
      <c r="OW1" s="16" t="str">
        <f t="shared" si="6"/>
        <v>sawlog and veneer log, softwood, sustainable forest management, measured as solid wood under bark, at forest road/m3/FI U</v>
      </c>
      <c r="OX1" s="16" t="str">
        <f t="shared" si="6"/>
        <v>sawlog and veneer log, softwood, sustainable forest management, measured as solid wood under bark, at forest road/m3/FR U</v>
      </c>
      <c r="OY1" s="16" t="str">
        <f t="shared" si="6"/>
        <v>sawlog and veneer log, softwood, sustainable forest management, measured as solid wood under bark, at forest road/m3/HU U</v>
      </c>
      <c r="OZ1" s="16" t="str">
        <f t="shared" si="6"/>
        <v>sawlog and veneer log, softwood, sustainable forest management, measured as solid wood under bark, at forest road/m3/IT U</v>
      </c>
      <c r="PA1" s="16" t="str">
        <f t="shared" si="6"/>
        <v>sawlog and veneer log, softwood, sustainable forest management, measured as solid wood under bark, at forest road/m3/NO U</v>
      </c>
      <c r="PB1" s="16" t="str">
        <f t="shared" si="6"/>
        <v>sawlog and veneer log, softwood, sustainable forest management, measured as solid wood under bark, at forest road/m3/SE U</v>
      </c>
      <c r="PC1" s="16" t="str">
        <f t="shared" si="6"/>
        <v>sawlog and veneer log, softwood, sustainable forest management, measured as solid wood under bark, at forest road_631/CH U</v>
      </c>
    </row>
    <row r="2" spans="1:419" s="17" customFormat="1">
      <c r="B2" s="17" t="s">
        <v>1166</v>
      </c>
      <c r="C2" s="99" t="str">
        <f>IF(ISERROR(SEARCH("hardwood",C1)),IF(ISERROR(SEARCH("softwood",C1)),"", "softwood"),"hardwood")</f>
        <v>hardwood</v>
      </c>
      <c r="D2" s="16" t="str">
        <f t="shared" ref="D2:BO2" si="7">IF(ISERROR(SEARCH("hardwood",D1)),IF(ISERROR(SEARCH("softwood",D1)),"", "softwood"),"hardwood")</f>
        <v>hardwood</v>
      </c>
      <c r="E2" s="16" t="str">
        <f t="shared" si="7"/>
        <v>hardwood</v>
      </c>
      <c r="F2" s="16" t="str">
        <f t="shared" si="7"/>
        <v>hardwood</v>
      </c>
      <c r="G2" s="16" t="str">
        <f t="shared" si="7"/>
        <v>hardwood</v>
      </c>
      <c r="H2" s="16" t="str">
        <f t="shared" si="7"/>
        <v>hardwood</v>
      </c>
      <c r="I2" s="16" t="str">
        <f t="shared" si="7"/>
        <v>hardwood</v>
      </c>
      <c r="J2" s="16" t="str">
        <f t="shared" si="7"/>
        <v>hardwood</v>
      </c>
      <c r="K2" s="16" t="str">
        <f t="shared" si="7"/>
        <v>hardwood</v>
      </c>
      <c r="L2" s="16" t="str">
        <f t="shared" si="7"/>
        <v>hardwood</v>
      </c>
      <c r="M2" s="16" t="str">
        <f t="shared" si="7"/>
        <v>hardwood</v>
      </c>
      <c r="N2" s="16" t="str">
        <f t="shared" si="7"/>
        <v>hardwood</v>
      </c>
      <c r="O2" s="16" t="str">
        <f t="shared" si="7"/>
        <v>hardwood</v>
      </c>
      <c r="P2" s="16" t="str">
        <f t="shared" si="7"/>
        <v>hardwood</v>
      </c>
      <c r="Q2" s="16" t="str">
        <f t="shared" si="7"/>
        <v>hardwood</v>
      </c>
      <c r="R2" s="16" t="str">
        <f t="shared" si="7"/>
        <v>hardwood</v>
      </c>
      <c r="S2" s="16" t="str">
        <f t="shared" si="7"/>
        <v>hardwood</v>
      </c>
      <c r="T2" s="16" t="str">
        <f t="shared" si="7"/>
        <v>hardwood</v>
      </c>
      <c r="U2" s="16" t="str">
        <f t="shared" si="7"/>
        <v>hardwood</v>
      </c>
      <c r="V2" s="16" t="str">
        <f t="shared" si="7"/>
        <v>hardwood</v>
      </c>
      <c r="W2" s="16" t="str">
        <f t="shared" si="7"/>
        <v>hardwood</v>
      </c>
      <c r="X2" s="16" t="str">
        <f t="shared" si="7"/>
        <v>hardwood</v>
      </c>
      <c r="Y2" s="16" t="str">
        <f t="shared" si="7"/>
        <v>hardwood</v>
      </c>
      <c r="Z2" s="16" t="str">
        <f t="shared" si="7"/>
        <v>hardwood</v>
      </c>
      <c r="AA2" s="16" t="str">
        <f t="shared" si="7"/>
        <v>hardwood</v>
      </c>
      <c r="AB2" s="16" t="str">
        <f t="shared" si="7"/>
        <v>hardwood</v>
      </c>
      <c r="AC2" s="16" t="str">
        <f t="shared" si="7"/>
        <v>hardwood</v>
      </c>
      <c r="AD2" s="16" t="str">
        <f t="shared" si="7"/>
        <v>hardwood</v>
      </c>
      <c r="AE2" s="16" t="str">
        <f t="shared" si="7"/>
        <v>hardwood</v>
      </c>
      <c r="AF2" s="16" t="str">
        <f t="shared" si="7"/>
        <v>hardwood</v>
      </c>
      <c r="AG2" s="16" t="str">
        <f t="shared" si="7"/>
        <v>hardwood</v>
      </c>
      <c r="AH2" s="16" t="str">
        <f t="shared" si="7"/>
        <v>hardwood</v>
      </c>
      <c r="AI2" s="16" t="str">
        <f t="shared" si="7"/>
        <v>hardwood</v>
      </c>
      <c r="AJ2" s="16" t="str">
        <f t="shared" si="7"/>
        <v>hardwood</v>
      </c>
      <c r="AK2" s="16" t="str">
        <f t="shared" si="7"/>
        <v>hardwood</v>
      </c>
      <c r="AL2" s="16" t="str">
        <f t="shared" si="7"/>
        <v>hardwood</v>
      </c>
      <c r="AM2" s="16" t="str">
        <f t="shared" si="7"/>
        <v>hardwood</v>
      </c>
      <c r="AN2" s="16" t="str">
        <f t="shared" si="7"/>
        <v>hardwood</v>
      </c>
      <c r="AO2" s="16" t="str">
        <f t="shared" si="7"/>
        <v>hardwood</v>
      </c>
      <c r="AP2" s="16" t="str">
        <f t="shared" si="7"/>
        <v>hardwood</v>
      </c>
      <c r="AQ2" s="16" t="str">
        <f t="shared" si="7"/>
        <v>hardwood</v>
      </c>
      <c r="AR2" s="16" t="str">
        <f t="shared" si="7"/>
        <v>hardwood</v>
      </c>
      <c r="AS2" s="16" t="str">
        <f t="shared" si="7"/>
        <v>hardwood</v>
      </c>
      <c r="AT2" s="16" t="str">
        <f t="shared" si="7"/>
        <v>hardwood</v>
      </c>
      <c r="AU2" s="16" t="str">
        <f t="shared" si="7"/>
        <v>hardwood</v>
      </c>
      <c r="AV2" s="16" t="str">
        <f t="shared" si="7"/>
        <v>hardwood</v>
      </c>
      <c r="AW2" s="16" t="str">
        <f t="shared" si="7"/>
        <v>hardwood</v>
      </c>
      <c r="AX2" s="16" t="str">
        <f t="shared" si="7"/>
        <v>hardwood</v>
      </c>
      <c r="AY2" s="16" t="str">
        <f t="shared" si="7"/>
        <v>hardwood</v>
      </c>
      <c r="AZ2" s="16" t="str">
        <f t="shared" si="7"/>
        <v>hardwood</v>
      </c>
      <c r="BA2" s="16" t="str">
        <f t="shared" si="7"/>
        <v>hardwood</v>
      </c>
      <c r="BB2" s="16" t="str">
        <f t="shared" si="7"/>
        <v>hardwood</v>
      </c>
      <c r="BC2" s="16" t="str">
        <f t="shared" si="7"/>
        <v>hardwood</v>
      </c>
      <c r="BD2" s="16" t="str">
        <f t="shared" si="7"/>
        <v>hardwood</v>
      </c>
      <c r="BE2" s="16" t="str">
        <f t="shared" si="7"/>
        <v>softwood</v>
      </c>
      <c r="BF2" s="16" t="str">
        <f t="shared" si="7"/>
        <v>softwood</v>
      </c>
      <c r="BG2" s="16" t="str">
        <f t="shared" si="7"/>
        <v>softwood</v>
      </c>
      <c r="BH2" s="16" t="str">
        <f t="shared" si="7"/>
        <v>softwood</v>
      </c>
      <c r="BI2" s="16" t="str">
        <f t="shared" si="7"/>
        <v>softwood</v>
      </c>
      <c r="BJ2" s="16" t="str">
        <f t="shared" si="7"/>
        <v>softwood</v>
      </c>
      <c r="BK2" s="16" t="str">
        <f t="shared" si="7"/>
        <v>softwood</v>
      </c>
      <c r="BL2" s="16" t="str">
        <f t="shared" si="7"/>
        <v>softwood</v>
      </c>
      <c r="BM2" s="16" t="str">
        <f t="shared" si="7"/>
        <v>softwood</v>
      </c>
      <c r="BN2" s="16" t="str">
        <f t="shared" si="7"/>
        <v>softwood</v>
      </c>
      <c r="BO2" s="16" t="str">
        <f t="shared" si="7"/>
        <v>softwood</v>
      </c>
      <c r="BP2" s="16" t="str">
        <f t="shared" ref="BP2:EA2" si="8">IF(ISERROR(SEARCH("hardwood",BP1)),IF(ISERROR(SEARCH("softwood",BP1)),"", "softwood"),"hardwood")</f>
        <v>softwood</v>
      </c>
      <c r="BQ2" s="16" t="str">
        <f t="shared" si="8"/>
        <v>softwood</v>
      </c>
      <c r="BR2" s="16" t="str">
        <f t="shared" si="8"/>
        <v>softwood</v>
      </c>
      <c r="BS2" s="16" t="str">
        <f t="shared" si="8"/>
        <v>softwood</v>
      </c>
      <c r="BT2" s="16" t="str">
        <f t="shared" si="8"/>
        <v>softwood</v>
      </c>
      <c r="BU2" s="16" t="str">
        <f t="shared" si="8"/>
        <v>softwood</v>
      </c>
      <c r="BV2" s="16" t="str">
        <f t="shared" si="8"/>
        <v>softwood</v>
      </c>
      <c r="BW2" s="16" t="str">
        <f t="shared" si="8"/>
        <v>softwood</v>
      </c>
      <c r="BX2" s="16" t="str">
        <f t="shared" si="8"/>
        <v>softwood</v>
      </c>
      <c r="BY2" s="16" t="str">
        <f t="shared" si="8"/>
        <v>softwood</v>
      </c>
      <c r="BZ2" s="16" t="str">
        <f t="shared" si="8"/>
        <v>softwood</v>
      </c>
      <c r="CA2" s="16" t="str">
        <f t="shared" si="8"/>
        <v>softwood</v>
      </c>
      <c r="CB2" s="16" t="str">
        <f t="shared" si="8"/>
        <v>softwood</v>
      </c>
      <c r="CC2" s="16" t="str">
        <f t="shared" si="8"/>
        <v>softwood</v>
      </c>
      <c r="CD2" s="16" t="str">
        <f t="shared" si="8"/>
        <v>softwood</v>
      </c>
      <c r="CE2" s="16" t="str">
        <f t="shared" si="8"/>
        <v>softwood</v>
      </c>
      <c r="CF2" s="16" t="str">
        <f t="shared" si="8"/>
        <v>softwood</v>
      </c>
      <c r="CG2" s="16" t="str">
        <f t="shared" si="8"/>
        <v>softwood</v>
      </c>
      <c r="CH2" s="16" t="str">
        <f t="shared" si="8"/>
        <v>softwood</v>
      </c>
      <c r="CI2" s="16" t="str">
        <f t="shared" si="8"/>
        <v>softwood</v>
      </c>
      <c r="CJ2" s="16" t="str">
        <f t="shared" si="8"/>
        <v>softwood</v>
      </c>
      <c r="CK2" s="16" t="str">
        <f t="shared" si="8"/>
        <v>softwood</v>
      </c>
      <c r="CL2" s="16" t="str">
        <f t="shared" si="8"/>
        <v>softwood</v>
      </c>
      <c r="CM2" s="16" t="str">
        <f t="shared" si="8"/>
        <v>softwood</v>
      </c>
      <c r="CN2" s="16" t="str">
        <f t="shared" si="8"/>
        <v>softwood</v>
      </c>
      <c r="CO2" s="16" t="str">
        <f t="shared" si="8"/>
        <v>softwood</v>
      </c>
      <c r="CP2" s="16" t="str">
        <f t="shared" si="8"/>
        <v>softwood</v>
      </c>
      <c r="CQ2" s="16" t="str">
        <f t="shared" si="8"/>
        <v>softwood</v>
      </c>
      <c r="CR2" s="16" t="str">
        <f t="shared" si="8"/>
        <v>softwood</v>
      </c>
      <c r="CS2" s="16" t="str">
        <f t="shared" si="8"/>
        <v>softwood</v>
      </c>
      <c r="CT2" s="16" t="str">
        <f t="shared" si="8"/>
        <v>softwood</v>
      </c>
      <c r="CU2" s="16" t="str">
        <f t="shared" si="8"/>
        <v>softwood</v>
      </c>
      <c r="CV2" s="16" t="str">
        <f t="shared" si="8"/>
        <v>softwood</v>
      </c>
      <c r="CW2" s="16" t="str">
        <f t="shared" si="8"/>
        <v>softwood</v>
      </c>
      <c r="CX2" s="16" t="str">
        <f t="shared" si="8"/>
        <v>softwood</v>
      </c>
      <c r="CY2" s="16" t="str">
        <f t="shared" si="8"/>
        <v>softwood</v>
      </c>
      <c r="CZ2" s="16" t="str">
        <f t="shared" si="8"/>
        <v>softwood</v>
      </c>
      <c r="DA2" s="16" t="str">
        <f t="shared" si="8"/>
        <v>softwood</v>
      </c>
      <c r="DB2" s="16" t="str">
        <f t="shared" si="8"/>
        <v>softwood</v>
      </c>
      <c r="DC2" s="16" t="str">
        <f t="shared" si="8"/>
        <v>softwood</v>
      </c>
      <c r="DD2" s="16" t="str">
        <f t="shared" si="8"/>
        <v>softwood</v>
      </c>
      <c r="DE2" s="16" t="str">
        <f t="shared" si="8"/>
        <v>softwood</v>
      </c>
      <c r="DF2" s="16" t="str">
        <f t="shared" si="8"/>
        <v>softwood</v>
      </c>
      <c r="DG2" s="16" t="str">
        <f t="shared" si="8"/>
        <v/>
      </c>
      <c r="DH2" s="16" t="str">
        <f t="shared" si="8"/>
        <v/>
      </c>
      <c r="DI2" s="16" t="str">
        <f t="shared" si="8"/>
        <v>hardwood</v>
      </c>
      <c r="DJ2" s="16" t="str">
        <f t="shared" si="8"/>
        <v>hardwood</v>
      </c>
      <c r="DK2" s="16" t="str">
        <f t="shared" si="8"/>
        <v>hardwood</v>
      </c>
      <c r="DL2" s="16" t="str">
        <f t="shared" si="8"/>
        <v>hardwood</v>
      </c>
      <c r="DM2" s="16" t="str">
        <f t="shared" si="8"/>
        <v>hardwood</v>
      </c>
      <c r="DN2" s="16" t="str">
        <f t="shared" si="8"/>
        <v>hardwood</v>
      </c>
      <c r="DO2" s="16" t="str">
        <f t="shared" si="8"/>
        <v>hardwood</v>
      </c>
      <c r="DP2" s="16" t="str">
        <f t="shared" si="8"/>
        <v>hardwood</v>
      </c>
      <c r="DQ2" s="16" t="str">
        <f t="shared" si="8"/>
        <v>hardwood</v>
      </c>
      <c r="DR2" s="16" t="str">
        <f t="shared" si="8"/>
        <v>hardwood</v>
      </c>
      <c r="DS2" s="16" t="str">
        <f t="shared" si="8"/>
        <v>hardwood</v>
      </c>
      <c r="DT2" s="16" t="str">
        <f t="shared" si="8"/>
        <v>hardwood</v>
      </c>
      <c r="DU2" s="16" t="str">
        <f t="shared" si="8"/>
        <v>hardwood</v>
      </c>
      <c r="DV2" s="16" t="str">
        <f t="shared" si="8"/>
        <v>hardwood</v>
      </c>
      <c r="DW2" s="16" t="str">
        <f t="shared" si="8"/>
        <v>hardwood</v>
      </c>
      <c r="DX2" s="16" t="str">
        <f t="shared" si="8"/>
        <v>hardwood</v>
      </c>
      <c r="DY2" s="16" t="str">
        <f t="shared" si="8"/>
        <v>hardwood</v>
      </c>
      <c r="DZ2" s="16" t="str">
        <f t="shared" si="8"/>
        <v>hardwood</v>
      </c>
      <c r="EA2" s="16" t="str">
        <f t="shared" si="8"/>
        <v>hardwood</v>
      </c>
      <c r="EB2" s="16" t="str">
        <f t="shared" ref="EB2:GM2" si="9">IF(ISERROR(SEARCH("hardwood",EB1)),IF(ISERROR(SEARCH("softwood",EB1)),"", "softwood"),"hardwood")</f>
        <v>hardwood</v>
      </c>
      <c r="EC2" s="16" t="str">
        <f t="shared" si="9"/>
        <v>hardwood</v>
      </c>
      <c r="ED2" s="16" t="str">
        <f t="shared" si="9"/>
        <v>hardwood</v>
      </c>
      <c r="EE2" s="16" t="str">
        <f t="shared" si="9"/>
        <v>hardwood</v>
      </c>
      <c r="EF2" s="16" t="str">
        <f t="shared" si="9"/>
        <v>hardwood</v>
      </c>
      <c r="EG2" s="16" t="str">
        <f t="shared" si="9"/>
        <v>hardwood</v>
      </c>
      <c r="EH2" s="16" t="str">
        <f t="shared" si="9"/>
        <v>hardwood</v>
      </c>
      <c r="EI2" s="16" t="str">
        <f t="shared" si="9"/>
        <v>hardwood</v>
      </c>
      <c r="EJ2" s="16" t="str">
        <f t="shared" si="9"/>
        <v>hardwood</v>
      </c>
      <c r="EK2" s="16" t="str">
        <f t="shared" si="9"/>
        <v>hardwood</v>
      </c>
      <c r="EL2" s="16" t="str">
        <f t="shared" si="9"/>
        <v>hardwood</v>
      </c>
      <c r="EM2" s="16" t="str">
        <f t="shared" si="9"/>
        <v>hardwood</v>
      </c>
      <c r="EN2" s="16" t="str">
        <f t="shared" si="9"/>
        <v>hardwood</v>
      </c>
      <c r="EO2" s="16" t="str">
        <f t="shared" si="9"/>
        <v>hardwood</v>
      </c>
      <c r="EP2" s="16" t="str">
        <f t="shared" si="9"/>
        <v>hardwood</v>
      </c>
      <c r="EQ2" s="16" t="str">
        <f t="shared" si="9"/>
        <v>hardwood</v>
      </c>
      <c r="ER2" s="16" t="str">
        <f t="shared" si="9"/>
        <v>hardwood</v>
      </c>
      <c r="ES2" s="16" t="str">
        <f t="shared" si="9"/>
        <v>hardwood</v>
      </c>
      <c r="ET2" s="16" t="str">
        <f t="shared" si="9"/>
        <v>hardwood</v>
      </c>
      <c r="EU2" s="16" t="str">
        <f t="shared" si="9"/>
        <v>hardwood</v>
      </c>
      <c r="EV2" s="16" t="str">
        <f t="shared" si="9"/>
        <v>hardwood</v>
      </c>
      <c r="EW2" s="16" t="str">
        <f t="shared" si="9"/>
        <v>hardwood</v>
      </c>
      <c r="EX2" s="16" t="str">
        <f t="shared" si="9"/>
        <v>hardwood</v>
      </c>
      <c r="EY2" s="16" t="str">
        <f t="shared" si="9"/>
        <v>hardwood</v>
      </c>
      <c r="EZ2" s="16" t="str">
        <f t="shared" si="9"/>
        <v>hardwood</v>
      </c>
      <c r="FA2" s="16" t="str">
        <f t="shared" si="9"/>
        <v>hardwood</v>
      </c>
      <c r="FB2" s="16" t="str">
        <f t="shared" si="9"/>
        <v>hardwood</v>
      </c>
      <c r="FC2" s="16" t="str">
        <f t="shared" si="9"/>
        <v>hardwood</v>
      </c>
      <c r="FD2" s="16" t="str">
        <f t="shared" si="9"/>
        <v>hardwood</v>
      </c>
      <c r="FE2" s="16" t="str">
        <f t="shared" si="9"/>
        <v>hardwood</v>
      </c>
      <c r="FF2" s="16" t="str">
        <f t="shared" si="9"/>
        <v>hardwood</v>
      </c>
      <c r="FG2" s="16" t="str">
        <f t="shared" si="9"/>
        <v>hardwood</v>
      </c>
      <c r="FH2" s="16" t="str">
        <f t="shared" si="9"/>
        <v>hardwood</v>
      </c>
      <c r="FI2" s="16" t="str">
        <f t="shared" si="9"/>
        <v>hardwood</v>
      </c>
      <c r="FJ2" s="16" t="str">
        <f t="shared" si="9"/>
        <v>hardwood</v>
      </c>
      <c r="FK2" s="16" t="str">
        <f t="shared" si="9"/>
        <v>softwood</v>
      </c>
      <c r="FL2" s="16" t="str">
        <f t="shared" si="9"/>
        <v>softwood</v>
      </c>
      <c r="FM2" s="16" t="str">
        <f t="shared" si="9"/>
        <v>softwood</v>
      </c>
      <c r="FN2" s="16" t="str">
        <f t="shared" si="9"/>
        <v>softwood</v>
      </c>
      <c r="FO2" s="16" t="str">
        <f t="shared" si="9"/>
        <v>softwood</v>
      </c>
      <c r="FP2" s="16" t="str">
        <f t="shared" si="9"/>
        <v>softwood</v>
      </c>
      <c r="FQ2" s="16" t="str">
        <f t="shared" si="9"/>
        <v>softwood</v>
      </c>
      <c r="FR2" s="16" t="str">
        <f t="shared" si="9"/>
        <v>softwood</v>
      </c>
      <c r="FS2" s="16" t="str">
        <f t="shared" si="9"/>
        <v>softwood</v>
      </c>
      <c r="FT2" s="16" t="str">
        <f t="shared" si="9"/>
        <v>softwood</v>
      </c>
      <c r="FU2" s="16" t="str">
        <f t="shared" si="9"/>
        <v>softwood</v>
      </c>
      <c r="FV2" s="16" t="str">
        <f t="shared" si="9"/>
        <v>softwood</v>
      </c>
      <c r="FW2" s="16" t="str">
        <f t="shared" si="9"/>
        <v>softwood</v>
      </c>
      <c r="FX2" s="16" t="str">
        <f t="shared" si="9"/>
        <v>softwood</v>
      </c>
      <c r="FY2" s="16" t="str">
        <f t="shared" si="9"/>
        <v>softwood</v>
      </c>
      <c r="FZ2" s="16" t="str">
        <f t="shared" si="9"/>
        <v>softwood</v>
      </c>
      <c r="GA2" s="16" t="str">
        <f t="shared" si="9"/>
        <v>softwood</v>
      </c>
      <c r="GB2" s="16" t="str">
        <f t="shared" si="9"/>
        <v>softwood</v>
      </c>
      <c r="GC2" s="16" t="str">
        <f t="shared" si="9"/>
        <v>softwood</v>
      </c>
      <c r="GD2" s="16" t="str">
        <f t="shared" si="9"/>
        <v>softwood</v>
      </c>
      <c r="GE2" s="16" t="str">
        <f t="shared" si="9"/>
        <v>softwood</v>
      </c>
      <c r="GF2" s="16" t="str">
        <f t="shared" si="9"/>
        <v>softwood</v>
      </c>
      <c r="GG2" s="16" t="str">
        <f t="shared" si="9"/>
        <v>softwood</v>
      </c>
      <c r="GH2" s="16" t="str">
        <f t="shared" si="9"/>
        <v>softwood</v>
      </c>
      <c r="GI2" s="16" t="str">
        <f t="shared" si="9"/>
        <v>softwood</v>
      </c>
      <c r="GJ2" s="16" t="str">
        <f t="shared" si="9"/>
        <v>softwood</v>
      </c>
      <c r="GK2" s="16" t="str">
        <f t="shared" si="9"/>
        <v>softwood</v>
      </c>
      <c r="GL2" s="16" t="str">
        <f t="shared" si="9"/>
        <v>softwood</v>
      </c>
      <c r="GM2" s="16" t="str">
        <f t="shared" si="9"/>
        <v>softwood</v>
      </c>
      <c r="GN2" s="16" t="str">
        <f t="shared" ref="GN2:HN2" si="10">IF(ISERROR(SEARCH("hardwood",GN1)),IF(ISERROR(SEARCH("softwood",GN1)),"", "softwood"),"hardwood")</f>
        <v>softwood</v>
      </c>
      <c r="GO2" s="16" t="str">
        <f t="shared" si="10"/>
        <v>softwood</v>
      </c>
      <c r="GP2" s="16" t="str">
        <f t="shared" si="10"/>
        <v>softwood</v>
      </c>
      <c r="GQ2" s="16" t="str">
        <f t="shared" si="10"/>
        <v>softwood</v>
      </c>
      <c r="GR2" s="16" t="str">
        <f t="shared" si="10"/>
        <v>softwood</v>
      </c>
      <c r="GS2" s="16" t="str">
        <f t="shared" si="10"/>
        <v>softwood</v>
      </c>
      <c r="GT2" s="16" t="str">
        <f t="shared" si="10"/>
        <v>softwood</v>
      </c>
      <c r="GU2" s="16" t="str">
        <f t="shared" si="10"/>
        <v>softwood</v>
      </c>
      <c r="GV2" s="16" t="str">
        <f t="shared" si="10"/>
        <v>softwood</v>
      </c>
      <c r="GW2" s="16" t="str">
        <f t="shared" si="10"/>
        <v>softwood</v>
      </c>
      <c r="GX2" s="16" t="str">
        <f t="shared" si="10"/>
        <v>softwood</v>
      </c>
      <c r="GY2" s="16" t="str">
        <f t="shared" si="10"/>
        <v>softwood</v>
      </c>
      <c r="GZ2" s="16" t="str">
        <f t="shared" si="10"/>
        <v>softwood</v>
      </c>
      <c r="HA2" s="16" t="str">
        <f t="shared" si="10"/>
        <v>softwood</v>
      </c>
      <c r="HB2" s="16" t="str">
        <f t="shared" si="10"/>
        <v>softwood</v>
      </c>
      <c r="HC2" s="16" t="str">
        <f t="shared" si="10"/>
        <v>softwood</v>
      </c>
      <c r="HD2" s="16" t="str">
        <f t="shared" si="10"/>
        <v>softwood</v>
      </c>
      <c r="HE2" s="16" t="str">
        <f t="shared" si="10"/>
        <v>softwood</v>
      </c>
      <c r="HF2" s="16" t="str">
        <f t="shared" si="10"/>
        <v>softwood</v>
      </c>
      <c r="HG2" s="16" t="str">
        <f t="shared" si="10"/>
        <v>softwood</v>
      </c>
      <c r="HH2" s="16" t="str">
        <f t="shared" si="10"/>
        <v>softwood</v>
      </c>
      <c r="HI2" s="16" t="str">
        <f t="shared" si="10"/>
        <v>softwood</v>
      </c>
      <c r="HJ2" s="16" t="str">
        <f t="shared" si="10"/>
        <v>softwood</v>
      </c>
      <c r="HK2" s="16" t="str">
        <f t="shared" si="10"/>
        <v>softwood</v>
      </c>
      <c r="HL2" s="16" t="str">
        <f t="shared" si="10"/>
        <v>softwood</v>
      </c>
      <c r="HM2" s="16" t="str">
        <f t="shared" si="10"/>
        <v/>
      </c>
      <c r="HN2" s="16" t="str">
        <f t="shared" si="10"/>
        <v/>
      </c>
      <c r="HO2" s="16" t="str">
        <f>IF(ISERROR(SEARCH("hardwood",HO1)),IF(ISERROR(SEARCH("softwood",HO1)),"", "softwood"),"hardwood")</f>
        <v>hardwood</v>
      </c>
      <c r="HP2" s="16" t="str">
        <f t="shared" ref="HP2:KA2" si="11">IF(ISERROR(SEARCH("hardwood",HP1)),IF(ISERROR(SEARCH("softwood",HP1)),"", "softwood"),"hardwood")</f>
        <v>hardwood</v>
      </c>
      <c r="HQ2" s="16" t="str">
        <f t="shared" si="11"/>
        <v>hardwood</v>
      </c>
      <c r="HR2" s="16" t="str">
        <f t="shared" si="11"/>
        <v>hardwood</v>
      </c>
      <c r="HS2" s="16" t="str">
        <f t="shared" si="11"/>
        <v>hardwood</v>
      </c>
      <c r="HT2" s="16" t="str">
        <f t="shared" si="11"/>
        <v>hardwood</v>
      </c>
      <c r="HU2" s="16" t="str">
        <f t="shared" si="11"/>
        <v>hardwood</v>
      </c>
      <c r="HV2" s="16" t="str">
        <f t="shared" si="11"/>
        <v>hardwood</v>
      </c>
      <c r="HW2" s="16" t="str">
        <f t="shared" si="11"/>
        <v>hardwood</v>
      </c>
      <c r="HX2" s="16" t="str">
        <f t="shared" si="11"/>
        <v>hardwood</v>
      </c>
      <c r="HY2" s="16" t="str">
        <f t="shared" si="11"/>
        <v>hardwood</v>
      </c>
      <c r="HZ2" s="16" t="str">
        <f t="shared" si="11"/>
        <v>hardwood</v>
      </c>
      <c r="IA2" s="16" t="str">
        <f t="shared" si="11"/>
        <v>hardwood</v>
      </c>
      <c r="IB2" s="16" t="str">
        <f t="shared" si="11"/>
        <v>hardwood</v>
      </c>
      <c r="IC2" s="16" t="str">
        <f t="shared" si="11"/>
        <v>hardwood</v>
      </c>
      <c r="ID2" s="16" t="str">
        <f t="shared" si="11"/>
        <v>hardwood</v>
      </c>
      <c r="IE2" s="16" t="str">
        <f t="shared" si="11"/>
        <v>hardwood</v>
      </c>
      <c r="IF2" s="16" t="str">
        <f t="shared" si="11"/>
        <v>hardwood</v>
      </c>
      <c r="IG2" s="16" t="str">
        <f t="shared" si="11"/>
        <v>hardwood</v>
      </c>
      <c r="IH2" s="16" t="str">
        <f t="shared" si="11"/>
        <v>hardwood</v>
      </c>
      <c r="II2" s="16" t="str">
        <f t="shared" si="11"/>
        <v>hardwood</v>
      </c>
      <c r="IJ2" s="16" t="str">
        <f t="shared" si="11"/>
        <v>hardwood</v>
      </c>
      <c r="IK2" s="16" t="str">
        <f t="shared" si="11"/>
        <v>hardwood</v>
      </c>
      <c r="IL2" s="16" t="str">
        <f t="shared" si="11"/>
        <v>hardwood</v>
      </c>
      <c r="IM2" s="16" t="str">
        <f t="shared" si="11"/>
        <v>hardwood</v>
      </c>
      <c r="IN2" s="16" t="str">
        <f t="shared" si="11"/>
        <v>hardwood</v>
      </c>
      <c r="IO2" s="16" t="str">
        <f t="shared" si="11"/>
        <v>hardwood</v>
      </c>
      <c r="IP2" s="16" t="str">
        <f t="shared" si="11"/>
        <v>hardwood</v>
      </c>
      <c r="IQ2" s="16" t="str">
        <f t="shared" si="11"/>
        <v>hardwood</v>
      </c>
      <c r="IR2" s="16" t="str">
        <f t="shared" si="11"/>
        <v>hardwood</v>
      </c>
      <c r="IS2" s="16" t="str">
        <f t="shared" si="11"/>
        <v>hardwood</v>
      </c>
      <c r="IT2" s="16" t="str">
        <f t="shared" si="11"/>
        <v>hardwood</v>
      </c>
      <c r="IU2" s="16" t="str">
        <f t="shared" si="11"/>
        <v>hardwood</v>
      </c>
      <c r="IV2" s="16" t="str">
        <f t="shared" si="11"/>
        <v>hardwood</v>
      </c>
      <c r="IW2" s="16" t="str">
        <f t="shared" si="11"/>
        <v>hardwood</v>
      </c>
      <c r="IX2" s="16" t="str">
        <f t="shared" si="11"/>
        <v>hardwood</v>
      </c>
      <c r="IY2" s="16" t="str">
        <f t="shared" si="11"/>
        <v>hardwood</v>
      </c>
      <c r="IZ2" s="16" t="str">
        <f t="shared" si="11"/>
        <v>hardwood</v>
      </c>
      <c r="JA2" s="16" t="str">
        <f t="shared" si="11"/>
        <v>hardwood</v>
      </c>
      <c r="JB2" s="16" t="str">
        <f t="shared" si="11"/>
        <v>hardwood</v>
      </c>
      <c r="JC2" s="16" t="str">
        <f t="shared" si="11"/>
        <v>hardwood</v>
      </c>
      <c r="JD2" s="16" t="str">
        <f t="shared" si="11"/>
        <v>hardwood</v>
      </c>
      <c r="JE2" s="16" t="str">
        <f t="shared" si="11"/>
        <v>hardwood</v>
      </c>
      <c r="JF2" s="16" t="str">
        <f t="shared" si="11"/>
        <v>hardwood</v>
      </c>
      <c r="JG2" s="16" t="str">
        <f t="shared" si="11"/>
        <v>hardwood</v>
      </c>
      <c r="JH2" s="16" t="str">
        <f t="shared" si="11"/>
        <v>hardwood</v>
      </c>
      <c r="JI2" s="16" t="str">
        <f t="shared" si="11"/>
        <v>hardwood</v>
      </c>
      <c r="JJ2" s="16" t="str">
        <f t="shared" si="11"/>
        <v>hardwood</v>
      </c>
      <c r="JK2" s="16" t="str">
        <f t="shared" si="11"/>
        <v>hardwood</v>
      </c>
      <c r="JL2" s="16" t="str">
        <f t="shared" si="11"/>
        <v>hardwood</v>
      </c>
      <c r="JM2" s="16" t="str">
        <f t="shared" si="11"/>
        <v>hardwood</v>
      </c>
      <c r="JN2" s="16" t="str">
        <f t="shared" si="11"/>
        <v>hardwood</v>
      </c>
      <c r="JO2" s="16" t="str">
        <f t="shared" si="11"/>
        <v>hardwood</v>
      </c>
      <c r="JP2" s="16" t="str">
        <f t="shared" si="11"/>
        <v>hardwood</v>
      </c>
      <c r="JQ2" s="16" t="str">
        <f t="shared" si="11"/>
        <v>softwood</v>
      </c>
      <c r="JR2" s="16" t="str">
        <f t="shared" si="11"/>
        <v>softwood</v>
      </c>
      <c r="JS2" s="16" t="str">
        <f t="shared" si="11"/>
        <v>softwood</v>
      </c>
      <c r="JT2" s="16" t="str">
        <f t="shared" si="11"/>
        <v>softwood</v>
      </c>
      <c r="JU2" s="16" t="str">
        <f t="shared" si="11"/>
        <v>softwood</v>
      </c>
      <c r="JV2" s="16" t="str">
        <f t="shared" si="11"/>
        <v>softwood</v>
      </c>
      <c r="JW2" s="16" t="str">
        <f t="shared" si="11"/>
        <v>softwood</v>
      </c>
      <c r="JX2" s="16" t="str">
        <f t="shared" si="11"/>
        <v>softwood</v>
      </c>
      <c r="JY2" s="16" t="str">
        <f t="shared" si="11"/>
        <v>softwood</v>
      </c>
      <c r="JZ2" s="16" t="str">
        <f t="shared" si="11"/>
        <v>softwood</v>
      </c>
      <c r="KA2" s="16" t="str">
        <f t="shared" si="11"/>
        <v>softwood</v>
      </c>
      <c r="KB2" s="16" t="str">
        <f t="shared" ref="KB2:LR2" si="12">IF(ISERROR(SEARCH("hardwood",KB1)),IF(ISERROR(SEARCH("softwood",KB1)),"", "softwood"),"hardwood")</f>
        <v>softwood</v>
      </c>
      <c r="KC2" s="16" t="str">
        <f t="shared" si="12"/>
        <v>softwood</v>
      </c>
      <c r="KD2" s="16" t="str">
        <f t="shared" si="12"/>
        <v>softwood</v>
      </c>
      <c r="KE2" s="16" t="str">
        <f t="shared" si="12"/>
        <v>softwood</v>
      </c>
      <c r="KF2" s="16" t="str">
        <f t="shared" si="12"/>
        <v>softwood</v>
      </c>
      <c r="KG2" s="16" t="str">
        <f t="shared" si="12"/>
        <v>softwood</v>
      </c>
      <c r="KH2" s="16" t="str">
        <f t="shared" si="12"/>
        <v>softwood</v>
      </c>
      <c r="KI2" s="16" t="str">
        <f t="shared" si="12"/>
        <v>softwood</v>
      </c>
      <c r="KJ2" s="16" t="str">
        <f t="shared" si="12"/>
        <v>softwood</v>
      </c>
      <c r="KK2" s="16" t="str">
        <f t="shared" si="12"/>
        <v>softwood</v>
      </c>
      <c r="KL2" s="16" t="str">
        <f t="shared" si="12"/>
        <v>softwood</v>
      </c>
      <c r="KM2" s="16" t="str">
        <f t="shared" si="12"/>
        <v>softwood</v>
      </c>
      <c r="KN2" s="16" t="str">
        <f t="shared" si="12"/>
        <v>softwood</v>
      </c>
      <c r="KO2" s="16" t="str">
        <f t="shared" si="12"/>
        <v>softwood</v>
      </c>
      <c r="KP2" s="16" t="str">
        <f t="shared" si="12"/>
        <v>softwood</v>
      </c>
      <c r="KQ2" s="16" t="str">
        <f t="shared" si="12"/>
        <v>softwood</v>
      </c>
      <c r="KR2" s="16" t="str">
        <f t="shared" si="12"/>
        <v>softwood</v>
      </c>
      <c r="KS2" s="16" t="str">
        <f t="shared" si="12"/>
        <v>softwood</v>
      </c>
      <c r="KT2" s="16" t="str">
        <f t="shared" si="12"/>
        <v>softwood</v>
      </c>
      <c r="KU2" s="16" t="str">
        <f t="shared" si="12"/>
        <v>softwood</v>
      </c>
      <c r="KV2" s="16" t="str">
        <f t="shared" si="12"/>
        <v>softwood</v>
      </c>
      <c r="KW2" s="16" t="str">
        <f t="shared" si="12"/>
        <v>softwood</v>
      </c>
      <c r="KX2" s="16" t="str">
        <f t="shared" si="12"/>
        <v>softwood</v>
      </c>
      <c r="KY2" s="16" t="str">
        <f t="shared" si="12"/>
        <v>softwood</v>
      </c>
      <c r="KZ2" s="16" t="str">
        <f t="shared" si="12"/>
        <v>softwood</v>
      </c>
      <c r="LA2" s="16" t="str">
        <f t="shared" si="12"/>
        <v>softwood</v>
      </c>
      <c r="LB2" s="16" t="str">
        <f t="shared" si="12"/>
        <v>softwood</v>
      </c>
      <c r="LC2" s="16" t="str">
        <f t="shared" si="12"/>
        <v>softwood</v>
      </c>
      <c r="LD2" s="16" t="str">
        <f t="shared" si="12"/>
        <v>softwood</v>
      </c>
      <c r="LE2" s="16" t="str">
        <f t="shared" si="12"/>
        <v>softwood</v>
      </c>
      <c r="LF2" s="16" t="str">
        <f t="shared" si="12"/>
        <v>softwood</v>
      </c>
      <c r="LG2" s="16" t="str">
        <f t="shared" si="12"/>
        <v>softwood</v>
      </c>
      <c r="LH2" s="16" t="str">
        <f t="shared" si="12"/>
        <v>softwood</v>
      </c>
      <c r="LI2" s="16" t="str">
        <f t="shared" si="12"/>
        <v>softwood</v>
      </c>
      <c r="LJ2" s="16" t="str">
        <f t="shared" si="12"/>
        <v>softwood</v>
      </c>
      <c r="LK2" s="16" t="str">
        <f t="shared" si="12"/>
        <v>softwood</v>
      </c>
      <c r="LL2" s="16" t="str">
        <f t="shared" si="12"/>
        <v>softwood</v>
      </c>
      <c r="LM2" s="16" t="str">
        <f t="shared" si="12"/>
        <v>softwood</v>
      </c>
      <c r="LN2" s="16" t="str">
        <f t="shared" si="12"/>
        <v>softwood</v>
      </c>
      <c r="LO2" s="16" t="str">
        <f t="shared" si="12"/>
        <v>softwood</v>
      </c>
      <c r="LP2" s="16" t="str">
        <f t="shared" si="12"/>
        <v>softwood</v>
      </c>
      <c r="LQ2" s="16" t="str">
        <f t="shared" si="12"/>
        <v>softwood</v>
      </c>
      <c r="LR2" s="16" t="str">
        <f t="shared" si="12"/>
        <v>softwood</v>
      </c>
      <c r="LS2" s="16"/>
      <c r="LT2" s="16"/>
      <c r="LU2" s="107" t="str">
        <f t="shared" ref="LU2:MC2" si="13">IF(ISERROR(SEARCH("hardwood",LU1)),IF(ISERROR(SEARCH("softwood",LU1)),"", "softwood"),"hardwood")</f>
        <v/>
      </c>
      <c r="LV2" s="108" t="str">
        <f t="shared" si="13"/>
        <v/>
      </c>
      <c r="LW2" s="108" t="str">
        <f t="shared" si="13"/>
        <v/>
      </c>
      <c r="LX2" s="108" t="str">
        <f t="shared" si="13"/>
        <v/>
      </c>
      <c r="LY2" s="108" t="str">
        <f t="shared" si="13"/>
        <v/>
      </c>
      <c r="LZ2" s="108" t="str">
        <f t="shared" si="13"/>
        <v/>
      </c>
      <c r="MA2" s="108" t="str">
        <f t="shared" si="13"/>
        <v/>
      </c>
      <c r="MB2" s="108" t="str">
        <f t="shared" si="13"/>
        <v/>
      </c>
      <c r="MC2" s="109" t="str">
        <f t="shared" si="13"/>
        <v/>
      </c>
      <c r="MD2" s="16"/>
      <c r="ME2" s="16"/>
      <c r="MF2" s="16" t="s">
        <v>211</v>
      </c>
      <c r="MG2" s="16" t="s">
        <v>211</v>
      </c>
      <c r="MH2" s="16" t="s">
        <v>211</v>
      </c>
      <c r="MI2" s="16" t="s">
        <v>211</v>
      </c>
      <c r="MJ2" s="16" t="s">
        <v>211</v>
      </c>
      <c r="MK2" s="16" t="s">
        <v>211</v>
      </c>
      <c r="ML2" s="16" t="s">
        <v>211</v>
      </c>
      <c r="MM2" s="16" t="s">
        <v>211</v>
      </c>
      <c r="MN2" s="16" t="s">
        <v>211</v>
      </c>
      <c r="MO2" s="16" t="s">
        <v>211</v>
      </c>
      <c r="MP2" s="16" t="s">
        <v>211</v>
      </c>
      <c r="MQ2" s="16" t="s">
        <v>211</v>
      </c>
      <c r="MR2" s="16" t="s">
        <v>211</v>
      </c>
      <c r="MS2" s="16" t="s">
        <v>211</v>
      </c>
      <c r="MT2" s="16" t="s">
        <v>211</v>
      </c>
      <c r="MU2" s="16" t="s">
        <v>211</v>
      </c>
      <c r="MV2" s="16" t="s">
        <v>211</v>
      </c>
      <c r="MW2" s="16" t="s">
        <v>211</v>
      </c>
      <c r="MX2" s="16"/>
      <c r="MY2" s="16"/>
      <c r="MZ2" s="107" t="str">
        <f t="shared" ref="MZ2:NQ2" si="14">IF(ISERROR(SEARCH("hardwood",MZ1)),IF(ISERROR(SEARCH("softwood",MZ1)),"", "softwood"),"hardwood")</f>
        <v/>
      </c>
      <c r="NA2" s="108" t="str">
        <f t="shared" si="14"/>
        <v/>
      </c>
      <c r="NB2" s="108" t="str">
        <f t="shared" si="14"/>
        <v/>
      </c>
      <c r="NC2" s="108" t="str">
        <f t="shared" si="14"/>
        <v/>
      </c>
      <c r="ND2" s="108" t="str">
        <f t="shared" si="14"/>
        <v/>
      </c>
      <c r="NE2" s="108" t="str">
        <f t="shared" si="14"/>
        <v/>
      </c>
      <c r="NF2" s="108" t="str">
        <f t="shared" si="14"/>
        <v/>
      </c>
      <c r="NG2" s="108" t="str">
        <f t="shared" si="14"/>
        <v/>
      </c>
      <c r="NH2" s="108" t="str">
        <f t="shared" si="14"/>
        <v/>
      </c>
      <c r="NI2" s="108" t="str">
        <f t="shared" si="14"/>
        <v/>
      </c>
      <c r="NJ2" s="108" t="str">
        <f t="shared" si="14"/>
        <v/>
      </c>
      <c r="NK2" s="108" t="str">
        <f t="shared" si="14"/>
        <v/>
      </c>
      <c r="NL2" s="108" t="str">
        <f t="shared" si="14"/>
        <v/>
      </c>
      <c r="NM2" s="108" t="str">
        <f t="shared" si="14"/>
        <v/>
      </c>
      <c r="NN2" s="108" t="str">
        <f t="shared" si="14"/>
        <v/>
      </c>
      <c r="NO2" s="108" t="str">
        <f t="shared" si="14"/>
        <v/>
      </c>
      <c r="NP2" s="108" t="str">
        <f t="shared" si="14"/>
        <v/>
      </c>
      <c r="NQ2" s="108" t="str">
        <f t="shared" si="14"/>
        <v/>
      </c>
      <c r="NR2" s="108"/>
      <c r="NS2" s="109"/>
      <c r="NT2" s="16"/>
      <c r="NU2" s="16"/>
      <c r="NV2" s="16" t="str">
        <f t="shared" ref="NV2:NY2" si="15">IF(ISERROR(SEARCH("hardwood",NV1)),IF(ISERROR(SEARCH("softwood",NV1)),"", "softwood"),"hardwood")</f>
        <v/>
      </c>
      <c r="NW2" s="16" t="str">
        <f t="shared" si="15"/>
        <v/>
      </c>
      <c r="NX2" s="16" t="str">
        <f t="shared" si="15"/>
        <v>hardwood</v>
      </c>
      <c r="NY2" s="16" t="str">
        <f t="shared" si="15"/>
        <v>hardwood</v>
      </c>
      <c r="NZ2" s="16"/>
      <c r="OA2" s="16" t="str">
        <f t="shared" ref="OA2:OB2" si="16">IF(ISERROR(SEARCH("hardwood",OA1)),IF(ISERROR(SEARCH("softwood",OA1)),"", "softwood"),"hardwood")</f>
        <v>softwood</v>
      </c>
      <c r="OB2" s="16" t="str">
        <f t="shared" si="16"/>
        <v>softwood</v>
      </c>
      <c r="OC2" s="16"/>
      <c r="OD2" s="16" t="str">
        <f t="shared" ref="OD2:PC2" si="17">IF(ISERROR(SEARCH("hardwood",OD1)),IF(ISERROR(SEARCH("softwood",OD1)),"", "softwood"),"hardwood")</f>
        <v/>
      </c>
      <c r="OE2" s="16" t="str">
        <f t="shared" si="17"/>
        <v/>
      </c>
      <c r="OF2" s="16" t="str">
        <f t="shared" si="17"/>
        <v/>
      </c>
      <c r="OG2" s="16" t="str">
        <f t="shared" si="17"/>
        <v/>
      </c>
      <c r="OH2" s="16" t="str">
        <f t="shared" si="17"/>
        <v/>
      </c>
      <c r="OI2" s="16" t="str">
        <f t="shared" si="17"/>
        <v/>
      </c>
      <c r="OJ2" s="16" t="str">
        <f t="shared" si="17"/>
        <v/>
      </c>
      <c r="OK2" s="16" t="str">
        <f t="shared" si="17"/>
        <v/>
      </c>
      <c r="OL2" s="16" t="str">
        <f t="shared" si="17"/>
        <v>hardwood</v>
      </c>
      <c r="OM2" s="16" t="str">
        <f t="shared" si="17"/>
        <v>hardwood</v>
      </c>
      <c r="ON2" s="16" t="str">
        <f t="shared" si="17"/>
        <v>hardwood</v>
      </c>
      <c r="OO2" s="16" t="str">
        <f t="shared" si="17"/>
        <v>hardwood</v>
      </c>
      <c r="OP2" s="16" t="str">
        <f t="shared" si="17"/>
        <v>hardwood</v>
      </c>
      <c r="OQ2" s="16" t="str">
        <f t="shared" si="17"/>
        <v>hardwood</v>
      </c>
      <c r="OR2" s="16" t="str">
        <f t="shared" si="17"/>
        <v>hardwood</v>
      </c>
      <c r="OS2" s="16" t="str">
        <f t="shared" si="17"/>
        <v>hardwood</v>
      </c>
      <c r="OT2" s="16" t="str">
        <f t="shared" si="17"/>
        <v>hardwood</v>
      </c>
      <c r="OU2" s="16" t="str">
        <f t="shared" si="17"/>
        <v>softwood</v>
      </c>
      <c r="OV2" s="16" t="str">
        <f t="shared" si="17"/>
        <v>softwood</v>
      </c>
      <c r="OW2" s="16" t="str">
        <f t="shared" si="17"/>
        <v>softwood</v>
      </c>
      <c r="OX2" s="16" t="str">
        <f t="shared" si="17"/>
        <v>softwood</v>
      </c>
      <c r="OY2" s="16" t="str">
        <f t="shared" si="17"/>
        <v>softwood</v>
      </c>
      <c r="OZ2" s="16" t="str">
        <f t="shared" si="17"/>
        <v>softwood</v>
      </c>
      <c r="PA2" s="16" t="str">
        <f t="shared" si="17"/>
        <v>softwood</v>
      </c>
      <c r="PB2" s="16" t="str">
        <f t="shared" si="17"/>
        <v>softwood</v>
      </c>
      <c r="PC2" s="16" t="str">
        <f t="shared" si="17"/>
        <v>softwood</v>
      </c>
    </row>
    <row r="3" spans="1:419" s="17" customFormat="1">
      <c r="B3" s="17" t="s">
        <v>1165</v>
      </c>
      <c r="C3" s="99" t="str">
        <f>IF(ISERROR(SEARCH("10",C1)),IF(ISERROR(SEARCH("20",C1)),"", "20"),"10")</f>
        <v>20</v>
      </c>
      <c r="D3" s="16" t="str">
        <f t="shared" ref="D3:BO3" si="18">IF(ISERROR(SEARCH("10",D1)),IF(ISERROR(SEARCH("20",D1)),"", "20"),"10")</f>
        <v>20</v>
      </c>
      <c r="E3" s="16" t="str">
        <f t="shared" si="18"/>
        <v>20</v>
      </c>
      <c r="F3" s="16" t="str">
        <f t="shared" si="18"/>
        <v>20</v>
      </c>
      <c r="G3" s="16" t="str">
        <f t="shared" si="18"/>
        <v>20</v>
      </c>
      <c r="H3" s="16" t="str">
        <f t="shared" si="18"/>
        <v>20</v>
      </c>
      <c r="I3" s="16" t="str">
        <f t="shared" si="18"/>
        <v>20</v>
      </c>
      <c r="J3" s="16" t="str">
        <f t="shared" si="18"/>
        <v>20</v>
      </c>
      <c r="K3" s="16" t="str">
        <f t="shared" si="18"/>
        <v>20</v>
      </c>
      <c r="L3" s="16" t="str">
        <f t="shared" si="18"/>
        <v>10</v>
      </c>
      <c r="M3" s="16" t="str">
        <f t="shared" si="18"/>
        <v>10</v>
      </c>
      <c r="N3" s="16" t="str">
        <f t="shared" si="18"/>
        <v>10</v>
      </c>
      <c r="O3" s="16" t="str">
        <f t="shared" si="18"/>
        <v>10</v>
      </c>
      <c r="P3" s="16" t="str">
        <f t="shared" si="18"/>
        <v>10</v>
      </c>
      <c r="Q3" s="16" t="str">
        <f t="shared" si="18"/>
        <v>10</v>
      </c>
      <c r="R3" s="16" t="str">
        <f t="shared" si="18"/>
        <v>10</v>
      </c>
      <c r="S3" s="16" t="str">
        <f t="shared" si="18"/>
        <v>10</v>
      </c>
      <c r="T3" s="16" t="str">
        <f t="shared" si="18"/>
        <v>10</v>
      </c>
      <c r="U3" s="16" t="str">
        <f t="shared" si="18"/>
        <v>20</v>
      </c>
      <c r="V3" s="16" t="str">
        <f t="shared" si="18"/>
        <v>20</v>
      </c>
      <c r="W3" s="16" t="str">
        <f t="shared" si="18"/>
        <v>20</v>
      </c>
      <c r="X3" s="16" t="str">
        <f t="shared" si="18"/>
        <v>20</v>
      </c>
      <c r="Y3" s="16" t="str">
        <f t="shared" si="18"/>
        <v>20</v>
      </c>
      <c r="Z3" s="16" t="str">
        <f t="shared" si="18"/>
        <v>20</v>
      </c>
      <c r="AA3" s="16" t="str">
        <f t="shared" si="18"/>
        <v>20</v>
      </c>
      <c r="AB3" s="16" t="str">
        <f t="shared" si="18"/>
        <v>20</v>
      </c>
      <c r="AC3" s="16" t="str">
        <f t="shared" si="18"/>
        <v>20</v>
      </c>
      <c r="AD3" s="16" t="str">
        <f t="shared" si="18"/>
        <v>20</v>
      </c>
      <c r="AE3" s="16" t="str">
        <f t="shared" si="18"/>
        <v>20</v>
      </c>
      <c r="AF3" s="16" t="str">
        <f t="shared" si="18"/>
        <v>20</v>
      </c>
      <c r="AG3" s="16" t="str">
        <f t="shared" si="18"/>
        <v>20</v>
      </c>
      <c r="AH3" s="16" t="str">
        <f t="shared" si="18"/>
        <v>20</v>
      </c>
      <c r="AI3" s="16" t="str">
        <f t="shared" si="18"/>
        <v>20</v>
      </c>
      <c r="AJ3" s="16" t="str">
        <f t="shared" si="18"/>
        <v>20</v>
      </c>
      <c r="AK3" s="16" t="str">
        <f t="shared" si="18"/>
        <v>20</v>
      </c>
      <c r="AL3" s="16" t="str">
        <f t="shared" si="18"/>
        <v>20</v>
      </c>
      <c r="AM3" s="16" t="str">
        <f t="shared" si="18"/>
        <v>10</v>
      </c>
      <c r="AN3" s="16" t="str">
        <f t="shared" si="18"/>
        <v>10</v>
      </c>
      <c r="AO3" s="16" t="str">
        <f t="shared" si="18"/>
        <v>10</v>
      </c>
      <c r="AP3" s="16" t="str">
        <f t="shared" si="18"/>
        <v>10</v>
      </c>
      <c r="AQ3" s="16" t="str">
        <f t="shared" si="18"/>
        <v>10</v>
      </c>
      <c r="AR3" s="16" t="str">
        <f t="shared" si="18"/>
        <v>10</v>
      </c>
      <c r="AS3" s="16" t="str">
        <f t="shared" si="18"/>
        <v>10</v>
      </c>
      <c r="AT3" s="16" t="str">
        <f t="shared" si="18"/>
        <v>10</v>
      </c>
      <c r="AU3" s="16" t="str">
        <f t="shared" si="18"/>
        <v>10</v>
      </c>
      <c r="AV3" s="16" t="str">
        <f t="shared" si="18"/>
        <v>20</v>
      </c>
      <c r="AW3" s="16" t="str">
        <f t="shared" si="18"/>
        <v>20</v>
      </c>
      <c r="AX3" s="16" t="str">
        <f t="shared" si="18"/>
        <v>20</v>
      </c>
      <c r="AY3" s="16" t="str">
        <f t="shared" si="18"/>
        <v>20</v>
      </c>
      <c r="AZ3" s="16" t="str">
        <f t="shared" si="18"/>
        <v>20</v>
      </c>
      <c r="BA3" s="16" t="str">
        <f t="shared" si="18"/>
        <v>20</v>
      </c>
      <c r="BB3" s="16" t="str">
        <f t="shared" si="18"/>
        <v>20</v>
      </c>
      <c r="BC3" s="16" t="str">
        <f t="shared" si="18"/>
        <v>20</v>
      </c>
      <c r="BD3" s="16" t="str">
        <f t="shared" si="18"/>
        <v>20</v>
      </c>
      <c r="BE3" s="16" t="str">
        <f t="shared" si="18"/>
        <v>20</v>
      </c>
      <c r="BF3" s="16" t="str">
        <f t="shared" si="18"/>
        <v>20</v>
      </c>
      <c r="BG3" s="16" t="str">
        <f t="shared" si="18"/>
        <v>20</v>
      </c>
      <c r="BH3" s="16" t="str">
        <f t="shared" si="18"/>
        <v>20</v>
      </c>
      <c r="BI3" s="16" t="str">
        <f t="shared" si="18"/>
        <v>20</v>
      </c>
      <c r="BJ3" s="16" t="str">
        <f t="shared" si="18"/>
        <v>20</v>
      </c>
      <c r="BK3" s="16" t="str">
        <f t="shared" si="18"/>
        <v>20</v>
      </c>
      <c r="BL3" s="16" t="str">
        <f t="shared" si="18"/>
        <v>20</v>
      </c>
      <c r="BM3" s="16" t="str">
        <f t="shared" si="18"/>
        <v>20</v>
      </c>
      <c r="BN3" s="16" t="str">
        <f t="shared" si="18"/>
        <v>10</v>
      </c>
      <c r="BO3" s="16" t="str">
        <f t="shared" si="18"/>
        <v>10</v>
      </c>
      <c r="BP3" s="16" t="str">
        <f t="shared" ref="BP3:EA3" si="19">IF(ISERROR(SEARCH("10",BP1)),IF(ISERROR(SEARCH("20",BP1)),"", "20"),"10")</f>
        <v>10</v>
      </c>
      <c r="BQ3" s="16" t="str">
        <f t="shared" si="19"/>
        <v>10</v>
      </c>
      <c r="BR3" s="16" t="str">
        <f t="shared" si="19"/>
        <v>10</v>
      </c>
      <c r="BS3" s="16" t="str">
        <f t="shared" si="19"/>
        <v>10</v>
      </c>
      <c r="BT3" s="16" t="str">
        <f t="shared" si="19"/>
        <v>10</v>
      </c>
      <c r="BU3" s="16" t="str">
        <f t="shared" si="19"/>
        <v>10</v>
      </c>
      <c r="BV3" s="16" t="str">
        <f t="shared" si="19"/>
        <v>10</v>
      </c>
      <c r="BW3" s="16" t="str">
        <f t="shared" si="19"/>
        <v>20</v>
      </c>
      <c r="BX3" s="16" t="str">
        <f t="shared" si="19"/>
        <v>20</v>
      </c>
      <c r="BY3" s="16" t="str">
        <f t="shared" si="19"/>
        <v>20</v>
      </c>
      <c r="BZ3" s="16" t="str">
        <f t="shared" si="19"/>
        <v>20</v>
      </c>
      <c r="CA3" s="16" t="str">
        <f t="shared" si="19"/>
        <v>20</v>
      </c>
      <c r="CB3" s="16" t="str">
        <f t="shared" si="19"/>
        <v>20</v>
      </c>
      <c r="CC3" s="16" t="str">
        <f t="shared" si="19"/>
        <v>20</v>
      </c>
      <c r="CD3" s="16" t="str">
        <f t="shared" si="19"/>
        <v>20</v>
      </c>
      <c r="CE3" s="16" t="str">
        <f t="shared" si="19"/>
        <v>20</v>
      </c>
      <c r="CF3" s="16" t="str">
        <f t="shared" si="19"/>
        <v>20</v>
      </c>
      <c r="CG3" s="16" t="str">
        <f t="shared" si="19"/>
        <v>20</v>
      </c>
      <c r="CH3" s="16" t="str">
        <f t="shared" si="19"/>
        <v>20</v>
      </c>
      <c r="CI3" s="16" t="str">
        <f t="shared" si="19"/>
        <v>20</v>
      </c>
      <c r="CJ3" s="16" t="str">
        <f t="shared" si="19"/>
        <v>20</v>
      </c>
      <c r="CK3" s="16" t="str">
        <f t="shared" si="19"/>
        <v>20</v>
      </c>
      <c r="CL3" s="16" t="str">
        <f t="shared" si="19"/>
        <v>20</v>
      </c>
      <c r="CM3" s="16" t="str">
        <f t="shared" si="19"/>
        <v>20</v>
      </c>
      <c r="CN3" s="16" t="str">
        <f t="shared" si="19"/>
        <v>20</v>
      </c>
      <c r="CO3" s="16" t="str">
        <f t="shared" si="19"/>
        <v>10</v>
      </c>
      <c r="CP3" s="16" t="str">
        <f t="shared" si="19"/>
        <v>10</v>
      </c>
      <c r="CQ3" s="16" t="str">
        <f t="shared" si="19"/>
        <v>10</v>
      </c>
      <c r="CR3" s="16" t="str">
        <f t="shared" si="19"/>
        <v>10</v>
      </c>
      <c r="CS3" s="16" t="str">
        <f t="shared" si="19"/>
        <v>10</v>
      </c>
      <c r="CT3" s="16" t="str">
        <f t="shared" si="19"/>
        <v>10</v>
      </c>
      <c r="CU3" s="16" t="str">
        <f t="shared" si="19"/>
        <v>10</v>
      </c>
      <c r="CV3" s="16" t="str">
        <f t="shared" si="19"/>
        <v>10</v>
      </c>
      <c r="CW3" s="16" t="str">
        <f t="shared" si="19"/>
        <v>10</v>
      </c>
      <c r="CX3" s="16" t="str">
        <f t="shared" si="19"/>
        <v>20</v>
      </c>
      <c r="CY3" s="16" t="str">
        <f t="shared" si="19"/>
        <v>20</v>
      </c>
      <c r="CZ3" s="16" t="str">
        <f t="shared" si="19"/>
        <v>20</v>
      </c>
      <c r="DA3" s="16" t="str">
        <f t="shared" si="19"/>
        <v>20</v>
      </c>
      <c r="DB3" s="16" t="str">
        <f t="shared" si="19"/>
        <v>20</v>
      </c>
      <c r="DC3" s="16" t="str">
        <f t="shared" si="19"/>
        <v>20</v>
      </c>
      <c r="DD3" s="16" t="str">
        <f t="shared" si="19"/>
        <v>20</v>
      </c>
      <c r="DE3" s="16" t="str">
        <f t="shared" si="19"/>
        <v>20</v>
      </c>
      <c r="DF3" s="16" t="str">
        <f t="shared" si="19"/>
        <v>20</v>
      </c>
      <c r="DG3" s="16" t="str">
        <f t="shared" si="19"/>
        <v/>
      </c>
      <c r="DH3" s="16" t="str">
        <f t="shared" si="19"/>
        <v/>
      </c>
      <c r="DI3" s="16" t="str">
        <f t="shared" si="19"/>
        <v>20</v>
      </c>
      <c r="DJ3" s="16" t="str">
        <f t="shared" si="19"/>
        <v>20</v>
      </c>
      <c r="DK3" s="16" t="str">
        <f t="shared" si="19"/>
        <v>20</v>
      </c>
      <c r="DL3" s="16" t="str">
        <f t="shared" si="19"/>
        <v>20</v>
      </c>
      <c r="DM3" s="16" t="str">
        <f t="shared" si="19"/>
        <v>20</v>
      </c>
      <c r="DN3" s="16" t="str">
        <f t="shared" si="19"/>
        <v>20</v>
      </c>
      <c r="DO3" s="16" t="str">
        <f t="shared" si="19"/>
        <v>20</v>
      </c>
      <c r="DP3" s="16" t="str">
        <f t="shared" si="19"/>
        <v>20</v>
      </c>
      <c r="DQ3" s="16" t="str">
        <f t="shared" si="19"/>
        <v>20</v>
      </c>
      <c r="DR3" s="16" t="str">
        <f t="shared" si="19"/>
        <v>10</v>
      </c>
      <c r="DS3" s="16" t="str">
        <f t="shared" si="19"/>
        <v>10</v>
      </c>
      <c r="DT3" s="16" t="str">
        <f t="shared" si="19"/>
        <v>10</v>
      </c>
      <c r="DU3" s="16" t="str">
        <f t="shared" si="19"/>
        <v>10</v>
      </c>
      <c r="DV3" s="16" t="str">
        <f t="shared" si="19"/>
        <v>10</v>
      </c>
      <c r="DW3" s="16" t="str">
        <f t="shared" si="19"/>
        <v>10</v>
      </c>
      <c r="DX3" s="16" t="str">
        <f t="shared" si="19"/>
        <v>10</v>
      </c>
      <c r="DY3" s="16" t="str">
        <f t="shared" si="19"/>
        <v>10</v>
      </c>
      <c r="DZ3" s="16" t="str">
        <f t="shared" si="19"/>
        <v>10</v>
      </c>
      <c r="EA3" s="16" t="str">
        <f t="shared" si="19"/>
        <v>20</v>
      </c>
      <c r="EB3" s="16" t="str">
        <f t="shared" ref="EB3:GM3" si="20">IF(ISERROR(SEARCH("10",EB1)),IF(ISERROR(SEARCH("20",EB1)),"", "20"),"10")</f>
        <v>20</v>
      </c>
      <c r="EC3" s="16" t="str">
        <f t="shared" si="20"/>
        <v>20</v>
      </c>
      <c r="ED3" s="16" t="str">
        <f t="shared" si="20"/>
        <v>20</v>
      </c>
      <c r="EE3" s="16" t="str">
        <f t="shared" si="20"/>
        <v>20</v>
      </c>
      <c r="EF3" s="16" t="str">
        <f t="shared" si="20"/>
        <v>20</v>
      </c>
      <c r="EG3" s="16" t="str">
        <f t="shared" si="20"/>
        <v>20</v>
      </c>
      <c r="EH3" s="16" t="str">
        <f t="shared" si="20"/>
        <v>20</v>
      </c>
      <c r="EI3" s="16" t="str">
        <f t="shared" si="20"/>
        <v>20</v>
      </c>
      <c r="EJ3" s="16" t="str">
        <f t="shared" si="20"/>
        <v>20</v>
      </c>
      <c r="EK3" s="16" t="str">
        <f t="shared" si="20"/>
        <v>20</v>
      </c>
      <c r="EL3" s="16" t="str">
        <f t="shared" si="20"/>
        <v>20</v>
      </c>
      <c r="EM3" s="16" t="str">
        <f t="shared" si="20"/>
        <v>20</v>
      </c>
      <c r="EN3" s="16" t="str">
        <f t="shared" si="20"/>
        <v>20</v>
      </c>
      <c r="EO3" s="16" t="str">
        <f t="shared" si="20"/>
        <v>20</v>
      </c>
      <c r="EP3" s="16" t="str">
        <f t="shared" si="20"/>
        <v>20</v>
      </c>
      <c r="EQ3" s="16" t="str">
        <f t="shared" si="20"/>
        <v>20</v>
      </c>
      <c r="ER3" s="16" t="str">
        <f t="shared" si="20"/>
        <v>20</v>
      </c>
      <c r="ES3" s="16" t="str">
        <f t="shared" si="20"/>
        <v>10</v>
      </c>
      <c r="ET3" s="16" t="str">
        <f t="shared" si="20"/>
        <v>10</v>
      </c>
      <c r="EU3" s="16" t="str">
        <f t="shared" si="20"/>
        <v>10</v>
      </c>
      <c r="EV3" s="16" t="str">
        <f t="shared" si="20"/>
        <v>10</v>
      </c>
      <c r="EW3" s="16" t="str">
        <f t="shared" si="20"/>
        <v>10</v>
      </c>
      <c r="EX3" s="16" t="str">
        <f t="shared" si="20"/>
        <v>10</v>
      </c>
      <c r="EY3" s="16" t="str">
        <f t="shared" si="20"/>
        <v>10</v>
      </c>
      <c r="EZ3" s="16" t="str">
        <f t="shared" si="20"/>
        <v>10</v>
      </c>
      <c r="FA3" s="16" t="str">
        <f t="shared" si="20"/>
        <v>10</v>
      </c>
      <c r="FB3" s="16" t="str">
        <f t="shared" si="20"/>
        <v>20</v>
      </c>
      <c r="FC3" s="16" t="str">
        <f t="shared" si="20"/>
        <v>20</v>
      </c>
      <c r="FD3" s="16" t="str">
        <f t="shared" si="20"/>
        <v>20</v>
      </c>
      <c r="FE3" s="16" t="str">
        <f t="shared" si="20"/>
        <v>20</v>
      </c>
      <c r="FF3" s="16" t="str">
        <f t="shared" si="20"/>
        <v>20</v>
      </c>
      <c r="FG3" s="16" t="str">
        <f t="shared" si="20"/>
        <v>20</v>
      </c>
      <c r="FH3" s="16" t="str">
        <f t="shared" si="20"/>
        <v>20</v>
      </c>
      <c r="FI3" s="16" t="str">
        <f t="shared" si="20"/>
        <v>20</v>
      </c>
      <c r="FJ3" s="16" t="str">
        <f t="shared" si="20"/>
        <v>20</v>
      </c>
      <c r="FK3" s="16" t="str">
        <f t="shared" si="20"/>
        <v>20</v>
      </c>
      <c r="FL3" s="16" t="str">
        <f t="shared" si="20"/>
        <v>20</v>
      </c>
      <c r="FM3" s="16" t="str">
        <f t="shared" si="20"/>
        <v>20</v>
      </c>
      <c r="FN3" s="16" t="str">
        <f t="shared" si="20"/>
        <v>20</v>
      </c>
      <c r="FO3" s="16" t="str">
        <f t="shared" si="20"/>
        <v>20</v>
      </c>
      <c r="FP3" s="16" t="str">
        <f t="shared" si="20"/>
        <v>20</v>
      </c>
      <c r="FQ3" s="16" t="str">
        <f t="shared" si="20"/>
        <v>20</v>
      </c>
      <c r="FR3" s="16" t="str">
        <f t="shared" si="20"/>
        <v>20</v>
      </c>
      <c r="FS3" s="16" t="str">
        <f t="shared" si="20"/>
        <v>20</v>
      </c>
      <c r="FT3" s="16" t="str">
        <f t="shared" si="20"/>
        <v>10</v>
      </c>
      <c r="FU3" s="16" t="str">
        <f t="shared" si="20"/>
        <v>10</v>
      </c>
      <c r="FV3" s="16" t="str">
        <f t="shared" si="20"/>
        <v>10</v>
      </c>
      <c r="FW3" s="16" t="str">
        <f t="shared" si="20"/>
        <v>10</v>
      </c>
      <c r="FX3" s="16" t="str">
        <f t="shared" si="20"/>
        <v>10</v>
      </c>
      <c r="FY3" s="16" t="str">
        <f t="shared" si="20"/>
        <v>10</v>
      </c>
      <c r="FZ3" s="16" t="str">
        <f t="shared" si="20"/>
        <v>10</v>
      </c>
      <c r="GA3" s="16" t="str">
        <f t="shared" si="20"/>
        <v>10</v>
      </c>
      <c r="GB3" s="16" t="str">
        <f t="shared" si="20"/>
        <v>10</v>
      </c>
      <c r="GC3" s="16" t="str">
        <f t="shared" si="20"/>
        <v>20</v>
      </c>
      <c r="GD3" s="16" t="str">
        <f t="shared" si="20"/>
        <v>20</v>
      </c>
      <c r="GE3" s="16" t="str">
        <f t="shared" si="20"/>
        <v>20</v>
      </c>
      <c r="GF3" s="16" t="str">
        <f t="shared" si="20"/>
        <v>20</v>
      </c>
      <c r="GG3" s="16" t="str">
        <f t="shared" si="20"/>
        <v>20</v>
      </c>
      <c r="GH3" s="16" t="str">
        <f t="shared" si="20"/>
        <v>20</v>
      </c>
      <c r="GI3" s="16" t="str">
        <f t="shared" si="20"/>
        <v>20</v>
      </c>
      <c r="GJ3" s="16" t="str">
        <f t="shared" si="20"/>
        <v>20</v>
      </c>
      <c r="GK3" s="16" t="str">
        <f t="shared" si="20"/>
        <v>20</v>
      </c>
      <c r="GL3" s="16" t="str">
        <f t="shared" si="20"/>
        <v>20</v>
      </c>
      <c r="GM3" s="16" t="str">
        <f t="shared" si="20"/>
        <v>20</v>
      </c>
      <c r="GN3" s="16" t="str">
        <f t="shared" ref="GN3:IY3" si="21">IF(ISERROR(SEARCH("10",GN1)),IF(ISERROR(SEARCH("20",GN1)),"", "20"),"10")</f>
        <v>20</v>
      </c>
      <c r="GO3" s="16" t="str">
        <f t="shared" si="21"/>
        <v>20</v>
      </c>
      <c r="GP3" s="16" t="str">
        <f t="shared" si="21"/>
        <v>20</v>
      </c>
      <c r="GQ3" s="16" t="str">
        <f t="shared" si="21"/>
        <v>20</v>
      </c>
      <c r="GR3" s="16" t="str">
        <f t="shared" si="21"/>
        <v>20</v>
      </c>
      <c r="GS3" s="16" t="str">
        <f t="shared" si="21"/>
        <v>20</v>
      </c>
      <c r="GT3" s="16" t="str">
        <f t="shared" si="21"/>
        <v>20</v>
      </c>
      <c r="GU3" s="16" t="str">
        <f t="shared" si="21"/>
        <v>10</v>
      </c>
      <c r="GV3" s="16" t="str">
        <f t="shared" si="21"/>
        <v>10</v>
      </c>
      <c r="GW3" s="16" t="str">
        <f t="shared" si="21"/>
        <v>10</v>
      </c>
      <c r="GX3" s="16" t="str">
        <f t="shared" si="21"/>
        <v>10</v>
      </c>
      <c r="GY3" s="16" t="str">
        <f t="shared" si="21"/>
        <v>10</v>
      </c>
      <c r="GZ3" s="16" t="str">
        <f t="shared" si="21"/>
        <v>10</v>
      </c>
      <c r="HA3" s="16" t="str">
        <f t="shared" si="21"/>
        <v>10</v>
      </c>
      <c r="HB3" s="16" t="str">
        <f t="shared" si="21"/>
        <v>10</v>
      </c>
      <c r="HC3" s="16" t="str">
        <f t="shared" si="21"/>
        <v>10</v>
      </c>
      <c r="HD3" s="16" t="str">
        <f t="shared" si="21"/>
        <v>20</v>
      </c>
      <c r="HE3" s="16" t="str">
        <f t="shared" si="21"/>
        <v>20</v>
      </c>
      <c r="HF3" s="16" t="str">
        <f t="shared" si="21"/>
        <v>20</v>
      </c>
      <c r="HG3" s="16" t="str">
        <f t="shared" si="21"/>
        <v>20</v>
      </c>
      <c r="HH3" s="16" t="str">
        <f t="shared" si="21"/>
        <v>20</v>
      </c>
      <c r="HI3" s="16" t="str">
        <f t="shared" si="21"/>
        <v>20</v>
      </c>
      <c r="HJ3" s="16" t="str">
        <f t="shared" si="21"/>
        <v>20</v>
      </c>
      <c r="HK3" s="16" t="str">
        <f t="shared" si="21"/>
        <v>20</v>
      </c>
      <c r="HL3" s="16" t="str">
        <f t="shared" si="21"/>
        <v>20</v>
      </c>
      <c r="HM3" s="16" t="str">
        <f t="shared" si="21"/>
        <v/>
      </c>
      <c r="HN3" s="16" t="str">
        <f t="shared" si="21"/>
        <v/>
      </c>
      <c r="HO3" s="16" t="str">
        <f t="shared" si="21"/>
        <v>20</v>
      </c>
      <c r="HP3" s="16" t="str">
        <f t="shared" si="21"/>
        <v>20</v>
      </c>
      <c r="HQ3" s="16" t="str">
        <f t="shared" si="21"/>
        <v>20</v>
      </c>
      <c r="HR3" s="16" t="str">
        <f t="shared" si="21"/>
        <v>20</v>
      </c>
      <c r="HS3" s="16" t="str">
        <f t="shared" si="21"/>
        <v>20</v>
      </c>
      <c r="HT3" s="16" t="str">
        <f t="shared" si="21"/>
        <v>20</v>
      </c>
      <c r="HU3" s="16" t="str">
        <f t="shared" si="21"/>
        <v>20</v>
      </c>
      <c r="HV3" s="16" t="str">
        <f t="shared" si="21"/>
        <v>20</v>
      </c>
      <c r="HW3" s="16" t="str">
        <f t="shared" si="21"/>
        <v>20</v>
      </c>
      <c r="HX3" s="16" t="str">
        <f t="shared" si="21"/>
        <v>10</v>
      </c>
      <c r="HY3" s="16" t="str">
        <f t="shared" si="21"/>
        <v>10</v>
      </c>
      <c r="HZ3" s="16" t="str">
        <f t="shared" si="21"/>
        <v>10</v>
      </c>
      <c r="IA3" s="16" t="str">
        <f t="shared" si="21"/>
        <v>10</v>
      </c>
      <c r="IB3" s="16" t="str">
        <f t="shared" si="21"/>
        <v>10</v>
      </c>
      <c r="IC3" s="16" t="str">
        <f t="shared" si="21"/>
        <v>10</v>
      </c>
      <c r="ID3" s="16" t="str">
        <f t="shared" si="21"/>
        <v>10</v>
      </c>
      <c r="IE3" s="16" t="str">
        <f t="shared" si="21"/>
        <v>10</v>
      </c>
      <c r="IF3" s="16" t="str">
        <f t="shared" si="21"/>
        <v>10</v>
      </c>
      <c r="IG3" s="16" t="str">
        <f t="shared" si="21"/>
        <v>20</v>
      </c>
      <c r="IH3" s="16" t="str">
        <f t="shared" si="21"/>
        <v>20</v>
      </c>
      <c r="II3" s="16" t="str">
        <f t="shared" si="21"/>
        <v>20</v>
      </c>
      <c r="IJ3" s="16" t="str">
        <f t="shared" si="21"/>
        <v>20</v>
      </c>
      <c r="IK3" s="16" t="str">
        <f t="shared" si="21"/>
        <v>20</v>
      </c>
      <c r="IL3" s="16" t="str">
        <f t="shared" si="21"/>
        <v>20</v>
      </c>
      <c r="IM3" s="16" t="str">
        <f t="shared" si="21"/>
        <v>20</v>
      </c>
      <c r="IN3" s="16" t="str">
        <f t="shared" si="21"/>
        <v>20</v>
      </c>
      <c r="IO3" s="16" t="str">
        <f t="shared" si="21"/>
        <v>20</v>
      </c>
      <c r="IP3" s="16" t="str">
        <f t="shared" si="21"/>
        <v>20</v>
      </c>
      <c r="IQ3" s="16" t="str">
        <f t="shared" si="21"/>
        <v>20</v>
      </c>
      <c r="IR3" s="16" t="str">
        <f t="shared" si="21"/>
        <v>20</v>
      </c>
      <c r="IS3" s="16" t="str">
        <f t="shared" si="21"/>
        <v>20</v>
      </c>
      <c r="IT3" s="16" t="str">
        <f t="shared" si="21"/>
        <v>20</v>
      </c>
      <c r="IU3" s="16" t="str">
        <f t="shared" si="21"/>
        <v>20</v>
      </c>
      <c r="IV3" s="16" t="str">
        <f t="shared" si="21"/>
        <v>20</v>
      </c>
      <c r="IW3" s="16" t="str">
        <f t="shared" si="21"/>
        <v>20</v>
      </c>
      <c r="IX3" s="16" t="str">
        <f t="shared" si="21"/>
        <v>20</v>
      </c>
      <c r="IY3" s="16" t="str">
        <f t="shared" si="21"/>
        <v>10</v>
      </c>
      <c r="IZ3" s="16" t="str">
        <f t="shared" ref="IZ3:LK3" si="22">IF(ISERROR(SEARCH("10",IZ1)),IF(ISERROR(SEARCH("20",IZ1)),"", "20"),"10")</f>
        <v>10</v>
      </c>
      <c r="JA3" s="16" t="str">
        <f t="shared" si="22"/>
        <v>10</v>
      </c>
      <c r="JB3" s="16" t="str">
        <f t="shared" si="22"/>
        <v>10</v>
      </c>
      <c r="JC3" s="16" t="str">
        <f t="shared" si="22"/>
        <v>10</v>
      </c>
      <c r="JD3" s="16" t="str">
        <f t="shared" si="22"/>
        <v>10</v>
      </c>
      <c r="JE3" s="16" t="str">
        <f t="shared" si="22"/>
        <v>10</v>
      </c>
      <c r="JF3" s="16" t="str">
        <f t="shared" si="22"/>
        <v>10</v>
      </c>
      <c r="JG3" s="16" t="str">
        <f t="shared" si="22"/>
        <v>10</v>
      </c>
      <c r="JH3" s="16" t="str">
        <f t="shared" si="22"/>
        <v>20</v>
      </c>
      <c r="JI3" s="16" t="str">
        <f t="shared" si="22"/>
        <v>20</v>
      </c>
      <c r="JJ3" s="16" t="str">
        <f t="shared" si="22"/>
        <v>20</v>
      </c>
      <c r="JK3" s="16" t="str">
        <f t="shared" si="22"/>
        <v>20</v>
      </c>
      <c r="JL3" s="16" t="str">
        <f t="shared" si="22"/>
        <v>20</v>
      </c>
      <c r="JM3" s="16" t="str">
        <f t="shared" si="22"/>
        <v>20</v>
      </c>
      <c r="JN3" s="16" t="str">
        <f t="shared" si="22"/>
        <v>20</v>
      </c>
      <c r="JO3" s="16" t="str">
        <f t="shared" si="22"/>
        <v>20</v>
      </c>
      <c r="JP3" s="16" t="str">
        <f t="shared" si="22"/>
        <v>20</v>
      </c>
      <c r="JQ3" s="16" t="str">
        <f t="shared" si="22"/>
        <v>20</v>
      </c>
      <c r="JR3" s="16" t="str">
        <f t="shared" si="22"/>
        <v>20</v>
      </c>
      <c r="JS3" s="16" t="str">
        <f t="shared" si="22"/>
        <v>20</v>
      </c>
      <c r="JT3" s="16" t="str">
        <f t="shared" si="22"/>
        <v>20</v>
      </c>
      <c r="JU3" s="16" t="str">
        <f t="shared" si="22"/>
        <v>20</v>
      </c>
      <c r="JV3" s="16" t="str">
        <f t="shared" si="22"/>
        <v>20</v>
      </c>
      <c r="JW3" s="16" t="str">
        <f t="shared" si="22"/>
        <v>20</v>
      </c>
      <c r="JX3" s="16" t="str">
        <f t="shared" si="22"/>
        <v>20</v>
      </c>
      <c r="JY3" s="16" t="str">
        <f t="shared" si="22"/>
        <v>20</v>
      </c>
      <c r="JZ3" s="16" t="str">
        <f t="shared" si="22"/>
        <v>10</v>
      </c>
      <c r="KA3" s="16" t="str">
        <f t="shared" si="22"/>
        <v>10</v>
      </c>
      <c r="KB3" s="16" t="str">
        <f t="shared" si="22"/>
        <v>10</v>
      </c>
      <c r="KC3" s="16" t="str">
        <f t="shared" si="22"/>
        <v>10</v>
      </c>
      <c r="KD3" s="16" t="str">
        <f t="shared" si="22"/>
        <v>10</v>
      </c>
      <c r="KE3" s="16" t="str">
        <f t="shared" si="22"/>
        <v>10</v>
      </c>
      <c r="KF3" s="16" t="str">
        <f t="shared" si="22"/>
        <v>10</v>
      </c>
      <c r="KG3" s="16" t="str">
        <f t="shared" si="22"/>
        <v>10</v>
      </c>
      <c r="KH3" s="16" t="str">
        <f t="shared" si="22"/>
        <v>10</v>
      </c>
      <c r="KI3" s="16" t="str">
        <f t="shared" si="22"/>
        <v>20</v>
      </c>
      <c r="KJ3" s="16" t="str">
        <f t="shared" si="22"/>
        <v>20</v>
      </c>
      <c r="KK3" s="16" t="str">
        <f t="shared" si="22"/>
        <v>20</v>
      </c>
      <c r="KL3" s="16" t="str">
        <f t="shared" si="22"/>
        <v>20</v>
      </c>
      <c r="KM3" s="16" t="str">
        <f t="shared" si="22"/>
        <v>20</v>
      </c>
      <c r="KN3" s="16" t="str">
        <f t="shared" si="22"/>
        <v>20</v>
      </c>
      <c r="KO3" s="16" t="str">
        <f t="shared" si="22"/>
        <v>20</v>
      </c>
      <c r="KP3" s="16" t="str">
        <f t="shared" si="22"/>
        <v>20</v>
      </c>
      <c r="KQ3" s="16" t="str">
        <f t="shared" si="22"/>
        <v>20</v>
      </c>
      <c r="KR3" s="16" t="str">
        <f t="shared" si="22"/>
        <v>20</v>
      </c>
      <c r="KS3" s="16" t="str">
        <f t="shared" si="22"/>
        <v>20</v>
      </c>
      <c r="KT3" s="16" t="str">
        <f t="shared" si="22"/>
        <v>20</v>
      </c>
      <c r="KU3" s="16" t="str">
        <f t="shared" si="22"/>
        <v>20</v>
      </c>
      <c r="KV3" s="16" t="str">
        <f t="shared" si="22"/>
        <v>20</v>
      </c>
      <c r="KW3" s="16" t="str">
        <f t="shared" si="22"/>
        <v>20</v>
      </c>
      <c r="KX3" s="16" t="str">
        <f t="shared" si="22"/>
        <v>20</v>
      </c>
      <c r="KY3" s="16" t="str">
        <f t="shared" si="22"/>
        <v>20</v>
      </c>
      <c r="KZ3" s="16" t="str">
        <f t="shared" si="22"/>
        <v>20</v>
      </c>
      <c r="LA3" s="16" t="str">
        <f t="shared" si="22"/>
        <v>10</v>
      </c>
      <c r="LB3" s="16" t="str">
        <f t="shared" si="22"/>
        <v>10</v>
      </c>
      <c r="LC3" s="16" t="str">
        <f t="shared" si="22"/>
        <v>10</v>
      </c>
      <c r="LD3" s="16" t="str">
        <f t="shared" si="22"/>
        <v>10</v>
      </c>
      <c r="LE3" s="16" t="str">
        <f t="shared" si="22"/>
        <v>10</v>
      </c>
      <c r="LF3" s="16" t="str">
        <f t="shared" si="22"/>
        <v>10</v>
      </c>
      <c r="LG3" s="16" t="str">
        <f t="shared" si="22"/>
        <v>10</v>
      </c>
      <c r="LH3" s="16" t="str">
        <f t="shared" si="22"/>
        <v>10</v>
      </c>
      <c r="LI3" s="16" t="str">
        <f t="shared" si="22"/>
        <v>10</v>
      </c>
      <c r="LJ3" s="16" t="str">
        <f t="shared" si="22"/>
        <v>20</v>
      </c>
      <c r="LK3" s="16" t="str">
        <f t="shared" si="22"/>
        <v>20</v>
      </c>
      <c r="LL3" s="16" t="str">
        <f t="shared" ref="LL3:NW3" si="23">IF(ISERROR(SEARCH("10",LL1)),IF(ISERROR(SEARCH("20",LL1)),"", "20"),"10")</f>
        <v>20</v>
      </c>
      <c r="LM3" s="16" t="str">
        <f t="shared" si="23"/>
        <v>20</v>
      </c>
      <c r="LN3" s="16" t="str">
        <f t="shared" si="23"/>
        <v>20</v>
      </c>
      <c r="LO3" s="16" t="str">
        <f t="shared" si="23"/>
        <v>20</v>
      </c>
      <c r="LP3" s="16" t="str">
        <f t="shared" si="23"/>
        <v>20</v>
      </c>
      <c r="LQ3" s="16" t="str">
        <f t="shared" si="23"/>
        <v>20</v>
      </c>
      <c r="LR3" s="16" t="str">
        <f t="shared" si="23"/>
        <v>20</v>
      </c>
      <c r="LS3" s="16"/>
      <c r="LT3" s="16"/>
      <c r="LU3" s="107" t="str">
        <f t="shared" si="23"/>
        <v/>
      </c>
      <c r="LV3" s="108" t="str">
        <f t="shared" si="23"/>
        <v/>
      </c>
      <c r="LW3" s="108" t="str">
        <f t="shared" si="23"/>
        <v/>
      </c>
      <c r="LX3" s="108" t="str">
        <f t="shared" si="23"/>
        <v/>
      </c>
      <c r="LY3" s="108" t="str">
        <f t="shared" si="23"/>
        <v/>
      </c>
      <c r="LZ3" s="108" t="str">
        <f t="shared" si="23"/>
        <v/>
      </c>
      <c r="MA3" s="108" t="str">
        <f t="shared" si="23"/>
        <v/>
      </c>
      <c r="MB3" s="108" t="str">
        <f t="shared" si="23"/>
        <v/>
      </c>
      <c r="MC3" s="109" t="str">
        <f t="shared" si="23"/>
        <v/>
      </c>
      <c r="MD3" s="16"/>
      <c r="ME3" s="16"/>
      <c r="MF3" s="123">
        <v>10</v>
      </c>
      <c r="MG3" s="123">
        <v>10</v>
      </c>
      <c r="MH3" s="123">
        <v>10</v>
      </c>
      <c r="MI3" s="123">
        <v>10</v>
      </c>
      <c r="MJ3" s="123">
        <v>10</v>
      </c>
      <c r="MK3" s="123">
        <v>10</v>
      </c>
      <c r="ML3" s="123">
        <v>10</v>
      </c>
      <c r="MM3" s="123">
        <v>10</v>
      </c>
      <c r="MN3" s="123">
        <v>10</v>
      </c>
      <c r="MO3" s="123">
        <v>10</v>
      </c>
      <c r="MP3" s="123">
        <v>10</v>
      </c>
      <c r="MQ3" s="123">
        <v>10</v>
      </c>
      <c r="MR3" s="123">
        <v>10</v>
      </c>
      <c r="MS3" s="123">
        <v>10</v>
      </c>
      <c r="MT3" s="123">
        <v>10</v>
      </c>
      <c r="MU3" s="123">
        <v>10</v>
      </c>
      <c r="MV3" s="123">
        <v>10</v>
      </c>
      <c r="MW3" s="123">
        <v>10</v>
      </c>
      <c r="MX3" s="16"/>
      <c r="MY3" s="16"/>
      <c r="MZ3" s="107" t="str">
        <f t="shared" si="23"/>
        <v/>
      </c>
      <c r="NA3" s="108" t="str">
        <f t="shared" si="23"/>
        <v/>
      </c>
      <c r="NB3" s="108" t="str">
        <f t="shared" si="23"/>
        <v/>
      </c>
      <c r="NC3" s="108" t="str">
        <f t="shared" si="23"/>
        <v/>
      </c>
      <c r="ND3" s="108" t="str">
        <f t="shared" si="23"/>
        <v/>
      </c>
      <c r="NE3" s="108" t="str">
        <f t="shared" si="23"/>
        <v/>
      </c>
      <c r="NF3" s="108" t="str">
        <f t="shared" si="23"/>
        <v/>
      </c>
      <c r="NG3" s="108" t="str">
        <f t="shared" si="23"/>
        <v/>
      </c>
      <c r="NH3" s="108" t="str">
        <f t="shared" si="23"/>
        <v/>
      </c>
      <c r="NI3" s="108" t="str">
        <f t="shared" si="23"/>
        <v/>
      </c>
      <c r="NJ3" s="108" t="str">
        <f t="shared" si="23"/>
        <v/>
      </c>
      <c r="NK3" s="108" t="str">
        <f t="shared" si="23"/>
        <v/>
      </c>
      <c r="NL3" s="108" t="str">
        <f t="shared" si="23"/>
        <v/>
      </c>
      <c r="NM3" s="108" t="str">
        <f t="shared" si="23"/>
        <v/>
      </c>
      <c r="NN3" s="108" t="str">
        <f t="shared" si="23"/>
        <v/>
      </c>
      <c r="NO3" s="108" t="str">
        <f t="shared" si="23"/>
        <v/>
      </c>
      <c r="NP3" s="108" t="str">
        <f t="shared" si="23"/>
        <v/>
      </c>
      <c r="NQ3" s="108" t="str">
        <f t="shared" si="23"/>
        <v/>
      </c>
      <c r="NR3" s="108"/>
      <c r="NS3" s="109"/>
      <c r="NT3" s="16"/>
      <c r="NU3" s="16"/>
      <c r="NV3" s="16" t="str">
        <f>IF(ISERROR(SEARCH("10",NV1)),IF(ISERROR(SEARCH("20",NV1)),"", "20"),"10")</f>
        <v/>
      </c>
      <c r="NW3" s="16" t="str">
        <f t="shared" si="23"/>
        <v/>
      </c>
      <c r="NX3" s="16" t="str">
        <f t="shared" ref="NX3:PC3" si="24">IF(ISERROR(SEARCH("10",NX1)),IF(ISERROR(SEARCH("20",NX1)),"", "20"),"10")</f>
        <v/>
      </c>
      <c r="NY3" s="16" t="str">
        <f t="shared" si="24"/>
        <v/>
      </c>
      <c r="NZ3" s="16" t="str">
        <f t="shared" si="24"/>
        <v/>
      </c>
      <c r="OA3" s="16" t="str">
        <f t="shared" si="24"/>
        <v/>
      </c>
      <c r="OB3" s="16" t="str">
        <f t="shared" si="24"/>
        <v/>
      </c>
      <c r="OC3" s="16" t="str">
        <f t="shared" si="24"/>
        <v/>
      </c>
      <c r="OD3" s="16" t="str">
        <f t="shared" si="24"/>
        <v/>
      </c>
      <c r="OE3" s="16" t="str">
        <f t="shared" si="24"/>
        <v/>
      </c>
      <c r="OF3" s="16" t="str">
        <f t="shared" si="24"/>
        <v/>
      </c>
      <c r="OG3" s="16" t="str">
        <f t="shared" si="24"/>
        <v/>
      </c>
      <c r="OH3" s="16" t="str">
        <f t="shared" si="24"/>
        <v>20</v>
      </c>
      <c r="OI3" s="16" t="str">
        <f t="shared" si="24"/>
        <v/>
      </c>
      <c r="OJ3" s="16" t="str">
        <f t="shared" si="24"/>
        <v/>
      </c>
      <c r="OK3" s="16" t="str">
        <f t="shared" si="24"/>
        <v/>
      </c>
      <c r="OL3" s="16" t="str">
        <f t="shared" si="24"/>
        <v/>
      </c>
      <c r="OM3" s="16" t="str">
        <f t="shared" si="24"/>
        <v/>
      </c>
      <c r="ON3" s="16" t="str">
        <f t="shared" si="24"/>
        <v/>
      </c>
      <c r="OO3" s="16" t="str">
        <f t="shared" si="24"/>
        <v/>
      </c>
      <c r="OP3" s="16" t="str">
        <f t="shared" si="24"/>
        <v/>
      </c>
      <c r="OQ3" s="16" t="str">
        <f t="shared" si="24"/>
        <v/>
      </c>
      <c r="OR3" s="16" t="str">
        <f t="shared" si="24"/>
        <v/>
      </c>
      <c r="OS3" s="16" t="str">
        <f t="shared" si="24"/>
        <v/>
      </c>
      <c r="OT3" s="16" t="str">
        <f t="shared" si="24"/>
        <v/>
      </c>
      <c r="OU3" s="16" t="str">
        <f t="shared" si="24"/>
        <v/>
      </c>
      <c r="OV3" s="16" t="str">
        <f t="shared" si="24"/>
        <v/>
      </c>
      <c r="OW3" s="16" t="str">
        <f t="shared" si="24"/>
        <v/>
      </c>
      <c r="OX3" s="16" t="str">
        <f t="shared" si="24"/>
        <v/>
      </c>
      <c r="OY3" s="16" t="str">
        <f t="shared" si="24"/>
        <v/>
      </c>
      <c r="OZ3" s="16" t="str">
        <f t="shared" si="24"/>
        <v/>
      </c>
      <c r="PA3" s="16" t="str">
        <f t="shared" si="24"/>
        <v/>
      </c>
      <c r="PB3" s="16" t="str">
        <f t="shared" si="24"/>
        <v/>
      </c>
      <c r="PC3" s="16" t="str">
        <f t="shared" si="24"/>
        <v/>
      </c>
    </row>
    <row r="4" spans="1:419" s="17" customFormat="1">
      <c r="C4" s="100" t="e">
        <f>IF(AND(SEARCH(Holzrechner!$C$16,'3.LCIA'!C1),SEARCH(Holzrechner!$E$16,C1),SEARCH(Holzrechner!$G$16,C1)),"X","")</f>
        <v>#VALUE!</v>
      </c>
      <c r="D4" s="100" t="e">
        <f>IF(AND(SEARCH(Holzrechner!$C$16,'3.LCIA'!D1),SEARCH(Holzrechner!$E$16,D1),SEARCH(Holzrechner!$G$16,D1)),"X","")</f>
        <v>#VALUE!</v>
      </c>
      <c r="E4" s="100" t="e">
        <f>IF(AND(SEARCH(Holzrechner!$C$16,'3.LCIA'!E1),SEARCH(Holzrechner!$E$16,E1),SEARCH(Holzrechner!$G$16,E1)),"X","")</f>
        <v>#VALUE!</v>
      </c>
      <c r="F4" s="100" t="e">
        <f>IF(AND(SEARCH(Holzrechner!$C$16,'3.LCIA'!F1),SEARCH(Holzrechner!$E$16,F1),SEARCH(Holzrechner!$G$16,F1)),"X","")</f>
        <v>#VALUE!</v>
      </c>
      <c r="G4" s="100" t="e">
        <f>IF(AND(SEARCH(Holzrechner!$C$16,'3.LCIA'!G1),SEARCH(Holzrechner!$E$16,G1),SEARCH(Holzrechner!$G$16,G1)),"X","")</f>
        <v>#VALUE!</v>
      </c>
      <c r="H4" s="100" t="e">
        <f>IF(AND(SEARCH(Holzrechner!$C$16,'3.LCIA'!H1),SEARCH(Holzrechner!$E$16,H1),SEARCH(Holzrechner!$G$16,H1)),"X","")</f>
        <v>#VALUE!</v>
      </c>
      <c r="I4" s="100" t="e">
        <f>IF(AND(SEARCH(Holzrechner!$C$16,'3.LCIA'!I1),SEARCH(Holzrechner!$E$16,I1),SEARCH(Holzrechner!$G$16,I1)),"X","")</f>
        <v>#VALUE!</v>
      </c>
      <c r="J4" s="100" t="e">
        <f>IF(AND(SEARCH(Holzrechner!$C$16,'3.LCIA'!J1),SEARCH(Holzrechner!$E$16,J1),SEARCH(Holzrechner!$G$16,J1)),"X","")</f>
        <v>#VALUE!</v>
      </c>
      <c r="K4" s="100" t="e">
        <f>IF(AND(SEARCH(Holzrechner!$C$16,'3.LCIA'!K1),SEARCH(Holzrechner!$E$16,K1),SEARCH(Holzrechner!$G$16,K1)),"X","")</f>
        <v>#VALUE!</v>
      </c>
      <c r="L4" s="100" t="e">
        <f>IF(AND(SEARCH(Holzrechner!$C$16,'3.LCIA'!L1),SEARCH(Holzrechner!$E$16,L1),SEARCH(Holzrechner!$G$16,L1)),"X","")</f>
        <v>#VALUE!</v>
      </c>
      <c r="M4" t="e">
        <f>IF(AND(SEARCH(Holzrechner!$C$16,'3.LCIA'!M1),SEARCH(Holzrechner!$E$16,M1),SEARCH(Holzrechner!$G$16,M1)),"X",)</f>
        <v>#VALUE!</v>
      </c>
      <c r="N4" t="e">
        <f>IF(AND(SEARCH(Holzrechner!$C$16,'3.LCIA'!N1),SEARCH(Holzrechner!$E$16,N1),SEARCH(Holzrechner!$G$16,N1)),"X",)</f>
        <v>#VALUE!</v>
      </c>
      <c r="O4" t="e">
        <f>IF(AND(SEARCH(Holzrechner!$C$16,'3.LCIA'!O1),SEARCH(Holzrechner!$E$16,O1),SEARCH(Holzrechner!$G$16,O1)),"X",)</f>
        <v>#VALUE!</v>
      </c>
      <c r="P4" t="e">
        <f>IF(AND(SEARCH(Holzrechner!$C$16,'3.LCIA'!P1),SEARCH(Holzrechner!$E$16,P1),SEARCH(Holzrechner!$G$16,P1)),"X",)</f>
        <v>#VALUE!</v>
      </c>
      <c r="Q4" t="e">
        <f>IF(AND(SEARCH(Holzrechner!$C$16,'3.LCIA'!Q1),SEARCH(Holzrechner!$E$16,Q1),SEARCH(Holzrechner!$G$16,Q1)),"X",)</f>
        <v>#VALUE!</v>
      </c>
      <c r="R4" t="e">
        <f>IF(AND(SEARCH(Holzrechner!$C$16,'3.LCIA'!R1),SEARCH(Holzrechner!$E$16,R1),SEARCH(Holzrechner!$G$16,R1)),"X",)</f>
        <v>#VALUE!</v>
      </c>
      <c r="S4" t="e">
        <f>IF(AND(SEARCH(Holzrechner!$C$16,'3.LCIA'!S1),SEARCH(Holzrechner!$E$16,S1),SEARCH(Holzrechner!$G$16,S1)),"X",)</f>
        <v>#VALUE!</v>
      </c>
      <c r="T4" t="e">
        <f>IF(AND(SEARCH(Holzrechner!$C$16,'3.LCIA'!T1),SEARCH(Holzrechner!$E$16,T1),SEARCH(Holzrechner!$G$16,T1)),"X",)</f>
        <v>#VALUE!</v>
      </c>
      <c r="U4" t="e">
        <f>IF(AND(SEARCH(Holzrechner!$C$16,'3.LCIA'!U1),SEARCH(Holzrechner!$E$16,U1),SEARCH(Holzrechner!$G$16,U1)),"X",)</f>
        <v>#VALUE!</v>
      </c>
      <c r="V4" t="e">
        <f>IF(AND(SEARCH(Holzrechner!$C$16,'3.LCIA'!V1),SEARCH(Holzrechner!$E$16,V1),SEARCH(Holzrechner!$G$16,V1)),"X",)</f>
        <v>#VALUE!</v>
      </c>
      <c r="W4" t="e">
        <f>IF(AND(SEARCH(Holzrechner!$C$16,'3.LCIA'!W1),SEARCH(Holzrechner!$E$16,W1),SEARCH(Holzrechner!$G$16,W1)),"X",)</f>
        <v>#VALUE!</v>
      </c>
      <c r="X4" t="e">
        <f>IF(AND(SEARCH(Holzrechner!$C$16,'3.LCIA'!X1),SEARCH(Holzrechner!$E$16,X1),SEARCH(Holzrechner!$G$16,X1)),"X",)</f>
        <v>#VALUE!</v>
      </c>
      <c r="Y4" t="e">
        <f>IF(AND(SEARCH(Holzrechner!$C$16,'3.LCIA'!Y1),SEARCH(Holzrechner!$E$16,Y1),SEARCH(Holzrechner!$G$16,Y1)),"X",)</f>
        <v>#VALUE!</v>
      </c>
      <c r="Z4" t="e">
        <f>IF(AND(SEARCH(Holzrechner!$C$16,'3.LCIA'!Z1),SEARCH(Holzrechner!$E$16,Z1),SEARCH(Holzrechner!$G$16,Z1)),"X",)</f>
        <v>#VALUE!</v>
      </c>
      <c r="AA4" t="e">
        <f>IF(AND(SEARCH(Holzrechner!$C$16,'3.LCIA'!AA1),SEARCH(Holzrechner!$E$16,AA1),SEARCH(Holzrechner!$G$16,AA1)),"X",)</f>
        <v>#VALUE!</v>
      </c>
      <c r="AB4" t="e">
        <f>IF(AND(SEARCH(Holzrechner!$C$16,'3.LCIA'!AB1),SEARCH(Holzrechner!$E$16,AB1),SEARCH(Holzrechner!$G$16,AB1)),"X",)</f>
        <v>#VALUE!</v>
      </c>
      <c r="AC4" t="e">
        <f>IF(AND(SEARCH(Holzrechner!$C$16,'3.LCIA'!AC1),SEARCH(Holzrechner!$E$16,AC1),SEARCH(Holzrechner!$G$16,AC1)),"X",)</f>
        <v>#VALUE!</v>
      </c>
      <c r="AD4" t="e">
        <f>IF(AND(SEARCH(Holzrechner!$C$16,'3.LCIA'!AD1),SEARCH(Holzrechner!$E$16,AD1),SEARCH(Holzrechner!$G$16,AD1)),"X",)</f>
        <v>#VALUE!</v>
      </c>
      <c r="AE4" t="e">
        <f>IF(AND(SEARCH(Holzrechner!$C$16,'3.LCIA'!AE1),SEARCH(Holzrechner!$E$16,AE1),SEARCH(Holzrechner!$G$16,AE1)),"X",)</f>
        <v>#VALUE!</v>
      </c>
      <c r="AF4" t="e">
        <f>IF(AND(SEARCH(Holzrechner!$C$16,'3.LCIA'!AF1),SEARCH(Holzrechner!$E$16,AF1),SEARCH(Holzrechner!$G$16,AF1)),"X",)</f>
        <v>#VALUE!</v>
      </c>
      <c r="AG4" t="e">
        <f>IF(AND(SEARCH(Holzrechner!$C$16,'3.LCIA'!AG1),SEARCH(Holzrechner!$E$16,AG1),SEARCH(Holzrechner!$G$16,AG1)),"X",)</f>
        <v>#VALUE!</v>
      </c>
      <c r="AH4" t="e">
        <f>IF(AND(SEARCH(Holzrechner!$C$16,'3.LCIA'!AH1),SEARCH(Holzrechner!$E$16,AH1),SEARCH(Holzrechner!$G$16,AH1)),"X",)</f>
        <v>#VALUE!</v>
      </c>
      <c r="AI4" t="e">
        <f>IF(AND(SEARCH(Holzrechner!$C$16,'3.LCIA'!AI1),SEARCH(Holzrechner!$E$16,AI1),SEARCH(Holzrechner!$G$16,AI1)),"X",)</f>
        <v>#VALUE!</v>
      </c>
      <c r="AJ4" t="e">
        <f>IF(AND(SEARCH(Holzrechner!$C$16,'3.LCIA'!AJ1),SEARCH(Holzrechner!$E$16,AJ1),SEARCH(Holzrechner!$G$16,AJ1)),"X",)</f>
        <v>#VALUE!</v>
      </c>
      <c r="AK4" t="e">
        <f>IF(AND(SEARCH(Holzrechner!$C$16,'3.LCIA'!AK1),SEARCH(Holzrechner!$E$16,AK1),SEARCH(Holzrechner!$G$16,AK1)),"X",)</f>
        <v>#VALUE!</v>
      </c>
      <c r="AL4" t="e">
        <f>IF(AND(SEARCH(Holzrechner!$C$16,'3.LCIA'!AL1),SEARCH(Holzrechner!$E$16,AL1),SEARCH(Holzrechner!$G$16,AL1)),"X",)</f>
        <v>#VALUE!</v>
      </c>
      <c r="AM4" t="e">
        <f>IF(AND(SEARCH(Holzrechner!$C$16,'3.LCIA'!AM1),SEARCH(Holzrechner!$E$16,AM1),SEARCH(Holzrechner!$G$16,AM1)),"X",)</f>
        <v>#VALUE!</v>
      </c>
      <c r="AN4" t="e">
        <f>IF(AND(SEARCH(Holzrechner!$C$16,'3.LCIA'!AN1),SEARCH(Holzrechner!$E$16,AN1),SEARCH(Holzrechner!$G$16,AN1)),"X",)</f>
        <v>#VALUE!</v>
      </c>
      <c r="AO4" t="e">
        <f>IF(AND(SEARCH(Holzrechner!$C$16,'3.LCIA'!AO1),SEARCH(Holzrechner!$E$16,AO1),SEARCH(Holzrechner!$G$16,AO1)),"X",)</f>
        <v>#VALUE!</v>
      </c>
      <c r="AP4" t="e">
        <f>IF(AND(SEARCH(Holzrechner!$C$16,'3.LCIA'!AP1),SEARCH(Holzrechner!$E$16,AP1),SEARCH(Holzrechner!$G$16,AP1)),"X",)</f>
        <v>#VALUE!</v>
      </c>
      <c r="AQ4" t="e">
        <f>IF(AND(SEARCH(Holzrechner!$C$16,'3.LCIA'!AQ1),SEARCH(Holzrechner!$E$16,AQ1),SEARCH(Holzrechner!$G$16,AQ1)),"X",)</f>
        <v>#VALUE!</v>
      </c>
      <c r="AR4" t="e">
        <f>IF(AND(SEARCH(Holzrechner!$C$16,'3.LCIA'!AR1),SEARCH(Holzrechner!$E$16,AR1),SEARCH(Holzrechner!$G$16,AR1)),"X",)</f>
        <v>#VALUE!</v>
      </c>
      <c r="AS4" t="e">
        <f>IF(AND(SEARCH(Holzrechner!$C$16,'3.LCIA'!AS1),SEARCH(Holzrechner!$E$16,AS1),SEARCH(Holzrechner!$G$16,AS1)),"X",)</f>
        <v>#VALUE!</v>
      </c>
      <c r="AT4" t="e">
        <f>IF(AND(SEARCH(Holzrechner!$C$16,'3.LCIA'!AT1),SEARCH(Holzrechner!$E$16,AT1),SEARCH(Holzrechner!$G$16,AT1)),"X",)</f>
        <v>#VALUE!</v>
      </c>
      <c r="AU4" t="e">
        <f>IF(AND(SEARCH(Holzrechner!$C$16,'3.LCIA'!AU1),SEARCH(Holzrechner!$E$16,AU1),SEARCH(Holzrechner!$G$16,AU1)),"X",)</f>
        <v>#VALUE!</v>
      </c>
      <c r="AV4" t="e">
        <f>IF(AND(SEARCH(Holzrechner!$C$16,'3.LCIA'!AV1),SEARCH(Holzrechner!$E$16,AV1),SEARCH(Holzrechner!$G$16,AV1)),"X",)</f>
        <v>#VALUE!</v>
      </c>
      <c r="AW4" t="e">
        <f>IF(AND(SEARCH(Holzrechner!$C$16,'3.LCIA'!AW1),SEARCH(Holzrechner!$E$16,AW1),SEARCH(Holzrechner!$G$16,AW1)),"X",)</f>
        <v>#VALUE!</v>
      </c>
      <c r="AX4" t="e">
        <f>IF(AND(SEARCH(Holzrechner!$C$16,'3.LCIA'!AX1),SEARCH(Holzrechner!$E$16,AX1),SEARCH(Holzrechner!$G$16,AX1)),"X",)</f>
        <v>#VALUE!</v>
      </c>
      <c r="AY4" t="e">
        <f>IF(AND(SEARCH(Holzrechner!$C$16,'3.LCIA'!AY1),SEARCH(Holzrechner!$E$16,AY1),SEARCH(Holzrechner!$G$16,AY1)),"X",)</f>
        <v>#VALUE!</v>
      </c>
      <c r="AZ4" t="e">
        <f>IF(AND(SEARCH(Holzrechner!$C$16,'3.LCIA'!AZ1),SEARCH(Holzrechner!$E$16,AZ1),SEARCH(Holzrechner!$G$16,AZ1)),"X",)</f>
        <v>#VALUE!</v>
      </c>
      <c r="BA4" t="e">
        <f>IF(AND(SEARCH(Holzrechner!$C$16,'3.LCIA'!BA1),SEARCH(Holzrechner!$E$16,BA1),SEARCH(Holzrechner!$G$16,BA1)),"X",)</f>
        <v>#VALUE!</v>
      </c>
      <c r="BB4" t="e">
        <f>IF(AND(SEARCH(Holzrechner!$C$16,'3.LCIA'!BB1),SEARCH(Holzrechner!$E$16,BB1),SEARCH(Holzrechner!$G$16,BB1)),"X",)</f>
        <v>#VALUE!</v>
      </c>
      <c r="BC4" t="e">
        <f>IF(AND(SEARCH(Holzrechner!$C$16,'3.LCIA'!BC1),SEARCH(Holzrechner!$E$16,BC1),SEARCH(Holzrechner!$G$16,BC1)),"X",)</f>
        <v>#VALUE!</v>
      </c>
      <c r="BD4" t="e">
        <f>IF(AND(SEARCH(Holzrechner!$C$16,'3.LCIA'!BD1),SEARCH(Holzrechner!$E$16,BD1),SEARCH(Holzrechner!$G$16,BD1)),"X",)</f>
        <v>#VALUE!</v>
      </c>
      <c r="BE4" t="e">
        <f>IF(AND(SEARCH(Holzrechner!$C$16,'3.LCIA'!BE1),SEARCH(Holzrechner!$E$16,BE1),SEARCH(Holzrechner!$G$16,BE1)),"X",)</f>
        <v>#VALUE!</v>
      </c>
      <c r="BF4" t="e">
        <f>IF(AND(SEARCH(Holzrechner!$C$16,'3.LCIA'!BF1),SEARCH(Holzrechner!$E$16,BF1),SEARCH(Holzrechner!$G$16,BF1)),"X",)</f>
        <v>#VALUE!</v>
      </c>
      <c r="BG4" t="e">
        <f>IF(AND(SEARCH(Holzrechner!$C$16,'3.LCIA'!BG1),SEARCH(Holzrechner!$E$16,BG1),SEARCH(Holzrechner!$G$16,BG1)),"X",)</f>
        <v>#VALUE!</v>
      </c>
      <c r="BH4" t="e">
        <f>IF(AND(SEARCH(Holzrechner!$C$16,'3.LCIA'!BH1),SEARCH(Holzrechner!$E$16,BH1),SEARCH(Holzrechner!$G$16,BH1)),"X",)</f>
        <v>#VALUE!</v>
      </c>
      <c r="BI4" t="e">
        <f>IF(AND(SEARCH(Holzrechner!$C$16,'3.LCIA'!BI1),SEARCH(Holzrechner!$E$16,BI1),SEARCH(Holzrechner!$G$16,BI1)),"X",)</f>
        <v>#VALUE!</v>
      </c>
      <c r="BJ4" t="e">
        <f>IF(AND(SEARCH(Holzrechner!$C$16,'3.LCIA'!BJ1),SEARCH(Holzrechner!$E$16,BJ1),SEARCH(Holzrechner!$G$16,BJ1)),"X",)</f>
        <v>#VALUE!</v>
      </c>
      <c r="BK4" t="e">
        <f>IF(AND(SEARCH(Holzrechner!$C$16,'3.LCIA'!BK1),SEARCH(Holzrechner!$E$16,BK1),SEARCH(Holzrechner!$G$16,BK1)),"X",)</f>
        <v>#VALUE!</v>
      </c>
      <c r="BL4" t="e">
        <f>IF(AND(SEARCH(Holzrechner!$C$16,'3.LCIA'!BL1),SEARCH(Holzrechner!$E$16,BL1),SEARCH(Holzrechner!$G$16,BL1)),"X",)</f>
        <v>#VALUE!</v>
      </c>
      <c r="BM4" t="e">
        <f>IF(AND(SEARCH(Holzrechner!$C$16,'3.LCIA'!BM1),SEARCH(Holzrechner!$E$16,BM1),SEARCH(Holzrechner!$G$16,BM1)),"X",)</f>
        <v>#VALUE!</v>
      </c>
      <c r="BN4" t="e">
        <f>IF(AND(SEARCH(Holzrechner!$C$16,'3.LCIA'!BN1),SEARCH(Holzrechner!$E$16,BN1),SEARCH(Holzrechner!$G$16,BN1)),"X",)</f>
        <v>#VALUE!</v>
      </c>
      <c r="BO4" t="e">
        <f>IF(AND(SEARCH(Holzrechner!$C$16,'3.LCIA'!BO1),SEARCH(Holzrechner!$E$16,BO1),SEARCH(Holzrechner!$G$16,BO1)),"X",)</f>
        <v>#VALUE!</v>
      </c>
      <c r="BP4" t="e">
        <f>IF(AND(SEARCH(Holzrechner!$C$16,'3.LCIA'!BP1),SEARCH(Holzrechner!$E$16,BP1),SEARCH(Holzrechner!$G$16,BP1)),"X",)</f>
        <v>#VALUE!</v>
      </c>
      <c r="BQ4" t="e">
        <f>IF(AND(SEARCH(Holzrechner!$C$16,'3.LCIA'!BQ1),SEARCH(Holzrechner!$E$16,BQ1),SEARCH(Holzrechner!$G$16,BQ1)),"X",)</f>
        <v>#VALUE!</v>
      </c>
      <c r="BR4" t="e">
        <f>IF(AND(SEARCH(Holzrechner!$C$16,'3.LCIA'!BR1),SEARCH(Holzrechner!$E$16,BR1),SEARCH(Holzrechner!$G$16,BR1)),"X",)</f>
        <v>#VALUE!</v>
      </c>
      <c r="BS4" t="e">
        <f>IF(AND(SEARCH(Holzrechner!$C$16,'3.LCIA'!BS1),SEARCH(Holzrechner!$E$16,BS1),SEARCH(Holzrechner!$G$16,BS1)),"X",)</f>
        <v>#VALUE!</v>
      </c>
      <c r="BT4" t="e">
        <f>IF(AND(SEARCH(Holzrechner!$C$16,'3.LCIA'!BT1),SEARCH(Holzrechner!$E$16,BT1),SEARCH(Holzrechner!$G$16,BT1)),"X",)</f>
        <v>#VALUE!</v>
      </c>
      <c r="BU4" t="e">
        <f>IF(AND(SEARCH(Holzrechner!$C$16,'3.LCIA'!BU1),SEARCH(Holzrechner!$E$16,BU1),SEARCH(Holzrechner!$G$16,BU1)),"X",)</f>
        <v>#VALUE!</v>
      </c>
      <c r="BV4" t="e">
        <f>IF(AND(SEARCH(Holzrechner!$C$16,'3.LCIA'!BV1),SEARCH(Holzrechner!$E$16,BV1),SEARCH(Holzrechner!$G$16,BV1)),"X",)</f>
        <v>#VALUE!</v>
      </c>
      <c r="BW4" t="e">
        <f>IF(AND(SEARCH(Holzrechner!$C$16,'3.LCIA'!BW1),SEARCH(Holzrechner!$E$16,BW1),SEARCH(Holzrechner!$G$16,BW1)),"X",)</f>
        <v>#VALUE!</v>
      </c>
      <c r="BX4" t="e">
        <f>IF(AND(SEARCH(Holzrechner!$C$16,'3.LCIA'!BX1),SEARCH(Holzrechner!$E$16,BX1),SEARCH(Holzrechner!$G$16,BX1)),"X",)</f>
        <v>#VALUE!</v>
      </c>
      <c r="BY4" t="e">
        <f>IF(AND(SEARCH(Holzrechner!$C$16,'3.LCIA'!BY1),SEARCH(Holzrechner!$E$16,BY1),SEARCH(Holzrechner!$G$16,BY1)),"X",)</f>
        <v>#VALUE!</v>
      </c>
      <c r="BZ4" t="e">
        <f>IF(AND(SEARCH(Holzrechner!$C$16,'3.LCIA'!BZ1),SEARCH(Holzrechner!$E$16,BZ1),SEARCH(Holzrechner!$G$16,BZ1)),"X",)</f>
        <v>#VALUE!</v>
      </c>
      <c r="CA4" t="e">
        <f>IF(AND(SEARCH(Holzrechner!$C$16,'3.LCIA'!CA1),SEARCH(Holzrechner!$E$16,CA1),SEARCH(Holzrechner!$G$16,CA1)),"X",)</f>
        <v>#VALUE!</v>
      </c>
      <c r="CB4" t="e">
        <f>IF(AND(SEARCH(Holzrechner!$C$16,'3.LCIA'!CB1),SEARCH(Holzrechner!$E$16,CB1),SEARCH(Holzrechner!$G$16,CB1)),"X",)</f>
        <v>#VALUE!</v>
      </c>
      <c r="CC4" t="e">
        <f>IF(AND(SEARCH(Holzrechner!$C$16,'3.LCIA'!CC1),SEARCH(Holzrechner!$E$16,CC1),SEARCH(Holzrechner!$G$16,CC1)),"X",)</f>
        <v>#VALUE!</v>
      </c>
      <c r="CD4" t="e">
        <f>IF(AND(SEARCH(Holzrechner!$C$16,'3.LCIA'!CD1),SEARCH(Holzrechner!$E$16,CD1),SEARCH(Holzrechner!$G$16,CD1)),"X",)</f>
        <v>#VALUE!</v>
      </c>
      <c r="CE4" t="e">
        <f>IF(AND(SEARCH(Holzrechner!$C$16,'3.LCIA'!CE1),SEARCH(Holzrechner!$E$16,CE1),SEARCH(Holzrechner!$G$16,CE1)),"X",)</f>
        <v>#VALUE!</v>
      </c>
      <c r="CF4" t="e">
        <f>IF(AND(SEARCH(Holzrechner!$C$16,'3.LCIA'!CF1),SEARCH(Holzrechner!$E$16,CF1),SEARCH(Holzrechner!$G$16,CF1)),"X",)</f>
        <v>#VALUE!</v>
      </c>
      <c r="CG4" t="e">
        <f>IF(AND(SEARCH(Holzrechner!$C$16,'3.LCIA'!CG1),SEARCH(Holzrechner!$E$16,CG1),SEARCH(Holzrechner!$G$16,CG1)),"X",)</f>
        <v>#VALUE!</v>
      </c>
      <c r="CH4" t="e">
        <f>IF(AND(SEARCH(Holzrechner!$C$16,'3.LCIA'!CH1),SEARCH(Holzrechner!$E$16,CH1),SEARCH(Holzrechner!$G$16,CH1)),"X",)</f>
        <v>#VALUE!</v>
      </c>
      <c r="CI4" t="e">
        <f>IF(AND(SEARCH(Holzrechner!$C$16,'3.LCIA'!CI1),SEARCH(Holzrechner!$E$16,CI1),SEARCH(Holzrechner!$G$16,CI1)),"X",)</f>
        <v>#VALUE!</v>
      </c>
      <c r="CJ4" t="e">
        <f>IF(AND(SEARCH(Holzrechner!$C$16,'3.LCIA'!CJ1),SEARCH(Holzrechner!$E$16,CJ1),SEARCH(Holzrechner!$G$16,CJ1)),"X",)</f>
        <v>#VALUE!</v>
      </c>
      <c r="CK4" t="e">
        <f>IF(AND(SEARCH(Holzrechner!$C$16,'3.LCIA'!CK1),SEARCH(Holzrechner!$E$16,CK1),SEARCH(Holzrechner!$G$16,CK1)),"X",)</f>
        <v>#VALUE!</v>
      </c>
      <c r="CL4" t="e">
        <f>IF(AND(SEARCH(Holzrechner!$C$16,'3.LCIA'!CL1),SEARCH(Holzrechner!$E$16,CL1),SEARCH(Holzrechner!$G$16,CL1)),"X",)</f>
        <v>#VALUE!</v>
      </c>
      <c r="CM4" t="e">
        <f>IF(AND(SEARCH(Holzrechner!$C$16,'3.LCIA'!CM1),SEARCH(Holzrechner!$E$16,CM1),SEARCH(Holzrechner!$G$16,CM1)),"X",)</f>
        <v>#VALUE!</v>
      </c>
      <c r="CN4" t="e">
        <f>IF(AND(SEARCH(Holzrechner!$C$16,'3.LCIA'!CN1),SEARCH(Holzrechner!$E$16,CN1),SEARCH(Holzrechner!$G$16,CN1)),"X",)</f>
        <v>#VALUE!</v>
      </c>
      <c r="CO4" t="e">
        <f>IF(AND(SEARCH(Holzrechner!$C$16,'3.LCIA'!CO1),SEARCH(Holzrechner!$E$16,CO1),SEARCH(Holzrechner!$G$16,CO1)),"X",)</f>
        <v>#VALUE!</v>
      </c>
      <c r="CP4" t="e">
        <f>IF(AND(SEARCH(Holzrechner!$C$16,'3.LCIA'!CP1),SEARCH(Holzrechner!$E$16,CP1),SEARCH(Holzrechner!$G$16,CP1)),"X",)</f>
        <v>#VALUE!</v>
      </c>
      <c r="CQ4" t="e">
        <f>IF(AND(SEARCH(Holzrechner!$C$16,'3.LCIA'!CQ1),SEARCH(Holzrechner!$E$16,CQ1),SEARCH(Holzrechner!$G$16,CQ1)),"X",)</f>
        <v>#VALUE!</v>
      </c>
      <c r="CR4" t="e">
        <f>IF(AND(SEARCH(Holzrechner!$C$16,'3.LCIA'!CR1),SEARCH(Holzrechner!$E$16,CR1),SEARCH(Holzrechner!$G$16,CR1)),"X",)</f>
        <v>#VALUE!</v>
      </c>
      <c r="CS4" t="e">
        <f>IF(AND(SEARCH(Holzrechner!$C$16,'3.LCIA'!CS1),SEARCH(Holzrechner!$E$16,CS1),SEARCH(Holzrechner!$G$16,CS1)),"X",)</f>
        <v>#VALUE!</v>
      </c>
      <c r="CT4" t="e">
        <f>IF(AND(SEARCH(Holzrechner!$C$16,'3.LCIA'!CT1),SEARCH(Holzrechner!$E$16,CT1),SEARCH(Holzrechner!$G$16,CT1)),"X",)</f>
        <v>#VALUE!</v>
      </c>
      <c r="CU4" t="e">
        <f>IF(AND(SEARCH(Holzrechner!$C$16,'3.LCIA'!CU1),SEARCH(Holzrechner!$E$16,CU1),SEARCH(Holzrechner!$G$16,CU1)),"X",)</f>
        <v>#VALUE!</v>
      </c>
      <c r="CV4" t="e">
        <f>IF(AND(SEARCH(Holzrechner!$C$16,'3.LCIA'!CV1),SEARCH(Holzrechner!$E$16,CV1),SEARCH(Holzrechner!$G$16,CV1)),"X",)</f>
        <v>#VALUE!</v>
      </c>
      <c r="CW4" t="e">
        <f>IF(AND(SEARCH(Holzrechner!$C$16,'3.LCIA'!CW1),SEARCH(Holzrechner!$E$16,CW1),SEARCH(Holzrechner!$G$16,CW1)),"X",)</f>
        <v>#VALUE!</v>
      </c>
      <c r="CX4" t="e">
        <f>IF(AND(SEARCH(Holzrechner!$C$16,'3.LCIA'!CX1),SEARCH(Holzrechner!$E$16,CX1),SEARCH(Holzrechner!$G$16,CX1)),"X",)</f>
        <v>#VALUE!</v>
      </c>
      <c r="CY4" t="e">
        <f>IF(AND(SEARCH(Holzrechner!$C$16,'3.LCIA'!CY1),SEARCH(Holzrechner!$E$16,CY1),SEARCH(Holzrechner!$G$16,CY1)),"X",)</f>
        <v>#VALUE!</v>
      </c>
      <c r="CZ4" t="e">
        <f>IF(AND(SEARCH(Holzrechner!$C$16,'3.LCIA'!CZ1),SEARCH(Holzrechner!$E$16,CZ1),SEARCH(Holzrechner!$G$16,CZ1)),"X",)</f>
        <v>#VALUE!</v>
      </c>
      <c r="DA4" t="e">
        <f>IF(AND(SEARCH(Holzrechner!$C$16,'3.LCIA'!DA1),SEARCH(Holzrechner!$E$16,DA1),SEARCH(Holzrechner!$G$16,DA1)),"X",)</f>
        <v>#VALUE!</v>
      </c>
      <c r="DB4" t="e">
        <f>IF(AND(SEARCH(Holzrechner!$C$16,'3.LCIA'!DB1),SEARCH(Holzrechner!$E$16,DB1),SEARCH(Holzrechner!$G$16,DB1)),"X",)</f>
        <v>#VALUE!</v>
      </c>
      <c r="DC4" t="e">
        <f>IF(AND(SEARCH(Holzrechner!$C$16,'3.LCIA'!DC1),SEARCH(Holzrechner!$E$16,DC1),SEARCH(Holzrechner!$G$16,DC1)),"X",)</f>
        <v>#VALUE!</v>
      </c>
      <c r="DD4" t="e">
        <f>IF(AND(SEARCH(Holzrechner!$C$16,'3.LCIA'!DD1),SEARCH(Holzrechner!$E$16,DD1),SEARCH(Holzrechner!$G$16,DD1)),"X",)</f>
        <v>#VALUE!</v>
      </c>
      <c r="DE4" t="e">
        <f>IF(AND(SEARCH(Holzrechner!$C$16,'3.LCIA'!DE1),SEARCH(Holzrechner!$E$16,DE1),SEARCH(Holzrechner!$G$16,DE1)),"X",)</f>
        <v>#VALUE!</v>
      </c>
      <c r="DF4" t="e">
        <f>IF(AND(SEARCH(Holzrechner!$C$16,'3.LCIA'!DF1),SEARCH(Holzrechner!$E$16,DF1),SEARCH(Holzrechner!$G$16,DF1)),"X",)</f>
        <v>#VALUE!</v>
      </c>
      <c r="DG4" t="e">
        <f>IF(AND(SEARCH(Holzrechner!$C$16,'3.LCIA'!DG1),SEARCH(Holzrechner!$E$16,DG1),SEARCH(Holzrechner!$G$16,DG1)),"X",)</f>
        <v>#VALUE!</v>
      </c>
      <c r="DH4" t="e">
        <f>IF(AND(SEARCH(Holzrechner!$C$16,'3.LCIA'!DH1),SEARCH(Holzrechner!$E$16,DH1),SEARCH(Holzrechner!$G$16,DH1)),"X",)</f>
        <v>#VALUE!</v>
      </c>
      <c r="DI4" t="e">
        <f>IF(AND(SEARCH(Holzrechner!$C$16,'3.LCIA'!DI1),SEARCH(Holzrechner!$E$16,DI1),SEARCH(Holzrechner!$G$16,DI1)),"X",)</f>
        <v>#VALUE!</v>
      </c>
      <c r="DJ4" t="e">
        <f>IF(AND(SEARCH(Holzrechner!$C$16,'3.LCIA'!DJ1),SEARCH(Holzrechner!$E$16,DJ1),SEARCH(Holzrechner!$G$16,DJ1)),"X",)</f>
        <v>#VALUE!</v>
      </c>
      <c r="DK4" t="e">
        <f>IF(AND(SEARCH(Holzrechner!$C$16,'3.LCIA'!DK1),SEARCH(Holzrechner!$E$16,DK1),SEARCH(Holzrechner!$G$16,DK1)),"X",)</f>
        <v>#VALUE!</v>
      </c>
      <c r="DL4" t="e">
        <f>IF(AND(SEARCH(Holzrechner!$C$16,'3.LCIA'!DL1),SEARCH(Holzrechner!$E$16,DL1),SEARCH(Holzrechner!$G$16,DL1)),"X",)</f>
        <v>#VALUE!</v>
      </c>
      <c r="DM4" t="e">
        <f>IF(AND(SEARCH(Holzrechner!$C$16,'3.LCIA'!DM1),SEARCH(Holzrechner!$E$16,DM1),SEARCH(Holzrechner!$G$16,DM1)),"X",)</f>
        <v>#VALUE!</v>
      </c>
      <c r="DN4" t="e">
        <f>IF(AND(SEARCH(Holzrechner!$C$16,'3.LCIA'!DN1),SEARCH(Holzrechner!$E$16,DN1),SEARCH(Holzrechner!$G$16,DN1)),"X",)</f>
        <v>#VALUE!</v>
      </c>
      <c r="DO4" t="e">
        <f>IF(AND(SEARCH(Holzrechner!$C$16,'3.LCIA'!DO1),SEARCH(Holzrechner!$E$16,DO1),SEARCH(Holzrechner!$G$16,DO1)),"X",)</f>
        <v>#VALUE!</v>
      </c>
      <c r="DP4" t="e">
        <f>IF(AND(SEARCH(Holzrechner!$C$16,'3.LCIA'!DP1),SEARCH(Holzrechner!$E$16,DP1),SEARCH(Holzrechner!$G$16,DP1)),"X",)</f>
        <v>#VALUE!</v>
      </c>
      <c r="DQ4" t="e">
        <f>IF(AND(SEARCH(Holzrechner!$C$16,'3.LCIA'!DQ1),SEARCH(Holzrechner!$E$16,DQ1),SEARCH(Holzrechner!$G$16,DQ1)),"X",)</f>
        <v>#VALUE!</v>
      </c>
      <c r="DR4" t="e">
        <f>IF(AND(SEARCH(Holzrechner!$C$16,'3.LCIA'!DR1),SEARCH(Holzrechner!$E$16,DR1),SEARCH(Holzrechner!$G$16,DR1)),"X",)</f>
        <v>#VALUE!</v>
      </c>
      <c r="DS4" t="e">
        <f>IF(AND(SEARCH(Holzrechner!$C$16,'3.LCIA'!DS1),SEARCH(Holzrechner!$E$16,DS1),SEARCH(Holzrechner!$G$16,DS1)),"X",)</f>
        <v>#VALUE!</v>
      </c>
      <c r="DT4" t="e">
        <f>IF(AND(SEARCH(Holzrechner!$C$16,'3.LCIA'!DT1),SEARCH(Holzrechner!$E$16,DT1),SEARCH(Holzrechner!$G$16,DT1)),"X",)</f>
        <v>#VALUE!</v>
      </c>
      <c r="DU4" t="e">
        <f>IF(AND(SEARCH(Holzrechner!$C$16,'3.LCIA'!DU1),SEARCH(Holzrechner!$E$16,DU1),SEARCH(Holzrechner!$G$16,DU1)),"X",)</f>
        <v>#VALUE!</v>
      </c>
      <c r="DV4" t="e">
        <f>IF(AND(SEARCH(Holzrechner!$C$16,'3.LCIA'!DV1),SEARCH(Holzrechner!$E$16,DV1),SEARCH(Holzrechner!$G$16,DV1)),"X",)</f>
        <v>#VALUE!</v>
      </c>
      <c r="DW4" t="e">
        <f>IF(AND(SEARCH(Holzrechner!$C$16,'3.LCIA'!DW1),SEARCH(Holzrechner!$E$16,DW1),SEARCH(Holzrechner!$G$16,DW1)),"X",)</f>
        <v>#VALUE!</v>
      </c>
      <c r="DX4" t="e">
        <f>IF(AND(SEARCH(Holzrechner!$C$16,'3.LCIA'!DX1),SEARCH(Holzrechner!$E$16,DX1),SEARCH(Holzrechner!$G$16,DX1)),"X",)</f>
        <v>#VALUE!</v>
      </c>
      <c r="DY4" t="e">
        <f>IF(AND(SEARCH(Holzrechner!$C$16,'3.LCIA'!DY1),SEARCH(Holzrechner!$E$16,DY1),SEARCH(Holzrechner!$G$16,DY1)),"X",)</f>
        <v>#VALUE!</v>
      </c>
      <c r="DZ4" t="e">
        <f>IF(AND(SEARCH(Holzrechner!$C$16,'3.LCIA'!DZ1),SEARCH(Holzrechner!$E$16,DZ1),SEARCH(Holzrechner!$G$16,DZ1)),"X",)</f>
        <v>#VALUE!</v>
      </c>
      <c r="EA4" t="e">
        <f>IF(AND(SEARCH(Holzrechner!$C$16,'3.LCIA'!EA1),SEARCH(Holzrechner!$E$16,EA1),SEARCH(Holzrechner!$G$16,EA1)),"X",)</f>
        <v>#VALUE!</v>
      </c>
      <c r="EB4" t="e">
        <f>IF(AND(SEARCH(Holzrechner!$C$16,'3.LCIA'!EB1),SEARCH(Holzrechner!$E$16,EB1),SEARCH(Holzrechner!$G$16,EB1)),"X",)</f>
        <v>#VALUE!</v>
      </c>
      <c r="EC4" t="e">
        <f>IF(AND(SEARCH(Holzrechner!$C$16,'3.LCIA'!EC1),SEARCH(Holzrechner!$E$16,EC1),SEARCH(Holzrechner!$G$16,EC1)),"X",)</f>
        <v>#VALUE!</v>
      </c>
      <c r="ED4" t="e">
        <f>IF(AND(SEARCH(Holzrechner!$C$16,'3.LCIA'!ED1),SEARCH(Holzrechner!$E$16,ED1),SEARCH(Holzrechner!$G$16,ED1)),"X",)</f>
        <v>#VALUE!</v>
      </c>
      <c r="EE4" t="e">
        <f>IF(AND(SEARCH(Holzrechner!$C$16,'3.LCIA'!EE1),SEARCH(Holzrechner!$E$16,EE1),SEARCH(Holzrechner!$G$16,EE1)),"X",)</f>
        <v>#VALUE!</v>
      </c>
      <c r="EF4" t="e">
        <f>IF(AND(SEARCH(Holzrechner!$C$16,'3.LCIA'!EF1),SEARCH(Holzrechner!$E$16,EF1),SEARCH(Holzrechner!$G$16,EF1)),"X",)</f>
        <v>#VALUE!</v>
      </c>
      <c r="EG4" t="e">
        <f>IF(AND(SEARCH(Holzrechner!$C$16,'3.LCIA'!EG1),SEARCH(Holzrechner!$E$16,EG1),SEARCH(Holzrechner!$G$16,EG1)),"X",)</f>
        <v>#VALUE!</v>
      </c>
      <c r="EH4" t="e">
        <f>IF(AND(SEARCH(Holzrechner!$C$16,'3.LCIA'!EH1),SEARCH(Holzrechner!$E$16,EH1),SEARCH(Holzrechner!$G$16,EH1)),"X",)</f>
        <v>#VALUE!</v>
      </c>
      <c r="EI4" t="e">
        <f>IF(AND(SEARCH(Holzrechner!$C$16,'3.LCIA'!EI1),SEARCH(Holzrechner!$E$16,EI1),SEARCH(Holzrechner!$G$16,EI1)),"X",)</f>
        <v>#VALUE!</v>
      </c>
      <c r="EJ4" t="e">
        <f>IF(AND(SEARCH(Holzrechner!$C$16,'3.LCIA'!EJ1),SEARCH(Holzrechner!$E$16,EJ1),SEARCH(Holzrechner!$G$16,EJ1)),"X",)</f>
        <v>#VALUE!</v>
      </c>
      <c r="EK4" t="e">
        <f>IF(AND(SEARCH(Holzrechner!$C$16,'3.LCIA'!EK1),SEARCH(Holzrechner!$E$16,EK1),SEARCH(Holzrechner!$G$16,EK1)),"X",)</f>
        <v>#VALUE!</v>
      </c>
      <c r="EL4" t="e">
        <f>IF(AND(SEARCH(Holzrechner!$C$16,'3.LCIA'!EL1),SEARCH(Holzrechner!$E$16,EL1),SEARCH(Holzrechner!$G$16,EL1)),"X",)</f>
        <v>#VALUE!</v>
      </c>
      <c r="EM4" t="e">
        <f>IF(AND(SEARCH(Holzrechner!$C$16,'3.LCIA'!EM1),SEARCH(Holzrechner!$E$16,EM1),SEARCH(Holzrechner!$G$16,EM1)),"X",)</f>
        <v>#VALUE!</v>
      </c>
      <c r="EN4" t="e">
        <f>IF(AND(SEARCH(Holzrechner!$C$16,'3.LCIA'!EN1),SEARCH(Holzrechner!$E$16,EN1),SEARCH(Holzrechner!$G$16,EN1)),"X",)</f>
        <v>#VALUE!</v>
      </c>
      <c r="EO4" t="e">
        <f>IF(AND(SEARCH(Holzrechner!$C$16,'3.LCIA'!EO1),SEARCH(Holzrechner!$E$16,EO1),SEARCH(Holzrechner!$G$16,EO1)),"X",)</f>
        <v>#VALUE!</v>
      </c>
      <c r="EP4" t="e">
        <f>IF(AND(SEARCH(Holzrechner!$C$16,'3.LCIA'!EP1),SEARCH(Holzrechner!$E$16,EP1),SEARCH(Holzrechner!$G$16,EP1)),"X",)</f>
        <v>#VALUE!</v>
      </c>
      <c r="EQ4" t="e">
        <f>IF(AND(SEARCH(Holzrechner!$C$16,'3.LCIA'!EQ1),SEARCH(Holzrechner!$E$16,EQ1),SEARCH(Holzrechner!$G$16,EQ1)),"X",)</f>
        <v>#VALUE!</v>
      </c>
      <c r="ER4" t="e">
        <f>IF(AND(SEARCH(Holzrechner!$C$16,'3.LCIA'!ER1),SEARCH(Holzrechner!$E$16,ER1),SEARCH(Holzrechner!$G$16,ER1)),"X",)</f>
        <v>#VALUE!</v>
      </c>
      <c r="ES4" t="e">
        <f>IF(AND(SEARCH(Holzrechner!$C$16,'3.LCIA'!ES1),SEARCH(Holzrechner!$E$16,ES1),SEARCH(Holzrechner!$G$16,ES1)),"X",)</f>
        <v>#VALUE!</v>
      </c>
      <c r="ET4" t="e">
        <f>IF(AND(SEARCH(Holzrechner!$C$16,'3.LCIA'!ET1),SEARCH(Holzrechner!$E$16,ET1),SEARCH(Holzrechner!$G$16,ET1)),"X",)</f>
        <v>#VALUE!</v>
      </c>
      <c r="EU4" t="e">
        <f>IF(AND(SEARCH(Holzrechner!$C$16,'3.LCIA'!EU1),SEARCH(Holzrechner!$E$16,EU1),SEARCH(Holzrechner!$G$16,EU1)),"X",)</f>
        <v>#VALUE!</v>
      </c>
      <c r="EV4" t="e">
        <f>IF(AND(SEARCH(Holzrechner!$C$16,'3.LCIA'!EV1),SEARCH(Holzrechner!$E$16,EV1),SEARCH(Holzrechner!$G$16,EV1)),"X",)</f>
        <v>#VALUE!</v>
      </c>
      <c r="EW4" t="e">
        <f>IF(AND(SEARCH(Holzrechner!$C$16,'3.LCIA'!EW1),SEARCH(Holzrechner!$E$16,EW1),SEARCH(Holzrechner!$G$16,EW1)),"X",)</f>
        <v>#VALUE!</v>
      </c>
      <c r="EX4" t="e">
        <f>IF(AND(SEARCH(Holzrechner!$C$16,'3.LCIA'!EX1),SEARCH(Holzrechner!$E$16,EX1),SEARCH(Holzrechner!$G$16,EX1)),"X",)</f>
        <v>#VALUE!</v>
      </c>
      <c r="EY4" t="e">
        <f>IF(AND(SEARCH(Holzrechner!$C$16,'3.LCIA'!EY1),SEARCH(Holzrechner!$E$16,EY1),SEARCH(Holzrechner!$G$16,EY1)),"X",)</f>
        <v>#VALUE!</v>
      </c>
      <c r="EZ4" t="e">
        <f>IF(AND(SEARCH(Holzrechner!$C$16,'3.LCIA'!EZ1),SEARCH(Holzrechner!$E$16,EZ1),SEARCH(Holzrechner!$G$16,EZ1)),"X",)</f>
        <v>#VALUE!</v>
      </c>
      <c r="FA4" t="e">
        <f>IF(AND(SEARCH(Holzrechner!$C$16,'3.LCIA'!FA1),SEARCH(Holzrechner!$E$16,FA1),SEARCH(Holzrechner!$G$16,FA1)),"X",)</f>
        <v>#VALUE!</v>
      </c>
      <c r="FB4" t="e">
        <f>IF(AND(SEARCH(Holzrechner!$C$16,'3.LCIA'!FB1),SEARCH(Holzrechner!$E$16,FB1),SEARCH(Holzrechner!$G$16,FB1)),"X",)</f>
        <v>#VALUE!</v>
      </c>
      <c r="FC4" t="e">
        <f>IF(AND(SEARCH(Holzrechner!$C$16,'3.LCIA'!FC1),SEARCH(Holzrechner!$E$16,FC1),SEARCH(Holzrechner!$G$16,FC1)),"X",)</f>
        <v>#VALUE!</v>
      </c>
      <c r="FD4" t="e">
        <f>IF(AND(SEARCH(Holzrechner!$C$16,'3.LCIA'!FD1),SEARCH(Holzrechner!$E$16,FD1),SEARCH(Holzrechner!$G$16,FD1)),"X",)</f>
        <v>#VALUE!</v>
      </c>
      <c r="FE4" t="e">
        <f>IF(AND(SEARCH(Holzrechner!$C$16,'3.LCIA'!FE1),SEARCH(Holzrechner!$E$16,FE1),SEARCH(Holzrechner!$G$16,FE1)),"X",)</f>
        <v>#VALUE!</v>
      </c>
      <c r="FF4" t="e">
        <f>IF(AND(SEARCH(Holzrechner!$C$16,'3.LCIA'!FF1),SEARCH(Holzrechner!$E$16,FF1),SEARCH(Holzrechner!$G$16,FF1)),"X",)</f>
        <v>#VALUE!</v>
      </c>
      <c r="FG4" t="e">
        <f>IF(AND(SEARCH(Holzrechner!$C$16,'3.LCIA'!FG1),SEARCH(Holzrechner!$E$16,FG1),SEARCH(Holzrechner!$G$16,FG1)),"X",)</f>
        <v>#VALUE!</v>
      </c>
      <c r="FH4" t="e">
        <f>IF(AND(SEARCH(Holzrechner!$C$16,'3.LCIA'!FH1),SEARCH(Holzrechner!$E$16,FH1),SEARCH(Holzrechner!$G$16,FH1)),"X",)</f>
        <v>#VALUE!</v>
      </c>
      <c r="FI4" t="e">
        <f>IF(AND(SEARCH(Holzrechner!$C$16,'3.LCIA'!FI1),SEARCH(Holzrechner!$E$16,FI1),SEARCH(Holzrechner!$G$16,FI1)),"X",)</f>
        <v>#VALUE!</v>
      </c>
      <c r="FJ4" t="e">
        <f>IF(AND(SEARCH(Holzrechner!$C$16,'3.LCIA'!FJ1),SEARCH(Holzrechner!$E$16,FJ1),SEARCH(Holzrechner!$G$16,FJ1)),"X",)</f>
        <v>#VALUE!</v>
      </c>
      <c r="FK4" t="e">
        <f>IF(AND(SEARCH(Holzrechner!$C$16,'3.LCIA'!FK1),SEARCH(Holzrechner!$E$16,FK1),SEARCH(Holzrechner!$G$16,FK1)),"X",)</f>
        <v>#VALUE!</v>
      </c>
      <c r="FL4" t="e">
        <f>IF(AND(SEARCH(Holzrechner!$C$16,'3.LCIA'!FL1),SEARCH(Holzrechner!$E$16,FL1),SEARCH(Holzrechner!$G$16,FL1)),"X",)</f>
        <v>#VALUE!</v>
      </c>
      <c r="FM4" t="e">
        <f>IF(AND(SEARCH(Holzrechner!$C$16,'3.LCIA'!FM1),SEARCH(Holzrechner!$E$16,FM1),SEARCH(Holzrechner!$G$16,FM1)),"X",)</f>
        <v>#VALUE!</v>
      </c>
      <c r="FN4" t="e">
        <f>IF(AND(SEARCH(Holzrechner!$C$16,'3.LCIA'!FN1),SEARCH(Holzrechner!$E$16,FN1),SEARCH(Holzrechner!$G$16,FN1)),"X",)</f>
        <v>#VALUE!</v>
      </c>
      <c r="FO4" t="e">
        <f>IF(AND(SEARCH(Holzrechner!$C$16,'3.LCIA'!FO1),SEARCH(Holzrechner!$E$16,FO1),SEARCH(Holzrechner!$G$16,FO1)),"X",)</f>
        <v>#VALUE!</v>
      </c>
      <c r="FP4" t="e">
        <f>IF(AND(SEARCH(Holzrechner!$C$16,'3.LCIA'!FP1),SEARCH(Holzrechner!$E$16,FP1),SEARCH(Holzrechner!$G$16,FP1)),"X",)</f>
        <v>#VALUE!</v>
      </c>
      <c r="FQ4" t="e">
        <f>IF(AND(SEARCH(Holzrechner!$C$16,'3.LCIA'!FQ1),SEARCH(Holzrechner!$E$16,FQ1),SEARCH(Holzrechner!$G$16,FQ1)),"X",)</f>
        <v>#VALUE!</v>
      </c>
      <c r="FR4" t="e">
        <f>IF(AND(SEARCH(Holzrechner!$C$16,'3.LCIA'!FR1),SEARCH(Holzrechner!$E$16,FR1),SEARCH(Holzrechner!$G$16,FR1)),"X",)</f>
        <v>#VALUE!</v>
      </c>
      <c r="FS4" t="e">
        <f>IF(AND(SEARCH(Holzrechner!$C$16,'3.LCIA'!FS1),SEARCH(Holzrechner!$E$16,FS1),SEARCH(Holzrechner!$G$16,FS1)),"X",)</f>
        <v>#VALUE!</v>
      </c>
      <c r="FT4" t="e">
        <f>IF(AND(SEARCH(Holzrechner!$C$16,'3.LCIA'!FT1),SEARCH(Holzrechner!$E$16,FT1),SEARCH(Holzrechner!$G$16,FT1)),"X",)</f>
        <v>#VALUE!</v>
      </c>
      <c r="FU4" t="e">
        <f>IF(AND(SEARCH(Holzrechner!$C$16,'3.LCIA'!FU1),SEARCH(Holzrechner!$E$16,FU1),SEARCH(Holzrechner!$G$16,FU1)),"X",)</f>
        <v>#VALUE!</v>
      </c>
      <c r="FV4" t="e">
        <f>IF(AND(SEARCH(Holzrechner!$C$16,'3.LCIA'!FV1),SEARCH(Holzrechner!$E$16,FV1),SEARCH(Holzrechner!$G$16,FV1)),"X",)</f>
        <v>#VALUE!</v>
      </c>
      <c r="FW4" t="e">
        <f>IF(AND(SEARCH(Holzrechner!$C$16,'3.LCIA'!FW1),SEARCH(Holzrechner!$E$16,FW1),SEARCH(Holzrechner!$G$16,FW1)),"X",)</f>
        <v>#VALUE!</v>
      </c>
      <c r="FX4" t="e">
        <f>IF(AND(SEARCH(Holzrechner!$C$16,'3.LCIA'!FX1),SEARCH(Holzrechner!$E$16,FX1),SEARCH(Holzrechner!$G$16,FX1)),"X",)</f>
        <v>#VALUE!</v>
      </c>
      <c r="FY4" t="e">
        <f>IF(AND(SEARCH(Holzrechner!$C$16,'3.LCIA'!FY1),SEARCH(Holzrechner!$E$16,FY1),SEARCH(Holzrechner!$G$16,FY1)),"X",)</f>
        <v>#VALUE!</v>
      </c>
      <c r="FZ4" t="e">
        <f>IF(AND(SEARCH(Holzrechner!$C$16,'3.LCIA'!FZ1),SEARCH(Holzrechner!$E$16,FZ1),SEARCH(Holzrechner!$G$16,FZ1)),"X",)</f>
        <v>#VALUE!</v>
      </c>
      <c r="GA4" t="e">
        <f>IF(AND(SEARCH(Holzrechner!$C$16,'3.LCIA'!GA1),SEARCH(Holzrechner!$E$16,GA1),SEARCH(Holzrechner!$G$16,GA1)),"X",)</f>
        <v>#VALUE!</v>
      </c>
      <c r="GB4" t="e">
        <f>IF(AND(SEARCH(Holzrechner!$C$16,'3.LCIA'!GB1),SEARCH(Holzrechner!$E$16,GB1),SEARCH(Holzrechner!$G$16,GB1)),"X",)</f>
        <v>#VALUE!</v>
      </c>
      <c r="GC4" t="e">
        <f>IF(AND(SEARCH(Holzrechner!$C$16,'3.LCIA'!GC1),SEARCH(Holzrechner!$E$16,GC1),SEARCH(Holzrechner!$G$16,GC1)),"X",)</f>
        <v>#VALUE!</v>
      </c>
      <c r="GD4" t="e">
        <f>IF(AND(SEARCH(Holzrechner!$C$16,'3.LCIA'!GD1),SEARCH(Holzrechner!$E$16,GD1),SEARCH(Holzrechner!$G$16,GD1)),"X",)</f>
        <v>#VALUE!</v>
      </c>
      <c r="GE4" t="e">
        <f>IF(AND(SEARCH(Holzrechner!$C$16,'3.LCIA'!GE1),SEARCH(Holzrechner!$E$16,GE1),SEARCH(Holzrechner!$G$16,GE1)),"X",)</f>
        <v>#VALUE!</v>
      </c>
      <c r="GF4" t="e">
        <f>IF(AND(SEARCH(Holzrechner!$C$16,'3.LCIA'!GF1),SEARCH(Holzrechner!$E$16,GF1),SEARCH(Holzrechner!$G$16,GF1)),"X",)</f>
        <v>#VALUE!</v>
      </c>
      <c r="GG4" t="e">
        <f>IF(AND(SEARCH(Holzrechner!$C$16,'3.LCIA'!GG1),SEARCH(Holzrechner!$E$16,GG1),SEARCH(Holzrechner!$G$16,GG1)),"X",)</f>
        <v>#VALUE!</v>
      </c>
      <c r="GH4" t="e">
        <f>IF(AND(SEARCH(Holzrechner!$C$16,'3.LCIA'!GH1),SEARCH(Holzrechner!$E$16,GH1),SEARCH(Holzrechner!$G$16,GH1)),"X",)</f>
        <v>#VALUE!</v>
      </c>
      <c r="GI4" t="e">
        <f>IF(AND(SEARCH(Holzrechner!$C$16,'3.LCIA'!GI1),SEARCH(Holzrechner!$E$16,GI1),SEARCH(Holzrechner!$G$16,GI1)),"X",)</f>
        <v>#VALUE!</v>
      </c>
      <c r="GJ4" t="e">
        <f>IF(AND(SEARCH(Holzrechner!$C$16,'3.LCIA'!GJ1),SEARCH(Holzrechner!$E$16,GJ1),SEARCH(Holzrechner!$G$16,GJ1)),"X",)</f>
        <v>#VALUE!</v>
      </c>
      <c r="GK4" t="e">
        <f>IF(AND(SEARCH(Holzrechner!$C$16,'3.LCIA'!GK1),SEARCH(Holzrechner!$E$16,GK1),SEARCH(Holzrechner!$G$16,GK1)),"X",)</f>
        <v>#VALUE!</v>
      </c>
      <c r="GL4" t="e">
        <f>IF(AND(SEARCH(Holzrechner!$C$16,'3.LCIA'!GL1),SEARCH(Holzrechner!$E$16,GL1),SEARCH(Holzrechner!$G$16,GL1)),"X",)</f>
        <v>#VALUE!</v>
      </c>
      <c r="GM4" t="e">
        <f>IF(AND(SEARCH(Holzrechner!$C$16,'3.LCIA'!GM1),SEARCH(Holzrechner!$E$16,GM1),SEARCH(Holzrechner!$G$16,GM1)),"X",)</f>
        <v>#VALUE!</v>
      </c>
      <c r="GN4" t="e">
        <f>IF(AND(SEARCH(Holzrechner!$C$16,'3.LCIA'!GN1),SEARCH(Holzrechner!$E$16,GN1),SEARCH(Holzrechner!$G$16,GN1)),"X",)</f>
        <v>#VALUE!</v>
      </c>
      <c r="GO4" t="e">
        <f>IF(AND(SEARCH(Holzrechner!$C$16,'3.LCIA'!GO1),SEARCH(Holzrechner!$E$16,GO1),SEARCH(Holzrechner!$G$16,GO1)),"X",)</f>
        <v>#VALUE!</v>
      </c>
      <c r="GP4" t="e">
        <f>IF(AND(SEARCH(Holzrechner!$C$16,'3.LCIA'!GP1),SEARCH(Holzrechner!$E$16,GP1),SEARCH(Holzrechner!$G$16,GP1)),"X",)</f>
        <v>#VALUE!</v>
      </c>
      <c r="GQ4" t="e">
        <f>IF(AND(SEARCH(Holzrechner!$C$16,'3.LCIA'!GQ1),SEARCH(Holzrechner!$E$16,GQ1),SEARCH(Holzrechner!$G$16,GQ1)),"X",)</f>
        <v>#VALUE!</v>
      </c>
      <c r="GR4" t="e">
        <f>IF(AND(SEARCH(Holzrechner!$C$16,'3.LCIA'!GR1),SEARCH(Holzrechner!$E$16,GR1),SEARCH(Holzrechner!$G$16,GR1)),"X",)</f>
        <v>#VALUE!</v>
      </c>
      <c r="GS4" t="e">
        <f>IF(AND(SEARCH(Holzrechner!$C$16,'3.LCIA'!GS1),SEARCH(Holzrechner!$E$16,GS1),SEARCH(Holzrechner!$G$16,GS1)),"X",)</f>
        <v>#VALUE!</v>
      </c>
      <c r="GT4" t="e">
        <f>IF(AND(SEARCH(Holzrechner!$C$16,'3.LCIA'!GT1),SEARCH(Holzrechner!$E$16,GT1),SEARCH(Holzrechner!$G$16,GT1)),"X",)</f>
        <v>#VALUE!</v>
      </c>
      <c r="GU4" t="e">
        <f>IF(AND(SEARCH(Holzrechner!$C$16,'3.LCIA'!GU1),SEARCH(Holzrechner!$E$16,GU1),SEARCH(Holzrechner!$G$16,GU1)),"X",)</f>
        <v>#VALUE!</v>
      </c>
      <c r="GV4" t="e">
        <f>IF(AND(SEARCH(Holzrechner!$C$16,'3.LCIA'!GV1),SEARCH(Holzrechner!$E$16,GV1),SEARCH(Holzrechner!$G$16,GV1)),"X",)</f>
        <v>#VALUE!</v>
      </c>
      <c r="GW4" t="e">
        <f>IF(AND(SEARCH(Holzrechner!$C$16,'3.LCIA'!GW1),SEARCH(Holzrechner!$E$16,GW1),SEARCH(Holzrechner!$G$16,GW1)),"X",)</f>
        <v>#VALUE!</v>
      </c>
      <c r="GX4" t="e">
        <f>IF(AND(SEARCH(Holzrechner!$C$16,'3.LCIA'!GX1),SEARCH(Holzrechner!$E$16,GX1),SEARCH(Holzrechner!$G$16,GX1)),"X",)</f>
        <v>#VALUE!</v>
      </c>
      <c r="GY4" t="e">
        <f>IF(AND(SEARCH(Holzrechner!$C$16,'3.LCIA'!GY1),SEARCH(Holzrechner!$E$16,GY1),SEARCH(Holzrechner!$G$16,GY1)),"X",)</f>
        <v>#VALUE!</v>
      </c>
      <c r="GZ4" t="e">
        <f>IF(AND(SEARCH(Holzrechner!$C$16,'3.LCIA'!GZ1),SEARCH(Holzrechner!$E$16,GZ1),SEARCH(Holzrechner!$G$16,GZ1)),"X",)</f>
        <v>#VALUE!</v>
      </c>
      <c r="HA4" t="e">
        <f>IF(AND(SEARCH(Holzrechner!$C$16,'3.LCIA'!HA1),SEARCH(Holzrechner!$E$16,HA1),SEARCH(Holzrechner!$G$16,HA1)),"X",)</f>
        <v>#VALUE!</v>
      </c>
      <c r="HB4" t="e">
        <f>IF(AND(SEARCH(Holzrechner!$C$16,'3.LCIA'!HB1),SEARCH(Holzrechner!$E$16,HB1),SEARCH(Holzrechner!$G$16,HB1)),"X",)</f>
        <v>#VALUE!</v>
      </c>
      <c r="HC4" t="e">
        <f>IF(AND(SEARCH(Holzrechner!$C$16,'3.LCIA'!HC1),SEARCH(Holzrechner!$E$16,HC1),SEARCH(Holzrechner!$G$16,HC1)),"X",)</f>
        <v>#VALUE!</v>
      </c>
      <c r="HD4" t="e">
        <f>IF(AND(SEARCH(Holzrechner!$C$16,'3.LCIA'!HD1),SEARCH(Holzrechner!$E$16,HD1),SEARCH(Holzrechner!$G$16,HD1)),"X",)</f>
        <v>#VALUE!</v>
      </c>
      <c r="HE4" t="e">
        <f>IF(AND(SEARCH(Holzrechner!$C$16,'3.LCIA'!HE1),SEARCH(Holzrechner!$E$16,HE1),SEARCH(Holzrechner!$G$16,HE1)),"X",)</f>
        <v>#VALUE!</v>
      </c>
      <c r="HF4" t="e">
        <f>IF(AND(SEARCH(Holzrechner!$C$16,'3.LCIA'!HF1),SEARCH(Holzrechner!$E$16,HF1),SEARCH(Holzrechner!$G$16,HF1)),"X",)</f>
        <v>#VALUE!</v>
      </c>
      <c r="HG4" t="e">
        <f>IF(AND(SEARCH(Holzrechner!$C$16,'3.LCIA'!HG1),SEARCH(Holzrechner!$E$16,HG1),SEARCH(Holzrechner!$G$16,HG1)),"X",)</f>
        <v>#VALUE!</v>
      </c>
      <c r="HH4" t="e">
        <f>IF(AND(SEARCH(Holzrechner!$C$16,'3.LCIA'!HH1),SEARCH(Holzrechner!$E$16,HH1),SEARCH(Holzrechner!$G$16,HH1)),"X",)</f>
        <v>#VALUE!</v>
      </c>
      <c r="HI4" t="e">
        <f>IF(AND(SEARCH(Holzrechner!$C$16,'3.LCIA'!HI1),SEARCH(Holzrechner!$E$16,HI1),SEARCH(Holzrechner!$G$16,HI1)),"X",)</f>
        <v>#VALUE!</v>
      </c>
      <c r="HJ4" t="e">
        <f>IF(AND(SEARCH(Holzrechner!$C$16,'3.LCIA'!HJ1),SEARCH(Holzrechner!$E$16,HJ1),SEARCH(Holzrechner!$G$16,HJ1)),"X",)</f>
        <v>#VALUE!</v>
      </c>
      <c r="HK4" t="e">
        <f>IF(AND(SEARCH(Holzrechner!$C$16,'3.LCIA'!HK1),SEARCH(Holzrechner!$E$16,HK1),SEARCH(Holzrechner!$G$16,HK1)),"X",)</f>
        <v>#VALUE!</v>
      </c>
      <c r="HL4" t="e">
        <f>IF(AND(SEARCH(Holzrechner!$C$16,'3.LCIA'!HL1),SEARCH(Holzrechner!$E$16,HL1),SEARCH(Holzrechner!$G$16,HL1)),"X",)</f>
        <v>#VALUE!</v>
      </c>
      <c r="HM4" t="e">
        <f>IF(AND(SEARCH(Holzrechner!$C$16,'3.LCIA'!HM1),SEARCH(Holzrechner!$E$16,HM1),SEARCH(Holzrechner!$G$16,HM1)),"X",)</f>
        <v>#VALUE!</v>
      </c>
      <c r="HN4" t="e">
        <f>IF(AND(SEARCH(Holzrechner!$C$16,'3.LCIA'!HN1),SEARCH(Holzrechner!$E$16,HN1),SEARCH(Holzrechner!$G$16,HN1)),"X",)</f>
        <v>#VALUE!</v>
      </c>
      <c r="HO4" t="e">
        <f>IF(AND(SEARCH(Holzrechner!$C$16,'3.LCIA'!HO1),SEARCH(Holzrechner!$E$16,HO1),SEARCH(Holzrechner!$G$16,HO1)),"X",)</f>
        <v>#VALUE!</v>
      </c>
      <c r="HP4" t="e">
        <f>IF(AND(SEARCH(Holzrechner!$C$16,'3.LCIA'!HP1),SEARCH(Holzrechner!$E$16,HP1),SEARCH(Holzrechner!$G$16,HP1)),"X",)</f>
        <v>#VALUE!</v>
      </c>
      <c r="HQ4" t="e">
        <f>IF(AND(SEARCH(Holzrechner!$C$16,'3.LCIA'!HQ1),SEARCH(Holzrechner!$E$16,HQ1),SEARCH(Holzrechner!$G$16,HQ1)),"X",)</f>
        <v>#VALUE!</v>
      </c>
      <c r="HR4" t="e">
        <f>IF(AND(SEARCH(Holzrechner!$C$16,'3.LCIA'!HR1),SEARCH(Holzrechner!$E$16,HR1),SEARCH(Holzrechner!$G$16,HR1)),"X",)</f>
        <v>#VALUE!</v>
      </c>
      <c r="HS4" t="e">
        <f>IF(AND(SEARCH(Holzrechner!$C$16,'3.LCIA'!HS1),SEARCH(Holzrechner!$E$16,HS1),SEARCH(Holzrechner!$G$16,HS1)),"X",)</f>
        <v>#VALUE!</v>
      </c>
      <c r="HT4" t="e">
        <f>IF(AND(SEARCH(Holzrechner!$C$16,'3.LCIA'!HT1),SEARCH(Holzrechner!$E$16,HT1),SEARCH(Holzrechner!$G$16,HT1)),"X",)</f>
        <v>#VALUE!</v>
      </c>
      <c r="HU4" t="e">
        <f>IF(AND(SEARCH(Holzrechner!$C$16,'3.LCIA'!HU1),SEARCH(Holzrechner!$E$16,HU1),SEARCH(Holzrechner!$G$16,HU1)),"X",)</f>
        <v>#VALUE!</v>
      </c>
      <c r="HV4" t="e">
        <f>IF(AND(SEARCH(Holzrechner!$C$16,'3.LCIA'!HV1),SEARCH(Holzrechner!$E$16,HV1),SEARCH(Holzrechner!$G$16,HV1)),"X",)</f>
        <v>#VALUE!</v>
      </c>
      <c r="HW4" t="e">
        <f>IF(AND(SEARCH(Holzrechner!$C$16,'3.LCIA'!HW1),SEARCH(Holzrechner!$E$16,HW1),SEARCH(Holzrechner!$G$16,HW1)),"X",)</f>
        <v>#VALUE!</v>
      </c>
      <c r="HX4" t="e">
        <f>IF(AND(SEARCH(Holzrechner!$C$16,'3.LCIA'!HX1),SEARCH(Holzrechner!$E$16,HX1),SEARCH(Holzrechner!$G$16,HX1)),"X",)</f>
        <v>#VALUE!</v>
      </c>
      <c r="HY4" t="e">
        <f>IF(AND(SEARCH(Holzrechner!$C$16,'3.LCIA'!HY1),SEARCH(Holzrechner!$E$16,HY1),SEARCH(Holzrechner!$G$16,HY1)),"X",)</f>
        <v>#VALUE!</v>
      </c>
      <c r="HZ4" t="e">
        <f>IF(AND(SEARCH(Holzrechner!$C$16,'3.LCIA'!HZ1),SEARCH(Holzrechner!$E$16,HZ1),SEARCH(Holzrechner!$G$16,HZ1)),"X",)</f>
        <v>#VALUE!</v>
      </c>
      <c r="IA4" t="e">
        <f>IF(AND(SEARCH(Holzrechner!$C$16,'3.LCIA'!IA1),SEARCH(Holzrechner!$E$16,IA1),SEARCH(Holzrechner!$G$16,IA1)),"X",)</f>
        <v>#VALUE!</v>
      </c>
      <c r="IB4" t="e">
        <f>IF(AND(SEARCH(Holzrechner!$C$16,'3.LCIA'!IB1),SEARCH(Holzrechner!$E$16,IB1),SEARCH(Holzrechner!$G$16,IB1)),"X",)</f>
        <v>#VALUE!</v>
      </c>
      <c r="IC4" t="e">
        <f>IF(AND(SEARCH(Holzrechner!$C$16,'3.LCIA'!IC1),SEARCH(Holzrechner!$E$16,IC1),SEARCH(Holzrechner!$G$16,IC1)),"X",)</f>
        <v>#VALUE!</v>
      </c>
      <c r="ID4" t="e">
        <f>IF(AND(SEARCH(Holzrechner!$C$16,'3.LCIA'!ID1),SEARCH(Holzrechner!$E$16,ID1),SEARCH(Holzrechner!$G$16,ID1)),"X",)</f>
        <v>#VALUE!</v>
      </c>
      <c r="IE4" t="e">
        <f>IF(AND(SEARCH(Holzrechner!$C$16,'3.LCIA'!IE1),SEARCH(Holzrechner!$E$16,IE1),SEARCH(Holzrechner!$G$16,IE1)),"X",)</f>
        <v>#VALUE!</v>
      </c>
      <c r="IF4" t="e">
        <f>IF(AND(SEARCH(Holzrechner!$C$16,'3.LCIA'!IF1),SEARCH(Holzrechner!$E$16,IF1),SEARCH(Holzrechner!$G$16,IF1)),"X",)</f>
        <v>#VALUE!</v>
      </c>
      <c r="IG4" t="e">
        <f>IF(AND(SEARCH(Holzrechner!$C$16,'3.LCIA'!IG1),SEARCH(Holzrechner!$E$16,IG1),SEARCH(Holzrechner!$G$16,IG1)),"X",)</f>
        <v>#VALUE!</v>
      </c>
      <c r="IH4" t="e">
        <f>IF(AND(SEARCH(Holzrechner!$C$16,'3.LCIA'!IH1),SEARCH(Holzrechner!$E$16,IH1),SEARCH(Holzrechner!$G$16,IH1)),"X",)</f>
        <v>#VALUE!</v>
      </c>
      <c r="II4" t="e">
        <f>IF(AND(SEARCH(Holzrechner!$C$16,'3.LCIA'!II1),SEARCH(Holzrechner!$E$16,II1),SEARCH(Holzrechner!$G$16,II1)),"X",)</f>
        <v>#VALUE!</v>
      </c>
      <c r="IJ4" t="e">
        <f>IF(AND(SEARCH(Holzrechner!$C$16,'3.LCIA'!IJ1),SEARCH(Holzrechner!$E$16,IJ1),SEARCH(Holzrechner!$G$16,IJ1)),"X",)</f>
        <v>#VALUE!</v>
      </c>
      <c r="IK4" t="e">
        <f>IF(AND(SEARCH(Holzrechner!$C$16,'3.LCIA'!IK1),SEARCH(Holzrechner!$E$16,IK1),SEARCH(Holzrechner!$G$16,IK1)),"X",)</f>
        <v>#VALUE!</v>
      </c>
      <c r="IL4" t="e">
        <f>IF(AND(SEARCH(Holzrechner!$C$16,'3.LCIA'!IL1),SEARCH(Holzrechner!$E$16,IL1),SEARCH(Holzrechner!$G$16,IL1)),"X",)</f>
        <v>#VALUE!</v>
      </c>
      <c r="IM4" t="e">
        <f>IF(AND(SEARCH(Holzrechner!$C$16,'3.LCIA'!IM1),SEARCH(Holzrechner!$E$16,IM1),SEARCH(Holzrechner!$G$16,IM1)),"X",)</f>
        <v>#VALUE!</v>
      </c>
      <c r="IN4" t="e">
        <f>IF(AND(SEARCH(Holzrechner!$C$16,'3.LCIA'!IN1),SEARCH(Holzrechner!$E$16,IN1),SEARCH(Holzrechner!$G$16,IN1)),"X",)</f>
        <v>#VALUE!</v>
      </c>
      <c r="IO4" t="e">
        <f>IF(AND(SEARCH(Holzrechner!$C$16,'3.LCIA'!IO1),SEARCH(Holzrechner!$E$16,IO1),SEARCH(Holzrechner!$G$16,IO1)),"X",)</f>
        <v>#VALUE!</v>
      </c>
      <c r="IP4" t="e">
        <f>IF(AND(SEARCH(Holzrechner!$C$16,'3.LCIA'!IP1),SEARCH(Holzrechner!$E$16,IP1),SEARCH(Holzrechner!$G$16,IP1)),"X",)</f>
        <v>#VALUE!</v>
      </c>
      <c r="IQ4" t="e">
        <f>IF(AND(SEARCH(Holzrechner!$C$16,'3.LCIA'!IQ1),SEARCH(Holzrechner!$E$16,IQ1),SEARCH(Holzrechner!$G$16,IQ1)),"X",)</f>
        <v>#VALUE!</v>
      </c>
      <c r="IR4" t="e">
        <f>IF(AND(SEARCH(Holzrechner!$C$16,'3.LCIA'!IR1),SEARCH(Holzrechner!$E$16,IR1),SEARCH(Holzrechner!$G$16,IR1)),"X",)</f>
        <v>#VALUE!</v>
      </c>
      <c r="IS4" t="e">
        <f>IF(AND(SEARCH(Holzrechner!$C$16,'3.LCIA'!IS1),SEARCH(Holzrechner!$E$16,IS1),SEARCH(Holzrechner!$G$16,IS1)),"X",)</f>
        <v>#VALUE!</v>
      </c>
      <c r="IT4" t="e">
        <f>IF(AND(SEARCH(Holzrechner!$C$16,'3.LCIA'!IT1),SEARCH(Holzrechner!$E$16,IT1),SEARCH(Holzrechner!$G$16,IT1)),"X",)</f>
        <v>#VALUE!</v>
      </c>
      <c r="IU4" t="e">
        <f>IF(AND(SEARCH(Holzrechner!$C$16,'3.LCIA'!IU1),SEARCH(Holzrechner!$E$16,IU1),SEARCH(Holzrechner!$G$16,IU1)),"X",)</f>
        <v>#VALUE!</v>
      </c>
      <c r="IV4" t="e">
        <f>IF(AND(SEARCH(Holzrechner!$C$16,'3.LCIA'!IV1),SEARCH(Holzrechner!$E$16,IV1),SEARCH(Holzrechner!$G$16,IV1)),"X",)</f>
        <v>#VALUE!</v>
      </c>
      <c r="IW4" t="e">
        <f>IF(AND(SEARCH(Holzrechner!$C$16,'3.LCIA'!IW1),SEARCH(Holzrechner!$E$16,IW1),SEARCH(Holzrechner!$G$16,IW1)),"X",)</f>
        <v>#VALUE!</v>
      </c>
      <c r="IX4" t="e">
        <f>IF(AND(SEARCH(Holzrechner!$C$16,'3.LCIA'!IX1),SEARCH(Holzrechner!$E$16,IX1),SEARCH(Holzrechner!$G$16,IX1)),"X",)</f>
        <v>#VALUE!</v>
      </c>
      <c r="IY4" t="e">
        <f>IF(AND(SEARCH(Holzrechner!$C$16,'3.LCIA'!IY1),SEARCH(Holzrechner!$E$16,IY1),SEARCH(Holzrechner!$G$16,IY1)),"X",)</f>
        <v>#VALUE!</v>
      </c>
      <c r="IZ4" t="e">
        <f>IF(AND(SEARCH(Holzrechner!$C$16,'3.LCIA'!IZ1),SEARCH(Holzrechner!$E$16,IZ1),SEARCH(Holzrechner!$G$16,IZ1)),"X",)</f>
        <v>#VALUE!</v>
      </c>
      <c r="JA4" t="e">
        <f>IF(AND(SEARCH(Holzrechner!$C$16,'3.LCIA'!JA1),SEARCH(Holzrechner!$E$16,JA1),SEARCH(Holzrechner!$G$16,JA1)),"X",)</f>
        <v>#VALUE!</v>
      </c>
      <c r="JB4" t="e">
        <f>IF(AND(SEARCH(Holzrechner!$C$16,'3.LCIA'!JB1),SEARCH(Holzrechner!$E$16,JB1),SEARCH(Holzrechner!$G$16,JB1)),"X",)</f>
        <v>#VALUE!</v>
      </c>
      <c r="JC4" t="e">
        <f>IF(AND(SEARCH(Holzrechner!$C$16,'3.LCIA'!JC1),SEARCH(Holzrechner!$E$16,JC1),SEARCH(Holzrechner!$G$16,JC1)),"X",)</f>
        <v>#VALUE!</v>
      </c>
      <c r="JD4" t="e">
        <f>IF(AND(SEARCH(Holzrechner!$C$16,'3.LCIA'!JD1),SEARCH(Holzrechner!$E$16,JD1),SEARCH(Holzrechner!$G$16,JD1)),"X",)</f>
        <v>#VALUE!</v>
      </c>
      <c r="JE4" t="e">
        <f>IF(AND(SEARCH(Holzrechner!$C$16,'3.LCIA'!JE1),SEARCH(Holzrechner!$E$16,JE1),SEARCH(Holzrechner!$G$16,JE1)),"X",)</f>
        <v>#VALUE!</v>
      </c>
      <c r="JF4" t="e">
        <f>IF(AND(SEARCH(Holzrechner!$C$16,'3.LCIA'!JF1),SEARCH(Holzrechner!$E$16,JF1),SEARCH(Holzrechner!$G$16,JF1)),"X",)</f>
        <v>#VALUE!</v>
      </c>
      <c r="JG4" t="e">
        <f>IF(AND(SEARCH(Holzrechner!$C$16,'3.LCIA'!JG1),SEARCH(Holzrechner!$E$16,JG1),SEARCH(Holzrechner!$G$16,JG1)),"X",)</f>
        <v>#VALUE!</v>
      </c>
      <c r="JH4" t="e">
        <f>IF(AND(SEARCH(Holzrechner!$C$16,'3.LCIA'!JH1),SEARCH(Holzrechner!$E$16,JH1),SEARCH(Holzrechner!$G$16,JH1)),"X",)</f>
        <v>#VALUE!</v>
      </c>
      <c r="JI4" t="e">
        <f>IF(AND(SEARCH(Holzrechner!$C$16,'3.LCIA'!JI1),SEARCH(Holzrechner!$E$16,JI1),SEARCH(Holzrechner!$G$16,JI1)),"X",)</f>
        <v>#VALUE!</v>
      </c>
      <c r="JJ4" t="e">
        <f>IF(AND(SEARCH(Holzrechner!$C$16,'3.LCIA'!JJ1),SEARCH(Holzrechner!$E$16,JJ1),SEARCH(Holzrechner!$G$16,JJ1)),"X",)</f>
        <v>#VALUE!</v>
      </c>
      <c r="JK4" t="e">
        <f>IF(AND(SEARCH(Holzrechner!$C$16,'3.LCIA'!JK1),SEARCH(Holzrechner!$E$16,JK1),SEARCH(Holzrechner!$G$16,JK1)),"X",)</f>
        <v>#VALUE!</v>
      </c>
      <c r="JL4" t="e">
        <f>IF(AND(SEARCH(Holzrechner!$C$16,'3.LCIA'!JL1),SEARCH(Holzrechner!$E$16,JL1),SEARCH(Holzrechner!$G$16,JL1)),"X",)</f>
        <v>#VALUE!</v>
      </c>
      <c r="JM4" t="e">
        <f>IF(AND(SEARCH(Holzrechner!$C$16,'3.LCIA'!JM1),SEARCH(Holzrechner!$E$16,JM1),SEARCH(Holzrechner!$G$16,JM1)),"X",)</f>
        <v>#VALUE!</v>
      </c>
      <c r="JN4" t="e">
        <f>IF(AND(SEARCH(Holzrechner!$C$16,'3.LCIA'!JN1),SEARCH(Holzrechner!$E$16,JN1),SEARCH(Holzrechner!$G$16,JN1)),"X",)</f>
        <v>#VALUE!</v>
      </c>
      <c r="JO4" t="e">
        <f>IF(AND(SEARCH(Holzrechner!$C$16,'3.LCIA'!JO1),SEARCH(Holzrechner!$E$16,JO1),SEARCH(Holzrechner!$G$16,JO1)),"X",)</f>
        <v>#VALUE!</v>
      </c>
      <c r="JP4" t="e">
        <f>IF(AND(SEARCH(Holzrechner!$C$16,'3.LCIA'!JP1),SEARCH(Holzrechner!$E$16,JP1),SEARCH(Holzrechner!$G$16,JP1)),"X",)</f>
        <v>#VALUE!</v>
      </c>
      <c r="JQ4" t="e">
        <f>IF(AND(SEARCH(Holzrechner!$C$16,'3.LCIA'!JQ1),SEARCH(Holzrechner!$E$16,JQ1),SEARCH(Holzrechner!$G$16,JQ1)),"X",)</f>
        <v>#VALUE!</v>
      </c>
      <c r="JR4" t="e">
        <f>IF(AND(SEARCH(Holzrechner!$C$16,'3.LCIA'!JR1),SEARCH(Holzrechner!$E$16,JR1),SEARCH(Holzrechner!$G$16,JR1)),"X",)</f>
        <v>#VALUE!</v>
      </c>
      <c r="JS4" t="e">
        <f>IF(AND(SEARCH(Holzrechner!$C$16,'3.LCIA'!JS1),SEARCH(Holzrechner!$E$16,JS1),SEARCH(Holzrechner!$G$16,JS1)),"X",)</f>
        <v>#VALUE!</v>
      </c>
      <c r="JT4" t="e">
        <f>IF(AND(SEARCH(Holzrechner!$C$16,'3.LCIA'!JT1),SEARCH(Holzrechner!$E$16,JT1),SEARCH(Holzrechner!$G$16,JT1)),"X",)</f>
        <v>#VALUE!</v>
      </c>
      <c r="JU4" t="e">
        <f>IF(AND(SEARCH(Holzrechner!$C$16,'3.LCIA'!JU1),SEARCH(Holzrechner!$E$16,JU1),SEARCH(Holzrechner!$G$16,JU1)),"X",)</f>
        <v>#VALUE!</v>
      </c>
      <c r="JV4" t="e">
        <f>IF(AND(SEARCH(Holzrechner!$C$16,'3.LCIA'!JV1),SEARCH(Holzrechner!$E$16,JV1),SEARCH(Holzrechner!$G$16,JV1)),"X",)</f>
        <v>#VALUE!</v>
      </c>
      <c r="JW4" t="e">
        <f>IF(AND(SEARCH(Holzrechner!$C$16,'3.LCIA'!JW1),SEARCH(Holzrechner!$E$16,JW1),SEARCH(Holzrechner!$G$16,JW1)),"X",)</f>
        <v>#VALUE!</v>
      </c>
      <c r="JX4" t="e">
        <f>IF(AND(SEARCH(Holzrechner!$C$16,'3.LCIA'!JX1),SEARCH(Holzrechner!$E$16,JX1),SEARCH(Holzrechner!$G$16,JX1)),"X",)</f>
        <v>#VALUE!</v>
      </c>
      <c r="JY4" t="e">
        <f>IF(AND(SEARCH(Holzrechner!$C$16,'3.LCIA'!JY1),SEARCH(Holzrechner!$E$16,JY1),SEARCH(Holzrechner!$G$16,JY1)),"X",)</f>
        <v>#VALUE!</v>
      </c>
      <c r="JZ4" t="e">
        <f>IF(AND(SEARCH(Holzrechner!$C$16,'3.LCIA'!JZ1),SEARCH(Holzrechner!$E$16,JZ1),SEARCH(Holzrechner!$G$16,JZ1)),"X",)</f>
        <v>#VALUE!</v>
      </c>
      <c r="KA4" t="e">
        <f>IF(AND(SEARCH(Holzrechner!$C$16,'3.LCIA'!KA1),SEARCH(Holzrechner!$E$16,KA1),SEARCH(Holzrechner!$G$16,KA1)),"X",)</f>
        <v>#VALUE!</v>
      </c>
      <c r="KB4" t="e">
        <f>IF(AND(SEARCH(Holzrechner!$C$16,'3.LCIA'!KB1),SEARCH(Holzrechner!$E$16,KB1),SEARCH(Holzrechner!$G$16,KB1)),"X",)</f>
        <v>#VALUE!</v>
      </c>
      <c r="KC4" t="e">
        <f>IF(AND(SEARCH(Holzrechner!$C$16,'3.LCIA'!KC1),SEARCH(Holzrechner!$E$16,KC1),SEARCH(Holzrechner!$G$16,KC1)),"X",)</f>
        <v>#VALUE!</v>
      </c>
      <c r="KD4" t="e">
        <f>IF(AND(SEARCH(Holzrechner!$C$16,'3.LCIA'!KD1),SEARCH(Holzrechner!$E$16,KD1),SEARCH(Holzrechner!$G$16,KD1)),"X",)</f>
        <v>#VALUE!</v>
      </c>
      <c r="KE4" t="e">
        <f>IF(AND(SEARCH(Holzrechner!$C$16,'3.LCIA'!KE1),SEARCH(Holzrechner!$E$16,KE1),SEARCH(Holzrechner!$G$16,KE1)),"X",)</f>
        <v>#VALUE!</v>
      </c>
      <c r="KF4" t="e">
        <f>IF(AND(SEARCH(Holzrechner!$C$16,'3.LCIA'!KF1),SEARCH(Holzrechner!$E$16,KF1),SEARCH(Holzrechner!$G$16,KF1)),"X",)</f>
        <v>#VALUE!</v>
      </c>
      <c r="KG4" t="e">
        <f>IF(AND(SEARCH(Holzrechner!$C$16,'3.LCIA'!KG1),SEARCH(Holzrechner!$E$16,KG1),SEARCH(Holzrechner!$G$16,KG1)),"X",)</f>
        <v>#VALUE!</v>
      </c>
      <c r="KH4" t="e">
        <f>IF(AND(SEARCH(Holzrechner!$C$16,'3.LCIA'!KH1),SEARCH(Holzrechner!$E$16,KH1),SEARCH(Holzrechner!$G$16,KH1)),"X",)</f>
        <v>#VALUE!</v>
      </c>
      <c r="KI4" t="e">
        <f>IF(AND(SEARCH(Holzrechner!$C$16,'3.LCIA'!KI1),SEARCH(Holzrechner!$E$16,KI1),SEARCH(Holzrechner!$G$16,KI1)),"X",)</f>
        <v>#VALUE!</v>
      </c>
      <c r="KJ4" t="e">
        <f>IF(AND(SEARCH(Holzrechner!$C$16,'3.LCIA'!KJ1),SEARCH(Holzrechner!$E$16,KJ1),SEARCH(Holzrechner!$G$16,KJ1)),"X",)</f>
        <v>#VALUE!</v>
      </c>
      <c r="KK4" t="e">
        <f>IF(AND(SEARCH(Holzrechner!$C$16,'3.LCIA'!KK1),SEARCH(Holzrechner!$E$16,KK1),SEARCH(Holzrechner!$G$16,KK1)),"X",)</f>
        <v>#VALUE!</v>
      </c>
      <c r="KL4" t="e">
        <f>IF(AND(SEARCH(Holzrechner!$C$16,'3.LCIA'!KL1),SEARCH(Holzrechner!$E$16,KL1),SEARCH(Holzrechner!$G$16,KL1)),"X",)</f>
        <v>#VALUE!</v>
      </c>
      <c r="KM4" t="e">
        <f>IF(AND(SEARCH(Holzrechner!$C$16,'3.LCIA'!KM1),SEARCH(Holzrechner!$E$16,KM1),SEARCH(Holzrechner!$G$16,KM1)),"X",)</f>
        <v>#VALUE!</v>
      </c>
      <c r="KN4" t="e">
        <f>IF(AND(SEARCH(Holzrechner!$C$16,'3.LCIA'!KN1),SEARCH(Holzrechner!$E$16,KN1),SEARCH(Holzrechner!$G$16,KN1)),"X",)</f>
        <v>#VALUE!</v>
      </c>
      <c r="KO4" t="e">
        <f>IF(AND(SEARCH(Holzrechner!$C$16,'3.LCIA'!KO1),SEARCH(Holzrechner!$E$16,KO1),SEARCH(Holzrechner!$G$16,KO1)),"X",)</f>
        <v>#VALUE!</v>
      </c>
      <c r="KP4" t="e">
        <f>IF(AND(SEARCH(Holzrechner!$C$16,'3.LCIA'!KP1),SEARCH(Holzrechner!$E$16,KP1),SEARCH(Holzrechner!$G$16,KP1)),"X",)</f>
        <v>#VALUE!</v>
      </c>
      <c r="KQ4" t="e">
        <f>IF(AND(SEARCH(Holzrechner!$C$16,'3.LCIA'!KQ1),SEARCH(Holzrechner!$E$16,KQ1),SEARCH(Holzrechner!$G$16,KQ1)),"X",)</f>
        <v>#VALUE!</v>
      </c>
      <c r="KR4" t="e">
        <f>IF(AND(SEARCH(Holzrechner!$C$16,'3.LCIA'!KR1),SEARCH(Holzrechner!$E$16,KR1),SEARCH(Holzrechner!$G$16,KR1)),"X",)</f>
        <v>#VALUE!</v>
      </c>
      <c r="KS4" t="e">
        <f>IF(AND(SEARCH(Holzrechner!$C$16,'3.LCIA'!KS1),SEARCH(Holzrechner!$E$16,KS1),SEARCH(Holzrechner!$G$16,KS1)),"X",)</f>
        <v>#VALUE!</v>
      </c>
      <c r="KT4" t="e">
        <f>IF(AND(SEARCH(Holzrechner!$C$16,'3.LCIA'!KT1),SEARCH(Holzrechner!$E$16,KT1),SEARCH(Holzrechner!$G$16,KT1)),"X",)</f>
        <v>#VALUE!</v>
      </c>
      <c r="KU4" t="e">
        <f>IF(AND(SEARCH(Holzrechner!$C$16,'3.LCIA'!KU1),SEARCH(Holzrechner!$E$16,KU1),SEARCH(Holzrechner!$G$16,KU1)),"X",)</f>
        <v>#VALUE!</v>
      </c>
      <c r="KV4" t="e">
        <f>IF(AND(SEARCH(Holzrechner!$C$16,'3.LCIA'!KV1),SEARCH(Holzrechner!$E$16,KV1),SEARCH(Holzrechner!$G$16,KV1)),"X",)</f>
        <v>#VALUE!</v>
      </c>
      <c r="KW4" t="e">
        <f>IF(AND(SEARCH(Holzrechner!$C$16,'3.LCIA'!KW1),SEARCH(Holzrechner!$E$16,KW1),SEARCH(Holzrechner!$G$16,KW1)),"X",)</f>
        <v>#VALUE!</v>
      </c>
      <c r="KX4" t="e">
        <f>IF(AND(SEARCH(Holzrechner!$C$16,'3.LCIA'!KX1),SEARCH(Holzrechner!$E$16,KX1),SEARCH(Holzrechner!$G$16,KX1)),"X",)</f>
        <v>#VALUE!</v>
      </c>
      <c r="KY4" t="e">
        <f>IF(AND(SEARCH(Holzrechner!$C$16,'3.LCIA'!KY1),SEARCH(Holzrechner!$E$16,KY1),SEARCH(Holzrechner!$G$16,KY1)),"X",)</f>
        <v>#VALUE!</v>
      </c>
      <c r="KZ4" t="e">
        <f>IF(AND(SEARCH(Holzrechner!$C$16,'3.LCIA'!KZ1),SEARCH(Holzrechner!$E$16,KZ1),SEARCH(Holzrechner!$G$16,KZ1)),"X",)</f>
        <v>#VALUE!</v>
      </c>
      <c r="LA4" t="str">
        <f>IF(AND(SEARCH(Holzrechner!$C$16,'3.LCIA'!LA1),SEARCH(Holzrechner!$E$16,LA1),SEARCH(Holzrechner!$G$16,LA1)),"X",)</f>
        <v>X</v>
      </c>
      <c r="LB4" t="str">
        <f>IF(AND(SEARCH(Holzrechner!$C$16,'3.LCIA'!LB1),SEARCH(Holzrechner!$E$16,LB1),SEARCH(Holzrechner!$G$16,LB1)),"X",)</f>
        <v>X</v>
      </c>
      <c r="LC4" t="str">
        <f>IF(AND(SEARCH(Holzrechner!$C$16,'3.LCIA'!LC1),SEARCH(Holzrechner!$E$16,LC1),SEARCH(Holzrechner!$G$16,LC1)),"X",)</f>
        <v>X</v>
      </c>
      <c r="LD4" t="str">
        <f>IF(AND(SEARCH(Holzrechner!$C$16,'3.LCIA'!LD1),SEARCH(Holzrechner!$E$16,LD1),SEARCH(Holzrechner!$G$16,LD1)),"X",)</f>
        <v>X</v>
      </c>
      <c r="LE4" t="str">
        <f>IF(AND(SEARCH(Holzrechner!$C$16,'3.LCIA'!LE1),SEARCH(Holzrechner!$E$16,LE1),SEARCH(Holzrechner!$G$16,LE1)),"X",)</f>
        <v>X</v>
      </c>
      <c r="LF4" t="str">
        <f>IF(AND(SEARCH(Holzrechner!$C$16,'3.LCIA'!LF1),SEARCH(Holzrechner!$E$16,LF1),SEARCH(Holzrechner!$G$16,LF1)),"X",)</f>
        <v>X</v>
      </c>
      <c r="LG4" t="str">
        <f>IF(AND(SEARCH(Holzrechner!$C$16,'3.LCIA'!LG1),SEARCH(Holzrechner!$E$16,LG1),SEARCH(Holzrechner!$G$16,LG1)),"X",)</f>
        <v>X</v>
      </c>
      <c r="LH4" t="str">
        <f>IF(AND(SEARCH(Holzrechner!$C$16,'3.LCIA'!LH1),SEARCH(Holzrechner!$E$16,LH1),SEARCH(Holzrechner!$G$16,LH1)),"X",)</f>
        <v>X</v>
      </c>
      <c r="LI4" t="str">
        <f>IF(AND(SEARCH(Holzrechner!$C$16,'3.LCIA'!LI1),SEARCH(Holzrechner!$E$16,LI1),SEARCH(Holzrechner!$G$16,LI1)),"X",)</f>
        <v>X</v>
      </c>
      <c r="LJ4" t="e">
        <f>IF(AND(SEARCH(Holzrechner!$C$16,'3.LCIA'!LJ1),SEARCH(Holzrechner!$E$16,LJ1),SEARCH(Holzrechner!$G$16,LJ1)),"X",)</f>
        <v>#VALUE!</v>
      </c>
      <c r="LK4" t="e">
        <f>IF(AND(SEARCH(Holzrechner!$C$16,'3.LCIA'!LK1),SEARCH(Holzrechner!$E$16,LK1),SEARCH(Holzrechner!$G$16,LK1)),"X",)</f>
        <v>#VALUE!</v>
      </c>
      <c r="LL4" t="e">
        <f>IF(AND(SEARCH(Holzrechner!$C$16,'3.LCIA'!LL1),SEARCH(Holzrechner!$E$16,LL1),SEARCH(Holzrechner!$G$16,LL1)),"X",)</f>
        <v>#VALUE!</v>
      </c>
      <c r="LM4" t="e">
        <f>IF(AND(SEARCH(Holzrechner!$C$16,'3.LCIA'!LM1),SEARCH(Holzrechner!$E$16,LM1),SEARCH(Holzrechner!$G$16,LM1)),"X",)</f>
        <v>#VALUE!</v>
      </c>
      <c r="LN4" t="e">
        <f>IF(AND(SEARCH(Holzrechner!$C$16,'3.LCIA'!LN1),SEARCH(Holzrechner!$E$16,LN1),SEARCH(Holzrechner!$G$16,LN1)),"X",)</f>
        <v>#VALUE!</v>
      </c>
      <c r="LO4" t="e">
        <f>IF(AND(SEARCH(Holzrechner!$C$16,'3.LCIA'!LO1),SEARCH(Holzrechner!$E$16,LO1),SEARCH(Holzrechner!$G$16,LO1)),"X",)</f>
        <v>#VALUE!</v>
      </c>
      <c r="LP4" t="e">
        <f>IF(AND(SEARCH(Holzrechner!$C$16,'3.LCIA'!LP1),SEARCH(Holzrechner!$E$16,LP1),SEARCH(Holzrechner!$G$16,LP1)),"X",)</f>
        <v>#VALUE!</v>
      </c>
      <c r="LQ4" t="e">
        <f>IF(AND(SEARCH(Holzrechner!$C$16,'3.LCIA'!LQ1),SEARCH(Holzrechner!$E$16,LQ1),SEARCH(Holzrechner!$G$16,LQ1)),"X",)</f>
        <v>#VALUE!</v>
      </c>
      <c r="LR4" t="e">
        <f>IF(AND(SEARCH(Holzrechner!$C$16,'3.LCIA'!LR1),SEARCH(Holzrechner!$E$16,LR1),SEARCH(Holzrechner!$G$16,LR1)),"X",)</f>
        <v>#VALUE!</v>
      </c>
      <c r="LS4"/>
      <c r="LT4"/>
      <c r="LU4" s="110">
        <f>IF(Holzrechner!$C$16="fibreboard","X",)</f>
        <v>0</v>
      </c>
      <c r="LV4" s="110">
        <f>IF(Holzrechner!$C$16="fibreboard","X",)</f>
        <v>0</v>
      </c>
      <c r="LW4" s="110">
        <f>IF(Holzrechner!$C$16="fibreboard","X",)</f>
        <v>0</v>
      </c>
      <c r="LX4" s="110">
        <f>IF(Holzrechner!$C$16="fibreboard","X",)</f>
        <v>0</v>
      </c>
      <c r="LY4" s="110">
        <f>IF(Holzrechner!$C$16="fibreboard","X",)</f>
        <v>0</v>
      </c>
      <c r="LZ4" s="110">
        <f>IF(Holzrechner!$C$16="fibreboard","X",)</f>
        <v>0</v>
      </c>
      <c r="MA4" s="110">
        <f>IF(Holzrechner!$C$16="fibreboard","X",)</f>
        <v>0</v>
      </c>
      <c r="MB4" s="110">
        <f>IF(Holzrechner!$C$16="fibreboard","X",)</f>
        <v>0</v>
      </c>
      <c r="MC4" s="110">
        <f>IF(Holzrechner!$C$16="fibreboard","X",)</f>
        <v>0</v>
      </c>
      <c r="MD4"/>
      <c r="ME4"/>
      <c r="MF4" t="e">
        <f>IF(SEARCH(Holzrechner!$C$16,'3.LCIA'!MF1),"X",)</f>
        <v>#VALUE!</v>
      </c>
      <c r="MG4" t="e">
        <f>IF(SEARCH(Holzrechner!$C$16,'3.LCIA'!MG1),"X",)</f>
        <v>#VALUE!</v>
      </c>
      <c r="MH4" t="e">
        <f>IF(SEARCH(Holzrechner!$C$16,'3.LCIA'!MH1),"X",)</f>
        <v>#VALUE!</v>
      </c>
      <c r="MI4" t="e">
        <f>IF(SEARCH(Holzrechner!$C$16,'3.LCIA'!MI1),"X",)</f>
        <v>#VALUE!</v>
      </c>
      <c r="MJ4" t="e">
        <f>IF(SEARCH(Holzrechner!$C$16,'3.LCIA'!MJ1),"X",)</f>
        <v>#VALUE!</v>
      </c>
      <c r="MK4" t="e">
        <f>IF(SEARCH(Holzrechner!$C$16,'3.LCIA'!MK1),"X",)</f>
        <v>#VALUE!</v>
      </c>
      <c r="ML4" t="e">
        <f>IF(SEARCH(Holzrechner!$C$16,'3.LCIA'!ML1),"X",)</f>
        <v>#VALUE!</v>
      </c>
      <c r="MM4" t="e">
        <f>IF(SEARCH(Holzrechner!$C$16,'3.LCIA'!MM1),"X",)</f>
        <v>#VALUE!</v>
      </c>
      <c r="MN4" t="e">
        <f>IF(SEARCH(Holzrechner!$C$16,'3.LCIA'!MN1),"X",)</f>
        <v>#VALUE!</v>
      </c>
      <c r="MO4" t="e">
        <f>IF(SEARCH(Holzrechner!$C$16,'3.LCIA'!MO1),"X",)</f>
        <v>#VALUE!</v>
      </c>
      <c r="MP4" t="e">
        <f>IF(SEARCH(Holzrechner!$C$16,'3.LCIA'!MP1),"X",)</f>
        <v>#VALUE!</v>
      </c>
      <c r="MQ4" t="e">
        <f>IF(SEARCH(Holzrechner!$C$16,'3.LCIA'!MQ1),"X",)</f>
        <v>#VALUE!</v>
      </c>
      <c r="MR4" t="e">
        <f>IF(SEARCH(Holzrechner!$C$16,'3.LCIA'!MR1),"X",)</f>
        <v>#VALUE!</v>
      </c>
      <c r="MS4" t="e">
        <f>IF(SEARCH(Holzrechner!$C$16,'3.LCIA'!MS1),"X",)</f>
        <v>#VALUE!</v>
      </c>
      <c r="MT4" t="e">
        <f>IF(SEARCH(Holzrechner!$C$16,'3.LCIA'!MT1),"X",)</f>
        <v>#VALUE!</v>
      </c>
      <c r="MU4" t="e">
        <f>IF(SEARCH(Holzrechner!$C$16,'3.LCIA'!MU1),"X",)</f>
        <v>#VALUE!</v>
      </c>
      <c r="MV4" t="e">
        <f>IF(SEARCH(Holzrechner!$C$16,'3.LCIA'!MV1),"X",)</f>
        <v>#VALUE!</v>
      </c>
      <c r="MW4" t="e">
        <f>IF(SEARCH(Holzrechner!$C$16,'3.LCIA'!MW1),"X",)</f>
        <v>#VALUE!</v>
      </c>
      <c r="MX4"/>
      <c r="MY4"/>
      <c r="MZ4" s="110">
        <f>IF(Holzrechner!$C$16="particleboard","X",)</f>
        <v>0</v>
      </c>
      <c r="NA4" s="110">
        <f>IF(Holzrechner!$C$16="particleboard","X",)</f>
        <v>0</v>
      </c>
      <c r="NB4" s="110">
        <f>IF(Holzrechner!$C$16="particleboard","X",)</f>
        <v>0</v>
      </c>
      <c r="NC4" s="110">
        <f>IF(Holzrechner!$C$16="particleboard","X",)</f>
        <v>0</v>
      </c>
      <c r="ND4" s="110">
        <f>IF(Holzrechner!$C$16="particleboard","X",)</f>
        <v>0</v>
      </c>
      <c r="NE4" s="110">
        <f>IF(Holzrechner!$C$16="particleboard","X",)</f>
        <v>0</v>
      </c>
      <c r="NF4" s="110">
        <f>IF(Holzrechner!$C$16="particleboard","X",)</f>
        <v>0</v>
      </c>
      <c r="NG4" s="110">
        <f>IF(Holzrechner!$C$16="particleboard","X",)</f>
        <v>0</v>
      </c>
      <c r="NH4" s="110">
        <f>IF(Holzrechner!$C$16="particleboard","X",)</f>
        <v>0</v>
      </c>
      <c r="NI4" s="110">
        <f>IF(Holzrechner!$C$16="particleboard, uncoated","X",)</f>
        <v>0</v>
      </c>
      <c r="NJ4" s="110">
        <f>IF(Holzrechner!$C$16="particleboard, uncoated","X",)</f>
        <v>0</v>
      </c>
      <c r="NK4" s="110">
        <f>IF(Holzrechner!$C$16="particleboard, uncoated","X",)</f>
        <v>0</v>
      </c>
      <c r="NL4" s="110">
        <f>IF(Holzrechner!$C$16="particleboard, uncoated","X",)</f>
        <v>0</v>
      </c>
      <c r="NM4" s="110">
        <f>IF(Holzrechner!$C$16="particleboard, uncoated","X",)</f>
        <v>0</v>
      </c>
      <c r="NN4" s="110">
        <f>IF(Holzrechner!$C$16="particleboard, uncoated","X",)</f>
        <v>0</v>
      </c>
      <c r="NO4" s="110">
        <f>IF(Holzrechner!$C$16="particleboard, uncoated","X",)</f>
        <v>0</v>
      </c>
      <c r="NP4" s="110">
        <f>IF(Holzrechner!$C$16="particleboard, uncoated","X",)</f>
        <v>0</v>
      </c>
      <c r="NQ4" s="110">
        <f>IF(Holzrechner!$C$16="particleboard, uncoated","X",)</f>
        <v>0</v>
      </c>
      <c r="NR4" s="29"/>
      <c r="NS4" s="29"/>
      <c r="NT4" s="29"/>
      <c r="NU4"/>
      <c r="NV4">
        <f t="array" ref="NV4">IF(OR(Holzrechner!$B$16=3,Holzrechner!$B$16=4),"X",)</f>
        <v>0</v>
      </c>
      <c r="NW4">
        <f>IF(Holzrechner!$C$16="fibreboard","X",)</f>
        <v>0</v>
      </c>
      <c r="NX4" s="121">
        <f t="array" ref="NX4">IF(AND(OR(Holzrechner!$B$16=1,Holzrechner!$B$16=2,Holzrechner!$B$16=5),OR(Holzrechner!$F$16=3,Holzrechner!$F$16=4,Holzrechner!$F$16=6,Holzrechner!$F$16=7)),"X",)</f>
        <v>0</v>
      </c>
      <c r="NY4" s="121" t="str">
        <f>IF(AND(OR(Holzrechner!$B$16=1,Holzrechner!$B$16=2,Holzrechner!$B$16=5),OR(Holzrechner!$F$16=2,Holzrechner!$F$16=5)),"X",)</f>
        <v>X</v>
      </c>
      <c r="NZ4" s="121"/>
      <c r="OA4" s="121">
        <f t="array" ref="OA4">IF(AND(OR(Holzrechner!$B$16=1,Holzrechner!$B$16=2,Holzrechner!$B$16=5),OR(Holzrechner!$F$16=3,Holzrechner!$F$16=4,Holzrechner!$F$16=6,Holzrechner!$F$16=7)),"X",)</f>
        <v>0</v>
      </c>
      <c r="OB4" s="121" t="str">
        <f>IF(AND(OR(Holzrechner!$B$16=1,Holzrechner!$B$16=2,Holzrechner!$B$16=5),OR(Holzrechner!$F$16=2,Holzrechner!$F$16=5)),"X",)</f>
        <v>X</v>
      </c>
      <c r="OC4" s="121"/>
      <c r="OD4" s="122">
        <f>IF(Holzrechner!$B$16=Holzrechner!$B$9,"X",)</f>
        <v>0</v>
      </c>
      <c r="OE4" s="122">
        <f>IF(OR(Holzrechner!$B$16=Holzrechner!$B$10,Holzrechner!$B$16=Holzrechner!$B$11),"X",)</f>
        <v>0</v>
      </c>
      <c r="OF4" t="e">
        <f>IF(AND(SEARCH(Holzrechner!$C$16,'3.LCIA'!OF1),SEARCH(Holzrechner!$E$16,OF1),SEARCH(Holzrechner!$G$16,OF1)),"X",)</f>
        <v>#VALUE!</v>
      </c>
      <c r="OG4" t="e">
        <f>IF(AND(SEARCH(Holzrechner!$C$16,'3.LCIA'!OG1),SEARCH(Holzrechner!$E$16,OG1),SEARCH(Holzrechner!$G$16,OG1)),"X",)</f>
        <v>#VALUE!</v>
      </c>
      <c r="OH4" t="e">
        <f>IF(AND(SEARCH(Holzrechner!$C$16,'3.LCIA'!OH1),SEARCH(Holzrechner!$E$16,OH1),SEARCH(Holzrechner!$G$16,OH1)),"X",)</f>
        <v>#VALUE!</v>
      </c>
      <c r="OI4" t="e">
        <f>IF(AND(SEARCH(Holzrechner!$C$16,'3.LCIA'!OI1),SEARCH(Holzrechner!$E$16,OI1),SEARCH(Holzrechner!$G$16,OI1)),"X",)</f>
        <v>#VALUE!</v>
      </c>
      <c r="OJ4" t="e">
        <f>IF(AND(SEARCH(Holzrechner!$C$16,'3.LCIA'!OJ1),SEARCH(Holzrechner!$E$16,OJ1),SEARCH(Holzrechner!$G$16,OJ1)),"X",)</f>
        <v>#VALUE!</v>
      </c>
      <c r="OK4" t="e">
        <f>IF(AND(SEARCH(Holzrechner!$C$16,'3.LCIA'!OK1),SEARCH(Holzrechner!$E$16,OK1),SEARCH(Holzrechner!$G$16,OK1)),"X",)</f>
        <v>#VALUE!</v>
      </c>
      <c r="OL4" t="e">
        <f>IF(SEARCH(Holzrechner!$E$16,OL1),"X",)</f>
        <v>#VALUE!</v>
      </c>
      <c r="OM4" t="e">
        <f>IF(SEARCH(Holzrechner!$E$16,OM1),"X",)</f>
        <v>#VALUE!</v>
      </c>
      <c r="ON4" t="e">
        <f t="array" ref="ON4">IF(SEARCH(Holzrechner!$E$16,ON1),"X",)</f>
        <v>#VALUE!</v>
      </c>
      <c r="OO4" t="e">
        <f>IF(SEARCH(Holzrechner!$E$16,OO1),"X",)</f>
        <v>#VALUE!</v>
      </c>
      <c r="OP4" t="e">
        <f>IF(SEARCH(Holzrechner!$E$16,OP1),"X",)</f>
        <v>#VALUE!</v>
      </c>
      <c r="OQ4" t="e">
        <f>IF(SEARCH(Holzrechner!$E$16,OQ1),"X",)</f>
        <v>#VALUE!</v>
      </c>
      <c r="OR4" t="e">
        <f>IF(SEARCH(Holzrechner!$E$16,OR1),"X",)</f>
        <v>#VALUE!</v>
      </c>
      <c r="OS4" t="e">
        <f>IF(SEARCH(Holzrechner!$E$16,OS1),"X",)</f>
        <v>#VALUE!</v>
      </c>
      <c r="OT4" t="e">
        <f>IF(SEARCH(Holzrechner!$E$16,OT1),"X",)</f>
        <v>#VALUE!</v>
      </c>
      <c r="OU4" t="str">
        <f t="array" ref="OU4">IF(SEARCH(Holzrechner!$E$16,OU1),"X",)</f>
        <v>X</v>
      </c>
      <c r="OV4" t="str">
        <f>IF(SEARCH(Holzrechner!$E$16,OV1),"X",)</f>
        <v>X</v>
      </c>
      <c r="OW4" t="str">
        <f>IF(SEARCH(Holzrechner!$E$16,OW1),"X",)</f>
        <v>X</v>
      </c>
      <c r="OX4" t="str">
        <f>IF(SEARCH(Holzrechner!$E$16,OX1),"X",)</f>
        <v>X</v>
      </c>
      <c r="OY4" t="str">
        <f>IF(SEARCH(Holzrechner!$E$16,OY1),"X",)</f>
        <v>X</v>
      </c>
      <c r="OZ4" t="str">
        <f>IF(SEARCH(Holzrechner!$E$16,OZ1),"X",)</f>
        <v>X</v>
      </c>
      <c r="PA4" t="str">
        <f>IF(SEARCH(Holzrechner!$E$16,PA1),"X",)</f>
        <v>X</v>
      </c>
      <c r="PB4" t="str">
        <f>IF(SEARCH(Holzrechner!$E$16,PB1),"X",)</f>
        <v>X</v>
      </c>
      <c r="PC4" t="str">
        <f>IF(SEARCH(Holzrechner!$E$16,PC1),"X",)</f>
        <v>X</v>
      </c>
    </row>
    <row r="5" spans="1:419" s="17" customFormat="1" outlineLevel="1">
      <c r="C5" s="101" t="str">
        <f>RIGHT(C1,(LEN(C1)-SEARCH("/",C1)))</f>
        <v>m3/AT U</v>
      </c>
      <c r="D5" s="29" t="str">
        <f t="shared" ref="D5:BO5" si="25">RIGHT(D1,(LEN(D1)-SEARCH("/",D1)))</f>
        <v>m3/DE U</v>
      </c>
      <c r="E5" s="29" t="str">
        <f t="shared" si="25"/>
        <v>m3/FI U</v>
      </c>
      <c r="F5" s="29" t="str">
        <f t="shared" si="25"/>
        <v>m3/FR U</v>
      </c>
      <c r="G5" s="29" t="str">
        <f t="shared" si="25"/>
        <v>m3/HU U</v>
      </c>
      <c r="H5" s="29" t="str">
        <f t="shared" si="25"/>
        <v>m3/IT U</v>
      </c>
      <c r="I5" s="29" t="str">
        <f t="shared" si="25"/>
        <v>m3/NO U</v>
      </c>
      <c r="J5" s="29" t="str">
        <f t="shared" si="25"/>
        <v>m3/SE U</v>
      </c>
      <c r="K5" s="29" t="str">
        <f t="shared" si="25"/>
        <v>CH U</v>
      </c>
      <c r="L5" s="29" t="str">
        <f t="shared" si="25"/>
        <v>m3/AT U</v>
      </c>
      <c r="M5" s="29" t="str">
        <f t="shared" si="25"/>
        <v>m3/DE U</v>
      </c>
      <c r="N5" s="29" t="str">
        <f t="shared" si="25"/>
        <v>m3/FI U</v>
      </c>
      <c r="O5" s="29" t="str">
        <f t="shared" si="25"/>
        <v>m3/FR U</v>
      </c>
      <c r="P5" s="29" t="str">
        <f t="shared" si="25"/>
        <v>m3/HU U</v>
      </c>
      <c r="Q5" s="29" t="str">
        <f t="shared" si="25"/>
        <v>m3/IT U</v>
      </c>
      <c r="R5" s="29" t="str">
        <f t="shared" si="25"/>
        <v>m3/NO U</v>
      </c>
      <c r="S5" s="29" t="str">
        <f t="shared" si="25"/>
        <v>m3/SE U</v>
      </c>
      <c r="T5" s="29" t="str">
        <f t="shared" si="25"/>
        <v>CH U</v>
      </c>
      <c r="U5" s="29" t="str">
        <f t="shared" si="25"/>
        <v>m3/AT U</v>
      </c>
      <c r="V5" s="29" t="str">
        <f t="shared" si="25"/>
        <v>m3/DE U</v>
      </c>
      <c r="W5" s="29" t="str">
        <f t="shared" si="25"/>
        <v>m3/FI U</v>
      </c>
      <c r="X5" s="29" t="str">
        <f t="shared" si="25"/>
        <v>m3/FR U</v>
      </c>
      <c r="Y5" s="29" t="str">
        <f t="shared" si="25"/>
        <v>m3/HU U</v>
      </c>
      <c r="Z5" s="29" t="str">
        <f t="shared" si="25"/>
        <v>m3/IT U</v>
      </c>
      <c r="AA5" s="29" t="str">
        <f t="shared" si="25"/>
        <v>m3/NO U</v>
      </c>
      <c r="AB5" s="29" t="str">
        <f t="shared" si="25"/>
        <v>m3/SE U</v>
      </c>
      <c r="AC5" s="29" t="str">
        <f t="shared" si="25"/>
        <v>CH U</v>
      </c>
      <c r="AD5" s="29" t="str">
        <f t="shared" si="25"/>
        <v>m3/AT U</v>
      </c>
      <c r="AE5" s="29" t="str">
        <f t="shared" si="25"/>
        <v>m3/DE U</v>
      </c>
      <c r="AF5" s="29" t="str">
        <f t="shared" si="25"/>
        <v>m3/FI U</v>
      </c>
      <c r="AG5" s="29" t="str">
        <f t="shared" si="25"/>
        <v>m3/FR U</v>
      </c>
      <c r="AH5" s="29" t="str">
        <f t="shared" si="25"/>
        <v>m3/HU U</v>
      </c>
      <c r="AI5" s="29" t="str">
        <f t="shared" si="25"/>
        <v>m3/IT U</v>
      </c>
      <c r="AJ5" s="29" t="str">
        <f t="shared" si="25"/>
        <v>m3/NO U</v>
      </c>
      <c r="AK5" s="29" t="str">
        <f t="shared" si="25"/>
        <v>m3/SE U</v>
      </c>
      <c r="AL5" s="29" t="str">
        <f t="shared" si="25"/>
        <v>CH U</v>
      </c>
      <c r="AM5" s="29" t="str">
        <f t="shared" si="25"/>
        <v>m3/AT U</v>
      </c>
      <c r="AN5" s="29" t="str">
        <f t="shared" si="25"/>
        <v>m3/DE U</v>
      </c>
      <c r="AO5" s="29" t="str">
        <f t="shared" si="25"/>
        <v>m3/FI U</v>
      </c>
      <c r="AP5" s="29" t="str">
        <f t="shared" si="25"/>
        <v>m3/FR U</v>
      </c>
      <c r="AQ5" s="29" t="str">
        <f t="shared" si="25"/>
        <v>m3/HU U</v>
      </c>
      <c r="AR5" s="29" t="str">
        <f t="shared" si="25"/>
        <v>m3/IT U</v>
      </c>
      <c r="AS5" s="29" t="str">
        <f t="shared" si="25"/>
        <v>m3/NO U</v>
      </c>
      <c r="AT5" s="29" t="str">
        <f t="shared" si="25"/>
        <v>m3/SE U</v>
      </c>
      <c r="AU5" s="29" t="str">
        <f t="shared" si="25"/>
        <v>CH U</v>
      </c>
      <c r="AV5" s="29" t="str">
        <f t="shared" si="25"/>
        <v>m3/AT U</v>
      </c>
      <c r="AW5" s="29" t="str">
        <f t="shared" si="25"/>
        <v>m3/DE U</v>
      </c>
      <c r="AX5" s="29" t="str">
        <f t="shared" si="25"/>
        <v>m3/FI U</v>
      </c>
      <c r="AY5" s="29" t="str">
        <f t="shared" si="25"/>
        <v>m3/FR U</v>
      </c>
      <c r="AZ5" s="29" t="str">
        <f t="shared" si="25"/>
        <v>m3/HU U</v>
      </c>
      <c r="BA5" s="29" t="str">
        <f t="shared" si="25"/>
        <v>m3/IT U</v>
      </c>
      <c r="BB5" s="29" t="str">
        <f t="shared" si="25"/>
        <v>m3/NO U</v>
      </c>
      <c r="BC5" s="29" t="str">
        <f t="shared" si="25"/>
        <v>m3/SE U</v>
      </c>
      <c r="BD5" s="29" t="str">
        <f t="shared" si="25"/>
        <v>CH U</v>
      </c>
      <c r="BE5" s="29" t="str">
        <f t="shared" si="25"/>
        <v>m3/AT U</v>
      </c>
      <c r="BF5" s="29" t="str">
        <f t="shared" si="25"/>
        <v>m3/DE U</v>
      </c>
      <c r="BG5" s="29" t="str">
        <f t="shared" si="25"/>
        <v>m3/FI U</v>
      </c>
      <c r="BH5" s="29" t="str">
        <f t="shared" si="25"/>
        <v>m3/FR U</v>
      </c>
      <c r="BI5" s="29" t="str">
        <f t="shared" si="25"/>
        <v>m3/HU U</v>
      </c>
      <c r="BJ5" s="29" t="str">
        <f t="shared" si="25"/>
        <v>m3/IT U</v>
      </c>
      <c r="BK5" s="29" t="str">
        <f t="shared" si="25"/>
        <v>m3/NO U</v>
      </c>
      <c r="BL5" s="29" t="str">
        <f t="shared" si="25"/>
        <v>m3/SE U</v>
      </c>
      <c r="BM5" s="29" t="str">
        <f t="shared" si="25"/>
        <v>CH U</v>
      </c>
      <c r="BN5" s="29" t="str">
        <f t="shared" si="25"/>
        <v>m3/AT U</v>
      </c>
      <c r="BO5" s="29" t="str">
        <f t="shared" si="25"/>
        <v>m3/DE U</v>
      </c>
      <c r="BP5" s="29" t="str">
        <f t="shared" ref="BP5:EA5" si="26">RIGHT(BP1,(LEN(BP1)-SEARCH("/",BP1)))</f>
        <v>m3/FI U</v>
      </c>
      <c r="BQ5" s="29" t="str">
        <f t="shared" si="26"/>
        <v>m3/FR U</v>
      </c>
      <c r="BR5" s="29" t="str">
        <f t="shared" si="26"/>
        <v>m3/HU U</v>
      </c>
      <c r="BS5" s="29" t="str">
        <f t="shared" si="26"/>
        <v>m3/IT U</v>
      </c>
      <c r="BT5" s="29" t="str">
        <f t="shared" si="26"/>
        <v>m3/NO U</v>
      </c>
      <c r="BU5" s="29" t="str">
        <f t="shared" si="26"/>
        <v>m3/SE U</v>
      </c>
      <c r="BV5" s="29" t="str">
        <f t="shared" si="26"/>
        <v>CH U</v>
      </c>
      <c r="BW5" s="29" t="str">
        <f t="shared" si="26"/>
        <v>m3/AT U</v>
      </c>
      <c r="BX5" s="29" t="str">
        <f t="shared" si="26"/>
        <v>m3/DE U</v>
      </c>
      <c r="BY5" s="29" t="str">
        <f t="shared" si="26"/>
        <v>m3/FI U</v>
      </c>
      <c r="BZ5" s="29" t="str">
        <f t="shared" si="26"/>
        <v>m3/FR U</v>
      </c>
      <c r="CA5" s="29" t="str">
        <f t="shared" si="26"/>
        <v>m3/HU U</v>
      </c>
      <c r="CB5" s="29" t="str">
        <f t="shared" si="26"/>
        <v>m3/IT U</v>
      </c>
      <c r="CC5" s="29" t="str">
        <f t="shared" si="26"/>
        <v>m3/NO U</v>
      </c>
      <c r="CD5" s="29" t="str">
        <f t="shared" si="26"/>
        <v>m3/SE U</v>
      </c>
      <c r="CE5" s="29" t="str">
        <f t="shared" si="26"/>
        <v>CH U</v>
      </c>
      <c r="CF5" s="29" t="str">
        <f t="shared" si="26"/>
        <v>m3/AT U</v>
      </c>
      <c r="CG5" s="29" t="str">
        <f t="shared" si="26"/>
        <v>m3/DE U</v>
      </c>
      <c r="CH5" s="29" t="str">
        <f t="shared" si="26"/>
        <v>m3/FI U</v>
      </c>
      <c r="CI5" s="29" t="str">
        <f t="shared" si="26"/>
        <v>m3/FR U</v>
      </c>
      <c r="CJ5" s="29" t="str">
        <f t="shared" si="26"/>
        <v>m3/HU U</v>
      </c>
      <c r="CK5" s="29" t="str">
        <f t="shared" si="26"/>
        <v>m3/IT U</v>
      </c>
      <c r="CL5" s="29" t="str">
        <f t="shared" si="26"/>
        <v>m3/NO U</v>
      </c>
      <c r="CM5" s="29" t="str">
        <f t="shared" si="26"/>
        <v>m3/SE U</v>
      </c>
      <c r="CN5" s="29" t="str">
        <f t="shared" si="26"/>
        <v>CH U</v>
      </c>
      <c r="CO5" s="29" t="str">
        <f t="shared" si="26"/>
        <v>m3/AT U</v>
      </c>
      <c r="CP5" s="29" t="str">
        <f t="shared" si="26"/>
        <v>m3/DE U</v>
      </c>
      <c r="CQ5" s="29" t="str">
        <f t="shared" si="26"/>
        <v>m3/FI U</v>
      </c>
      <c r="CR5" s="29" t="str">
        <f t="shared" si="26"/>
        <v>m3/FR U</v>
      </c>
      <c r="CS5" s="29" t="str">
        <f t="shared" si="26"/>
        <v>m3/HU U</v>
      </c>
      <c r="CT5" s="29" t="str">
        <f t="shared" si="26"/>
        <v>m3/IT U</v>
      </c>
      <c r="CU5" s="29" t="str">
        <f t="shared" si="26"/>
        <v>m3/NO U</v>
      </c>
      <c r="CV5" s="29" t="str">
        <f t="shared" si="26"/>
        <v>m3/SE U</v>
      </c>
      <c r="CW5" s="29" t="str">
        <f t="shared" si="26"/>
        <v>CH U</v>
      </c>
      <c r="CX5" s="29" t="str">
        <f t="shared" si="26"/>
        <v>m3/AT U</v>
      </c>
      <c r="CY5" s="29" t="str">
        <f t="shared" si="26"/>
        <v>m3/DE U</v>
      </c>
      <c r="CZ5" s="29" t="str">
        <f t="shared" si="26"/>
        <v>m3/FI U</v>
      </c>
      <c r="DA5" s="29" t="str">
        <f t="shared" si="26"/>
        <v>m3/FR U</v>
      </c>
      <c r="DB5" s="29" t="str">
        <f t="shared" si="26"/>
        <v>m3/HU U</v>
      </c>
      <c r="DC5" s="29" t="str">
        <f t="shared" si="26"/>
        <v>m3/IT U</v>
      </c>
      <c r="DD5" s="29" t="str">
        <f t="shared" si="26"/>
        <v>m3/NO U</v>
      </c>
      <c r="DE5" s="29" t="str">
        <f t="shared" si="26"/>
        <v>m3/SE U</v>
      </c>
      <c r="DF5" s="29" t="str">
        <f t="shared" si="26"/>
        <v>CH U</v>
      </c>
      <c r="DG5" s="29" t="e">
        <f t="shared" si="26"/>
        <v>#VALUE!</v>
      </c>
      <c r="DH5" s="29" t="e">
        <f t="shared" si="26"/>
        <v>#VALUE!</v>
      </c>
      <c r="DI5" s="29" t="str">
        <f t="shared" si="26"/>
        <v>m3/AT U</v>
      </c>
      <c r="DJ5" s="29" t="str">
        <f t="shared" si="26"/>
        <v>m3/DE U</v>
      </c>
      <c r="DK5" s="29" t="str">
        <f t="shared" si="26"/>
        <v>m3/FI U</v>
      </c>
      <c r="DL5" s="29" t="str">
        <f t="shared" si="26"/>
        <v>m3/FR U</v>
      </c>
      <c r="DM5" s="29" t="str">
        <f t="shared" si="26"/>
        <v>m3/HU U</v>
      </c>
      <c r="DN5" s="29" t="str">
        <f t="shared" si="26"/>
        <v>m3/IT U</v>
      </c>
      <c r="DO5" s="29" t="str">
        <f t="shared" si="26"/>
        <v>m3/NO U</v>
      </c>
      <c r="DP5" s="29" t="str">
        <f t="shared" si="26"/>
        <v>m3/SE U</v>
      </c>
      <c r="DQ5" s="29" t="str">
        <f t="shared" si="26"/>
        <v>CH U</v>
      </c>
      <c r="DR5" s="29" t="str">
        <f t="shared" si="26"/>
        <v>m3/AT U</v>
      </c>
      <c r="DS5" s="29" t="str">
        <f t="shared" si="26"/>
        <v>m3/DE U</v>
      </c>
      <c r="DT5" s="29" t="str">
        <f t="shared" si="26"/>
        <v>m3/FI U</v>
      </c>
      <c r="DU5" s="29" t="str">
        <f t="shared" si="26"/>
        <v>m3/FR U</v>
      </c>
      <c r="DV5" s="29" t="str">
        <f t="shared" si="26"/>
        <v>m3/HU U</v>
      </c>
      <c r="DW5" s="29" t="str">
        <f t="shared" si="26"/>
        <v>m3/IT U</v>
      </c>
      <c r="DX5" s="29" t="str">
        <f t="shared" si="26"/>
        <v>m3/NO U</v>
      </c>
      <c r="DY5" s="29" t="str">
        <f t="shared" si="26"/>
        <v>m3/SE U</v>
      </c>
      <c r="DZ5" s="29" t="str">
        <f t="shared" si="26"/>
        <v>CH U</v>
      </c>
      <c r="EA5" s="29" t="str">
        <f t="shared" si="26"/>
        <v>m3/AT U</v>
      </c>
      <c r="EB5" s="29" t="str">
        <f t="shared" ref="EB5:GM5" si="27">RIGHT(EB1,(LEN(EB1)-SEARCH("/",EB1)))</f>
        <v>m3/DE U</v>
      </c>
      <c r="EC5" s="29" t="str">
        <f t="shared" si="27"/>
        <v>m3/FI U</v>
      </c>
      <c r="ED5" s="29" t="str">
        <f t="shared" si="27"/>
        <v>m3/FR U</v>
      </c>
      <c r="EE5" s="29" t="str">
        <f t="shared" si="27"/>
        <v>m3/HU U</v>
      </c>
      <c r="EF5" s="29" t="str">
        <f t="shared" si="27"/>
        <v>m3/IT U</v>
      </c>
      <c r="EG5" s="29" t="str">
        <f t="shared" si="27"/>
        <v>m3/NO U</v>
      </c>
      <c r="EH5" s="29" t="str">
        <f t="shared" si="27"/>
        <v>m3/SE U</v>
      </c>
      <c r="EI5" s="29" t="str">
        <f t="shared" si="27"/>
        <v>CH U</v>
      </c>
      <c r="EJ5" s="29" t="str">
        <f t="shared" si="27"/>
        <v>m3/AT U</v>
      </c>
      <c r="EK5" s="29" t="str">
        <f t="shared" si="27"/>
        <v>m3/DE U</v>
      </c>
      <c r="EL5" s="29" t="str">
        <f t="shared" si="27"/>
        <v>m3/FI U</v>
      </c>
      <c r="EM5" s="29" t="str">
        <f t="shared" si="27"/>
        <v>m3/FR U</v>
      </c>
      <c r="EN5" s="29" t="str">
        <f t="shared" si="27"/>
        <v>m3/HU U</v>
      </c>
      <c r="EO5" s="29" t="str">
        <f t="shared" si="27"/>
        <v>m3/IT U</v>
      </c>
      <c r="EP5" s="29" t="str">
        <f t="shared" si="27"/>
        <v>m3/NO U</v>
      </c>
      <c r="EQ5" s="29" t="str">
        <f t="shared" si="27"/>
        <v>m3/SE U</v>
      </c>
      <c r="ER5" s="29" t="str">
        <f t="shared" si="27"/>
        <v>CH U</v>
      </c>
      <c r="ES5" s="29" t="str">
        <f t="shared" si="27"/>
        <v>m3/AT U</v>
      </c>
      <c r="ET5" s="29" t="str">
        <f t="shared" si="27"/>
        <v>m3/DE U</v>
      </c>
      <c r="EU5" s="29" t="str">
        <f t="shared" si="27"/>
        <v>m3/FI U</v>
      </c>
      <c r="EV5" s="29" t="str">
        <f t="shared" si="27"/>
        <v>m3/FR U</v>
      </c>
      <c r="EW5" s="29" t="str">
        <f t="shared" si="27"/>
        <v>m3/HU U</v>
      </c>
      <c r="EX5" s="29" t="str">
        <f t="shared" si="27"/>
        <v>m3/IT U</v>
      </c>
      <c r="EY5" s="29" t="str">
        <f t="shared" si="27"/>
        <v>m3/NO U</v>
      </c>
      <c r="EZ5" s="29" t="str">
        <f t="shared" si="27"/>
        <v>m3/SE U</v>
      </c>
      <c r="FA5" s="29" t="str">
        <f t="shared" si="27"/>
        <v>CH U</v>
      </c>
      <c r="FB5" s="29" t="str">
        <f t="shared" si="27"/>
        <v>m3/AT U</v>
      </c>
      <c r="FC5" s="29" t="str">
        <f t="shared" si="27"/>
        <v>m3/DE U</v>
      </c>
      <c r="FD5" s="29" t="str">
        <f t="shared" si="27"/>
        <v>m3/FI U</v>
      </c>
      <c r="FE5" s="29" t="str">
        <f t="shared" si="27"/>
        <v>m3/FR U</v>
      </c>
      <c r="FF5" s="29" t="str">
        <f t="shared" si="27"/>
        <v>m3/HU U</v>
      </c>
      <c r="FG5" s="29" t="str">
        <f t="shared" si="27"/>
        <v>m3/IT U</v>
      </c>
      <c r="FH5" s="29" t="str">
        <f t="shared" si="27"/>
        <v>m3/NO U</v>
      </c>
      <c r="FI5" s="29" t="str">
        <f t="shared" si="27"/>
        <v>m3/SE U</v>
      </c>
      <c r="FJ5" s="29" t="str">
        <f t="shared" si="27"/>
        <v>CH U</v>
      </c>
      <c r="FK5" s="29" t="str">
        <f t="shared" si="27"/>
        <v>m3/AT U</v>
      </c>
      <c r="FL5" s="29" t="str">
        <f t="shared" si="27"/>
        <v>m3/DE U</v>
      </c>
      <c r="FM5" s="29" t="str">
        <f t="shared" si="27"/>
        <v>m3/FI U</v>
      </c>
      <c r="FN5" s="29" t="str">
        <f t="shared" si="27"/>
        <v>m3/FR U</v>
      </c>
      <c r="FO5" s="29" t="str">
        <f t="shared" si="27"/>
        <v>m3/HU U</v>
      </c>
      <c r="FP5" s="29" t="str">
        <f t="shared" si="27"/>
        <v>m3/IT U</v>
      </c>
      <c r="FQ5" s="29" t="str">
        <f t="shared" si="27"/>
        <v>m3/NO U</v>
      </c>
      <c r="FR5" s="29" t="str">
        <f t="shared" si="27"/>
        <v>m3/SE U</v>
      </c>
      <c r="FS5" s="29" t="str">
        <f t="shared" si="27"/>
        <v>CH U</v>
      </c>
      <c r="FT5" s="29" t="str">
        <f t="shared" si="27"/>
        <v>m3/AT U</v>
      </c>
      <c r="FU5" s="29" t="str">
        <f t="shared" si="27"/>
        <v>m3/DE U</v>
      </c>
      <c r="FV5" s="29" t="str">
        <f t="shared" si="27"/>
        <v>m3/FI U</v>
      </c>
      <c r="FW5" s="29" t="str">
        <f t="shared" si="27"/>
        <v>m3/FR U</v>
      </c>
      <c r="FX5" s="29" t="str">
        <f t="shared" si="27"/>
        <v>m3/HU U</v>
      </c>
      <c r="FY5" s="29" t="str">
        <f t="shared" si="27"/>
        <v>m3/IT U</v>
      </c>
      <c r="FZ5" s="29" t="str">
        <f t="shared" si="27"/>
        <v>m3/NO U</v>
      </c>
      <c r="GA5" s="29" t="str">
        <f t="shared" si="27"/>
        <v>m3/SE U</v>
      </c>
      <c r="GB5" s="29" t="str">
        <f t="shared" si="27"/>
        <v>CH U</v>
      </c>
      <c r="GC5" s="29" t="str">
        <f t="shared" si="27"/>
        <v>m3/AT U</v>
      </c>
      <c r="GD5" s="29" t="str">
        <f t="shared" si="27"/>
        <v>m3/DE U</v>
      </c>
      <c r="GE5" s="29" t="str">
        <f t="shared" si="27"/>
        <v>m3/FI U</v>
      </c>
      <c r="GF5" s="29" t="str">
        <f t="shared" si="27"/>
        <v>m3/FR U</v>
      </c>
      <c r="GG5" s="29" t="str">
        <f t="shared" si="27"/>
        <v>m3/HU U</v>
      </c>
      <c r="GH5" s="29" t="str">
        <f t="shared" si="27"/>
        <v>m3/IT U</v>
      </c>
      <c r="GI5" s="29" t="str">
        <f t="shared" si="27"/>
        <v>m3/NO U</v>
      </c>
      <c r="GJ5" s="29" t="str">
        <f t="shared" si="27"/>
        <v>m3/SE U</v>
      </c>
      <c r="GK5" s="29" t="str">
        <f t="shared" si="27"/>
        <v>CH U</v>
      </c>
      <c r="GL5" s="29" t="str">
        <f t="shared" si="27"/>
        <v>m3/AT U</v>
      </c>
      <c r="GM5" s="29" t="str">
        <f t="shared" si="27"/>
        <v>m3/DE U</v>
      </c>
      <c r="GN5" s="29" t="str">
        <f t="shared" ref="GN5:IY5" si="28">RIGHT(GN1,(LEN(GN1)-SEARCH("/",GN1)))</f>
        <v>m3/FI U</v>
      </c>
      <c r="GO5" s="29" t="str">
        <f t="shared" si="28"/>
        <v>m3/FR U</v>
      </c>
      <c r="GP5" s="29" t="str">
        <f t="shared" si="28"/>
        <v>m3/HU U</v>
      </c>
      <c r="GQ5" s="29" t="str">
        <f t="shared" si="28"/>
        <v>m3/IT U</v>
      </c>
      <c r="GR5" s="29" t="str">
        <f t="shared" si="28"/>
        <v>m3/NO U</v>
      </c>
      <c r="GS5" s="29" t="str">
        <f t="shared" si="28"/>
        <v>m3/SE U</v>
      </c>
      <c r="GT5" s="29" t="str">
        <f t="shared" si="28"/>
        <v>CH U</v>
      </c>
      <c r="GU5" s="29" t="str">
        <f t="shared" si="28"/>
        <v>m3/AT U</v>
      </c>
      <c r="GV5" s="29" t="str">
        <f t="shared" si="28"/>
        <v>m3/DE U</v>
      </c>
      <c r="GW5" s="29" t="str">
        <f t="shared" si="28"/>
        <v>m3/FI U</v>
      </c>
      <c r="GX5" s="29" t="str">
        <f t="shared" si="28"/>
        <v>m3/FR U</v>
      </c>
      <c r="GY5" s="29" t="str">
        <f t="shared" si="28"/>
        <v>m3/HU U</v>
      </c>
      <c r="GZ5" s="29" t="str">
        <f t="shared" si="28"/>
        <v>m3/IT U</v>
      </c>
      <c r="HA5" s="29" t="str">
        <f t="shared" si="28"/>
        <v>m3/NO U</v>
      </c>
      <c r="HB5" s="29" t="str">
        <f t="shared" si="28"/>
        <v>m3/SE U</v>
      </c>
      <c r="HC5" s="29" t="str">
        <f t="shared" si="28"/>
        <v>CH U</v>
      </c>
      <c r="HD5" s="29" t="str">
        <f t="shared" si="28"/>
        <v>m3/AT U</v>
      </c>
      <c r="HE5" s="29" t="str">
        <f t="shared" si="28"/>
        <v>m3/DE U</v>
      </c>
      <c r="HF5" s="29" t="str">
        <f t="shared" si="28"/>
        <v>m3/FI U</v>
      </c>
      <c r="HG5" s="29" t="str">
        <f t="shared" si="28"/>
        <v>m3/FR U</v>
      </c>
      <c r="HH5" s="29" t="str">
        <f t="shared" si="28"/>
        <v>m3/HU U</v>
      </c>
      <c r="HI5" s="29" t="str">
        <f t="shared" si="28"/>
        <v>m3/IT U</v>
      </c>
      <c r="HJ5" s="29" t="str">
        <f t="shared" si="28"/>
        <v>m3/NO U</v>
      </c>
      <c r="HK5" s="29" t="str">
        <f t="shared" si="28"/>
        <v>m3/SE U</v>
      </c>
      <c r="HL5" s="29" t="str">
        <f t="shared" si="28"/>
        <v>CH U</v>
      </c>
      <c r="HM5" s="29" t="e">
        <f t="shared" si="28"/>
        <v>#VALUE!</v>
      </c>
      <c r="HN5" s="29" t="e">
        <f t="shared" si="28"/>
        <v>#VALUE!</v>
      </c>
      <c r="HO5" s="29" t="str">
        <f t="shared" si="28"/>
        <v>m3/AT U</v>
      </c>
      <c r="HP5" s="29" t="str">
        <f t="shared" si="28"/>
        <v>m3/DE U</v>
      </c>
      <c r="HQ5" s="29" t="str">
        <f t="shared" si="28"/>
        <v>m3/FI U</v>
      </c>
      <c r="HR5" s="29" t="str">
        <f t="shared" si="28"/>
        <v>m3/FR U</v>
      </c>
      <c r="HS5" s="29" t="str">
        <f t="shared" si="28"/>
        <v>m3/HU U</v>
      </c>
      <c r="HT5" s="29" t="str">
        <f t="shared" si="28"/>
        <v>m3/IT U</v>
      </c>
      <c r="HU5" s="29" t="str">
        <f t="shared" si="28"/>
        <v>m3/NO U</v>
      </c>
      <c r="HV5" s="29" t="str">
        <f t="shared" si="28"/>
        <v>m3/SE U</v>
      </c>
      <c r="HW5" s="29" t="str">
        <f t="shared" si="28"/>
        <v>CH U</v>
      </c>
      <c r="HX5" s="29" t="str">
        <f t="shared" si="28"/>
        <v>m3/AT U</v>
      </c>
      <c r="HY5" s="29" t="str">
        <f t="shared" si="28"/>
        <v>m3/DE U</v>
      </c>
      <c r="HZ5" s="29" t="str">
        <f t="shared" si="28"/>
        <v>m3/FI U</v>
      </c>
      <c r="IA5" s="29" t="str">
        <f t="shared" si="28"/>
        <v>m3/FR U</v>
      </c>
      <c r="IB5" s="29" t="str">
        <f t="shared" si="28"/>
        <v>m3/HU U</v>
      </c>
      <c r="IC5" s="29" t="str">
        <f t="shared" si="28"/>
        <v>m3/IT U</v>
      </c>
      <c r="ID5" s="29" t="str">
        <f t="shared" si="28"/>
        <v>m3/NO U</v>
      </c>
      <c r="IE5" s="29" t="str">
        <f t="shared" si="28"/>
        <v>m3/SE U</v>
      </c>
      <c r="IF5" s="29" t="str">
        <f t="shared" si="28"/>
        <v>CH U</v>
      </c>
      <c r="IG5" s="29" t="str">
        <f t="shared" si="28"/>
        <v>m3/AT U</v>
      </c>
      <c r="IH5" s="29" t="str">
        <f t="shared" si="28"/>
        <v>m3/DE U</v>
      </c>
      <c r="II5" s="29" t="str">
        <f t="shared" si="28"/>
        <v>m3/FI U</v>
      </c>
      <c r="IJ5" s="29" t="str">
        <f t="shared" si="28"/>
        <v>m3/FR U</v>
      </c>
      <c r="IK5" s="29" t="str">
        <f t="shared" si="28"/>
        <v>m3/HU U</v>
      </c>
      <c r="IL5" s="29" t="str">
        <f t="shared" si="28"/>
        <v>m3/IT U</v>
      </c>
      <c r="IM5" s="29" t="str">
        <f t="shared" si="28"/>
        <v>m3/NO U</v>
      </c>
      <c r="IN5" s="29" t="str">
        <f t="shared" si="28"/>
        <v>m3/SE U</v>
      </c>
      <c r="IO5" s="29" t="str">
        <f t="shared" si="28"/>
        <v>CH U</v>
      </c>
      <c r="IP5" s="29" t="str">
        <f t="shared" si="28"/>
        <v>m3/AT U</v>
      </c>
      <c r="IQ5" s="29" t="str">
        <f t="shared" si="28"/>
        <v>m3/DE U</v>
      </c>
      <c r="IR5" s="29" t="str">
        <f t="shared" si="28"/>
        <v>m3/FI U</v>
      </c>
      <c r="IS5" s="29" t="str">
        <f t="shared" si="28"/>
        <v>m3/FR U</v>
      </c>
      <c r="IT5" s="29" t="str">
        <f t="shared" si="28"/>
        <v>m3/HU U</v>
      </c>
      <c r="IU5" s="29" t="str">
        <f t="shared" si="28"/>
        <v>m3/IT U</v>
      </c>
      <c r="IV5" s="29" t="str">
        <f t="shared" si="28"/>
        <v>m3/NO U</v>
      </c>
      <c r="IW5" s="29" t="str">
        <f t="shared" si="28"/>
        <v>m3/SE U</v>
      </c>
      <c r="IX5" s="29" t="str">
        <f t="shared" si="28"/>
        <v>CH U</v>
      </c>
      <c r="IY5" s="29" t="str">
        <f t="shared" si="28"/>
        <v>m3/AT U</v>
      </c>
      <c r="IZ5" s="29" t="str">
        <f t="shared" ref="IZ5:LK5" si="29">RIGHT(IZ1,(LEN(IZ1)-SEARCH("/",IZ1)))</f>
        <v>m3/DE U</v>
      </c>
      <c r="JA5" s="29" t="str">
        <f t="shared" si="29"/>
        <v>m3/FI U</v>
      </c>
      <c r="JB5" s="29" t="str">
        <f t="shared" si="29"/>
        <v>m3/FR U</v>
      </c>
      <c r="JC5" s="29" t="str">
        <f t="shared" si="29"/>
        <v>m3/HU U</v>
      </c>
      <c r="JD5" s="29" t="str">
        <f t="shared" si="29"/>
        <v>m3/IT U</v>
      </c>
      <c r="JE5" s="29" t="str">
        <f t="shared" si="29"/>
        <v>m3/NO U</v>
      </c>
      <c r="JF5" s="29" t="str">
        <f t="shared" si="29"/>
        <v>m3/SE U</v>
      </c>
      <c r="JG5" s="29" t="str">
        <f t="shared" si="29"/>
        <v>CH U</v>
      </c>
      <c r="JH5" s="29" t="str">
        <f t="shared" si="29"/>
        <v>m3/AT U</v>
      </c>
      <c r="JI5" s="29" t="str">
        <f t="shared" si="29"/>
        <v>m3/DE U</v>
      </c>
      <c r="JJ5" s="29" t="str">
        <f t="shared" si="29"/>
        <v>m3/FI U</v>
      </c>
      <c r="JK5" s="29" t="str">
        <f t="shared" si="29"/>
        <v>m3/FR U</v>
      </c>
      <c r="JL5" s="29" t="str">
        <f t="shared" si="29"/>
        <v>m3/HU U</v>
      </c>
      <c r="JM5" s="29" t="str">
        <f t="shared" si="29"/>
        <v>m3/IT U</v>
      </c>
      <c r="JN5" s="29" t="str">
        <f t="shared" si="29"/>
        <v>m3/NO U</v>
      </c>
      <c r="JO5" s="29" t="str">
        <f t="shared" si="29"/>
        <v>m3/SE U</v>
      </c>
      <c r="JP5" s="29" t="str">
        <f t="shared" si="29"/>
        <v>CH U</v>
      </c>
      <c r="JQ5" s="29" t="str">
        <f t="shared" si="29"/>
        <v>m3/AT U</v>
      </c>
      <c r="JR5" s="29" t="str">
        <f t="shared" si="29"/>
        <v>m3/DE U</v>
      </c>
      <c r="JS5" s="29" t="str">
        <f t="shared" si="29"/>
        <v>m3/FI U</v>
      </c>
      <c r="JT5" s="29" t="str">
        <f t="shared" si="29"/>
        <v>m3/FR U</v>
      </c>
      <c r="JU5" s="29" t="str">
        <f t="shared" si="29"/>
        <v>m3/HU U</v>
      </c>
      <c r="JV5" s="29" t="str">
        <f t="shared" si="29"/>
        <v>m3/IT U</v>
      </c>
      <c r="JW5" s="29" t="str">
        <f t="shared" si="29"/>
        <v>m3/NO U</v>
      </c>
      <c r="JX5" s="29" t="str">
        <f t="shared" si="29"/>
        <v>m3/SE U</v>
      </c>
      <c r="JY5" s="29" t="str">
        <f t="shared" si="29"/>
        <v>CH U</v>
      </c>
      <c r="JZ5" s="29" t="str">
        <f t="shared" si="29"/>
        <v>m3/AT U</v>
      </c>
      <c r="KA5" s="29" t="str">
        <f t="shared" si="29"/>
        <v>m3/DE U</v>
      </c>
      <c r="KB5" s="29" t="str">
        <f t="shared" si="29"/>
        <v>m3/FI U</v>
      </c>
      <c r="KC5" s="29" t="str">
        <f t="shared" si="29"/>
        <v>m3/FR U</v>
      </c>
      <c r="KD5" s="29" t="str">
        <f t="shared" si="29"/>
        <v>m3/HU U</v>
      </c>
      <c r="KE5" s="29" t="str">
        <f t="shared" si="29"/>
        <v>m3/IT U</v>
      </c>
      <c r="KF5" s="29" t="str">
        <f t="shared" si="29"/>
        <v>m3/NO U</v>
      </c>
      <c r="KG5" s="29" t="str">
        <f t="shared" si="29"/>
        <v>m3/SE U</v>
      </c>
      <c r="KH5" s="29" t="str">
        <f t="shared" si="29"/>
        <v>CH U</v>
      </c>
      <c r="KI5" s="29" t="str">
        <f t="shared" si="29"/>
        <v>m3/AT U</v>
      </c>
      <c r="KJ5" s="29" t="str">
        <f t="shared" si="29"/>
        <v>m3/DE U</v>
      </c>
      <c r="KK5" s="29" t="str">
        <f t="shared" si="29"/>
        <v>m3/FI U</v>
      </c>
      <c r="KL5" s="29" t="str">
        <f t="shared" si="29"/>
        <v>m3/FR U</v>
      </c>
      <c r="KM5" s="29" t="str">
        <f t="shared" si="29"/>
        <v>m3/HU U</v>
      </c>
      <c r="KN5" s="29" t="str">
        <f t="shared" si="29"/>
        <v>m3/IT U</v>
      </c>
      <c r="KO5" s="29" t="str">
        <f t="shared" si="29"/>
        <v>m3/NO U</v>
      </c>
      <c r="KP5" s="29" t="str">
        <f t="shared" si="29"/>
        <v>m3/SE U</v>
      </c>
      <c r="KQ5" s="29" t="str">
        <f t="shared" si="29"/>
        <v>CH U</v>
      </c>
      <c r="KR5" s="29" t="str">
        <f t="shared" si="29"/>
        <v>m3/AT U</v>
      </c>
      <c r="KS5" s="29" t="str">
        <f t="shared" si="29"/>
        <v>m3/DE U</v>
      </c>
      <c r="KT5" s="29" t="str">
        <f t="shared" si="29"/>
        <v>m3/FI U</v>
      </c>
      <c r="KU5" s="29" t="str">
        <f t="shared" si="29"/>
        <v>m3/FR U</v>
      </c>
      <c r="KV5" s="29" t="str">
        <f t="shared" si="29"/>
        <v>m3/HU U</v>
      </c>
      <c r="KW5" s="29" t="str">
        <f t="shared" si="29"/>
        <v>m3/IT U</v>
      </c>
      <c r="KX5" s="29" t="str">
        <f t="shared" si="29"/>
        <v>m3/NO U</v>
      </c>
      <c r="KY5" s="29" t="str">
        <f t="shared" si="29"/>
        <v>m3/SE U</v>
      </c>
      <c r="KZ5" s="29" t="str">
        <f t="shared" si="29"/>
        <v>CH U</v>
      </c>
      <c r="LA5" s="29" t="str">
        <f t="shared" si="29"/>
        <v>m3/AT U</v>
      </c>
      <c r="LB5" s="29" t="str">
        <f t="shared" si="29"/>
        <v>m3/DE U</v>
      </c>
      <c r="LC5" s="29" t="str">
        <f t="shared" si="29"/>
        <v>m3/FI U</v>
      </c>
      <c r="LD5" s="29" t="str">
        <f t="shared" si="29"/>
        <v>m3/FR U</v>
      </c>
      <c r="LE5" s="29" t="str">
        <f t="shared" si="29"/>
        <v>m3/HU U</v>
      </c>
      <c r="LF5" s="29" t="str">
        <f t="shared" si="29"/>
        <v>m3/IT U</v>
      </c>
      <c r="LG5" s="29" t="str">
        <f t="shared" si="29"/>
        <v>m3/NO U</v>
      </c>
      <c r="LH5" s="29" t="str">
        <f t="shared" si="29"/>
        <v>m3/SE U</v>
      </c>
      <c r="LI5" s="29" t="str">
        <f t="shared" si="29"/>
        <v>CH U</v>
      </c>
      <c r="LJ5" s="29" t="str">
        <f t="shared" si="29"/>
        <v>m3/AT U</v>
      </c>
      <c r="LK5" s="29" t="str">
        <f t="shared" si="29"/>
        <v>m3/DE U</v>
      </c>
      <c r="LL5" s="29" t="str">
        <f t="shared" ref="LL5:NQ5" si="30">RIGHT(LL1,(LEN(LL1)-SEARCH("/",LL1)))</f>
        <v>m3/FI U</v>
      </c>
      <c r="LM5" s="29" t="str">
        <f t="shared" si="30"/>
        <v>m3/FR U</v>
      </c>
      <c r="LN5" s="29" t="str">
        <f t="shared" si="30"/>
        <v>m3/HU U</v>
      </c>
      <c r="LO5" s="29" t="str">
        <f t="shared" si="30"/>
        <v>m3/IT U</v>
      </c>
      <c r="LP5" s="29" t="str">
        <f t="shared" si="30"/>
        <v>m3/NO U</v>
      </c>
      <c r="LQ5" s="29" t="str">
        <f t="shared" si="30"/>
        <v>m3/SE U</v>
      </c>
      <c r="LR5" s="29" t="str">
        <f t="shared" si="30"/>
        <v>CH U</v>
      </c>
      <c r="LS5" s="29"/>
      <c r="LT5" s="29"/>
      <c r="LU5" s="111" t="str">
        <f t="shared" si="30"/>
        <v>CH U</v>
      </c>
      <c r="LV5" s="112" t="str">
        <f t="shared" si="30"/>
        <v>m3/AT U</v>
      </c>
      <c r="LW5" s="112" t="str">
        <f t="shared" si="30"/>
        <v>m3/DE U</v>
      </c>
      <c r="LX5" s="112" t="str">
        <f t="shared" si="30"/>
        <v>m3/FI U</v>
      </c>
      <c r="LY5" s="112" t="str">
        <f t="shared" si="30"/>
        <v>m3/FR U</v>
      </c>
      <c r="LZ5" s="112" t="str">
        <f t="shared" si="30"/>
        <v>m3/HU U</v>
      </c>
      <c r="MA5" s="112" t="str">
        <f t="shared" si="30"/>
        <v>m3/IT U</v>
      </c>
      <c r="MB5" s="112" t="str">
        <f t="shared" si="30"/>
        <v>m3/NO U</v>
      </c>
      <c r="MC5" s="113" t="str">
        <f t="shared" si="30"/>
        <v>m3/SE U</v>
      </c>
      <c r="MD5" s="29"/>
      <c r="ME5" s="29"/>
      <c r="MF5" s="29" t="str">
        <f t="shared" si="30"/>
        <v>m3/AT U</v>
      </c>
      <c r="MG5" s="29" t="str">
        <f t="shared" si="30"/>
        <v>m3/DE U</v>
      </c>
      <c r="MH5" s="29" t="str">
        <f t="shared" si="30"/>
        <v>m3/FI U</v>
      </c>
      <c r="MI5" s="29" t="str">
        <f t="shared" si="30"/>
        <v>m3/FR U</v>
      </c>
      <c r="MJ5" s="29" t="str">
        <f t="shared" si="30"/>
        <v>m3/HU U</v>
      </c>
      <c r="MK5" s="29" t="str">
        <f t="shared" si="30"/>
        <v>m3/IT U</v>
      </c>
      <c r="ML5" s="29" t="str">
        <f t="shared" si="30"/>
        <v>m3/NO U</v>
      </c>
      <c r="MM5" s="29" t="str">
        <f t="shared" si="30"/>
        <v>m3/SE U</v>
      </c>
      <c r="MN5" s="29" t="str">
        <f t="shared" si="30"/>
        <v>m3/CH U</v>
      </c>
      <c r="MO5" s="29" t="str">
        <f t="shared" si="30"/>
        <v>m3/AT U</v>
      </c>
      <c r="MP5" s="29" t="str">
        <f t="shared" si="30"/>
        <v>m3/DE U</v>
      </c>
      <c r="MQ5" s="29" t="str">
        <f t="shared" si="30"/>
        <v>m3/FI U</v>
      </c>
      <c r="MR5" s="29" t="str">
        <f t="shared" si="30"/>
        <v>m3/FR U</v>
      </c>
      <c r="MS5" s="29" t="str">
        <f t="shared" si="30"/>
        <v>m3/HU U</v>
      </c>
      <c r="MT5" s="29" t="str">
        <f t="shared" si="30"/>
        <v>m3/IT U</v>
      </c>
      <c r="MU5" s="29" t="str">
        <f t="shared" si="30"/>
        <v>m3/NO U</v>
      </c>
      <c r="MV5" s="29" t="str">
        <f t="shared" si="30"/>
        <v>m3/SE U</v>
      </c>
      <c r="MW5" s="29" t="str">
        <f t="shared" si="30"/>
        <v>m3/CH U</v>
      </c>
      <c r="MX5" s="29"/>
      <c r="MY5" s="29"/>
      <c r="MZ5" s="111" t="str">
        <f t="shared" si="30"/>
        <v>AT U</v>
      </c>
      <c r="NA5" s="112" t="str">
        <f t="shared" si="30"/>
        <v>CH U</v>
      </c>
      <c r="NB5" s="112" t="str">
        <f t="shared" si="30"/>
        <v>DE U</v>
      </c>
      <c r="NC5" s="112" t="str">
        <f t="shared" si="30"/>
        <v>FI U</v>
      </c>
      <c r="ND5" s="112" t="str">
        <f t="shared" si="30"/>
        <v>FR U</v>
      </c>
      <c r="NE5" s="112" t="str">
        <f t="shared" si="30"/>
        <v>HU U</v>
      </c>
      <c r="NF5" s="112" t="str">
        <f t="shared" si="30"/>
        <v>IT U</v>
      </c>
      <c r="NG5" s="112" t="str">
        <f t="shared" si="30"/>
        <v>NO U</v>
      </c>
      <c r="NH5" s="112" t="str">
        <f t="shared" si="30"/>
        <v>SE U</v>
      </c>
      <c r="NI5" s="112" t="str">
        <f t="shared" si="30"/>
        <v>AT U</v>
      </c>
      <c r="NJ5" s="112" t="str">
        <f t="shared" si="30"/>
        <v>CH U</v>
      </c>
      <c r="NK5" s="112" t="str">
        <f t="shared" si="30"/>
        <v>DE U</v>
      </c>
      <c r="NL5" s="112" t="str">
        <f t="shared" si="30"/>
        <v>FI U</v>
      </c>
      <c r="NM5" s="112" t="str">
        <f t="shared" si="30"/>
        <v>FR U</v>
      </c>
      <c r="NN5" s="112" t="str">
        <f t="shared" si="30"/>
        <v>HU U</v>
      </c>
      <c r="NO5" s="112" t="str">
        <f t="shared" si="30"/>
        <v>IT U</v>
      </c>
      <c r="NP5" s="112" t="str">
        <f t="shared" si="30"/>
        <v>NO U</v>
      </c>
      <c r="NQ5" s="112" t="str">
        <f t="shared" si="30"/>
        <v>SE U</v>
      </c>
      <c r="NR5" s="29"/>
      <c r="NS5" s="29"/>
      <c r="NT5" s="29"/>
      <c r="NU5" s="29"/>
      <c r="NV5" s="29"/>
      <c r="NW5" s="29"/>
      <c r="NX5" s="29"/>
      <c r="NY5" s="29"/>
      <c r="NZ5" s="29"/>
      <c r="OA5" s="29"/>
      <c r="OB5" s="29"/>
      <c r="OC5" s="29"/>
      <c r="OD5" s="29"/>
      <c r="OE5" s="29"/>
      <c r="OF5" s="29" t="str">
        <f t="shared" ref="OF5:PC5" si="31">RIGHT(OF1,(LEN(OF1)-SEARCH("/",OF1)))</f>
        <v>RER U</v>
      </c>
      <c r="OG5" s="29" t="str">
        <f t="shared" si="31"/>
        <v>RER U</v>
      </c>
      <c r="OH5" s="29" t="str">
        <f t="shared" si="31"/>
        <v>CH U</v>
      </c>
      <c r="OI5" s="29" t="str">
        <f t="shared" si="31"/>
        <v>CH U</v>
      </c>
      <c r="OJ5" s="29" t="e">
        <f t="shared" si="31"/>
        <v>#VALUE!</v>
      </c>
      <c r="OK5" s="29" t="e">
        <f t="shared" si="31"/>
        <v>#VALUE!</v>
      </c>
      <c r="OL5" s="29" t="str">
        <f t="shared" si="31"/>
        <v>m3/AT U</v>
      </c>
      <c r="OM5" s="29" t="str">
        <f t="shared" si="31"/>
        <v>m3/DE U</v>
      </c>
      <c r="ON5" s="29" t="str">
        <f t="shared" si="31"/>
        <v>m3/FI U</v>
      </c>
      <c r="OO5" s="29" t="str">
        <f t="shared" si="31"/>
        <v>m3/FR U</v>
      </c>
      <c r="OP5" s="29" t="str">
        <f t="shared" si="31"/>
        <v>m3/HU U</v>
      </c>
      <c r="OQ5" s="29" t="str">
        <f t="shared" si="31"/>
        <v>m3/IT U</v>
      </c>
      <c r="OR5" s="29" t="str">
        <f t="shared" si="31"/>
        <v>m3/NO U</v>
      </c>
      <c r="OS5" s="29" t="str">
        <f t="shared" si="31"/>
        <v>m3/SE U</v>
      </c>
      <c r="OT5" s="29" t="str">
        <f t="shared" si="31"/>
        <v>CH U</v>
      </c>
      <c r="OU5" s="29" t="str">
        <f t="shared" si="31"/>
        <v>m3/AT U</v>
      </c>
      <c r="OV5" s="29" t="str">
        <f t="shared" si="31"/>
        <v>m3/DE U</v>
      </c>
      <c r="OW5" s="29" t="str">
        <f t="shared" si="31"/>
        <v>m3/FI U</v>
      </c>
      <c r="OX5" s="29" t="str">
        <f t="shared" si="31"/>
        <v>m3/FR U</v>
      </c>
      <c r="OY5" s="29" t="str">
        <f t="shared" si="31"/>
        <v>m3/HU U</v>
      </c>
      <c r="OZ5" s="29" t="str">
        <f t="shared" si="31"/>
        <v>m3/IT U</v>
      </c>
      <c r="PA5" s="29" t="str">
        <f t="shared" si="31"/>
        <v>m3/NO U</v>
      </c>
      <c r="PB5" s="29" t="str">
        <f t="shared" si="31"/>
        <v>m3/SE U</v>
      </c>
      <c r="PC5" s="29" t="str">
        <f t="shared" si="31"/>
        <v>CH U</v>
      </c>
    </row>
    <row r="6" spans="1:419" s="17" customFormat="1">
      <c r="B6" s="17" t="s">
        <v>1167</v>
      </c>
      <c r="C6" s="101" t="s">
        <v>223</v>
      </c>
      <c r="D6" s="29" t="s">
        <v>218</v>
      </c>
      <c r="E6" s="29" t="s">
        <v>219</v>
      </c>
      <c r="F6" s="29" t="s">
        <v>220</v>
      </c>
      <c r="G6" s="29" t="s">
        <v>225</v>
      </c>
      <c r="H6" s="29" t="s">
        <v>221</v>
      </c>
      <c r="I6" s="29" t="s">
        <v>222</v>
      </c>
      <c r="J6" s="29" t="s">
        <v>224</v>
      </c>
      <c r="K6" s="29" t="s">
        <v>212</v>
      </c>
      <c r="L6" s="29" t="s">
        <v>223</v>
      </c>
      <c r="M6" s="29" t="s">
        <v>218</v>
      </c>
      <c r="N6" s="29" t="s">
        <v>219</v>
      </c>
      <c r="O6" s="29" t="s">
        <v>220</v>
      </c>
      <c r="P6" s="29" t="s">
        <v>225</v>
      </c>
      <c r="Q6" s="29" t="s">
        <v>221</v>
      </c>
      <c r="R6" s="29" t="s">
        <v>222</v>
      </c>
      <c r="S6" s="29" t="s">
        <v>224</v>
      </c>
      <c r="T6" s="29" t="s">
        <v>212</v>
      </c>
      <c r="U6" s="29" t="s">
        <v>223</v>
      </c>
      <c r="V6" s="29" t="s">
        <v>218</v>
      </c>
      <c r="W6" s="29" t="s">
        <v>219</v>
      </c>
      <c r="X6" s="29" t="s">
        <v>220</v>
      </c>
      <c r="Y6" s="29" t="s">
        <v>225</v>
      </c>
      <c r="Z6" s="29" t="s">
        <v>221</v>
      </c>
      <c r="AA6" s="29" t="s">
        <v>222</v>
      </c>
      <c r="AB6" s="29" t="s">
        <v>224</v>
      </c>
      <c r="AC6" s="29" t="s">
        <v>212</v>
      </c>
      <c r="AD6" s="29" t="s">
        <v>223</v>
      </c>
      <c r="AE6" s="29" t="s">
        <v>218</v>
      </c>
      <c r="AF6" s="29" t="s">
        <v>219</v>
      </c>
      <c r="AG6" s="29" t="s">
        <v>220</v>
      </c>
      <c r="AH6" s="29" t="s">
        <v>225</v>
      </c>
      <c r="AI6" s="29" t="s">
        <v>221</v>
      </c>
      <c r="AJ6" s="29" t="s">
        <v>222</v>
      </c>
      <c r="AK6" s="29" t="s">
        <v>224</v>
      </c>
      <c r="AL6" s="29" t="s">
        <v>212</v>
      </c>
      <c r="AM6" s="29" t="s">
        <v>223</v>
      </c>
      <c r="AN6" s="29" t="s">
        <v>218</v>
      </c>
      <c r="AO6" s="29" t="s">
        <v>219</v>
      </c>
      <c r="AP6" s="29" t="s">
        <v>220</v>
      </c>
      <c r="AQ6" s="29" t="s">
        <v>225</v>
      </c>
      <c r="AR6" s="29" t="s">
        <v>221</v>
      </c>
      <c r="AS6" s="29" t="s">
        <v>222</v>
      </c>
      <c r="AT6" s="29" t="s">
        <v>224</v>
      </c>
      <c r="AU6" s="29" t="s">
        <v>212</v>
      </c>
      <c r="AV6" s="29" t="s">
        <v>223</v>
      </c>
      <c r="AW6" s="29" t="s">
        <v>218</v>
      </c>
      <c r="AX6" s="29" t="s">
        <v>219</v>
      </c>
      <c r="AY6" s="29" t="s">
        <v>220</v>
      </c>
      <c r="AZ6" s="29" t="s">
        <v>225</v>
      </c>
      <c r="BA6" s="29" t="s">
        <v>221</v>
      </c>
      <c r="BB6" s="29" t="s">
        <v>222</v>
      </c>
      <c r="BC6" s="29" t="s">
        <v>224</v>
      </c>
      <c r="BD6" s="29" t="s">
        <v>212</v>
      </c>
      <c r="BE6" s="29" t="s">
        <v>223</v>
      </c>
      <c r="BF6" s="29" t="s">
        <v>218</v>
      </c>
      <c r="BG6" s="29" t="s">
        <v>219</v>
      </c>
      <c r="BH6" s="29" t="s">
        <v>220</v>
      </c>
      <c r="BI6" s="29" t="s">
        <v>225</v>
      </c>
      <c r="BJ6" s="29" t="s">
        <v>221</v>
      </c>
      <c r="BK6" s="29" t="s">
        <v>222</v>
      </c>
      <c r="BL6" s="29" t="s">
        <v>224</v>
      </c>
      <c r="BM6" s="29" t="s">
        <v>212</v>
      </c>
      <c r="BN6" s="29" t="s">
        <v>223</v>
      </c>
      <c r="BO6" s="29" t="s">
        <v>218</v>
      </c>
      <c r="BP6" s="29" t="s">
        <v>219</v>
      </c>
      <c r="BQ6" s="29" t="s">
        <v>220</v>
      </c>
      <c r="BR6" s="29" t="s">
        <v>225</v>
      </c>
      <c r="BS6" s="29" t="s">
        <v>221</v>
      </c>
      <c r="BT6" s="29" t="s">
        <v>222</v>
      </c>
      <c r="BU6" s="29" t="s">
        <v>224</v>
      </c>
      <c r="BV6" s="29" t="s">
        <v>212</v>
      </c>
      <c r="BW6" s="29" t="s">
        <v>223</v>
      </c>
      <c r="BX6" s="29" t="s">
        <v>218</v>
      </c>
      <c r="BY6" s="29" t="s">
        <v>219</v>
      </c>
      <c r="BZ6" s="29" t="s">
        <v>220</v>
      </c>
      <c r="CA6" s="29" t="s">
        <v>225</v>
      </c>
      <c r="CB6" s="29" t="s">
        <v>221</v>
      </c>
      <c r="CC6" s="29" t="s">
        <v>222</v>
      </c>
      <c r="CD6" s="29" t="s">
        <v>224</v>
      </c>
      <c r="CE6" s="29" t="s">
        <v>212</v>
      </c>
      <c r="CF6" s="29" t="s">
        <v>223</v>
      </c>
      <c r="CG6" s="29" t="s">
        <v>218</v>
      </c>
      <c r="CH6" s="29" t="s">
        <v>219</v>
      </c>
      <c r="CI6" s="29" t="s">
        <v>220</v>
      </c>
      <c r="CJ6" s="29" t="s">
        <v>225</v>
      </c>
      <c r="CK6" s="29" t="s">
        <v>221</v>
      </c>
      <c r="CL6" s="29" t="s">
        <v>222</v>
      </c>
      <c r="CM6" s="29" t="s">
        <v>224</v>
      </c>
      <c r="CN6" s="29" t="s">
        <v>212</v>
      </c>
      <c r="CO6" s="29" t="s">
        <v>223</v>
      </c>
      <c r="CP6" s="29" t="s">
        <v>218</v>
      </c>
      <c r="CQ6" s="29" t="s">
        <v>219</v>
      </c>
      <c r="CR6" s="29" t="s">
        <v>220</v>
      </c>
      <c r="CS6" s="29" t="s">
        <v>225</v>
      </c>
      <c r="CT6" s="29" t="s">
        <v>221</v>
      </c>
      <c r="CU6" s="29" t="s">
        <v>222</v>
      </c>
      <c r="CV6" s="29" t="s">
        <v>224</v>
      </c>
      <c r="CW6" s="29" t="s">
        <v>212</v>
      </c>
      <c r="CX6" s="29" t="s">
        <v>223</v>
      </c>
      <c r="CY6" s="29" t="s">
        <v>218</v>
      </c>
      <c r="CZ6" s="29" t="s">
        <v>219</v>
      </c>
      <c r="DA6" s="29" t="s">
        <v>220</v>
      </c>
      <c r="DB6" s="29" t="s">
        <v>225</v>
      </c>
      <c r="DC6" s="29" t="s">
        <v>221</v>
      </c>
      <c r="DD6" s="29" t="s">
        <v>222</v>
      </c>
      <c r="DE6" s="29" t="s">
        <v>224</v>
      </c>
      <c r="DF6" s="29" t="s">
        <v>212</v>
      </c>
      <c r="DG6" s="29"/>
      <c r="DH6" s="29"/>
      <c r="DI6" s="29" t="s">
        <v>223</v>
      </c>
      <c r="DJ6" s="29" t="s">
        <v>218</v>
      </c>
      <c r="DK6" s="29" t="s">
        <v>219</v>
      </c>
      <c r="DL6" s="29" t="s">
        <v>220</v>
      </c>
      <c r="DM6" s="29" t="s">
        <v>225</v>
      </c>
      <c r="DN6" s="29" t="s">
        <v>221</v>
      </c>
      <c r="DO6" s="29" t="s">
        <v>222</v>
      </c>
      <c r="DP6" s="29" t="s">
        <v>224</v>
      </c>
      <c r="DQ6" s="29" t="s">
        <v>212</v>
      </c>
      <c r="DR6" s="29" t="s">
        <v>223</v>
      </c>
      <c r="DS6" s="29" t="s">
        <v>218</v>
      </c>
      <c r="DT6" s="29" t="s">
        <v>219</v>
      </c>
      <c r="DU6" s="29" t="s">
        <v>220</v>
      </c>
      <c r="DV6" s="29" t="s">
        <v>225</v>
      </c>
      <c r="DW6" s="29" t="s">
        <v>221</v>
      </c>
      <c r="DX6" s="29" t="s">
        <v>222</v>
      </c>
      <c r="DY6" s="29" t="s">
        <v>224</v>
      </c>
      <c r="DZ6" s="29" t="s">
        <v>212</v>
      </c>
      <c r="EA6" s="29" t="s">
        <v>223</v>
      </c>
      <c r="EB6" s="29" t="s">
        <v>218</v>
      </c>
      <c r="EC6" s="29" t="s">
        <v>219</v>
      </c>
      <c r="ED6" s="29" t="s">
        <v>220</v>
      </c>
      <c r="EE6" s="29" t="s">
        <v>225</v>
      </c>
      <c r="EF6" s="29" t="s">
        <v>221</v>
      </c>
      <c r="EG6" s="29" t="s">
        <v>222</v>
      </c>
      <c r="EH6" s="29" t="s">
        <v>224</v>
      </c>
      <c r="EI6" s="29" t="s">
        <v>212</v>
      </c>
      <c r="EJ6" s="29" t="s">
        <v>223</v>
      </c>
      <c r="EK6" s="29" t="s">
        <v>218</v>
      </c>
      <c r="EL6" s="29" t="s">
        <v>219</v>
      </c>
      <c r="EM6" s="29" t="s">
        <v>220</v>
      </c>
      <c r="EN6" s="29" t="s">
        <v>225</v>
      </c>
      <c r="EO6" s="29" t="s">
        <v>221</v>
      </c>
      <c r="EP6" s="29" t="s">
        <v>222</v>
      </c>
      <c r="EQ6" s="29" t="s">
        <v>224</v>
      </c>
      <c r="ER6" s="29" t="s">
        <v>212</v>
      </c>
      <c r="ES6" s="29" t="s">
        <v>223</v>
      </c>
      <c r="ET6" s="29" t="s">
        <v>218</v>
      </c>
      <c r="EU6" s="29" t="s">
        <v>219</v>
      </c>
      <c r="EV6" s="29" t="s">
        <v>220</v>
      </c>
      <c r="EW6" s="29" t="s">
        <v>225</v>
      </c>
      <c r="EX6" s="29" t="s">
        <v>221</v>
      </c>
      <c r="EY6" s="29" t="s">
        <v>222</v>
      </c>
      <c r="EZ6" s="29" t="s">
        <v>224</v>
      </c>
      <c r="FA6" s="29" t="s">
        <v>212</v>
      </c>
      <c r="FB6" s="29" t="s">
        <v>223</v>
      </c>
      <c r="FC6" s="29" t="s">
        <v>218</v>
      </c>
      <c r="FD6" s="29" t="s">
        <v>219</v>
      </c>
      <c r="FE6" s="29" t="s">
        <v>220</v>
      </c>
      <c r="FF6" s="29" t="s">
        <v>225</v>
      </c>
      <c r="FG6" s="29" t="s">
        <v>221</v>
      </c>
      <c r="FH6" s="29" t="s">
        <v>222</v>
      </c>
      <c r="FI6" s="29" t="s">
        <v>224</v>
      </c>
      <c r="FJ6" s="29" t="s">
        <v>212</v>
      </c>
      <c r="FK6" s="29" t="s">
        <v>223</v>
      </c>
      <c r="FL6" s="29" t="s">
        <v>218</v>
      </c>
      <c r="FM6" s="29" t="s">
        <v>219</v>
      </c>
      <c r="FN6" s="29" t="s">
        <v>220</v>
      </c>
      <c r="FO6" s="29" t="s">
        <v>225</v>
      </c>
      <c r="FP6" s="29" t="s">
        <v>221</v>
      </c>
      <c r="FQ6" s="29" t="s">
        <v>222</v>
      </c>
      <c r="FR6" s="29" t="s">
        <v>224</v>
      </c>
      <c r="FS6" s="29" t="s">
        <v>212</v>
      </c>
      <c r="FT6" s="29" t="s">
        <v>223</v>
      </c>
      <c r="FU6" s="29" t="s">
        <v>218</v>
      </c>
      <c r="FV6" s="29" t="s">
        <v>219</v>
      </c>
      <c r="FW6" s="29" t="s">
        <v>220</v>
      </c>
      <c r="FX6" s="29" t="s">
        <v>225</v>
      </c>
      <c r="FY6" s="29" t="s">
        <v>221</v>
      </c>
      <c r="FZ6" s="29" t="s">
        <v>222</v>
      </c>
      <c r="GA6" s="29" t="s">
        <v>224</v>
      </c>
      <c r="GB6" s="29" t="s">
        <v>212</v>
      </c>
      <c r="GC6" s="29" t="s">
        <v>223</v>
      </c>
      <c r="GD6" s="29" t="s">
        <v>218</v>
      </c>
      <c r="GE6" s="29" t="s">
        <v>219</v>
      </c>
      <c r="GF6" s="29" t="s">
        <v>220</v>
      </c>
      <c r="GG6" s="29" t="s">
        <v>225</v>
      </c>
      <c r="GH6" s="29" t="s">
        <v>221</v>
      </c>
      <c r="GI6" s="29" t="s">
        <v>222</v>
      </c>
      <c r="GJ6" s="29" t="s">
        <v>224</v>
      </c>
      <c r="GK6" s="29" t="s">
        <v>212</v>
      </c>
      <c r="GL6" s="29" t="s">
        <v>223</v>
      </c>
      <c r="GM6" s="29" t="s">
        <v>218</v>
      </c>
      <c r="GN6" s="29" t="s">
        <v>219</v>
      </c>
      <c r="GO6" s="29" t="s">
        <v>220</v>
      </c>
      <c r="GP6" s="29" t="s">
        <v>225</v>
      </c>
      <c r="GQ6" s="29" t="s">
        <v>221</v>
      </c>
      <c r="GR6" s="29" t="s">
        <v>222</v>
      </c>
      <c r="GS6" s="29" t="s">
        <v>224</v>
      </c>
      <c r="GT6" s="29" t="s">
        <v>212</v>
      </c>
      <c r="GU6" s="29" t="s">
        <v>223</v>
      </c>
      <c r="GV6" s="29" t="s">
        <v>218</v>
      </c>
      <c r="GW6" s="29" t="s">
        <v>219</v>
      </c>
      <c r="GX6" s="29" t="s">
        <v>220</v>
      </c>
      <c r="GY6" s="29" t="s">
        <v>225</v>
      </c>
      <c r="GZ6" s="29" t="s">
        <v>221</v>
      </c>
      <c r="HA6" s="29" t="s">
        <v>222</v>
      </c>
      <c r="HB6" s="29" t="s">
        <v>224</v>
      </c>
      <c r="HC6" s="29" t="s">
        <v>212</v>
      </c>
      <c r="HD6" s="29" t="s">
        <v>223</v>
      </c>
      <c r="HE6" s="29" t="s">
        <v>218</v>
      </c>
      <c r="HF6" s="29" t="s">
        <v>219</v>
      </c>
      <c r="HG6" s="29" t="s">
        <v>220</v>
      </c>
      <c r="HH6" s="29" t="s">
        <v>225</v>
      </c>
      <c r="HI6" s="29" t="s">
        <v>221</v>
      </c>
      <c r="HJ6" s="29" t="s">
        <v>222</v>
      </c>
      <c r="HK6" s="29" t="s">
        <v>224</v>
      </c>
      <c r="HL6" s="29" t="s">
        <v>212</v>
      </c>
      <c r="HM6" s="29"/>
      <c r="HN6" s="29"/>
      <c r="HO6" s="29" t="s">
        <v>223</v>
      </c>
      <c r="HP6" s="29" t="s">
        <v>218</v>
      </c>
      <c r="HQ6" s="29" t="s">
        <v>219</v>
      </c>
      <c r="HR6" s="29" t="s">
        <v>220</v>
      </c>
      <c r="HS6" s="29" t="s">
        <v>225</v>
      </c>
      <c r="HT6" s="29" t="s">
        <v>221</v>
      </c>
      <c r="HU6" s="29" t="s">
        <v>222</v>
      </c>
      <c r="HV6" s="29" t="s">
        <v>224</v>
      </c>
      <c r="HW6" s="29" t="s">
        <v>212</v>
      </c>
      <c r="HX6" s="29" t="s">
        <v>223</v>
      </c>
      <c r="HY6" s="29" t="s">
        <v>218</v>
      </c>
      <c r="HZ6" s="29" t="s">
        <v>219</v>
      </c>
      <c r="IA6" s="29" t="s">
        <v>220</v>
      </c>
      <c r="IB6" s="29" t="s">
        <v>225</v>
      </c>
      <c r="IC6" s="29" t="s">
        <v>221</v>
      </c>
      <c r="ID6" s="29" t="s">
        <v>222</v>
      </c>
      <c r="IE6" s="29" t="s">
        <v>224</v>
      </c>
      <c r="IF6" s="29" t="s">
        <v>212</v>
      </c>
      <c r="IG6" s="29" t="s">
        <v>223</v>
      </c>
      <c r="IH6" s="29" t="s">
        <v>218</v>
      </c>
      <c r="II6" s="29" t="s">
        <v>219</v>
      </c>
      <c r="IJ6" s="29" t="s">
        <v>220</v>
      </c>
      <c r="IK6" s="29" t="s">
        <v>225</v>
      </c>
      <c r="IL6" s="29" t="s">
        <v>221</v>
      </c>
      <c r="IM6" s="29" t="s">
        <v>222</v>
      </c>
      <c r="IN6" s="29" t="s">
        <v>224</v>
      </c>
      <c r="IO6" s="29" t="s">
        <v>212</v>
      </c>
      <c r="IP6" s="29" t="s">
        <v>223</v>
      </c>
      <c r="IQ6" s="29" t="s">
        <v>218</v>
      </c>
      <c r="IR6" s="29" t="s">
        <v>219</v>
      </c>
      <c r="IS6" s="29" t="s">
        <v>220</v>
      </c>
      <c r="IT6" s="29" t="s">
        <v>225</v>
      </c>
      <c r="IU6" s="29" t="s">
        <v>221</v>
      </c>
      <c r="IV6" s="29" t="s">
        <v>222</v>
      </c>
      <c r="IW6" s="29" t="s">
        <v>224</v>
      </c>
      <c r="IX6" s="29" t="s">
        <v>212</v>
      </c>
      <c r="IY6" s="29" t="s">
        <v>223</v>
      </c>
      <c r="IZ6" s="29" t="s">
        <v>218</v>
      </c>
      <c r="JA6" s="29" t="s">
        <v>219</v>
      </c>
      <c r="JB6" s="29" t="s">
        <v>220</v>
      </c>
      <c r="JC6" s="29" t="s">
        <v>225</v>
      </c>
      <c r="JD6" s="29" t="s">
        <v>221</v>
      </c>
      <c r="JE6" s="29" t="s">
        <v>222</v>
      </c>
      <c r="JF6" s="29" t="s">
        <v>224</v>
      </c>
      <c r="JG6" s="29" t="s">
        <v>212</v>
      </c>
      <c r="JH6" s="29" t="s">
        <v>223</v>
      </c>
      <c r="JI6" s="29" t="s">
        <v>218</v>
      </c>
      <c r="JJ6" s="29" t="s">
        <v>219</v>
      </c>
      <c r="JK6" s="29" t="s">
        <v>220</v>
      </c>
      <c r="JL6" s="29" t="s">
        <v>225</v>
      </c>
      <c r="JM6" s="29" t="s">
        <v>221</v>
      </c>
      <c r="JN6" s="29" t="s">
        <v>222</v>
      </c>
      <c r="JO6" s="29" t="s">
        <v>224</v>
      </c>
      <c r="JP6" s="29" t="s">
        <v>212</v>
      </c>
      <c r="JQ6" s="29" t="s">
        <v>223</v>
      </c>
      <c r="JR6" s="29" t="s">
        <v>218</v>
      </c>
      <c r="JS6" s="29" t="s">
        <v>219</v>
      </c>
      <c r="JT6" s="29" t="s">
        <v>220</v>
      </c>
      <c r="JU6" s="29" t="s">
        <v>225</v>
      </c>
      <c r="JV6" s="29" t="s">
        <v>221</v>
      </c>
      <c r="JW6" s="29" t="s">
        <v>222</v>
      </c>
      <c r="JX6" s="29" t="s">
        <v>224</v>
      </c>
      <c r="JY6" s="29" t="s">
        <v>212</v>
      </c>
      <c r="JZ6" s="29" t="s">
        <v>223</v>
      </c>
      <c r="KA6" s="29" t="s">
        <v>218</v>
      </c>
      <c r="KB6" s="29" t="s">
        <v>219</v>
      </c>
      <c r="KC6" s="29" t="s">
        <v>220</v>
      </c>
      <c r="KD6" s="29" t="s">
        <v>225</v>
      </c>
      <c r="KE6" s="29" t="s">
        <v>221</v>
      </c>
      <c r="KF6" s="29" t="s">
        <v>222</v>
      </c>
      <c r="KG6" s="29" t="s">
        <v>224</v>
      </c>
      <c r="KH6" s="29" t="s">
        <v>212</v>
      </c>
      <c r="KI6" s="29" t="s">
        <v>223</v>
      </c>
      <c r="KJ6" s="29" t="s">
        <v>218</v>
      </c>
      <c r="KK6" s="29" t="s">
        <v>219</v>
      </c>
      <c r="KL6" s="29" t="s">
        <v>220</v>
      </c>
      <c r="KM6" s="29" t="s">
        <v>225</v>
      </c>
      <c r="KN6" s="29" t="s">
        <v>221</v>
      </c>
      <c r="KO6" s="29" t="s">
        <v>222</v>
      </c>
      <c r="KP6" s="29" t="s">
        <v>224</v>
      </c>
      <c r="KQ6" s="29" t="s">
        <v>212</v>
      </c>
      <c r="KR6" s="29" t="s">
        <v>223</v>
      </c>
      <c r="KS6" s="29" t="s">
        <v>218</v>
      </c>
      <c r="KT6" s="29" t="s">
        <v>219</v>
      </c>
      <c r="KU6" s="29" t="s">
        <v>220</v>
      </c>
      <c r="KV6" s="29" t="s">
        <v>225</v>
      </c>
      <c r="KW6" s="29" t="s">
        <v>221</v>
      </c>
      <c r="KX6" s="29" t="s">
        <v>222</v>
      </c>
      <c r="KY6" s="29" t="s">
        <v>224</v>
      </c>
      <c r="KZ6" s="29" t="s">
        <v>212</v>
      </c>
      <c r="LA6" s="29" t="s">
        <v>223</v>
      </c>
      <c r="LB6" s="29" t="s">
        <v>218</v>
      </c>
      <c r="LC6" s="29" t="s">
        <v>219</v>
      </c>
      <c r="LD6" s="29" t="s">
        <v>220</v>
      </c>
      <c r="LE6" s="29" t="s">
        <v>225</v>
      </c>
      <c r="LF6" s="29" t="s">
        <v>221</v>
      </c>
      <c r="LG6" s="29" t="s">
        <v>222</v>
      </c>
      <c r="LH6" s="29" t="s">
        <v>224</v>
      </c>
      <c r="LI6" s="29" t="s">
        <v>212</v>
      </c>
      <c r="LJ6" s="29" t="s">
        <v>223</v>
      </c>
      <c r="LK6" s="29" t="s">
        <v>218</v>
      </c>
      <c r="LL6" s="29" t="s">
        <v>219</v>
      </c>
      <c r="LM6" s="29" t="s">
        <v>220</v>
      </c>
      <c r="LN6" s="29" t="s">
        <v>225</v>
      </c>
      <c r="LO6" s="29" t="s">
        <v>221</v>
      </c>
      <c r="LP6" s="29" t="s">
        <v>222</v>
      </c>
      <c r="LQ6" s="29" t="s">
        <v>224</v>
      </c>
      <c r="LR6" s="29" t="s">
        <v>212</v>
      </c>
      <c r="LS6" s="29"/>
      <c r="LT6" s="29"/>
      <c r="LU6" s="111" t="s">
        <v>212</v>
      </c>
      <c r="LV6" s="112" t="s">
        <v>223</v>
      </c>
      <c r="LW6" s="112" t="s">
        <v>218</v>
      </c>
      <c r="LX6" s="112" t="s">
        <v>219</v>
      </c>
      <c r="LY6" s="112" t="s">
        <v>220</v>
      </c>
      <c r="LZ6" s="112" t="s">
        <v>225</v>
      </c>
      <c r="MA6" s="112" t="s">
        <v>221</v>
      </c>
      <c r="MB6" s="112" t="s">
        <v>222</v>
      </c>
      <c r="MC6" s="113" t="s">
        <v>224</v>
      </c>
      <c r="MD6" s="29"/>
      <c r="ME6" s="29"/>
      <c r="MF6" s="29" t="s">
        <v>223</v>
      </c>
      <c r="MG6" s="29" t="s">
        <v>218</v>
      </c>
      <c r="MH6" s="29" t="s">
        <v>219</v>
      </c>
      <c r="MI6" s="29" t="s">
        <v>220</v>
      </c>
      <c r="MJ6" s="29" t="s">
        <v>225</v>
      </c>
      <c r="MK6" s="29" t="s">
        <v>221</v>
      </c>
      <c r="ML6" s="29" t="s">
        <v>222</v>
      </c>
      <c r="MM6" s="29" t="s">
        <v>224</v>
      </c>
      <c r="MN6" s="29" t="s">
        <v>212</v>
      </c>
      <c r="MO6" s="29" t="s">
        <v>223</v>
      </c>
      <c r="MP6" s="29" t="s">
        <v>218</v>
      </c>
      <c r="MQ6" s="29" t="s">
        <v>219</v>
      </c>
      <c r="MR6" s="29" t="s">
        <v>220</v>
      </c>
      <c r="MS6" s="29" t="s">
        <v>225</v>
      </c>
      <c r="MT6" s="29" t="s">
        <v>221</v>
      </c>
      <c r="MU6" s="29" t="s">
        <v>222</v>
      </c>
      <c r="MV6" s="29" t="s">
        <v>224</v>
      </c>
      <c r="MW6" s="29" t="s">
        <v>212</v>
      </c>
      <c r="MX6" s="29"/>
      <c r="MY6" s="29"/>
      <c r="MZ6" s="111" t="s">
        <v>223</v>
      </c>
      <c r="NA6" s="112" t="s">
        <v>212</v>
      </c>
      <c r="NB6" s="112" t="s">
        <v>218</v>
      </c>
      <c r="NC6" s="112" t="s">
        <v>219</v>
      </c>
      <c r="ND6" s="112" t="s">
        <v>220</v>
      </c>
      <c r="NE6" s="112" t="s">
        <v>225</v>
      </c>
      <c r="NF6" s="112" t="s">
        <v>221</v>
      </c>
      <c r="NG6" s="112" t="s">
        <v>222</v>
      </c>
      <c r="NH6" s="112" t="s">
        <v>224</v>
      </c>
      <c r="NI6" s="112" t="s">
        <v>223</v>
      </c>
      <c r="NJ6" s="112" t="s">
        <v>212</v>
      </c>
      <c r="NK6" s="112" t="s">
        <v>218</v>
      </c>
      <c r="NL6" s="112" t="s">
        <v>219</v>
      </c>
      <c r="NM6" s="112" t="s">
        <v>220</v>
      </c>
      <c r="NN6" s="112" t="s">
        <v>225</v>
      </c>
      <c r="NO6" s="112" t="s">
        <v>221</v>
      </c>
      <c r="NP6" s="112" t="s">
        <v>222</v>
      </c>
      <c r="NQ6" s="112" t="s">
        <v>224</v>
      </c>
      <c r="NR6" s="29"/>
      <c r="NS6" s="29"/>
      <c r="NT6" s="29"/>
      <c r="NU6" s="29"/>
      <c r="NV6" s="29" t="s">
        <v>212</v>
      </c>
      <c r="NW6" s="29" t="s">
        <v>212</v>
      </c>
      <c r="NX6" s="29" t="s">
        <v>212</v>
      </c>
      <c r="NY6" s="29" t="s">
        <v>212</v>
      </c>
      <c r="NZ6" s="29"/>
      <c r="OA6" s="29" t="s">
        <v>212</v>
      </c>
      <c r="OB6" s="29" t="s">
        <v>212</v>
      </c>
      <c r="OC6" s="29"/>
      <c r="OD6" s="29" t="s">
        <v>212</v>
      </c>
      <c r="OE6" s="29" t="s">
        <v>212</v>
      </c>
      <c r="OF6" s="29" t="s">
        <v>226</v>
      </c>
      <c r="OG6" s="29" t="s">
        <v>226</v>
      </c>
      <c r="OH6" s="29" t="s">
        <v>212</v>
      </c>
      <c r="OI6" s="29" t="s">
        <v>212</v>
      </c>
      <c r="OJ6" s="29"/>
      <c r="OK6" s="29"/>
      <c r="OL6" s="29" t="s">
        <v>223</v>
      </c>
      <c r="OM6" s="29" t="s">
        <v>218</v>
      </c>
      <c r="ON6" s="29" t="s">
        <v>219</v>
      </c>
      <c r="OO6" s="29" t="s">
        <v>220</v>
      </c>
      <c r="OP6" s="29" t="s">
        <v>225</v>
      </c>
      <c r="OQ6" s="29" t="s">
        <v>221</v>
      </c>
      <c r="OR6" s="29" t="s">
        <v>222</v>
      </c>
      <c r="OS6" s="29" t="s">
        <v>224</v>
      </c>
      <c r="OT6" s="29" t="s">
        <v>212</v>
      </c>
      <c r="OU6" s="29" t="s">
        <v>223</v>
      </c>
      <c r="OV6" s="29" t="s">
        <v>218</v>
      </c>
      <c r="OW6" s="29" t="s">
        <v>219</v>
      </c>
      <c r="OX6" s="29" t="s">
        <v>220</v>
      </c>
      <c r="OY6" s="29" t="s">
        <v>225</v>
      </c>
      <c r="OZ6" s="29" t="s">
        <v>221</v>
      </c>
      <c r="PA6" s="29" t="s">
        <v>222</v>
      </c>
      <c r="PB6" s="29" t="s">
        <v>224</v>
      </c>
      <c r="PC6" s="29" t="s">
        <v>212</v>
      </c>
    </row>
    <row r="7" spans="1:419" s="17" customFormat="1">
      <c r="C7" s="29" t="str">
        <f>IFERROR(IF(AND(C$4="X",C$6=Eingabemaske!$AA$9),"1",""),"")</f>
        <v/>
      </c>
      <c r="D7" s="29" t="str">
        <f>IFERROR(IF(AND(D$4="X",D$6=Eingabemaske!$AA$9),"1",""),"")</f>
        <v/>
      </c>
      <c r="E7" s="29" t="str">
        <f>IFERROR(IF(AND(E$4="X",E$6=Eingabemaske!$AA$9),"1",""),"")</f>
        <v/>
      </c>
      <c r="F7" s="29" t="str">
        <f>IFERROR(IF(AND(F$4="X",F$6=Eingabemaske!$AA$9),"1",""),"")</f>
        <v/>
      </c>
      <c r="G7" s="29" t="str">
        <f>IFERROR(IF(AND(G$4="X",G$6=Eingabemaske!$AA$9),"1",""),"")</f>
        <v/>
      </c>
      <c r="H7" s="29" t="str">
        <f>IFERROR(IF(AND(H$4="X",H$6=Eingabemaske!$AA$9),"1",""),"")</f>
        <v/>
      </c>
      <c r="I7" s="29" t="str">
        <f>IFERROR(IF(AND(I$4="X",I$6=Eingabemaske!$AA$9),"1",""),"")</f>
        <v/>
      </c>
      <c r="J7" s="29" t="str">
        <f>IFERROR(IF(AND(J$4="X",J$6=Eingabemaske!$AA$9),"1",""),"")</f>
        <v/>
      </c>
      <c r="K7" s="29" t="str">
        <f>IFERROR(IF(AND(K$4="X",K$6=Eingabemaske!$AA$9),"1",""),"")</f>
        <v/>
      </c>
      <c r="L7" s="29" t="str">
        <f>IFERROR(IF(AND(L$4="X",L$6=Eingabemaske!$AA$9),"1",""),"")</f>
        <v/>
      </c>
      <c r="M7" s="29" t="str">
        <f>IFERROR(IF(AND(M$4="X",M$6=Eingabemaske!$AA$9),"1",""),"")</f>
        <v/>
      </c>
      <c r="N7" s="29" t="str">
        <f>IFERROR(IF(AND(N$4="X",N$6=Eingabemaske!$AA$9),"1",""),"")</f>
        <v/>
      </c>
      <c r="O7" s="29" t="str">
        <f>IFERROR(IF(AND(O$4="X",O$6=Eingabemaske!$AA$9),"1",""),"")</f>
        <v/>
      </c>
      <c r="P7" s="29" t="str">
        <f>IFERROR(IF(AND(P$4="X",P$6=Eingabemaske!$AA$9),"1",""),"")</f>
        <v/>
      </c>
      <c r="Q7" s="29" t="str">
        <f>IFERROR(IF(AND(Q$4="X",Q$6=Eingabemaske!$AA$9),"1",""),"")</f>
        <v/>
      </c>
      <c r="R7" s="29" t="str">
        <f>IFERROR(IF(AND(R$4="X",R$6=Eingabemaske!$AA$9),"1",""),"")</f>
        <v/>
      </c>
      <c r="S7" s="29" t="str">
        <f>IFERROR(IF(AND(S$4="X",S$6=Eingabemaske!$AA$9),"1",""),"")</f>
        <v/>
      </c>
      <c r="T7" s="29" t="str">
        <f>IFERROR(IF(AND(T$4="X",T$6=Eingabemaske!$AA$9),"1",""),"")</f>
        <v/>
      </c>
      <c r="U7" s="29" t="str">
        <f>IFERROR(IF(AND(U$4="X",U$6=Eingabemaske!$AA$9),"1",""),"")</f>
        <v/>
      </c>
      <c r="V7" s="29" t="str">
        <f>IFERROR(IF(AND(V$4="X",V$6=Eingabemaske!$AA$9),"1",""),"")</f>
        <v/>
      </c>
      <c r="W7" s="29" t="str">
        <f>IFERROR(IF(AND(W$4="X",W$6=Eingabemaske!$AA$9),"1",""),"")</f>
        <v/>
      </c>
      <c r="X7" s="29" t="str">
        <f>IFERROR(IF(AND(X$4="X",X$6=Eingabemaske!$AA$9),"1",""),"")</f>
        <v/>
      </c>
      <c r="Y7" s="29" t="str">
        <f>IFERROR(IF(AND(Y$4="X",Y$6=Eingabemaske!$AA$9),"1",""),"")</f>
        <v/>
      </c>
      <c r="Z7" s="29" t="str">
        <f>IFERROR(IF(AND(Z$4="X",Z$6=Eingabemaske!$AA$9),"1",""),"")</f>
        <v/>
      </c>
      <c r="AA7" s="29" t="str">
        <f>IFERROR(IF(AND(AA$4="X",AA$6=Eingabemaske!$AA$9),"1",""),"")</f>
        <v/>
      </c>
      <c r="AB7" s="29" t="str">
        <f>IFERROR(IF(AND(AB$4="X",AB$6=Eingabemaske!$AA$9),"1",""),"")</f>
        <v/>
      </c>
      <c r="AC7" s="29" t="str">
        <f>IFERROR(IF(AND(AC$4="X",AC$6=Eingabemaske!$AA$9),"1",""),"")</f>
        <v/>
      </c>
      <c r="AD7" s="29" t="str">
        <f>IFERROR(IF(AND(AD$4="X",AD$6=Eingabemaske!$AA$9),"1",""),"")</f>
        <v/>
      </c>
      <c r="AE7" s="29" t="str">
        <f>IFERROR(IF(AND(AE$4="X",AE$6=Eingabemaske!$AA$9),"1",""),"")</f>
        <v/>
      </c>
      <c r="AF7" s="29" t="str">
        <f>IFERROR(IF(AND(AF$4="X",AF$6=Eingabemaske!$AA$9),"1",""),"")</f>
        <v/>
      </c>
      <c r="AG7" s="29" t="str">
        <f>IFERROR(IF(AND(AG$4="X",AG$6=Eingabemaske!$AA$9),"1",""),"")</f>
        <v/>
      </c>
      <c r="AH7" s="29" t="str">
        <f>IFERROR(IF(AND(AH$4="X",AH$6=Eingabemaske!$AA$9),"1",""),"")</f>
        <v/>
      </c>
      <c r="AI7" s="29" t="str">
        <f>IFERROR(IF(AND(AI$4="X",AI$6=Eingabemaske!$AA$9),"1",""),"")</f>
        <v/>
      </c>
      <c r="AJ7" s="29" t="str">
        <f>IFERROR(IF(AND(AJ$4="X",AJ$6=Eingabemaske!$AA$9),"1",""),"")</f>
        <v/>
      </c>
      <c r="AK7" s="29" t="str">
        <f>IFERROR(IF(AND(AK$4="X",AK$6=Eingabemaske!$AA$9),"1",""),"")</f>
        <v/>
      </c>
      <c r="AL7" s="29" t="str">
        <f>IFERROR(IF(AND(AL$4="X",AL$6=Eingabemaske!$AA$9),"1",""),"")</f>
        <v/>
      </c>
      <c r="AM7" s="29" t="str">
        <f>IFERROR(IF(AND(AM$4="X",AM$6=Eingabemaske!$AA$9),"1",""),"")</f>
        <v/>
      </c>
      <c r="AN7" s="29" t="str">
        <f>IFERROR(IF(AND(AN$4="X",AN$6=Eingabemaske!$AA$9),"1",""),"")</f>
        <v/>
      </c>
      <c r="AO7" s="29" t="str">
        <f>IFERROR(IF(AND(AO$4="X",AO$6=Eingabemaske!$AA$9),"1",""),"")</f>
        <v/>
      </c>
      <c r="AP7" s="29" t="str">
        <f>IFERROR(IF(AND(AP$4="X",AP$6=Eingabemaske!$AA$9),"1",""),"")</f>
        <v/>
      </c>
      <c r="AQ7" s="29" t="str">
        <f>IFERROR(IF(AND(AQ$4="X",AQ$6=Eingabemaske!$AA$9),"1",""),"")</f>
        <v/>
      </c>
      <c r="AR7" s="29" t="str">
        <f>IFERROR(IF(AND(AR$4="X",AR$6=Eingabemaske!$AA$9),"1",""),"")</f>
        <v/>
      </c>
      <c r="AS7" s="29" t="str">
        <f>IFERROR(IF(AND(AS$4="X",AS$6=Eingabemaske!$AA$9),"1",""),"")</f>
        <v/>
      </c>
      <c r="AT7" s="29" t="str">
        <f>IFERROR(IF(AND(AT$4="X",AT$6=Eingabemaske!$AA$9),"1",""),"")</f>
        <v/>
      </c>
      <c r="AU7" s="29" t="str">
        <f>IFERROR(IF(AND(AU$4="X",AU$6=Eingabemaske!$AA$9),"1",""),"")</f>
        <v/>
      </c>
      <c r="AV7" s="29" t="str">
        <f>IFERROR(IF(AND(AV$4="X",AV$6=Eingabemaske!$AA$9),"1",""),"")</f>
        <v/>
      </c>
      <c r="AW7" s="29" t="str">
        <f>IFERROR(IF(AND(AW$4="X",AW$6=Eingabemaske!$AA$9),"1",""),"")</f>
        <v/>
      </c>
      <c r="AX7" s="29" t="str">
        <f>IFERROR(IF(AND(AX$4="X",AX$6=Eingabemaske!$AA$9),"1",""),"")</f>
        <v/>
      </c>
      <c r="AY7" s="29" t="str">
        <f>IFERROR(IF(AND(AY$4="X",AY$6=Eingabemaske!$AA$9),"1",""),"")</f>
        <v/>
      </c>
      <c r="AZ7" s="29" t="str">
        <f>IFERROR(IF(AND(AZ$4="X",AZ$6=Eingabemaske!$AA$9),"1",""),"")</f>
        <v/>
      </c>
      <c r="BA7" s="29" t="str">
        <f>IFERROR(IF(AND(BA$4="X",BA$6=Eingabemaske!$AA$9),"1",""),"")</f>
        <v/>
      </c>
      <c r="BB7" s="29" t="str">
        <f>IFERROR(IF(AND(BB$4="X",BB$6=Eingabemaske!$AA$9),"1",""),"")</f>
        <v/>
      </c>
      <c r="BC7" s="29" t="str">
        <f>IFERROR(IF(AND(BC$4="X",BC$6=Eingabemaske!$AA$9),"1",""),"")</f>
        <v/>
      </c>
      <c r="BD7" s="29" t="str">
        <f>IFERROR(IF(AND(BD$4="X",BD$6=Eingabemaske!$AA$9),"1",""),"")</f>
        <v/>
      </c>
      <c r="BE7" s="29" t="str">
        <f>IFERROR(IF(AND(BE$4="X",BE$6=Eingabemaske!$AA$9),"1",""),"")</f>
        <v/>
      </c>
      <c r="BF7" s="29" t="str">
        <f>IFERROR(IF(AND(BF$4="X",BF$6=Eingabemaske!$AA$9),"1",""),"")</f>
        <v/>
      </c>
      <c r="BG7" s="29" t="str">
        <f>IFERROR(IF(AND(BG$4="X",BG$6=Eingabemaske!$AA$9),"1",""),"")</f>
        <v/>
      </c>
      <c r="BH7" s="29" t="str">
        <f>IFERROR(IF(AND(BH$4="X",BH$6=Eingabemaske!$AA$9),"1",""),"")</f>
        <v/>
      </c>
      <c r="BI7" s="29" t="str">
        <f>IFERROR(IF(AND(BI$4="X",BI$6=Eingabemaske!$AA$9),"1",""),"")</f>
        <v/>
      </c>
      <c r="BJ7" s="29" t="str">
        <f>IFERROR(IF(AND(BJ$4="X",BJ$6=Eingabemaske!$AA$9),"1",""),"")</f>
        <v/>
      </c>
      <c r="BK7" s="29" t="str">
        <f>IFERROR(IF(AND(BK$4="X",BK$6=Eingabemaske!$AA$9),"1",""),"")</f>
        <v/>
      </c>
      <c r="BL7" s="29" t="str">
        <f>IFERROR(IF(AND(BL$4="X",BL$6=Eingabemaske!$AA$9),"1",""),"")</f>
        <v/>
      </c>
      <c r="BM7" s="29" t="str">
        <f>IFERROR(IF(AND(BM$4="X",BM$6=Eingabemaske!$AA$9),"1",""),"")</f>
        <v/>
      </c>
      <c r="BN7" s="29" t="str">
        <f>IFERROR(IF(AND(BN$4="X",BN$6=Eingabemaske!$AA$9),"1",""),"")</f>
        <v/>
      </c>
      <c r="BO7" s="29" t="str">
        <f>IFERROR(IF(AND(BO$4="X",BO$6=Eingabemaske!$AA$9),"1",""),"")</f>
        <v/>
      </c>
      <c r="BP7" s="29" t="str">
        <f>IFERROR(IF(AND(BP$4="X",BP$6=Eingabemaske!$AA$9),"1",""),"")</f>
        <v/>
      </c>
      <c r="BQ7" s="29" t="str">
        <f>IFERROR(IF(AND(BQ$4="X",BQ$6=Eingabemaske!$AA$9),"1",""),"")</f>
        <v/>
      </c>
      <c r="BR7" s="29" t="str">
        <f>IFERROR(IF(AND(BR$4="X",BR$6=Eingabemaske!$AA$9),"1",""),"")</f>
        <v/>
      </c>
      <c r="BS7" s="29" t="str">
        <f>IFERROR(IF(AND(BS$4="X",BS$6=Eingabemaske!$AA$9),"1",""),"")</f>
        <v/>
      </c>
      <c r="BT7" s="29" t="str">
        <f>IFERROR(IF(AND(BT$4="X",BT$6=Eingabemaske!$AA$9),"1",""),"")</f>
        <v/>
      </c>
      <c r="BU7" s="29" t="str">
        <f>IFERROR(IF(AND(BU$4="X",BU$6=Eingabemaske!$AA$9),"1",""),"")</f>
        <v/>
      </c>
      <c r="BV7" s="29" t="str">
        <f>IFERROR(IF(AND(BV$4="X",BV$6=Eingabemaske!$AA$9),"1",""),"")</f>
        <v/>
      </c>
      <c r="BW7" s="29" t="str">
        <f>IFERROR(IF(AND(BW$4="X",BW$6=Eingabemaske!$AA$9),"1",""),"")</f>
        <v/>
      </c>
      <c r="BX7" s="29" t="str">
        <f>IFERROR(IF(AND(BX$4="X",BX$6=Eingabemaske!$AA$9),"1",""),"")</f>
        <v/>
      </c>
      <c r="BY7" s="29" t="str">
        <f>IFERROR(IF(AND(BY$4="X",BY$6=Eingabemaske!$AA$9),"1",""),"")</f>
        <v/>
      </c>
      <c r="BZ7" s="29" t="str">
        <f>IFERROR(IF(AND(BZ$4="X",BZ$6=Eingabemaske!$AA$9),"1",""),"")</f>
        <v/>
      </c>
      <c r="CA7" s="29" t="str">
        <f>IFERROR(IF(AND(CA$4="X",CA$6=Eingabemaske!$AA$9),"1",""),"")</f>
        <v/>
      </c>
      <c r="CB7" s="29" t="str">
        <f>IFERROR(IF(AND(CB$4="X",CB$6=Eingabemaske!$AA$9),"1",""),"")</f>
        <v/>
      </c>
      <c r="CC7" s="29" t="str">
        <f>IFERROR(IF(AND(CC$4="X",CC$6=Eingabemaske!$AA$9),"1",""),"")</f>
        <v/>
      </c>
      <c r="CD7" s="29" t="str">
        <f>IFERROR(IF(AND(CD$4="X",CD$6=Eingabemaske!$AA$9),"1",""),"")</f>
        <v/>
      </c>
      <c r="CE7" s="29" t="str">
        <f>IFERROR(IF(AND(CE$4="X",CE$6=Eingabemaske!$AA$9),"1",""),"")</f>
        <v/>
      </c>
      <c r="CF7" s="29" t="str">
        <f>IFERROR(IF(AND(CF$4="X",CF$6=Eingabemaske!$AA$9),"1",""),"")</f>
        <v/>
      </c>
      <c r="CG7" s="29" t="str">
        <f>IFERROR(IF(AND(CG$4="X",CG$6=Eingabemaske!$AA$9),"1",""),"")</f>
        <v/>
      </c>
      <c r="CH7" s="29" t="str">
        <f>IFERROR(IF(AND(CH$4="X",CH$6=Eingabemaske!$AA$9),"1",""),"")</f>
        <v/>
      </c>
      <c r="CI7" s="29" t="str">
        <f>IFERROR(IF(AND(CI$4="X",CI$6=Eingabemaske!$AA$9),"1",""),"")</f>
        <v/>
      </c>
      <c r="CJ7" s="29" t="str">
        <f>IFERROR(IF(AND(CJ$4="X",CJ$6=Eingabemaske!$AA$9),"1",""),"")</f>
        <v/>
      </c>
      <c r="CK7" s="29" t="str">
        <f>IFERROR(IF(AND(CK$4="X",CK$6=Eingabemaske!$AA$9),"1",""),"")</f>
        <v/>
      </c>
      <c r="CL7" s="29" t="str">
        <f>IFERROR(IF(AND(CL$4="X",CL$6=Eingabemaske!$AA$9),"1",""),"")</f>
        <v/>
      </c>
      <c r="CM7" s="29" t="str">
        <f>IFERROR(IF(AND(CM$4="X",CM$6=Eingabemaske!$AA$9),"1",""),"")</f>
        <v/>
      </c>
      <c r="CN7" s="29" t="str">
        <f>IFERROR(IF(AND(CN$4="X",CN$6=Eingabemaske!$AA$9),"1",""),"")</f>
        <v/>
      </c>
      <c r="CO7" s="29" t="str">
        <f>IFERROR(IF(AND(CO$4="X",CO$6=Eingabemaske!$AA$9),"1",""),"")</f>
        <v/>
      </c>
      <c r="CP7" s="29" t="str">
        <f>IFERROR(IF(AND(CP$4="X",CP$6=Eingabemaske!$AA$9),"1",""),"")</f>
        <v/>
      </c>
      <c r="CQ7" s="29" t="str">
        <f>IFERROR(IF(AND(CQ$4="X",CQ$6=Eingabemaske!$AA$9),"1",""),"")</f>
        <v/>
      </c>
      <c r="CR7" s="29" t="str">
        <f>IFERROR(IF(AND(CR$4="X",CR$6=Eingabemaske!$AA$9),"1",""),"")</f>
        <v/>
      </c>
      <c r="CS7" s="29" t="str">
        <f>IFERROR(IF(AND(CS$4="X",CS$6=Eingabemaske!$AA$9),"1",""),"")</f>
        <v/>
      </c>
      <c r="CT7" s="29" t="str">
        <f>IFERROR(IF(AND(CT$4="X",CT$6=Eingabemaske!$AA$9),"1",""),"")</f>
        <v/>
      </c>
      <c r="CU7" s="29" t="str">
        <f>IFERROR(IF(AND(CU$4="X",CU$6=Eingabemaske!$AA$9),"1",""),"")</f>
        <v/>
      </c>
      <c r="CV7" s="29" t="str">
        <f>IFERROR(IF(AND(CV$4="X",CV$6=Eingabemaske!$AA$9),"1",""),"")</f>
        <v/>
      </c>
      <c r="CW7" s="29" t="str">
        <f>IFERROR(IF(AND(CW$4="X",CW$6=Eingabemaske!$AA$9),"1",""),"")</f>
        <v/>
      </c>
      <c r="CX7" s="29" t="str">
        <f>IFERROR(IF(AND(CX$4="X",CX$6=Eingabemaske!$AA$9),"1",""),"")</f>
        <v/>
      </c>
      <c r="CY7" s="29" t="str">
        <f>IFERROR(IF(AND(CY$4="X",CY$6=Eingabemaske!$AA$9),"1",""),"")</f>
        <v/>
      </c>
      <c r="CZ7" s="29" t="str">
        <f>IFERROR(IF(AND(CZ$4="X",CZ$6=Eingabemaske!$AA$9),"1",""),"")</f>
        <v/>
      </c>
      <c r="DA7" s="29" t="str">
        <f>IFERROR(IF(AND(DA$4="X",DA$6=Eingabemaske!$AA$9),"1",""),"")</f>
        <v/>
      </c>
      <c r="DB7" s="29" t="str">
        <f>IFERROR(IF(AND(DB$4="X",DB$6=Eingabemaske!$AA$9),"1",""),"")</f>
        <v/>
      </c>
      <c r="DC7" s="29" t="str">
        <f>IFERROR(IF(AND(DC$4="X",DC$6=Eingabemaske!$AA$9),"1",""),"")</f>
        <v/>
      </c>
      <c r="DD7" s="29" t="str">
        <f>IFERROR(IF(AND(DD$4="X",DD$6=Eingabemaske!$AA$9),"1",""),"")</f>
        <v/>
      </c>
      <c r="DE7" s="29" t="str">
        <f>IFERROR(IF(AND(DE$4="X",DE$6=Eingabemaske!$AA$9),"1",""),"")</f>
        <v/>
      </c>
      <c r="DF7" s="29" t="str">
        <f>IFERROR(IF(AND(DF$4="X",DF$6=Eingabemaske!$AA$9),"1",""),"")</f>
        <v/>
      </c>
      <c r="DG7" s="29" t="str">
        <f>IFERROR(IF(AND(DG$4="X",DG$6=Eingabemaske!$AA$9),"1",""),"")</f>
        <v/>
      </c>
      <c r="DH7" s="29" t="str">
        <f>IFERROR(IF(AND(DH$4="X",DH$6=Eingabemaske!$AA$9),"1",""),"")</f>
        <v/>
      </c>
      <c r="DI7" s="29" t="str">
        <f>IFERROR(IF(AND(DI$4="X",DI$6=Eingabemaske!$AA$9),"1",""),"")</f>
        <v/>
      </c>
      <c r="DJ7" s="29" t="str">
        <f>IFERROR(IF(AND(DJ$4="X",DJ$6=Eingabemaske!$AA$9),"1",""),"")</f>
        <v/>
      </c>
      <c r="DK7" s="29" t="str">
        <f>IFERROR(IF(AND(DK$4="X",DK$6=Eingabemaske!$AA$9),"1",""),"")</f>
        <v/>
      </c>
      <c r="DL7" s="29" t="str">
        <f>IFERROR(IF(AND(DL$4="X",DL$6=Eingabemaske!$AA$9),"1",""),"")</f>
        <v/>
      </c>
      <c r="DM7" s="29" t="str">
        <f>IFERROR(IF(AND(DM$4="X",DM$6=Eingabemaske!$AA$9),"1",""),"")</f>
        <v/>
      </c>
      <c r="DN7" s="29" t="str">
        <f>IFERROR(IF(AND(DN$4="X",DN$6=Eingabemaske!$AA$9),"1",""),"")</f>
        <v/>
      </c>
      <c r="DO7" s="29" t="str">
        <f>IFERROR(IF(AND(DO$4="X",DO$6=Eingabemaske!$AA$9),"1",""),"")</f>
        <v/>
      </c>
      <c r="DP7" s="29" t="str">
        <f>IFERROR(IF(AND(DP$4="X",DP$6=Eingabemaske!$AA$9),"1",""),"")</f>
        <v/>
      </c>
      <c r="DQ7" s="29" t="str">
        <f>IFERROR(IF(AND(DQ$4="X",DQ$6=Eingabemaske!$AA$9),"1",""),"")</f>
        <v/>
      </c>
      <c r="DR7" s="29" t="str">
        <f>IFERROR(IF(AND(DR$4="X",DR$6=Eingabemaske!$AA$9),"1",""),"")</f>
        <v/>
      </c>
      <c r="DS7" s="29" t="str">
        <f>IFERROR(IF(AND(DS$4="X",DS$6=Eingabemaske!$AA$9),"1",""),"")</f>
        <v/>
      </c>
      <c r="DT7" s="29" t="str">
        <f>IFERROR(IF(AND(DT$4="X",DT$6=Eingabemaske!$AA$9),"1",""),"")</f>
        <v/>
      </c>
      <c r="DU7" s="29" t="str">
        <f>IFERROR(IF(AND(DU$4="X",DU$6=Eingabemaske!$AA$9),"1",""),"")</f>
        <v/>
      </c>
      <c r="DV7" s="29" t="str">
        <f>IFERROR(IF(AND(DV$4="X",DV$6=Eingabemaske!$AA$9),"1",""),"")</f>
        <v/>
      </c>
      <c r="DW7" s="29" t="str">
        <f>IFERROR(IF(AND(DW$4="X",DW$6=Eingabemaske!$AA$9),"1",""),"")</f>
        <v/>
      </c>
      <c r="DX7" s="29" t="str">
        <f>IFERROR(IF(AND(DX$4="X",DX$6=Eingabemaske!$AA$9),"1",""),"")</f>
        <v/>
      </c>
      <c r="DY7" s="29" t="str">
        <f>IFERROR(IF(AND(DY$4="X",DY$6=Eingabemaske!$AA$9),"1",""),"")</f>
        <v/>
      </c>
      <c r="DZ7" s="29" t="str">
        <f>IFERROR(IF(AND(DZ$4="X",DZ$6=Eingabemaske!$AA$9),"1",""),"")</f>
        <v/>
      </c>
      <c r="EA7" s="29" t="str">
        <f>IFERROR(IF(AND(EA$4="X",EA$6=Eingabemaske!$AA$9),"1",""),"")</f>
        <v/>
      </c>
      <c r="EB7" s="29" t="str">
        <f>IFERROR(IF(AND(EB$4="X",EB$6=Eingabemaske!$AA$9),"1",""),"")</f>
        <v/>
      </c>
      <c r="EC7" s="29" t="str">
        <f>IFERROR(IF(AND(EC$4="X",EC$6=Eingabemaske!$AA$9),"1",""),"")</f>
        <v/>
      </c>
      <c r="ED7" s="29" t="str">
        <f>IFERROR(IF(AND(ED$4="X",ED$6=Eingabemaske!$AA$9),"1",""),"")</f>
        <v/>
      </c>
      <c r="EE7" s="29" t="str">
        <f>IFERROR(IF(AND(EE$4="X",EE$6=Eingabemaske!$AA$9),"1",""),"")</f>
        <v/>
      </c>
      <c r="EF7" s="29" t="str">
        <f>IFERROR(IF(AND(EF$4="X",EF$6=Eingabemaske!$AA$9),"1",""),"")</f>
        <v/>
      </c>
      <c r="EG7" s="29" t="str">
        <f>IFERROR(IF(AND(EG$4="X",EG$6=Eingabemaske!$AA$9),"1",""),"")</f>
        <v/>
      </c>
      <c r="EH7" s="29" t="str">
        <f>IFERROR(IF(AND(EH$4="X",EH$6=Eingabemaske!$AA$9),"1",""),"")</f>
        <v/>
      </c>
      <c r="EI7" s="29" t="str">
        <f>IFERROR(IF(AND(EI$4="X",EI$6=Eingabemaske!$AA$9),"1",""),"")</f>
        <v/>
      </c>
      <c r="EJ7" s="29" t="str">
        <f>IFERROR(IF(AND(EJ$4="X",EJ$6=Eingabemaske!$AA$9),"1",""),"")</f>
        <v/>
      </c>
      <c r="EK7" s="29" t="str">
        <f>IFERROR(IF(AND(EK$4="X",EK$6=Eingabemaske!$AA$9),"1",""),"")</f>
        <v/>
      </c>
      <c r="EL7" s="29" t="str">
        <f>IFERROR(IF(AND(EL$4="X",EL$6=Eingabemaske!$AA$9),"1",""),"")</f>
        <v/>
      </c>
      <c r="EM7" s="29" t="str">
        <f>IFERROR(IF(AND(EM$4="X",EM$6=Eingabemaske!$AA$9),"1",""),"")</f>
        <v/>
      </c>
      <c r="EN7" s="29" t="str">
        <f>IFERROR(IF(AND(EN$4="X",EN$6=Eingabemaske!$AA$9),"1",""),"")</f>
        <v/>
      </c>
      <c r="EO7" s="29" t="str">
        <f>IFERROR(IF(AND(EO$4="X",EO$6=Eingabemaske!$AA$9),"1",""),"")</f>
        <v/>
      </c>
      <c r="EP7" s="29" t="str">
        <f>IFERROR(IF(AND(EP$4="X",EP$6=Eingabemaske!$AA$9),"1",""),"")</f>
        <v/>
      </c>
      <c r="EQ7" s="29" t="str">
        <f>IFERROR(IF(AND(EQ$4="X",EQ$6=Eingabemaske!$AA$9),"1",""),"")</f>
        <v/>
      </c>
      <c r="ER7" s="29" t="str">
        <f>IFERROR(IF(AND(ER$4="X",ER$6=Eingabemaske!$AA$9),"1",""),"")</f>
        <v/>
      </c>
      <c r="ES7" s="29" t="str">
        <f>IFERROR(IF(AND(ES$4="X",ES$6=Eingabemaske!$AA$9),"1",""),"")</f>
        <v/>
      </c>
      <c r="ET7" s="29" t="str">
        <f>IFERROR(IF(AND(ET$4="X",ET$6=Eingabemaske!$AA$9),"1",""),"")</f>
        <v/>
      </c>
      <c r="EU7" s="29" t="str">
        <f>IFERROR(IF(AND(EU$4="X",EU$6=Eingabemaske!$AA$9),"1",""),"")</f>
        <v/>
      </c>
      <c r="EV7" s="29" t="str">
        <f>IFERROR(IF(AND(EV$4="X",EV$6=Eingabemaske!$AA$9),"1",""),"")</f>
        <v/>
      </c>
      <c r="EW7" s="29" t="str">
        <f>IFERROR(IF(AND(EW$4="X",EW$6=Eingabemaske!$AA$9),"1",""),"")</f>
        <v/>
      </c>
      <c r="EX7" s="29" t="str">
        <f>IFERROR(IF(AND(EX$4="X",EX$6=Eingabemaske!$AA$9),"1",""),"")</f>
        <v/>
      </c>
      <c r="EY7" s="29" t="str">
        <f>IFERROR(IF(AND(EY$4="X",EY$6=Eingabemaske!$AA$9),"1",""),"")</f>
        <v/>
      </c>
      <c r="EZ7" s="29" t="str">
        <f>IFERROR(IF(AND(EZ$4="X",EZ$6=Eingabemaske!$AA$9),"1",""),"")</f>
        <v/>
      </c>
      <c r="FA7" s="29" t="str">
        <f>IFERROR(IF(AND(FA$4="X",FA$6=Eingabemaske!$AA$9),"1",""),"")</f>
        <v/>
      </c>
      <c r="FB7" s="29" t="str">
        <f>IFERROR(IF(AND(FB$4="X",FB$6=Eingabemaske!$AA$9),"1",""),"")</f>
        <v/>
      </c>
      <c r="FC7" s="29" t="str">
        <f>IFERROR(IF(AND(FC$4="X",FC$6=Eingabemaske!$AA$9),"1",""),"")</f>
        <v/>
      </c>
      <c r="FD7" s="29" t="str">
        <f>IFERROR(IF(AND(FD$4="X",FD$6=Eingabemaske!$AA$9),"1",""),"")</f>
        <v/>
      </c>
      <c r="FE7" s="29" t="str">
        <f>IFERROR(IF(AND(FE$4="X",FE$6=Eingabemaske!$AA$9),"1",""),"")</f>
        <v/>
      </c>
      <c r="FF7" s="29" t="str">
        <f>IFERROR(IF(AND(FF$4="X",FF$6=Eingabemaske!$AA$9),"1",""),"")</f>
        <v/>
      </c>
      <c r="FG7" s="29" t="str">
        <f>IFERROR(IF(AND(FG$4="X",FG$6=Eingabemaske!$AA$9),"1",""),"")</f>
        <v/>
      </c>
      <c r="FH7" s="29" t="str">
        <f>IFERROR(IF(AND(FH$4="X",FH$6=Eingabemaske!$AA$9),"1",""),"")</f>
        <v/>
      </c>
      <c r="FI7" s="29" t="str">
        <f>IFERROR(IF(AND(FI$4="X",FI$6=Eingabemaske!$AA$9),"1",""),"")</f>
        <v/>
      </c>
      <c r="FJ7" s="29" t="str">
        <f>IFERROR(IF(AND(FJ$4="X",FJ$6=Eingabemaske!$AA$9),"1",""),"")</f>
        <v/>
      </c>
      <c r="FK7" s="29" t="str">
        <f>IFERROR(IF(AND(FK$4="X",FK$6=Eingabemaske!$AA$9),"1",""),"")</f>
        <v/>
      </c>
      <c r="FL7" s="29" t="str">
        <f>IFERROR(IF(AND(FL$4="X",FL$6=Eingabemaske!$AA$9),"1",""),"")</f>
        <v/>
      </c>
      <c r="FM7" s="29" t="str">
        <f>IFERROR(IF(AND(FM$4="X",FM$6=Eingabemaske!$AA$9),"1",""),"")</f>
        <v/>
      </c>
      <c r="FN7" s="29" t="str">
        <f>IFERROR(IF(AND(FN$4="X",FN$6=Eingabemaske!$AA$9),"1",""),"")</f>
        <v/>
      </c>
      <c r="FO7" s="29" t="str">
        <f>IFERROR(IF(AND(FO$4="X",FO$6=Eingabemaske!$AA$9),"1",""),"")</f>
        <v/>
      </c>
      <c r="FP7" s="29" t="str">
        <f>IFERROR(IF(AND(FP$4="X",FP$6=Eingabemaske!$AA$9),"1",""),"")</f>
        <v/>
      </c>
      <c r="FQ7" s="29" t="str">
        <f>IFERROR(IF(AND(FQ$4="X",FQ$6=Eingabemaske!$AA$9),"1",""),"")</f>
        <v/>
      </c>
      <c r="FR7" s="29" t="str">
        <f>IFERROR(IF(AND(FR$4="X",FR$6=Eingabemaske!$AA$9),"1",""),"")</f>
        <v/>
      </c>
      <c r="FS7" s="29" t="str">
        <f>IFERROR(IF(AND(FS$4="X",FS$6=Eingabemaske!$AA$9),"1",""),"")</f>
        <v/>
      </c>
      <c r="FT7" s="29" t="str">
        <f>IFERROR(IF(AND(FT$4="X",FT$6=Eingabemaske!$AA$9),"1",""),"")</f>
        <v/>
      </c>
      <c r="FU7" s="29" t="str">
        <f>IFERROR(IF(AND(FU$4="X",FU$6=Eingabemaske!$AA$9),"1",""),"")</f>
        <v/>
      </c>
      <c r="FV7" s="29" t="str">
        <f>IFERROR(IF(AND(FV$4="X",FV$6=Eingabemaske!$AA$9),"1",""),"")</f>
        <v/>
      </c>
      <c r="FW7" s="29" t="str">
        <f>IFERROR(IF(AND(FW$4="X",FW$6=Eingabemaske!$AA$9),"1",""),"")</f>
        <v/>
      </c>
      <c r="FX7" s="29" t="str">
        <f>IFERROR(IF(AND(FX$4="X",FX$6=Eingabemaske!$AA$9),"1",""),"")</f>
        <v/>
      </c>
      <c r="FY7" s="29" t="str">
        <f>IFERROR(IF(AND(FY$4="X",FY$6=Eingabemaske!$AA$9),"1",""),"")</f>
        <v/>
      </c>
      <c r="FZ7" s="29" t="str">
        <f>IFERROR(IF(AND(FZ$4="X",FZ$6=Eingabemaske!$AA$9),"1",""),"")</f>
        <v/>
      </c>
      <c r="GA7" s="29" t="str">
        <f>IFERROR(IF(AND(GA$4="X",GA$6=Eingabemaske!$AA$9),"1",""),"")</f>
        <v/>
      </c>
      <c r="GB7" s="29" t="str">
        <f>IFERROR(IF(AND(GB$4="X",GB$6=Eingabemaske!$AA$9),"1",""),"")</f>
        <v/>
      </c>
      <c r="GC7" s="29" t="str">
        <f>IFERROR(IF(AND(GC$4="X",GC$6=Eingabemaske!$AA$9),"1",""),"")</f>
        <v/>
      </c>
      <c r="GD7" s="29" t="str">
        <f>IFERROR(IF(AND(GD$4="X",GD$6=Eingabemaske!$AA$9),"1",""),"")</f>
        <v/>
      </c>
      <c r="GE7" s="29" t="str">
        <f>IFERROR(IF(AND(GE$4="X",GE$6=Eingabemaske!$AA$9),"1",""),"")</f>
        <v/>
      </c>
      <c r="GF7" s="29" t="str">
        <f>IFERROR(IF(AND(GF$4="X",GF$6=Eingabemaske!$AA$9),"1",""),"")</f>
        <v/>
      </c>
      <c r="GG7" s="29" t="str">
        <f>IFERROR(IF(AND(GG$4="X",GG$6=Eingabemaske!$AA$9),"1",""),"")</f>
        <v/>
      </c>
      <c r="GH7" s="29" t="str">
        <f>IFERROR(IF(AND(GH$4="X",GH$6=Eingabemaske!$AA$9),"1",""),"")</f>
        <v/>
      </c>
      <c r="GI7" s="29" t="str">
        <f>IFERROR(IF(AND(GI$4="X",GI$6=Eingabemaske!$AA$9),"1",""),"")</f>
        <v/>
      </c>
      <c r="GJ7" s="29" t="str">
        <f>IFERROR(IF(AND(GJ$4="X",GJ$6=Eingabemaske!$AA$9),"1",""),"")</f>
        <v/>
      </c>
      <c r="GK7" s="29" t="str">
        <f>IFERROR(IF(AND(GK$4="X",GK$6=Eingabemaske!$AA$9),"1",""),"")</f>
        <v/>
      </c>
      <c r="GL7" s="29" t="str">
        <f>IFERROR(IF(AND(GL$4="X",GL$6=Eingabemaske!$AA$9),"1",""),"")</f>
        <v/>
      </c>
      <c r="GM7" s="29" t="str">
        <f>IFERROR(IF(AND(GM$4="X",GM$6=Eingabemaske!$AA$9),"1",""),"")</f>
        <v/>
      </c>
      <c r="GN7" s="29" t="str">
        <f>IFERROR(IF(AND(GN$4="X",GN$6=Eingabemaske!$AA$9),"1",""),"")</f>
        <v/>
      </c>
      <c r="GO7" s="29" t="str">
        <f>IFERROR(IF(AND(GO$4="X",GO$6=Eingabemaske!$AA$9),"1",""),"")</f>
        <v/>
      </c>
      <c r="GP7" s="29" t="str">
        <f>IFERROR(IF(AND(GP$4="X",GP$6=Eingabemaske!$AA$9),"1",""),"")</f>
        <v/>
      </c>
      <c r="GQ7" s="29" t="str">
        <f>IFERROR(IF(AND(GQ$4="X",GQ$6=Eingabemaske!$AA$9),"1",""),"")</f>
        <v/>
      </c>
      <c r="GR7" s="29" t="str">
        <f>IFERROR(IF(AND(GR$4="X",GR$6=Eingabemaske!$AA$9),"1",""),"")</f>
        <v/>
      </c>
      <c r="GS7" s="29" t="str">
        <f>IFERROR(IF(AND(GS$4="X",GS$6=Eingabemaske!$AA$9),"1",""),"")</f>
        <v/>
      </c>
      <c r="GT7" s="29" t="str">
        <f>IFERROR(IF(AND(GT$4="X",GT$6=Eingabemaske!$AA$9),"1",""),"")</f>
        <v/>
      </c>
      <c r="GU7" s="29" t="str">
        <f>IFERROR(IF(AND(GU$4="X",GU$6=Eingabemaske!$AA$9),"1",""),"")</f>
        <v/>
      </c>
      <c r="GV7" s="29" t="str">
        <f>IFERROR(IF(AND(GV$4="X",GV$6=Eingabemaske!$AA$9),"1",""),"")</f>
        <v/>
      </c>
      <c r="GW7" s="29" t="str">
        <f>IFERROR(IF(AND(GW$4="X",GW$6=Eingabemaske!$AA$9),"1",""),"")</f>
        <v/>
      </c>
      <c r="GX7" s="29" t="str">
        <f>IFERROR(IF(AND(GX$4="X",GX$6=Eingabemaske!$AA$9),"1",""),"")</f>
        <v/>
      </c>
      <c r="GY7" s="29" t="str">
        <f>IFERROR(IF(AND(GY$4="X",GY$6=Eingabemaske!$AA$9),"1",""),"")</f>
        <v/>
      </c>
      <c r="GZ7" s="29" t="str">
        <f>IFERROR(IF(AND(GZ$4="X",GZ$6=Eingabemaske!$AA$9),"1",""),"")</f>
        <v/>
      </c>
      <c r="HA7" s="29" t="str">
        <f>IFERROR(IF(AND(HA$4="X",HA$6=Eingabemaske!$AA$9),"1",""),"")</f>
        <v/>
      </c>
      <c r="HB7" s="29" t="str">
        <f>IFERROR(IF(AND(HB$4="X",HB$6=Eingabemaske!$AA$9),"1",""),"")</f>
        <v/>
      </c>
      <c r="HC7" s="29" t="str">
        <f>IFERROR(IF(AND(HC$4="X",HC$6=Eingabemaske!$AA$9),"1",""),"")</f>
        <v/>
      </c>
      <c r="HD7" s="29" t="str">
        <f>IFERROR(IF(AND(HD$4="X",HD$6=Eingabemaske!$AA$9),"1",""),"")</f>
        <v/>
      </c>
      <c r="HE7" s="29" t="str">
        <f>IFERROR(IF(AND(HE$4="X",HE$6=Eingabemaske!$AA$9),"1",""),"")</f>
        <v/>
      </c>
      <c r="HF7" s="29" t="str">
        <f>IFERROR(IF(AND(HF$4="X",HF$6=Eingabemaske!$AA$9),"1",""),"")</f>
        <v/>
      </c>
      <c r="HG7" s="29" t="str">
        <f>IFERROR(IF(AND(HG$4="X",HG$6=Eingabemaske!$AA$9),"1",""),"")</f>
        <v/>
      </c>
      <c r="HH7" s="29" t="str">
        <f>IFERROR(IF(AND(HH$4="X",HH$6=Eingabemaske!$AA$9),"1",""),"")</f>
        <v/>
      </c>
      <c r="HI7" s="29" t="str">
        <f>IFERROR(IF(AND(HI$4="X",HI$6=Eingabemaske!$AA$9),"1",""),"")</f>
        <v/>
      </c>
      <c r="HJ7" s="29" t="str">
        <f>IFERROR(IF(AND(HJ$4="X",HJ$6=Eingabemaske!$AA$9),"1",""),"")</f>
        <v/>
      </c>
      <c r="HK7" s="29" t="str">
        <f>IFERROR(IF(AND(HK$4="X",HK$6=Eingabemaske!$AA$9),"1",""),"")</f>
        <v/>
      </c>
      <c r="HL7" s="29" t="str">
        <f>IFERROR(IF(AND(HL$4="X",HL$6=Eingabemaske!$AA$9),"1",""),"")</f>
        <v/>
      </c>
      <c r="HM7" s="29" t="str">
        <f>IFERROR(IF(AND(HM$4="X",HM$6=Eingabemaske!$AA$9),"1",""),"")</f>
        <v/>
      </c>
      <c r="HN7" s="29" t="str">
        <f>IFERROR(IF(AND(HN$4="X",HN$6=Eingabemaske!$AA$9),"1",""),"")</f>
        <v/>
      </c>
      <c r="HO7" s="29" t="str">
        <f>IFERROR(IF(AND(HO$4="X",HO$6=Eingabemaske!$AA$9),"1",""),"")</f>
        <v/>
      </c>
      <c r="HP7" s="29" t="str">
        <f>IFERROR(IF(AND(HP$4="X",HP$6=Eingabemaske!$AA$9),"1",""),"")</f>
        <v/>
      </c>
      <c r="HQ7" s="29" t="str">
        <f>IFERROR(IF(AND(HQ$4="X",HQ$6=Eingabemaske!$AA$9),"1",""),"")</f>
        <v/>
      </c>
      <c r="HR7" s="29" t="str">
        <f>IFERROR(IF(AND(HR$4="X",HR$6=Eingabemaske!$AA$9),"1",""),"")</f>
        <v/>
      </c>
      <c r="HS7" s="29" t="str">
        <f>IFERROR(IF(AND(HS$4="X",HS$6=Eingabemaske!$AA$9),"1",""),"")</f>
        <v/>
      </c>
      <c r="HT7" s="29" t="str">
        <f>IFERROR(IF(AND(HT$4="X",HT$6=Eingabemaske!$AA$9),"1",""),"")</f>
        <v/>
      </c>
      <c r="HU7" s="29" t="str">
        <f>IFERROR(IF(AND(HU$4="X",HU$6=Eingabemaske!$AA$9),"1",""),"")</f>
        <v/>
      </c>
      <c r="HV7" s="29" t="str">
        <f>IFERROR(IF(AND(HV$4="X",HV$6=Eingabemaske!$AA$9),"1",""),"")</f>
        <v/>
      </c>
      <c r="HW7" s="29" t="str">
        <f>IFERROR(IF(AND(HW$4="X",HW$6=Eingabemaske!$AA$9),"1",""),"")</f>
        <v/>
      </c>
      <c r="HX7" s="29" t="str">
        <f>IFERROR(IF(AND(HX$4="X",HX$6=Eingabemaske!$AA$9),"1",""),"")</f>
        <v/>
      </c>
      <c r="HY7" s="29" t="str">
        <f>IFERROR(IF(AND(HY$4="X",HY$6=Eingabemaske!$AA$9),"1",""),"")</f>
        <v/>
      </c>
      <c r="HZ7" s="29" t="str">
        <f>IFERROR(IF(AND(HZ$4="X",HZ$6=Eingabemaske!$AA$9),"1",""),"")</f>
        <v/>
      </c>
      <c r="IA7" s="29" t="str">
        <f>IFERROR(IF(AND(IA$4="X",IA$6=Eingabemaske!$AA$9),"1",""),"")</f>
        <v/>
      </c>
      <c r="IB7" s="29" t="str">
        <f>IFERROR(IF(AND(IB$4="X",IB$6=Eingabemaske!$AA$9),"1",""),"")</f>
        <v/>
      </c>
      <c r="IC7" s="29" t="str">
        <f>IFERROR(IF(AND(IC$4="X",IC$6=Eingabemaske!$AA$9),"1",""),"")</f>
        <v/>
      </c>
      <c r="ID7" s="29" t="str">
        <f>IFERROR(IF(AND(ID$4="X",ID$6=Eingabemaske!$AA$9),"1",""),"")</f>
        <v/>
      </c>
      <c r="IE7" s="29" t="str">
        <f>IFERROR(IF(AND(IE$4="X",IE$6=Eingabemaske!$AA$9),"1",""),"")</f>
        <v/>
      </c>
      <c r="IF7" s="29" t="str">
        <f>IFERROR(IF(AND(IF$4="X",IF$6=Eingabemaske!$AA$9),"1",""),"")</f>
        <v/>
      </c>
      <c r="IG7" s="29" t="str">
        <f>IFERROR(IF(AND(IG$4="X",IG$6=Eingabemaske!$AA$9),"1",""),"")</f>
        <v/>
      </c>
      <c r="IH7" s="29" t="str">
        <f>IFERROR(IF(AND(IH$4="X",IH$6=Eingabemaske!$AA$9),"1",""),"")</f>
        <v/>
      </c>
      <c r="II7" s="29" t="str">
        <f>IFERROR(IF(AND(II$4="X",II$6=Eingabemaske!$AA$9),"1",""),"")</f>
        <v/>
      </c>
      <c r="IJ7" s="29" t="str">
        <f>IFERROR(IF(AND(IJ$4="X",IJ$6=Eingabemaske!$AA$9),"1",""),"")</f>
        <v/>
      </c>
      <c r="IK7" s="29" t="str">
        <f>IFERROR(IF(AND(IK$4="X",IK$6=Eingabemaske!$AA$9),"1",""),"")</f>
        <v/>
      </c>
      <c r="IL7" s="29" t="str">
        <f>IFERROR(IF(AND(IL$4="X",IL$6=Eingabemaske!$AA$9),"1",""),"")</f>
        <v/>
      </c>
      <c r="IM7" s="29" t="str">
        <f>IFERROR(IF(AND(IM$4="X",IM$6=Eingabemaske!$AA$9),"1",""),"")</f>
        <v/>
      </c>
      <c r="IN7" s="29" t="str">
        <f>IFERROR(IF(AND(IN$4="X",IN$6=Eingabemaske!$AA$9),"1",""),"")</f>
        <v/>
      </c>
      <c r="IO7" s="29" t="str">
        <f>IFERROR(IF(AND(IO$4="X",IO$6=Eingabemaske!$AA$9),"1",""),"")</f>
        <v/>
      </c>
      <c r="IP7" s="29" t="str">
        <f>IFERROR(IF(AND(IP$4="X",IP$6=Eingabemaske!$AA$9),"1",""),"")</f>
        <v/>
      </c>
      <c r="IQ7" s="29" t="str">
        <f>IFERROR(IF(AND(IQ$4="X",IQ$6=Eingabemaske!$AA$9),"1",""),"")</f>
        <v/>
      </c>
      <c r="IR7" s="29" t="str">
        <f>IFERROR(IF(AND(IR$4="X",IR$6=Eingabemaske!$AA$9),"1",""),"")</f>
        <v/>
      </c>
      <c r="IS7" s="29" t="str">
        <f>IFERROR(IF(AND(IS$4="X",IS$6=Eingabemaske!$AA$9),"1",""),"")</f>
        <v/>
      </c>
      <c r="IT7" s="29" t="str">
        <f>IFERROR(IF(AND(IT$4="X",IT$6=Eingabemaske!$AA$9),"1",""),"")</f>
        <v/>
      </c>
      <c r="IU7" s="29" t="str">
        <f>IFERROR(IF(AND(IU$4="X",IU$6=Eingabemaske!$AA$9),"1",""),"")</f>
        <v/>
      </c>
      <c r="IV7" s="29" t="str">
        <f>IFERROR(IF(AND(IV$4="X",IV$6=Eingabemaske!$AA$9),"1",""),"")</f>
        <v/>
      </c>
      <c r="IW7" s="29" t="str">
        <f>IFERROR(IF(AND(IW$4="X",IW$6=Eingabemaske!$AA$9),"1",""),"")</f>
        <v/>
      </c>
      <c r="IX7" s="29" t="str">
        <f>IFERROR(IF(AND(IX$4="X",IX$6=Eingabemaske!$AA$9),"1",""),"")</f>
        <v/>
      </c>
      <c r="IY7" s="29" t="str">
        <f>IFERROR(IF(AND(IY$4="X",IY$6=Eingabemaske!$AA$9),"1",""),"")</f>
        <v/>
      </c>
      <c r="IZ7" s="29" t="str">
        <f>IFERROR(IF(AND(IZ$4="X",IZ$6=Eingabemaske!$AA$9),"1",""),"")</f>
        <v/>
      </c>
      <c r="JA7" s="29" t="str">
        <f>IFERROR(IF(AND(JA$4="X",JA$6=Eingabemaske!$AA$9),"1",""),"")</f>
        <v/>
      </c>
      <c r="JB7" s="29" t="str">
        <f>IFERROR(IF(AND(JB$4="X",JB$6=Eingabemaske!$AA$9),"1",""),"")</f>
        <v/>
      </c>
      <c r="JC7" s="29" t="str">
        <f>IFERROR(IF(AND(JC$4="X",JC$6=Eingabemaske!$AA$9),"1",""),"")</f>
        <v/>
      </c>
      <c r="JD7" s="29" t="str">
        <f>IFERROR(IF(AND(JD$4="X",JD$6=Eingabemaske!$AA$9),"1",""),"")</f>
        <v/>
      </c>
      <c r="JE7" s="29" t="str">
        <f>IFERROR(IF(AND(JE$4="X",JE$6=Eingabemaske!$AA$9),"1",""),"")</f>
        <v/>
      </c>
      <c r="JF7" s="29" t="str">
        <f>IFERROR(IF(AND(JF$4="X",JF$6=Eingabemaske!$AA$9),"1",""),"")</f>
        <v/>
      </c>
      <c r="JG7" s="29" t="str">
        <f>IFERROR(IF(AND(JG$4="X",JG$6=Eingabemaske!$AA$9),"1",""),"")</f>
        <v/>
      </c>
      <c r="JH7" s="29" t="str">
        <f>IFERROR(IF(AND(JH$4="X",JH$6=Eingabemaske!$AA$9),"1",""),"")</f>
        <v/>
      </c>
      <c r="JI7" s="29" t="str">
        <f>IFERROR(IF(AND(JI$4="X",JI$6=Eingabemaske!$AA$9),"1",""),"")</f>
        <v/>
      </c>
      <c r="JJ7" s="29" t="str">
        <f>IFERROR(IF(AND(JJ$4="X",JJ$6=Eingabemaske!$AA$9),"1",""),"")</f>
        <v/>
      </c>
      <c r="JK7" s="29" t="str">
        <f>IFERROR(IF(AND(JK$4="X",JK$6=Eingabemaske!$AA$9),"1",""),"")</f>
        <v/>
      </c>
      <c r="JL7" s="29" t="str">
        <f>IFERROR(IF(AND(JL$4="X",JL$6=Eingabemaske!$AA$9),"1",""),"")</f>
        <v/>
      </c>
      <c r="JM7" s="29" t="str">
        <f>IFERROR(IF(AND(JM$4="X",JM$6=Eingabemaske!$AA$9),"1",""),"")</f>
        <v/>
      </c>
      <c r="JN7" s="29" t="str">
        <f>IFERROR(IF(AND(JN$4="X",JN$6=Eingabemaske!$AA$9),"1",""),"")</f>
        <v/>
      </c>
      <c r="JO7" s="29" t="str">
        <f>IFERROR(IF(AND(JO$4="X",JO$6=Eingabemaske!$AA$9),"1",""),"")</f>
        <v/>
      </c>
      <c r="JP7" s="29" t="str">
        <f>IFERROR(IF(AND(JP$4="X",JP$6=Eingabemaske!$AA$9),"1",""),"")</f>
        <v/>
      </c>
      <c r="JQ7" s="29" t="str">
        <f>IFERROR(IF(AND(JQ$4="X",JQ$6=Eingabemaske!$AA$9),"1",""),"")</f>
        <v/>
      </c>
      <c r="JR7" s="29" t="str">
        <f>IFERROR(IF(AND(JR$4="X",JR$6=Eingabemaske!$AA$9),"1",""),"")</f>
        <v/>
      </c>
      <c r="JS7" s="29" t="str">
        <f>IFERROR(IF(AND(JS$4="X",JS$6=Eingabemaske!$AA$9),"1",""),"")</f>
        <v/>
      </c>
      <c r="JT7" s="29" t="str">
        <f>IFERROR(IF(AND(JT$4="X",JT$6=Eingabemaske!$AA$9),"1",""),"")</f>
        <v/>
      </c>
      <c r="JU7" s="29" t="str">
        <f>IFERROR(IF(AND(JU$4="X",JU$6=Eingabemaske!$AA$9),"1",""),"")</f>
        <v/>
      </c>
      <c r="JV7" s="29" t="str">
        <f>IFERROR(IF(AND(JV$4="X",JV$6=Eingabemaske!$AA$9),"1",""),"")</f>
        <v/>
      </c>
      <c r="JW7" s="29" t="str">
        <f>IFERROR(IF(AND(JW$4="X",JW$6=Eingabemaske!$AA$9),"1",""),"")</f>
        <v/>
      </c>
      <c r="JX7" s="29" t="str">
        <f>IFERROR(IF(AND(JX$4="X",JX$6=Eingabemaske!$AA$9),"1",""),"")</f>
        <v/>
      </c>
      <c r="JY7" s="29" t="str">
        <f>IFERROR(IF(AND(JY$4="X",JY$6=Eingabemaske!$AA$9),"1",""),"")</f>
        <v/>
      </c>
      <c r="JZ7" s="29" t="str">
        <f>IFERROR(IF(AND(JZ$4="X",JZ$6=Eingabemaske!$AA$9),"1",""),"")</f>
        <v/>
      </c>
      <c r="KA7" s="29" t="str">
        <f>IFERROR(IF(AND(KA$4="X",KA$6=Eingabemaske!$AA$9),"1",""),"")</f>
        <v/>
      </c>
      <c r="KB7" s="29" t="str">
        <f>IFERROR(IF(AND(KB$4="X",KB$6=Eingabemaske!$AA$9),"1",""),"")</f>
        <v/>
      </c>
      <c r="KC7" s="29" t="str">
        <f>IFERROR(IF(AND(KC$4="X",KC$6=Eingabemaske!$AA$9),"1",""),"")</f>
        <v/>
      </c>
      <c r="KD7" s="29" t="str">
        <f>IFERROR(IF(AND(KD$4="X",KD$6=Eingabemaske!$AA$9),"1",""),"")</f>
        <v/>
      </c>
      <c r="KE7" s="29" t="str">
        <f>IFERROR(IF(AND(KE$4="X",KE$6=Eingabemaske!$AA$9),"1",""),"")</f>
        <v/>
      </c>
      <c r="KF7" s="29" t="str">
        <f>IFERROR(IF(AND(KF$4="X",KF$6=Eingabemaske!$AA$9),"1",""),"")</f>
        <v/>
      </c>
      <c r="KG7" s="29" t="str">
        <f>IFERROR(IF(AND(KG$4="X",KG$6=Eingabemaske!$AA$9),"1",""),"")</f>
        <v/>
      </c>
      <c r="KH7" s="29" t="str">
        <f>IFERROR(IF(AND(KH$4="X",KH$6=Eingabemaske!$AA$9),"1",""),"")</f>
        <v/>
      </c>
      <c r="KI7" s="29" t="str">
        <f>IFERROR(IF(AND(KI$4="X",KI$6=Eingabemaske!$AA$9),"1",""),"")</f>
        <v/>
      </c>
      <c r="KJ7" s="29" t="str">
        <f>IFERROR(IF(AND(KJ$4="X",KJ$6=Eingabemaske!$AA$9),"1",""),"")</f>
        <v/>
      </c>
      <c r="KK7" s="29" t="str">
        <f>IFERROR(IF(AND(KK$4="X",KK$6=Eingabemaske!$AA$9),"1",""),"")</f>
        <v/>
      </c>
      <c r="KL7" s="29" t="str">
        <f>IFERROR(IF(AND(KL$4="X",KL$6=Eingabemaske!$AA$9),"1",""),"")</f>
        <v/>
      </c>
      <c r="KM7" s="29" t="str">
        <f>IFERROR(IF(AND(KM$4="X",KM$6=Eingabemaske!$AA$9),"1",""),"")</f>
        <v/>
      </c>
      <c r="KN7" s="29" t="str">
        <f>IFERROR(IF(AND(KN$4="X",KN$6=Eingabemaske!$AA$9),"1",""),"")</f>
        <v/>
      </c>
      <c r="KO7" s="29" t="str">
        <f>IFERROR(IF(AND(KO$4="X",KO$6=Eingabemaske!$AA$9),"1",""),"")</f>
        <v/>
      </c>
      <c r="KP7" s="29" t="str">
        <f>IFERROR(IF(AND(KP$4="X",KP$6=Eingabemaske!$AA$9),"1",""),"")</f>
        <v/>
      </c>
      <c r="KQ7" s="29" t="str">
        <f>IFERROR(IF(AND(KQ$4="X",KQ$6=Eingabemaske!$AA$9),"1",""),"")</f>
        <v/>
      </c>
      <c r="KR7" s="29" t="str">
        <f>IFERROR(IF(AND(KR$4="X",KR$6=Eingabemaske!$AA$9),"1",""),"")</f>
        <v/>
      </c>
      <c r="KS7" s="29" t="str">
        <f>IFERROR(IF(AND(KS$4="X",KS$6=Eingabemaske!$AA$9),"1",""),"")</f>
        <v/>
      </c>
      <c r="KT7" s="29" t="str">
        <f>IFERROR(IF(AND(KT$4="X",KT$6=Eingabemaske!$AA$9),"1",""),"")</f>
        <v/>
      </c>
      <c r="KU7" s="29" t="str">
        <f>IFERROR(IF(AND(KU$4="X",KU$6=Eingabemaske!$AA$9),"1",""),"")</f>
        <v/>
      </c>
      <c r="KV7" s="29" t="str">
        <f>IFERROR(IF(AND(KV$4="X",KV$6=Eingabemaske!$AA$9),"1",""),"")</f>
        <v/>
      </c>
      <c r="KW7" s="29" t="str">
        <f>IFERROR(IF(AND(KW$4="X",KW$6=Eingabemaske!$AA$9),"1",""),"")</f>
        <v/>
      </c>
      <c r="KX7" s="29" t="str">
        <f>IFERROR(IF(AND(KX$4="X",KX$6=Eingabemaske!$AA$9),"1",""),"")</f>
        <v/>
      </c>
      <c r="KY7" s="29" t="str">
        <f>IFERROR(IF(AND(KY$4="X",KY$6=Eingabemaske!$AA$9),"1",""),"")</f>
        <v/>
      </c>
      <c r="KZ7" s="29" t="str">
        <f>IFERROR(IF(AND(KZ$4="X",KZ$6=Eingabemaske!$AA$9),"1",""),"")</f>
        <v/>
      </c>
      <c r="LA7" s="29" t="str">
        <f>IFERROR(IF(AND(LA$4="X",LA$6=Eingabemaske!$AA$9),"1",""),"")</f>
        <v/>
      </c>
      <c r="LB7" s="29" t="str">
        <f>IFERROR(IF(AND(LB$4="X",LB$6=Eingabemaske!$AA$9),"1",""),"")</f>
        <v/>
      </c>
      <c r="LC7" s="29" t="str">
        <f>IFERROR(IF(AND(LC$4="X",LC$6=Eingabemaske!$AA$9),"1",""),"")</f>
        <v/>
      </c>
      <c r="LD7" s="29" t="str">
        <f>IFERROR(IF(AND(LD$4="X",LD$6=Eingabemaske!$AA$9),"1",""),"")</f>
        <v/>
      </c>
      <c r="LE7" s="29" t="str">
        <f t="array" ref="LE7">IFERROR(IF(AND(LE$4="X",LE$6=Eingabemaske!$AA$9),"1",""),"")</f>
        <v/>
      </c>
      <c r="LF7" s="29" t="str">
        <f>IFERROR(IF(AND(LF$4="X",LF$6=Eingabemaske!$AA$9),"1",""),"")</f>
        <v/>
      </c>
      <c r="LG7" s="29" t="str">
        <f>IFERROR(IF(AND(LG$4="X",LG$6=Eingabemaske!$AA$9),"1",""),"")</f>
        <v/>
      </c>
      <c r="LH7" s="29" t="str">
        <f>IFERROR(IF(AND(LH$4="X",LH$6=Eingabemaske!$AA$9),"1",""),"")</f>
        <v/>
      </c>
      <c r="LI7" s="29" t="str">
        <f>IFERROR(IF(AND(LI$4="X",LI$6=Eingabemaske!$AA$9),"1",""),"")</f>
        <v>1</v>
      </c>
      <c r="LJ7" s="29" t="str">
        <f>IFERROR(IF(AND(LJ$4="X",LJ$6=Eingabemaske!$AA$9),"1",""),"")</f>
        <v/>
      </c>
      <c r="LK7" s="29" t="str">
        <f>IFERROR(IF(AND(LK$4="X",LK$6=Eingabemaske!$AA$9),"1",""),"")</f>
        <v/>
      </c>
      <c r="LL7" s="29" t="str">
        <f>IFERROR(IF(AND(LL$4="X",LL$6=Eingabemaske!$AA$9),"1",""),"")</f>
        <v/>
      </c>
      <c r="LM7" s="29" t="str">
        <f>IFERROR(IF(AND(LM$4="X",LM$6=Eingabemaske!$AA$9),"1",""),"")</f>
        <v/>
      </c>
      <c r="LN7" s="29" t="str">
        <f>IFERROR(IF(AND(LN$4="X",LN$6=Eingabemaske!$AA$9),"1",""),"")</f>
        <v/>
      </c>
      <c r="LO7" s="29" t="str">
        <f>IFERROR(IF(AND(LO$4="X",LO$6=Eingabemaske!$AA$9),"1",""),"")</f>
        <v/>
      </c>
      <c r="LP7" s="29" t="str">
        <f>IFERROR(IF(AND(LP$4="X",LP$6=Eingabemaske!$AA$9),"1",""),"")</f>
        <v/>
      </c>
      <c r="LQ7" s="29" t="str">
        <f>IFERROR(IF(AND(LQ$4="X",LQ$6=Eingabemaske!$AA$9),"1",""),"")</f>
        <v/>
      </c>
      <c r="LR7" s="29" t="str">
        <f>IFERROR(IF(AND(LR$4="X",LR$6=Eingabemaske!$AA$9),"1",""),"")</f>
        <v/>
      </c>
      <c r="LS7" s="29"/>
      <c r="LT7" s="29"/>
      <c r="LU7" s="111" t="str">
        <f>IFERROR(IF(AND(LU$4="X",LU$6=Eingabemaske!$AA$9),"1",""),"")</f>
        <v/>
      </c>
      <c r="LV7" s="112" t="str">
        <f>IFERROR(IF(AND(LV$4="X",LV$6=Eingabemaske!$AA$9),"1",""),"")</f>
        <v/>
      </c>
      <c r="LW7" s="112" t="str">
        <f>IFERROR(IF(AND(LW$4="X",LW$6=Eingabemaske!$AA$9),"1",""),"")</f>
        <v/>
      </c>
      <c r="LX7" s="112" t="str">
        <f>IFERROR(IF(AND(LX$4="X",LX$6=Eingabemaske!$AA$9),"1",""),"")</f>
        <v/>
      </c>
      <c r="LY7" s="112" t="str">
        <f>IFERROR(IF(AND(LY$4="X",LY$6=Eingabemaske!$AA$9),"1",""),"")</f>
        <v/>
      </c>
      <c r="LZ7" s="112" t="str">
        <f>IFERROR(IF(AND(LZ$4="X",LZ$6=Eingabemaske!$AA$9),"1",""),"")</f>
        <v/>
      </c>
      <c r="MA7" s="112" t="str">
        <f>IFERROR(IF(AND(MA$4="X",MA$6=Eingabemaske!$AA$9),"1",""),"")</f>
        <v/>
      </c>
      <c r="MB7" s="112" t="str">
        <f>IFERROR(IF(AND(MB$4="X",MB$6=Eingabemaske!$AA$9),"1",""),"")</f>
        <v/>
      </c>
      <c r="MC7" s="113" t="str">
        <f>IFERROR(IF(AND(MC$4="X",MC$6=Eingabemaske!$AA$9),"1",""),"")</f>
        <v/>
      </c>
      <c r="MD7" s="29"/>
      <c r="ME7" s="29"/>
      <c r="MF7" s="29" t="str">
        <f>IFERROR(IF(AND(MF$4="X",MF$6=Eingabemaske!$AA$9),"1",""),"")</f>
        <v/>
      </c>
      <c r="MG7" s="29" t="str">
        <f>IFERROR(IF(AND(MG$4="X",MG$6=Eingabemaske!$AA$9),"1",""),"")</f>
        <v/>
      </c>
      <c r="MH7" s="29" t="str">
        <f>IFERROR(IF(AND(MH$4="X",MH$6=Eingabemaske!$AA$9),"1",""),"")</f>
        <v/>
      </c>
      <c r="MI7" s="29" t="str">
        <f>IFERROR(IF(AND(MI$4="X",MI$6=Eingabemaske!$AA$9),"1",""),"")</f>
        <v/>
      </c>
      <c r="MJ7" s="29" t="str">
        <f>IFERROR(IF(AND(MJ$4="X",MJ$6=Eingabemaske!$AA$9),"1",""),"")</f>
        <v/>
      </c>
      <c r="MK7" s="29" t="str">
        <f>IFERROR(IF(AND(MK$4="X",MK$6=Eingabemaske!$AA$9),"1",""),"")</f>
        <v/>
      </c>
      <c r="ML7" s="29" t="str">
        <f>IFERROR(IF(AND(ML$4="X",ML$6=Eingabemaske!$AA$9),"1",""),"")</f>
        <v/>
      </c>
      <c r="MM7" s="29" t="str">
        <f>IFERROR(IF(AND(MM$4="X",MM$6=Eingabemaske!$AA$9),"1",""),"")</f>
        <v/>
      </c>
      <c r="MN7" s="29" t="str">
        <f>IFERROR(IF(AND(MN$4="X",MN$6=Eingabemaske!$AA$9),"1",""),"")</f>
        <v/>
      </c>
      <c r="MO7" s="29" t="str">
        <f>IFERROR(IF(AND(MO$4="X",MO$6=Eingabemaske!$AA$9),"1",""),"")</f>
        <v/>
      </c>
      <c r="MP7" s="29" t="str">
        <f>IFERROR(IF(AND(MP$4="X",MP$6=Eingabemaske!$AA$9),"1",""),"")</f>
        <v/>
      </c>
      <c r="MQ7" s="29" t="str">
        <f>IFERROR(IF(AND(MQ$4="X",MQ$6=Eingabemaske!$AA$9),"1",""),"")</f>
        <v/>
      </c>
      <c r="MR7" s="29" t="str">
        <f>IFERROR(IF(AND(MR$4="X",MR$6=Eingabemaske!$AA$9),"1",""),"")</f>
        <v/>
      </c>
      <c r="MS7" s="29" t="str">
        <f>IFERROR(IF(AND(MS$4="X",MS$6=Eingabemaske!$AA$9),"1",""),"")</f>
        <v/>
      </c>
      <c r="MT7" s="29" t="str">
        <f>IFERROR(IF(AND(MT$4="X",MT$6=Eingabemaske!$AA$9),"1",""),"")</f>
        <v/>
      </c>
      <c r="MU7" s="29" t="str">
        <f>IFERROR(IF(AND(MU$4="X",MU$6=Eingabemaske!$AA$9),"1",""),"")</f>
        <v/>
      </c>
      <c r="MV7" s="29" t="str">
        <f>IFERROR(IF(AND(MV$4="X",MV$6=Eingabemaske!$AA$9),"1",""),"")</f>
        <v/>
      </c>
      <c r="MW7" s="29" t="str">
        <f>IFERROR(IF(AND(MW$4="X",MW$6=Eingabemaske!$AA$9),"1",""),"")</f>
        <v/>
      </c>
      <c r="MX7" s="29"/>
      <c r="MY7" s="29"/>
      <c r="MZ7" s="111" t="str">
        <f t="array" ref="MZ7">IFERROR(IF(AND(MZ$4="X",MZ$6=Eingabemaske!$AA$9),"1",""),"")</f>
        <v/>
      </c>
      <c r="NA7" s="112" t="str">
        <f t="array" ref="NA7">IFERROR(IF(AND(NA$4="X",NA$6=Eingabemaske!$AA$9),"1",""),"")</f>
        <v/>
      </c>
      <c r="NB7" s="112" t="str">
        <f>IFERROR(IF(AND(NB$4="X",NB$6=Eingabemaske!$AA$9),"1",""),"")</f>
        <v/>
      </c>
      <c r="NC7" s="112" t="str">
        <f>IFERROR(IF(AND(NC$4="X",NC$6=Eingabemaske!$AA$9),"1",""),"")</f>
        <v/>
      </c>
      <c r="ND7" s="112" t="str">
        <f>IFERROR(IF(AND(ND$4="X",ND$6=Eingabemaske!$AA$9),"1",""),"")</f>
        <v/>
      </c>
      <c r="NE7" s="112" t="str">
        <f>IFERROR(IF(AND(NE$4="X",NE$6=Eingabemaske!$AA$9),"1",""),"")</f>
        <v/>
      </c>
      <c r="NF7" s="112" t="str">
        <f>IFERROR(IF(AND(NF$4="X",NF$6=Eingabemaske!$AA$9),"1",""),"")</f>
        <v/>
      </c>
      <c r="NG7" s="112" t="str">
        <f>IFERROR(IF(AND(NG$4="X",NG$6=Eingabemaske!$AA$9),"1",""),"")</f>
        <v/>
      </c>
      <c r="NH7" s="112" t="str">
        <f>IFERROR(IF(AND(NH$4="X",NH$6=Eingabemaske!$AA$9),"1",""),"")</f>
        <v/>
      </c>
      <c r="NI7" s="112" t="str">
        <f>IFERROR(IF(AND(NI$4="X",NI$6=Eingabemaske!$AA$9),"1",""),"")</f>
        <v/>
      </c>
      <c r="NJ7" s="112" t="str">
        <f t="array" ref="NJ7">IFERROR(IF(AND(NJ$4="X",NJ$6=Eingabemaske!$AA$9),"1",""),"")</f>
        <v/>
      </c>
      <c r="NK7" s="112" t="str">
        <f>IFERROR(IF(AND(NK$4="X",NK$6=Eingabemaske!$AA$9),"1",""),"")</f>
        <v/>
      </c>
      <c r="NL7" s="112" t="str">
        <f>IFERROR(IF(AND(NL$4="X",NL$6=Eingabemaske!$AA$9),"1",""),"")</f>
        <v/>
      </c>
      <c r="NM7" s="112" t="str">
        <f>IFERROR(IF(AND(NM$4="X",NM$6=Eingabemaske!$AA$9),"1",""),"")</f>
        <v/>
      </c>
      <c r="NN7" s="112" t="str">
        <f>IFERROR(IF(AND(NN$4="X",NN$6=Eingabemaske!$AA$9),"1",""),"")</f>
        <v/>
      </c>
      <c r="NO7" s="112" t="str">
        <f>IFERROR(IF(AND(NO$4="X",NO$6=Eingabemaske!$AA$9),"1",""),"")</f>
        <v/>
      </c>
      <c r="NP7" s="112" t="str">
        <f>IFERROR(IF(AND(NP$4="X",NP$6=Eingabemaske!$AA$9),"1",""),"")</f>
        <v/>
      </c>
      <c r="NQ7" s="112" t="str">
        <f>IFERROR(IF(AND(NQ$4="X",NQ$6=Eingabemaske!$AA$9),"1",""),"")</f>
        <v/>
      </c>
      <c r="NR7" s="29"/>
      <c r="NS7" s="29"/>
      <c r="NT7" s="29"/>
      <c r="NU7" s="29"/>
      <c r="NV7" s="29"/>
      <c r="NW7" s="29"/>
      <c r="NX7" s="29"/>
      <c r="NY7" s="29"/>
      <c r="NZ7" s="29"/>
      <c r="OA7" s="29"/>
      <c r="OB7" s="29"/>
      <c r="OC7" s="29"/>
      <c r="OD7" s="29"/>
      <c r="OE7" s="29"/>
      <c r="OF7" s="29" t="str">
        <f>IFERROR(IF(AND(OF$4="X",OF$6=Eingabemaske!$AA$9),"1",""),"")</f>
        <v/>
      </c>
      <c r="OG7" s="29" t="str">
        <f>IFERROR(IF(AND(OG$4="X",OG$6=Eingabemaske!$AA$9),"1",""),"")</f>
        <v/>
      </c>
      <c r="OH7" s="29" t="str">
        <f>IFERROR(IF(AND(OH$4="X",OH$6=Eingabemaske!$AA$9),"1",""),"")</f>
        <v/>
      </c>
      <c r="OI7" s="29" t="str">
        <f>IFERROR(IF(AND(OI$4="X",OI$6=Eingabemaske!$AA$9),"1",""),"")</f>
        <v/>
      </c>
      <c r="OJ7" s="29" t="str">
        <f>IF(AND(ISTEXT(OJ$4),ISTEXT(OJ$5)),VLOOKUP('3.LCIA'!OJ6,Holzrechner!$B$42:$C$50,2,FALSE),"")</f>
        <v/>
      </c>
      <c r="OK7" s="29" t="str">
        <f>IF(AND(ISTEXT(OK$4),ISTEXT(OK$5)),VLOOKUP('3.LCIA'!OK6,Holzrechner!$B$42:$C$50,2,FALSE),"")</f>
        <v/>
      </c>
      <c r="OL7" s="29" t="str">
        <f>IF(AND(ISTEXT(OL$4),ISTEXT(OL$5)),VLOOKUP('3.LCIA'!OL6,Holzrechner!$B$42:$C$50,2,FALSE),"")</f>
        <v/>
      </c>
      <c r="OM7" s="29" t="str">
        <f>IF(AND(ISTEXT(OM$4),ISTEXT(OM$5)),VLOOKUP('3.LCIA'!OM6,Holzrechner!$B$42:$C$50,2,FALSE),"")</f>
        <v/>
      </c>
      <c r="ON7" s="29" t="str">
        <f t="array" ref="ON7">IF(AND(ISTEXT(ON$4),ISTEXT(ON$5)),VLOOKUP('3.LCIA'!ON6,Holzrechner!$B$42:$C$50,2,FALSE),"")</f>
        <v/>
      </c>
      <c r="OO7" s="29" t="str">
        <f>IF(AND(ISTEXT(OO$4),ISTEXT(OO$5)),VLOOKUP('3.LCIA'!OO6,Holzrechner!$B$42:$C$50,2,FALSE),"")</f>
        <v/>
      </c>
      <c r="OP7" s="29" t="str">
        <f>IF(AND(ISTEXT(OP$4),ISTEXT(OP$5)),VLOOKUP('3.LCIA'!OP6,Holzrechner!$B$42:$C$50,2,FALSE),"")</f>
        <v/>
      </c>
      <c r="OQ7" s="29" t="str">
        <f>IF(AND(ISTEXT(OQ$4),ISTEXT(OQ$5)),VLOOKUP('3.LCIA'!OQ6,Holzrechner!$B$42:$C$50,2,FALSE),"")</f>
        <v/>
      </c>
      <c r="OR7" s="29" t="str">
        <f>IF(AND(ISTEXT(OR$4),ISTEXT(OR$5)),VLOOKUP('3.LCIA'!OR6,Holzrechner!$B$42:$C$50,2,FALSE),"")</f>
        <v/>
      </c>
      <c r="OS7" s="29" t="str">
        <f>IF(AND(ISTEXT(OS$4),ISTEXT(OS$5)),VLOOKUP('3.LCIA'!OS6,Holzrechner!$B$42:$C$50,2,FALSE),"")</f>
        <v/>
      </c>
      <c r="OT7" s="29" t="str">
        <f>IF(AND(ISTEXT(OT$4),ISTEXT(OT$5)),VLOOKUP('3.LCIA'!OT6,Holzrechner!$B$42:$C$50,2,FALSE),"")</f>
        <v/>
      </c>
      <c r="OU7" s="29">
        <f t="array" ref="OU7">IF(AND(ISTEXT(OU$4),ISTEXT(OU$5)),VLOOKUP('3.LCIA'!OU6,Holzrechner!$B$42:$C$50,2,FALSE),"")</f>
        <v>0</v>
      </c>
      <c r="OV7" s="29">
        <f>IF(AND(ISTEXT(OV$4),ISTEXT(OV$5)),VLOOKUP('3.LCIA'!OV6,Holzrechner!$B$42:$C$50,2,FALSE),"")</f>
        <v>0</v>
      </c>
      <c r="OW7" s="29">
        <f>IF(AND(ISTEXT(OW$4),ISTEXT(OW$5)),VLOOKUP('3.LCIA'!OW6,Holzrechner!$B$42:$C$50,2,FALSE),"")</f>
        <v>0</v>
      </c>
      <c r="OX7" s="29">
        <f>IF(AND(ISTEXT(OX$4),ISTEXT(OX$5)),VLOOKUP('3.LCIA'!OX6,Holzrechner!$B$42:$C$50,2,FALSE),"")</f>
        <v>0</v>
      </c>
      <c r="OY7" s="29">
        <f>IF(AND(ISTEXT(OY$4),ISTEXT(OY$5)),VLOOKUP('3.LCIA'!OY6,Holzrechner!$B$42:$C$50,2,FALSE),"")</f>
        <v>0</v>
      </c>
      <c r="OZ7" s="29">
        <f>IF(AND(ISTEXT(OZ$4),ISTEXT(OZ$5)),VLOOKUP('3.LCIA'!OZ6,Holzrechner!$B$42:$C$50,2,FALSE),"")</f>
        <v>0</v>
      </c>
      <c r="PA7" s="29">
        <f>IF(AND(ISTEXT(PA$4),ISTEXT(PA$5)),VLOOKUP('3.LCIA'!PA6,Holzrechner!$B$42:$C$50,2,FALSE),"")</f>
        <v>0</v>
      </c>
      <c r="PB7" s="29">
        <f>IF(AND(ISTEXT(PB$4),ISTEXT(PB$5)),VLOOKUP('3.LCIA'!PB6,Holzrechner!$B$42:$C$50,2,FALSE),"")</f>
        <v>1</v>
      </c>
      <c r="PC7" s="29">
        <f>IF(AND(ISTEXT(PC$4),ISTEXT(PC$5)),VLOOKUP('3.LCIA'!PC6,Holzrechner!$B$42:$C$50,2,FALSE),"")</f>
        <v>0</v>
      </c>
    </row>
    <row r="8" spans="1:419" s="17" customFormat="1">
      <c r="C8" s="29" t="str">
        <f>LEFT(C1,FIND("/",C1)-1)</f>
        <v>sawnwood, board, hardwood, air dried (u=20%), planed, at sawmill</v>
      </c>
      <c r="D8" s="29" t="str">
        <f>LEFT(D1,FIND("/",D1)-1)</f>
        <v>sawnwood, board, hardwood, air dried (u=20%), planed, at sawmill</v>
      </c>
      <c r="E8" s="29" t="str">
        <f t="shared" ref="E8:BP8" si="32">LEFT(E1,FIND("/",E1)-1)</f>
        <v>sawnwood, board, hardwood, air dried (u=20%), planed, at sawmill</v>
      </c>
      <c r="F8" s="29" t="str">
        <f t="shared" si="32"/>
        <v>sawnwood, board, hardwood, air dried (u=20%), planed, at sawmill</v>
      </c>
      <c r="G8" s="29" t="str">
        <f t="shared" si="32"/>
        <v>sawnwood, board, hardwood, air dried (u=20%), planed, at sawmill</v>
      </c>
      <c r="H8" s="29" t="str">
        <f t="shared" si="32"/>
        <v>sawnwood, board, hardwood, air dried (u=20%), planed, at sawmill</v>
      </c>
      <c r="I8" s="29" t="str">
        <f t="shared" si="32"/>
        <v>sawnwood, board, hardwood, air dried (u=20%), planed, at sawmill</v>
      </c>
      <c r="J8" s="29" t="str">
        <f t="shared" si="32"/>
        <v>sawnwood, board, hardwood, air dried (u=20%), planed, at sawmill</v>
      </c>
      <c r="K8" s="29" t="str">
        <f t="shared" si="32"/>
        <v>sawnwood, board, hardwood, air dried (u=20%), planed, at sawmill_631</v>
      </c>
      <c r="L8" s="29" t="str">
        <f t="shared" si="32"/>
        <v>sawnwood, board, hardwood, dried (u=10%), planed, at sawmill</v>
      </c>
      <c r="M8" s="29" t="str">
        <f t="shared" si="32"/>
        <v>sawnwood, board, hardwood, dried (u=10%), planed, at sawmill</v>
      </c>
      <c r="N8" s="29" t="str">
        <f t="shared" si="32"/>
        <v>sawnwood, board, hardwood, dried (u=10%), planed, at sawmill</v>
      </c>
      <c r="O8" s="29" t="str">
        <f t="shared" si="32"/>
        <v>sawnwood, board, hardwood, dried (u=10%), planed, at sawmill</v>
      </c>
      <c r="P8" s="29" t="str">
        <f t="shared" si="32"/>
        <v>sawnwood, board, hardwood, dried (u=10%), planed, at sawmill</v>
      </c>
      <c r="Q8" s="29" t="str">
        <f t="shared" si="32"/>
        <v>sawnwood, board, hardwood, dried (u=10%), planed, at sawmill</v>
      </c>
      <c r="R8" s="29" t="str">
        <f t="shared" si="32"/>
        <v>sawnwood, board, hardwood, dried (u=10%), planed, at sawmill</v>
      </c>
      <c r="S8" s="29" t="str">
        <f t="shared" si="32"/>
        <v>sawnwood, board, hardwood, dried (u=10%), planed, at sawmill</v>
      </c>
      <c r="T8" s="29" t="str">
        <f t="shared" si="32"/>
        <v>sawnwood, board, hardwood, dried (u=10%), planed, at sawmill_631</v>
      </c>
      <c r="U8" s="29" t="str">
        <f t="shared" si="32"/>
        <v>sawnwood, board, hardwood, kiln dried (u=20%), planed, at sawmill</v>
      </c>
      <c r="V8" s="29" t="str">
        <f t="shared" si="32"/>
        <v>sawnwood, board, hardwood, kiln dried (u=20%), planed, at sawmill</v>
      </c>
      <c r="W8" s="29" t="str">
        <f t="shared" si="32"/>
        <v>sawnwood, board, hardwood, kiln dried (u=20%), planed, at sawmill</v>
      </c>
      <c r="X8" s="29" t="str">
        <f t="shared" si="32"/>
        <v>sawnwood, board, hardwood, kiln dried (u=20%), planed, at sawmill</v>
      </c>
      <c r="Y8" s="29" t="str">
        <f t="shared" si="32"/>
        <v>sawnwood, board, hardwood, kiln dried (u=20%), planed, at sawmill</v>
      </c>
      <c r="Z8" s="29" t="str">
        <f t="shared" si="32"/>
        <v>sawnwood, board, hardwood, kiln dried (u=20%), planed, at sawmill</v>
      </c>
      <c r="AA8" s="29" t="str">
        <f t="shared" si="32"/>
        <v>sawnwood, board, hardwood, kiln dried (u=20%), planed, at sawmill</v>
      </c>
      <c r="AB8" s="29" t="str">
        <f t="shared" si="32"/>
        <v>sawnwood, board, hardwood, kiln dried (u=20%), planed, at sawmill</v>
      </c>
      <c r="AC8" s="29" t="str">
        <f t="shared" si="32"/>
        <v>sawnwood, board, hardwood, kiln dried (u=20%), planed, at sawmill_631</v>
      </c>
      <c r="AD8" s="29" t="str">
        <f t="shared" si="32"/>
        <v>sawnwood, board, hardwood, raw, air dried (u=20%), at sawmill</v>
      </c>
      <c r="AE8" s="29" t="str">
        <f t="shared" si="32"/>
        <v>sawnwood, board, hardwood, raw, air dried (u=20%), at sawmill</v>
      </c>
      <c r="AF8" s="29" t="str">
        <f t="shared" si="32"/>
        <v>sawnwood, board, hardwood, raw, air dried (u=20%), at sawmill</v>
      </c>
      <c r="AG8" s="29" t="str">
        <f t="shared" si="32"/>
        <v>sawnwood, board, hardwood, raw, air dried (u=20%), at sawmill</v>
      </c>
      <c r="AH8" s="29" t="str">
        <f t="shared" si="32"/>
        <v>sawnwood, board, hardwood, raw, air dried (u=20%), at sawmill</v>
      </c>
      <c r="AI8" s="29" t="str">
        <f t="shared" si="32"/>
        <v>sawnwood, board, hardwood, raw, air dried (u=20%), at sawmill</v>
      </c>
      <c r="AJ8" s="29" t="str">
        <f t="shared" si="32"/>
        <v>sawnwood, board, hardwood, raw, air dried (u=20%), at sawmill</v>
      </c>
      <c r="AK8" s="29" t="str">
        <f t="shared" si="32"/>
        <v>sawnwood, board, hardwood, raw, air dried (u=20%), at sawmill</v>
      </c>
      <c r="AL8" s="29" t="str">
        <f t="shared" si="32"/>
        <v>sawnwood, board, hardwood, raw, air dried (u=20%), at sawmill_631</v>
      </c>
      <c r="AM8" s="29" t="str">
        <f t="shared" si="32"/>
        <v>sawnwood, board, hardwood, raw, kiln dried (u=10%), at sawmill</v>
      </c>
      <c r="AN8" s="29" t="str">
        <f t="shared" si="32"/>
        <v>sawnwood, board, hardwood, raw, kiln dried (u=10%), at sawmill</v>
      </c>
      <c r="AO8" s="29" t="str">
        <f t="shared" si="32"/>
        <v>sawnwood, board, hardwood, raw, kiln dried (u=10%), at sawmill</v>
      </c>
      <c r="AP8" s="29" t="str">
        <f t="shared" si="32"/>
        <v>sawnwood, board, hardwood, raw, kiln dried (u=10%), at sawmill</v>
      </c>
      <c r="AQ8" s="29" t="str">
        <f t="shared" si="32"/>
        <v>sawnwood, board, hardwood, raw, kiln dried (u=10%), at sawmill</v>
      </c>
      <c r="AR8" s="29" t="str">
        <f t="shared" si="32"/>
        <v>sawnwood, board, hardwood, raw, kiln dried (u=10%), at sawmill</v>
      </c>
      <c r="AS8" s="29" t="str">
        <f t="shared" si="32"/>
        <v>sawnwood, board, hardwood, raw, kiln dried (u=10%), at sawmill</v>
      </c>
      <c r="AT8" s="29" t="str">
        <f t="shared" si="32"/>
        <v>sawnwood, board, hardwood, raw, kiln dried (u=10%), at sawmill</v>
      </c>
      <c r="AU8" s="29" t="str">
        <f t="shared" si="32"/>
        <v>sawnwood, board, hardwood, raw, kiln dried (u=10%), at sawmill_631</v>
      </c>
      <c r="AV8" s="29" t="str">
        <f t="shared" si="32"/>
        <v>sawnwood, board, hardwood, raw, kiln dried (u=20%), at sawmill</v>
      </c>
      <c r="AW8" s="29" t="str">
        <f t="shared" si="32"/>
        <v>sawnwood, board, hardwood, raw, kiln dried (u=20%), at sawmill</v>
      </c>
      <c r="AX8" s="29" t="str">
        <f t="shared" si="32"/>
        <v>sawnwood, board, hardwood, raw, kiln dried (u=20%), at sawmill</v>
      </c>
      <c r="AY8" s="29" t="str">
        <f t="shared" si="32"/>
        <v>sawnwood, board, hardwood, raw, kiln dried (u=20%), at sawmill</v>
      </c>
      <c r="AZ8" s="29" t="str">
        <f t="shared" si="32"/>
        <v>sawnwood, board, hardwood, raw, kiln dried (u=20%), at sawmill</v>
      </c>
      <c r="BA8" s="29" t="str">
        <f t="shared" si="32"/>
        <v>sawnwood, board, hardwood, raw, kiln dried (u=20%), at sawmill</v>
      </c>
      <c r="BB8" s="29" t="str">
        <f t="shared" si="32"/>
        <v>sawnwood, board, hardwood, raw, kiln dried (u=20%), at sawmill</v>
      </c>
      <c r="BC8" s="29" t="str">
        <f t="shared" si="32"/>
        <v>sawnwood, board, hardwood, raw, kiln dried (u=20%), at sawmill</v>
      </c>
      <c r="BD8" s="29" t="str">
        <f t="shared" si="32"/>
        <v>sawnwood, board, hardwood, raw, kiln dried (u=20%), at sawmill_631</v>
      </c>
      <c r="BE8" s="29" t="str">
        <f t="shared" si="32"/>
        <v>sawnwood, board, softwood, air dried (u=20%), planed, at sawmill</v>
      </c>
      <c r="BF8" s="29" t="str">
        <f t="shared" si="32"/>
        <v>sawnwood, board, softwood, air dried (u=20%), planed, at sawmill</v>
      </c>
      <c r="BG8" s="29" t="str">
        <f t="shared" si="32"/>
        <v>sawnwood, board, softwood, air dried (u=20%), planed, at sawmill</v>
      </c>
      <c r="BH8" s="29" t="str">
        <f t="shared" si="32"/>
        <v>sawnwood, board, softwood, air dried (u=20%), planed, at sawmill</v>
      </c>
      <c r="BI8" s="29" t="str">
        <f t="shared" si="32"/>
        <v>sawnwood, board, softwood, air dried (u=20%), planed, at sawmill</v>
      </c>
      <c r="BJ8" s="29" t="str">
        <f t="shared" si="32"/>
        <v>sawnwood, board, softwood, air dried (u=20%), planed, at sawmill</v>
      </c>
      <c r="BK8" s="29" t="str">
        <f t="shared" si="32"/>
        <v>sawnwood, board, softwood, air dried (u=20%), planed, at sawmill</v>
      </c>
      <c r="BL8" s="29" t="str">
        <f t="shared" si="32"/>
        <v>sawnwood, board, softwood, air dried (u=20%), planed, at sawmill</v>
      </c>
      <c r="BM8" s="29" t="str">
        <f t="shared" si="32"/>
        <v>sawnwood, board, softwood, air dried (u=20%), planed, at sawmill_631</v>
      </c>
      <c r="BN8" s="29" t="str">
        <f t="shared" si="32"/>
        <v>sawnwood, board, softwood, dried (u=10%), planed, at sawmill</v>
      </c>
      <c r="BO8" s="29" t="str">
        <f t="shared" si="32"/>
        <v>sawnwood, board, softwood, dried (u=10%), planed, at sawmill</v>
      </c>
      <c r="BP8" s="29" t="str">
        <f t="shared" si="32"/>
        <v>sawnwood, board, softwood, dried (u=10%), planed, at sawmill</v>
      </c>
      <c r="BQ8" s="29" t="str">
        <f t="shared" ref="BQ8:EB8" si="33">LEFT(BQ1,FIND("/",BQ1)-1)</f>
        <v>sawnwood, board, softwood, dried (u=10%), planed, at sawmill</v>
      </c>
      <c r="BR8" s="29" t="str">
        <f t="shared" si="33"/>
        <v>sawnwood, board, softwood, dried (u=10%), planed, at sawmill</v>
      </c>
      <c r="BS8" s="29" t="str">
        <f t="shared" si="33"/>
        <v>sawnwood, board, softwood, dried (u=10%), planed, at sawmill</v>
      </c>
      <c r="BT8" s="29" t="str">
        <f t="shared" si="33"/>
        <v>sawnwood, board, softwood, dried (u=10%), planed, at sawmill</v>
      </c>
      <c r="BU8" s="29" t="str">
        <f t="shared" si="33"/>
        <v>sawnwood, board, softwood, dried (u=10%), planed, at sawmill</v>
      </c>
      <c r="BV8" s="29" t="str">
        <f t="shared" si="33"/>
        <v>sawnwood, board, softwood, dried (u=10%), planed, at sawmill_631</v>
      </c>
      <c r="BW8" s="29" t="str">
        <f t="shared" si="33"/>
        <v>sawnwood, board, softwood, kiln dried (u=20%), planed, at sawmill</v>
      </c>
      <c r="BX8" s="29" t="str">
        <f t="shared" si="33"/>
        <v>sawnwood, board, softwood, kiln dried (u=20%), planed, at sawmill</v>
      </c>
      <c r="BY8" s="29" t="str">
        <f t="shared" si="33"/>
        <v>sawnwood, board, softwood, kiln dried (u=20%), planed, at sawmill</v>
      </c>
      <c r="BZ8" s="29" t="str">
        <f t="shared" si="33"/>
        <v>sawnwood, board, softwood, kiln dried (u=20%), planed, at sawmill</v>
      </c>
      <c r="CA8" s="29" t="str">
        <f t="shared" si="33"/>
        <v>sawnwood, board, softwood, kiln dried (u=20%), planed, at sawmill</v>
      </c>
      <c r="CB8" s="29" t="str">
        <f t="shared" si="33"/>
        <v>sawnwood, board, softwood, kiln dried (u=20%), planed, at sawmill</v>
      </c>
      <c r="CC8" s="29" t="str">
        <f t="shared" si="33"/>
        <v>sawnwood, board, softwood, kiln dried (u=20%), planed, at sawmill</v>
      </c>
      <c r="CD8" s="29" t="str">
        <f t="shared" si="33"/>
        <v>sawnwood, board, softwood, kiln dried (u=20%), planed, at sawmill</v>
      </c>
      <c r="CE8" s="29" t="str">
        <f t="shared" si="33"/>
        <v>sawnwood, board, softwood, kiln dried (u=20%), planed, at sawmill_631</v>
      </c>
      <c r="CF8" s="29" t="str">
        <f t="shared" si="33"/>
        <v>sawnwood, board, softwood, raw, air dried (u=20%), at sawmill</v>
      </c>
      <c r="CG8" s="29" t="str">
        <f t="shared" si="33"/>
        <v>sawnwood, board, softwood, raw, air dried (u=20%), at sawmill</v>
      </c>
      <c r="CH8" s="29" t="str">
        <f t="shared" si="33"/>
        <v>sawnwood, board, softwood, raw, air dried (u=20%), at sawmill</v>
      </c>
      <c r="CI8" s="29" t="str">
        <f t="shared" si="33"/>
        <v>sawnwood, board, softwood, raw, air dried (u=20%), at sawmill</v>
      </c>
      <c r="CJ8" s="29" t="str">
        <f t="shared" si="33"/>
        <v>sawnwood, board, softwood, raw, air dried (u=20%), at sawmill</v>
      </c>
      <c r="CK8" s="29" t="str">
        <f t="shared" si="33"/>
        <v>sawnwood, board, softwood, raw, air dried (u=20%), at sawmill</v>
      </c>
      <c r="CL8" s="29" t="str">
        <f t="shared" si="33"/>
        <v>sawnwood, board, softwood, raw, air dried (u=20%), at sawmill</v>
      </c>
      <c r="CM8" s="29" t="str">
        <f t="shared" si="33"/>
        <v>sawnwood, board, softwood, raw, air dried (u=20%), at sawmill</v>
      </c>
      <c r="CN8" s="29" t="str">
        <f t="shared" si="33"/>
        <v>sawnwood, board, softwood, raw, air dried (u=20%), at sawmill_631</v>
      </c>
      <c r="CO8" s="29" t="str">
        <f t="shared" si="33"/>
        <v>sawnwood, board, softwood, raw, kiln dried (u=10%), at sawmill</v>
      </c>
      <c r="CP8" s="29" t="str">
        <f t="shared" si="33"/>
        <v>sawnwood, board, softwood, raw, kiln dried (u=10%), at sawmill</v>
      </c>
      <c r="CQ8" s="29" t="str">
        <f t="shared" si="33"/>
        <v>sawnwood, board, softwood, raw, kiln dried (u=10%), at sawmill</v>
      </c>
      <c r="CR8" s="29" t="str">
        <f t="shared" si="33"/>
        <v>sawnwood, board, softwood, raw, kiln dried (u=10%), at sawmill</v>
      </c>
      <c r="CS8" s="29" t="str">
        <f t="shared" si="33"/>
        <v>sawnwood, board, softwood, raw, kiln dried (u=10%), at sawmill</v>
      </c>
      <c r="CT8" s="29" t="str">
        <f t="shared" si="33"/>
        <v>sawnwood, board, softwood, raw, kiln dried (u=10%), at sawmill</v>
      </c>
      <c r="CU8" s="29" t="str">
        <f t="shared" si="33"/>
        <v>sawnwood, board, softwood, raw, kiln dried (u=10%), at sawmill</v>
      </c>
      <c r="CV8" s="29" t="str">
        <f t="shared" si="33"/>
        <v>sawnwood, board, softwood, raw, kiln dried (u=10%), at sawmill</v>
      </c>
      <c r="CW8" s="29" t="str">
        <f t="shared" si="33"/>
        <v>sawnwood, board, softwood, raw, kiln dried (u=10%), at sawmill_631</v>
      </c>
      <c r="CX8" s="29" t="str">
        <f t="shared" si="33"/>
        <v>sawnwood, board, softwood, raw, kiln dried (u=20%), at sawmill</v>
      </c>
      <c r="CY8" s="29" t="str">
        <f t="shared" si="33"/>
        <v>sawnwood, board, softwood, raw, kiln dried (u=20%), at sawmill</v>
      </c>
      <c r="CZ8" s="29" t="str">
        <f t="shared" si="33"/>
        <v>sawnwood, board, softwood, raw, kiln dried (u=20%), at sawmill</v>
      </c>
      <c r="DA8" s="29" t="str">
        <f t="shared" si="33"/>
        <v>sawnwood, board, softwood, raw, kiln dried (u=20%), at sawmill</v>
      </c>
      <c r="DB8" s="29" t="str">
        <f t="shared" si="33"/>
        <v>sawnwood, board, softwood, raw, kiln dried (u=20%), at sawmill</v>
      </c>
      <c r="DC8" s="29" t="str">
        <f t="shared" si="33"/>
        <v>sawnwood, board, softwood, raw, kiln dried (u=20%), at sawmill</v>
      </c>
      <c r="DD8" s="29" t="str">
        <f t="shared" si="33"/>
        <v>sawnwood, board, softwood, raw, kiln dried (u=20%), at sawmill</v>
      </c>
      <c r="DE8" s="29" t="str">
        <f t="shared" si="33"/>
        <v>sawnwood, board, softwood, raw, kiln dried (u=20%), at sawmill</v>
      </c>
      <c r="DF8" s="29" t="str">
        <f t="shared" si="33"/>
        <v>sawnwood, board, softwood, raw, kiln dried (u=20%), at sawmill_631</v>
      </c>
      <c r="DG8" s="29" t="e">
        <f t="shared" si="33"/>
        <v>#VALUE!</v>
      </c>
      <c r="DH8" s="29" t="e">
        <f t="shared" si="33"/>
        <v>#VALUE!</v>
      </c>
      <c r="DI8" s="29" t="str">
        <f t="shared" si="33"/>
        <v>sawnwood, lath, hardwood, air dried (u=20%), planed, at sawmill</v>
      </c>
      <c r="DJ8" s="29" t="str">
        <f t="shared" si="33"/>
        <v>sawnwood, lath, hardwood, air dried (u=20%), planed, at sawmill</v>
      </c>
      <c r="DK8" s="29" t="str">
        <f t="shared" si="33"/>
        <v>sawnwood, lath, hardwood, air dried (u=20%), planed, at sawmill</v>
      </c>
      <c r="DL8" s="29" t="str">
        <f t="shared" si="33"/>
        <v>sawnwood, lath, hardwood, air dried (u=20%), planed, at sawmill</v>
      </c>
      <c r="DM8" s="29" t="str">
        <f t="shared" si="33"/>
        <v>sawnwood, lath, hardwood, air dried (u=20%), planed, at sawmill</v>
      </c>
      <c r="DN8" s="29" t="str">
        <f t="shared" si="33"/>
        <v>sawnwood, lath, hardwood, air dried (u=20%), planed, at sawmill</v>
      </c>
      <c r="DO8" s="29" t="str">
        <f t="shared" si="33"/>
        <v>sawnwood, lath, hardwood, air dried (u=20%), planed, at sawmill</v>
      </c>
      <c r="DP8" s="29" t="str">
        <f t="shared" si="33"/>
        <v>sawnwood, lath, hardwood, air dried (u=20%), planed, at sawmill</v>
      </c>
      <c r="DQ8" s="29" t="str">
        <f t="shared" si="33"/>
        <v>sawnwood, lath, hardwood, air dried (u=20%), planed, at sawmill_631</v>
      </c>
      <c r="DR8" s="29" t="str">
        <f t="shared" si="33"/>
        <v>sawnwood, lath, hardwood, dried (u=10%), planed, at sawmill</v>
      </c>
      <c r="DS8" s="29" t="str">
        <f t="shared" si="33"/>
        <v>sawnwood, lath, hardwood, dried (u=10%), planed, at sawmill</v>
      </c>
      <c r="DT8" s="29" t="str">
        <f t="shared" si="33"/>
        <v>sawnwood, lath, hardwood, dried (u=10%), planed, at sawmill</v>
      </c>
      <c r="DU8" s="29" t="str">
        <f t="shared" si="33"/>
        <v>sawnwood, lath, hardwood, dried (u=10%), planed, at sawmill</v>
      </c>
      <c r="DV8" s="29" t="str">
        <f t="shared" si="33"/>
        <v>sawnwood, lath, hardwood, dried (u=10%), planed, at sawmill</v>
      </c>
      <c r="DW8" s="29" t="str">
        <f t="shared" si="33"/>
        <v>sawnwood, lath, hardwood, dried (u=10%), planed, at sawmill</v>
      </c>
      <c r="DX8" s="29" t="str">
        <f t="shared" si="33"/>
        <v>sawnwood, lath, hardwood, dried (u=10%), planed, at sawmill</v>
      </c>
      <c r="DY8" s="29" t="str">
        <f t="shared" si="33"/>
        <v>sawnwood, lath, hardwood, dried (u=10%), planed, at sawmill</v>
      </c>
      <c r="DZ8" s="29" t="str">
        <f t="shared" si="33"/>
        <v>sawnwood, lath, hardwood, dried (u=10%), planed, at sawmill_631</v>
      </c>
      <c r="EA8" s="29" t="str">
        <f t="shared" si="33"/>
        <v>sawnwood, lath, hardwood, kiln dried (u=20%), planed, at sawmill</v>
      </c>
      <c r="EB8" s="29" t="str">
        <f t="shared" si="33"/>
        <v>sawnwood, lath, hardwood, kiln dried (u=20%), planed, at sawmill</v>
      </c>
      <c r="EC8" s="29" t="str">
        <f t="shared" ref="EC8:GN8" si="34">LEFT(EC1,FIND("/",EC1)-1)</f>
        <v>sawnwood, lath, hardwood, kiln dried (u=20%), planed, at sawmill</v>
      </c>
      <c r="ED8" s="29" t="str">
        <f t="shared" si="34"/>
        <v>sawnwood, lath, hardwood, kiln dried (u=20%), planed, at sawmill</v>
      </c>
      <c r="EE8" s="29" t="str">
        <f t="shared" si="34"/>
        <v>sawnwood, lath, hardwood, kiln dried (u=20%), planed, at sawmill</v>
      </c>
      <c r="EF8" s="29" t="str">
        <f t="shared" si="34"/>
        <v>sawnwood, lath, hardwood, kiln dried (u=20%), planed, at sawmill</v>
      </c>
      <c r="EG8" s="29" t="str">
        <f t="shared" si="34"/>
        <v>sawnwood, lath, hardwood, kiln dried (u=20%), planed, at sawmill</v>
      </c>
      <c r="EH8" s="29" t="str">
        <f t="shared" si="34"/>
        <v>sawnwood, lath, hardwood, kiln dried (u=20%), planed, at sawmill</v>
      </c>
      <c r="EI8" s="29" t="str">
        <f t="shared" si="34"/>
        <v>sawnwood, lath, hardwood, kiln dried (u=20%), planed, at sawmill_631</v>
      </c>
      <c r="EJ8" s="29" t="str">
        <f t="shared" si="34"/>
        <v>sawnwood, lath, hardwood, raw, air dried (u=20%), at sawmill</v>
      </c>
      <c r="EK8" s="29" t="str">
        <f t="shared" si="34"/>
        <v>sawnwood, lath, hardwood, raw, air dried (u=20%), at sawmill</v>
      </c>
      <c r="EL8" s="29" t="str">
        <f t="shared" si="34"/>
        <v>sawnwood, lath, hardwood, raw, air dried (u=20%), at sawmill</v>
      </c>
      <c r="EM8" s="29" t="str">
        <f t="shared" si="34"/>
        <v>sawnwood, lath, hardwood, raw, air dried (u=20%), at sawmill</v>
      </c>
      <c r="EN8" s="29" t="str">
        <f t="shared" si="34"/>
        <v>sawnwood, lath, hardwood, raw, air dried (u=20%), at sawmill</v>
      </c>
      <c r="EO8" s="29" t="str">
        <f t="shared" si="34"/>
        <v>sawnwood, lath, hardwood, raw, air dried (u=20%), at sawmill</v>
      </c>
      <c r="EP8" s="29" t="str">
        <f t="shared" si="34"/>
        <v>sawnwood, lath, hardwood, raw, air dried (u=20%), at sawmill</v>
      </c>
      <c r="EQ8" s="29" t="str">
        <f t="shared" si="34"/>
        <v>sawnwood, lath, hardwood, raw, air dried (u=20%), at sawmill</v>
      </c>
      <c r="ER8" s="29" t="str">
        <f t="shared" si="34"/>
        <v>sawnwood, lath, hardwood, raw, air dried (u=20%), at sawmill_631</v>
      </c>
      <c r="ES8" s="29" t="str">
        <f t="shared" si="34"/>
        <v>sawnwood, lath, hardwood, raw, kiln dried (u=10%), at sawmill</v>
      </c>
      <c r="ET8" s="29" t="str">
        <f t="shared" si="34"/>
        <v>sawnwood, lath, hardwood, raw, kiln dried (u=10%), at sawmill</v>
      </c>
      <c r="EU8" s="29" t="str">
        <f t="shared" si="34"/>
        <v>sawnwood, lath, hardwood, raw, kiln dried (u=10%), at sawmill</v>
      </c>
      <c r="EV8" s="29" t="str">
        <f t="shared" si="34"/>
        <v>sawnwood, lath, hardwood, raw, kiln dried (u=10%), at sawmill</v>
      </c>
      <c r="EW8" s="29" t="str">
        <f t="shared" si="34"/>
        <v>sawnwood, lath, hardwood, raw, kiln dried (u=10%), at sawmill</v>
      </c>
      <c r="EX8" s="29" t="str">
        <f t="shared" si="34"/>
        <v>sawnwood, lath, hardwood, raw, kiln dried (u=10%), at sawmill</v>
      </c>
      <c r="EY8" s="29" t="str">
        <f t="shared" si="34"/>
        <v>sawnwood, lath, hardwood, raw, kiln dried (u=10%), at sawmill</v>
      </c>
      <c r="EZ8" s="29" t="str">
        <f t="shared" si="34"/>
        <v>sawnwood, lath, hardwood, raw, kiln dried (u=10%), at sawmill</v>
      </c>
      <c r="FA8" s="29" t="str">
        <f t="shared" si="34"/>
        <v>sawnwood, lath, hardwood, raw, kiln dried (u=10%), at sawmill_631</v>
      </c>
      <c r="FB8" s="29" t="str">
        <f t="shared" si="34"/>
        <v>sawnwood, lath, hardwood, raw, kiln dried (u=20%), at sawmill</v>
      </c>
      <c r="FC8" s="29" t="str">
        <f t="shared" si="34"/>
        <v>sawnwood, lath, hardwood, raw, kiln dried (u=20%), at sawmill</v>
      </c>
      <c r="FD8" s="29" t="str">
        <f t="shared" si="34"/>
        <v>sawnwood, lath, hardwood, raw, kiln dried (u=20%), at sawmill</v>
      </c>
      <c r="FE8" s="29" t="str">
        <f t="shared" si="34"/>
        <v>sawnwood, lath, hardwood, raw, kiln dried (u=20%), at sawmill</v>
      </c>
      <c r="FF8" s="29" t="str">
        <f t="shared" si="34"/>
        <v>sawnwood, lath, hardwood, raw, kiln dried (u=20%), at sawmill</v>
      </c>
      <c r="FG8" s="29" t="str">
        <f t="shared" si="34"/>
        <v>sawnwood, lath, hardwood, raw, kiln dried (u=20%), at sawmill</v>
      </c>
      <c r="FH8" s="29" t="str">
        <f t="shared" si="34"/>
        <v>sawnwood, lath, hardwood, raw, kiln dried (u=20%), at sawmill</v>
      </c>
      <c r="FI8" s="29" t="str">
        <f t="shared" si="34"/>
        <v>sawnwood, lath, hardwood, raw, kiln dried (u=20%), at sawmill</v>
      </c>
      <c r="FJ8" s="29" t="str">
        <f t="shared" si="34"/>
        <v>sawnwood, lath, hardwood, raw, kiln dried (u=20%), at sawmill_631</v>
      </c>
      <c r="FK8" s="29" t="str">
        <f t="shared" si="34"/>
        <v>sawnwood, lath, softwood, air dried (u=20%), planed, at sawmill</v>
      </c>
      <c r="FL8" s="29" t="str">
        <f t="shared" si="34"/>
        <v>sawnwood, lath, softwood, air dried (u=20%), planed, at sawmill</v>
      </c>
      <c r="FM8" s="29" t="str">
        <f t="shared" si="34"/>
        <v>sawnwood, lath, softwood, air dried (u=20%), planed, at sawmill</v>
      </c>
      <c r="FN8" s="29" t="str">
        <f t="shared" si="34"/>
        <v>sawnwood, lath, softwood, air dried (u=20%), planed, at sawmill</v>
      </c>
      <c r="FO8" s="29" t="str">
        <f t="shared" si="34"/>
        <v>sawnwood, lath, softwood, air dried (u=20%), planed, at sawmill</v>
      </c>
      <c r="FP8" s="29" t="str">
        <f t="shared" si="34"/>
        <v>sawnwood, lath, softwood, air dried (u=20%), planed, at sawmill</v>
      </c>
      <c r="FQ8" s="29" t="str">
        <f t="shared" si="34"/>
        <v>sawnwood, lath, softwood, air dried (u=20%), planed, at sawmill</v>
      </c>
      <c r="FR8" s="29" t="str">
        <f t="shared" si="34"/>
        <v>sawnwood, lath, softwood, air dried (u=20%), planed, at sawmill</v>
      </c>
      <c r="FS8" s="29" t="str">
        <f t="shared" si="34"/>
        <v>sawnwood, lath, softwood, air dried (u=20%), planed, at sawmill_631</v>
      </c>
      <c r="FT8" s="29" t="str">
        <f t="shared" si="34"/>
        <v>sawnwood, lath, softwood, dried (u=10%), planed, at sawmill</v>
      </c>
      <c r="FU8" s="29" t="str">
        <f t="shared" si="34"/>
        <v>sawnwood, lath, softwood, dried (u=10%), planed, at sawmill</v>
      </c>
      <c r="FV8" s="29" t="str">
        <f t="shared" si="34"/>
        <v>sawnwood, lath, softwood, dried (u=10%), planed, at sawmill</v>
      </c>
      <c r="FW8" s="29" t="str">
        <f t="shared" si="34"/>
        <v>sawnwood, lath, softwood, dried (u=10%), planed, at sawmill</v>
      </c>
      <c r="FX8" s="29" t="str">
        <f t="shared" si="34"/>
        <v>sawnwood, lath, softwood, dried (u=10%), planed, at sawmill</v>
      </c>
      <c r="FY8" s="29" t="str">
        <f t="shared" si="34"/>
        <v>sawnwood, lath, softwood, dried (u=10%), planed, at sawmill</v>
      </c>
      <c r="FZ8" s="29" t="str">
        <f t="shared" si="34"/>
        <v>sawnwood, lath, softwood, dried (u=10%), planed, at sawmill</v>
      </c>
      <c r="GA8" s="29" t="str">
        <f t="shared" si="34"/>
        <v>sawnwood, lath, softwood, dried (u=10%), planed, at sawmill</v>
      </c>
      <c r="GB8" s="29" t="str">
        <f t="shared" si="34"/>
        <v>sawnwood, lath, softwood, dried (u=10%), planed, at sawmill_631</v>
      </c>
      <c r="GC8" s="29" t="str">
        <f t="shared" si="34"/>
        <v>sawnwood, lath, softwood, kiln dried (u=20%), planed, at sawmill</v>
      </c>
      <c r="GD8" s="29" t="str">
        <f t="shared" si="34"/>
        <v>sawnwood, lath, softwood, kiln dried (u=20%), planed, at sawmill</v>
      </c>
      <c r="GE8" s="29" t="str">
        <f t="shared" si="34"/>
        <v>sawnwood, lath, softwood, kiln dried (u=20%), planed, at sawmill</v>
      </c>
      <c r="GF8" s="29" t="str">
        <f t="shared" si="34"/>
        <v>sawnwood, lath, softwood, kiln dried (u=20%), planed, at sawmill</v>
      </c>
      <c r="GG8" s="29" t="str">
        <f t="shared" si="34"/>
        <v>sawnwood, lath, softwood, kiln dried (u=20%), planed, at sawmill</v>
      </c>
      <c r="GH8" s="29" t="str">
        <f t="shared" si="34"/>
        <v>sawnwood, lath, softwood, kiln dried (u=20%), planed, at sawmill</v>
      </c>
      <c r="GI8" s="29" t="str">
        <f t="shared" si="34"/>
        <v>sawnwood, lath, softwood, kiln dried (u=20%), planed, at sawmill</v>
      </c>
      <c r="GJ8" s="29" t="str">
        <f t="shared" si="34"/>
        <v>sawnwood, lath, softwood, kiln dried (u=20%), planed, at sawmill</v>
      </c>
      <c r="GK8" s="29" t="str">
        <f t="shared" si="34"/>
        <v>sawnwood, lath, softwood, kiln dried (u=20%), planed, at sawmill_631</v>
      </c>
      <c r="GL8" s="29" t="str">
        <f t="shared" si="34"/>
        <v>sawnwood, lath, softwood, raw, air dried (u=20%), at sawmill</v>
      </c>
      <c r="GM8" s="29" t="str">
        <f t="shared" si="34"/>
        <v>sawnwood, lath, softwood, raw, air dried (u=20%), at sawmill</v>
      </c>
      <c r="GN8" s="29" t="str">
        <f t="shared" si="34"/>
        <v>sawnwood, lath, softwood, raw, air dried (u=20%), at sawmill</v>
      </c>
      <c r="GO8" s="29" t="str">
        <f t="shared" ref="GO8:IZ8" si="35">LEFT(GO1,FIND("/",GO1)-1)</f>
        <v>sawnwood, lath, softwood, raw, air dried (u=20%), at sawmill</v>
      </c>
      <c r="GP8" s="29" t="str">
        <f t="shared" si="35"/>
        <v>sawnwood, lath, softwood, raw, air dried (u=20%), at sawmill</v>
      </c>
      <c r="GQ8" s="29" t="str">
        <f t="shared" si="35"/>
        <v>sawnwood, lath, softwood, raw, air dried (u=20%), at sawmill</v>
      </c>
      <c r="GR8" s="29" t="str">
        <f t="shared" si="35"/>
        <v>sawnwood, lath, softwood, raw, air dried (u=20%), at sawmill</v>
      </c>
      <c r="GS8" s="29" t="str">
        <f t="shared" si="35"/>
        <v>sawnwood, lath, softwood, raw, air dried (u=20%), at sawmill</v>
      </c>
      <c r="GT8" s="29" t="str">
        <f t="shared" si="35"/>
        <v>sawnwood, lath, softwood, raw, air dried (u=20%), at sawmill_631</v>
      </c>
      <c r="GU8" s="29" t="str">
        <f t="shared" si="35"/>
        <v>sawnwood, lath, softwood, raw, kiln dried (u=10%), at sawmill</v>
      </c>
      <c r="GV8" s="29" t="str">
        <f t="shared" si="35"/>
        <v>sawnwood, lath, softwood, raw, kiln dried (u=10%), at sawmill</v>
      </c>
      <c r="GW8" s="29" t="str">
        <f t="shared" si="35"/>
        <v>sawnwood, lath, softwood, raw, kiln dried (u=10%), at sawmill</v>
      </c>
      <c r="GX8" s="29" t="str">
        <f t="shared" si="35"/>
        <v>sawnwood, lath, softwood, raw, kiln dried (u=10%), at sawmill</v>
      </c>
      <c r="GY8" s="29" t="str">
        <f t="shared" si="35"/>
        <v>sawnwood, lath, softwood, raw, kiln dried (u=10%), at sawmill</v>
      </c>
      <c r="GZ8" s="29" t="str">
        <f t="shared" si="35"/>
        <v>sawnwood, lath, softwood, raw, kiln dried (u=10%), at sawmill</v>
      </c>
      <c r="HA8" s="29" t="str">
        <f t="shared" si="35"/>
        <v>sawnwood, lath, softwood, raw, kiln dried (u=10%), at sawmill</v>
      </c>
      <c r="HB8" s="29" t="str">
        <f t="shared" si="35"/>
        <v>sawnwood, lath, softwood, raw, kiln dried (u=10%), at sawmill</v>
      </c>
      <c r="HC8" s="29" t="str">
        <f t="shared" si="35"/>
        <v>sawnwood, lath, softwood, raw, kiln dried (u=10%), at sawmill_631</v>
      </c>
      <c r="HD8" s="29" t="str">
        <f t="shared" si="35"/>
        <v>sawnwood, lath, softwood, raw, kiln dried (u=20%), at sawmill</v>
      </c>
      <c r="HE8" s="29" t="str">
        <f t="shared" si="35"/>
        <v>sawnwood, lath, softwood, raw, kiln dried (u=20%), at sawmill</v>
      </c>
      <c r="HF8" s="29" t="str">
        <f t="shared" si="35"/>
        <v>sawnwood, lath, softwood, raw, kiln dried (u=20%), at sawmill</v>
      </c>
      <c r="HG8" s="29" t="str">
        <f t="shared" si="35"/>
        <v>sawnwood, lath, softwood, raw, kiln dried (u=20%), at sawmill</v>
      </c>
      <c r="HH8" s="29" t="str">
        <f t="shared" si="35"/>
        <v>sawnwood, lath, softwood, raw, kiln dried (u=20%), at sawmill</v>
      </c>
      <c r="HI8" s="29" t="str">
        <f t="shared" si="35"/>
        <v>sawnwood, lath, softwood, raw, kiln dried (u=20%), at sawmill</v>
      </c>
      <c r="HJ8" s="29" t="str">
        <f t="shared" si="35"/>
        <v>sawnwood, lath, softwood, raw, kiln dried (u=20%), at sawmill</v>
      </c>
      <c r="HK8" s="29" t="str">
        <f t="shared" si="35"/>
        <v>sawnwood, lath, softwood, raw, kiln dried (u=20%), at sawmill</v>
      </c>
      <c r="HL8" s="29" t="str">
        <f t="shared" si="35"/>
        <v>sawnwood, lath, softwood, raw, kiln dried (u=20%), at sawmill_631</v>
      </c>
      <c r="HM8" s="29" t="e">
        <f t="shared" si="35"/>
        <v>#VALUE!</v>
      </c>
      <c r="HN8" s="29" t="e">
        <f t="shared" si="35"/>
        <v>#VALUE!</v>
      </c>
      <c r="HO8" s="29" t="str">
        <f t="shared" si="35"/>
        <v>sawnwood, beam, hardwood, air dried (u=20%), planed, at sawmill</v>
      </c>
      <c r="HP8" s="29" t="str">
        <f t="shared" si="35"/>
        <v>sawnwood, beam, hardwood, air dried (u=20%), planed, at sawmill</v>
      </c>
      <c r="HQ8" s="29" t="str">
        <f t="shared" si="35"/>
        <v>sawnwood, beam, hardwood, air dried (u=20%), planed, at sawmill</v>
      </c>
      <c r="HR8" s="29" t="str">
        <f t="shared" si="35"/>
        <v>sawnwood, beam, hardwood, air dried (u=20%), planed, at sawmill</v>
      </c>
      <c r="HS8" s="29" t="str">
        <f t="shared" si="35"/>
        <v>sawnwood, beam, hardwood, air dried (u=20%), planed, at sawmill</v>
      </c>
      <c r="HT8" s="29" t="str">
        <f t="shared" si="35"/>
        <v>sawnwood, beam, hardwood, air dried (u=20%), planed, at sawmill</v>
      </c>
      <c r="HU8" s="29" t="str">
        <f t="shared" si="35"/>
        <v>sawnwood, beam, hardwood, air dried (u=20%), planed, at sawmill</v>
      </c>
      <c r="HV8" s="29" t="str">
        <f t="shared" si="35"/>
        <v>sawnwood, beam, hardwood, air dried (u=20%), planed, at sawmill</v>
      </c>
      <c r="HW8" s="29" t="str">
        <f t="shared" si="35"/>
        <v>sawnwood, beam, hardwood, air dried (u=20%), planed, at sawmill_631</v>
      </c>
      <c r="HX8" s="29" t="str">
        <f t="shared" si="35"/>
        <v>sawnwood, beam, hardwood, dried (u=10%), planed, at sawmill</v>
      </c>
      <c r="HY8" s="29" t="str">
        <f t="shared" si="35"/>
        <v>sawnwood, beam, hardwood, dried (u=10%), planed, at sawmill</v>
      </c>
      <c r="HZ8" s="29" t="str">
        <f t="shared" si="35"/>
        <v>sawnwood, beam, hardwood, dried (u=10%), planed, at sawmill</v>
      </c>
      <c r="IA8" s="29" t="str">
        <f t="shared" si="35"/>
        <v>sawnwood, beam, hardwood, dried (u=10%), planed, at sawmill</v>
      </c>
      <c r="IB8" s="29" t="str">
        <f t="shared" si="35"/>
        <v>sawnwood, beam, hardwood, dried (u=10%), planed, at sawmill</v>
      </c>
      <c r="IC8" s="29" t="str">
        <f t="shared" si="35"/>
        <v>sawnwood, beam, hardwood, dried (u=10%), planed, at sawmill</v>
      </c>
      <c r="ID8" s="29" t="str">
        <f t="shared" si="35"/>
        <v>sawnwood, beam, hardwood, dried (u=10%), planed, at sawmill</v>
      </c>
      <c r="IE8" s="29" t="str">
        <f t="shared" si="35"/>
        <v>sawnwood, beam, hardwood, dried (u=10%), planed, at sawmill</v>
      </c>
      <c r="IF8" s="29" t="str">
        <f t="shared" si="35"/>
        <v>sawnwood, beam, hardwood, dried (u=10%), planed, at sawmill_631</v>
      </c>
      <c r="IG8" s="29" t="str">
        <f t="shared" si="35"/>
        <v>sawnwood, beam, hardwood, kiln dried (u=20%), planed, at sawmill</v>
      </c>
      <c r="IH8" s="29" t="str">
        <f t="shared" si="35"/>
        <v>sawnwood, beam, hardwood, kiln dried (u=20%), planed, at sawmill</v>
      </c>
      <c r="II8" s="29" t="str">
        <f t="shared" si="35"/>
        <v>sawnwood, beam, hardwood, kiln dried (u=20%), planed, at sawmill</v>
      </c>
      <c r="IJ8" s="29" t="str">
        <f t="shared" si="35"/>
        <v>sawnwood, beam, hardwood, kiln dried (u=20%), planed, at sawmill</v>
      </c>
      <c r="IK8" s="29" t="str">
        <f t="shared" si="35"/>
        <v>sawnwood, beam, hardwood, kiln dried (u=20%), planed, at sawmill</v>
      </c>
      <c r="IL8" s="29" t="str">
        <f t="shared" si="35"/>
        <v>sawnwood, beam, hardwood, kiln dried (u=20%), planed, at sawmill</v>
      </c>
      <c r="IM8" s="29" t="str">
        <f t="shared" si="35"/>
        <v>sawnwood, beam, hardwood, kiln dried (u=20%), planed, at sawmill</v>
      </c>
      <c r="IN8" s="29" t="str">
        <f t="shared" si="35"/>
        <v>sawnwood, beam, hardwood, kiln dried (u=20%), planed, at sawmill</v>
      </c>
      <c r="IO8" s="29" t="str">
        <f t="shared" si="35"/>
        <v>sawnwood, beam, hardwood, kiln dried (u=20%), planed, at sawmill_631</v>
      </c>
      <c r="IP8" s="29" t="str">
        <f t="shared" si="35"/>
        <v>sawnwood, beam, hardwood, raw, air dried (u=20%), at sawmill</v>
      </c>
      <c r="IQ8" s="29" t="str">
        <f t="shared" si="35"/>
        <v>sawnwood, beam, hardwood, raw, air dried (u=20%), at sawmill</v>
      </c>
      <c r="IR8" s="29" t="str">
        <f t="shared" si="35"/>
        <v>sawnwood, beam, hardwood, raw, air dried (u=20%), at sawmill</v>
      </c>
      <c r="IS8" s="29" t="str">
        <f t="shared" si="35"/>
        <v>sawnwood, beam, hardwood, raw, air dried (u=20%), at sawmill</v>
      </c>
      <c r="IT8" s="29" t="str">
        <f t="shared" si="35"/>
        <v>sawnwood, beam, hardwood, raw, air dried (u=20%), at sawmill</v>
      </c>
      <c r="IU8" s="29" t="str">
        <f t="shared" si="35"/>
        <v>sawnwood, beam, hardwood, raw, air dried (u=20%), at sawmill</v>
      </c>
      <c r="IV8" s="29" t="str">
        <f t="shared" si="35"/>
        <v>sawnwood, beam, hardwood, raw, air dried (u=20%), at sawmill</v>
      </c>
      <c r="IW8" s="29" t="str">
        <f t="shared" si="35"/>
        <v>sawnwood, beam, hardwood, raw, air dried (u=20%), at sawmill</v>
      </c>
      <c r="IX8" s="29" t="str">
        <f t="shared" si="35"/>
        <v>sawnwood, beam, hardwood, raw, air dried (u=20%), at sawmill_631</v>
      </c>
      <c r="IY8" s="29" t="str">
        <f t="shared" si="35"/>
        <v>sawnwood, beam, hardwood, raw, kiln dried (u=10%), at sawmill</v>
      </c>
      <c r="IZ8" s="29" t="str">
        <f t="shared" si="35"/>
        <v>sawnwood, beam, hardwood, raw, kiln dried (u=10%), at sawmill</v>
      </c>
      <c r="JA8" s="29" t="str">
        <f t="shared" ref="JA8:LL8" si="36">LEFT(JA1,FIND("/",JA1)-1)</f>
        <v>sawnwood, beam, hardwood, raw, kiln dried (u=10%), at sawmill</v>
      </c>
      <c r="JB8" s="29" t="str">
        <f t="shared" si="36"/>
        <v>sawnwood, beam, hardwood, raw, kiln dried (u=10%), at sawmill</v>
      </c>
      <c r="JC8" s="29" t="str">
        <f t="shared" si="36"/>
        <v>sawnwood, beam, hardwood, raw, kiln dried (u=10%), at sawmill</v>
      </c>
      <c r="JD8" s="29" t="str">
        <f t="shared" si="36"/>
        <v>sawnwood, beam, hardwood, raw, kiln dried (u=10%), at sawmill</v>
      </c>
      <c r="JE8" s="29" t="str">
        <f t="shared" si="36"/>
        <v>sawnwood, beam, hardwood, raw, kiln dried (u=10%), at sawmill</v>
      </c>
      <c r="JF8" s="29" t="str">
        <f t="shared" si="36"/>
        <v>sawnwood, beam, hardwood, raw, kiln dried (u=10%), at sawmill</v>
      </c>
      <c r="JG8" s="29" t="str">
        <f t="shared" si="36"/>
        <v>sawnwood, beam, hardwood, raw, kiln dried (u=10%), at sawmill_631</v>
      </c>
      <c r="JH8" s="29" t="str">
        <f t="shared" si="36"/>
        <v>sawnwood, beam, hardwood, raw, kiln dried (u=20%), at sawmill</v>
      </c>
      <c r="JI8" s="29" t="str">
        <f t="shared" si="36"/>
        <v>sawnwood, beam, hardwood, raw, kiln dried (u=20%), at sawmill</v>
      </c>
      <c r="JJ8" s="29" t="str">
        <f t="shared" si="36"/>
        <v>sawnwood, beam, hardwood, raw, kiln dried (u=20%), at sawmill</v>
      </c>
      <c r="JK8" s="29" t="str">
        <f t="shared" si="36"/>
        <v>sawnwood, beam, hardwood, raw, kiln dried (u=20%), at sawmill</v>
      </c>
      <c r="JL8" s="29" t="str">
        <f t="shared" si="36"/>
        <v>sawnwood, beam, hardwood, raw, kiln dried (u=20%), at sawmill</v>
      </c>
      <c r="JM8" s="29" t="str">
        <f t="shared" si="36"/>
        <v>sawnwood, beam, hardwood, raw, kiln dried (u=20%), at sawmill</v>
      </c>
      <c r="JN8" s="29" t="str">
        <f t="shared" si="36"/>
        <v>sawnwood, beam, hardwood, raw, kiln dried (u=20%), at sawmill</v>
      </c>
      <c r="JO8" s="29" t="str">
        <f t="shared" si="36"/>
        <v>sawnwood, beam, hardwood, raw, kiln dried (u=20%), at sawmill</v>
      </c>
      <c r="JP8" s="29" t="str">
        <f t="shared" si="36"/>
        <v>sawnwood, beam, hardwood, raw, kiln dried (u=20%), at sawmill_631</v>
      </c>
      <c r="JQ8" s="29" t="str">
        <f t="shared" si="36"/>
        <v>sawnwood, beam, softwood, air dried (u=20%), planed, at sawmill</v>
      </c>
      <c r="JR8" s="29" t="str">
        <f t="shared" si="36"/>
        <v>sawnwood, beam, softwood, air dried (u=20%), planed, at sawmill</v>
      </c>
      <c r="JS8" s="29" t="str">
        <f t="shared" si="36"/>
        <v>sawnwood, beam, softwood, air dried (u=20%), planed, at sawmill</v>
      </c>
      <c r="JT8" s="29" t="str">
        <f t="shared" si="36"/>
        <v>sawnwood, beam, softwood, air dried (u=20%), planed, at sawmill</v>
      </c>
      <c r="JU8" s="29" t="str">
        <f t="shared" si="36"/>
        <v>sawnwood, beam, softwood, air dried (u=20%), planed, at sawmill</v>
      </c>
      <c r="JV8" s="29" t="str">
        <f t="shared" si="36"/>
        <v>sawnwood, beam, softwood, air dried (u=20%), planed, at sawmill</v>
      </c>
      <c r="JW8" s="29" t="str">
        <f t="shared" si="36"/>
        <v>sawnwood, beam, softwood, air dried (u=20%), planed, at sawmill</v>
      </c>
      <c r="JX8" s="29" t="str">
        <f t="shared" si="36"/>
        <v>sawnwood, beam, softwood, air dried (u=20%), planed, at sawmill</v>
      </c>
      <c r="JY8" s="29" t="str">
        <f t="shared" si="36"/>
        <v>sawnwood, beam, softwood, air dried (u=20%), planed, at sawmill_631</v>
      </c>
      <c r="JZ8" s="29" t="str">
        <f t="shared" si="36"/>
        <v>sawnwood, beam, softwood, dried (u=10%), planed, at sawmill</v>
      </c>
      <c r="KA8" s="29" t="str">
        <f t="shared" si="36"/>
        <v>sawnwood, beam, softwood, dried (u=10%), planed, at sawmill</v>
      </c>
      <c r="KB8" s="29" t="str">
        <f t="shared" si="36"/>
        <v>sawnwood, beam, softwood, dried (u=10%), planed, at sawmill</v>
      </c>
      <c r="KC8" s="29" t="str">
        <f t="shared" si="36"/>
        <v>sawnwood, beam, softwood, dried (u=10%), planed, at sawmill</v>
      </c>
      <c r="KD8" s="29" t="str">
        <f t="shared" si="36"/>
        <v>sawnwood, beam, softwood, dried (u=10%), planed, at sawmill</v>
      </c>
      <c r="KE8" s="29" t="str">
        <f t="shared" si="36"/>
        <v>sawnwood, beam, softwood, dried (u=10%), planed, at sawmill</v>
      </c>
      <c r="KF8" s="29" t="str">
        <f t="shared" si="36"/>
        <v>sawnwood, beam, softwood, dried (u=10%), planed, at sawmill</v>
      </c>
      <c r="KG8" s="29" t="str">
        <f t="shared" si="36"/>
        <v>sawnwood, beam, softwood, dried (u=10%), planed, at sawmill</v>
      </c>
      <c r="KH8" s="29" t="str">
        <f t="shared" si="36"/>
        <v>sawnwood, beam, softwood, dried (u=10%), planed, at sawmill_631</v>
      </c>
      <c r="KI8" s="29" t="str">
        <f t="shared" si="36"/>
        <v>sawnwood, beam, softwood, kiln dried (u=20%), planed, at sawmill</v>
      </c>
      <c r="KJ8" s="29" t="str">
        <f t="shared" si="36"/>
        <v>sawnwood, beam, softwood, kiln dried (u=20%), planed, at sawmill</v>
      </c>
      <c r="KK8" s="29" t="str">
        <f t="shared" si="36"/>
        <v>sawnwood, beam, softwood, kiln dried (u=20%), planed, at sawmill</v>
      </c>
      <c r="KL8" s="29" t="str">
        <f t="shared" si="36"/>
        <v>sawnwood, beam, softwood, kiln dried (u=20%), planed, at sawmill</v>
      </c>
      <c r="KM8" s="29" t="str">
        <f t="shared" si="36"/>
        <v>sawnwood, beam, softwood, kiln dried (u=20%), planed, at sawmill</v>
      </c>
      <c r="KN8" s="29" t="str">
        <f t="shared" si="36"/>
        <v>sawnwood, beam, softwood, kiln dried (u=20%), planed, at sawmill</v>
      </c>
      <c r="KO8" s="29" t="str">
        <f t="shared" si="36"/>
        <v>sawnwood, beam, softwood, kiln dried (u=20%), planed, at sawmill</v>
      </c>
      <c r="KP8" s="29" t="str">
        <f t="shared" si="36"/>
        <v>sawnwood, beam, softwood, kiln dried (u=20%), planed, at sawmill</v>
      </c>
      <c r="KQ8" s="29" t="str">
        <f t="shared" si="36"/>
        <v>sawnwood, beam, softwood, kiln dried (u=20%), planed, at sawmill_631</v>
      </c>
      <c r="KR8" s="29" t="str">
        <f t="shared" si="36"/>
        <v>sawnwood, beam, softwood, raw, air dried (u=20%), at sawmill</v>
      </c>
      <c r="KS8" s="29" t="str">
        <f t="shared" si="36"/>
        <v>sawnwood, beam, softwood, raw, air dried (u=20%), at sawmill</v>
      </c>
      <c r="KT8" s="29" t="str">
        <f t="shared" si="36"/>
        <v>sawnwood, beam, softwood, raw, air dried (u=20%), at sawmill</v>
      </c>
      <c r="KU8" s="29" t="str">
        <f t="shared" si="36"/>
        <v>sawnwood, beam, softwood, raw, air dried (u=20%), at sawmill</v>
      </c>
      <c r="KV8" s="29" t="str">
        <f t="shared" si="36"/>
        <v>sawnwood, beam, softwood, raw, air dried (u=20%), at sawmill</v>
      </c>
      <c r="KW8" s="29" t="str">
        <f t="shared" si="36"/>
        <v>sawnwood, beam, softwood, raw, air dried (u=20%), at sawmill</v>
      </c>
      <c r="KX8" s="29" t="str">
        <f t="shared" si="36"/>
        <v>sawnwood, beam, softwood, raw, air dried (u=20%), at sawmill</v>
      </c>
      <c r="KY8" s="29" t="str">
        <f t="shared" si="36"/>
        <v>sawnwood, beam, softwood, raw, air dried (u=20%), at sawmill</v>
      </c>
      <c r="KZ8" s="29" t="str">
        <f t="shared" si="36"/>
        <v>sawnwood, beam, softwood, raw, air dried (u=20%), at sawmill_631</v>
      </c>
      <c r="LA8" s="29" t="str">
        <f t="shared" si="36"/>
        <v>sawnwood, beam, softwood, raw, kiln dried (u=10%), at sawmill</v>
      </c>
      <c r="LB8" s="29" t="str">
        <f t="shared" si="36"/>
        <v>sawnwood, beam, softwood, raw, kiln dried (u=10%), at sawmill</v>
      </c>
      <c r="LC8" s="29" t="str">
        <f t="shared" si="36"/>
        <v>sawnwood, beam, softwood, raw, kiln dried (u=10%), at sawmill</v>
      </c>
      <c r="LD8" s="29" t="str">
        <f t="shared" si="36"/>
        <v>sawnwood, beam, softwood, raw, kiln dried (u=10%), at sawmill</v>
      </c>
      <c r="LE8" s="29" t="str">
        <f t="shared" si="36"/>
        <v>sawnwood, beam, softwood, raw, kiln dried (u=10%), at sawmill</v>
      </c>
      <c r="LF8" s="29" t="str">
        <f t="shared" si="36"/>
        <v>sawnwood, beam, softwood, raw, kiln dried (u=10%), at sawmill</v>
      </c>
      <c r="LG8" s="29" t="str">
        <f t="shared" si="36"/>
        <v>sawnwood, beam, softwood, raw, kiln dried (u=10%), at sawmill</v>
      </c>
      <c r="LH8" s="29" t="str">
        <f t="shared" si="36"/>
        <v>sawnwood, beam, softwood, raw, kiln dried (u=10%), at sawmill</v>
      </c>
      <c r="LI8" s="29" t="str">
        <f t="shared" si="36"/>
        <v>sawnwood, beam, softwood, raw, kiln dried (u=10%), at sawmill_631</v>
      </c>
      <c r="LJ8" s="29" t="str">
        <f t="shared" si="36"/>
        <v>sawnwood, beam, softwood, raw, kiln dried (u=20%), at sawmill</v>
      </c>
      <c r="LK8" s="29" t="str">
        <f t="shared" si="36"/>
        <v>sawnwood, beam, softwood, raw, kiln dried (u=20%), at sawmill</v>
      </c>
      <c r="LL8" s="29" t="str">
        <f t="shared" si="36"/>
        <v>sawnwood, beam, softwood, raw, kiln dried (u=20%), at sawmill</v>
      </c>
      <c r="LM8" s="29" t="str">
        <f t="shared" ref="LM8:NQ8" si="37">LEFT(LM1,FIND("/",LM1)-1)</f>
        <v>sawnwood, beam, softwood, raw, kiln dried (u=20%), at sawmill</v>
      </c>
      <c r="LN8" s="29" t="str">
        <f t="shared" si="37"/>
        <v>sawnwood, beam, softwood, raw, kiln dried (u=20%), at sawmill</v>
      </c>
      <c r="LO8" s="29" t="str">
        <f t="shared" si="37"/>
        <v>sawnwood, beam, softwood, raw, kiln dried (u=20%), at sawmill</v>
      </c>
      <c r="LP8" s="29" t="str">
        <f t="shared" si="37"/>
        <v>sawnwood, beam, softwood, raw, kiln dried (u=20%), at sawmill</v>
      </c>
      <c r="LQ8" s="29" t="str">
        <f t="shared" si="37"/>
        <v>sawnwood, beam, softwood, raw, kiln dried (u=20%), at sawmill</v>
      </c>
      <c r="LR8" s="29" t="str">
        <f t="shared" si="37"/>
        <v>sawnwood, beam, softwood, raw, kiln dried (u=20%), at sawmill_631</v>
      </c>
      <c r="LS8" s="29"/>
      <c r="LT8" s="29"/>
      <c r="LU8" s="111" t="str">
        <f t="shared" si="37"/>
        <v>fibreboard soft, at plant (u=7%)_631</v>
      </c>
      <c r="LV8" s="112" t="str">
        <f t="shared" si="37"/>
        <v>fibreboard, soft, from wet &amp; dry processes, at plant</v>
      </c>
      <c r="LW8" s="112" t="str">
        <f t="shared" si="37"/>
        <v>fibreboard, soft, from wet &amp; dry processes, at plant</v>
      </c>
      <c r="LX8" s="112" t="str">
        <f t="shared" si="37"/>
        <v>fibreboard, soft, from wet &amp; dry processes, at plant</v>
      </c>
      <c r="LY8" s="112" t="str">
        <f t="shared" si="37"/>
        <v>fibreboard, soft, from wet &amp; dry processes, at plant</v>
      </c>
      <c r="LZ8" s="112" t="str">
        <f t="shared" si="37"/>
        <v>fibreboard, soft, from wet &amp; dry processes, at plant</v>
      </c>
      <c r="MA8" s="112" t="str">
        <f t="shared" si="37"/>
        <v>fibreboard, soft, from wet &amp; dry processes, at plant</v>
      </c>
      <c r="MB8" s="112" t="str">
        <f t="shared" si="37"/>
        <v>fibreboard, soft, from wet &amp; dry processes, at plant</v>
      </c>
      <c r="MC8" s="113" t="str">
        <f t="shared" si="37"/>
        <v>fibreboard, soft, from wet &amp; dry processes, at plant</v>
      </c>
      <c r="MD8" s="29"/>
      <c r="ME8" s="29"/>
      <c r="MF8" s="29" t="str">
        <f t="shared" si="37"/>
        <v>glued laminated timber, indoor use, at plant</v>
      </c>
      <c r="MG8" s="29" t="str">
        <f t="shared" si="37"/>
        <v>glued laminated timber, indoor use, at plant</v>
      </c>
      <c r="MH8" s="29" t="str">
        <f t="shared" si="37"/>
        <v>glued laminated timber, indoor use, at plant</v>
      </c>
      <c r="MI8" s="29" t="str">
        <f t="shared" si="37"/>
        <v>glued laminated timber, indoor use, at plant</v>
      </c>
      <c r="MJ8" s="29" t="str">
        <f t="shared" si="37"/>
        <v>glued laminated timber, indoor use, at plant</v>
      </c>
      <c r="MK8" s="29" t="str">
        <f t="shared" si="37"/>
        <v>glued laminated timber, indoor use, at plant</v>
      </c>
      <c r="ML8" s="29" t="str">
        <f t="shared" si="37"/>
        <v>glued laminated timber, indoor use, at plant</v>
      </c>
      <c r="MM8" s="29" t="str">
        <f t="shared" si="37"/>
        <v>glued laminated timber, indoor use, at plant</v>
      </c>
      <c r="MN8" s="29" t="str">
        <f t="shared" si="37"/>
        <v>glued laminated timber, indoor use, at plant_631</v>
      </c>
      <c r="MO8" s="29" t="str">
        <f t="shared" si="37"/>
        <v>glued laminated timber, outdoor use, at plant</v>
      </c>
      <c r="MP8" s="29" t="str">
        <f t="shared" si="37"/>
        <v>glued laminated timber, outdoor use, at plant</v>
      </c>
      <c r="MQ8" s="29" t="str">
        <f t="shared" si="37"/>
        <v>glued laminated timber, outdoor use, at plant</v>
      </c>
      <c r="MR8" s="29" t="str">
        <f t="shared" si="37"/>
        <v>glued laminated timber, outdoor use, at plant</v>
      </c>
      <c r="MS8" s="29" t="str">
        <f t="shared" si="37"/>
        <v>glued laminated timber, outdoor use, at plant</v>
      </c>
      <c r="MT8" s="29" t="str">
        <f t="shared" si="37"/>
        <v>glued laminated timber, outdoor use, at plant</v>
      </c>
      <c r="MU8" s="29" t="str">
        <f t="shared" si="37"/>
        <v>glued laminated timber, outdoor use, at plant</v>
      </c>
      <c r="MV8" s="29" t="str">
        <f t="shared" si="37"/>
        <v>glued laminated timber, outdoor use, at plant</v>
      </c>
      <c r="MW8" s="29" t="str">
        <f t="shared" si="37"/>
        <v>glued laminated timber, outdoor use, at plant_631</v>
      </c>
      <c r="MX8" s="29"/>
      <c r="MY8" s="29"/>
      <c r="MZ8" s="111" t="str">
        <f t="shared" si="37"/>
        <v>particleboard 18 mm, average glue mix, melamine faced, at plant</v>
      </c>
      <c r="NA8" s="112" t="str">
        <f t="shared" si="37"/>
        <v>particleboard 18 mm, average glue mix, melamine faced, at plant</v>
      </c>
      <c r="NB8" s="112" t="str">
        <f t="shared" si="37"/>
        <v>particleboard 18 mm, average glue mix, melamine faced, at plant</v>
      </c>
      <c r="NC8" s="112" t="str">
        <f t="shared" si="37"/>
        <v>particleboard 18 mm, average glue mix, melamine faced, at plant</v>
      </c>
      <c r="ND8" s="112" t="str">
        <f t="shared" si="37"/>
        <v>particleboard 18 mm, average glue mix, melamine faced, at plant</v>
      </c>
      <c r="NE8" s="112" t="str">
        <f t="shared" si="37"/>
        <v>particleboard 18 mm, average glue mix, melamine faced, at plant</v>
      </c>
      <c r="NF8" s="112" t="str">
        <f t="shared" si="37"/>
        <v>particleboard 18 mm, average glue mix, melamine faced, at plant</v>
      </c>
      <c r="NG8" s="112" t="str">
        <f t="shared" si="37"/>
        <v>particleboard 18 mm, average glue mix, melamine faced, at plant</v>
      </c>
      <c r="NH8" s="112" t="str">
        <f t="shared" si="37"/>
        <v>particleboard 18 mm, average glue mix, melamine faced, at plant</v>
      </c>
      <c r="NI8" s="112" t="str">
        <f t="shared" si="37"/>
        <v>particleboard, uncoated, average glue mix, at plant</v>
      </c>
      <c r="NJ8" s="112" t="str">
        <f t="shared" si="37"/>
        <v>particleboard, uncoated, average glue mix, at plant</v>
      </c>
      <c r="NK8" s="112" t="str">
        <f t="shared" si="37"/>
        <v>particleboard, uncoated, average glue mix, at plant</v>
      </c>
      <c r="NL8" s="112" t="str">
        <f t="shared" si="37"/>
        <v>particleboard, uncoated, average glue mix, at plant</v>
      </c>
      <c r="NM8" s="112" t="str">
        <f t="shared" si="37"/>
        <v>particleboard, uncoated, average glue mix, at plant</v>
      </c>
      <c r="NN8" s="112" t="str">
        <f t="shared" si="37"/>
        <v>particleboard, uncoated, average glue mix, at plant</v>
      </c>
      <c r="NO8" s="112" t="str">
        <f t="shared" si="37"/>
        <v>particleboard, uncoated, average glue mix, at plant</v>
      </c>
      <c r="NP8" s="112" t="str">
        <f t="shared" si="37"/>
        <v>particleboard, uncoated, average glue mix, at plant</v>
      </c>
      <c r="NQ8" s="112" t="str">
        <f t="shared" si="37"/>
        <v>particleboard, uncoated, average glue mix, at plant</v>
      </c>
      <c r="NR8" s="29"/>
      <c r="NS8" s="29"/>
      <c r="NT8" s="29"/>
      <c r="NU8" s="29"/>
      <c r="NV8" s="29"/>
      <c r="NW8" s="29"/>
      <c r="NX8" s="29"/>
      <c r="NY8" s="29"/>
      <c r="NZ8" s="29"/>
      <c r="OA8" s="29"/>
      <c r="OB8" s="29"/>
      <c r="OC8" s="29"/>
      <c r="OD8" s="29"/>
      <c r="OE8" s="29"/>
      <c r="OF8" s="29" t="str">
        <f t="shared" ref="OF8:PC8" si="38">LEFT(OF1,FIND("/",OF1)-1)</f>
        <v>Transport, lorry &gt;16t, fleet average</v>
      </c>
      <c r="OG8" s="29" t="str">
        <f t="shared" si="38"/>
        <v>Transport, freight, rail</v>
      </c>
      <c r="OH8" s="29" t="str">
        <f t="shared" si="38"/>
        <v>Transport, lorry 20-28t, fleet average</v>
      </c>
      <c r="OI8" s="29" t="str">
        <f t="shared" si="38"/>
        <v>Transport, freight, rail</v>
      </c>
      <c r="OJ8" s="29" t="e">
        <f t="shared" si="38"/>
        <v>#VALUE!</v>
      </c>
      <c r="OK8" s="29" t="e">
        <f t="shared" si="38"/>
        <v>#VALUE!</v>
      </c>
      <c r="OL8" s="29" t="str">
        <f t="shared" si="38"/>
        <v>sawlog and veneer log, hardwood, sustainable forest management, measured as solid wood under bark, at forest road</v>
      </c>
      <c r="OM8" s="29" t="str">
        <f t="shared" si="38"/>
        <v>sawlog and veneer log, hardwood, sustainable forest management, measured as solid wood under bark, at forest road</v>
      </c>
      <c r="ON8" s="29" t="str">
        <f t="shared" si="38"/>
        <v>sawlog and veneer log, hardwood, sustainable forest management, measured as solid wood under bark, at forest road</v>
      </c>
      <c r="OO8" s="29" t="str">
        <f t="shared" si="38"/>
        <v>sawlog and veneer log, hardwood, sustainable forest management, measured as solid wood under bark, at forest road</v>
      </c>
      <c r="OP8" s="29" t="str">
        <f t="shared" si="38"/>
        <v>sawlog and veneer log, hardwood, sustainable forest management, measured as solid wood under bark, at forest road</v>
      </c>
      <c r="OQ8" s="29" t="str">
        <f t="shared" si="38"/>
        <v>sawlog and veneer log, hardwood, sustainable forest management, measured as solid wood under bark, at forest road</v>
      </c>
      <c r="OR8" s="29" t="str">
        <f t="shared" si="38"/>
        <v>sawlog and veneer log, hardwood, sustainable forest management, measured as solid wood under bark, at forest road</v>
      </c>
      <c r="OS8" s="29" t="str">
        <f t="shared" si="38"/>
        <v>sawlog and veneer log, hardwood, sustainable forest management, measured as solid wood under bark, at forest road</v>
      </c>
      <c r="OT8" s="29" t="str">
        <f t="shared" si="38"/>
        <v>sawlog and veneer log, hardwood, sustainable forest management, measured as solid wood under bark, at forest road_631</v>
      </c>
      <c r="OU8" s="29" t="str">
        <f t="shared" si="38"/>
        <v>sawlog and veneer log, softwood, sustainable forest management, measured as solid wood under bark, at forest road</v>
      </c>
      <c r="OV8" s="29" t="str">
        <f t="shared" si="38"/>
        <v>sawlog and veneer log, softwood, sustainable forest management, measured as solid wood under bark, at forest road</v>
      </c>
      <c r="OW8" s="29" t="str">
        <f t="shared" si="38"/>
        <v>sawlog and veneer log, softwood, sustainable forest management, measured as solid wood under bark, at forest road</v>
      </c>
      <c r="OX8" s="29" t="str">
        <f t="shared" si="38"/>
        <v>sawlog and veneer log, softwood, sustainable forest management, measured as solid wood under bark, at forest road</v>
      </c>
      <c r="OY8" s="29" t="str">
        <f t="shared" si="38"/>
        <v>sawlog and veneer log, softwood, sustainable forest management, measured as solid wood under bark, at forest road</v>
      </c>
      <c r="OZ8" s="29" t="str">
        <f t="shared" si="38"/>
        <v>sawlog and veneer log, softwood, sustainable forest management, measured as solid wood under bark, at forest road</v>
      </c>
      <c r="PA8" s="29" t="str">
        <f t="shared" si="38"/>
        <v>sawlog and veneer log, softwood, sustainable forest management, measured as solid wood under bark, at forest road</v>
      </c>
      <c r="PB8" s="29" t="str">
        <f t="shared" si="38"/>
        <v>sawlog and veneer log, softwood, sustainable forest management, measured as solid wood under bark, at forest road</v>
      </c>
      <c r="PC8" s="29" t="str">
        <f t="shared" si="38"/>
        <v>sawlog and veneer log, softwood, sustainable forest management, measured as solid wood under bark, at forest road_631</v>
      </c>
    </row>
    <row r="9" spans="1:419" s="17" customFormat="1">
      <c r="B9" s="17" t="s">
        <v>1058</v>
      </c>
      <c r="C9" s="29">
        <f>INDEX(Roundwood_transp._input!$D$1:$M$95,MATCH('3.LCIA'!C$8,Roundwood_transp._input!$D$1:$D$95,0),5)</f>
        <v>1.7088447999999998</v>
      </c>
      <c r="D9" s="29">
        <f>INDEX(Roundwood_transp._input!$D$1:$M$95,MATCH('3.LCIA'!D$8,Roundwood_transp._input!$D$1:$D$95,0),5)</f>
        <v>1.7088447999999998</v>
      </c>
      <c r="E9" s="29">
        <f>INDEX(Roundwood_transp._input!$D$1:$M$95,MATCH('3.LCIA'!E$8,Roundwood_transp._input!$D$1:$D$95,0),5)</f>
        <v>1.7088447999999998</v>
      </c>
      <c r="F9" s="29">
        <f>INDEX(Roundwood_transp._input!$D$1:$M$95,MATCH('3.LCIA'!F$8,Roundwood_transp._input!$D$1:$D$95,0),5)</f>
        <v>1.7088447999999998</v>
      </c>
      <c r="G9" s="29">
        <f>INDEX(Roundwood_transp._input!$D$1:$M$95,MATCH('3.LCIA'!G$8,Roundwood_transp._input!$D$1:$D$95,0),5)</f>
        <v>1.7088447999999998</v>
      </c>
      <c r="H9" s="29">
        <f>INDEX(Roundwood_transp._input!$D$1:$M$95,MATCH('3.LCIA'!H$8,Roundwood_transp._input!$D$1:$D$95,0),5)</f>
        <v>1.7088447999999998</v>
      </c>
      <c r="I9" s="29">
        <f>INDEX(Roundwood_transp._input!$D$1:$M$95,MATCH('3.LCIA'!I$8,Roundwood_transp._input!$D$1:$D$95,0),5)</f>
        <v>1.7088447999999998</v>
      </c>
      <c r="J9" s="29">
        <f>INDEX(Roundwood_transp._input!$D$1:$M$95,MATCH('3.LCIA'!J$8,Roundwood_transp._input!$D$1:$D$95,0),5)</f>
        <v>1.7088447999999998</v>
      </c>
      <c r="K9" s="29">
        <f>INDEX(Roundwood_transp._input!$D$1:$M$95,MATCH('3.LCIA'!K$8,Roundwood_transp._input!$D$1:$D$95,0),5)</f>
        <v>1.7088447999999998</v>
      </c>
      <c r="L9" s="29">
        <f>INDEX(Roundwood_transp._input!$D$1:$M$95,MATCH('3.LCIA'!L$8,Roundwood_transp._input!$D$1:$D$95,0),5)</f>
        <v>1.7893440000000003</v>
      </c>
      <c r="M9" s="29">
        <f>INDEX(Roundwood_transp._input!$D$1:$M$95,MATCH('3.LCIA'!M$8,Roundwood_transp._input!$D$1:$D$95,0),5)</f>
        <v>1.7893440000000003</v>
      </c>
      <c r="N9" s="29">
        <f>INDEX(Roundwood_transp._input!$D$1:$M$95,MATCH('3.LCIA'!N$8,Roundwood_transp._input!$D$1:$D$95,0),5)</f>
        <v>1.7893440000000003</v>
      </c>
      <c r="O9" s="29">
        <f>INDEX(Roundwood_transp._input!$D$1:$M$95,MATCH('3.LCIA'!O$8,Roundwood_transp._input!$D$1:$D$95,0),5)</f>
        <v>1.7893440000000003</v>
      </c>
      <c r="P9" s="29">
        <f>INDEX(Roundwood_transp._input!$D$1:$M$95,MATCH('3.LCIA'!P$8,Roundwood_transp._input!$D$1:$D$95,0),5)</f>
        <v>1.7893440000000003</v>
      </c>
      <c r="Q9" s="29">
        <f>INDEX(Roundwood_transp._input!$D$1:$M$95,MATCH('3.LCIA'!Q$8,Roundwood_transp._input!$D$1:$D$95,0),5)</f>
        <v>1.7893440000000003</v>
      </c>
      <c r="R9" s="29">
        <f>INDEX(Roundwood_transp._input!$D$1:$M$95,MATCH('3.LCIA'!R$8,Roundwood_transp._input!$D$1:$D$95,0),5)</f>
        <v>1.7893440000000003</v>
      </c>
      <c r="S9" s="29">
        <f>INDEX(Roundwood_transp._input!$D$1:$M$95,MATCH('3.LCIA'!S$8,Roundwood_transp._input!$D$1:$D$95,0),5)</f>
        <v>1.7893440000000003</v>
      </c>
      <c r="T9" s="29">
        <f>INDEX(Roundwood_transp._input!$D$1:$M$95,MATCH('3.LCIA'!T$8,Roundwood_transp._input!$D$1:$D$95,0),5)</f>
        <v>1.7893440000000003</v>
      </c>
      <c r="U9" s="29">
        <f>INDEX(Roundwood_transp._input!$D$1:$M$95,MATCH('3.LCIA'!U$8,Roundwood_transp._input!$D$1:$D$95,0),5)</f>
        <v>1.7088447999999998</v>
      </c>
      <c r="V9" s="29">
        <f>INDEX(Roundwood_transp._input!$D$1:$M$95,MATCH('3.LCIA'!V$8,Roundwood_transp._input!$D$1:$D$95,0),5)</f>
        <v>1.7088447999999998</v>
      </c>
      <c r="W9" s="29">
        <f>INDEX(Roundwood_transp._input!$D$1:$M$95,MATCH('3.LCIA'!W$8,Roundwood_transp._input!$D$1:$D$95,0),5)</f>
        <v>1.7088447999999998</v>
      </c>
      <c r="X9" s="29">
        <f>INDEX(Roundwood_transp._input!$D$1:$M$95,MATCH('3.LCIA'!X$8,Roundwood_transp._input!$D$1:$D$95,0),5)</f>
        <v>1.7088447999999998</v>
      </c>
      <c r="Y9" s="29">
        <f>INDEX(Roundwood_transp._input!$D$1:$M$95,MATCH('3.LCIA'!Y$8,Roundwood_transp._input!$D$1:$D$95,0),5)</f>
        <v>1.7088447999999998</v>
      </c>
      <c r="Z9" s="29">
        <f>INDEX(Roundwood_transp._input!$D$1:$M$95,MATCH('3.LCIA'!Z$8,Roundwood_transp._input!$D$1:$D$95,0),5)</f>
        <v>1.7088447999999998</v>
      </c>
      <c r="AA9" s="29">
        <f>INDEX(Roundwood_transp._input!$D$1:$M$95,MATCH('3.LCIA'!AA$8,Roundwood_transp._input!$D$1:$D$95,0),5)</f>
        <v>1.7088447999999998</v>
      </c>
      <c r="AB9" s="29">
        <f>INDEX(Roundwood_transp._input!$D$1:$M$95,MATCH('3.LCIA'!AB$8,Roundwood_transp._input!$D$1:$D$95,0),5)</f>
        <v>1.7088447999999998</v>
      </c>
      <c r="AC9" s="29">
        <f>INDEX(Roundwood_transp._input!$D$1:$M$95,MATCH('3.LCIA'!AC$8,Roundwood_transp._input!$D$1:$D$95,0),5)</f>
        <v>1.7088447999999998</v>
      </c>
      <c r="AD9" s="29">
        <f>INDEX(Roundwood_transp._input!$D$1:$M$95,MATCH('3.LCIA'!AD$8,Roundwood_transp._input!$D$1:$D$95,0),5)</f>
        <v>1.5808</v>
      </c>
      <c r="AE9" s="29">
        <f>INDEX(Roundwood_transp._input!$D$1:$M$95,MATCH('3.LCIA'!AE$8,Roundwood_transp._input!$D$1:$D$95,0),5)</f>
        <v>1.5808</v>
      </c>
      <c r="AF9" s="29">
        <f>INDEX(Roundwood_transp._input!$D$1:$M$95,MATCH('3.LCIA'!AF$8,Roundwood_transp._input!$D$1:$D$95,0),5)</f>
        <v>1.5808</v>
      </c>
      <c r="AG9" s="29">
        <f>INDEX(Roundwood_transp._input!$D$1:$M$95,MATCH('3.LCIA'!AG$8,Roundwood_transp._input!$D$1:$D$95,0),5)</f>
        <v>1.5808</v>
      </c>
      <c r="AH9" s="29">
        <f>INDEX(Roundwood_transp._input!$D$1:$M$95,MATCH('3.LCIA'!AH$8,Roundwood_transp._input!$D$1:$D$95,0),5)</f>
        <v>1.5808</v>
      </c>
      <c r="AI9" s="29">
        <f>INDEX(Roundwood_transp._input!$D$1:$M$95,MATCH('3.LCIA'!AI$8,Roundwood_transp._input!$D$1:$D$95,0),5)</f>
        <v>1.5808</v>
      </c>
      <c r="AJ9" s="29">
        <f>INDEX(Roundwood_transp._input!$D$1:$M$95,MATCH('3.LCIA'!AJ$8,Roundwood_transp._input!$D$1:$D$95,0),5)</f>
        <v>1.5808</v>
      </c>
      <c r="AK9" s="29">
        <f>INDEX(Roundwood_transp._input!$D$1:$M$95,MATCH('3.LCIA'!AK$8,Roundwood_transp._input!$D$1:$D$95,0),5)</f>
        <v>1.5808</v>
      </c>
      <c r="AL9" s="29">
        <f>INDEX(Roundwood_transp._input!$D$1:$M$95,MATCH('3.LCIA'!AL$8,Roundwood_transp._input!$D$1:$D$95,0),5)</f>
        <v>1.5808</v>
      </c>
      <c r="AM9" s="29">
        <f>INDEX(Roundwood_transp._input!$D$1:$M$95,MATCH('3.LCIA'!AM$8,Roundwood_transp._input!$D$1:$D$95,0),5)</f>
        <v>1.6568000000000001</v>
      </c>
      <c r="AN9" s="29">
        <f>INDEX(Roundwood_transp._input!$D$1:$M$95,MATCH('3.LCIA'!AN$8,Roundwood_transp._input!$D$1:$D$95,0),5)</f>
        <v>1.6568000000000001</v>
      </c>
      <c r="AO9" s="29">
        <f>INDEX(Roundwood_transp._input!$D$1:$M$95,MATCH('3.LCIA'!AO$8,Roundwood_transp._input!$D$1:$D$95,0),5)</f>
        <v>1.6568000000000001</v>
      </c>
      <c r="AP9" s="29">
        <f>INDEX(Roundwood_transp._input!$D$1:$M$95,MATCH('3.LCIA'!AP$8,Roundwood_transp._input!$D$1:$D$95,0),5)</f>
        <v>1.6568000000000001</v>
      </c>
      <c r="AQ9" s="29">
        <f>INDEX(Roundwood_transp._input!$D$1:$M$95,MATCH('3.LCIA'!AQ$8,Roundwood_transp._input!$D$1:$D$95,0),5)</f>
        <v>1.6568000000000001</v>
      </c>
      <c r="AR9" s="29">
        <f>INDEX(Roundwood_transp._input!$D$1:$M$95,MATCH('3.LCIA'!AR$8,Roundwood_transp._input!$D$1:$D$95,0),5)</f>
        <v>1.6568000000000001</v>
      </c>
      <c r="AS9" s="29">
        <f>INDEX(Roundwood_transp._input!$D$1:$M$95,MATCH('3.LCIA'!AS$8,Roundwood_transp._input!$D$1:$D$95,0),5)</f>
        <v>1.6568000000000001</v>
      </c>
      <c r="AT9" s="29">
        <f>INDEX(Roundwood_transp._input!$D$1:$M$95,MATCH('3.LCIA'!AT$8,Roundwood_transp._input!$D$1:$D$95,0),5)</f>
        <v>1.6568000000000001</v>
      </c>
      <c r="AU9" s="29">
        <f>INDEX(Roundwood_transp._input!$D$1:$M$95,MATCH('3.LCIA'!AU$8,Roundwood_transp._input!$D$1:$D$95,0),5)</f>
        <v>1.6568000000000001</v>
      </c>
      <c r="AV9" s="29">
        <f>INDEX(Roundwood_transp._input!$D$1:$M$95,MATCH('3.LCIA'!AV$8,Roundwood_transp._input!$D$1:$D$95,0),5)</f>
        <v>1.5808</v>
      </c>
      <c r="AW9" s="29">
        <f>INDEX(Roundwood_transp._input!$D$1:$M$95,MATCH('3.LCIA'!AW$8,Roundwood_transp._input!$D$1:$D$95,0),5)</f>
        <v>1.5808</v>
      </c>
      <c r="AX9" s="29">
        <f>INDEX(Roundwood_transp._input!$D$1:$M$95,MATCH('3.LCIA'!AX$8,Roundwood_transp._input!$D$1:$D$95,0),5)</f>
        <v>1.5808</v>
      </c>
      <c r="AY9" s="29">
        <f>INDEX(Roundwood_transp._input!$D$1:$M$95,MATCH('3.LCIA'!AY$8,Roundwood_transp._input!$D$1:$D$95,0),5)</f>
        <v>1.5808</v>
      </c>
      <c r="AZ9" s="29">
        <f>INDEX(Roundwood_transp._input!$D$1:$M$95,MATCH('3.LCIA'!AZ$8,Roundwood_transp._input!$D$1:$D$95,0),5)</f>
        <v>1.5808</v>
      </c>
      <c r="BA9" s="29">
        <f>INDEX(Roundwood_transp._input!$D$1:$M$95,MATCH('3.LCIA'!BA$8,Roundwood_transp._input!$D$1:$D$95,0),5)</f>
        <v>1.5808</v>
      </c>
      <c r="BB9" s="29">
        <f>INDEX(Roundwood_transp._input!$D$1:$M$95,MATCH('3.LCIA'!BB$8,Roundwood_transp._input!$D$1:$D$95,0),5)</f>
        <v>1.5808</v>
      </c>
      <c r="BC9" s="29">
        <f>INDEX(Roundwood_transp._input!$D$1:$M$95,MATCH('3.LCIA'!BC$8,Roundwood_transp._input!$D$1:$D$95,0),5)</f>
        <v>1.5808</v>
      </c>
      <c r="BD9" s="29">
        <f>INDEX(Roundwood_transp._input!$D$1:$M$95,MATCH('3.LCIA'!BD$8,Roundwood_transp._input!$D$1:$D$95,0),5)</f>
        <v>1.5808</v>
      </c>
      <c r="BE9" s="29">
        <f>INDEX(Roundwood_transp._input!$D$1:$M$95,MATCH('3.LCIA'!BE$8,Roundwood_transp._input!$D$1:$D$95,0),5)</f>
        <v>1.6801200000000001</v>
      </c>
      <c r="BF9" s="29">
        <f>INDEX(Roundwood_transp._input!$D$1:$M$95,MATCH('3.LCIA'!BF$8,Roundwood_transp._input!$D$1:$D$95,0),5)</f>
        <v>1.6801200000000001</v>
      </c>
      <c r="BG9" s="29">
        <f>INDEX(Roundwood_transp._input!$D$1:$M$95,MATCH('3.LCIA'!BG$8,Roundwood_transp._input!$D$1:$D$95,0),5)</f>
        <v>1.6801200000000001</v>
      </c>
      <c r="BH9" s="29">
        <f>INDEX(Roundwood_transp._input!$D$1:$M$95,MATCH('3.LCIA'!BH$8,Roundwood_transp._input!$D$1:$D$95,0),5)</f>
        <v>1.6801200000000001</v>
      </c>
      <c r="BI9" s="29">
        <f>INDEX(Roundwood_transp._input!$D$1:$M$95,MATCH('3.LCIA'!BI$8,Roundwood_transp._input!$D$1:$D$95,0),5)</f>
        <v>1.6801200000000001</v>
      </c>
      <c r="BJ9" s="29">
        <f>INDEX(Roundwood_transp._input!$D$1:$M$95,MATCH('3.LCIA'!BJ$8,Roundwood_transp._input!$D$1:$D$95,0),5)</f>
        <v>1.6801200000000001</v>
      </c>
      <c r="BK9" s="29">
        <f>INDEX(Roundwood_transp._input!$D$1:$M$95,MATCH('3.LCIA'!BK$8,Roundwood_transp._input!$D$1:$D$95,0),5)</f>
        <v>1.6801200000000001</v>
      </c>
      <c r="BL9" s="29">
        <f>INDEX(Roundwood_transp._input!$D$1:$M$95,MATCH('3.LCIA'!BL$8,Roundwood_transp._input!$D$1:$D$95,0),5)</f>
        <v>1.6801200000000001</v>
      </c>
      <c r="BM9" s="29">
        <f>INDEX(Roundwood_transp._input!$D$1:$M$95,MATCH('3.LCIA'!BM$8,Roundwood_transp._input!$D$1:$D$95,0),5)</f>
        <v>1.6801200000000001</v>
      </c>
      <c r="BN9" s="29">
        <f>INDEX(Roundwood_transp._input!$D$1:$M$95,MATCH('3.LCIA'!BN$8,Roundwood_transp._input!$D$1:$D$95,0),5)</f>
        <v>1.7658000000000003</v>
      </c>
      <c r="BO9" s="29">
        <f>INDEX(Roundwood_transp._input!$D$1:$M$95,MATCH('3.LCIA'!BO$8,Roundwood_transp._input!$D$1:$D$95,0),5)</f>
        <v>1.7658000000000003</v>
      </c>
      <c r="BP9" s="29">
        <f>INDEX(Roundwood_transp._input!$D$1:$M$95,MATCH('3.LCIA'!BP$8,Roundwood_transp._input!$D$1:$D$95,0),5)</f>
        <v>1.7658000000000003</v>
      </c>
      <c r="BQ9" s="29">
        <f>INDEX(Roundwood_transp._input!$D$1:$M$95,MATCH('3.LCIA'!BQ$8,Roundwood_transp._input!$D$1:$D$95,0),5)</f>
        <v>1.7658000000000003</v>
      </c>
      <c r="BR9" s="29">
        <f>INDEX(Roundwood_transp._input!$D$1:$M$95,MATCH('3.LCIA'!BR$8,Roundwood_transp._input!$D$1:$D$95,0),5)</f>
        <v>1.7658000000000003</v>
      </c>
      <c r="BS9" s="29">
        <f>INDEX(Roundwood_transp._input!$D$1:$M$95,MATCH('3.LCIA'!BS$8,Roundwood_transp._input!$D$1:$D$95,0),5)</f>
        <v>1.7658000000000003</v>
      </c>
      <c r="BT9" s="29">
        <f>INDEX(Roundwood_transp._input!$D$1:$M$95,MATCH('3.LCIA'!BT$8,Roundwood_transp._input!$D$1:$D$95,0),5)</f>
        <v>1.7658000000000003</v>
      </c>
      <c r="BU9" s="29">
        <f>INDEX(Roundwood_transp._input!$D$1:$M$95,MATCH('3.LCIA'!BU$8,Roundwood_transp._input!$D$1:$D$95,0),5)</f>
        <v>1.7658000000000003</v>
      </c>
      <c r="BV9" s="29">
        <f>INDEX(Roundwood_transp._input!$D$1:$M$95,MATCH('3.LCIA'!BV$8,Roundwood_transp._input!$D$1:$D$95,0),5)</f>
        <v>1.7658000000000003</v>
      </c>
      <c r="BW9" s="29">
        <f>INDEX(Roundwood_transp._input!$D$1:$M$95,MATCH('3.LCIA'!BW$8,Roundwood_transp._input!$D$1:$D$95,0),5)</f>
        <v>1.6801200000000001</v>
      </c>
      <c r="BX9" s="29">
        <f>INDEX(Roundwood_transp._input!$D$1:$M$95,MATCH('3.LCIA'!BX$8,Roundwood_transp._input!$D$1:$D$95,0),5)</f>
        <v>1.6801200000000001</v>
      </c>
      <c r="BY9" s="29">
        <f>INDEX(Roundwood_transp._input!$D$1:$M$95,MATCH('3.LCIA'!BY$8,Roundwood_transp._input!$D$1:$D$95,0),5)</f>
        <v>1.6801200000000001</v>
      </c>
      <c r="BZ9" s="29">
        <f>INDEX(Roundwood_transp._input!$D$1:$M$95,MATCH('3.LCIA'!BZ$8,Roundwood_transp._input!$D$1:$D$95,0),5)</f>
        <v>1.6801200000000001</v>
      </c>
      <c r="CA9" s="29">
        <f>INDEX(Roundwood_transp._input!$D$1:$M$95,MATCH('3.LCIA'!CA$8,Roundwood_transp._input!$D$1:$D$95,0),5)</f>
        <v>1.6801200000000001</v>
      </c>
      <c r="CB9" s="29">
        <f>INDEX(Roundwood_transp._input!$D$1:$M$95,MATCH('3.LCIA'!CB$8,Roundwood_transp._input!$D$1:$D$95,0),5)</f>
        <v>1.6801200000000001</v>
      </c>
      <c r="CC9" s="29">
        <f>INDEX(Roundwood_transp._input!$D$1:$M$95,MATCH('3.LCIA'!CC$8,Roundwood_transp._input!$D$1:$D$95,0),5)</f>
        <v>1.6801200000000001</v>
      </c>
      <c r="CD9" s="29">
        <f>INDEX(Roundwood_transp._input!$D$1:$M$95,MATCH('3.LCIA'!CD$8,Roundwood_transp._input!$D$1:$D$95,0),5)</f>
        <v>1.6801200000000001</v>
      </c>
      <c r="CE9" s="29">
        <f>INDEX(Roundwood_transp._input!$D$1:$M$95,MATCH('3.LCIA'!CE$8,Roundwood_transp._input!$D$1:$D$95,0),5)</f>
        <v>1.6801200000000001</v>
      </c>
      <c r="CF9" s="29">
        <f>INDEX(Roundwood_transp._input!$D$1:$M$95,MATCH('3.LCIA'!CF$8,Roundwood_transp._input!$D$1:$D$95,0),5)</f>
        <v>1.56</v>
      </c>
      <c r="CG9" s="29">
        <f>INDEX(Roundwood_transp._input!$D$1:$M$95,MATCH('3.LCIA'!CG$8,Roundwood_transp._input!$D$1:$D$95,0),5)</f>
        <v>1.56</v>
      </c>
      <c r="CH9" s="29">
        <f>INDEX(Roundwood_transp._input!$D$1:$M$95,MATCH('3.LCIA'!CH$8,Roundwood_transp._input!$D$1:$D$95,0),5)</f>
        <v>1.56</v>
      </c>
      <c r="CI9" s="29">
        <f>INDEX(Roundwood_transp._input!$D$1:$M$95,MATCH('3.LCIA'!CI$8,Roundwood_transp._input!$D$1:$D$95,0),5)</f>
        <v>1.56</v>
      </c>
      <c r="CJ9" s="29">
        <f>INDEX(Roundwood_transp._input!$D$1:$M$95,MATCH('3.LCIA'!CJ$8,Roundwood_transp._input!$D$1:$D$95,0),5)</f>
        <v>1.56</v>
      </c>
      <c r="CK9" s="29">
        <f>INDEX(Roundwood_transp._input!$D$1:$M$95,MATCH('3.LCIA'!CK$8,Roundwood_transp._input!$D$1:$D$95,0),5)</f>
        <v>1.56</v>
      </c>
      <c r="CL9" s="29">
        <f>INDEX(Roundwood_transp._input!$D$1:$M$95,MATCH('3.LCIA'!CL$8,Roundwood_transp._input!$D$1:$D$95,0),5)</f>
        <v>1.56</v>
      </c>
      <c r="CM9" s="29">
        <f>INDEX(Roundwood_transp._input!$D$1:$M$95,MATCH('3.LCIA'!CM$8,Roundwood_transp._input!$D$1:$D$95,0),5)</f>
        <v>1.56</v>
      </c>
      <c r="CN9" s="29">
        <f>INDEX(Roundwood_transp._input!$D$1:$M$95,MATCH('3.LCIA'!CN$8,Roundwood_transp._input!$D$1:$D$95,0),5)</f>
        <v>1.56</v>
      </c>
      <c r="CO9" s="29">
        <f>INDEX(Roundwood_transp._input!$D$1:$M$95,MATCH('3.LCIA'!CO$8,Roundwood_transp._input!$D$1:$D$95,0),5)</f>
        <v>1.6350000000000002</v>
      </c>
      <c r="CP9" s="29">
        <f>INDEX(Roundwood_transp._input!$D$1:$M$95,MATCH('3.LCIA'!CP$8,Roundwood_transp._input!$D$1:$D$95,0),5)</f>
        <v>1.6350000000000002</v>
      </c>
      <c r="CQ9" s="29">
        <f>INDEX(Roundwood_transp._input!$D$1:$M$95,MATCH('3.LCIA'!CQ$8,Roundwood_transp._input!$D$1:$D$95,0),5)</f>
        <v>1.6350000000000002</v>
      </c>
      <c r="CR9" s="29">
        <f>INDEX(Roundwood_transp._input!$D$1:$M$95,MATCH('3.LCIA'!CR$8,Roundwood_transp._input!$D$1:$D$95,0),5)</f>
        <v>1.6350000000000002</v>
      </c>
      <c r="CS9" s="29">
        <f>INDEX(Roundwood_transp._input!$D$1:$M$95,MATCH('3.LCIA'!CS$8,Roundwood_transp._input!$D$1:$D$95,0),5)</f>
        <v>1.6350000000000002</v>
      </c>
      <c r="CT9" s="29">
        <f>INDEX(Roundwood_transp._input!$D$1:$M$95,MATCH('3.LCIA'!CT$8,Roundwood_transp._input!$D$1:$D$95,0),5)</f>
        <v>1.6350000000000002</v>
      </c>
      <c r="CU9" s="29">
        <f>INDEX(Roundwood_transp._input!$D$1:$M$95,MATCH('3.LCIA'!CU$8,Roundwood_transp._input!$D$1:$D$95,0),5)</f>
        <v>1.6350000000000002</v>
      </c>
      <c r="CV9" s="29">
        <f>INDEX(Roundwood_transp._input!$D$1:$M$95,MATCH('3.LCIA'!CV$8,Roundwood_transp._input!$D$1:$D$95,0),5)</f>
        <v>1.6350000000000002</v>
      </c>
      <c r="CW9" s="29">
        <f>INDEX(Roundwood_transp._input!$D$1:$M$95,MATCH('3.LCIA'!CW$8,Roundwood_transp._input!$D$1:$D$95,0),5)</f>
        <v>1.6350000000000002</v>
      </c>
      <c r="CX9" s="29">
        <f>INDEX(Roundwood_transp._input!$D$1:$M$95,MATCH('3.LCIA'!CX$8,Roundwood_transp._input!$D$1:$D$95,0),5)</f>
        <v>1.56</v>
      </c>
      <c r="CY9" s="29">
        <f>INDEX(Roundwood_transp._input!$D$1:$M$95,MATCH('3.LCIA'!CY$8,Roundwood_transp._input!$D$1:$D$95,0),5)</f>
        <v>1.56</v>
      </c>
      <c r="CZ9" s="29">
        <f>INDEX(Roundwood_transp._input!$D$1:$M$95,MATCH('3.LCIA'!CZ$8,Roundwood_transp._input!$D$1:$D$95,0),5)</f>
        <v>1.56</v>
      </c>
      <c r="DA9" s="29">
        <f>INDEX(Roundwood_transp._input!$D$1:$M$95,MATCH('3.LCIA'!DA$8,Roundwood_transp._input!$D$1:$D$95,0),5)</f>
        <v>1.56</v>
      </c>
      <c r="DB9" s="29">
        <f>INDEX(Roundwood_transp._input!$D$1:$M$95,MATCH('3.LCIA'!DB$8,Roundwood_transp._input!$D$1:$D$95,0),5)</f>
        <v>1.56</v>
      </c>
      <c r="DC9" s="29">
        <f>INDEX(Roundwood_transp._input!$D$1:$M$95,MATCH('3.LCIA'!DC$8,Roundwood_transp._input!$D$1:$D$95,0),5)</f>
        <v>1.56</v>
      </c>
      <c r="DD9" s="29">
        <f>INDEX(Roundwood_transp._input!$D$1:$M$95,MATCH('3.LCIA'!DD$8,Roundwood_transp._input!$D$1:$D$95,0),5)</f>
        <v>1.56</v>
      </c>
      <c r="DE9" s="29">
        <f>INDEX(Roundwood_transp._input!$D$1:$M$95,MATCH('3.LCIA'!DE$8,Roundwood_transp._input!$D$1:$D$95,0),5)</f>
        <v>1.56</v>
      </c>
      <c r="DF9" s="29">
        <f>INDEX(Roundwood_transp._input!$D$1:$M$95,MATCH('3.LCIA'!DF$8,Roundwood_transp._input!$D$1:$D$95,0),5)</f>
        <v>1.56</v>
      </c>
      <c r="DG9" s="29" t="e">
        <f>INDEX(Roundwood_transp._input!$D$1:$M$95,MATCH('3.LCIA'!DG$8,Roundwood_transp._input!$D$1:$D$95,0),5)</f>
        <v>#VALUE!</v>
      </c>
      <c r="DH9" s="29" t="e">
        <f>INDEX(Roundwood_transp._input!$D$1:$M$95,MATCH('3.LCIA'!DH$8,Roundwood_transp._input!$D$1:$D$95,0),5)</f>
        <v>#VALUE!</v>
      </c>
      <c r="DI9" s="29">
        <f>INDEX(Roundwood_transp._input!$D$1:$M$95,MATCH('3.LCIA'!DI$8,Roundwood_transp._input!$D$1:$D$95,0),5)</f>
        <v>1.7515264000000001</v>
      </c>
      <c r="DJ9" s="29">
        <f>INDEX(Roundwood_transp._input!$D$1:$M$95,MATCH('3.LCIA'!DJ$8,Roundwood_transp._input!$D$1:$D$95,0),5)</f>
        <v>1.7515264000000001</v>
      </c>
      <c r="DK9" s="29">
        <f>INDEX(Roundwood_transp._input!$D$1:$M$95,MATCH('3.LCIA'!DK$8,Roundwood_transp._input!$D$1:$D$95,0),5)</f>
        <v>1.7515264000000001</v>
      </c>
      <c r="DL9" s="29">
        <f>INDEX(Roundwood_transp._input!$D$1:$M$95,MATCH('3.LCIA'!DL$8,Roundwood_transp._input!$D$1:$D$95,0),5)</f>
        <v>1.7515264000000001</v>
      </c>
      <c r="DM9" s="29">
        <f>INDEX(Roundwood_transp._input!$D$1:$M$95,MATCH('3.LCIA'!DM$8,Roundwood_transp._input!$D$1:$D$95,0),5)</f>
        <v>1.7515264000000001</v>
      </c>
      <c r="DN9" s="29">
        <f>INDEX(Roundwood_transp._input!$D$1:$M$95,MATCH('3.LCIA'!DN$8,Roundwood_transp._input!$D$1:$D$95,0),5)</f>
        <v>1.7515264000000001</v>
      </c>
      <c r="DO9" s="29">
        <f>INDEX(Roundwood_transp._input!$D$1:$M$95,MATCH('3.LCIA'!DO$8,Roundwood_transp._input!$D$1:$D$95,0),5)</f>
        <v>1.7515264000000001</v>
      </c>
      <c r="DP9" s="29">
        <f>INDEX(Roundwood_transp._input!$D$1:$M$95,MATCH('3.LCIA'!DP$8,Roundwood_transp._input!$D$1:$D$95,0),5)</f>
        <v>1.7515264000000001</v>
      </c>
      <c r="DQ9" s="29">
        <f>INDEX(Roundwood_transp._input!$D$1:$M$95,MATCH('3.LCIA'!DQ$8,Roundwood_transp._input!$D$1:$D$95,0),5)</f>
        <v>1.7515264000000001</v>
      </c>
      <c r="DR9" s="29">
        <f>INDEX(Roundwood_transp._input!$D$1:$M$95,MATCH('3.LCIA'!DR$8,Roundwood_transp._input!$D$1:$D$95,0),5)</f>
        <v>1.8390480000000002</v>
      </c>
      <c r="DS9" s="29">
        <f>INDEX(Roundwood_transp._input!$D$1:$M$95,MATCH('3.LCIA'!DS$8,Roundwood_transp._input!$D$1:$D$95,0),5)</f>
        <v>1.8390480000000002</v>
      </c>
      <c r="DT9" s="29">
        <f>INDEX(Roundwood_transp._input!$D$1:$M$95,MATCH('3.LCIA'!DT$8,Roundwood_transp._input!$D$1:$D$95,0),5)</f>
        <v>1.8390480000000002</v>
      </c>
      <c r="DU9" s="29">
        <f>INDEX(Roundwood_transp._input!$D$1:$M$95,MATCH('3.LCIA'!DU$8,Roundwood_transp._input!$D$1:$D$95,0),5)</f>
        <v>1.8390480000000002</v>
      </c>
      <c r="DV9" s="29">
        <f>INDEX(Roundwood_transp._input!$D$1:$M$95,MATCH('3.LCIA'!DV$8,Roundwood_transp._input!$D$1:$D$95,0),5)</f>
        <v>1.8390480000000002</v>
      </c>
      <c r="DW9" s="29">
        <f>INDEX(Roundwood_transp._input!$D$1:$M$95,MATCH('3.LCIA'!DW$8,Roundwood_transp._input!$D$1:$D$95,0),5)</f>
        <v>1.8390480000000002</v>
      </c>
      <c r="DX9" s="29">
        <f>INDEX(Roundwood_transp._input!$D$1:$M$95,MATCH('3.LCIA'!DX$8,Roundwood_transp._input!$D$1:$D$95,0),5)</f>
        <v>1.8390480000000002</v>
      </c>
      <c r="DY9" s="29">
        <f>INDEX(Roundwood_transp._input!$D$1:$M$95,MATCH('3.LCIA'!DY$8,Roundwood_transp._input!$D$1:$D$95,0),5)</f>
        <v>1.8390480000000002</v>
      </c>
      <c r="DZ9" s="29">
        <f>INDEX(Roundwood_transp._input!$D$1:$M$95,MATCH('3.LCIA'!DZ$8,Roundwood_transp._input!$D$1:$D$95,0),5)</f>
        <v>1.8390480000000002</v>
      </c>
      <c r="EA9" s="29">
        <f>INDEX(Roundwood_transp._input!$D$1:$M$95,MATCH('3.LCIA'!EA$8,Roundwood_transp._input!$D$1:$D$95,0),5)</f>
        <v>1.7515264000000001</v>
      </c>
      <c r="EB9" s="29">
        <f>INDEX(Roundwood_transp._input!$D$1:$M$95,MATCH('3.LCIA'!EB$8,Roundwood_transp._input!$D$1:$D$95,0),5)</f>
        <v>1.7515264000000001</v>
      </c>
      <c r="EC9" s="29">
        <f>INDEX(Roundwood_transp._input!$D$1:$M$95,MATCH('3.LCIA'!EC$8,Roundwood_transp._input!$D$1:$D$95,0),5)</f>
        <v>1.7515264000000001</v>
      </c>
      <c r="ED9" s="29">
        <f>INDEX(Roundwood_transp._input!$D$1:$M$95,MATCH('3.LCIA'!ED$8,Roundwood_transp._input!$D$1:$D$95,0),5)</f>
        <v>1.7515264000000001</v>
      </c>
      <c r="EE9" s="29">
        <f>INDEX(Roundwood_transp._input!$D$1:$M$95,MATCH('3.LCIA'!EE$8,Roundwood_transp._input!$D$1:$D$95,0),5)</f>
        <v>1.7515264000000001</v>
      </c>
      <c r="EF9" s="29">
        <f>INDEX(Roundwood_transp._input!$D$1:$M$95,MATCH('3.LCIA'!EF$8,Roundwood_transp._input!$D$1:$D$95,0),5)</f>
        <v>1.7515264000000001</v>
      </c>
      <c r="EG9" s="29">
        <f>INDEX(Roundwood_transp._input!$D$1:$M$95,MATCH('3.LCIA'!EG$8,Roundwood_transp._input!$D$1:$D$95,0),5)</f>
        <v>1.7515264000000001</v>
      </c>
      <c r="EH9" s="29">
        <f>INDEX(Roundwood_transp._input!$D$1:$M$95,MATCH('3.LCIA'!EH$8,Roundwood_transp._input!$D$1:$D$95,0),5)</f>
        <v>1.7515264000000001</v>
      </c>
      <c r="EI9" s="29">
        <f>INDEX(Roundwood_transp._input!$D$1:$M$95,MATCH('3.LCIA'!EI$8,Roundwood_transp._input!$D$1:$D$95,0),5)</f>
        <v>1.7515264000000001</v>
      </c>
      <c r="EJ9" s="29">
        <f>INDEX(Roundwood_transp._input!$D$1:$M$95,MATCH('3.LCIA'!EJ$8,Roundwood_transp._input!$D$1:$D$95,0),5)</f>
        <v>1.5808</v>
      </c>
      <c r="EK9" s="29">
        <f>INDEX(Roundwood_transp._input!$D$1:$M$95,MATCH('3.LCIA'!EK$8,Roundwood_transp._input!$D$1:$D$95,0),5)</f>
        <v>1.5808</v>
      </c>
      <c r="EL9" s="29">
        <f>INDEX(Roundwood_transp._input!$D$1:$M$95,MATCH('3.LCIA'!EL$8,Roundwood_transp._input!$D$1:$D$95,0),5)</f>
        <v>1.5808</v>
      </c>
      <c r="EM9" s="29">
        <f>INDEX(Roundwood_transp._input!$D$1:$M$95,MATCH('3.LCIA'!EM$8,Roundwood_transp._input!$D$1:$D$95,0),5)</f>
        <v>1.5808</v>
      </c>
      <c r="EN9" s="29">
        <f>INDEX(Roundwood_transp._input!$D$1:$M$95,MATCH('3.LCIA'!EN$8,Roundwood_transp._input!$D$1:$D$95,0),5)</f>
        <v>1.5808</v>
      </c>
      <c r="EO9" s="29">
        <f>INDEX(Roundwood_transp._input!$D$1:$M$95,MATCH('3.LCIA'!EO$8,Roundwood_transp._input!$D$1:$D$95,0),5)</f>
        <v>1.5808</v>
      </c>
      <c r="EP9" s="29">
        <f>INDEX(Roundwood_transp._input!$D$1:$M$95,MATCH('3.LCIA'!EP$8,Roundwood_transp._input!$D$1:$D$95,0),5)</f>
        <v>1.5808</v>
      </c>
      <c r="EQ9" s="29">
        <f>INDEX(Roundwood_transp._input!$D$1:$M$95,MATCH('3.LCIA'!EQ$8,Roundwood_transp._input!$D$1:$D$95,0),5)</f>
        <v>1.5808</v>
      </c>
      <c r="ER9" s="29">
        <f>INDEX(Roundwood_transp._input!$D$1:$M$95,MATCH('3.LCIA'!ER$8,Roundwood_transp._input!$D$1:$D$95,0),5)</f>
        <v>1.5808</v>
      </c>
      <c r="ES9" s="29">
        <f>INDEX(Roundwood_transp._input!$D$1:$M$95,MATCH('3.LCIA'!ES$8,Roundwood_transp._input!$D$1:$D$95,0),5)</f>
        <v>1.6568000000000001</v>
      </c>
      <c r="ET9" s="29">
        <f>INDEX(Roundwood_transp._input!$D$1:$M$95,MATCH('3.LCIA'!ET$8,Roundwood_transp._input!$D$1:$D$95,0),5)</f>
        <v>1.6568000000000001</v>
      </c>
      <c r="EU9" s="29">
        <f>INDEX(Roundwood_transp._input!$D$1:$M$95,MATCH('3.LCIA'!EU$8,Roundwood_transp._input!$D$1:$D$95,0),5)</f>
        <v>1.6568000000000001</v>
      </c>
      <c r="EV9" s="29">
        <f>INDEX(Roundwood_transp._input!$D$1:$M$95,MATCH('3.LCIA'!EV$8,Roundwood_transp._input!$D$1:$D$95,0),5)</f>
        <v>1.6568000000000001</v>
      </c>
      <c r="EW9" s="29">
        <f>INDEX(Roundwood_transp._input!$D$1:$M$95,MATCH('3.LCIA'!EW$8,Roundwood_transp._input!$D$1:$D$95,0),5)</f>
        <v>1.6568000000000001</v>
      </c>
      <c r="EX9" s="29">
        <f>INDEX(Roundwood_transp._input!$D$1:$M$95,MATCH('3.LCIA'!EX$8,Roundwood_transp._input!$D$1:$D$95,0),5)</f>
        <v>1.6568000000000001</v>
      </c>
      <c r="EY9" s="29">
        <f>INDEX(Roundwood_transp._input!$D$1:$M$95,MATCH('3.LCIA'!EY$8,Roundwood_transp._input!$D$1:$D$95,0),5)</f>
        <v>1.6568000000000001</v>
      </c>
      <c r="EZ9" s="29">
        <f>INDEX(Roundwood_transp._input!$D$1:$M$95,MATCH('3.LCIA'!EZ$8,Roundwood_transp._input!$D$1:$D$95,0),5)</f>
        <v>1.6568000000000001</v>
      </c>
      <c r="FA9" s="29">
        <f>INDEX(Roundwood_transp._input!$D$1:$M$95,MATCH('3.LCIA'!FA$8,Roundwood_transp._input!$D$1:$D$95,0),5)</f>
        <v>1.6568000000000001</v>
      </c>
      <c r="FB9" s="29">
        <f>INDEX(Roundwood_transp._input!$D$1:$M$95,MATCH('3.LCIA'!FB$8,Roundwood_transp._input!$D$1:$D$95,0),5)</f>
        <v>1.5808</v>
      </c>
      <c r="FC9" s="29">
        <f>INDEX(Roundwood_transp._input!$D$1:$M$95,MATCH('3.LCIA'!FC$8,Roundwood_transp._input!$D$1:$D$95,0),5)</f>
        <v>1.5808</v>
      </c>
      <c r="FD9" s="29">
        <f>INDEX(Roundwood_transp._input!$D$1:$M$95,MATCH('3.LCIA'!FD$8,Roundwood_transp._input!$D$1:$D$95,0),5)</f>
        <v>1.5808</v>
      </c>
      <c r="FE9" s="29">
        <f>INDEX(Roundwood_transp._input!$D$1:$M$95,MATCH('3.LCIA'!FE$8,Roundwood_transp._input!$D$1:$D$95,0),5)</f>
        <v>1.5808</v>
      </c>
      <c r="FF9" s="29">
        <f>INDEX(Roundwood_transp._input!$D$1:$M$95,MATCH('3.LCIA'!FF$8,Roundwood_transp._input!$D$1:$D$95,0),5)</f>
        <v>1.5808</v>
      </c>
      <c r="FG9" s="29">
        <f>INDEX(Roundwood_transp._input!$D$1:$M$95,MATCH('3.LCIA'!FG$8,Roundwood_transp._input!$D$1:$D$95,0),5)</f>
        <v>1.5808</v>
      </c>
      <c r="FH9" s="29">
        <f>INDEX(Roundwood_transp._input!$D$1:$M$95,MATCH('3.LCIA'!FH$8,Roundwood_transp._input!$D$1:$D$95,0),5)</f>
        <v>1.5808</v>
      </c>
      <c r="FI9" s="29">
        <f>INDEX(Roundwood_transp._input!$D$1:$M$95,MATCH('3.LCIA'!FI$8,Roundwood_transp._input!$D$1:$D$95,0),5)</f>
        <v>1.5808</v>
      </c>
      <c r="FJ9" s="29">
        <f>INDEX(Roundwood_transp._input!$D$1:$M$95,MATCH('3.LCIA'!FJ$8,Roundwood_transp._input!$D$1:$D$95,0),5)</f>
        <v>1.5808</v>
      </c>
      <c r="FK9" s="29">
        <f>INDEX(Roundwood_transp._input!$D$1:$M$95,MATCH('3.LCIA'!FK$8,Roundwood_transp._input!$D$1:$D$95,0),5)</f>
        <v>1.72068</v>
      </c>
      <c r="FL9" s="29">
        <f>INDEX(Roundwood_transp._input!$D$1:$M$95,MATCH('3.LCIA'!FL$8,Roundwood_transp._input!$D$1:$D$95,0),5)</f>
        <v>1.72068</v>
      </c>
      <c r="FM9" s="29">
        <f>INDEX(Roundwood_transp._input!$D$1:$M$95,MATCH('3.LCIA'!FM$8,Roundwood_transp._input!$D$1:$D$95,0),5)</f>
        <v>1.72068</v>
      </c>
      <c r="FN9" s="29">
        <f>INDEX(Roundwood_transp._input!$D$1:$M$95,MATCH('3.LCIA'!FN$8,Roundwood_transp._input!$D$1:$D$95,0),5)</f>
        <v>1.72068</v>
      </c>
      <c r="FO9" s="29">
        <f>INDEX(Roundwood_transp._input!$D$1:$M$95,MATCH('3.LCIA'!FO$8,Roundwood_transp._input!$D$1:$D$95,0),5)</f>
        <v>1.72068</v>
      </c>
      <c r="FP9" s="29">
        <f>INDEX(Roundwood_transp._input!$D$1:$M$95,MATCH('3.LCIA'!FP$8,Roundwood_transp._input!$D$1:$D$95,0),5)</f>
        <v>1.72068</v>
      </c>
      <c r="FQ9" s="29">
        <f>INDEX(Roundwood_transp._input!$D$1:$M$95,MATCH('3.LCIA'!FQ$8,Roundwood_transp._input!$D$1:$D$95,0),5)</f>
        <v>1.72068</v>
      </c>
      <c r="FR9" s="29">
        <f>INDEX(Roundwood_transp._input!$D$1:$M$95,MATCH('3.LCIA'!FR$8,Roundwood_transp._input!$D$1:$D$95,0),5)</f>
        <v>1.72068</v>
      </c>
      <c r="FS9" s="29">
        <f>INDEX(Roundwood_transp._input!$D$1:$M$95,MATCH('3.LCIA'!FS$8,Roundwood_transp._input!$D$1:$D$95,0),5)</f>
        <v>1.72068</v>
      </c>
      <c r="FT9" s="29">
        <f>INDEX(Roundwood_transp._input!$D$1:$M$95,MATCH('3.LCIA'!FT$8,Roundwood_transp._input!$D$1:$D$95,0),5)</f>
        <v>1.7985000000000004</v>
      </c>
      <c r="FU9" s="29">
        <f>INDEX(Roundwood_transp._input!$D$1:$M$95,MATCH('3.LCIA'!FU$8,Roundwood_transp._input!$D$1:$D$95,0),5)</f>
        <v>1.7985000000000004</v>
      </c>
      <c r="FV9" s="29">
        <f>INDEX(Roundwood_transp._input!$D$1:$M$95,MATCH('3.LCIA'!FV$8,Roundwood_transp._input!$D$1:$D$95,0),5)</f>
        <v>1.7985000000000004</v>
      </c>
      <c r="FW9" s="29">
        <f>INDEX(Roundwood_transp._input!$D$1:$M$95,MATCH('3.LCIA'!FW$8,Roundwood_transp._input!$D$1:$D$95,0),5)</f>
        <v>1.7985000000000004</v>
      </c>
      <c r="FX9" s="29">
        <f>INDEX(Roundwood_transp._input!$D$1:$M$95,MATCH('3.LCIA'!FX$8,Roundwood_transp._input!$D$1:$D$95,0),5)</f>
        <v>1.7985000000000004</v>
      </c>
      <c r="FY9" s="29">
        <f>INDEX(Roundwood_transp._input!$D$1:$M$95,MATCH('3.LCIA'!FY$8,Roundwood_transp._input!$D$1:$D$95,0),5)</f>
        <v>1.7985000000000004</v>
      </c>
      <c r="FZ9" s="29">
        <f>INDEX(Roundwood_transp._input!$D$1:$M$95,MATCH('3.LCIA'!FZ$8,Roundwood_transp._input!$D$1:$D$95,0),5)</f>
        <v>1.7985000000000004</v>
      </c>
      <c r="GA9" s="29">
        <f>INDEX(Roundwood_transp._input!$D$1:$M$95,MATCH('3.LCIA'!GA$8,Roundwood_transp._input!$D$1:$D$95,0),5)</f>
        <v>1.7985000000000004</v>
      </c>
      <c r="GB9" s="29" t="e">
        <f>INDEX(Roundwood_transp._input!$D$1:$M$95,MATCH('3.LCIA'!GB$8,Roundwood_transp._input!$D$1:$D$95,0),5)</f>
        <v>#N/A</v>
      </c>
      <c r="GC9" s="29">
        <f>INDEX(Roundwood_transp._input!$D$1:$M$95,MATCH('3.LCIA'!GC$8,Roundwood_transp._input!$D$1:$D$95,0),5)</f>
        <v>1.72068</v>
      </c>
      <c r="GD9" s="29">
        <f>INDEX(Roundwood_transp._input!$D$1:$M$95,MATCH('3.LCIA'!GD$8,Roundwood_transp._input!$D$1:$D$95,0),5)</f>
        <v>1.72068</v>
      </c>
      <c r="GE9" s="29">
        <f>INDEX(Roundwood_transp._input!$D$1:$M$95,MATCH('3.LCIA'!GE$8,Roundwood_transp._input!$D$1:$D$95,0),5)</f>
        <v>1.72068</v>
      </c>
      <c r="GF9" s="29">
        <f>INDEX(Roundwood_transp._input!$D$1:$M$95,MATCH('3.LCIA'!GF$8,Roundwood_transp._input!$D$1:$D$95,0),5)</f>
        <v>1.72068</v>
      </c>
      <c r="GG9" s="29">
        <f>INDEX(Roundwood_transp._input!$D$1:$M$95,MATCH('3.LCIA'!GG$8,Roundwood_transp._input!$D$1:$D$95,0),5)</f>
        <v>1.72068</v>
      </c>
      <c r="GH9" s="29">
        <f>INDEX(Roundwood_transp._input!$D$1:$M$95,MATCH('3.LCIA'!GH$8,Roundwood_transp._input!$D$1:$D$95,0),5)</f>
        <v>1.72068</v>
      </c>
      <c r="GI9" s="29">
        <f>INDEX(Roundwood_transp._input!$D$1:$M$95,MATCH('3.LCIA'!GI$8,Roundwood_transp._input!$D$1:$D$95,0),5)</f>
        <v>1.72068</v>
      </c>
      <c r="GJ9" s="29">
        <f>INDEX(Roundwood_transp._input!$D$1:$M$95,MATCH('3.LCIA'!GJ$8,Roundwood_transp._input!$D$1:$D$95,0),5)</f>
        <v>1.72068</v>
      </c>
      <c r="GK9" s="29">
        <f>INDEX(Roundwood_transp._input!$D$1:$M$95,MATCH('3.LCIA'!GK$8,Roundwood_transp._input!$D$1:$D$95,0),5)</f>
        <v>1.72068</v>
      </c>
      <c r="GL9" s="29">
        <f>INDEX(Roundwood_transp._input!$D$1:$M$95,MATCH('3.LCIA'!GL$8,Roundwood_transp._input!$D$1:$D$95,0),5)</f>
        <v>1.56</v>
      </c>
      <c r="GM9" s="29">
        <f>INDEX(Roundwood_transp._input!$D$1:$M$95,MATCH('3.LCIA'!GM$8,Roundwood_transp._input!$D$1:$D$95,0),5)</f>
        <v>1.56</v>
      </c>
      <c r="GN9" s="29">
        <f>INDEX(Roundwood_transp._input!$D$1:$M$95,MATCH('3.LCIA'!GN$8,Roundwood_transp._input!$D$1:$D$95,0),5)</f>
        <v>1.56</v>
      </c>
      <c r="GO9" s="29">
        <f>INDEX(Roundwood_transp._input!$D$1:$M$95,MATCH('3.LCIA'!GO$8,Roundwood_transp._input!$D$1:$D$95,0),5)</f>
        <v>1.56</v>
      </c>
      <c r="GP9" s="29">
        <f>INDEX(Roundwood_transp._input!$D$1:$M$95,MATCH('3.LCIA'!GP$8,Roundwood_transp._input!$D$1:$D$95,0),5)</f>
        <v>1.56</v>
      </c>
      <c r="GQ9" s="29">
        <f>INDEX(Roundwood_transp._input!$D$1:$M$95,MATCH('3.LCIA'!GQ$8,Roundwood_transp._input!$D$1:$D$95,0),5)</f>
        <v>1.56</v>
      </c>
      <c r="GR9" s="29">
        <f>INDEX(Roundwood_transp._input!$D$1:$M$95,MATCH('3.LCIA'!GR$8,Roundwood_transp._input!$D$1:$D$95,0),5)</f>
        <v>1.56</v>
      </c>
      <c r="GS9" s="29">
        <f>INDEX(Roundwood_transp._input!$D$1:$M$95,MATCH('3.LCIA'!GS$8,Roundwood_transp._input!$D$1:$D$95,0),5)</f>
        <v>1.56</v>
      </c>
      <c r="GT9" s="29">
        <f>INDEX(Roundwood_transp._input!$D$1:$M$95,MATCH('3.LCIA'!GT$8,Roundwood_transp._input!$D$1:$D$95,0),5)</f>
        <v>1.56</v>
      </c>
      <c r="GU9" s="29">
        <f>INDEX(Roundwood_transp._input!$D$1:$M$95,MATCH('3.LCIA'!GU$8,Roundwood_transp._input!$D$1:$D$95,0),5)</f>
        <v>1.6350000000000002</v>
      </c>
      <c r="GV9" s="29">
        <f>INDEX(Roundwood_transp._input!$D$1:$M$95,MATCH('3.LCIA'!GV$8,Roundwood_transp._input!$D$1:$D$95,0),5)</f>
        <v>1.6350000000000002</v>
      </c>
      <c r="GW9" s="29">
        <f>INDEX(Roundwood_transp._input!$D$1:$M$95,MATCH('3.LCIA'!GW$8,Roundwood_transp._input!$D$1:$D$95,0),5)</f>
        <v>1.6350000000000002</v>
      </c>
      <c r="GX9" s="29">
        <f>INDEX(Roundwood_transp._input!$D$1:$M$95,MATCH('3.LCIA'!GX$8,Roundwood_transp._input!$D$1:$D$95,0),5)</f>
        <v>1.6350000000000002</v>
      </c>
      <c r="GY9" s="29">
        <f>INDEX(Roundwood_transp._input!$D$1:$M$95,MATCH('3.LCIA'!GY$8,Roundwood_transp._input!$D$1:$D$95,0),5)</f>
        <v>1.6350000000000002</v>
      </c>
      <c r="GZ9" s="29">
        <f>INDEX(Roundwood_transp._input!$D$1:$M$95,MATCH('3.LCIA'!GZ$8,Roundwood_transp._input!$D$1:$D$95,0),5)</f>
        <v>1.6350000000000002</v>
      </c>
      <c r="HA9" s="29">
        <f>INDEX(Roundwood_transp._input!$D$1:$M$95,MATCH('3.LCIA'!HA$8,Roundwood_transp._input!$D$1:$D$95,0),5)</f>
        <v>1.6350000000000002</v>
      </c>
      <c r="HB9" s="29">
        <f>INDEX(Roundwood_transp._input!$D$1:$M$95,MATCH('3.LCIA'!HB$8,Roundwood_transp._input!$D$1:$D$95,0),5)</f>
        <v>1.6350000000000002</v>
      </c>
      <c r="HC9" s="29">
        <f>INDEX(Roundwood_transp._input!$D$1:$M$95,MATCH('3.LCIA'!HC$8,Roundwood_transp._input!$D$1:$D$95,0),5)</f>
        <v>1.6350000000000002</v>
      </c>
      <c r="HD9" s="29">
        <f>INDEX(Roundwood_transp._input!$D$1:$M$95,MATCH('3.LCIA'!HD$8,Roundwood_transp._input!$D$1:$D$95,0),5)</f>
        <v>1.56</v>
      </c>
      <c r="HE9" s="29">
        <f>INDEX(Roundwood_transp._input!$D$1:$M$95,MATCH('3.LCIA'!HE$8,Roundwood_transp._input!$D$1:$D$95,0),5)</f>
        <v>1.56</v>
      </c>
      <c r="HF9" s="29">
        <f>INDEX(Roundwood_transp._input!$D$1:$M$95,MATCH('3.LCIA'!HF$8,Roundwood_transp._input!$D$1:$D$95,0),5)</f>
        <v>1.56</v>
      </c>
      <c r="HG9" s="29">
        <f>INDEX(Roundwood_transp._input!$D$1:$M$95,MATCH('3.LCIA'!HG$8,Roundwood_transp._input!$D$1:$D$95,0),5)</f>
        <v>1.56</v>
      </c>
      <c r="HH9" s="29">
        <f>INDEX(Roundwood_transp._input!$D$1:$M$95,MATCH('3.LCIA'!HH$8,Roundwood_transp._input!$D$1:$D$95,0),5)</f>
        <v>1.56</v>
      </c>
      <c r="HI9" s="29">
        <f>INDEX(Roundwood_transp._input!$D$1:$M$95,MATCH('3.LCIA'!HI$8,Roundwood_transp._input!$D$1:$D$95,0),5)</f>
        <v>1.56</v>
      </c>
      <c r="HJ9" s="29">
        <f>INDEX(Roundwood_transp._input!$D$1:$M$95,MATCH('3.LCIA'!HJ$8,Roundwood_transp._input!$D$1:$D$95,0),5)</f>
        <v>1.56</v>
      </c>
      <c r="HK9" s="29">
        <f>INDEX(Roundwood_transp._input!$D$1:$M$95,MATCH('3.LCIA'!HK$8,Roundwood_transp._input!$D$1:$D$95,0),5)</f>
        <v>1.56</v>
      </c>
      <c r="HL9" s="29">
        <f>INDEX(Roundwood_transp._input!$D$1:$M$95,MATCH('3.LCIA'!HL$8,Roundwood_transp._input!$D$1:$D$95,0),5)</f>
        <v>1.56</v>
      </c>
      <c r="HM9" s="29" t="e">
        <f>INDEX(Roundwood_transp._input!$D$1:$M$95,MATCH('3.LCIA'!HM$8,Roundwood_transp._input!$D$1:$D$95,0),5)</f>
        <v>#VALUE!</v>
      </c>
      <c r="HN9" s="29" t="e">
        <f>INDEX(Roundwood_transp._input!$D$1:$M$95,MATCH('3.LCIA'!HN$8,Roundwood_transp._input!$D$1:$D$95,0),5)</f>
        <v>#VALUE!</v>
      </c>
      <c r="HO9" s="29">
        <f>INDEX(Roundwood_transp._input!$D$1:$M$95,MATCH('3.LCIA'!HO$8,Roundwood_transp._input!$D$1:$D$95,0),5)</f>
        <v>1.6550975999999999</v>
      </c>
      <c r="HP9" s="29">
        <f>INDEX(Roundwood_transp._input!$D$1:$M$95,MATCH('3.LCIA'!HP$8,Roundwood_transp._input!$D$1:$D$95,0),5)</f>
        <v>1.6550975999999999</v>
      </c>
      <c r="HQ9" s="29">
        <f>INDEX(Roundwood_transp._input!$D$1:$M$95,MATCH('3.LCIA'!HQ$8,Roundwood_transp._input!$D$1:$D$95,0),5)</f>
        <v>1.6550975999999999</v>
      </c>
      <c r="HR9" s="29">
        <f>INDEX(Roundwood_transp._input!$D$1:$M$95,MATCH('3.LCIA'!HR$8,Roundwood_transp._input!$D$1:$D$95,0),5)</f>
        <v>1.6550975999999999</v>
      </c>
      <c r="HS9" s="29">
        <f>INDEX(Roundwood_transp._input!$D$1:$M$95,MATCH('3.LCIA'!HS$8,Roundwood_transp._input!$D$1:$D$95,0),5)</f>
        <v>1.6550975999999999</v>
      </c>
      <c r="HT9" s="29">
        <f>INDEX(Roundwood_transp._input!$D$1:$M$95,MATCH('3.LCIA'!HT$8,Roundwood_transp._input!$D$1:$D$95,0),5)</f>
        <v>1.6550975999999999</v>
      </c>
      <c r="HU9" s="29">
        <f>INDEX(Roundwood_transp._input!$D$1:$M$95,MATCH('3.LCIA'!HU$8,Roundwood_transp._input!$D$1:$D$95,0),5)</f>
        <v>1.6550975999999999</v>
      </c>
      <c r="HV9" s="29">
        <f>INDEX(Roundwood_transp._input!$D$1:$M$95,MATCH('3.LCIA'!HV$8,Roundwood_transp._input!$D$1:$D$95,0),5)</f>
        <v>1.6550975999999999</v>
      </c>
      <c r="HW9" s="29">
        <f>INDEX(Roundwood_transp._input!$D$1:$M$95,MATCH('3.LCIA'!HW$8,Roundwood_transp._input!$D$1:$D$95,0),5)</f>
        <v>1.6550975999999999</v>
      </c>
      <c r="HX9" s="29">
        <f>INDEX(Roundwood_transp._input!$D$1:$M$95,MATCH('3.LCIA'!HX$8,Roundwood_transp._input!$D$1:$D$95,0),5)</f>
        <v>1.7396400000000001</v>
      </c>
      <c r="HY9" s="29">
        <f>INDEX(Roundwood_transp._input!$D$1:$M$95,MATCH('3.LCIA'!HY$8,Roundwood_transp._input!$D$1:$D$95,0),5)</f>
        <v>1.7396400000000001</v>
      </c>
      <c r="HZ9" s="29">
        <f>INDEX(Roundwood_transp._input!$D$1:$M$95,MATCH('3.LCIA'!HZ$8,Roundwood_transp._input!$D$1:$D$95,0),5)</f>
        <v>1.7396400000000001</v>
      </c>
      <c r="IA9" s="29">
        <f>INDEX(Roundwood_transp._input!$D$1:$M$95,MATCH('3.LCIA'!IA$8,Roundwood_transp._input!$D$1:$D$95,0),5)</f>
        <v>1.7396400000000001</v>
      </c>
      <c r="IB9" s="29">
        <f>INDEX(Roundwood_transp._input!$D$1:$M$95,MATCH('3.LCIA'!IB$8,Roundwood_transp._input!$D$1:$D$95,0),5)</f>
        <v>1.7396400000000001</v>
      </c>
      <c r="IC9" s="29">
        <f>INDEX(Roundwood_transp._input!$D$1:$M$95,MATCH('3.LCIA'!IC$8,Roundwood_transp._input!$D$1:$D$95,0),5)</f>
        <v>1.7396400000000001</v>
      </c>
      <c r="ID9" s="29">
        <f>INDEX(Roundwood_transp._input!$D$1:$M$95,MATCH('3.LCIA'!ID$8,Roundwood_transp._input!$D$1:$D$95,0),5)</f>
        <v>1.7396400000000001</v>
      </c>
      <c r="IE9" s="29">
        <f>INDEX(Roundwood_transp._input!$D$1:$M$95,MATCH('3.LCIA'!IE$8,Roundwood_transp._input!$D$1:$D$95,0),5)</f>
        <v>1.7396400000000001</v>
      </c>
      <c r="IF9" s="29">
        <f>INDEX(Roundwood_transp._input!$D$1:$M$95,MATCH('3.LCIA'!IF$8,Roundwood_transp._input!$D$1:$D$95,0),5)</f>
        <v>1.7396400000000001</v>
      </c>
      <c r="IG9" s="29">
        <f>INDEX(Roundwood_transp._input!$D$1:$M$95,MATCH('3.LCIA'!IG$8,Roundwood_transp._input!$D$1:$D$95,0),5)</f>
        <v>1.6550975999999999</v>
      </c>
      <c r="IH9" s="29">
        <f>INDEX(Roundwood_transp._input!$D$1:$M$95,MATCH('3.LCIA'!IH$8,Roundwood_transp._input!$D$1:$D$95,0),5)</f>
        <v>1.6550975999999999</v>
      </c>
      <c r="II9" s="29">
        <f>INDEX(Roundwood_transp._input!$D$1:$M$95,MATCH('3.LCIA'!II$8,Roundwood_transp._input!$D$1:$D$95,0),5)</f>
        <v>1.6550975999999999</v>
      </c>
      <c r="IJ9" s="29">
        <f>INDEX(Roundwood_transp._input!$D$1:$M$95,MATCH('3.LCIA'!IJ$8,Roundwood_transp._input!$D$1:$D$95,0),5)</f>
        <v>1.6550975999999999</v>
      </c>
      <c r="IK9" s="29">
        <f>INDEX(Roundwood_transp._input!$D$1:$M$95,MATCH('3.LCIA'!IK$8,Roundwood_transp._input!$D$1:$D$95,0),5)</f>
        <v>1.6550975999999999</v>
      </c>
      <c r="IL9" s="29">
        <f>INDEX(Roundwood_transp._input!$D$1:$M$95,MATCH('3.LCIA'!IL$8,Roundwood_transp._input!$D$1:$D$95,0),5)</f>
        <v>1.6550975999999999</v>
      </c>
      <c r="IM9" s="29">
        <f>INDEX(Roundwood_transp._input!$D$1:$M$95,MATCH('3.LCIA'!IM$8,Roundwood_transp._input!$D$1:$D$95,0),5)</f>
        <v>1.6550975999999999</v>
      </c>
      <c r="IN9" s="29">
        <f>INDEX(Roundwood_transp._input!$D$1:$M$95,MATCH('3.LCIA'!IN$8,Roundwood_transp._input!$D$1:$D$95,0),5)</f>
        <v>1.6550975999999999</v>
      </c>
      <c r="IO9" s="29">
        <f>INDEX(Roundwood_transp._input!$D$1:$M$95,MATCH('3.LCIA'!IO$8,Roundwood_transp._input!$D$1:$D$95,0),5)</f>
        <v>1.6550975999999999</v>
      </c>
      <c r="IP9" s="29">
        <f>INDEX(Roundwood_transp._input!$D$1:$M$95,MATCH('3.LCIA'!IP$8,Roundwood_transp._input!$D$1:$D$95,0),5)</f>
        <v>1.5808</v>
      </c>
      <c r="IQ9" s="29">
        <f>INDEX(Roundwood_transp._input!$D$1:$M$95,MATCH('3.LCIA'!IQ$8,Roundwood_transp._input!$D$1:$D$95,0),5)</f>
        <v>1.5808</v>
      </c>
      <c r="IR9" s="29">
        <f>INDEX(Roundwood_transp._input!$D$1:$M$95,MATCH('3.LCIA'!IR$8,Roundwood_transp._input!$D$1:$D$95,0),5)</f>
        <v>1.5808</v>
      </c>
      <c r="IS9" s="29">
        <f>INDEX(Roundwood_transp._input!$D$1:$M$95,MATCH('3.LCIA'!IS$8,Roundwood_transp._input!$D$1:$D$95,0),5)</f>
        <v>1.5808</v>
      </c>
      <c r="IT9" s="29">
        <f>INDEX(Roundwood_transp._input!$D$1:$M$95,MATCH('3.LCIA'!IT$8,Roundwood_transp._input!$D$1:$D$95,0),5)</f>
        <v>1.5808</v>
      </c>
      <c r="IU9" s="29">
        <f>INDEX(Roundwood_transp._input!$D$1:$M$95,MATCH('3.LCIA'!IU$8,Roundwood_transp._input!$D$1:$D$95,0),5)</f>
        <v>1.5808</v>
      </c>
      <c r="IV9" s="29">
        <f>INDEX(Roundwood_transp._input!$D$1:$M$95,MATCH('3.LCIA'!IV$8,Roundwood_transp._input!$D$1:$D$95,0),5)</f>
        <v>1.5808</v>
      </c>
      <c r="IW9" s="29">
        <f>INDEX(Roundwood_transp._input!$D$1:$M$95,MATCH('3.LCIA'!IW$8,Roundwood_transp._input!$D$1:$D$95,0),5)</f>
        <v>1.5808</v>
      </c>
      <c r="IX9" s="29">
        <f>INDEX(Roundwood_transp._input!$D$1:$M$95,MATCH('3.LCIA'!IX$8,Roundwood_transp._input!$D$1:$D$95,0),5)</f>
        <v>1.5808</v>
      </c>
      <c r="IY9" s="29">
        <f>INDEX(Roundwood_transp._input!$D$1:$M$95,MATCH('3.LCIA'!IY$8,Roundwood_transp._input!$D$1:$D$95,0),5)</f>
        <v>1.6568000000000001</v>
      </c>
      <c r="IZ9" s="29">
        <f>INDEX(Roundwood_transp._input!$D$1:$M$95,MATCH('3.LCIA'!IZ$8,Roundwood_transp._input!$D$1:$D$95,0),5)</f>
        <v>1.6568000000000001</v>
      </c>
      <c r="JA9" s="29">
        <f>INDEX(Roundwood_transp._input!$D$1:$M$95,MATCH('3.LCIA'!JA$8,Roundwood_transp._input!$D$1:$D$95,0),5)</f>
        <v>1.6568000000000001</v>
      </c>
      <c r="JB9" s="29">
        <f>INDEX(Roundwood_transp._input!$D$1:$M$95,MATCH('3.LCIA'!JB$8,Roundwood_transp._input!$D$1:$D$95,0),5)</f>
        <v>1.6568000000000001</v>
      </c>
      <c r="JC9" s="29">
        <f>INDEX(Roundwood_transp._input!$D$1:$M$95,MATCH('3.LCIA'!JC$8,Roundwood_transp._input!$D$1:$D$95,0),5)</f>
        <v>1.6568000000000001</v>
      </c>
      <c r="JD9" s="29">
        <f>INDEX(Roundwood_transp._input!$D$1:$M$95,MATCH('3.LCIA'!JD$8,Roundwood_transp._input!$D$1:$D$95,0),5)</f>
        <v>1.6568000000000001</v>
      </c>
      <c r="JE9" s="29">
        <f>INDEX(Roundwood_transp._input!$D$1:$M$95,MATCH('3.LCIA'!JE$8,Roundwood_transp._input!$D$1:$D$95,0),5)</f>
        <v>1.6568000000000001</v>
      </c>
      <c r="JF9" s="29">
        <f>INDEX(Roundwood_transp._input!$D$1:$M$95,MATCH('3.LCIA'!JF$8,Roundwood_transp._input!$D$1:$D$95,0),5)</f>
        <v>1.6568000000000001</v>
      </c>
      <c r="JG9" s="29">
        <f>INDEX(Roundwood_transp._input!$D$1:$M$95,MATCH('3.LCIA'!JG$8,Roundwood_transp._input!$D$1:$D$95,0),5)</f>
        <v>1.6568000000000001</v>
      </c>
      <c r="JH9" s="29">
        <f>INDEX(Roundwood_transp._input!$D$1:$M$95,MATCH('3.LCIA'!JH$8,Roundwood_transp._input!$D$1:$D$95,0),5)</f>
        <v>1.5808</v>
      </c>
      <c r="JI9" s="29">
        <f>INDEX(Roundwood_transp._input!$D$1:$M$95,MATCH('3.LCIA'!JI$8,Roundwood_transp._input!$D$1:$D$95,0),5)</f>
        <v>1.5808</v>
      </c>
      <c r="JJ9" s="29">
        <f>INDEX(Roundwood_transp._input!$D$1:$M$95,MATCH('3.LCIA'!JJ$8,Roundwood_transp._input!$D$1:$D$95,0),5)</f>
        <v>1.5808</v>
      </c>
      <c r="JK9" s="29">
        <f>INDEX(Roundwood_transp._input!$D$1:$M$95,MATCH('3.LCIA'!JK$8,Roundwood_transp._input!$D$1:$D$95,0),5)</f>
        <v>1.5808</v>
      </c>
      <c r="JL9" s="29">
        <f>INDEX(Roundwood_transp._input!$D$1:$M$95,MATCH('3.LCIA'!JL$8,Roundwood_transp._input!$D$1:$D$95,0),5)</f>
        <v>1.5808</v>
      </c>
      <c r="JM9" s="29">
        <f>INDEX(Roundwood_transp._input!$D$1:$M$95,MATCH('3.LCIA'!JM$8,Roundwood_transp._input!$D$1:$D$95,0),5)</f>
        <v>1.5808</v>
      </c>
      <c r="JN9" s="29">
        <f>INDEX(Roundwood_transp._input!$D$1:$M$95,MATCH('3.LCIA'!JN$8,Roundwood_transp._input!$D$1:$D$95,0),5)</f>
        <v>1.5808</v>
      </c>
      <c r="JO9" s="29">
        <f>INDEX(Roundwood_transp._input!$D$1:$M$95,MATCH('3.LCIA'!JO$8,Roundwood_transp._input!$D$1:$D$95,0),5)</f>
        <v>1.5808</v>
      </c>
      <c r="JP9" s="29">
        <f>INDEX(Roundwood_transp._input!$D$1:$M$95,MATCH('3.LCIA'!JP$8,Roundwood_transp._input!$D$1:$D$95,0),5)</f>
        <v>1.5808</v>
      </c>
      <c r="JQ9" s="29">
        <f>INDEX(Roundwood_transp._input!$D$1:$M$95,MATCH('3.LCIA'!JQ$8,Roundwood_transp._input!$D$1:$D$95,0),5)</f>
        <v>1.6301999999999999</v>
      </c>
      <c r="JR9" s="29">
        <f>INDEX(Roundwood_transp._input!$D$1:$M$95,MATCH('3.LCIA'!JR$8,Roundwood_transp._input!$D$1:$D$95,0),5)</f>
        <v>1.6301999999999999</v>
      </c>
      <c r="JS9" s="29">
        <f>INDEX(Roundwood_transp._input!$D$1:$M$95,MATCH('3.LCIA'!JS$8,Roundwood_transp._input!$D$1:$D$95,0),5)</f>
        <v>1.6301999999999999</v>
      </c>
      <c r="JT9" s="29">
        <f>INDEX(Roundwood_transp._input!$D$1:$M$95,MATCH('3.LCIA'!JT$8,Roundwood_transp._input!$D$1:$D$95,0),5)</f>
        <v>1.6301999999999999</v>
      </c>
      <c r="JU9" s="29">
        <f>INDEX(Roundwood_transp._input!$D$1:$M$95,MATCH('3.LCIA'!JU$8,Roundwood_transp._input!$D$1:$D$95,0),5)</f>
        <v>1.6301999999999999</v>
      </c>
      <c r="JV9" s="29">
        <f>INDEX(Roundwood_transp._input!$D$1:$M$95,MATCH('3.LCIA'!JV$8,Roundwood_transp._input!$D$1:$D$95,0),5)</f>
        <v>1.6301999999999999</v>
      </c>
      <c r="JW9" s="29">
        <f>INDEX(Roundwood_transp._input!$D$1:$M$95,MATCH('3.LCIA'!JW$8,Roundwood_transp._input!$D$1:$D$95,0),5)</f>
        <v>1.6301999999999999</v>
      </c>
      <c r="JX9" s="29">
        <f>INDEX(Roundwood_transp._input!$D$1:$M$95,MATCH('3.LCIA'!JX$8,Roundwood_transp._input!$D$1:$D$95,0),5)</f>
        <v>1.6301999999999999</v>
      </c>
      <c r="JY9" s="29">
        <f>INDEX(Roundwood_transp._input!$D$1:$M$95,MATCH('3.LCIA'!JY$8,Roundwood_transp._input!$D$1:$D$95,0),5)</f>
        <v>1.6301999999999999</v>
      </c>
      <c r="JZ9" s="29">
        <f>INDEX(Roundwood_transp._input!$D$1:$M$95,MATCH('3.LCIA'!JZ$8,Roundwood_transp._input!$D$1:$D$95,0),5)</f>
        <v>1.7004000000000004</v>
      </c>
      <c r="KA9" s="29">
        <f>INDEX(Roundwood_transp._input!$D$1:$M$95,MATCH('3.LCIA'!KA$8,Roundwood_transp._input!$D$1:$D$95,0),5)</f>
        <v>1.7004000000000004</v>
      </c>
      <c r="KB9" s="29">
        <f>INDEX(Roundwood_transp._input!$D$1:$M$95,MATCH('3.LCIA'!KB$8,Roundwood_transp._input!$D$1:$D$95,0),5)</f>
        <v>1.7004000000000004</v>
      </c>
      <c r="KC9" s="29">
        <f>INDEX(Roundwood_transp._input!$D$1:$M$95,MATCH('3.LCIA'!KC$8,Roundwood_transp._input!$D$1:$D$95,0),5)</f>
        <v>1.7004000000000004</v>
      </c>
      <c r="KD9" s="29">
        <f>INDEX(Roundwood_transp._input!$D$1:$M$95,MATCH('3.LCIA'!KD$8,Roundwood_transp._input!$D$1:$D$95,0),5)</f>
        <v>1.7004000000000004</v>
      </c>
      <c r="KE9" s="29">
        <f>INDEX(Roundwood_transp._input!$D$1:$M$95,MATCH('3.LCIA'!KE$8,Roundwood_transp._input!$D$1:$D$95,0),5)</f>
        <v>1.7004000000000004</v>
      </c>
      <c r="KF9" s="29">
        <f>INDEX(Roundwood_transp._input!$D$1:$M$95,MATCH('3.LCIA'!KF$8,Roundwood_transp._input!$D$1:$D$95,0),5)</f>
        <v>1.7004000000000004</v>
      </c>
      <c r="KG9" s="29">
        <f>INDEX(Roundwood_transp._input!$D$1:$M$95,MATCH('3.LCIA'!KG$8,Roundwood_transp._input!$D$1:$D$95,0),5)</f>
        <v>1.7004000000000004</v>
      </c>
      <c r="KH9" s="29">
        <f>INDEX(Roundwood_transp._input!$D$1:$M$95,MATCH('3.LCIA'!KH$8,Roundwood_transp._input!$D$1:$D$95,0),5)</f>
        <v>1.7004000000000004</v>
      </c>
      <c r="KI9" s="29">
        <f>INDEX(Roundwood_transp._input!$D$1:$M$95,MATCH('3.LCIA'!KI$8,Roundwood_transp._input!$D$1:$D$95,0),5)</f>
        <v>1.6301999999999999</v>
      </c>
      <c r="KJ9" s="29">
        <f>INDEX(Roundwood_transp._input!$D$1:$M$95,MATCH('3.LCIA'!KJ$8,Roundwood_transp._input!$D$1:$D$95,0),5)</f>
        <v>1.6301999999999999</v>
      </c>
      <c r="KK9" s="29">
        <f>INDEX(Roundwood_transp._input!$D$1:$M$95,MATCH('3.LCIA'!KK$8,Roundwood_transp._input!$D$1:$D$95,0),5)</f>
        <v>1.6301999999999999</v>
      </c>
      <c r="KL9" s="29">
        <f>INDEX(Roundwood_transp._input!$D$1:$M$95,MATCH('3.LCIA'!KL$8,Roundwood_transp._input!$D$1:$D$95,0),5)</f>
        <v>1.6301999999999999</v>
      </c>
      <c r="KM9" s="29">
        <f>INDEX(Roundwood_transp._input!$D$1:$M$95,MATCH('3.LCIA'!KM$8,Roundwood_transp._input!$D$1:$D$95,0),5)</f>
        <v>1.6301999999999999</v>
      </c>
      <c r="KN9" s="29">
        <f>INDEX(Roundwood_transp._input!$D$1:$M$95,MATCH('3.LCIA'!KN$8,Roundwood_transp._input!$D$1:$D$95,0),5)</f>
        <v>1.6301999999999999</v>
      </c>
      <c r="KO9" s="29">
        <f>INDEX(Roundwood_transp._input!$D$1:$M$95,MATCH('3.LCIA'!KO$8,Roundwood_transp._input!$D$1:$D$95,0),5)</f>
        <v>1.6301999999999999</v>
      </c>
      <c r="KP9" s="29">
        <f>INDEX(Roundwood_transp._input!$D$1:$M$95,MATCH('3.LCIA'!KP$8,Roundwood_transp._input!$D$1:$D$95,0),5)</f>
        <v>1.6301999999999999</v>
      </c>
      <c r="KQ9" s="29">
        <f>INDEX(Roundwood_transp._input!$D$1:$M$95,MATCH('3.LCIA'!KQ$8,Roundwood_transp._input!$D$1:$D$95,0),5)</f>
        <v>1.6301999999999999</v>
      </c>
      <c r="KR9" s="29">
        <f>INDEX(Roundwood_transp._input!$D$1:$M$95,MATCH('3.LCIA'!KR$8,Roundwood_transp._input!$D$1:$D$95,0),5)</f>
        <v>1.56</v>
      </c>
      <c r="KS9" s="29">
        <f>INDEX(Roundwood_transp._input!$D$1:$M$95,MATCH('3.LCIA'!KS$8,Roundwood_transp._input!$D$1:$D$95,0),5)</f>
        <v>1.56</v>
      </c>
      <c r="KT9" s="29">
        <f>INDEX(Roundwood_transp._input!$D$1:$M$95,MATCH('3.LCIA'!KT$8,Roundwood_transp._input!$D$1:$D$95,0),5)</f>
        <v>1.56</v>
      </c>
      <c r="KU9" s="29">
        <f>INDEX(Roundwood_transp._input!$D$1:$M$95,MATCH('3.LCIA'!KU$8,Roundwood_transp._input!$D$1:$D$95,0),5)</f>
        <v>1.56</v>
      </c>
      <c r="KV9" s="29">
        <f>INDEX(Roundwood_transp._input!$D$1:$M$95,MATCH('3.LCIA'!KV$8,Roundwood_transp._input!$D$1:$D$95,0),5)</f>
        <v>1.56</v>
      </c>
      <c r="KW9" s="29">
        <f>INDEX(Roundwood_transp._input!$D$1:$M$95,MATCH('3.LCIA'!KW$8,Roundwood_transp._input!$D$1:$D$95,0),5)</f>
        <v>1.56</v>
      </c>
      <c r="KX9" s="29">
        <f>INDEX(Roundwood_transp._input!$D$1:$M$95,MATCH('3.LCIA'!KX$8,Roundwood_transp._input!$D$1:$D$95,0),5)</f>
        <v>1.56</v>
      </c>
      <c r="KY9" s="29">
        <f>INDEX(Roundwood_transp._input!$D$1:$M$95,MATCH('3.LCIA'!KY$8,Roundwood_transp._input!$D$1:$D$95,0),5)</f>
        <v>1.56</v>
      </c>
      <c r="KZ9" s="29">
        <f>INDEX(Roundwood_transp._input!$D$1:$M$95,MATCH('3.LCIA'!KZ$8,Roundwood_transp._input!$D$1:$D$95,0),5)</f>
        <v>1.56</v>
      </c>
      <c r="LA9" s="29">
        <f>INDEX(Roundwood_transp._input!$D$1:$M$95,MATCH('3.LCIA'!LA$8,Roundwood_transp._input!$D$1:$D$95,0),5)</f>
        <v>1.6350000000000002</v>
      </c>
      <c r="LB9" s="29">
        <f>INDEX(Roundwood_transp._input!$D$1:$M$95,MATCH('3.LCIA'!LB$8,Roundwood_transp._input!$D$1:$D$95,0),5)</f>
        <v>1.6350000000000002</v>
      </c>
      <c r="LC9" s="29">
        <f>INDEX(Roundwood_transp._input!$D$1:$M$95,MATCH('3.LCIA'!LC$8,Roundwood_transp._input!$D$1:$D$95,0),5)</f>
        <v>1.6350000000000002</v>
      </c>
      <c r="LD9" s="29">
        <f>INDEX(Roundwood_transp._input!$D$1:$M$95,MATCH('3.LCIA'!LD$8,Roundwood_transp._input!$D$1:$D$95,0),5)</f>
        <v>1.6350000000000002</v>
      </c>
      <c r="LE9" s="29">
        <f>INDEX(Roundwood_transp._input!$D$1:$M$95,MATCH('3.LCIA'!LE$8,Roundwood_transp._input!$D$1:$D$95,0),5)</f>
        <v>1.6350000000000002</v>
      </c>
      <c r="LF9" s="29">
        <f>INDEX(Roundwood_transp._input!$D$1:$M$95,MATCH('3.LCIA'!LF$8,Roundwood_transp._input!$D$1:$D$95,0),5)</f>
        <v>1.6350000000000002</v>
      </c>
      <c r="LG9" s="29">
        <f>INDEX(Roundwood_transp._input!$D$1:$M$95,MATCH('3.LCIA'!LG$8,Roundwood_transp._input!$D$1:$D$95,0),5)</f>
        <v>1.6350000000000002</v>
      </c>
      <c r="LH9" s="29">
        <f>INDEX(Roundwood_transp._input!$D$1:$M$95,MATCH('3.LCIA'!LH$8,Roundwood_transp._input!$D$1:$D$95,0),5)</f>
        <v>1.6350000000000002</v>
      </c>
      <c r="LI9" s="29">
        <f>INDEX(Roundwood_transp._input!$D$1:$M$95,MATCH('3.LCIA'!LI$8,Roundwood_transp._input!$D$1:$D$95,0),5)</f>
        <v>1.6350000000000002</v>
      </c>
      <c r="LJ9" s="29">
        <f>INDEX(Roundwood_transp._input!$D$1:$M$95,MATCH('3.LCIA'!LJ$8,Roundwood_transp._input!$D$1:$D$95,0),5)</f>
        <v>1.56</v>
      </c>
      <c r="LK9" s="29">
        <f>INDEX(Roundwood_transp._input!$D$1:$M$95,MATCH('3.LCIA'!LK$8,Roundwood_transp._input!$D$1:$D$95,0),5)</f>
        <v>1.56</v>
      </c>
      <c r="LL9" s="29">
        <f>INDEX(Roundwood_transp._input!$D$1:$M$95,MATCH('3.LCIA'!LL$8,Roundwood_transp._input!$D$1:$D$95,0),5)</f>
        <v>1.56</v>
      </c>
      <c r="LM9" s="29">
        <f>INDEX(Roundwood_transp._input!$D$1:$M$95,MATCH('3.LCIA'!LM$8,Roundwood_transp._input!$D$1:$D$95,0),5)</f>
        <v>1.56</v>
      </c>
      <c r="LN9" s="29">
        <f>INDEX(Roundwood_transp._input!$D$1:$M$95,MATCH('3.LCIA'!LN$8,Roundwood_transp._input!$D$1:$D$95,0),5)</f>
        <v>1.56</v>
      </c>
      <c r="LO9" s="29">
        <f>INDEX(Roundwood_transp._input!$D$1:$M$95,MATCH('3.LCIA'!LO$8,Roundwood_transp._input!$D$1:$D$95,0),5)</f>
        <v>1.56</v>
      </c>
      <c r="LP9" s="29">
        <f>INDEX(Roundwood_transp._input!$D$1:$M$95,MATCH('3.LCIA'!LP$8,Roundwood_transp._input!$D$1:$D$95,0),5)</f>
        <v>1.56</v>
      </c>
      <c r="LQ9" s="29">
        <f>INDEX(Roundwood_transp._input!$D$1:$M$95,MATCH('3.LCIA'!LQ$8,Roundwood_transp._input!$D$1:$D$95,0),5)</f>
        <v>1.56</v>
      </c>
      <c r="LR9" s="29">
        <f>INDEX(Roundwood_transp._input!$D$1:$M$95,MATCH('3.LCIA'!LR$8,Roundwood_transp._input!$D$1:$D$95,0),5)</f>
        <v>1.56</v>
      </c>
      <c r="LS9" s="29"/>
      <c r="LT9" s="29"/>
      <c r="LU9" s="111" t="e">
        <f>INDEX(Roundwood_transp._input!$D$1:$M$95,MATCH('3.LCIA'!LU$8,Roundwood_transp._input!$D$1:$D$95,0),5)</f>
        <v>#N/A</v>
      </c>
      <c r="LV9" s="112" t="e">
        <f>INDEX(Roundwood_transp._input!$D$1:$M$95,MATCH('3.LCIA'!LV$8,Roundwood_transp._input!$D$1:$D$95,0),5)</f>
        <v>#N/A</v>
      </c>
      <c r="LW9" s="112" t="e">
        <f>INDEX(Roundwood_transp._input!$D$1:$M$95,MATCH('3.LCIA'!LW$8,Roundwood_transp._input!$D$1:$D$95,0),5)</f>
        <v>#N/A</v>
      </c>
      <c r="LX9" s="112" t="e">
        <f>INDEX(Roundwood_transp._input!$D$1:$M$95,MATCH('3.LCIA'!LX$8,Roundwood_transp._input!$D$1:$D$95,0),5)</f>
        <v>#N/A</v>
      </c>
      <c r="LY9" s="112" t="e">
        <f>INDEX(Roundwood_transp._input!$D$1:$M$95,MATCH('3.LCIA'!LY$8,Roundwood_transp._input!$D$1:$D$95,0),5)</f>
        <v>#N/A</v>
      </c>
      <c r="LZ9" s="112" t="e">
        <f>INDEX(Roundwood_transp._input!$D$1:$M$95,MATCH('3.LCIA'!LZ$8,Roundwood_transp._input!$D$1:$D$95,0),5)</f>
        <v>#N/A</v>
      </c>
      <c r="MA9" s="112" t="e">
        <f>INDEX(Roundwood_transp._input!$D$1:$M$95,MATCH('3.LCIA'!MA$8,Roundwood_transp._input!$D$1:$D$95,0),5)</f>
        <v>#N/A</v>
      </c>
      <c r="MB9" s="112" t="e">
        <f>INDEX(Roundwood_transp._input!$D$1:$M$95,MATCH('3.LCIA'!MB$8,Roundwood_transp._input!$D$1:$D$95,0),5)</f>
        <v>#N/A</v>
      </c>
      <c r="MC9" s="113" t="e">
        <f>INDEX(Roundwood_transp._input!$D$1:$M$95,MATCH('3.LCIA'!MC$8,Roundwood_transp._input!$D$1:$D$95,0),5)</f>
        <v>#N/A</v>
      </c>
      <c r="MD9" s="29"/>
      <c r="ME9" s="29"/>
      <c r="MF9" s="29">
        <f>INDEX(Roundwood_transp._input!$D$1:$M$95,MATCH('3.LCIA'!MF$8,Roundwood_transp._input!$D$1:$D$95,0),5)</f>
        <v>2.2399500000000003</v>
      </c>
      <c r="MG9" s="29">
        <f>INDEX(Roundwood_transp._input!$D$1:$M$95,MATCH('3.LCIA'!MG$8,Roundwood_transp._input!$D$1:$D$95,0),5)</f>
        <v>2.2399500000000003</v>
      </c>
      <c r="MH9" s="29">
        <f>INDEX(Roundwood_transp._input!$D$1:$M$95,MATCH('3.LCIA'!MH$8,Roundwood_transp._input!$D$1:$D$95,0),5)</f>
        <v>2.2399500000000003</v>
      </c>
      <c r="MI9" s="29">
        <f t="array" ref="MI9">INDEX(Roundwood_transp._input!$D$1:$M$95,MATCH('3.LCIA'!MI$8,Roundwood_transp._input!$D$1:$D$95,0),5)</f>
        <v>2.2399500000000003</v>
      </c>
      <c r="MJ9" s="29">
        <f>INDEX(Roundwood_transp._input!$D$1:$M$95,MATCH('3.LCIA'!MJ$8,Roundwood_transp._input!$D$1:$D$95,0),5)</f>
        <v>2.2399500000000003</v>
      </c>
      <c r="MK9" s="29">
        <f>INDEX(Roundwood_transp._input!$D$1:$M$95,MATCH('3.LCIA'!MK$8,Roundwood_transp._input!$D$1:$D$95,0),5)</f>
        <v>2.2399500000000003</v>
      </c>
      <c r="ML9" s="29">
        <f>INDEX(Roundwood_transp._input!$D$1:$M$95,MATCH('3.LCIA'!ML$8,Roundwood_transp._input!$D$1:$D$95,0),5)</f>
        <v>2.2399500000000003</v>
      </c>
      <c r="MM9" s="29">
        <f>INDEX(Roundwood_transp._input!$D$1:$M$95,MATCH('3.LCIA'!MM$8,Roundwood_transp._input!$D$1:$D$95,0),5)</f>
        <v>2.2399500000000003</v>
      </c>
      <c r="MN9" s="29">
        <f>INDEX(Roundwood_transp._input!$D$1:$M$95,MATCH('3.LCIA'!MN$8,Roundwood_transp._input!$D$1:$D$95,0),5)</f>
        <v>2.2399500000000003</v>
      </c>
      <c r="MO9" s="29">
        <f>INDEX(Roundwood_transp._input!$D$1:$M$95,MATCH('3.LCIA'!MO$8,Roundwood_transp._input!$D$1:$D$95,0),5)</f>
        <v>2.2399500000000003</v>
      </c>
      <c r="MP9" s="29">
        <f>INDEX(Roundwood_transp._input!$D$1:$M$95,MATCH('3.LCIA'!MP$8,Roundwood_transp._input!$D$1:$D$95,0),5)</f>
        <v>2.2399500000000003</v>
      </c>
      <c r="MQ9" s="29">
        <f>INDEX(Roundwood_transp._input!$D$1:$M$95,MATCH('3.LCIA'!MQ$8,Roundwood_transp._input!$D$1:$D$95,0),5)</f>
        <v>2.2399500000000003</v>
      </c>
      <c r="MR9" s="29">
        <f>INDEX(Roundwood_transp._input!$D$1:$M$95,MATCH('3.LCIA'!MR$8,Roundwood_transp._input!$D$1:$D$95,0),5)</f>
        <v>2.2399500000000003</v>
      </c>
      <c r="MS9" s="29">
        <f>INDEX(Roundwood_transp._input!$D$1:$M$95,MATCH('3.LCIA'!MS$8,Roundwood_transp._input!$D$1:$D$95,0),5)</f>
        <v>2.2399500000000003</v>
      </c>
      <c r="MT9" s="29">
        <f>INDEX(Roundwood_transp._input!$D$1:$M$95,MATCH('3.LCIA'!MT$8,Roundwood_transp._input!$D$1:$D$95,0),5)</f>
        <v>2.2399500000000003</v>
      </c>
      <c r="MU9" s="29">
        <f>INDEX(Roundwood_transp._input!$D$1:$M$95,MATCH('3.LCIA'!MU$8,Roundwood_transp._input!$D$1:$D$95,0),5)</f>
        <v>2.2399500000000003</v>
      </c>
      <c r="MV9" s="29">
        <f>INDEX(Roundwood_transp._input!$D$1:$M$95,MATCH('3.LCIA'!MV$8,Roundwood_transp._input!$D$1:$D$95,0),5)</f>
        <v>2.2399500000000003</v>
      </c>
      <c r="MW9" s="29">
        <f>INDEX(Roundwood_transp._input!$D$1:$M$95,MATCH('3.LCIA'!MW$8,Roundwood_transp._input!$D$1:$D$95,0),5)</f>
        <v>2.2399500000000003</v>
      </c>
      <c r="MX9" s="29"/>
      <c r="MY9" s="29"/>
      <c r="MZ9" s="111" t="e">
        <f>INDEX(Roundwood_transp._input!$D$1:$M$95,MATCH('3.LCIA'!MZ$8,Roundwood_transp._input!$D$1:$D$95,0),5)</f>
        <v>#N/A</v>
      </c>
      <c r="NA9" s="112" t="e">
        <f>INDEX(Roundwood_transp._input!$D$1:$M$95,MATCH('3.LCIA'!NA$8,Roundwood_transp._input!$D$1:$D$95,0),5)</f>
        <v>#N/A</v>
      </c>
      <c r="NB9" s="112" t="e">
        <f>INDEX(Roundwood_transp._input!$D$1:$M$95,MATCH('3.LCIA'!NB$8,Roundwood_transp._input!$D$1:$D$95,0),5)</f>
        <v>#N/A</v>
      </c>
      <c r="NC9" s="112" t="e">
        <f>INDEX(Roundwood_transp._input!$D$1:$M$95,MATCH('3.LCIA'!NC$8,Roundwood_transp._input!$D$1:$D$95,0),5)</f>
        <v>#N/A</v>
      </c>
      <c r="ND9" s="112" t="e">
        <f>INDEX(Roundwood_transp._input!$D$1:$M$95,MATCH('3.LCIA'!ND$8,Roundwood_transp._input!$D$1:$D$95,0),5)</f>
        <v>#N/A</v>
      </c>
      <c r="NE9" s="112" t="e">
        <f>INDEX(Roundwood_transp._input!$D$1:$M$95,MATCH('3.LCIA'!NE$8,Roundwood_transp._input!$D$1:$D$95,0),5)</f>
        <v>#N/A</v>
      </c>
      <c r="NF9" s="112" t="e">
        <f>INDEX(Roundwood_transp._input!$D$1:$M$95,MATCH('3.LCIA'!NF$8,Roundwood_transp._input!$D$1:$D$95,0),5)</f>
        <v>#N/A</v>
      </c>
      <c r="NG9" s="112" t="e">
        <f>INDEX(Roundwood_transp._input!$D$1:$M$95,MATCH('3.LCIA'!NG$8,Roundwood_transp._input!$D$1:$D$95,0),5)</f>
        <v>#N/A</v>
      </c>
      <c r="NH9" s="112" t="e">
        <f>INDEX(Roundwood_transp._input!$D$1:$M$95,MATCH('3.LCIA'!NH$8,Roundwood_transp._input!$D$1:$D$95,0),5)</f>
        <v>#N/A</v>
      </c>
      <c r="NI9" s="112" t="e">
        <f>INDEX(Roundwood_transp._input!$D$1:$M$95,MATCH('3.LCIA'!NI$8,Roundwood_transp._input!$D$1:$D$95,0),5)</f>
        <v>#N/A</v>
      </c>
      <c r="NJ9" s="112" t="e">
        <f>INDEX(Roundwood_transp._input!$D$1:$M$95,MATCH('3.LCIA'!NJ$8,Roundwood_transp._input!$D$1:$D$95,0),5)</f>
        <v>#N/A</v>
      </c>
      <c r="NK9" s="112" t="e">
        <f>INDEX(Roundwood_transp._input!$D$1:$M$95,MATCH('3.LCIA'!NK$8,Roundwood_transp._input!$D$1:$D$95,0),5)</f>
        <v>#N/A</v>
      </c>
      <c r="NL9" s="112" t="e">
        <f>INDEX(Roundwood_transp._input!$D$1:$M$95,MATCH('3.LCIA'!NL$8,Roundwood_transp._input!$D$1:$D$95,0),5)</f>
        <v>#N/A</v>
      </c>
      <c r="NM9" s="112" t="e">
        <f>INDEX(Roundwood_transp._input!$D$1:$M$95,MATCH('3.LCIA'!NM$8,Roundwood_transp._input!$D$1:$D$95,0),5)</f>
        <v>#N/A</v>
      </c>
      <c r="NN9" s="112" t="e">
        <f>INDEX(Roundwood_transp._input!$D$1:$M$95,MATCH('3.LCIA'!NN$8,Roundwood_transp._input!$D$1:$D$95,0),5)</f>
        <v>#N/A</v>
      </c>
      <c r="NO9" s="112" t="e">
        <f>INDEX(Roundwood_transp._input!$D$1:$M$95,MATCH('3.LCIA'!NO$8,Roundwood_transp._input!$D$1:$D$95,0),5)</f>
        <v>#N/A</v>
      </c>
      <c r="NP9" s="112" t="e">
        <f>INDEX(Roundwood_transp._input!$D$1:$M$95,MATCH('3.LCIA'!NP$8,Roundwood_transp._input!$D$1:$D$95,0),5)</f>
        <v>#N/A</v>
      </c>
      <c r="NQ9" s="112" t="e">
        <f>INDEX(Roundwood_transp._input!$D$1:$M$95,MATCH('3.LCIA'!NQ$8,Roundwood_transp._input!$D$1:$D$95,0),5)</f>
        <v>#N/A</v>
      </c>
      <c r="NR9" s="29"/>
      <c r="NS9" s="29"/>
      <c r="NT9" s="29"/>
      <c r="NU9" s="29"/>
      <c r="NV9" s="29"/>
      <c r="NW9" s="29"/>
      <c r="NX9" s="29"/>
      <c r="NY9" s="29"/>
      <c r="NZ9" s="29"/>
      <c r="OA9" s="29"/>
      <c r="OB9" s="29"/>
      <c r="OC9" s="29"/>
      <c r="OD9" s="29"/>
      <c r="OE9" s="29"/>
      <c r="OF9" s="29"/>
      <c r="OG9" s="29"/>
      <c r="OH9" s="29"/>
      <c r="OI9" s="29"/>
      <c r="OJ9" s="29"/>
      <c r="OK9" s="29"/>
      <c r="OL9" s="29" t="e">
        <f>INDEX(Roundwood_transp._input!$D$1:$M$95,MATCH('3.LCIA'!OL$8,Roundwood_transp._input!$D$1:$D$95,0),5)</f>
        <v>#N/A</v>
      </c>
      <c r="OM9" s="29" t="e">
        <f>INDEX(Roundwood_transp._input!$D$1:$M$95,MATCH('3.LCIA'!OM$8,Roundwood_transp._input!$D$1:$D$95,0),5)</f>
        <v>#N/A</v>
      </c>
      <c r="ON9" s="29" t="e">
        <f>INDEX(Roundwood_transp._input!$D$1:$M$95,MATCH('3.LCIA'!ON$8,Roundwood_transp._input!$D$1:$D$95,0),5)</f>
        <v>#N/A</v>
      </c>
      <c r="OO9" s="29" t="e">
        <f>INDEX(Roundwood_transp._input!$D$1:$M$95,MATCH('3.LCIA'!OO$8,Roundwood_transp._input!$D$1:$D$95,0),5)</f>
        <v>#N/A</v>
      </c>
      <c r="OP9" s="29" t="e">
        <f>INDEX(Roundwood_transp._input!$D$1:$M$95,MATCH('3.LCIA'!OP$8,Roundwood_transp._input!$D$1:$D$95,0),5)</f>
        <v>#N/A</v>
      </c>
      <c r="OQ9" s="29" t="e">
        <f>INDEX(Roundwood_transp._input!$D$1:$M$95,MATCH('3.LCIA'!OQ$8,Roundwood_transp._input!$D$1:$D$95,0),5)</f>
        <v>#N/A</v>
      </c>
      <c r="OR9" s="29" t="e">
        <f>INDEX(Roundwood_transp._input!$D$1:$M$95,MATCH('3.LCIA'!OR$8,Roundwood_transp._input!$D$1:$D$95,0),5)</f>
        <v>#N/A</v>
      </c>
      <c r="OS9" s="29" t="e">
        <f>INDEX(Roundwood_transp._input!$D$1:$M$95,MATCH('3.LCIA'!OS$8,Roundwood_transp._input!$D$1:$D$95,0),5)</f>
        <v>#N/A</v>
      </c>
      <c r="OT9" s="29" t="e">
        <f>INDEX(Roundwood_transp._input!$D$1:$M$95,MATCH('3.LCIA'!OT$8,Roundwood_transp._input!$D$1:$D$95,0),5)</f>
        <v>#N/A</v>
      </c>
      <c r="OU9" s="29" t="e">
        <f>INDEX(Roundwood_transp._input!$D$1:$M$95,MATCH('3.LCIA'!OU$8,Roundwood_transp._input!$D$1:$D$95,0),5)</f>
        <v>#N/A</v>
      </c>
      <c r="OV9" s="29" t="e">
        <f>INDEX(Roundwood_transp._input!$D$1:$M$95,MATCH('3.LCIA'!OV$8,Roundwood_transp._input!$D$1:$D$95,0),5)</f>
        <v>#N/A</v>
      </c>
      <c r="OW9" s="29" t="e">
        <f>INDEX(Roundwood_transp._input!$D$1:$M$95,MATCH('3.LCIA'!OW$8,Roundwood_transp._input!$D$1:$D$95,0),5)</f>
        <v>#N/A</v>
      </c>
      <c r="OX9" s="29" t="e">
        <f>INDEX(Roundwood_transp._input!$D$1:$M$95,MATCH('3.LCIA'!OX$8,Roundwood_transp._input!$D$1:$D$95,0),5)</f>
        <v>#N/A</v>
      </c>
      <c r="OY9" s="29" t="e">
        <f>INDEX(Roundwood_transp._input!$D$1:$M$95,MATCH('3.LCIA'!OY$8,Roundwood_transp._input!$D$1:$D$95,0),5)</f>
        <v>#N/A</v>
      </c>
      <c r="OZ9" s="29" t="e">
        <f>INDEX(Roundwood_transp._input!$D$1:$M$95,MATCH('3.LCIA'!OZ$8,Roundwood_transp._input!$D$1:$D$95,0),5)</f>
        <v>#N/A</v>
      </c>
      <c r="PA9" s="29" t="e">
        <f>INDEX(Roundwood_transp._input!$D$1:$M$95,MATCH('3.LCIA'!PA$8,Roundwood_transp._input!$D$1:$D$95,0),5)</f>
        <v>#N/A</v>
      </c>
      <c r="PB9" s="29" t="e">
        <f>INDEX(Roundwood_transp._input!$D$1:$M$95,MATCH('3.LCIA'!PB$8,Roundwood_transp._input!$D$1:$D$95,0),5)</f>
        <v>#N/A</v>
      </c>
      <c r="PC9" s="29" t="e">
        <f>INDEX(Roundwood_transp._input!$D$1:$M$95,MATCH('3.LCIA'!PC$8,Roundwood_transp._input!$D$1:$D$95,0),5)</f>
        <v>#N/A</v>
      </c>
    </row>
    <row r="10" spans="1:419" s="17" customFormat="1">
      <c r="B10" s="17" t="s">
        <v>1179</v>
      </c>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111"/>
      <c r="LV10" s="112"/>
      <c r="LW10" s="112"/>
      <c r="LX10" s="112"/>
      <c r="LY10" s="112"/>
      <c r="LZ10" s="112"/>
      <c r="MA10" s="112"/>
      <c r="MB10" s="112"/>
      <c r="MC10" s="113"/>
      <c r="MD10" s="29"/>
      <c r="ME10" s="29"/>
      <c r="MF10" s="29"/>
      <c r="MG10" s="29"/>
      <c r="MH10" s="29"/>
      <c r="MI10" s="29"/>
      <c r="MJ10" s="29"/>
      <c r="MK10" s="29"/>
      <c r="ML10" s="29"/>
      <c r="MM10" s="29"/>
      <c r="MN10" s="29"/>
      <c r="MO10" s="29"/>
      <c r="MP10" s="29"/>
      <c r="MQ10" s="29"/>
      <c r="MR10" s="29"/>
      <c r="MS10" s="29"/>
      <c r="MT10" s="29"/>
      <c r="MU10" s="29"/>
      <c r="MV10" s="29"/>
      <c r="MW10" s="29"/>
      <c r="MX10" s="29"/>
      <c r="MY10" s="29"/>
      <c r="MZ10" s="111"/>
      <c r="NA10" s="112"/>
      <c r="NB10" s="112"/>
      <c r="NC10" s="112"/>
      <c r="ND10" s="112"/>
      <c r="NE10" s="112"/>
      <c r="NF10" s="112"/>
      <c r="NG10" s="112"/>
      <c r="NH10" s="112"/>
      <c r="NI10" s="112"/>
      <c r="NJ10" s="112"/>
      <c r="NK10" s="112"/>
      <c r="NL10" s="112"/>
      <c r="NM10" s="112"/>
      <c r="NN10" s="112"/>
      <c r="NO10" s="112"/>
      <c r="NP10" s="112"/>
      <c r="NQ10" s="112"/>
      <c r="NR10" s="29"/>
      <c r="NS10" s="29"/>
      <c r="NT10" s="29"/>
      <c r="NU10" s="29"/>
      <c r="NV10" s="29"/>
      <c r="NW10" s="29"/>
      <c r="NX10" s="29"/>
      <c r="NY10" s="29"/>
      <c r="NZ10" s="29"/>
      <c r="OA10" s="29"/>
      <c r="OB10" s="29"/>
      <c r="OC10" s="29"/>
      <c r="OD10" s="29"/>
      <c r="OE10" s="29"/>
      <c r="OF10" s="29">
        <f>'3.Transport'!E28</f>
        <v>1600</v>
      </c>
      <c r="OG10" s="29">
        <f>'3.Transport'!F28</f>
        <v>399.99999999999989</v>
      </c>
      <c r="OH10" s="29">
        <f>'3.Transport'!E29</f>
        <v>0</v>
      </c>
      <c r="OI10" s="29">
        <f>'3.Transport'!F29</f>
        <v>0</v>
      </c>
      <c r="OJ10" s="29"/>
      <c r="OK10" s="29"/>
      <c r="OL10" s="29">
        <f t="array" ref="OL10">INDEX(Tabelle3!$A$2:$E$19,MATCH('3.LCIA'!OL6&amp;'3.LCIA'!OL2,INDEX(Tabelle3!$A$2:$E$19,,1)&amp;INDEX(Tabelle3!$A$2:$E$19,,2),0),5)</f>
        <v>1.121546052631579</v>
      </c>
      <c r="OM10" s="29">
        <f t="array" ref="OM10">INDEX(Tabelle3!$A$2:$E$19,MATCH('3.LCIA'!OM6&amp;'3.LCIA'!OM2,INDEX(Tabelle3!$A$2:$E$19,,1)&amp;INDEX(Tabelle3!$A$2:$E$19,,2),0),5)</f>
        <v>1.1390702097039473</v>
      </c>
      <c r="ON10" s="29">
        <f t="array" ref="ON10">INDEX(Tabelle3!$A$2:$E$19,MATCH('3.LCIA'!ON6&amp;'3.LCIA'!ON2,INDEX(Tabelle3!$A$2:$E$19,,1)&amp;INDEX(Tabelle3!$A$2:$E$19,,2),0),5)</f>
        <v>1.121546052631579</v>
      </c>
      <c r="OO10" s="29">
        <f t="array" ref="OO10">INDEX(Tabelle3!$A$2:$E$19,MATCH('3.LCIA'!OO6&amp;'3.LCIA'!OO2,INDEX(Tabelle3!$A$2:$E$19,,1)&amp;INDEX(Tabelle3!$A$2:$E$19,,2),0),5)</f>
        <v>1.121546052631579</v>
      </c>
      <c r="OP10" s="29">
        <f t="array" ref="OP10">INDEX(Tabelle3!$A$2:$E$19,MATCH('3.LCIA'!OP6&amp;'3.LCIA'!OP2,INDEX(Tabelle3!$A$2:$E$19,,1)&amp;INDEX(Tabelle3!$A$2:$E$19,,2),0),5)</f>
        <v>1.121546052631579</v>
      </c>
      <c r="OQ10" s="29">
        <f t="array" ref="OQ10">INDEX(Tabelle3!$A$2:$E$19,MATCH('3.LCIA'!OQ6&amp;'3.LCIA'!OQ2,INDEX(Tabelle3!$A$2:$E$19,,1)&amp;INDEX(Tabelle3!$A$2:$E$19,,2),0),5)</f>
        <v>1.121546052631579</v>
      </c>
      <c r="OR10" s="29">
        <f t="array" ref="OR10">INDEX(Tabelle3!$A$2:$E$19,MATCH('3.LCIA'!OR6&amp;'3.LCIA'!OR2,INDEX(Tabelle3!$A$2:$E$19,,1)&amp;INDEX(Tabelle3!$A$2:$E$19,,2),0),5)</f>
        <v>1.121546052631579</v>
      </c>
      <c r="OS10" s="29">
        <f t="array" ref="OS10">INDEX(Tabelle3!$A$2:$E$19,MATCH('3.LCIA'!OS6&amp;'3.LCIA'!OS2,INDEX(Tabelle3!$A$2:$E$19,,1)&amp;INDEX(Tabelle3!$A$2:$E$19,,2),0),5)</f>
        <v>1.121546052631579</v>
      </c>
      <c r="OT10" s="29">
        <f t="array" ref="OT10">INDEX(Tabelle3!$A$2:$E$19,MATCH('3.LCIA'!OT6&amp;'3.LCIA'!OT2,INDEX(Tabelle3!$A$2:$E$19,,1)&amp;INDEX(Tabelle3!$A$2:$E$19,,2),0),5)</f>
        <v>1.121546052631579</v>
      </c>
      <c r="OU10" s="29">
        <f t="array" ref="OU10">INDEX(Tabelle3!$A$2:$E$19,MATCH('3.LCIA'!OU6&amp;'3.LCIA'!OU2,INDEX(Tabelle3!$A$2:$E$19,,1)&amp;INDEX(Tabelle3!$A$2:$E$19,,2),0),5)</f>
        <v>0.91347826086956507</v>
      </c>
      <c r="OV10" s="29">
        <f t="array" ref="OV10">INDEX(Tabelle3!$A$2:$E$19,MATCH('3.LCIA'!OV6&amp;'3.LCIA'!OV2,INDEX(Tabelle3!$A$2:$E$19,,1)&amp;INDEX(Tabelle3!$A$2:$E$19,,2),0),5)</f>
        <v>0.95499999999999985</v>
      </c>
      <c r="OW10" s="29">
        <f t="array" ref="OW10">INDEX(Tabelle3!$A$2:$E$19,MATCH('3.LCIA'!OW6&amp;'3.LCIA'!OW2,INDEX(Tabelle3!$A$2:$E$19,,1)&amp;INDEX(Tabelle3!$A$2:$E$19,,2),0),5)</f>
        <v>0.95499999999999985</v>
      </c>
      <c r="OX10" s="29">
        <f t="array" ref="OX10">INDEX(Tabelle3!$A$2:$E$19,MATCH('3.LCIA'!OX6&amp;'3.LCIA'!OX2,INDEX(Tabelle3!$A$2:$E$19,,1)&amp;INDEX(Tabelle3!$A$2:$E$19,,2),0),5)</f>
        <v>0.95499999999999985</v>
      </c>
      <c r="OY10" s="29">
        <f t="array" ref="OY10">INDEX(Tabelle3!$A$2:$E$19,MATCH('3.LCIA'!OY6&amp;'3.LCIA'!OY2,INDEX(Tabelle3!$A$2:$E$19,,1)&amp;INDEX(Tabelle3!$A$2:$E$19,,2),0),5)</f>
        <v>1.0172826086956519</v>
      </c>
      <c r="OZ10" s="29">
        <f t="array" ref="OZ10">INDEX(Tabelle3!$A$2:$E$19,MATCH('3.LCIA'!OZ6&amp;'3.LCIA'!OZ2,INDEX(Tabelle3!$A$2:$E$19,,1)&amp;INDEX(Tabelle3!$A$2:$E$19,,2),0),5)</f>
        <v>1.0172826086956519</v>
      </c>
      <c r="PA10" s="29">
        <f t="array" ref="PA10">INDEX(Tabelle3!$A$2:$E$19,MATCH('3.LCIA'!PA6&amp;'3.LCIA'!PA2,INDEX(Tabelle3!$A$2:$E$19,,1)&amp;INDEX(Tabelle3!$A$2:$E$19,,2),0),5)</f>
        <v>0.95499999999999985</v>
      </c>
      <c r="PB10" s="29">
        <f t="array" ref="PB10">INDEX(Tabelle3!$A$2:$E$19,MATCH('3.LCIA'!PB6&amp;'3.LCIA'!PB2,INDEX(Tabelle3!$A$2:$E$19,,1)&amp;INDEX(Tabelle3!$A$2:$E$19,,2),0),5)</f>
        <v>0.95499999999999985</v>
      </c>
      <c r="PC10" s="29">
        <f t="array" ref="PC10">INDEX(Tabelle3!$A$2:$E$19,MATCH('3.LCIA'!PC6&amp;'3.LCIA'!PC2,INDEX(Tabelle3!$A$2:$E$19,,1)&amp;INDEX(Tabelle3!$A$2:$E$19,,2),0),5)</f>
        <v>0.91347826086956507</v>
      </c>
    </row>
    <row r="11" spans="1:419" s="17" customFormat="1">
      <c r="B11" s="17" t="s">
        <v>1183</v>
      </c>
      <c r="C11" s="29" t="str">
        <f>INDEX(Roundwood_transp._input!$D$1:$M$95,MATCH('3.LCIA'!C$8,Roundwood_transp._input!$D$1:$D$95,0),7)</f>
        <v>sawlog and veneer log, hardwood, sustainable forest management, measured as solid wood under bark, at forest road</v>
      </c>
      <c r="D11" s="29" t="str">
        <f>INDEX(Roundwood_transp._input!$D$1:$M$95,MATCH('3.LCIA'!D$8,Roundwood_transp._input!$D$1:$D$95,0),7)</f>
        <v>sawlog and veneer log, hardwood, sustainable forest management, measured as solid wood under bark, at forest road</v>
      </c>
      <c r="E11" s="29" t="str">
        <f>INDEX(Roundwood_transp._input!$D$1:$M$95,MATCH('3.LCIA'!E$8,Roundwood_transp._input!$D$1:$D$95,0),7)</f>
        <v>sawlog and veneer log, hardwood, sustainable forest management, measured as solid wood under bark, at forest road</v>
      </c>
      <c r="F11" s="29" t="str">
        <f>INDEX(Roundwood_transp._input!$D$1:$M$95,MATCH('3.LCIA'!F$8,Roundwood_transp._input!$D$1:$D$95,0),7)</f>
        <v>sawlog and veneer log, hardwood, sustainable forest management, measured as solid wood under bark, at forest road</v>
      </c>
      <c r="G11" s="29" t="str">
        <f>INDEX(Roundwood_transp._input!$D$1:$M$95,MATCH('3.LCIA'!G$8,Roundwood_transp._input!$D$1:$D$95,0),7)</f>
        <v>sawlog and veneer log, hardwood, sustainable forest management, measured as solid wood under bark, at forest road</v>
      </c>
      <c r="H11" s="29" t="str">
        <f>INDEX(Roundwood_transp._input!$D$1:$M$95,MATCH('3.LCIA'!H$8,Roundwood_transp._input!$D$1:$D$95,0),7)</f>
        <v>sawlog and veneer log, hardwood, sustainable forest management, measured as solid wood under bark, at forest road</v>
      </c>
      <c r="I11" s="29" t="str">
        <f>INDEX(Roundwood_transp._input!$D$1:$M$95,MATCH('3.LCIA'!I$8,Roundwood_transp._input!$D$1:$D$95,0),7)</f>
        <v>sawlog and veneer log, hardwood, sustainable forest management, measured as solid wood under bark, at forest road</v>
      </c>
      <c r="J11" s="29" t="str">
        <f>INDEX(Roundwood_transp._input!$D$1:$M$95,MATCH('3.LCIA'!J$8,Roundwood_transp._input!$D$1:$D$95,0),7)</f>
        <v>sawlog and veneer log, hardwood, sustainable forest management, measured as solid wood under bark, at forest road</v>
      </c>
      <c r="K11" s="29" t="str">
        <f>INDEX(Roundwood_transp._input!$D$1:$M$95,MATCH('3.LCIA'!K$8,Roundwood_transp._input!$D$1:$D$95,0),7)</f>
        <v>sawlog and veneer log, hardwood, sustainable forest management, measured as solid wood under bark, at forest road</v>
      </c>
      <c r="L11" s="29" t="str">
        <f>INDEX(Roundwood_transp._input!$D$1:$M$95,MATCH('3.LCIA'!L$8,Roundwood_transp._input!$D$1:$D$95,0),7)</f>
        <v>sawlog and veneer log, hardwood, sustainable forest management, measured as solid wood under bark, at forest road</v>
      </c>
      <c r="M11" s="29" t="str">
        <f>INDEX(Roundwood_transp._input!$D$1:$M$95,MATCH('3.LCIA'!M$8,Roundwood_transp._input!$D$1:$D$95,0),7)</f>
        <v>sawlog and veneer log, hardwood, sustainable forest management, measured as solid wood under bark, at forest road</v>
      </c>
      <c r="N11" s="29" t="str">
        <f>INDEX(Roundwood_transp._input!$D$1:$M$95,MATCH('3.LCIA'!N$8,Roundwood_transp._input!$D$1:$D$95,0),7)</f>
        <v>sawlog and veneer log, hardwood, sustainable forest management, measured as solid wood under bark, at forest road</v>
      </c>
      <c r="O11" s="29" t="str">
        <f>INDEX(Roundwood_transp._input!$D$1:$M$95,MATCH('3.LCIA'!O$8,Roundwood_transp._input!$D$1:$D$95,0),7)</f>
        <v>sawlog and veneer log, hardwood, sustainable forest management, measured as solid wood under bark, at forest road</v>
      </c>
      <c r="P11" s="29" t="str">
        <f>INDEX(Roundwood_transp._input!$D$1:$M$95,MATCH('3.LCIA'!P$8,Roundwood_transp._input!$D$1:$D$95,0),7)</f>
        <v>sawlog and veneer log, hardwood, sustainable forest management, measured as solid wood under bark, at forest road</v>
      </c>
      <c r="Q11" s="29" t="str">
        <f>INDEX(Roundwood_transp._input!$D$1:$M$95,MATCH('3.LCIA'!Q$8,Roundwood_transp._input!$D$1:$D$95,0),7)</f>
        <v>sawlog and veneer log, hardwood, sustainable forest management, measured as solid wood under bark, at forest road</v>
      </c>
      <c r="R11" s="29" t="str">
        <f>INDEX(Roundwood_transp._input!$D$1:$M$95,MATCH('3.LCIA'!R$8,Roundwood_transp._input!$D$1:$D$95,0),7)</f>
        <v>sawlog and veneer log, hardwood, sustainable forest management, measured as solid wood under bark, at forest road</v>
      </c>
      <c r="S11" s="29" t="str">
        <f>INDEX(Roundwood_transp._input!$D$1:$M$95,MATCH('3.LCIA'!S$8,Roundwood_transp._input!$D$1:$D$95,0),7)</f>
        <v>sawlog and veneer log, hardwood, sustainable forest management, measured as solid wood under bark, at forest road</v>
      </c>
      <c r="T11" s="29" t="str">
        <f>INDEX(Roundwood_transp._input!$D$1:$M$95,MATCH('3.LCIA'!T$8,Roundwood_transp._input!$D$1:$D$95,0),7)</f>
        <v>sawlog and veneer log, hardwood, sustainable forest management, measured as solid wood under bark, at forest road</v>
      </c>
      <c r="U11" s="29" t="str">
        <f>INDEX(Roundwood_transp._input!$D$1:$M$95,MATCH('3.LCIA'!U$8,Roundwood_transp._input!$D$1:$D$95,0),7)</f>
        <v>sawlog and veneer log, hardwood, sustainable forest management, measured as solid wood under bark, at forest road</v>
      </c>
      <c r="V11" s="29" t="str">
        <f>INDEX(Roundwood_transp._input!$D$1:$M$95,MATCH('3.LCIA'!V$8,Roundwood_transp._input!$D$1:$D$95,0),7)</f>
        <v>sawlog and veneer log, hardwood, sustainable forest management, measured as solid wood under bark, at forest road</v>
      </c>
      <c r="W11" s="29" t="str">
        <f>INDEX(Roundwood_transp._input!$D$1:$M$95,MATCH('3.LCIA'!W$8,Roundwood_transp._input!$D$1:$D$95,0),7)</f>
        <v>sawlog and veneer log, hardwood, sustainable forest management, measured as solid wood under bark, at forest road</v>
      </c>
      <c r="X11" s="29" t="str">
        <f>INDEX(Roundwood_transp._input!$D$1:$M$95,MATCH('3.LCIA'!X$8,Roundwood_transp._input!$D$1:$D$95,0),7)</f>
        <v>sawlog and veneer log, hardwood, sustainable forest management, measured as solid wood under bark, at forest road</v>
      </c>
      <c r="Y11" s="29" t="str">
        <f>INDEX(Roundwood_transp._input!$D$1:$M$95,MATCH('3.LCIA'!Y$8,Roundwood_transp._input!$D$1:$D$95,0),7)</f>
        <v>sawlog and veneer log, hardwood, sustainable forest management, measured as solid wood under bark, at forest road</v>
      </c>
      <c r="Z11" s="29" t="str">
        <f>INDEX(Roundwood_transp._input!$D$1:$M$95,MATCH('3.LCIA'!Z$8,Roundwood_transp._input!$D$1:$D$95,0),7)</f>
        <v>sawlog and veneer log, hardwood, sustainable forest management, measured as solid wood under bark, at forest road</v>
      </c>
      <c r="AA11" s="29" t="str">
        <f>INDEX(Roundwood_transp._input!$D$1:$M$95,MATCH('3.LCIA'!AA$8,Roundwood_transp._input!$D$1:$D$95,0),7)</f>
        <v>sawlog and veneer log, hardwood, sustainable forest management, measured as solid wood under bark, at forest road</v>
      </c>
      <c r="AB11" s="29" t="str">
        <f>INDEX(Roundwood_transp._input!$D$1:$M$95,MATCH('3.LCIA'!AB$8,Roundwood_transp._input!$D$1:$D$95,0),7)</f>
        <v>sawlog and veneer log, hardwood, sustainable forest management, measured as solid wood under bark, at forest road</v>
      </c>
      <c r="AC11" s="29" t="str">
        <f>INDEX(Roundwood_transp._input!$D$1:$M$95,MATCH('3.LCIA'!AC$8,Roundwood_transp._input!$D$1:$D$95,0),7)</f>
        <v>sawlog and veneer log, hardwood, sustainable forest management, measured as solid wood under bark, at forest road</v>
      </c>
      <c r="AD11" s="29" t="str">
        <f>INDEX(Roundwood_transp._input!$D$1:$M$95,MATCH('3.LCIA'!AD$8,Roundwood_transp._input!$D$1:$D$95,0),7)</f>
        <v>sawlog and veneer log, hardwood, sustainable forest management, measured as solid wood under bark, at forest road</v>
      </c>
      <c r="AE11" s="29" t="str">
        <f>INDEX(Roundwood_transp._input!$D$1:$M$95,MATCH('3.LCIA'!AE$8,Roundwood_transp._input!$D$1:$D$95,0),7)</f>
        <v>sawlog and veneer log, hardwood, sustainable forest management, measured as solid wood under bark, at forest road</v>
      </c>
      <c r="AF11" s="29" t="str">
        <f>INDEX(Roundwood_transp._input!$D$1:$M$95,MATCH('3.LCIA'!AF$8,Roundwood_transp._input!$D$1:$D$95,0),7)</f>
        <v>sawlog and veneer log, hardwood, sustainable forest management, measured as solid wood under bark, at forest road</v>
      </c>
      <c r="AG11" s="29" t="str">
        <f>INDEX(Roundwood_transp._input!$D$1:$M$95,MATCH('3.LCIA'!AG$8,Roundwood_transp._input!$D$1:$D$95,0),7)</f>
        <v>sawlog and veneer log, hardwood, sustainable forest management, measured as solid wood under bark, at forest road</v>
      </c>
      <c r="AH11" s="29" t="str">
        <f>INDEX(Roundwood_transp._input!$D$1:$M$95,MATCH('3.LCIA'!AH$8,Roundwood_transp._input!$D$1:$D$95,0),7)</f>
        <v>sawlog and veneer log, hardwood, sustainable forest management, measured as solid wood under bark, at forest road</v>
      </c>
      <c r="AI11" s="29" t="str">
        <f>INDEX(Roundwood_transp._input!$D$1:$M$95,MATCH('3.LCIA'!AI$8,Roundwood_transp._input!$D$1:$D$95,0),7)</f>
        <v>sawlog and veneer log, hardwood, sustainable forest management, measured as solid wood under bark, at forest road</v>
      </c>
      <c r="AJ11" s="29" t="str">
        <f>INDEX(Roundwood_transp._input!$D$1:$M$95,MATCH('3.LCIA'!AJ$8,Roundwood_transp._input!$D$1:$D$95,0),7)</f>
        <v>sawlog and veneer log, hardwood, sustainable forest management, measured as solid wood under bark, at forest road</v>
      </c>
      <c r="AK11" s="29" t="str">
        <f>INDEX(Roundwood_transp._input!$D$1:$M$95,MATCH('3.LCIA'!AK$8,Roundwood_transp._input!$D$1:$D$95,0),7)</f>
        <v>sawlog and veneer log, hardwood, sustainable forest management, measured as solid wood under bark, at forest road</v>
      </c>
      <c r="AL11" s="29" t="str">
        <f>INDEX(Roundwood_transp._input!$D$1:$M$95,MATCH('3.LCIA'!AL$8,Roundwood_transp._input!$D$1:$D$95,0),7)</f>
        <v>sawlog and veneer log, hardwood, sustainable forest management, measured as solid wood under bark, at forest road</v>
      </c>
      <c r="AM11" s="29" t="str">
        <f>INDEX(Roundwood_transp._input!$D$1:$M$95,MATCH('3.LCIA'!AM$8,Roundwood_transp._input!$D$1:$D$95,0),7)</f>
        <v>sawlog and veneer log, hardwood, sustainable forest management, measured as solid wood under bark, at forest road</v>
      </c>
      <c r="AN11" s="29" t="str">
        <f>INDEX(Roundwood_transp._input!$D$1:$M$95,MATCH('3.LCIA'!AN$8,Roundwood_transp._input!$D$1:$D$95,0),7)</f>
        <v>sawlog and veneer log, hardwood, sustainable forest management, measured as solid wood under bark, at forest road</v>
      </c>
      <c r="AO11" s="29" t="str">
        <f>INDEX(Roundwood_transp._input!$D$1:$M$95,MATCH('3.LCIA'!AO$8,Roundwood_transp._input!$D$1:$D$95,0),7)</f>
        <v>sawlog and veneer log, hardwood, sustainable forest management, measured as solid wood under bark, at forest road</v>
      </c>
      <c r="AP11" s="29" t="str">
        <f>INDEX(Roundwood_transp._input!$D$1:$M$95,MATCH('3.LCIA'!AP$8,Roundwood_transp._input!$D$1:$D$95,0),7)</f>
        <v>sawlog and veneer log, hardwood, sustainable forest management, measured as solid wood under bark, at forest road</v>
      </c>
      <c r="AQ11" s="29" t="str">
        <f>INDEX(Roundwood_transp._input!$D$1:$M$95,MATCH('3.LCIA'!AQ$8,Roundwood_transp._input!$D$1:$D$95,0),7)</f>
        <v>sawlog and veneer log, hardwood, sustainable forest management, measured as solid wood under bark, at forest road</v>
      </c>
      <c r="AR11" s="29" t="str">
        <f>INDEX(Roundwood_transp._input!$D$1:$M$95,MATCH('3.LCIA'!AR$8,Roundwood_transp._input!$D$1:$D$95,0),7)</f>
        <v>sawlog and veneer log, hardwood, sustainable forest management, measured as solid wood under bark, at forest road</v>
      </c>
      <c r="AS11" s="29" t="str">
        <f>INDEX(Roundwood_transp._input!$D$1:$M$95,MATCH('3.LCIA'!AS$8,Roundwood_transp._input!$D$1:$D$95,0),7)</f>
        <v>sawlog and veneer log, hardwood, sustainable forest management, measured as solid wood under bark, at forest road</v>
      </c>
      <c r="AT11" s="29" t="str">
        <f>INDEX(Roundwood_transp._input!$D$1:$M$95,MATCH('3.LCIA'!AT$8,Roundwood_transp._input!$D$1:$D$95,0),7)</f>
        <v>sawlog and veneer log, hardwood, sustainable forest management, measured as solid wood under bark, at forest road</v>
      </c>
      <c r="AU11" s="29" t="str">
        <f>INDEX(Roundwood_transp._input!$D$1:$M$95,MATCH('3.LCIA'!AU$8,Roundwood_transp._input!$D$1:$D$95,0),7)</f>
        <v>sawlog and veneer log, hardwood, sustainable forest management, measured as solid wood under bark, at forest road</v>
      </c>
      <c r="AV11" s="29" t="str">
        <f>INDEX(Roundwood_transp._input!$D$1:$M$95,MATCH('3.LCIA'!AV$8,Roundwood_transp._input!$D$1:$D$95,0),7)</f>
        <v>sawlog and veneer log, hardwood, sustainable forest management, measured as solid wood under bark, at forest road</v>
      </c>
      <c r="AW11" s="29" t="str">
        <f>INDEX(Roundwood_transp._input!$D$1:$M$95,MATCH('3.LCIA'!AW$8,Roundwood_transp._input!$D$1:$D$95,0),7)</f>
        <v>sawlog and veneer log, hardwood, sustainable forest management, measured as solid wood under bark, at forest road</v>
      </c>
      <c r="AX11" s="29" t="str">
        <f>INDEX(Roundwood_transp._input!$D$1:$M$95,MATCH('3.LCIA'!AX$8,Roundwood_transp._input!$D$1:$D$95,0),7)</f>
        <v>sawlog and veneer log, hardwood, sustainable forest management, measured as solid wood under bark, at forest road</v>
      </c>
      <c r="AY11" s="29" t="str">
        <f>INDEX(Roundwood_transp._input!$D$1:$M$95,MATCH('3.LCIA'!AY$8,Roundwood_transp._input!$D$1:$D$95,0),7)</f>
        <v>sawlog and veneer log, hardwood, sustainable forest management, measured as solid wood under bark, at forest road</v>
      </c>
      <c r="AZ11" s="29" t="str">
        <f>INDEX(Roundwood_transp._input!$D$1:$M$95,MATCH('3.LCIA'!AZ$8,Roundwood_transp._input!$D$1:$D$95,0),7)</f>
        <v>sawlog and veneer log, hardwood, sustainable forest management, measured as solid wood under bark, at forest road</v>
      </c>
      <c r="BA11" s="29" t="str">
        <f>INDEX(Roundwood_transp._input!$D$1:$M$95,MATCH('3.LCIA'!BA$8,Roundwood_transp._input!$D$1:$D$95,0),7)</f>
        <v>sawlog and veneer log, hardwood, sustainable forest management, measured as solid wood under bark, at forest road</v>
      </c>
      <c r="BB11" s="29" t="str">
        <f>INDEX(Roundwood_transp._input!$D$1:$M$95,MATCH('3.LCIA'!BB$8,Roundwood_transp._input!$D$1:$D$95,0),7)</f>
        <v>sawlog and veneer log, hardwood, sustainable forest management, measured as solid wood under bark, at forest road</v>
      </c>
      <c r="BC11" s="29" t="str">
        <f>INDEX(Roundwood_transp._input!$D$1:$M$95,MATCH('3.LCIA'!BC$8,Roundwood_transp._input!$D$1:$D$95,0),7)</f>
        <v>sawlog and veneer log, hardwood, sustainable forest management, measured as solid wood under bark, at forest road</v>
      </c>
      <c r="BD11" s="29" t="str">
        <f>INDEX(Roundwood_transp._input!$D$1:$M$95,MATCH('3.LCIA'!BD$8,Roundwood_transp._input!$D$1:$D$95,0),7)</f>
        <v>sawlog and veneer log, hardwood, sustainable forest management, measured as solid wood under bark, at forest road</v>
      </c>
      <c r="BE11" s="29" t="str">
        <f>INDEX(Roundwood_transp._input!$D$1:$M$95,MATCH('3.LCIA'!BE$8,Roundwood_transp._input!$D$1:$D$95,0),7)</f>
        <v>sawlog and veneer log, softwood, sustainable forest management, measured as solid wood under bark, at forest road</v>
      </c>
      <c r="BF11" s="29" t="str">
        <f>INDEX(Roundwood_transp._input!$D$1:$M$95,MATCH('3.LCIA'!BF$8,Roundwood_transp._input!$D$1:$D$95,0),7)</f>
        <v>sawlog and veneer log, softwood, sustainable forest management, measured as solid wood under bark, at forest road</v>
      </c>
      <c r="BG11" s="29" t="str">
        <f>INDEX(Roundwood_transp._input!$D$1:$M$95,MATCH('3.LCIA'!BG$8,Roundwood_transp._input!$D$1:$D$95,0),7)</f>
        <v>sawlog and veneer log, softwood, sustainable forest management, measured as solid wood under bark, at forest road</v>
      </c>
      <c r="BH11" s="29" t="str">
        <f>INDEX(Roundwood_transp._input!$D$1:$M$95,MATCH('3.LCIA'!BH$8,Roundwood_transp._input!$D$1:$D$95,0),7)</f>
        <v>sawlog and veneer log, softwood, sustainable forest management, measured as solid wood under bark, at forest road</v>
      </c>
      <c r="BI11" s="29" t="str">
        <f>INDEX(Roundwood_transp._input!$D$1:$M$95,MATCH('3.LCIA'!BI$8,Roundwood_transp._input!$D$1:$D$95,0),7)</f>
        <v>sawlog and veneer log, softwood, sustainable forest management, measured as solid wood under bark, at forest road</v>
      </c>
      <c r="BJ11" s="29" t="str">
        <f>INDEX(Roundwood_transp._input!$D$1:$M$95,MATCH('3.LCIA'!BJ$8,Roundwood_transp._input!$D$1:$D$95,0),7)</f>
        <v>sawlog and veneer log, softwood, sustainable forest management, measured as solid wood under bark, at forest road</v>
      </c>
      <c r="BK11" s="29" t="str">
        <f>INDEX(Roundwood_transp._input!$D$1:$M$95,MATCH('3.LCIA'!BK$8,Roundwood_transp._input!$D$1:$D$95,0),7)</f>
        <v>sawlog and veneer log, softwood, sustainable forest management, measured as solid wood under bark, at forest road</v>
      </c>
      <c r="BL11" s="29" t="str">
        <f>INDEX(Roundwood_transp._input!$D$1:$M$95,MATCH('3.LCIA'!BL$8,Roundwood_transp._input!$D$1:$D$95,0),7)</f>
        <v>sawlog and veneer log, softwood, sustainable forest management, measured as solid wood under bark, at forest road</v>
      </c>
      <c r="BM11" s="29" t="str">
        <f>INDEX(Roundwood_transp._input!$D$1:$M$95,MATCH('3.LCIA'!BM$8,Roundwood_transp._input!$D$1:$D$95,0),7)</f>
        <v>sawlog and veneer log, softwood, sustainable forest management, measured as solid wood under bark, at forest road</v>
      </c>
      <c r="BN11" s="29" t="str">
        <f>INDEX(Roundwood_transp._input!$D$1:$M$95,MATCH('3.LCIA'!BN$8,Roundwood_transp._input!$D$1:$D$95,0),7)</f>
        <v>sawlog and veneer log, softwood, sustainable forest management, measured as solid wood under bark, at forest road</v>
      </c>
      <c r="BO11" s="29" t="str">
        <f>INDEX(Roundwood_transp._input!$D$1:$M$95,MATCH('3.LCIA'!BO$8,Roundwood_transp._input!$D$1:$D$95,0),7)</f>
        <v>sawlog and veneer log, softwood, sustainable forest management, measured as solid wood under bark, at forest road</v>
      </c>
      <c r="BP11" s="29" t="str">
        <f>INDEX(Roundwood_transp._input!$D$1:$M$95,MATCH('3.LCIA'!BP$8,Roundwood_transp._input!$D$1:$D$95,0),7)</f>
        <v>sawlog and veneer log, softwood, sustainable forest management, measured as solid wood under bark, at forest road</v>
      </c>
      <c r="BQ11" s="29" t="str">
        <f>INDEX(Roundwood_transp._input!$D$1:$M$95,MATCH('3.LCIA'!BQ$8,Roundwood_transp._input!$D$1:$D$95,0),7)</f>
        <v>sawlog and veneer log, softwood, sustainable forest management, measured as solid wood under bark, at forest road</v>
      </c>
      <c r="BR11" s="29" t="str">
        <f>INDEX(Roundwood_transp._input!$D$1:$M$95,MATCH('3.LCIA'!BR$8,Roundwood_transp._input!$D$1:$D$95,0),7)</f>
        <v>sawlog and veneer log, softwood, sustainable forest management, measured as solid wood under bark, at forest road</v>
      </c>
      <c r="BS11" s="29" t="str">
        <f>INDEX(Roundwood_transp._input!$D$1:$M$95,MATCH('3.LCIA'!BS$8,Roundwood_transp._input!$D$1:$D$95,0),7)</f>
        <v>sawlog and veneer log, softwood, sustainable forest management, measured as solid wood under bark, at forest road</v>
      </c>
      <c r="BT11" s="29" t="str">
        <f>INDEX(Roundwood_transp._input!$D$1:$M$95,MATCH('3.LCIA'!BT$8,Roundwood_transp._input!$D$1:$D$95,0),7)</f>
        <v>sawlog and veneer log, softwood, sustainable forest management, measured as solid wood under bark, at forest road</v>
      </c>
      <c r="BU11" s="29" t="str">
        <f>INDEX(Roundwood_transp._input!$D$1:$M$95,MATCH('3.LCIA'!BU$8,Roundwood_transp._input!$D$1:$D$95,0),7)</f>
        <v>sawlog and veneer log, softwood, sustainable forest management, measured as solid wood under bark, at forest road</v>
      </c>
      <c r="BV11" s="29" t="str">
        <f>INDEX(Roundwood_transp._input!$D$1:$M$95,MATCH('3.LCIA'!BV$8,Roundwood_transp._input!$D$1:$D$95,0),7)</f>
        <v>sawlog and veneer log, softwood, sustainable forest management, measured as solid wood under bark, at forest road</v>
      </c>
      <c r="BW11" s="29" t="str">
        <f>INDEX(Roundwood_transp._input!$D$1:$M$95,MATCH('3.LCIA'!BW$8,Roundwood_transp._input!$D$1:$D$95,0),7)</f>
        <v>sawlog and veneer log, softwood, sustainable forest management, measured as solid wood under bark, at forest road</v>
      </c>
      <c r="BX11" s="29" t="str">
        <f>INDEX(Roundwood_transp._input!$D$1:$M$95,MATCH('3.LCIA'!BX$8,Roundwood_transp._input!$D$1:$D$95,0),7)</f>
        <v>sawlog and veneer log, softwood, sustainable forest management, measured as solid wood under bark, at forest road</v>
      </c>
      <c r="BY11" s="29" t="str">
        <f>INDEX(Roundwood_transp._input!$D$1:$M$95,MATCH('3.LCIA'!BY$8,Roundwood_transp._input!$D$1:$D$95,0),7)</f>
        <v>sawlog and veneer log, softwood, sustainable forest management, measured as solid wood under bark, at forest road</v>
      </c>
      <c r="BZ11" s="29" t="str">
        <f>INDEX(Roundwood_transp._input!$D$1:$M$95,MATCH('3.LCIA'!BZ$8,Roundwood_transp._input!$D$1:$D$95,0),7)</f>
        <v>sawlog and veneer log, softwood, sustainable forest management, measured as solid wood under bark, at forest road</v>
      </c>
      <c r="CA11" s="29" t="str">
        <f>INDEX(Roundwood_transp._input!$D$1:$M$95,MATCH('3.LCIA'!CA$8,Roundwood_transp._input!$D$1:$D$95,0),7)</f>
        <v>sawlog and veneer log, softwood, sustainable forest management, measured as solid wood under bark, at forest road</v>
      </c>
      <c r="CB11" s="29" t="str">
        <f>INDEX(Roundwood_transp._input!$D$1:$M$95,MATCH('3.LCIA'!CB$8,Roundwood_transp._input!$D$1:$D$95,0),7)</f>
        <v>sawlog and veneer log, softwood, sustainable forest management, measured as solid wood under bark, at forest road</v>
      </c>
      <c r="CC11" s="29" t="str">
        <f>INDEX(Roundwood_transp._input!$D$1:$M$95,MATCH('3.LCIA'!CC$8,Roundwood_transp._input!$D$1:$D$95,0),7)</f>
        <v>sawlog and veneer log, softwood, sustainable forest management, measured as solid wood under bark, at forest road</v>
      </c>
      <c r="CD11" s="29" t="str">
        <f>INDEX(Roundwood_transp._input!$D$1:$M$95,MATCH('3.LCIA'!CD$8,Roundwood_transp._input!$D$1:$D$95,0),7)</f>
        <v>sawlog and veneer log, softwood, sustainable forest management, measured as solid wood under bark, at forest road</v>
      </c>
      <c r="CE11" s="29" t="str">
        <f>INDEX(Roundwood_transp._input!$D$1:$M$95,MATCH('3.LCIA'!CE$8,Roundwood_transp._input!$D$1:$D$95,0),7)</f>
        <v>sawlog and veneer log, softwood, sustainable forest management, measured as solid wood under bark, at forest road</v>
      </c>
      <c r="CF11" s="29" t="str">
        <f>INDEX(Roundwood_transp._input!$D$1:$M$95,MATCH('3.LCIA'!CF$8,Roundwood_transp._input!$D$1:$D$95,0),7)</f>
        <v>sawlog and veneer log, softwood, sustainable forest management, measured as solid wood under bark, at forest road</v>
      </c>
      <c r="CG11" s="29" t="str">
        <f>INDEX(Roundwood_transp._input!$D$1:$M$95,MATCH('3.LCIA'!CG$8,Roundwood_transp._input!$D$1:$D$95,0),7)</f>
        <v>sawlog and veneer log, softwood, sustainable forest management, measured as solid wood under bark, at forest road</v>
      </c>
      <c r="CH11" s="29" t="str">
        <f>INDEX(Roundwood_transp._input!$D$1:$M$95,MATCH('3.LCIA'!CH$8,Roundwood_transp._input!$D$1:$D$95,0),7)</f>
        <v>sawlog and veneer log, softwood, sustainable forest management, measured as solid wood under bark, at forest road</v>
      </c>
      <c r="CI11" s="29" t="str">
        <f>INDEX(Roundwood_transp._input!$D$1:$M$95,MATCH('3.LCIA'!CI$8,Roundwood_transp._input!$D$1:$D$95,0),7)</f>
        <v>sawlog and veneer log, softwood, sustainable forest management, measured as solid wood under bark, at forest road</v>
      </c>
      <c r="CJ11" s="29" t="str">
        <f>INDEX(Roundwood_transp._input!$D$1:$M$95,MATCH('3.LCIA'!CJ$8,Roundwood_transp._input!$D$1:$D$95,0),7)</f>
        <v>sawlog and veneer log, softwood, sustainable forest management, measured as solid wood under bark, at forest road</v>
      </c>
      <c r="CK11" s="29" t="str">
        <f>INDEX(Roundwood_transp._input!$D$1:$M$95,MATCH('3.LCIA'!CK$8,Roundwood_transp._input!$D$1:$D$95,0),7)</f>
        <v>sawlog and veneer log, softwood, sustainable forest management, measured as solid wood under bark, at forest road</v>
      </c>
      <c r="CL11" s="29" t="str">
        <f>INDEX(Roundwood_transp._input!$D$1:$M$95,MATCH('3.LCIA'!CL$8,Roundwood_transp._input!$D$1:$D$95,0),7)</f>
        <v>sawlog and veneer log, softwood, sustainable forest management, measured as solid wood under bark, at forest road</v>
      </c>
      <c r="CM11" s="29" t="str">
        <f>INDEX(Roundwood_transp._input!$D$1:$M$95,MATCH('3.LCIA'!CM$8,Roundwood_transp._input!$D$1:$D$95,0),7)</f>
        <v>sawlog and veneer log, softwood, sustainable forest management, measured as solid wood under bark, at forest road</v>
      </c>
      <c r="CN11" s="29" t="str">
        <f>INDEX(Roundwood_transp._input!$D$1:$M$95,MATCH('3.LCIA'!CN$8,Roundwood_transp._input!$D$1:$D$95,0),7)</f>
        <v>sawlog and veneer log, softwood, sustainable forest management, measured as solid wood under bark, at forest road</v>
      </c>
      <c r="CO11" s="29" t="str">
        <f>INDEX(Roundwood_transp._input!$D$1:$M$95,MATCH('3.LCIA'!CO$8,Roundwood_transp._input!$D$1:$D$95,0),7)</f>
        <v>sawlog and veneer log, softwood, sustainable forest management, measured as solid wood under bark, at forest road</v>
      </c>
      <c r="CP11" s="29" t="str">
        <f>INDEX(Roundwood_transp._input!$D$1:$M$95,MATCH('3.LCIA'!CP$8,Roundwood_transp._input!$D$1:$D$95,0),7)</f>
        <v>sawlog and veneer log, softwood, sustainable forest management, measured as solid wood under bark, at forest road</v>
      </c>
      <c r="CQ11" s="29" t="str">
        <f>INDEX(Roundwood_transp._input!$D$1:$M$95,MATCH('3.LCIA'!CQ$8,Roundwood_transp._input!$D$1:$D$95,0),7)</f>
        <v>sawlog and veneer log, softwood, sustainable forest management, measured as solid wood under bark, at forest road</v>
      </c>
      <c r="CR11" s="29" t="str">
        <f>INDEX(Roundwood_transp._input!$D$1:$M$95,MATCH('3.LCIA'!CR$8,Roundwood_transp._input!$D$1:$D$95,0),7)</f>
        <v>sawlog and veneer log, softwood, sustainable forest management, measured as solid wood under bark, at forest road</v>
      </c>
      <c r="CS11" s="29" t="str">
        <f>INDEX(Roundwood_transp._input!$D$1:$M$95,MATCH('3.LCIA'!CS$8,Roundwood_transp._input!$D$1:$D$95,0),7)</f>
        <v>sawlog and veneer log, softwood, sustainable forest management, measured as solid wood under bark, at forest road</v>
      </c>
      <c r="CT11" s="29" t="str">
        <f>INDEX(Roundwood_transp._input!$D$1:$M$95,MATCH('3.LCIA'!CT$8,Roundwood_transp._input!$D$1:$D$95,0),7)</f>
        <v>sawlog and veneer log, softwood, sustainable forest management, measured as solid wood under bark, at forest road</v>
      </c>
      <c r="CU11" s="29" t="str">
        <f>INDEX(Roundwood_transp._input!$D$1:$M$95,MATCH('3.LCIA'!CU$8,Roundwood_transp._input!$D$1:$D$95,0),7)</f>
        <v>sawlog and veneer log, softwood, sustainable forest management, measured as solid wood under bark, at forest road</v>
      </c>
      <c r="CV11" s="29" t="str">
        <f>INDEX(Roundwood_transp._input!$D$1:$M$95,MATCH('3.LCIA'!CV$8,Roundwood_transp._input!$D$1:$D$95,0),7)</f>
        <v>sawlog and veneer log, softwood, sustainable forest management, measured as solid wood under bark, at forest road</v>
      </c>
      <c r="CW11" s="29" t="str">
        <f>INDEX(Roundwood_transp._input!$D$1:$M$95,MATCH('3.LCIA'!CW$8,Roundwood_transp._input!$D$1:$D$95,0),7)</f>
        <v>sawlog and veneer log, softwood, sustainable forest management, measured as solid wood under bark, at forest road</v>
      </c>
      <c r="CX11" s="29" t="str">
        <f>INDEX(Roundwood_transp._input!$D$1:$M$95,MATCH('3.LCIA'!CX$8,Roundwood_transp._input!$D$1:$D$95,0),7)</f>
        <v>sawlog and veneer log, softwood, sustainable forest management, measured as solid wood under bark, at forest road</v>
      </c>
      <c r="CY11" s="29" t="str">
        <f>INDEX(Roundwood_transp._input!$D$1:$M$95,MATCH('3.LCIA'!CY$8,Roundwood_transp._input!$D$1:$D$95,0),7)</f>
        <v>sawlog and veneer log, softwood, sustainable forest management, measured as solid wood under bark, at forest road</v>
      </c>
      <c r="CZ11" s="29" t="str">
        <f>INDEX(Roundwood_transp._input!$D$1:$M$95,MATCH('3.LCIA'!CZ$8,Roundwood_transp._input!$D$1:$D$95,0),7)</f>
        <v>sawlog and veneer log, softwood, sustainable forest management, measured as solid wood under bark, at forest road</v>
      </c>
      <c r="DA11" s="29" t="str">
        <f>INDEX(Roundwood_transp._input!$D$1:$M$95,MATCH('3.LCIA'!DA$8,Roundwood_transp._input!$D$1:$D$95,0),7)</f>
        <v>sawlog and veneer log, softwood, sustainable forest management, measured as solid wood under bark, at forest road</v>
      </c>
      <c r="DB11" s="29" t="str">
        <f>INDEX(Roundwood_transp._input!$D$1:$M$95,MATCH('3.LCIA'!DB$8,Roundwood_transp._input!$D$1:$D$95,0),7)</f>
        <v>sawlog and veneer log, softwood, sustainable forest management, measured as solid wood under bark, at forest road</v>
      </c>
      <c r="DC11" s="29" t="str">
        <f>INDEX(Roundwood_transp._input!$D$1:$M$95,MATCH('3.LCIA'!DC$8,Roundwood_transp._input!$D$1:$D$95,0),7)</f>
        <v>sawlog and veneer log, softwood, sustainable forest management, measured as solid wood under bark, at forest road</v>
      </c>
      <c r="DD11" s="29" t="str">
        <f>INDEX(Roundwood_transp._input!$D$1:$M$95,MATCH('3.LCIA'!DD$8,Roundwood_transp._input!$D$1:$D$95,0),7)</f>
        <v>sawlog and veneer log, softwood, sustainable forest management, measured as solid wood under bark, at forest road</v>
      </c>
      <c r="DE11" s="29" t="str">
        <f>INDEX(Roundwood_transp._input!$D$1:$M$95,MATCH('3.LCIA'!DE$8,Roundwood_transp._input!$D$1:$D$95,0),7)</f>
        <v>sawlog and veneer log, softwood, sustainable forest management, measured as solid wood under bark, at forest road</v>
      </c>
      <c r="DF11" s="29" t="str">
        <f>INDEX(Roundwood_transp._input!$D$1:$M$95,MATCH('3.LCIA'!DF$8,Roundwood_transp._input!$D$1:$D$95,0),7)</f>
        <v>sawlog and veneer log, softwood, sustainable forest management, measured as solid wood under bark, at forest road</v>
      </c>
      <c r="DG11" s="29" t="e">
        <f>INDEX(Roundwood_transp._input!$D$1:$M$95,MATCH('3.LCIA'!DG$8,Roundwood_transp._input!$D$1:$D$95,0),7)</f>
        <v>#VALUE!</v>
      </c>
      <c r="DH11" s="29" t="e">
        <f>INDEX(Roundwood_transp._input!$D$1:$M$95,MATCH('3.LCIA'!DH$8,Roundwood_transp._input!$D$1:$D$95,0),7)</f>
        <v>#VALUE!</v>
      </c>
      <c r="DI11" s="29" t="str">
        <f>INDEX(Roundwood_transp._input!$D$1:$M$95,MATCH('3.LCIA'!DI$8,Roundwood_transp._input!$D$1:$D$95,0),7)</f>
        <v>sawlog and veneer log, hardwood, sustainable forest management, measured as solid wood under bark, at forest road</v>
      </c>
      <c r="DJ11" s="29" t="str">
        <f>INDEX(Roundwood_transp._input!$D$1:$M$95,MATCH('3.LCIA'!DJ$8,Roundwood_transp._input!$D$1:$D$95,0),7)</f>
        <v>sawlog and veneer log, hardwood, sustainable forest management, measured as solid wood under bark, at forest road</v>
      </c>
      <c r="DK11" s="29" t="str">
        <f>INDEX(Roundwood_transp._input!$D$1:$M$95,MATCH('3.LCIA'!DK$8,Roundwood_transp._input!$D$1:$D$95,0),7)</f>
        <v>sawlog and veneer log, hardwood, sustainable forest management, measured as solid wood under bark, at forest road</v>
      </c>
      <c r="DL11" s="29" t="str">
        <f>INDEX(Roundwood_transp._input!$D$1:$M$95,MATCH('3.LCIA'!DL$8,Roundwood_transp._input!$D$1:$D$95,0),7)</f>
        <v>sawlog and veneer log, hardwood, sustainable forest management, measured as solid wood under bark, at forest road</v>
      </c>
      <c r="DM11" s="29" t="str">
        <f>INDEX(Roundwood_transp._input!$D$1:$M$95,MATCH('3.LCIA'!DM$8,Roundwood_transp._input!$D$1:$D$95,0),7)</f>
        <v>sawlog and veneer log, hardwood, sustainable forest management, measured as solid wood under bark, at forest road</v>
      </c>
      <c r="DN11" s="29" t="str">
        <f>INDEX(Roundwood_transp._input!$D$1:$M$95,MATCH('3.LCIA'!DN$8,Roundwood_transp._input!$D$1:$D$95,0),7)</f>
        <v>sawlog and veneer log, hardwood, sustainable forest management, measured as solid wood under bark, at forest road</v>
      </c>
      <c r="DO11" s="29" t="str">
        <f>INDEX(Roundwood_transp._input!$D$1:$M$95,MATCH('3.LCIA'!DO$8,Roundwood_transp._input!$D$1:$D$95,0),7)</f>
        <v>sawlog and veneer log, hardwood, sustainable forest management, measured as solid wood under bark, at forest road</v>
      </c>
      <c r="DP11" s="29" t="str">
        <f>INDEX(Roundwood_transp._input!$D$1:$M$95,MATCH('3.LCIA'!DP$8,Roundwood_transp._input!$D$1:$D$95,0),7)</f>
        <v>sawlog and veneer log, hardwood, sustainable forest management, measured as solid wood under bark, at forest road</v>
      </c>
      <c r="DQ11" s="29" t="str">
        <f>INDEX(Roundwood_transp._input!$D$1:$M$95,MATCH('3.LCIA'!DQ$8,Roundwood_transp._input!$D$1:$D$95,0),7)</f>
        <v>sawlog and veneer log, hardwood, sustainable forest management, measured as solid wood under bark, at forest road</v>
      </c>
      <c r="DR11" s="29" t="str">
        <f>INDEX(Roundwood_transp._input!$D$1:$M$95,MATCH('3.LCIA'!DR$8,Roundwood_transp._input!$D$1:$D$95,0),7)</f>
        <v>sawlog and veneer log, softwood, sustainable forest management, measured as solid wood under bark, at forest road</v>
      </c>
      <c r="DS11" s="29" t="str">
        <f>INDEX(Roundwood_transp._input!$D$1:$M$95,MATCH('3.LCIA'!DS$8,Roundwood_transp._input!$D$1:$D$95,0),7)</f>
        <v>sawlog and veneer log, softwood, sustainable forest management, measured as solid wood under bark, at forest road</v>
      </c>
      <c r="DT11" s="29" t="str">
        <f>INDEX(Roundwood_transp._input!$D$1:$M$95,MATCH('3.LCIA'!DT$8,Roundwood_transp._input!$D$1:$D$95,0),7)</f>
        <v>sawlog and veneer log, softwood, sustainable forest management, measured as solid wood under bark, at forest road</v>
      </c>
      <c r="DU11" s="29" t="str">
        <f>INDEX(Roundwood_transp._input!$D$1:$M$95,MATCH('3.LCIA'!DU$8,Roundwood_transp._input!$D$1:$D$95,0),7)</f>
        <v>sawlog and veneer log, softwood, sustainable forest management, measured as solid wood under bark, at forest road</v>
      </c>
      <c r="DV11" s="29" t="str">
        <f>INDEX(Roundwood_transp._input!$D$1:$M$95,MATCH('3.LCIA'!DV$8,Roundwood_transp._input!$D$1:$D$95,0),7)</f>
        <v>sawlog and veneer log, softwood, sustainable forest management, measured as solid wood under bark, at forest road</v>
      </c>
      <c r="DW11" s="29" t="str">
        <f>INDEX(Roundwood_transp._input!$D$1:$M$95,MATCH('3.LCIA'!DW$8,Roundwood_transp._input!$D$1:$D$95,0),7)</f>
        <v>sawlog and veneer log, softwood, sustainable forest management, measured as solid wood under bark, at forest road</v>
      </c>
      <c r="DX11" s="29" t="str">
        <f>INDEX(Roundwood_transp._input!$D$1:$M$95,MATCH('3.LCIA'!DX$8,Roundwood_transp._input!$D$1:$D$95,0),7)</f>
        <v>sawlog and veneer log, softwood, sustainable forest management, measured as solid wood under bark, at forest road</v>
      </c>
      <c r="DY11" s="29" t="str">
        <f>INDEX(Roundwood_transp._input!$D$1:$M$95,MATCH('3.LCIA'!DY$8,Roundwood_transp._input!$D$1:$D$95,0),7)</f>
        <v>sawlog and veneer log, softwood, sustainable forest management, measured as solid wood under bark, at forest road</v>
      </c>
      <c r="DZ11" s="29" t="str">
        <f>INDEX(Roundwood_transp._input!$D$1:$M$95,MATCH('3.LCIA'!DZ$8,Roundwood_transp._input!$D$1:$D$95,0),7)</f>
        <v>sawlog and veneer log, softwood, sustainable forest management, measured as solid wood under bark, at forest road</v>
      </c>
      <c r="EA11" s="29" t="str">
        <f>INDEX(Roundwood_transp._input!$D$1:$M$95,MATCH('3.LCIA'!EA$8,Roundwood_transp._input!$D$1:$D$95,0),7)</f>
        <v>sawlog and veneer log, softwood, sustainable forest management, measured as solid wood under bark, at forest road</v>
      </c>
      <c r="EB11" s="29" t="str">
        <f>INDEX(Roundwood_transp._input!$D$1:$M$95,MATCH('3.LCIA'!EB$8,Roundwood_transp._input!$D$1:$D$95,0),7)</f>
        <v>sawlog and veneer log, softwood, sustainable forest management, measured as solid wood under bark, at forest road</v>
      </c>
      <c r="EC11" s="29" t="str">
        <f>INDEX(Roundwood_transp._input!$D$1:$M$95,MATCH('3.LCIA'!EC$8,Roundwood_transp._input!$D$1:$D$95,0),7)</f>
        <v>sawlog and veneer log, softwood, sustainable forest management, measured as solid wood under bark, at forest road</v>
      </c>
      <c r="ED11" s="29" t="str">
        <f>INDEX(Roundwood_transp._input!$D$1:$M$95,MATCH('3.LCIA'!ED$8,Roundwood_transp._input!$D$1:$D$95,0),7)</f>
        <v>sawlog and veneer log, softwood, sustainable forest management, measured as solid wood under bark, at forest road</v>
      </c>
      <c r="EE11" s="29" t="str">
        <f>INDEX(Roundwood_transp._input!$D$1:$M$95,MATCH('3.LCIA'!EE$8,Roundwood_transp._input!$D$1:$D$95,0),7)</f>
        <v>sawlog and veneer log, softwood, sustainable forest management, measured as solid wood under bark, at forest road</v>
      </c>
      <c r="EF11" s="29" t="str">
        <f>INDEX(Roundwood_transp._input!$D$1:$M$95,MATCH('3.LCIA'!EF$8,Roundwood_transp._input!$D$1:$D$95,0),7)</f>
        <v>sawlog and veneer log, softwood, sustainable forest management, measured as solid wood under bark, at forest road</v>
      </c>
      <c r="EG11" s="29" t="str">
        <f>INDEX(Roundwood_transp._input!$D$1:$M$95,MATCH('3.LCIA'!EG$8,Roundwood_transp._input!$D$1:$D$95,0),7)</f>
        <v>sawlog and veneer log, softwood, sustainable forest management, measured as solid wood under bark, at forest road</v>
      </c>
      <c r="EH11" s="29" t="str">
        <f>INDEX(Roundwood_transp._input!$D$1:$M$95,MATCH('3.LCIA'!EH$8,Roundwood_transp._input!$D$1:$D$95,0),7)</f>
        <v>sawlog and veneer log, softwood, sustainable forest management, measured as solid wood under bark, at forest road</v>
      </c>
      <c r="EI11" s="29" t="str">
        <f>INDEX(Roundwood_transp._input!$D$1:$M$95,MATCH('3.LCIA'!EI$8,Roundwood_transp._input!$D$1:$D$95,0),7)</f>
        <v>sawlog and veneer log, softwood, sustainable forest management, measured as solid wood under bark, at forest road</v>
      </c>
      <c r="EJ11" s="29" t="str">
        <f>INDEX(Roundwood_transp._input!$D$1:$M$95,MATCH('3.LCIA'!EJ$8,Roundwood_transp._input!$D$1:$D$95,0),7)</f>
        <v>sawlog and veneer log, hardwood, sustainable forest management, measured as solid wood under bark, at forest road</v>
      </c>
      <c r="EK11" s="29" t="str">
        <f>INDEX(Roundwood_transp._input!$D$1:$M$95,MATCH('3.LCIA'!EK$8,Roundwood_transp._input!$D$1:$D$95,0),7)</f>
        <v>sawlog and veneer log, hardwood, sustainable forest management, measured as solid wood under bark, at forest road</v>
      </c>
      <c r="EL11" s="29" t="str">
        <f>INDEX(Roundwood_transp._input!$D$1:$M$95,MATCH('3.LCIA'!EL$8,Roundwood_transp._input!$D$1:$D$95,0),7)</f>
        <v>sawlog and veneer log, hardwood, sustainable forest management, measured as solid wood under bark, at forest road</v>
      </c>
      <c r="EM11" s="29" t="str">
        <f>INDEX(Roundwood_transp._input!$D$1:$M$95,MATCH('3.LCIA'!EM$8,Roundwood_transp._input!$D$1:$D$95,0),7)</f>
        <v>sawlog and veneer log, hardwood, sustainable forest management, measured as solid wood under bark, at forest road</v>
      </c>
      <c r="EN11" s="29" t="str">
        <f>INDEX(Roundwood_transp._input!$D$1:$M$95,MATCH('3.LCIA'!EN$8,Roundwood_transp._input!$D$1:$D$95,0),7)</f>
        <v>sawlog and veneer log, hardwood, sustainable forest management, measured as solid wood under bark, at forest road</v>
      </c>
      <c r="EO11" s="29" t="str">
        <f>INDEX(Roundwood_transp._input!$D$1:$M$95,MATCH('3.LCIA'!EO$8,Roundwood_transp._input!$D$1:$D$95,0),7)</f>
        <v>sawlog and veneer log, hardwood, sustainable forest management, measured as solid wood under bark, at forest road</v>
      </c>
      <c r="EP11" s="29" t="str">
        <f>INDEX(Roundwood_transp._input!$D$1:$M$95,MATCH('3.LCIA'!EP$8,Roundwood_transp._input!$D$1:$D$95,0),7)</f>
        <v>sawlog and veneer log, hardwood, sustainable forest management, measured as solid wood under bark, at forest road</v>
      </c>
      <c r="EQ11" s="29" t="str">
        <f>INDEX(Roundwood_transp._input!$D$1:$M$95,MATCH('3.LCIA'!EQ$8,Roundwood_transp._input!$D$1:$D$95,0),7)</f>
        <v>sawlog and veneer log, hardwood, sustainable forest management, measured as solid wood under bark, at forest road</v>
      </c>
      <c r="ER11" s="29" t="str">
        <f>INDEX(Roundwood_transp._input!$D$1:$M$95,MATCH('3.LCIA'!ER$8,Roundwood_transp._input!$D$1:$D$95,0),7)</f>
        <v>sawlog and veneer log, hardwood, sustainable forest management, measured as solid wood under bark, at forest road</v>
      </c>
      <c r="ES11" s="29" t="str">
        <f>INDEX(Roundwood_transp._input!$D$1:$M$95,MATCH('3.LCIA'!ES$8,Roundwood_transp._input!$D$1:$D$95,0),7)</f>
        <v>sawlog and veneer log, hardwood, sustainable forest management, measured as solid wood under bark, at forest road</v>
      </c>
      <c r="ET11" s="29" t="str">
        <f>INDEX(Roundwood_transp._input!$D$1:$M$95,MATCH('3.LCIA'!ET$8,Roundwood_transp._input!$D$1:$D$95,0),7)</f>
        <v>sawlog and veneer log, hardwood, sustainable forest management, measured as solid wood under bark, at forest road</v>
      </c>
      <c r="EU11" s="29" t="str">
        <f>INDEX(Roundwood_transp._input!$D$1:$M$95,MATCH('3.LCIA'!EU$8,Roundwood_transp._input!$D$1:$D$95,0),7)</f>
        <v>sawlog and veneer log, hardwood, sustainable forest management, measured as solid wood under bark, at forest road</v>
      </c>
      <c r="EV11" s="29" t="str">
        <f>INDEX(Roundwood_transp._input!$D$1:$M$95,MATCH('3.LCIA'!EV$8,Roundwood_transp._input!$D$1:$D$95,0),7)</f>
        <v>sawlog and veneer log, hardwood, sustainable forest management, measured as solid wood under bark, at forest road</v>
      </c>
      <c r="EW11" s="29" t="str">
        <f>INDEX(Roundwood_transp._input!$D$1:$M$95,MATCH('3.LCIA'!EW$8,Roundwood_transp._input!$D$1:$D$95,0),7)</f>
        <v>sawlog and veneer log, hardwood, sustainable forest management, measured as solid wood under bark, at forest road</v>
      </c>
      <c r="EX11" s="29" t="str">
        <f>INDEX(Roundwood_transp._input!$D$1:$M$95,MATCH('3.LCIA'!EX$8,Roundwood_transp._input!$D$1:$D$95,0),7)</f>
        <v>sawlog and veneer log, hardwood, sustainable forest management, measured as solid wood under bark, at forest road</v>
      </c>
      <c r="EY11" s="29" t="str">
        <f>INDEX(Roundwood_transp._input!$D$1:$M$95,MATCH('3.LCIA'!EY$8,Roundwood_transp._input!$D$1:$D$95,0),7)</f>
        <v>sawlog and veneer log, hardwood, sustainable forest management, measured as solid wood under bark, at forest road</v>
      </c>
      <c r="EZ11" s="29" t="str">
        <f>INDEX(Roundwood_transp._input!$D$1:$M$95,MATCH('3.LCIA'!EZ$8,Roundwood_transp._input!$D$1:$D$95,0),7)</f>
        <v>sawlog and veneer log, hardwood, sustainable forest management, measured as solid wood under bark, at forest road</v>
      </c>
      <c r="FA11" s="29" t="str">
        <f>INDEX(Roundwood_transp._input!$D$1:$M$95,MATCH('3.LCIA'!FA$8,Roundwood_transp._input!$D$1:$D$95,0),7)</f>
        <v>sawlog and veneer log, hardwood, sustainable forest management, measured as solid wood under bark, at forest road</v>
      </c>
      <c r="FB11" s="29" t="str">
        <f>INDEX(Roundwood_transp._input!$D$1:$M$95,MATCH('3.LCIA'!FB$8,Roundwood_transp._input!$D$1:$D$95,0),7)</f>
        <v>sawlog and veneer log, hardwood, sustainable forest management, measured as solid wood under bark, at forest road</v>
      </c>
      <c r="FC11" s="29" t="str">
        <f>INDEX(Roundwood_transp._input!$D$1:$M$95,MATCH('3.LCIA'!FC$8,Roundwood_transp._input!$D$1:$D$95,0),7)</f>
        <v>sawlog and veneer log, hardwood, sustainable forest management, measured as solid wood under bark, at forest road</v>
      </c>
      <c r="FD11" s="29" t="str">
        <f>INDEX(Roundwood_transp._input!$D$1:$M$95,MATCH('3.LCIA'!FD$8,Roundwood_transp._input!$D$1:$D$95,0),7)</f>
        <v>sawlog and veneer log, hardwood, sustainable forest management, measured as solid wood under bark, at forest road</v>
      </c>
      <c r="FE11" s="29" t="str">
        <f>INDEX(Roundwood_transp._input!$D$1:$M$95,MATCH('3.LCIA'!FE$8,Roundwood_transp._input!$D$1:$D$95,0),7)</f>
        <v>sawlog and veneer log, hardwood, sustainable forest management, measured as solid wood under bark, at forest road</v>
      </c>
      <c r="FF11" s="29" t="str">
        <f>INDEX(Roundwood_transp._input!$D$1:$M$95,MATCH('3.LCIA'!FF$8,Roundwood_transp._input!$D$1:$D$95,0),7)</f>
        <v>sawlog and veneer log, hardwood, sustainable forest management, measured as solid wood under bark, at forest road</v>
      </c>
      <c r="FG11" s="29" t="str">
        <f>INDEX(Roundwood_transp._input!$D$1:$M$95,MATCH('3.LCIA'!FG$8,Roundwood_transp._input!$D$1:$D$95,0),7)</f>
        <v>sawlog and veneer log, hardwood, sustainable forest management, measured as solid wood under bark, at forest road</v>
      </c>
      <c r="FH11" s="29" t="str">
        <f>INDEX(Roundwood_transp._input!$D$1:$M$95,MATCH('3.LCIA'!FH$8,Roundwood_transp._input!$D$1:$D$95,0),7)</f>
        <v>sawlog and veneer log, hardwood, sustainable forest management, measured as solid wood under bark, at forest road</v>
      </c>
      <c r="FI11" s="29" t="str">
        <f>INDEX(Roundwood_transp._input!$D$1:$M$95,MATCH('3.LCIA'!FI$8,Roundwood_transp._input!$D$1:$D$95,0),7)</f>
        <v>sawlog and veneer log, hardwood, sustainable forest management, measured as solid wood under bark, at forest road</v>
      </c>
      <c r="FJ11" s="29" t="str">
        <f>INDEX(Roundwood_transp._input!$D$1:$M$95,MATCH('3.LCIA'!FJ$8,Roundwood_transp._input!$D$1:$D$95,0),7)</f>
        <v>sawlog and veneer log, hardwood, sustainable forest management, measured as solid wood under bark, at forest road</v>
      </c>
      <c r="FK11" s="29" t="str">
        <f>INDEX(Roundwood_transp._input!$D$1:$M$95,MATCH('3.LCIA'!FK$8,Roundwood_transp._input!$D$1:$D$95,0),7)</f>
        <v>sawlog and veneer log, softwood, sustainable forest management, measured as solid wood under bark, at forest road</v>
      </c>
      <c r="FL11" s="29" t="str">
        <f>INDEX(Roundwood_transp._input!$D$1:$M$95,MATCH('3.LCIA'!FL$8,Roundwood_transp._input!$D$1:$D$95,0),7)</f>
        <v>sawlog and veneer log, softwood, sustainable forest management, measured as solid wood under bark, at forest road</v>
      </c>
      <c r="FM11" s="29" t="str">
        <f>INDEX(Roundwood_transp._input!$D$1:$M$95,MATCH('3.LCIA'!FM$8,Roundwood_transp._input!$D$1:$D$95,0),7)</f>
        <v>sawlog and veneer log, softwood, sustainable forest management, measured as solid wood under bark, at forest road</v>
      </c>
      <c r="FN11" s="29" t="str">
        <f>INDEX(Roundwood_transp._input!$D$1:$M$95,MATCH('3.LCIA'!FN$8,Roundwood_transp._input!$D$1:$D$95,0),7)</f>
        <v>sawlog and veneer log, softwood, sustainable forest management, measured as solid wood under bark, at forest road</v>
      </c>
      <c r="FO11" s="29" t="str">
        <f>INDEX(Roundwood_transp._input!$D$1:$M$95,MATCH('3.LCIA'!FO$8,Roundwood_transp._input!$D$1:$D$95,0),7)</f>
        <v>sawlog and veneer log, softwood, sustainable forest management, measured as solid wood under bark, at forest road</v>
      </c>
      <c r="FP11" s="29" t="str">
        <f>INDEX(Roundwood_transp._input!$D$1:$M$95,MATCH('3.LCIA'!FP$8,Roundwood_transp._input!$D$1:$D$95,0),7)</f>
        <v>sawlog and veneer log, softwood, sustainable forest management, measured as solid wood under bark, at forest road</v>
      </c>
      <c r="FQ11" s="29" t="str">
        <f>INDEX(Roundwood_transp._input!$D$1:$M$95,MATCH('3.LCIA'!FQ$8,Roundwood_transp._input!$D$1:$D$95,0),7)</f>
        <v>sawlog and veneer log, softwood, sustainable forest management, measured as solid wood under bark, at forest road</v>
      </c>
      <c r="FR11" s="29" t="str">
        <f>INDEX(Roundwood_transp._input!$D$1:$M$95,MATCH('3.LCIA'!FR$8,Roundwood_transp._input!$D$1:$D$95,0),7)</f>
        <v>sawlog and veneer log, softwood, sustainable forest management, measured as solid wood under bark, at forest road</v>
      </c>
      <c r="FS11" s="29" t="str">
        <f>INDEX(Roundwood_transp._input!$D$1:$M$95,MATCH('3.LCIA'!FS$8,Roundwood_transp._input!$D$1:$D$95,0),7)</f>
        <v>sawlog and veneer log, softwood, sustainable forest management, measured as solid wood under bark, at forest road</v>
      </c>
      <c r="FT11" s="29" t="str">
        <f>INDEX(Roundwood_transp._input!$D$1:$M$95,MATCH('3.LCIA'!FT$8,Roundwood_transp._input!$D$1:$D$95,0),7)</f>
        <v>sawlog and veneer log, hardwood, sustainable forest management, measured as solid wood under bark, at forest road</v>
      </c>
      <c r="FU11" s="29" t="str">
        <f>INDEX(Roundwood_transp._input!$D$1:$M$95,MATCH('3.LCIA'!FU$8,Roundwood_transp._input!$D$1:$D$95,0),7)</f>
        <v>sawlog and veneer log, hardwood, sustainable forest management, measured as solid wood under bark, at forest road</v>
      </c>
      <c r="FV11" s="29" t="str">
        <f>INDEX(Roundwood_transp._input!$D$1:$M$95,MATCH('3.LCIA'!FV$8,Roundwood_transp._input!$D$1:$D$95,0),7)</f>
        <v>sawlog and veneer log, hardwood, sustainable forest management, measured as solid wood under bark, at forest road</v>
      </c>
      <c r="FW11" s="29" t="str">
        <f>INDEX(Roundwood_transp._input!$D$1:$M$95,MATCH('3.LCIA'!FW$8,Roundwood_transp._input!$D$1:$D$95,0),7)</f>
        <v>sawlog and veneer log, hardwood, sustainable forest management, measured as solid wood under bark, at forest road</v>
      </c>
      <c r="FX11" s="29" t="str">
        <f>INDEX(Roundwood_transp._input!$D$1:$M$95,MATCH('3.LCIA'!FX$8,Roundwood_transp._input!$D$1:$D$95,0),7)</f>
        <v>sawlog and veneer log, hardwood, sustainable forest management, measured as solid wood under bark, at forest road</v>
      </c>
      <c r="FY11" s="29" t="str">
        <f>INDEX(Roundwood_transp._input!$D$1:$M$95,MATCH('3.LCIA'!FY$8,Roundwood_transp._input!$D$1:$D$95,0),7)</f>
        <v>sawlog and veneer log, hardwood, sustainable forest management, measured as solid wood under bark, at forest road</v>
      </c>
      <c r="FZ11" s="29" t="str">
        <f>INDEX(Roundwood_transp._input!$D$1:$M$95,MATCH('3.LCIA'!FZ$8,Roundwood_transp._input!$D$1:$D$95,0),7)</f>
        <v>sawlog and veneer log, hardwood, sustainable forest management, measured as solid wood under bark, at forest road</v>
      </c>
      <c r="GA11" s="29" t="str">
        <f>INDEX(Roundwood_transp._input!$D$1:$M$95,MATCH('3.LCIA'!GA$8,Roundwood_transp._input!$D$1:$D$95,0),7)</f>
        <v>sawlog and veneer log, hardwood, sustainable forest management, measured as solid wood under bark, at forest road</v>
      </c>
      <c r="GB11" s="29" t="e">
        <f>INDEX(Roundwood_transp._input!$D$1:$M$95,MATCH('3.LCIA'!GB$8,Roundwood_transp._input!$D$1:$D$95,0),7)</f>
        <v>#N/A</v>
      </c>
      <c r="GC11" s="29" t="str">
        <f>INDEX(Roundwood_transp._input!$D$1:$M$95,MATCH('3.LCIA'!GC$8,Roundwood_transp._input!$D$1:$D$95,0),7)</f>
        <v>sawlog and veneer log, hardwood, sustainable forest management, measured as solid wood under bark, at forest road</v>
      </c>
      <c r="GD11" s="29" t="str">
        <f>INDEX(Roundwood_transp._input!$D$1:$M$95,MATCH('3.LCIA'!GD$8,Roundwood_transp._input!$D$1:$D$95,0),7)</f>
        <v>sawlog and veneer log, hardwood, sustainable forest management, measured as solid wood under bark, at forest road</v>
      </c>
      <c r="GE11" s="29" t="str">
        <f>INDEX(Roundwood_transp._input!$D$1:$M$95,MATCH('3.LCIA'!GE$8,Roundwood_transp._input!$D$1:$D$95,0),7)</f>
        <v>sawlog and veneer log, hardwood, sustainable forest management, measured as solid wood under bark, at forest road</v>
      </c>
      <c r="GF11" s="29" t="str">
        <f>INDEX(Roundwood_transp._input!$D$1:$M$95,MATCH('3.LCIA'!GF$8,Roundwood_transp._input!$D$1:$D$95,0),7)</f>
        <v>sawlog and veneer log, hardwood, sustainable forest management, measured as solid wood under bark, at forest road</v>
      </c>
      <c r="GG11" s="29" t="str">
        <f>INDEX(Roundwood_transp._input!$D$1:$M$95,MATCH('3.LCIA'!GG$8,Roundwood_transp._input!$D$1:$D$95,0),7)</f>
        <v>sawlog and veneer log, hardwood, sustainable forest management, measured as solid wood under bark, at forest road</v>
      </c>
      <c r="GH11" s="29" t="str">
        <f>INDEX(Roundwood_transp._input!$D$1:$M$95,MATCH('3.LCIA'!GH$8,Roundwood_transp._input!$D$1:$D$95,0),7)</f>
        <v>sawlog and veneer log, hardwood, sustainable forest management, measured as solid wood under bark, at forest road</v>
      </c>
      <c r="GI11" s="29" t="str">
        <f>INDEX(Roundwood_transp._input!$D$1:$M$95,MATCH('3.LCIA'!GI$8,Roundwood_transp._input!$D$1:$D$95,0),7)</f>
        <v>sawlog and veneer log, hardwood, sustainable forest management, measured as solid wood under bark, at forest road</v>
      </c>
      <c r="GJ11" s="29" t="str">
        <f>INDEX(Roundwood_transp._input!$D$1:$M$95,MATCH('3.LCIA'!GJ$8,Roundwood_transp._input!$D$1:$D$95,0),7)</f>
        <v>sawlog and veneer log, hardwood, sustainable forest management, measured as solid wood under bark, at forest road</v>
      </c>
      <c r="GK11" s="29" t="str">
        <f>INDEX(Roundwood_transp._input!$D$1:$M$95,MATCH('3.LCIA'!GK$8,Roundwood_transp._input!$D$1:$D$95,0),7)</f>
        <v>sawlog and veneer log, hardwood, sustainable forest management, measured as solid wood under bark, at forest road</v>
      </c>
      <c r="GL11" s="29" t="str">
        <f>INDEX(Roundwood_transp._input!$D$1:$M$95,MATCH('3.LCIA'!GL$8,Roundwood_transp._input!$D$1:$D$95,0),7)</f>
        <v>sawlog and veneer log, softwood, sustainable forest management, measured as solid wood under bark, at forest road</v>
      </c>
      <c r="GM11" s="29" t="str">
        <f>INDEX(Roundwood_transp._input!$D$1:$M$95,MATCH('3.LCIA'!GM$8,Roundwood_transp._input!$D$1:$D$95,0),7)</f>
        <v>sawlog and veneer log, softwood, sustainable forest management, measured as solid wood under bark, at forest road</v>
      </c>
      <c r="GN11" s="29" t="str">
        <f>INDEX(Roundwood_transp._input!$D$1:$M$95,MATCH('3.LCIA'!GN$8,Roundwood_transp._input!$D$1:$D$95,0),7)</f>
        <v>sawlog and veneer log, softwood, sustainable forest management, measured as solid wood under bark, at forest road</v>
      </c>
      <c r="GO11" s="29" t="str">
        <f>INDEX(Roundwood_transp._input!$D$1:$M$95,MATCH('3.LCIA'!GO$8,Roundwood_transp._input!$D$1:$D$95,0),7)</f>
        <v>sawlog and veneer log, softwood, sustainable forest management, measured as solid wood under bark, at forest road</v>
      </c>
      <c r="GP11" s="29" t="str">
        <f>INDEX(Roundwood_transp._input!$D$1:$M$95,MATCH('3.LCIA'!GP$8,Roundwood_transp._input!$D$1:$D$95,0),7)</f>
        <v>sawlog and veneer log, softwood, sustainable forest management, measured as solid wood under bark, at forest road</v>
      </c>
      <c r="GQ11" s="29" t="str">
        <f>INDEX(Roundwood_transp._input!$D$1:$M$95,MATCH('3.LCIA'!GQ$8,Roundwood_transp._input!$D$1:$D$95,0),7)</f>
        <v>sawlog and veneer log, softwood, sustainable forest management, measured as solid wood under bark, at forest road</v>
      </c>
      <c r="GR11" s="29" t="str">
        <f>INDEX(Roundwood_transp._input!$D$1:$M$95,MATCH('3.LCIA'!GR$8,Roundwood_transp._input!$D$1:$D$95,0),7)</f>
        <v>sawlog and veneer log, softwood, sustainable forest management, measured as solid wood under bark, at forest road</v>
      </c>
      <c r="GS11" s="29" t="str">
        <f>INDEX(Roundwood_transp._input!$D$1:$M$95,MATCH('3.LCIA'!GS$8,Roundwood_transp._input!$D$1:$D$95,0),7)</f>
        <v>sawlog and veneer log, softwood, sustainable forest management, measured as solid wood under bark, at forest road</v>
      </c>
      <c r="GT11" s="29" t="str">
        <f>INDEX(Roundwood_transp._input!$D$1:$M$95,MATCH('3.LCIA'!GT$8,Roundwood_transp._input!$D$1:$D$95,0),7)</f>
        <v>sawlog and veneer log, softwood, sustainable forest management, measured as solid wood under bark, at forest road</v>
      </c>
      <c r="GU11" s="29" t="str">
        <f>INDEX(Roundwood_transp._input!$D$1:$M$95,MATCH('3.LCIA'!GU$8,Roundwood_transp._input!$D$1:$D$95,0),7)</f>
        <v>sawlog and veneer log, softwood, sustainable forest management, measured as solid wood under bark, at forest road</v>
      </c>
      <c r="GV11" s="29" t="str">
        <f>INDEX(Roundwood_transp._input!$D$1:$M$95,MATCH('3.LCIA'!GV$8,Roundwood_transp._input!$D$1:$D$95,0),7)</f>
        <v>sawlog and veneer log, softwood, sustainable forest management, measured as solid wood under bark, at forest road</v>
      </c>
      <c r="GW11" s="29" t="str">
        <f>INDEX(Roundwood_transp._input!$D$1:$M$95,MATCH('3.LCIA'!GW$8,Roundwood_transp._input!$D$1:$D$95,0),7)</f>
        <v>sawlog and veneer log, softwood, sustainable forest management, measured as solid wood under bark, at forest road</v>
      </c>
      <c r="GX11" s="29" t="str">
        <f>INDEX(Roundwood_transp._input!$D$1:$M$95,MATCH('3.LCIA'!GX$8,Roundwood_transp._input!$D$1:$D$95,0),7)</f>
        <v>sawlog and veneer log, softwood, sustainable forest management, measured as solid wood under bark, at forest road</v>
      </c>
      <c r="GY11" s="29" t="str">
        <f>INDEX(Roundwood_transp._input!$D$1:$M$95,MATCH('3.LCIA'!GY$8,Roundwood_transp._input!$D$1:$D$95,0),7)</f>
        <v>sawlog and veneer log, softwood, sustainable forest management, measured as solid wood under bark, at forest road</v>
      </c>
      <c r="GZ11" s="29" t="str">
        <f>INDEX(Roundwood_transp._input!$D$1:$M$95,MATCH('3.LCIA'!GZ$8,Roundwood_transp._input!$D$1:$D$95,0),7)</f>
        <v>sawlog and veneer log, softwood, sustainable forest management, measured as solid wood under bark, at forest road</v>
      </c>
      <c r="HA11" s="29" t="str">
        <f>INDEX(Roundwood_transp._input!$D$1:$M$95,MATCH('3.LCIA'!HA$8,Roundwood_transp._input!$D$1:$D$95,0),7)</f>
        <v>sawlog and veneer log, softwood, sustainable forest management, measured as solid wood under bark, at forest road</v>
      </c>
      <c r="HB11" s="29" t="str">
        <f>INDEX(Roundwood_transp._input!$D$1:$M$95,MATCH('3.LCIA'!HB$8,Roundwood_transp._input!$D$1:$D$95,0),7)</f>
        <v>sawlog and veneer log, softwood, sustainable forest management, measured as solid wood under bark, at forest road</v>
      </c>
      <c r="HC11" s="29" t="str">
        <f>INDEX(Roundwood_transp._input!$D$1:$M$95,MATCH('3.LCIA'!HC$8,Roundwood_transp._input!$D$1:$D$95,0),7)</f>
        <v>sawlog and veneer log, softwood, sustainable forest management, measured as solid wood under bark, at forest road</v>
      </c>
      <c r="HD11" s="29" t="str">
        <f>INDEX(Roundwood_transp._input!$D$1:$M$95,MATCH('3.LCIA'!HD$8,Roundwood_transp._input!$D$1:$D$95,0),7)</f>
        <v>sawlog and veneer log, softwood, sustainable forest management, measured as solid wood under bark, at forest road</v>
      </c>
      <c r="HE11" s="29" t="str">
        <f>INDEX(Roundwood_transp._input!$D$1:$M$95,MATCH('3.LCIA'!HE$8,Roundwood_transp._input!$D$1:$D$95,0),7)</f>
        <v>sawlog and veneer log, softwood, sustainable forest management, measured as solid wood under bark, at forest road</v>
      </c>
      <c r="HF11" s="29" t="str">
        <f>INDEX(Roundwood_transp._input!$D$1:$M$95,MATCH('3.LCIA'!HF$8,Roundwood_transp._input!$D$1:$D$95,0),7)</f>
        <v>sawlog and veneer log, softwood, sustainable forest management, measured as solid wood under bark, at forest road</v>
      </c>
      <c r="HG11" s="29" t="str">
        <f>INDEX(Roundwood_transp._input!$D$1:$M$95,MATCH('3.LCIA'!HG$8,Roundwood_transp._input!$D$1:$D$95,0),7)</f>
        <v>sawlog and veneer log, softwood, sustainable forest management, measured as solid wood under bark, at forest road</v>
      </c>
      <c r="HH11" s="29" t="str">
        <f>INDEX(Roundwood_transp._input!$D$1:$M$95,MATCH('3.LCIA'!HH$8,Roundwood_transp._input!$D$1:$D$95,0),7)</f>
        <v>sawlog and veneer log, softwood, sustainable forest management, measured as solid wood under bark, at forest road</v>
      </c>
      <c r="HI11" s="29" t="str">
        <f>INDEX(Roundwood_transp._input!$D$1:$M$95,MATCH('3.LCIA'!HI$8,Roundwood_transp._input!$D$1:$D$95,0),7)</f>
        <v>sawlog and veneer log, softwood, sustainable forest management, measured as solid wood under bark, at forest road</v>
      </c>
      <c r="HJ11" s="29" t="str">
        <f>INDEX(Roundwood_transp._input!$D$1:$M$95,MATCH('3.LCIA'!HJ$8,Roundwood_transp._input!$D$1:$D$95,0),7)</f>
        <v>sawlog and veneer log, softwood, sustainable forest management, measured as solid wood under bark, at forest road</v>
      </c>
      <c r="HK11" s="29" t="str">
        <f>INDEX(Roundwood_transp._input!$D$1:$M$95,MATCH('3.LCIA'!HK$8,Roundwood_transp._input!$D$1:$D$95,0),7)</f>
        <v>sawlog and veneer log, softwood, sustainable forest management, measured as solid wood under bark, at forest road</v>
      </c>
      <c r="HL11" s="29" t="str">
        <f>INDEX(Roundwood_transp._input!$D$1:$M$95,MATCH('3.LCIA'!HL$8,Roundwood_transp._input!$D$1:$D$95,0),7)</f>
        <v>sawlog and veneer log, softwood, sustainable forest management, measured as solid wood under bark, at forest road</v>
      </c>
      <c r="HM11" s="29" t="e">
        <f>INDEX(Roundwood_transp._input!$D$1:$M$95,MATCH('3.LCIA'!HM$8,Roundwood_transp._input!$D$1:$D$95,0),7)</f>
        <v>#VALUE!</v>
      </c>
      <c r="HN11" s="29" t="e">
        <f>INDEX(Roundwood_transp._input!$D$1:$M$95,MATCH('3.LCIA'!HN$8,Roundwood_transp._input!$D$1:$D$95,0),7)</f>
        <v>#VALUE!</v>
      </c>
      <c r="HO11" s="29" t="str">
        <f>INDEX(Roundwood_transp._input!$D$1:$M$95,MATCH('3.LCIA'!HO$8,Roundwood_transp._input!$D$1:$D$95,0),7)</f>
        <v>sawlog and veneer log, hardwood, sustainable forest management, measured as solid wood under bark, at forest road</v>
      </c>
      <c r="HP11" s="29" t="str">
        <f>INDEX(Roundwood_transp._input!$D$1:$M$95,MATCH('3.LCIA'!HP$8,Roundwood_transp._input!$D$1:$D$95,0),7)</f>
        <v>sawlog and veneer log, hardwood, sustainable forest management, measured as solid wood under bark, at forest road</v>
      </c>
      <c r="HQ11" s="29" t="str">
        <f>INDEX(Roundwood_transp._input!$D$1:$M$95,MATCH('3.LCIA'!HQ$8,Roundwood_transp._input!$D$1:$D$95,0),7)</f>
        <v>sawlog and veneer log, hardwood, sustainable forest management, measured as solid wood under bark, at forest road</v>
      </c>
      <c r="HR11" s="29" t="str">
        <f>INDEX(Roundwood_transp._input!$D$1:$M$95,MATCH('3.LCIA'!HR$8,Roundwood_transp._input!$D$1:$D$95,0),7)</f>
        <v>sawlog and veneer log, hardwood, sustainable forest management, measured as solid wood under bark, at forest road</v>
      </c>
      <c r="HS11" s="29" t="str">
        <f>INDEX(Roundwood_transp._input!$D$1:$M$95,MATCH('3.LCIA'!HS$8,Roundwood_transp._input!$D$1:$D$95,0),7)</f>
        <v>sawlog and veneer log, hardwood, sustainable forest management, measured as solid wood under bark, at forest road</v>
      </c>
      <c r="HT11" s="29" t="str">
        <f>INDEX(Roundwood_transp._input!$D$1:$M$95,MATCH('3.LCIA'!HT$8,Roundwood_transp._input!$D$1:$D$95,0),7)</f>
        <v>sawlog and veneer log, hardwood, sustainable forest management, measured as solid wood under bark, at forest road</v>
      </c>
      <c r="HU11" s="29" t="str">
        <f>INDEX(Roundwood_transp._input!$D$1:$M$95,MATCH('3.LCIA'!HU$8,Roundwood_transp._input!$D$1:$D$95,0),7)</f>
        <v>sawlog and veneer log, hardwood, sustainable forest management, measured as solid wood under bark, at forest road</v>
      </c>
      <c r="HV11" s="29" t="str">
        <f>INDEX(Roundwood_transp._input!$D$1:$M$95,MATCH('3.LCIA'!HV$8,Roundwood_transp._input!$D$1:$D$95,0),7)</f>
        <v>sawlog and veneer log, hardwood, sustainable forest management, measured as solid wood under bark, at forest road</v>
      </c>
      <c r="HW11" s="29" t="str">
        <f>INDEX(Roundwood_transp._input!$D$1:$M$95,MATCH('3.LCIA'!HW$8,Roundwood_transp._input!$D$1:$D$95,0),7)</f>
        <v>sawlog and veneer log, hardwood, sustainable forest management, measured as solid wood under bark, at forest road</v>
      </c>
      <c r="HX11" s="29" t="str">
        <f>INDEX(Roundwood_transp._input!$D$1:$M$95,MATCH('3.LCIA'!HX$8,Roundwood_transp._input!$D$1:$D$95,0),7)</f>
        <v>sawlog and veneer log, hardwood, sustainable forest management, measured as solid wood under bark, at forest road</v>
      </c>
      <c r="HY11" s="29" t="str">
        <f>INDEX(Roundwood_transp._input!$D$1:$M$95,MATCH('3.LCIA'!HY$8,Roundwood_transp._input!$D$1:$D$95,0),7)</f>
        <v>sawlog and veneer log, hardwood, sustainable forest management, measured as solid wood under bark, at forest road</v>
      </c>
      <c r="HZ11" s="29" t="str">
        <f>INDEX(Roundwood_transp._input!$D$1:$M$95,MATCH('3.LCIA'!HZ$8,Roundwood_transp._input!$D$1:$D$95,0),7)</f>
        <v>sawlog and veneer log, hardwood, sustainable forest management, measured as solid wood under bark, at forest road</v>
      </c>
      <c r="IA11" s="29" t="str">
        <f>INDEX(Roundwood_transp._input!$D$1:$M$95,MATCH('3.LCIA'!IA$8,Roundwood_transp._input!$D$1:$D$95,0),7)</f>
        <v>sawlog and veneer log, hardwood, sustainable forest management, measured as solid wood under bark, at forest road</v>
      </c>
      <c r="IB11" s="29" t="str">
        <f>INDEX(Roundwood_transp._input!$D$1:$M$95,MATCH('3.LCIA'!IB$8,Roundwood_transp._input!$D$1:$D$95,0),7)</f>
        <v>sawlog and veneer log, hardwood, sustainable forest management, measured as solid wood under bark, at forest road</v>
      </c>
      <c r="IC11" s="29" t="str">
        <f>INDEX(Roundwood_transp._input!$D$1:$M$95,MATCH('3.LCIA'!IC$8,Roundwood_transp._input!$D$1:$D$95,0),7)</f>
        <v>sawlog and veneer log, hardwood, sustainable forest management, measured as solid wood under bark, at forest road</v>
      </c>
      <c r="ID11" s="29" t="str">
        <f>INDEX(Roundwood_transp._input!$D$1:$M$95,MATCH('3.LCIA'!ID$8,Roundwood_transp._input!$D$1:$D$95,0),7)</f>
        <v>sawlog and veneer log, hardwood, sustainable forest management, measured as solid wood under bark, at forest road</v>
      </c>
      <c r="IE11" s="29" t="str">
        <f>INDEX(Roundwood_transp._input!$D$1:$M$95,MATCH('3.LCIA'!IE$8,Roundwood_transp._input!$D$1:$D$95,0),7)</f>
        <v>sawlog and veneer log, hardwood, sustainable forest management, measured as solid wood under bark, at forest road</v>
      </c>
      <c r="IF11" s="29" t="str">
        <f>INDEX(Roundwood_transp._input!$D$1:$M$95,MATCH('3.LCIA'!IF$8,Roundwood_transp._input!$D$1:$D$95,0),7)</f>
        <v>sawlog and veneer log, hardwood, sustainable forest management, measured as solid wood under bark, at forest road</v>
      </c>
      <c r="IG11" s="29" t="str">
        <f>INDEX(Roundwood_transp._input!$D$1:$M$95,MATCH('3.LCIA'!IG$8,Roundwood_transp._input!$D$1:$D$95,0),7)</f>
        <v>sawlog and veneer log, hardwood, sustainable forest management, measured as solid wood under bark, at forest road</v>
      </c>
      <c r="IH11" s="29" t="str">
        <f>INDEX(Roundwood_transp._input!$D$1:$M$95,MATCH('3.LCIA'!IH$8,Roundwood_transp._input!$D$1:$D$95,0),7)</f>
        <v>sawlog and veneer log, hardwood, sustainable forest management, measured as solid wood under bark, at forest road</v>
      </c>
      <c r="II11" s="29" t="str">
        <f>INDEX(Roundwood_transp._input!$D$1:$M$95,MATCH('3.LCIA'!II$8,Roundwood_transp._input!$D$1:$D$95,0),7)</f>
        <v>sawlog and veneer log, hardwood, sustainable forest management, measured as solid wood under bark, at forest road</v>
      </c>
      <c r="IJ11" s="29" t="str">
        <f>INDEX(Roundwood_transp._input!$D$1:$M$95,MATCH('3.LCIA'!IJ$8,Roundwood_transp._input!$D$1:$D$95,0),7)</f>
        <v>sawlog and veneer log, hardwood, sustainable forest management, measured as solid wood under bark, at forest road</v>
      </c>
      <c r="IK11" s="29" t="str">
        <f>INDEX(Roundwood_transp._input!$D$1:$M$95,MATCH('3.LCIA'!IK$8,Roundwood_transp._input!$D$1:$D$95,0),7)</f>
        <v>sawlog and veneer log, hardwood, sustainable forest management, measured as solid wood under bark, at forest road</v>
      </c>
      <c r="IL11" s="29" t="str">
        <f>INDEX(Roundwood_transp._input!$D$1:$M$95,MATCH('3.LCIA'!IL$8,Roundwood_transp._input!$D$1:$D$95,0),7)</f>
        <v>sawlog and veneer log, hardwood, sustainable forest management, measured as solid wood under bark, at forest road</v>
      </c>
      <c r="IM11" s="29" t="str">
        <f>INDEX(Roundwood_transp._input!$D$1:$M$95,MATCH('3.LCIA'!IM$8,Roundwood_transp._input!$D$1:$D$95,0),7)</f>
        <v>sawlog and veneer log, hardwood, sustainable forest management, measured as solid wood under bark, at forest road</v>
      </c>
      <c r="IN11" s="29" t="str">
        <f>INDEX(Roundwood_transp._input!$D$1:$M$95,MATCH('3.LCIA'!IN$8,Roundwood_transp._input!$D$1:$D$95,0),7)</f>
        <v>sawlog and veneer log, hardwood, sustainable forest management, measured as solid wood under bark, at forest road</v>
      </c>
      <c r="IO11" s="29" t="str">
        <f>INDEX(Roundwood_transp._input!$D$1:$M$95,MATCH('3.LCIA'!IO$8,Roundwood_transp._input!$D$1:$D$95,0),7)</f>
        <v>sawlog and veneer log, hardwood, sustainable forest management, measured as solid wood under bark, at forest road</v>
      </c>
      <c r="IP11" s="29" t="str">
        <f>INDEX(Roundwood_transp._input!$D$1:$M$95,MATCH('3.LCIA'!IP$8,Roundwood_transp._input!$D$1:$D$95,0),7)</f>
        <v>sawlog and veneer log, hardwood, sustainable forest management, measured as solid wood under bark, at forest road</v>
      </c>
      <c r="IQ11" s="29" t="str">
        <f>INDEX(Roundwood_transp._input!$D$1:$M$95,MATCH('3.LCIA'!IQ$8,Roundwood_transp._input!$D$1:$D$95,0),7)</f>
        <v>sawlog and veneer log, hardwood, sustainable forest management, measured as solid wood under bark, at forest road</v>
      </c>
      <c r="IR11" s="29" t="str">
        <f>INDEX(Roundwood_transp._input!$D$1:$M$95,MATCH('3.LCIA'!IR$8,Roundwood_transp._input!$D$1:$D$95,0),7)</f>
        <v>sawlog and veneer log, hardwood, sustainable forest management, measured as solid wood under bark, at forest road</v>
      </c>
      <c r="IS11" s="29" t="str">
        <f>INDEX(Roundwood_transp._input!$D$1:$M$95,MATCH('3.LCIA'!IS$8,Roundwood_transp._input!$D$1:$D$95,0),7)</f>
        <v>sawlog and veneer log, hardwood, sustainable forest management, measured as solid wood under bark, at forest road</v>
      </c>
      <c r="IT11" s="29" t="str">
        <f>INDEX(Roundwood_transp._input!$D$1:$M$95,MATCH('3.LCIA'!IT$8,Roundwood_transp._input!$D$1:$D$95,0),7)</f>
        <v>sawlog and veneer log, hardwood, sustainable forest management, measured as solid wood under bark, at forest road</v>
      </c>
      <c r="IU11" s="29" t="str">
        <f>INDEX(Roundwood_transp._input!$D$1:$M$95,MATCH('3.LCIA'!IU$8,Roundwood_transp._input!$D$1:$D$95,0),7)</f>
        <v>sawlog and veneer log, hardwood, sustainable forest management, measured as solid wood under bark, at forest road</v>
      </c>
      <c r="IV11" s="29" t="str">
        <f>INDEX(Roundwood_transp._input!$D$1:$M$95,MATCH('3.LCIA'!IV$8,Roundwood_transp._input!$D$1:$D$95,0),7)</f>
        <v>sawlog and veneer log, hardwood, sustainable forest management, measured as solid wood under bark, at forest road</v>
      </c>
      <c r="IW11" s="29" t="str">
        <f>INDEX(Roundwood_transp._input!$D$1:$M$95,MATCH('3.LCIA'!IW$8,Roundwood_transp._input!$D$1:$D$95,0),7)</f>
        <v>sawlog and veneer log, hardwood, sustainable forest management, measured as solid wood under bark, at forest road</v>
      </c>
      <c r="IX11" s="29" t="str">
        <f>INDEX(Roundwood_transp._input!$D$1:$M$95,MATCH('3.LCIA'!IX$8,Roundwood_transp._input!$D$1:$D$95,0),7)</f>
        <v>sawlog and veneer log, hardwood, sustainable forest management, measured as solid wood under bark, at forest road</v>
      </c>
      <c r="IY11" s="29" t="str">
        <f>INDEX(Roundwood_transp._input!$D$1:$M$95,MATCH('3.LCIA'!IY$8,Roundwood_transp._input!$D$1:$D$95,0),7)</f>
        <v>sawlog and veneer log, hardwood, sustainable forest management, measured as solid wood under bark, at forest road</v>
      </c>
      <c r="IZ11" s="29" t="str">
        <f>INDEX(Roundwood_transp._input!$D$1:$M$95,MATCH('3.LCIA'!IZ$8,Roundwood_transp._input!$D$1:$D$95,0),7)</f>
        <v>sawlog and veneer log, hardwood, sustainable forest management, measured as solid wood under bark, at forest road</v>
      </c>
      <c r="JA11" s="29" t="str">
        <f>INDEX(Roundwood_transp._input!$D$1:$M$95,MATCH('3.LCIA'!JA$8,Roundwood_transp._input!$D$1:$D$95,0),7)</f>
        <v>sawlog and veneer log, hardwood, sustainable forest management, measured as solid wood under bark, at forest road</v>
      </c>
      <c r="JB11" s="29" t="str">
        <f>INDEX(Roundwood_transp._input!$D$1:$M$95,MATCH('3.LCIA'!JB$8,Roundwood_transp._input!$D$1:$D$95,0),7)</f>
        <v>sawlog and veneer log, hardwood, sustainable forest management, measured as solid wood under bark, at forest road</v>
      </c>
      <c r="JC11" s="29" t="str">
        <f>INDEX(Roundwood_transp._input!$D$1:$M$95,MATCH('3.LCIA'!JC$8,Roundwood_transp._input!$D$1:$D$95,0),7)</f>
        <v>sawlog and veneer log, hardwood, sustainable forest management, measured as solid wood under bark, at forest road</v>
      </c>
      <c r="JD11" s="29" t="str">
        <f>INDEX(Roundwood_transp._input!$D$1:$M$95,MATCH('3.LCIA'!JD$8,Roundwood_transp._input!$D$1:$D$95,0),7)</f>
        <v>sawlog and veneer log, hardwood, sustainable forest management, measured as solid wood under bark, at forest road</v>
      </c>
      <c r="JE11" s="29" t="str">
        <f>INDEX(Roundwood_transp._input!$D$1:$M$95,MATCH('3.LCIA'!JE$8,Roundwood_transp._input!$D$1:$D$95,0),7)</f>
        <v>sawlog and veneer log, hardwood, sustainable forest management, measured as solid wood under bark, at forest road</v>
      </c>
      <c r="JF11" s="29" t="str">
        <f>INDEX(Roundwood_transp._input!$D$1:$M$95,MATCH('3.LCIA'!JF$8,Roundwood_transp._input!$D$1:$D$95,0),7)</f>
        <v>sawlog and veneer log, hardwood, sustainable forest management, measured as solid wood under bark, at forest road</v>
      </c>
      <c r="JG11" s="29" t="str">
        <f>INDEX(Roundwood_transp._input!$D$1:$M$95,MATCH('3.LCIA'!JG$8,Roundwood_transp._input!$D$1:$D$95,0),7)</f>
        <v>sawlog and veneer log, hardwood, sustainable forest management, measured as solid wood under bark, at forest road</v>
      </c>
      <c r="JH11" s="29" t="str">
        <f>INDEX(Roundwood_transp._input!$D$1:$M$95,MATCH('3.LCIA'!JH$8,Roundwood_transp._input!$D$1:$D$95,0),7)</f>
        <v>sawlog and veneer log, hardwood, sustainable forest management, measured as solid wood under bark, at forest road</v>
      </c>
      <c r="JI11" s="29" t="str">
        <f>INDEX(Roundwood_transp._input!$D$1:$M$95,MATCH('3.LCIA'!JI$8,Roundwood_transp._input!$D$1:$D$95,0),7)</f>
        <v>sawlog and veneer log, hardwood, sustainable forest management, measured as solid wood under bark, at forest road</v>
      </c>
      <c r="JJ11" s="29" t="str">
        <f>INDEX(Roundwood_transp._input!$D$1:$M$95,MATCH('3.LCIA'!JJ$8,Roundwood_transp._input!$D$1:$D$95,0),7)</f>
        <v>sawlog and veneer log, hardwood, sustainable forest management, measured as solid wood under bark, at forest road</v>
      </c>
      <c r="JK11" s="29" t="str">
        <f>INDEX(Roundwood_transp._input!$D$1:$M$95,MATCH('3.LCIA'!JK$8,Roundwood_transp._input!$D$1:$D$95,0),7)</f>
        <v>sawlog and veneer log, hardwood, sustainable forest management, measured as solid wood under bark, at forest road</v>
      </c>
      <c r="JL11" s="29" t="str">
        <f>INDEX(Roundwood_transp._input!$D$1:$M$95,MATCH('3.LCIA'!JL$8,Roundwood_transp._input!$D$1:$D$95,0),7)</f>
        <v>sawlog and veneer log, hardwood, sustainable forest management, measured as solid wood under bark, at forest road</v>
      </c>
      <c r="JM11" s="29" t="str">
        <f>INDEX(Roundwood_transp._input!$D$1:$M$95,MATCH('3.LCIA'!JM$8,Roundwood_transp._input!$D$1:$D$95,0),7)</f>
        <v>sawlog and veneer log, hardwood, sustainable forest management, measured as solid wood under bark, at forest road</v>
      </c>
      <c r="JN11" s="29" t="str">
        <f>INDEX(Roundwood_transp._input!$D$1:$M$95,MATCH('3.LCIA'!JN$8,Roundwood_transp._input!$D$1:$D$95,0),7)</f>
        <v>sawlog and veneer log, hardwood, sustainable forest management, measured as solid wood under bark, at forest road</v>
      </c>
      <c r="JO11" s="29" t="str">
        <f>INDEX(Roundwood_transp._input!$D$1:$M$95,MATCH('3.LCIA'!JO$8,Roundwood_transp._input!$D$1:$D$95,0),7)</f>
        <v>sawlog and veneer log, hardwood, sustainable forest management, measured as solid wood under bark, at forest road</v>
      </c>
      <c r="JP11" s="29" t="str">
        <f>INDEX(Roundwood_transp._input!$D$1:$M$95,MATCH('3.LCIA'!JP$8,Roundwood_transp._input!$D$1:$D$95,0),7)</f>
        <v>sawlog and veneer log, hardwood, sustainable forest management, measured as solid wood under bark, at forest road</v>
      </c>
      <c r="JQ11" s="29" t="str">
        <f>INDEX(Roundwood_transp._input!$D$1:$M$95,MATCH('3.LCIA'!JQ$8,Roundwood_transp._input!$D$1:$D$95,0),7)</f>
        <v>sawlog and veneer log, softwood, sustainable forest management, measured as solid wood under bark, at forest road</v>
      </c>
      <c r="JR11" s="29" t="str">
        <f>INDEX(Roundwood_transp._input!$D$1:$M$95,MATCH('3.LCIA'!JR$8,Roundwood_transp._input!$D$1:$D$95,0),7)</f>
        <v>sawlog and veneer log, softwood, sustainable forest management, measured as solid wood under bark, at forest road</v>
      </c>
      <c r="JS11" s="29" t="str">
        <f>INDEX(Roundwood_transp._input!$D$1:$M$95,MATCH('3.LCIA'!JS$8,Roundwood_transp._input!$D$1:$D$95,0),7)</f>
        <v>sawlog and veneer log, softwood, sustainable forest management, measured as solid wood under bark, at forest road</v>
      </c>
      <c r="JT11" s="29" t="str">
        <f>INDEX(Roundwood_transp._input!$D$1:$M$95,MATCH('3.LCIA'!JT$8,Roundwood_transp._input!$D$1:$D$95,0),7)</f>
        <v>sawlog and veneer log, softwood, sustainable forest management, measured as solid wood under bark, at forest road</v>
      </c>
      <c r="JU11" s="29" t="str">
        <f>INDEX(Roundwood_transp._input!$D$1:$M$95,MATCH('3.LCIA'!JU$8,Roundwood_transp._input!$D$1:$D$95,0),7)</f>
        <v>sawlog and veneer log, softwood, sustainable forest management, measured as solid wood under bark, at forest road</v>
      </c>
      <c r="JV11" s="29" t="str">
        <f>INDEX(Roundwood_transp._input!$D$1:$M$95,MATCH('3.LCIA'!JV$8,Roundwood_transp._input!$D$1:$D$95,0),7)</f>
        <v>sawlog and veneer log, softwood, sustainable forest management, measured as solid wood under bark, at forest road</v>
      </c>
      <c r="JW11" s="29" t="str">
        <f>INDEX(Roundwood_transp._input!$D$1:$M$95,MATCH('3.LCIA'!JW$8,Roundwood_transp._input!$D$1:$D$95,0),7)</f>
        <v>sawlog and veneer log, softwood, sustainable forest management, measured as solid wood under bark, at forest road</v>
      </c>
      <c r="JX11" s="29" t="str">
        <f>INDEX(Roundwood_transp._input!$D$1:$M$95,MATCH('3.LCIA'!JX$8,Roundwood_transp._input!$D$1:$D$95,0),7)</f>
        <v>sawlog and veneer log, softwood, sustainable forest management, measured as solid wood under bark, at forest road</v>
      </c>
      <c r="JY11" s="29" t="str">
        <f>INDEX(Roundwood_transp._input!$D$1:$M$95,MATCH('3.LCIA'!JY$8,Roundwood_transp._input!$D$1:$D$95,0),7)</f>
        <v>sawlog and veneer log, softwood, sustainable forest management, measured as solid wood under bark, at forest road</v>
      </c>
      <c r="JZ11" s="29" t="str">
        <f>INDEX(Roundwood_transp._input!$D$1:$M$95,MATCH('3.LCIA'!JZ$8,Roundwood_transp._input!$D$1:$D$95,0),7)</f>
        <v>sawlog and veneer log, softwood, sustainable forest management, measured as solid wood under bark, at forest road</v>
      </c>
      <c r="KA11" s="29" t="str">
        <f>INDEX(Roundwood_transp._input!$D$1:$M$95,MATCH('3.LCIA'!KA$8,Roundwood_transp._input!$D$1:$D$95,0),7)</f>
        <v>sawlog and veneer log, softwood, sustainable forest management, measured as solid wood under bark, at forest road</v>
      </c>
      <c r="KB11" s="29" t="str">
        <f>INDEX(Roundwood_transp._input!$D$1:$M$95,MATCH('3.LCIA'!KB$8,Roundwood_transp._input!$D$1:$D$95,0),7)</f>
        <v>sawlog and veneer log, softwood, sustainable forest management, measured as solid wood under bark, at forest road</v>
      </c>
      <c r="KC11" s="29" t="str">
        <f>INDEX(Roundwood_transp._input!$D$1:$M$95,MATCH('3.LCIA'!KC$8,Roundwood_transp._input!$D$1:$D$95,0),7)</f>
        <v>sawlog and veneer log, softwood, sustainable forest management, measured as solid wood under bark, at forest road</v>
      </c>
      <c r="KD11" s="29" t="str">
        <f>INDEX(Roundwood_transp._input!$D$1:$M$95,MATCH('3.LCIA'!KD$8,Roundwood_transp._input!$D$1:$D$95,0),7)</f>
        <v>sawlog and veneer log, softwood, sustainable forest management, measured as solid wood under bark, at forest road</v>
      </c>
      <c r="KE11" s="29" t="str">
        <f>INDEX(Roundwood_transp._input!$D$1:$M$95,MATCH('3.LCIA'!KE$8,Roundwood_transp._input!$D$1:$D$95,0),7)</f>
        <v>sawlog and veneer log, softwood, sustainable forest management, measured as solid wood under bark, at forest road</v>
      </c>
      <c r="KF11" s="29" t="str">
        <f>INDEX(Roundwood_transp._input!$D$1:$M$95,MATCH('3.LCIA'!KF$8,Roundwood_transp._input!$D$1:$D$95,0),7)</f>
        <v>sawlog and veneer log, softwood, sustainable forest management, measured as solid wood under bark, at forest road</v>
      </c>
      <c r="KG11" s="29" t="str">
        <f>INDEX(Roundwood_transp._input!$D$1:$M$95,MATCH('3.LCIA'!KG$8,Roundwood_transp._input!$D$1:$D$95,0),7)</f>
        <v>sawlog and veneer log, softwood, sustainable forest management, measured as solid wood under bark, at forest road</v>
      </c>
      <c r="KH11" s="29" t="str">
        <f>INDEX(Roundwood_transp._input!$D$1:$M$95,MATCH('3.LCIA'!KH$8,Roundwood_transp._input!$D$1:$D$95,0),7)</f>
        <v>sawlog and veneer log, softwood, sustainable forest management, measured as solid wood under bark, at forest road</v>
      </c>
      <c r="KI11" s="29" t="str">
        <f>INDEX(Roundwood_transp._input!$D$1:$M$95,MATCH('3.LCIA'!KI$8,Roundwood_transp._input!$D$1:$D$95,0),7)</f>
        <v>sawlog and veneer log, softwood, sustainable forest management, measured as solid wood under bark, at forest road</v>
      </c>
      <c r="KJ11" s="29" t="str">
        <f>INDEX(Roundwood_transp._input!$D$1:$M$95,MATCH('3.LCIA'!KJ$8,Roundwood_transp._input!$D$1:$D$95,0),7)</f>
        <v>sawlog and veneer log, softwood, sustainable forest management, measured as solid wood under bark, at forest road</v>
      </c>
      <c r="KK11" s="29" t="str">
        <f>INDEX(Roundwood_transp._input!$D$1:$M$95,MATCH('3.LCIA'!KK$8,Roundwood_transp._input!$D$1:$D$95,0),7)</f>
        <v>sawlog and veneer log, softwood, sustainable forest management, measured as solid wood under bark, at forest road</v>
      </c>
      <c r="KL11" s="29" t="str">
        <f>INDEX(Roundwood_transp._input!$D$1:$M$95,MATCH('3.LCIA'!KL$8,Roundwood_transp._input!$D$1:$D$95,0),7)</f>
        <v>sawlog and veneer log, softwood, sustainable forest management, measured as solid wood under bark, at forest road</v>
      </c>
      <c r="KM11" s="29" t="str">
        <f>INDEX(Roundwood_transp._input!$D$1:$M$95,MATCH('3.LCIA'!KM$8,Roundwood_transp._input!$D$1:$D$95,0),7)</f>
        <v>sawlog and veneer log, softwood, sustainable forest management, measured as solid wood under bark, at forest road</v>
      </c>
      <c r="KN11" s="29" t="str">
        <f>INDEX(Roundwood_transp._input!$D$1:$M$95,MATCH('3.LCIA'!KN$8,Roundwood_transp._input!$D$1:$D$95,0),7)</f>
        <v>sawlog and veneer log, softwood, sustainable forest management, measured as solid wood under bark, at forest road</v>
      </c>
      <c r="KO11" s="29" t="str">
        <f>INDEX(Roundwood_transp._input!$D$1:$M$95,MATCH('3.LCIA'!KO$8,Roundwood_transp._input!$D$1:$D$95,0),7)</f>
        <v>sawlog and veneer log, softwood, sustainable forest management, measured as solid wood under bark, at forest road</v>
      </c>
      <c r="KP11" s="29" t="str">
        <f>INDEX(Roundwood_transp._input!$D$1:$M$95,MATCH('3.LCIA'!KP$8,Roundwood_transp._input!$D$1:$D$95,0),7)</f>
        <v>sawlog and veneer log, softwood, sustainable forest management, measured as solid wood under bark, at forest road</v>
      </c>
      <c r="KQ11" s="29" t="str">
        <f>INDEX(Roundwood_transp._input!$D$1:$M$95,MATCH('3.LCIA'!KQ$8,Roundwood_transp._input!$D$1:$D$95,0),7)</f>
        <v>sawlog and veneer log, softwood, sustainable forest management, measured as solid wood under bark, at forest road</v>
      </c>
      <c r="KR11" s="29" t="str">
        <f>INDEX(Roundwood_transp._input!$D$1:$M$95,MATCH('3.LCIA'!KR$8,Roundwood_transp._input!$D$1:$D$95,0),7)</f>
        <v>sawlog and veneer log, softwood, sustainable forest management, measured as solid wood under bark, at forest road</v>
      </c>
      <c r="KS11" s="29" t="str">
        <f>INDEX(Roundwood_transp._input!$D$1:$M$95,MATCH('3.LCIA'!KS$8,Roundwood_transp._input!$D$1:$D$95,0),7)</f>
        <v>sawlog and veneer log, softwood, sustainable forest management, measured as solid wood under bark, at forest road</v>
      </c>
      <c r="KT11" s="29" t="str">
        <f>INDEX(Roundwood_transp._input!$D$1:$M$95,MATCH('3.LCIA'!KT$8,Roundwood_transp._input!$D$1:$D$95,0),7)</f>
        <v>sawlog and veneer log, softwood, sustainable forest management, measured as solid wood under bark, at forest road</v>
      </c>
      <c r="KU11" s="29" t="str">
        <f>INDEX(Roundwood_transp._input!$D$1:$M$95,MATCH('3.LCIA'!KU$8,Roundwood_transp._input!$D$1:$D$95,0),7)</f>
        <v>sawlog and veneer log, softwood, sustainable forest management, measured as solid wood under bark, at forest road</v>
      </c>
      <c r="KV11" s="29" t="str">
        <f>INDEX(Roundwood_transp._input!$D$1:$M$95,MATCH('3.LCIA'!KV$8,Roundwood_transp._input!$D$1:$D$95,0),7)</f>
        <v>sawlog and veneer log, softwood, sustainable forest management, measured as solid wood under bark, at forest road</v>
      </c>
      <c r="KW11" s="29" t="str">
        <f>INDEX(Roundwood_transp._input!$D$1:$M$95,MATCH('3.LCIA'!KW$8,Roundwood_transp._input!$D$1:$D$95,0),7)</f>
        <v>sawlog and veneer log, softwood, sustainable forest management, measured as solid wood under bark, at forest road</v>
      </c>
      <c r="KX11" s="29" t="str">
        <f>INDEX(Roundwood_transp._input!$D$1:$M$95,MATCH('3.LCIA'!KX$8,Roundwood_transp._input!$D$1:$D$95,0),7)</f>
        <v>sawlog and veneer log, softwood, sustainable forest management, measured as solid wood under bark, at forest road</v>
      </c>
      <c r="KY11" s="29" t="str">
        <f>INDEX(Roundwood_transp._input!$D$1:$M$95,MATCH('3.LCIA'!KY$8,Roundwood_transp._input!$D$1:$D$95,0),7)</f>
        <v>sawlog and veneer log, softwood, sustainable forest management, measured as solid wood under bark, at forest road</v>
      </c>
      <c r="KZ11" s="29" t="str">
        <f>INDEX(Roundwood_transp._input!$D$1:$M$95,MATCH('3.LCIA'!KZ$8,Roundwood_transp._input!$D$1:$D$95,0),7)</f>
        <v>sawlog and veneer log, softwood, sustainable forest management, measured as solid wood under bark, at forest road</v>
      </c>
      <c r="LA11" s="29" t="str">
        <f>INDEX(Roundwood_transp._input!$D$1:$M$95,MATCH('3.LCIA'!LA$8,Roundwood_transp._input!$D$1:$D$95,0),7)</f>
        <v>sawlog and veneer log, softwood, sustainable forest management, measured as solid wood under bark, at forest road</v>
      </c>
      <c r="LB11" s="29" t="str">
        <f>INDEX(Roundwood_transp._input!$D$1:$M$95,MATCH('3.LCIA'!LB$8,Roundwood_transp._input!$D$1:$D$95,0),7)</f>
        <v>sawlog and veneer log, softwood, sustainable forest management, measured as solid wood under bark, at forest road</v>
      </c>
      <c r="LC11" s="29" t="str">
        <f>INDEX(Roundwood_transp._input!$D$1:$M$95,MATCH('3.LCIA'!LC$8,Roundwood_transp._input!$D$1:$D$95,0),7)</f>
        <v>sawlog and veneer log, softwood, sustainable forest management, measured as solid wood under bark, at forest road</v>
      </c>
      <c r="LD11" s="29" t="str">
        <f>INDEX(Roundwood_transp._input!$D$1:$M$95,MATCH('3.LCIA'!LD$8,Roundwood_transp._input!$D$1:$D$95,0),7)</f>
        <v>sawlog and veneer log, softwood, sustainable forest management, measured as solid wood under bark, at forest road</v>
      </c>
      <c r="LE11" s="29" t="str">
        <f>INDEX(Roundwood_transp._input!$D$1:$M$95,MATCH('3.LCIA'!LE$8,Roundwood_transp._input!$D$1:$D$95,0),7)</f>
        <v>sawlog and veneer log, softwood, sustainable forest management, measured as solid wood under bark, at forest road</v>
      </c>
      <c r="LF11" s="29" t="str">
        <f>INDEX(Roundwood_transp._input!$D$1:$M$95,MATCH('3.LCIA'!LF$8,Roundwood_transp._input!$D$1:$D$95,0),7)</f>
        <v>sawlog and veneer log, softwood, sustainable forest management, measured as solid wood under bark, at forest road</v>
      </c>
      <c r="LG11" s="29" t="str">
        <f>INDEX(Roundwood_transp._input!$D$1:$M$95,MATCH('3.LCIA'!LG$8,Roundwood_transp._input!$D$1:$D$95,0),7)</f>
        <v>sawlog and veneer log, softwood, sustainable forest management, measured as solid wood under bark, at forest road</v>
      </c>
      <c r="LH11" s="29" t="str">
        <f>INDEX(Roundwood_transp._input!$D$1:$M$95,MATCH('3.LCIA'!LH$8,Roundwood_transp._input!$D$1:$D$95,0),7)</f>
        <v>sawlog and veneer log, softwood, sustainable forest management, measured as solid wood under bark, at forest road</v>
      </c>
      <c r="LI11" s="29" t="str">
        <f>INDEX(Roundwood_transp._input!$D$1:$M$95,MATCH('3.LCIA'!LI$8,Roundwood_transp._input!$D$1:$D$95,0),7)</f>
        <v>sawlog and veneer log, softwood, sustainable forest management, measured as solid wood under bark, at forest road</v>
      </c>
      <c r="LJ11" s="29" t="str">
        <f>INDEX(Roundwood_transp._input!$D$1:$M$95,MATCH('3.LCIA'!LJ$8,Roundwood_transp._input!$D$1:$D$95,0),7)</f>
        <v>sawlog and veneer log, softwood, sustainable forest management, measured as solid wood under bark, at forest road</v>
      </c>
      <c r="LK11" s="29" t="str">
        <f>INDEX(Roundwood_transp._input!$D$1:$M$95,MATCH('3.LCIA'!LK$8,Roundwood_transp._input!$D$1:$D$95,0),7)</f>
        <v>sawlog and veneer log, softwood, sustainable forest management, measured as solid wood under bark, at forest road</v>
      </c>
      <c r="LL11" s="29" t="str">
        <f>INDEX(Roundwood_transp._input!$D$1:$M$95,MATCH('3.LCIA'!LL$8,Roundwood_transp._input!$D$1:$D$95,0),7)</f>
        <v>sawlog and veneer log, softwood, sustainable forest management, measured as solid wood under bark, at forest road</v>
      </c>
      <c r="LM11" s="29" t="str">
        <f>INDEX(Roundwood_transp._input!$D$1:$M$95,MATCH('3.LCIA'!LM$8,Roundwood_transp._input!$D$1:$D$95,0),7)</f>
        <v>sawlog and veneer log, softwood, sustainable forest management, measured as solid wood under bark, at forest road</v>
      </c>
      <c r="LN11" s="29" t="str">
        <f>INDEX(Roundwood_transp._input!$D$1:$M$95,MATCH('3.LCIA'!LN$8,Roundwood_transp._input!$D$1:$D$95,0),7)</f>
        <v>sawlog and veneer log, softwood, sustainable forest management, measured as solid wood under bark, at forest road</v>
      </c>
      <c r="LO11" s="29" t="str">
        <f>INDEX(Roundwood_transp._input!$D$1:$M$95,MATCH('3.LCIA'!LO$8,Roundwood_transp._input!$D$1:$D$95,0),7)</f>
        <v>sawlog and veneer log, softwood, sustainable forest management, measured as solid wood under bark, at forest road</v>
      </c>
      <c r="LP11" s="29" t="str">
        <f>INDEX(Roundwood_transp._input!$D$1:$M$95,MATCH('3.LCIA'!LP$8,Roundwood_transp._input!$D$1:$D$95,0),7)</f>
        <v>sawlog and veneer log, softwood, sustainable forest management, measured as solid wood under bark, at forest road</v>
      </c>
      <c r="LQ11" s="29" t="str">
        <f>INDEX(Roundwood_transp._input!$D$1:$M$95,MATCH('3.LCIA'!LQ$8,Roundwood_transp._input!$D$1:$D$95,0),7)</f>
        <v>sawlog and veneer log, softwood, sustainable forest management, measured as solid wood under bark, at forest road</v>
      </c>
      <c r="LR11" s="29" t="str">
        <f>INDEX(Roundwood_transp._input!$D$1:$M$95,MATCH('3.LCIA'!LR$8,Roundwood_transp._input!$D$1:$D$95,0),7)</f>
        <v>sawlog and veneer log, softwood, sustainable forest management, measured as solid wood under bark, at forest road</v>
      </c>
      <c r="LS11" s="29"/>
      <c r="LT11" s="29"/>
      <c r="LU11" s="111">
        <f>Ressourcenkorrektur!$E$23/1000</f>
        <v>0.14000000000000001</v>
      </c>
      <c r="LV11" s="131">
        <f>Ressourcenkorrektur!$E$24/1000</f>
        <v>0.16</v>
      </c>
      <c r="LW11" s="131">
        <f>Ressourcenkorrektur!$E$24/1000</f>
        <v>0.16</v>
      </c>
      <c r="LX11" s="131">
        <f>Ressourcenkorrektur!$E$24/1000</f>
        <v>0.16</v>
      </c>
      <c r="LY11" s="131">
        <f>Ressourcenkorrektur!$E$24/1000</f>
        <v>0.16</v>
      </c>
      <c r="LZ11" s="131">
        <f>Ressourcenkorrektur!$E$24/1000</f>
        <v>0.16</v>
      </c>
      <c r="MA11" s="131">
        <f>Ressourcenkorrektur!$E$24/1000</f>
        <v>0.16</v>
      </c>
      <c r="MB11" s="131">
        <f>Ressourcenkorrektur!$E$24/1000</f>
        <v>0.16</v>
      </c>
      <c r="MC11" s="131">
        <f>Ressourcenkorrektur!$E$24/1000</f>
        <v>0.16</v>
      </c>
      <c r="MD11" s="29"/>
      <c r="ME11" s="29"/>
      <c r="MF11" s="29" t="str">
        <f>INDEX(Roundwood_transp._input!$D$1:$M$95,MATCH('3.LCIA'!MF$8,Roundwood_transp._input!$D$1:$D$95,0),7)</f>
        <v>sawlog and veneer log, softwood, sustainable forest management, measured as solid wood under bark, at forest road</v>
      </c>
      <c r="MG11" s="29" t="str">
        <f>INDEX(Roundwood_transp._input!$D$1:$M$95,MATCH('3.LCIA'!MG$8,Roundwood_transp._input!$D$1:$D$95,0),7)</f>
        <v>sawlog and veneer log, softwood, sustainable forest management, measured as solid wood under bark, at forest road</v>
      </c>
      <c r="MH11" s="29" t="str">
        <f>INDEX(Roundwood_transp._input!$D$1:$M$95,MATCH('3.LCIA'!MH$8,Roundwood_transp._input!$D$1:$D$95,0),7)</f>
        <v>sawlog and veneer log, softwood, sustainable forest management, measured as solid wood under bark, at forest road</v>
      </c>
      <c r="MI11" s="29" t="str">
        <f>INDEX(Roundwood_transp._input!$D$1:$M$95,MATCH('3.LCIA'!MI$8,Roundwood_transp._input!$D$1:$D$95,0),7)</f>
        <v>sawlog and veneer log, softwood, sustainable forest management, measured as solid wood under bark, at forest road</v>
      </c>
      <c r="MJ11" s="29" t="str">
        <f>INDEX(Roundwood_transp._input!$D$1:$M$95,MATCH('3.LCIA'!MJ$8,Roundwood_transp._input!$D$1:$D$95,0),7)</f>
        <v>sawlog and veneer log, softwood, sustainable forest management, measured as solid wood under bark, at forest road</v>
      </c>
      <c r="MK11" s="29" t="str">
        <f>INDEX(Roundwood_transp._input!$D$1:$M$95,MATCH('3.LCIA'!MK$8,Roundwood_transp._input!$D$1:$D$95,0),7)</f>
        <v>sawlog and veneer log, softwood, sustainable forest management, measured as solid wood under bark, at forest road</v>
      </c>
      <c r="ML11" s="29" t="str">
        <f>INDEX(Roundwood_transp._input!$D$1:$M$95,MATCH('3.LCIA'!ML$8,Roundwood_transp._input!$D$1:$D$95,0),7)</f>
        <v>sawlog and veneer log, softwood, sustainable forest management, measured as solid wood under bark, at forest road</v>
      </c>
      <c r="MM11" s="29" t="str">
        <f>INDEX(Roundwood_transp._input!$D$1:$M$95,MATCH('3.LCIA'!MM$8,Roundwood_transp._input!$D$1:$D$95,0),7)</f>
        <v>sawlog and veneer log, softwood, sustainable forest management, measured as solid wood under bark, at forest road</v>
      </c>
      <c r="MN11" s="29" t="str">
        <f>INDEX(Roundwood_transp._input!$D$1:$M$95,MATCH('3.LCIA'!MN$8,Roundwood_transp._input!$D$1:$D$95,0),7)</f>
        <v>sawlog and veneer log, softwood, sustainable forest management, measured as solid wood under bark, at forest road</v>
      </c>
      <c r="MO11" s="29" t="str">
        <f>INDEX(Roundwood_transp._input!$D$1:$M$95,MATCH('3.LCIA'!MO$8,Roundwood_transp._input!$D$1:$D$95,0),7)</f>
        <v>sawlog and veneer log, softwood, sustainable forest management, measured as solid wood under bark, at forest road</v>
      </c>
      <c r="MP11" s="29" t="str">
        <f>INDEX(Roundwood_transp._input!$D$1:$M$95,MATCH('3.LCIA'!MP$8,Roundwood_transp._input!$D$1:$D$95,0),7)</f>
        <v>sawlog and veneer log, softwood, sustainable forest management, measured as solid wood under bark, at forest road</v>
      </c>
      <c r="MQ11" s="29" t="str">
        <f>INDEX(Roundwood_transp._input!$D$1:$M$95,MATCH('3.LCIA'!MQ$8,Roundwood_transp._input!$D$1:$D$95,0),7)</f>
        <v>sawlog and veneer log, softwood, sustainable forest management, measured as solid wood under bark, at forest road</v>
      </c>
      <c r="MR11" s="29" t="str">
        <f>INDEX(Roundwood_transp._input!$D$1:$M$95,MATCH('3.LCIA'!MR$8,Roundwood_transp._input!$D$1:$D$95,0),7)</f>
        <v>sawlog and veneer log, softwood, sustainable forest management, measured as solid wood under bark, at forest road</v>
      </c>
      <c r="MS11" s="29" t="str">
        <f>INDEX(Roundwood_transp._input!$D$1:$M$95,MATCH('3.LCIA'!MS$8,Roundwood_transp._input!$D$1:$D$95,0),7)</f>
        <v>sawlog and veneer log, softwood, sustainable forest management, measured as solid wood under bark, at forest road</v>
      </c>
      <c r="MT11" s="29" t="str">
        <f>INDEX(Roundwood_transp._input!$D$1:$M$95,MATCH('3.LCIA'!MT$8,Roundwood_transp._input!$D$1:$D$95,0),7)</f>
        <v>sawlog and veneer log, softwood, sustainable forest management, measured as solid wood under bark, at forest road</v>
      </c>
      <c r="MU11" s="29" t="str">
        <f>INDEX(Roundwood_transp._input!$D$1:$M$95,MATCH('3.LCIA'!MU$8,Roundwood_transp._input!$D$1:$D$95,0),7)</f>
        <v>sawlog and veneer log, softwood, sustainable forest management, measured as solid wood under bark, at forest road</v>
      </c>
      <c r="MV11" s="29" t="str">
        <f>INDEX(Roundwood_transp._input!$D$1:$M$95,MATCH('3.LCIA'!MV$8,Roundwood_transp._input!$D$1:$D$95,0),7)</f>
        <v>sawlog and veneer log, softwood, sustainable forest management, measured as solid wood under bark, at forest road</v>
      </c>
      <c r="MW11" s="29" t="str">
        <f>INDEX(Roundwood_transp._input!$D$1:$M$95,MATCH('3.LCIA'!MW$8,Roundwood_transp._input!$D$1:$D$95,0),7)</f>
        <v>sawlog and veneer log, softwood, sustainable forest management, measured as solid wood under bark, at forest road</v>
      </c>
      <c r="MX11" s="29"/>
      <c r="MY11" s="29"/>
      <c r="MZ11" s="132">
        <f>Ressourcenkorrektur!$E$4/1000</f>
        <v>0.64</v>
      </c>
      <c r="NA11" s="132">
        <f>Ressourcenkorrektur!$E$4/1000</f>
        <v>0.64</v>
      </c>
      <c r="NB11" s="132">
        <f>Ressourcenkorrektur!$E$4/1000</f>
        <v>0.64</v>
      </c>
      <c r="NC11" s="132">
        <f>Ressourcenkorrektur!$E$4/1000</f>
        <v>0.64</v>
      </c>
      <c r="ND11" s="132">
        <f>Ressourcenkorrektur!$E$4/1000</f>
        <v>0.64</v>
      </c>
      <c r="NE11" s="132">
        <f>Ressourcenkorrektur!$E$4/1000</f>
        <v>0.64</v>
      </c>
      <c r="NF11" s="132">
        <f>Ressourcenkorrektur!$E$4/1000</f>
        <v>0.64</v>
      </c>
      <c r="NG11" s="132">
        <f>Ressourcenkorrektur!$E$4/1000</f>
        <v>0.64</v>
      </c>
      <c r="NH11" s="132">
        <f>Ressourcenkorrektur!$E$4/1000</f>
        <v>0.64</v>
      </c>
      <c r="NI11" s="132">
        <f>Ressourcenkorrektur!$E$4/1000</f>
        <v>0.64</v>
      </c>
      <c r="NJ11" s="132">
        <f>Ressourcenkorrektur!$E$4/1000</f>
        <v>0.64</v>
      </c>
      <c r="NK11" s="132">
        <f>Ressourcenkorrektur!$E$4/1000</f>
        <v>0.64</v>
      </c>
      <c r="NL11" s="132">
        <f>Ressourcenkorrektur!$E$4/1000</f>
        <v>0.64</v>
      </c>
      <c r="NM11" s="132">
        <f>Ressourcenkorrektur!$E$4/1000</f>
        <v>0.64</v>
      </c>
      <c r="NN11" s="132">
        <f>Ressourcenkorrektur!$E$4/1000</f>
        <v>0.64</v>
      </c>
      <c r="NO11" s="132">
        <f>Ressourcenkorrektur!$E$4/1000</f>
        <v>0.64</v>
      </c>
      <c r="NP11" s="132">
        <f>Ressourcenkorrektur!$E$4/1000</f>
        <v>0.64</v>
      </c>
      <c r="NQ11" s="132">
        <f>Ressourcenkorrektur!$E$4/1000</f>
        <v>0.64</v>
      </c>
      <c r="NR11" s="29"/>
      <c r="NS11" s="29"/>
      <c r="NT11" s="29"/>
      <c r="NU11" s="29"/>
      <c r="NV11" s="29"/>
      <c r="NW11" s="29"/>
      <c r="NX11" s="29"/>
      <c r="NY11" s="29"/>
      <c r="NZ11" s="29"/>
      <c r="OA11" s="29"/>
      <c r="OB11" s="29"/>
      <c r="OC11" s="29"/>
      <c r="OD11" s="29"/>
      <c r="OE11" s="29"/>
      <c r="OF11" s="29">
        <f>'3.Transport'!C67</f>
        <v>0</v>
      </c>
      <c r="OG11" s="29">
        <f>'3.Transport'!D67</f>
        <v>0</v>
      </c>
      <c r="OH11" s="29">
        <v>0</v>
      </c>
      <c r="OI11" s="29">
        <v>0</v>
      </c>
      <c r="OJ11" s="29"/>
      <c r="OK11" s="29"/>
      <c r="OL11" s="29">
        <f t="array" ref="OL11">IF(AND(OR(Holzrechner!$B$16=3,Holzrechner!$B$16=4),OR(Holzrechner!$F$16=2,Holzrechner!$F$16=Holzrechner!$F$6)),INDEX(Tabelle3!$A$2:$F$19,MATCH('3.LCIA'!OL6&amp;'3.LCIA'!OL2,INDEX(Tabelle3!$A$2:$F$19,,1)&amp;INDEX(Tabelle3!$A$2:$F$19,,2),0),6),IF(OR(Holzrechner!$F$16=2,Holzrechner!$F$16=Holzrechner!$F$6),INDEX(Tabelle3!$A$2:$F$19,MATCH('3.LCIA'!OL6&amp;'3.LCIA'!OL2,INDEX(Tabelle3!$A$2:$F$19,,1)&amp;INDEX(Tabelle3!$A$2:$F$19,,2),0),6),INDEX(Tabelle3!$A$20:$F$37,MATCH('3.LCIA'!OL6&amp;'3.LCIA'!OL2,INDEX(Tabelle3!$A$20:$F$37,,1)&amp;INDEX(Tabelle3!$A$20:$F$37,,2),0),6)))</f>
        <v>0.67500000000000004</v>
      </c>
      <c r="OM11" s="29">
        <f t="array" ref="OM11">IF(AND(OR(Holzrechner!$B$16=3,Holzrechner!$B$16=4),OR(Holzrechner!$F$16=2,Holzrechner!$F$16=Holzrechner!$F$6)),INDEX(Tabelle3!$A$2:$F$19,MATCH('3.LCIA'!OM6&amp;'3.LCIA'!OM2,INDEX(Tabelle3!$A$2:$F$19,,1)&amp;INDEX(Tabelle3!$A$2:$F$19,,2),0),6),IF(OR(Holzrechner!$F$16=2,Holzrechner!$F$16=Holzrechner!$F$6),INDEX(Tabelle3!$A$2:$F$19,MATCH('3.LCIA'!OM6&amp;'3.LCIA'!OM2,INDEX(Tabelle3!$A$2:$F$19,,1)&amp;INDEX(Tabelle3!$A$2:$F$19,,2),0),6),INDEX(Tabelle3!$A$20:$F$37,MATCH('3.LCIA'!OM6&amp;'3.LCIA'!OM2,INDEX(Tabelle3!$A$20:$F$37,,1)&amp;INDEX(Tabelle3!$A$20:$F$37,,2),0),6)))</f>
        <v>0.71499999999999997</v>
      </c>
      <c r="ON11" s="29">
        <f t="array" ref="ON11">IF(OR(Holzrechner!$B$16=3,Holzrechner!$B$16=4),INDEX(Tabelle3!$A$2:$F$19,MATCH('3.LCIA'!ON6&amp;'3.LCIA'!ON2,INDEX(Tabelle3!$A$2:$F$19,,1)&amp;INDEX(Tabelle3!$A$2:$F$19,,2),0),6),IF(OR(Holzrechner!$F$16=2,Holzrechner!$F$16=Holzrechner!$F$6),INDEX(Tabelle3!$A$2:$F$19,MATCH('3.LCIA'!ON6&amp;'3.LCIA'!ON2,INDEX(Tabelle3!$A$2:$F$19,,1)&amp;INDEX(Tabelle3!$A$2:$F$19,,2),0),6),INDEX(Tabelle3!$A$20:$F$37,MATCH('3.LCIA'!ON6&amp;'3.LCIA'!ON2,INDEX(Tabelle3!$A$20:$F$37,,1)&amp;INDEX(Tabelle3!$A$20:$F$37,,2),0),6)))</f>
        <v>0.70399999999999996</v>
      </c>
      <c r="OO11" s="29">
        <f t="array" ref="OO11">IF(OR(Holzrechner!$B$16=3,Holzrechner!$B$16=4),INDEX(Tabelle3!$A$2:$F$19,MATCH('3.LCIA'!OO6&amp;'3.LCIA'!OO2,INDEX(Tabelle3!$A$2:$F$19,,1)&amp;INDEX(Tabelle3!$A$2:$F$19,,2),0),6),IF(OR(Holzrechner!$F$16=2,Holzrechner!$F$16=Holzrechner!$F$6),INDEX(Tabelle3!$A$2:$F$19,MATCH('3.LCIA'!OO6&amp;'3.LCIA'!OO2,INDEX(Tabelle3!$A$2:$F$19,,1)&amp;INDEX(Tabelle3!$A$2:$F$19,,2),0),6),INDEX(Tabelle3!$A$20:$F$37,MATCH('3.LCIA'!OO6&amp;'3.LCIA'!OO2,INDEX(Tabelle3!$A$20:$F$37,,1)&amp;INDEX(Tabelle3!$A$20:$F$37,,2),0),6)))</f>
        <v>0.70399999999999996</v>
      </c>
      <c r="OP11" s="29">
        <f t="array" ref="OP11">IF(OR(Holzrechner!$B$16=3,Holzrechner!$B$16=4),INDEX(Tabelle3!$A$2:$F$19,MATCH('3.LCIA'!OP6&amp;'3.LCIA'!OP2,INDEX(Tabelle3!$A$2:$F$19,,1)&amp;INDEX(Tabelle3!$A$2:$F$19,,2),0),6),IF(OR(Holzrechner!$F$16=2,Holzrechner!$F$16=Holzrechner!$F$6),INDEX(Tabelle3!$A$2:$F$19,MATCH('3.LCIA'!OP6&amp;'3.LCIA'!OP2,INDEX(Tabelle3!$A$2:$F$19,,1)&amp;INDEX(Tabelle3!$A$2:$F$19,,2),0),6),INDEX(Tabelle3!$A$20:$F$37,MATCH('3.LCIA'!OP6&amp;'3.LCIA'!OP2,INDEX(Tabelle3!$A$20:$F$37,,1)&amp;INDEX(Tabelle3!$A$20:$F$37,,2),0),6)))</f>
        <v>0.70399999999999996</v>
      </c>
      <c r="OQ11" s="29">
        <f t="array" ref="OQ11">IF(OR(Holzrechner!$B$16=3,Holzrechner!$B$16=4),INDEX(Tabelle3!$A$2:$F$19,MATCH('3.LCIA'!OQ6&amp;'3.LCIA'!OQ2,INDEX(Tabelle3!$A$2:$F$19,,1)&amp;INDEX(Tabelle3!$A$2:$F$19,,2),0),6),IF(OR(Holzrechner!$F$16=2,Holzrechner!$F$16=Holzrechner!$F$6),INDEX(Tabelle3!$A$2:$F$19,MATCH('3.LCIA'!OQ6&amp;'3.LCIA'!OQ2,INDEX(Tabelle3!$A$2:$F$19,,1)&amp;INDEX(Tabelle3!$A$2:$F$19,,2),0),6),INDEX(Tabelle3!$A$20:$F$37,MATCH('3.LCIA'!OQ6&amp;'3.LCIA'!OQ2,INDEX(Tabelle3!$A$20:$F$37,,1)&amp;INDEX(Tabelle3!$A$20:$F$37,,2),0),6)))</f>
        <v>0.70399999999999996</v>
      </c>
      <c r="OR11" s="29">
        <f t="array" ref="OR11">IF(OR(Holzrechner!$B$16=3,Holzrechner!$B$16=4),INDEX(Tabelle3!$A$2:$F$19,MATCH('3.LCIA'!OR6&amp;'3.LCIA'!OR2,INDEX(Tabelle3!$A$2:$F$19,,1)&amp;INDEX(Tabelle3!$A$2:$F$19,,2),0),6),IF(OR(Holzrechner!$F$16=2,Holzrechner!$F$16=Holzrechner!$F$6),INDEX(Tabelle3!$A$2:$F$19,MATCH('3.LCIA'!OR6&amp;'3.LCIA'!OR2,INDEX(Tabelle3!$A$2:$F$19,,1)&amp;INDEX(Tabelle3!$A$2:$F$19,,2),0),6),INDEX(Tabelle3!$A$20:$F$37,MATCH('3.LCIA'!OR6&amp;'3.LCIA'!OR2,INDEX(Tabelle3!$A$20:$F$37,,1)&amp;INDEX(Tabelle3!$A$20:$F$37,,2),0),6)))</f>
        <v>0.70399999999999996</v>
      </c>
      <c r="OS11" s="29">
        <f t="array" ref="OS11">IF(OR(Holzrechner!$B$16=3,Holzrechner!$B$16=4),INDEX(Tabelle3!$A$2:$F$19,MATCH('3.LCIA'!OS6&amp;'3.LCIA'!OS2,INDEX(Tabelle3!$A$2:$F$19,,1)&amp;INDEX(Tabelle3!$A$2:$F$19,,2),0),6),IF(OR(Holzrechner!$F$16=2,Holzrechner!$F$16=Holzrechner!$F$6),INDEX(Tabelle3!$A$2:$F$19,MATCH('3.LCIA'!OS6&amp;'3.LCIA'!OS2,INDEX(Tabelle3!$A$2:$F$19,,1)&amp;INDEX(Tabelle3!$A$2:$F$19,,2),0),6),INDEX(Tabelle3!$A$20:$F$37,MATCH('3.LCIA'!OS6&amp;'3.LCIA'!OS2,INDEX(Tabelle3!$A$20:$F$37,,1)&amp;INDEX(Tabelle3!$A$20:$F$37,,2),0),6)))</f>
        <v>0.70399999999999996</v>
      </c>
      <c r="OT11" s="29">
        <f t="array" ref="OT11">IF(OR(Holzrechner!$B$16=3,Holzrechner!$B$16=4),INDEX(Tabelle3!$A$2:$F$19,MATCH('3.LCIA'!OT6&amp;'3.LCIA'!OT2,INDEX(Tabelle3!$A$2:$F$19,,1)&amp;INDEX(Tabelle3!$A$2:$F$19,,2),0),6),IF(OR(Holzrechner!$F$16=2,Holzrechner!$F$16=Holzrechner!$F$6),INDEX(Tabelle3!$A$2:$F$19,MATCH('3.LCIA'!OT6&amp;'3.LCIA'!OT2,INDEX(Tabelle3!$A$2:$F$19,,1)&amp;INDEX(Tabelle3!$A$2:$F$19,,2),0),6),INDEX(Tabelle3!$A$20:$F$37,MATCH('3.LCIA'!OT6&amp;'3.LCIA'!OT2,INDEX(Tabelle3!$A$20:$F$37,,1)&amp;INDEX(Tabelle3!$A$20:$F$37,,2),0),6)))</f>
        <v>0.67500000000000004</v>
      </c>
      <c r="OU11" s="29">
        <f t="array" ref="OU11">IF(OR(Holzrechner!$B$16=3,Holzrechner!$B$16=4),INDEX(Tabelle3!$A$2:$F$19,MATCH('3.LCIA'!OU6&amp;'3.LCIA'!OU2,INDEX(Tabelle3!$A$2:$F$19,,1)&amp;INDEX(Tabelle3!$A$2:$F$19,,2),0),6),IF(OR(Holzrechner!$F$16=2,Holzrechner!$F$16=Holzrechner!$F$6),INDEX(Tabelle3!$A$2:$F$19,MATCH('3.LCIA'!OU6&amp;'3.LCIA'!OU2,INDEX(Tabelle3!$A$2:$F$19,,1)&amp;INDEX(Tabelle3!$A$2:$F$19,,2),0),6),INDEX(Tabelle3!$A$20:$F$37,MATCH('3.LCIA'!OU6&amp;'3.LCIA'!OU2,INDEX(Tabelle3!$A$20:$F$37,,1)&amp;INDEX(Tabelle3!$A$20:$F$37,,2),0),6)))</f>
        <v>0.46500000000000002</v>
      </c>
      <c r="OV11" s="29">
        <f t="array" ref="OV11">IF(OR(Holzrechner!$B$16=3,Holzrechner!$B$16=4),INDEX(Tabelle3!$A$2:$F$19,MATCH('3.LCIA'!OV6&amp;'3.LCIA'!OV2,INDEX(Tabelle3!$A$2:$F$19,,1)&amp;INDEX(Tabelle3!$A$2:$F$19,,2),0),6),IF(OR(Holzrechner!$F$16=2,Holzrechner!$F$16=Holzrechner!$F$6),INDEX(Tabelle3!$A$2:$F$19,MATCH('3.LCIA'!OV6&amp;'3.LCIA'!OV2,INDEX(Tabelle3!$A$2:$F$19,,1)&amp;INDEX(Tabelle3!$A$2:$F$19,,2),0),6),INDEX(Tabelle3!$A$20:$F$37,MATCH('3.LCIA'!OV6&amp;'3.LCIA'!OV2,INDEX(Tabelle3!$A$20:$F$37,,1)&amp;INDEX(Tabelle3!$A$20:$F$37,,2),0),6)))</f>
        <v>0.50600000000000001</v>
      </c>
      <c r="OW11" s="29">
        <f t="array" ref="OW11">IF(OR(Holzrechner!$B$16=3,Holzrechner!$B$16=4),INDEX(Tabelle3!$A$2:$F$19,MATCH('3.LCIA'!OW6&amp;'3.LCIA'!OW2,INDEX(Tabelle3!$A$2:$F$19,,1)&amp;INDEX(Tabelle3!$A$2:$F$19,,2),0),6),IF(OR(Holzrechner!$F$16=2,Holzrechner!$F$16=Holzrechner!$F$6),INDEX(Tabelle3!$A$2:$F$19,MATCH('3.LCIA'!OW6&amp;'3.LCIA'!OW2,INDEX(Tabelle3!$A$2:$F$19,,1)&amp;INDEX(Tabelle3!$A$2:$F$19,,2),0),6),INDEX(Tabelle3!$A$20:$F$37,MATCH('3.LCIA'!OW6&amp;'3.LCIA'!OW2,INDEX(Tabelle3!$A$20:$F$37,,1)&amp;INDEX(Tabelle3!$A$20:$F$37,,2),0),6)))</f>
        <v>0.50600000000000001</v>
      </c>
      <c r="OX11" s="29">
        <f t="array" ref="OX11">IF(OR(Holzrechner!$B$16=3,Holzrechner!$B$16=4),INDEX(Tabelle3!$A$2:$F$19,MATCH('3.LCIA'!OX6&amp;'3.LCIA'!OX2,INDEX(Tabelle3!$A$2:$F$19,,1)&amp;INDEX(Tabelle3!$A$2:$F$19,,2),0),6),IF(OR(Holzrechner!$F$16=2,Holzrechner!$F$16=Holzrechner!$F$6),INDEX(Tabelle3!$A$2:$F$19,MATCH('3.LCIA'!OX6&amp;'3.LCIA'!OX2,INDEX(Tabelle3!$A$2:$F$19,,1)&amp;INDEX(Tabelle3!$A$2:$F$19,,2),0),6),INDEX(Tabelle3!$A$20:$F$37,MATCH('3.LCIA'!OX6&amp;'3.LCIA'!OX2,INDEX(Tabelle3!$A$20:$F$37,,1)&amp;INDEX(Tabelle3!$A$20:$F$37,,2),0),6)))</f>
        <v>0.50600000000000001</v>
      </c>
      <c r="OY11" s="29">
        <f t="array" ref="OY11">IF(OR(Holzrechner!$B$16=3,Holzrechner!$B$16=4),INDEX(Tabelle3!$A$2:$F$19,MATCH('3.LCIA'!OY6&amp;'3.LCIA'!OY2,INDEX(Tabelle3!$A$2:$F$19,,1)&amp;INDEX(Tabelle3!$A$2:$F$19,,2),0),6),IF(OR(Holzrechner!$F$16=2,Holzrechner!$F$16=Holzrechner!$F$6),INDEX(Tabelle3!$A$2:$F$19,MATCH('3.LCIA'!OY6&amp;'3.LCIA'!OY2,INDEX(Tabelle3!$A$2:$F$19,,1)&amp;INDEX(Tabelle3!$A$2:$F$19,,2),0),6),INDEX(Tabelle3!$A$20:$F$37,MATCH('3.LCIA'!OY6&amp;'3.LCIA'!OY2,INDEX(Tabelle3!$A$20:$F$37,,1)&amp;INDEX(Tabelle3!$A$20:$F$37,,2),0),6)))</f>
        <v>0.53900000000000003</v>
      </c>
      <c r="OZ11" s="29">
        <f t="array" ref="OZ11">IF(OR(Holzrechner!$B$16=3,Holzrechner!$B$16=4),INDEX(Tabelle3!$A$2:$F$19,MATCH('3.LCIA'!OZ6&amp;'3.LCIA'!OZ2,INDEX(Tabelle3!$A$2:$F$19,,1)&amp;INDEX(Tabelle3!$A$2:$F$19,,2),0),6),IF(OR(Holzrechner!$F$16=2,Holzrechner!$F$16=Holzrechner!$F$6),INDEX(Tabelle3!$A$2:$F$19,MATCH('3.LCIA'!OZ6&amp;'3.LCIA'!OZ2,INDEX(Tabelle3!$A$2:$F$19,,1)&amp;INDEX(Tabelle3!$A$2:$F$19,,2),0),6),INDEX(Tabelle3!$A$20:$F$37,MATCH('3.LCIA'!OZ6&amp;'3.LCIA'!OZ2,INDEX(Tabelle3!$A$20:$F$37,,1)&amp;INDEX(Tabelle3!$A$20:$F$37,,2),0),6)))</f>
        <v>0.53900000000000003</v>
      </c>
      <c r="PA11" s="29">
        <f t="array" ref="PA11">IF(OR(Holzrechner!$B$16=3,Holzrechner!$B$16=4),INDEX(Tabelle3!$A$2:$F$19,MATCH('3.LCIA'!PA6&amp;'3.LCIA'!PA2,INDEX(Tabelle3!$A$2:$F$19,,1)&amp;INDEX(Tabelle3!$A$2:$F$19,,2),0),6),IF(OR(Holzrechner!$F$16=2,Holzrechner!$F$16=Holzrechner!$F$6),INDEX(Tabelle3!$A$2:$F$19,MATCH('3.LCIA'!PA6&amp;'3.LCIA'!PA2,INDEX(Tabelle3!$A$2:$F$19,,1)&amp;INDEX(Tabelle3!$A$2:$F$19,,2),0),6),INDEX(Tabelle3!$A$20:$F$37,MATCH('3.LCIA'!PA6&amp;'3.LCIA'!PA2,INDEX(Tabelle3!$A$20:$F$37,,1)&amp;INDEX(Tabelle3!$A$20:$F$37,,2),0),6)))</f>
        <v>0.50600000000000001</v>
      </c>
      <c r="PB11" s="29">
        <f t="array" ref="PB11">IF(OR(Holzrechner!$B$16=3,Holzrechner!$B$16=4),INDEX(Tabelle3!$A$2:$F$19,MATCH('3.LCIA'!PB6&amp;'3.LCIA'!PB2,INDEX(Tabelle3!$A$2:$F$19,,1)&amp;INDEX(Tabelle3!$A$2:$F$19,,2),0),6),IF(OR(Holzrechner!$F$16=2,Holzrechner!$F$16=Holzrechner!$F$6),INDEX(Tabelle3!$A$2:$F$19,MATCH('3.LCIA'!PB6&amp;'3.LCIA'!PB2,INDEX(Tabelle3!$A$2:$F$19,,1)&amp;INDEX(Tabelle3!$A$2:$F$19,,2),0),6),INDEX(Tabelle3!$A$20:$F$37,MATCH('3.LCIA'!PB6&amp;'3.LCIA'!PB2,INDEX(Tabelle3!$A$20:$F$37,,1)&amp;INDEX(Tabelle3!$A$20:$F$37,,2),0),6)))</f>
        <v>0.50600000000000001</v>
      </c>
      <c r="PC11" s="29">
        <f t="array" ref="PC11">IF(OR(Holzrechner!$B$16=3,Holzrechner!$B$16=4),INDEX(Tabelle3!$A$2:$F$19,MATCH('3.LCIA'!PC6&amp;'3.LCIA'!PC2,INDEX(Tabelle3!$A$2:$F$19,,1)&amp;INDEX(Tabelle3!$A$2:$F$19,,2),0),6),IF(OR(Holzrechner!$F$16=2,Holzrechner!$F$16=Holzrechner!$F$6),INDEX(Tabelle3!$A$2:$F$19,MATCH('3.LCIA'!PC6&amp;'3.LCIA'!PC2,INDEX(Tabelle3!$A$2:$F$19,,1)&amp;INDEX(Tabelle3!$A$2:$F$19,,2),0),6),INDEX(Tabelle3!$A$20:$F$37,MATCH('3.LCIA'!PC6&amp;'3.LCIA'!PC2,INDEX(Tabelle3!$A$20:$F$37,,1)&amp;INDEX(Tabelle3!$A$20:$F$37,,2),0),6)))</f>
        <v>0.46500000000000002</v>
      </c>
    </row>
    <row r="12" spans="1:419" s="17" customFormat="1">
      <c r="B12" s="17" t="s">
        <v>1064</v>
      </c>
      <c r="C12" s="29">
        <f>IF(ISNUMBER(INDEX(Roundwood_transp._input!$D$1:$M$95,MATCH('3.LCIA'!C$8,Roundwood_transp._input!$D$1:$D$95,0),8)),INDEX(Roundwood_transp._input!$D$1:$M$95,MATCH('3.LCIA'!C$8,Roundwood_transp._input!$D$1:$D$95,0),8),INDEX(Roundwood_transp._input!$D$1:$M$95,MATCH('3.LCIA'!C$8,Roundwood_transp._input!$D$1:$D$95,0),10))</f>
        <v>76.661925599999989</v>
      </c>
      <c r="D12" s="29">
        <f>IF(ISNUMBER(INDEX(Roundwood_transp._input!$D$1:$M$95,MATCH('3.LCIA'!D$8,Roundwood_transp._input!$D$1:$D$95,0),8)),INDEX(Roundwood_transp._input!$D$1:$M$95,MATCH('3.LCIA'!D$8,Roundwood_transp._input!$D$1:$D$95,0),8),INDEX(Roundwood_transp._input!$D$1:$M$95,MATCH('3.LCIA'!D$8,Roundwood_transp._input!$D$1:$D$95,0),10))</f>
        <v>76.661925599999989</v>
      </c>
      <c r="E12" s="29">
        <f>IF(ISNUMBER(INDEX(Roundwood_transp._input!$D$1:$M$95,MATCH('3.LCIA'!E$8,Roundwood_transp._input!$D$1:$D$95,0),8)),INDEX(Roundwood_transp._input!$D$1:$M$95,MATCH('3.LCIA'!E$8,Roundwood_transp._input!$D$1:$D$95,0),8),INDEX(Roundwood_transp._input!$D$1:$M$95,MATCH('3.LCIA'!E$8,Roundwood_transp._input!$D$1:$D$95,0),10))</f>
        <v>76.661925599999989</v>
      </c>
      <c r="F12" s="29">
        <f>IF(ISNUMBER(INDEX(Roundwood_transp._input!$D$1:$M$95,MATCH('3.LCIA'!F$8,Roundwood_transp._input!$D$1:$D$95,0),8)),INDEX(Roundwood_transp._input!$D$1:$M$95,MATCH('3.LCIA'!F$8,Roundwood_transp._input!$D$1:$D$95,0),8),INDEX(Roundwood_transp._input!$D$1:$M$95,MATCH('3.LCIA'!F$8,Roundwood_transp._input!$D$1:$D$95,0),10))</f>
        <v>76.661925599999989</v>
      </c>
      <c r="G12" s="29">
        <f>IF(ISNUMBER(INDEX(Roundwood_transp._input!$D$1:$M$95,MATCH('3.LCIA'!G$8,Roundwood_transp._input!$D$1:$D$95,0),8)),INDEX(Roundwood_transp._input!$D$1:$M$95,MATCH('3.LCIA'!G$8,Roundwood_transp._input!$D$1:$D$95,0),8),INDEX(Roundwood_transp._input!$D$1:$M$95,MATCH('3.LCIA'!G$8,Roundwood_transp._input!$D$1:$D$95,0),10))</f>
        <v>76.661925599999989</v>
      </c>
      <c r="H12" s="29">
        <f>IF(ISNUMBER(INDEX(Roundwood_transp._input!$D$1:$M$95,MATCH('3.LCIA'!H$8,Roundwood_transp._input!$D$1:$D$95,0),8)),INDEX(Roundwood_transp._input!$D$1:$M$95,MATCH('3.LCIA'!H$8,Roundwood_transp._input!$D$1:$D$95,0),8),INDEX(Roundwood_transp._input!$D$1:$M$95,MATCH('3.LCIA'!H$8,Roundwood_transp._input!$D$1:$D$95,0),10))</f>
        <v>76.661925599999989</v>
      </c>
      <c r="I12" s="29">
        <f>IF(ISNUMBER(INDEX(Roundwood_transp._input!$D$1:$M$95,MATCH('3.LCIA'!I$8,Roundwood_transp._input!$D$1:$D$95,0),8)),INDEX(Roundwood_transp._input!$D$1:$M$95,MATCH('3.LCIA'!I$8,Roundwood_transp._input!$D$1:$D$95,0),8),INDEX(Roundwood_transp._input!$D$1:$M$95,MATCH('3.LCIA'!I$8,Roundwood_transp._input!$D$1:$D$95,0),10))</f>
        <v>76.661925599999989</v>
      </c>
      <c r="J12" s="29">
        <f>IF(ISNUMBER(INDEX(Roundwood_transp._input!$D$1:$M$95,MATCH('3.LCIA'!J$8,Roundwood_transp._input!$D$1:$D$95,0),8)),INDEX(Roundwood_transp._input!$D$1:$M$95,MATCH('3.LCIA'!J$8,Roundwood_transp._input!$D$1:$D$95,0),8),INDEX(Roundwood_transp._input!$D$1:$M$95,MATCH('3.LCIA'!J$8,Roundwood_transp._input!$D$1:$D$95,0),10))</f>
        <v>76.661925599999989</v>
      </c>
      <c r="K12" s="29">
        <f>IF(ISNUMBER(INDEX(Roundwood_transp._input!$D$1:$M$95,MATCH('3.LCIA'!K$8,Roundwood_transp._input!$D$1:$D$95,0),8)),INDEX(Roundwood_transp._input!$D$1:$M$95,MATCH('3.LCIA'!K$8,Roundwood_transp._input!$D$1:$D$95,0),8),INDEX(Roundwood_transp._input!$D$1:$M$95,MATCH('3.LCIA'!K$8,Roundwood_transp._input!$D$1:$D$95,0),10))</f>
        <v>76.661925599999989</v>
      </c>
      <c r="L12" s="29">
        <f>IF(ISNUMBER(INDEX(Roundwood_transp._input!$D$1:$M$95,MATCH('3.LCIA'!L$8,Roundwood_transp._input!$D$1:$D$95,0),8)),INDEX(Roundwood_transp._input!$D$1:$M$95,MATCH('3.LCIA'!L$8,Roundwood_transp._input!$D$1:$D$95,0),8),INDEX(Roundwood_transp._input!$D$1:$M$95,MATCH('3.LCIA'!L$8,Roundwood_transp._input!$D$1:$D$95,0),10))</f>
        <v>80.273268000000002</v>
      </c>
      <c r="M12" s="29">
        <f>IF(ISNUMBER(INDEX(Roundwood_transp._input!$D$1:$M$95,MATCH('3.LCIA'!M$8,Roundwood_transp._input!$D$1:$D$95,0),8)),INDEX(Roundwood_transp._input!$D$1:$M$95,MATCH('3.LCIA'!M$8,Roundwood_transp._input!$D$1:$D$95,0),8),INDEX(Roundwood_transp._input!$D$1:$M$95,MATCH('3.LCIA'!M$8,Roundwood_transp._input!$D$1:$D$95,0),10))</f>
        <v>80.273268000000002</v>
      </c>
      <c r="N12" s="29">
        <f>IF(ISNUMBER(INDEX(Roundwood_transp._input!$D$1:$M$95,MATCH('3.LCIA'!N$8,Roundwood_transp._input!$D$1:$D$95,0),8)),INDEX(Roundwood_transp._input!$D$1:$M$95,MATCH('3.LCIA'!N$8,Roundwood_transp._input!$D$1:$D$95,0),8),INDEX(Roundwood_transp._input!$D$1:$M$95,MATCH('3.LCIA'!N$8,Roundwood_transp._input!$D$1:$D$95,0),10))</f>
        <v>80.273268000000002</v>
      </c>
      <c r="O12" s="29">
        <f>IF(ISNUMBER(INDEX(Roundwood_transp._input!$D$1:$M$95,MATCH('3.LCIA'!O$8,Roundwood_transp._input!$D$1:$D$95,0),8)),INDEX(Roundwood_transp._input!$D$1:$M$95,MATCH('3.LCIA'!O$8,Roundwood_transp._input!$D$1:$D$95,0),8),INDEX(Roundwood_transp._input!$D$1:$M$95,MATCH('3.LCIA'!O$8,Roundwood_transp._input!$D$1:$D$95,0),10))</f>
        <v>80.273268000000002</v>
      </c>
      <c r="P12" s="29">
        <f>IF(ISNUMBER(INDEX(Roundwood_transp._input!$D$1:$M$95,MATCH('3.LCIA'!P$8,Roundwood_transp._input!$D$1:$D$95,0),8)),INDEX(Roundwood_transp._input!$D$1:$M$95,MATCH('3.LCIA'!P$8,Roundwood_transp._input!$D$1:$D$95,0),8),INDEX(Roundwood_transp._input!$D$1:$M$95,MATCH('3.LCIA'!P$8,Roundwood_transp._input!$D$1:$D$95,0),10))</f>
        <v>80.273268000000002</v>
      </c>
      <c r="Q12" s="29">
        <f>IF(ISNUMBER(INDEX(Roundwood_transp._input!$D$1:$M$95,MATCH('3.LCIA'!Q$8,Roundwood_transp._input!$D$1:$D$95,0),8)),INDEX(Roundwood_transp._input!$D$1:$M$95,MATCH('3.LCIA'!Q$8,Roundwood_transp._input!$D$1:$D$95,0),8),INDEX(Roundwood_transp._input!$D$1:$M$95,MATCH('3.LCIA'!Q$8,Roundwood_transp._input!$D$1:$D$95,0),10))</f>
        <v>80.273268000000002</v>
      </c>
      <c r="R12" s="29">
        <f>IF(ISNUMBER(INDEX(Roundwood_transp._input!$D$1:$M$95,MATCH('3.LCIA'!R$8,Roundwood_transp._input!$D$1:$D$95,0),8)),INDEX(Roundwood_transp._input!$D$1:$M$95,MATCH('3.LCIA'!R$8,Roundwood_transp._input!$D$1:$D$95,0),8),INDEX(Roundwood_transp._input!$D$1:$M$95,MATCH('3.LCIA'!R$8,Roundwood_transp._input!$D$1:$D$95,0),10))</f>
        <v>80.273268000000002</v>
      </c>
      <c r="S12" s="29">
        <f>IF(ISNUMBER(INDEX(Roundwood_transp._input!$D$1:$M$95,MATCH('3.LCIA'!S$8,Roundwood_transp._input!$D$1:$D$95,0),8)),INDEX(Roundwood_transp._input!$D$1:$M$95,MATCH('3.LCIA'!S$8,Roundwood_transp._input!$D$1:$D$95,0),8),INDEX(Roundwood_transp._input!$D$1:$M$95,MATCH('3.LCIA'!S$8,Roundwood_transp._input!$D$1:$D$95,0),10))</f>
        <v>80.273268000000002</v>
      </c>
      <c r="T12" s="29">
        <f>IF(ISNUMBER(INDEX(Roundwood_transp._input!$D$1:$M$95,MATCH('3.LCIA'!T$8,Roundwood_transp._input!$D$1:$D$95,0),8)),INDEX(Roundwood_transp._input!$D$1:$M$95,MATCH('3.LCIA'!T$8,Roundwood_transp._input!$D$1:$D$95,0),8),INDEX(Roundwood_transp._input!$D$1:$M$95,MATCH('3.LCIA'!T$8,Roundwood_transp._input!$D$1:$D$95,0),10))</f>
        <v>80.273268000000002</v>
      </c>
      <c r="U12" s="29">
        <f>IF(ISNUMBER(INDEX(Roundwood_transp._input!$D$1:$M$95,MATCH('3.LCIA'!U$8,Roundwood_transp._input!$D$1:$D$95,0),8)),INDEX(Roundwood_transp._input!$D$1:$M$95,MATCH('3.LCIA'!U$8,Roundwood_transp._input!$D$1:$D$95,0),8),INDEX(Roundwood_transp._input!$D$1:$M$95,MATCH('3.LCIA'!U$8,Roundwood_transp._input!$D$1:$D$95,0),10))</f>
        <v>76.661925599999989</v>
      </c>
      <c r="V12" s="29">
        <f>IF(ISNUMBER(INDEX(Roundwood_transp._input!$D$1:$M$95,MATCH('3.LCIA'!V$8,Roundwood_transp._input!$D$1:$D$95,0),8)),INDEX(Roundwood_transp._input!$D$1:$M$95,MATCH('3.LCIA'!V$8,Roundwood_transp._input!$D$1:$D$95,0),8),INDEX(Roundwood_transp._input!$D$1:$M$95,MATCH('3.LCIA'!V$8,Roundwood_transp._input!$D$1:$D$95,0),10))</f>
        <v>76.661925599999989</v>
      </c>
      <c r="W12" s="29">
        <f>IF(ISNUMBER(INDEX(Roundwood_transp._input!$D$1:$M$95,MATCH('3.LCIA'!W$8,Roundwood_transp._input!$D$1:$D$95,0),8)),INDEX(Roundwood_transp._input!$D$1:$M$95,MATCH('3.LCIA'!W$8,Roundwood_transp._input!$D$1:$D$95,0),8),INDEX(Roundwood_transp._input!$D$1:$M$95,MATCH('3.LCIA'!W$8,Roundwood_transp._input!$D$1:$D$95,0),10))</f>
        <v>76.661925599999989</v>
      </c>
      <c r="X12" s="29">
        <f>IF(ISNUMBER(INDEX(Roundwood_transp._input!$D$1:$M$95,MATCH('3.LCIA'!X$8,Roundwood_transp._input!$D$1:$D$95,0),8)),INDEX(Roundwood_transp._input!$D$1:$M$95,MATCH('3.LCIA'!X$8,Roundwood_transp._input!$D$1:$D$95,0),8),INDEX(Roundwood_transp._input!$D$1:$M$95,MATCH('3.LCIA'!X$8,Roundwood_transp._input!$D$1:$D$95,0),10))</f>
        <v>76.661925599999989</v>
      </c>
      <c r="Y12" s="29">
        <f>IF(ISNUMBER(INDEX(Roundwood_transp._input!$D$1:$M$95,MATCH('3.LCIA'!Y$8,Roundwood_transp._input!$D$1:$D$95,0),8)),INDEX(Roundwood_transp._input!$D$1:$M$95,MATCH('3.LCIA'!Y$8,Roundwood_transp._input!$D$1:$D$95,0),8),INDEX(Roundwood_transp._input!$D$1:$M$95,MATCH('3.LCIA'!Y$8,Roundwood_transp._input!$D$1:$D$95,0),10))</f>
        <v>76.661925599999989</v>
      </c>
      <c r="Z12" s="29">
        <f>IF(ISNUMBER(INDEX(Roundwood_transp._input!$D$1:$M$95,MATCH('3.LCIA'!Z$8,Roundwood_transp._input!$D$1:$D$95,0),8)),INDEX(Roundwood_transp._input!$D$1:$M$95,MATCH('3.LCIA'!Z$8,Roundwood_transp._input!$D$1:$D$95,0),8),INDEX(Roundwood_transp._input!$D$1:$M$95,MATCH('3.LCIA'!Z$8,Roundwood_transp._input!$D$1:$D$95,0),10))</f>
        <v>76.661925599999989</v>
      </c>
      <c r="AA12" s="29">
        <f>IF(ISNUMBER(INDEX(Roundwood_transp._input!$D$1:$M$95,MATCH('3.LCIA'!AA$8,Roundwood_transp._input!$D$1:$D$95,0),8)),INDEX(Roundwood_transp._input!$D$1:$M$95,MATCH('3.LCIA'!AA$8,Roundwood_transp._input!$D$1:$D$95,0),8),INDEX(Roundwood_transp._input!$D$1:$M$95,MATCH('3.LCIA'!AA$8,Roundwood_transp._input!$D$1:$D$95,0),10))</f>
        <v>76.661925599999989</v>
      </c>
      <c r="AB12" s="29">
        <f>IF(ISNUMBER(INDEX(Roundwood_transp._input!$D$1:$M$95,MATCH('3.LCIA'!AB$8,Roundwood_transp._input!$D$1:$D$95,0),8)),INDEX(Roundwood_transp._input!$D$1:$M$95,MATCH('3.LCIA'!AB$8,Roundwood_transp._input!$D$1:$D$95,0),8),INDEX(Roundwood_transp._input!$D$1:$M$95,MATCH('3.LCIA'!AB$8,Roundwood_transp._input!$D$1:$D$95,0),10))</f>
        <v>76.661925599999989</v>
      </c>
      <c r="AC12" s="29">
        <f>IF(ISNUMBER(INDEX(Roundwood_transp._input!$D$1:$M$95,MATCH('3.LCIA'!AC$8,Roundwood_transp._input!$D$1:$D$95,0),8)),INDEX(Roundwood_transp._input!$D$1:$M$95,MATCH('3.LCIA'!AC$8,Roundwood_transp._input!$D$1:$D$95,0),8),INDEX(Roundwood_transp._input!$D$1:$M$95,MATCH('3.LCIA'!AC$8,Roundwood_transp._input!$D$1:$D$95,0),10))</f>
        <v>76.661925599999989</v>
      </c>
      <c r="AD12" s="29">
        <f>IF(ISNUMBER(INDEX(Roundwood_transp._input!$D$1:$M$95,MATCH('3.LCIA'!AD$8,Roundwood_transp._input!$D$1:$D$95,0),8)),INDEX(Roundwood_transp._input!$D$1:$M$95,MATCH('3.LCIA'!AD$8,Roundwood_transp._input!$D$1:$D$95,0),8),INDEX(Roundwood_transp._input!$D$1:$M$95,MATCH('3.LCIA'!AD$8,Roundwood_transp._input!$D$1:$D$95,0),10))</f>
        <v>70.917599999999993</v>
      </c>
      <c r="AE12" s="29">
        <f>IF(ISNUMBER(INDEX(Roundwood_transp._input!$D$1:$M$95,MATCH('3.LCIA'!AE$8,Roundwood_transp._input!$D$1:$D$95,0),8)),INDEX(Roundwood_transp._input!$D$1:$M$95,MATCH('3.LCIA'!AE$8,Roundwood_transp._input!$D$1:$D$95,0),8),INDEX(Roundwood_transp._input!$D$1:$M$95,MATCH('3.LCIA'!AE$8,Roundwood_transp._input!$D$1:$D$95,0),10))</f>
        <v>70.917599999999993</v>
      </c>
      <c r="AF12" s="29">
        <f>IF(ISNUMBER(INDEX(Roundwood_transp._input!$D$1:$M$95,MATCH('3.LCIA'!AF$8,Roundwood_transp._input!$D$1:$D$95,0),8)),INDEX(Roundwood_transp._input!$D$1:$M$95,MATCH('3.LCIA'!AF$8,Roundwood_transp._input!$D$1:$D$95,0),8),INDEX(Roundwood_transp._input!$D$1:$M$95,MATCH('3.LCIA'!AF$8,Roundwood_transp._input!$D$1:$D$95,0),10))</f>
        <v>70.917599999999993</v>
      </c>
      <c r="AG12" s="29">
        <f>IF(ISNUMBER(INDEX(Roundwood_transp._input!$D$1:$M$95,MATCH('3.LCIA'!AG$8,Roundwood_transp._input!$D$1:$D$95,0),8)),INDEX(Roundwood_transp._input!$D$1:$M$95,MATCH('3.LCIA'!AG$8,Roundwood_transp._input!$D$1:$D$95,0),8),INDEX(Roundwood_transp._input!$D$1:$M$95,MATCH('3.LCIA'!AG$8,Roundwood_transp._input!$D$1:$D$95,0),10))</f>
        <v>70.917599999999993</v>
      </c>
      <c r="AH12" s="29">
        <f>IF(ISNUMBER(INDEX(Roundwood_transp._input!$D$1:$M$95,MATCH('3.LCIA'!AH$8,Roundwood_transp._input!$D$1:$D$95,0),8)),INDEX(Roundwood_transp._input!$D$1:$M$95,MATCH('3.LCIA'!AH$8,Roundwood_transp._input!$D$1:$D$95,0),8),INDEX(Roundwood_transp._input!$D$1:$M$95,MATCH('3.LCIA'!AH$8,Roundwood_transp._input!$D$1:$D$95,0),10))</f>
        <v>70.917599999999993</v>
      </c>
      <c r="AI12" s="29">
        <f>IF(ISNUMBER(INDEX(Roundwood_transp._input!$D$1:$M$95,MATCH('3.LCIA'!AI$8,Roundwood_transp._input!$D$1:$D$95,0),8)),INDEX(Roundwood_transp._input!$D$1:$M$95,MATCH('3.LCIA'!AI$8,Roundwood_transp._input!$D$1:$D$95,0),8),INDEX(Roundwood_transp._input!$D$1:$M$95,MATCH('3.LCIA'!AI$8,Roundwood_transp._input!$D$1:$D$95,0),10))</f>
        <v>70.917599999999993</v>
      </c>
      <c r="AJ12" s="29">
        <f>IF(ISNUMBER(INDEX(Roundwood_transp._input!$D$1:$M$95,MATCH('3.LCIA'!AJ$8,Roundwood_transp._input!$D$1:$D$95,0),8)),INDEX(Roundwood_transp._input!$D$1:$M$95,MATCH('3.LCIA'!AJ$8,Roundwood_transp._input!$D$1:$D$95,0),8),INDEX(Roundwood_transp._input!$D$1:$M$95,MATCH('3.LCIA'!AJ$8,Roundwood_transp._input!$D$1:$D$95,0),10))</f>
        <v>70.917599999999993</v>
      </c>
      <c r="AK12" s="29">
        <f>IF(ISNUMBER(INDEX(Roundwood_transp._input!$D$1:$M$95,MATCH('3.LCIA'!AK$8,Roundwood_transp._input!$D$1:$D$95,0),8)),INDEX(Roundwood_transp._input!$D$1:$M$95,MATCH('3.LCIA'!AK$8,Roundwood_transp._input!$D$1:$D$95,0),8),INDEX(Roundwood_transp._input!$D$1:$M$95,MATCH('3.LCIA'!AK$8,Roundwood_transp._input!$D$1:$D$95,0),10))</f>
        <v>70.917599999999993</v>
      </c>
      <c r="AL12" s="29">
        <f>IF(ISNUMBER(INDEX(Roundwood_transp._input!$D$1:$M$95,MATCH('3.LCIA'!AL$8,Roundwood_transp._input!$D$1:$D$95,0),8)),INDEX(Roundwood_transp._input!$D$1:$M$95,MATCH('3.LCIA'!AL$8,Roundwood_transp._input!$D$1:$D$95,0),8),INDEX(Roundwood_transp._input!$D$1:$M$95,MATCH('3.LCIA'!AL$8,Roundwood_transp._input!$D$1:$D$95,0),10))</f>
        <v>70.917599999999993</v>
      </c>
      <c r="AM12" s="29">
        <f>IF(ISNUMBER(INDEX(Roundwood_transp._input!$D$1:$M$95,MATCH('3.LCIA'!AM$8,Roundwood_transp._input!$D$1:$D$95,0),8)),INDEX(Roundwood_transp._input!$D$1:$M$95,MATCH('3.LCIA'!AM$8,Roundwood_transp._input!$D$1:$D$95,0),8),INDEX(Roundwood_transp._input!$D$1:$M$95,MATCH('3.LCIA'!AM$8,Roundwood_transp._input!$D$1:$D$95,0),10))</f>
        <v>74.327100000000002</v>
      </c>
      <c r="AN12" s="29">
        <f>IF(ISNUMBER(INDEX(Roundwood_transp._input!$D$1:$M$95,MATCH('3.LCIA'!AN$8,Roundwood_transp._input!$D$1:$D$95,0),8)),INDEX(Roundwood_transp._input!$D$1:$M$95,MATCH('3.LCIA'!AN$8,Roundwood_transp._input!$D$1:$D$95,0),8),INDEX(Roundwood_transp._input!$D$1:$M$95,MATCH('3.LCIA'!AN$8,Roundwood_transp._input!$D$1:$D$95,0),10))</f>
        <v>74.327100000000002</v>
      </c>
      <c r="AO12" s="29">
        <f>IF(ISNUMBER(INDEX(Roundwood_transp._input!$D$1:$M$95,MATCH('3.LCIA'!AO$8,Roundwood_transp._input!$D$1:$D$95,0),8)),INDEX(Roundwood_transp._input!$D$1:$M$95,MATCH('3.LCIA'!AO$8,Roundwood_transp._input!$D$1:$D$95,0),8),INDEX(Roundwood_transp._input!$D$1:$M$95,MATCH('3.LCIA'!AO$8,Roundwood_transp._input!$D$1:$D$95,0),10))</f>
        <v>74.327100000000002</v>
      </c>
      <c r="AP12" s="29">
        <f>IF(ISNUMBER(INDEX(Roundwood_transp._input!$D$1:$M$95,MATCH('3.LCIA'!AP$8,Roundwood_transp._input!$D$1:$D$95,0),8)),INDEX(Roundwood_transp._input!$D$1:$M$95,MATCH('3.LCIA'!AP$8,Roundwood_transp._input!$D$1:$D$95,0),8),INDEX(Roundwood_transp._input!$D$1:$M$95,MATCH('3.LCIA'!AP$8,Roundwood_transp._input!$D$1:$D$95,0),10))</f>
        <v>74.327100000000002</v>
      </c>
      <c r="AQ12" s="29">
        <f>IF(ISNUMBER(INDEX(Roundwood_transp._input!$D$1:$M$95,MATCH('3.LCIA'!AQ$8,Roundwood_transp._input!$D$1:$D$95,0),8)),INDEX(Roundwood_transp._input!$D$1:$M$95,MATCH('3.LCIA'!AQ$8,Roundwood_transp._input!$D$1:$D$95,0),8),INDEX(Roundwood_transp._input!$D$1:$M$95,MATCH('3.LCIA'!AQ$8,Roundwood_transp._input!$D$1:$D$95,0),10))</f>
        <v>74.327100000000002</v>
      </c>
      <c r="AR12" s="29">
        <f>IF(ISNUMBER(INDEX(Roundwood_transp._input!$D$1:$M$95,MATCH('3.LCIA'!AR$8,Roundwood_transp._input!$D$1:$D$95,0),8)),INDEX(Roundwood_transp._input!$D$1:$M$95,MATCH('3.LCIA'!AR$8,Roundwood_transp._input!$D$1:$D$95,0),8),INDEX(Roundwood_transp._input!$D$1:$M$95,MATCH('3.LCIA'!AR$8,Roundwood_transp._input!$D$1:$D$95,0),10))</f>
        <v>74.327100000000002</v>
      </c>
      <c r="AS12" s="29">
        <f>IF(ISNUMBER(INDEX(Roundwood_transp._input!$D$1:$M$95,MATCH('3.LCIA'!AS$8,Roundwood_transp._input!$D$1:$D$95,0),8)),INDEX(Roundwood_transp._input!$D$1:$M$95,MATCH('3.LCIA'!AS$8,Roundwood_transp._input!$D$1:$D$95,0),8),INDEX(Roundwood_transp._input!$D$1:$M$95,MATCH('3.LCIA'!AS$8,Roundwood_transp._input!$D$1:$D$95,0),10))</f>
        <v>74.327100000000002</v>
      </c>
      <c r="AT12" s="29">
        <f>IF(ISNUMBER(INDEX(Roundwood_transp._input!$D$1:$M$95,MATCH('3.LCIA'!AT$8,Roundwood_transp._input!$D$1:$D$95,0),8)),INDEX(Roundwood_transp._input!$D$1:$M$95,MATCH('3.LCIA'!AT$8,Roundwood_transp._input!$D$1:$D$95,0),8),INDEX(Roundwood_transp._input!$D$1:$M$95,MATCH('3.LCIA'!AT$8,Roundwood_transp._input!$D$1:$D$95,0),10))</f>
        <v>74.327100000000002</v>
      </c>
      <c r="AU12" s="29">
        <f>IF(ISNUMBER(INDEX(Roundwood_transp._input!$D$1:$M$95,MATCH('3.LCIA'!AU$8,Roundwood_transp._input!$D$1:$D$95,0),8)),INDEX(Roundwood_transp._input!$D$1:$M$95,MATCH('3.LCIA'!AU$8,Roundwood_transp._input!$D$1:$D$95,0),8),INDEX(Roundwood_transp._input!$D$1:$M$95,MATCH('3.LCIA'!AU$8,Roundwood_transp._input!$D$1:$D$95,0),10))</f>
        <v>74.327100000000002</v>
      </c>
      <c r="AV12" s="29">
        <f>IF(ISNUMBER(INDEX(Roundwood_transp._input!$D$1:$M$95,MATCH('3.LCIA'!AV$8,Roundwood_transp._input!$D$1:$D$95,0),8)),INDEX(Roundwood_transp._input!$D$1:$M$95,MATCH('3.LCIA'!AV$8,Roundwood_transp._input!$D$1:$D$95,0),8),INDEX(Roundwood_transp._input!$D$1:$M$95,MATCH('3.LCIA'!AV$8,Roundwood_transp._input!$D$1:$D$95,0),10))</f>
        <v>70.917599999999993</v>
      </c>
      <c r="AW12" s="29">
        <f>IF(ISNUMBER(INDEX(Roundwood_transp._input!$D$1:$M$95,MATCH('3.LCIA'!AW$8,Roundwood_transp._input!$D$1:$D$95,0),8)),INDEX(Roundwood_transp._input!$D$1:$M$95,MATCH('3.LCIA'!AW$8,Roundwood_transp._input!$D$1:$D$95,0),8),INDEX(Roundwood_transp._input!$D$1:$M$95,MATCH('3.LCIA'!AW$8,Roundwood_transp._input!$D$1:$D$95,0),10))</f>
        <v>70.917599999999993</v>
      </c>
      <c r="AX12" s="29">
        <f>IF(ISNUMBER(INDEX(Roundwood_transp._input!$D$1:$M$95,MATCH('3.LCIA'!AX$8,Roundwood_transp._input!$D$1:$D$95,0),8)),INDEX(Roundwood_transp._input!$D$1:$M$95,MATCH('3.LCIA'!AX$8,Roundwood_transp._input!$D$1:$D$95,0),8),INDEX(Roundwood_transp._input!$D$1:$M$95,MATCH('3.LCIA'!AX$8,Roundwood_transp._input!$D$1:$D$95,0),10))</f>
        <v>70.917599999999993</v>
      </c>
      <c r="AY12" s="29">
        <f>IF(ISNUMBER(INDEX(Roundwood_transp._input!$D$1:$M$95,MATCH('3.LCIA'!AY$8,Roundwood_transp._input!$D$1:$D$95,0),8)),INDEX(Roundwood_transp._input!$D$1:$M$95,MATCH('3.LCIA'!AY$8,Roundwood_transp._input!$D$1:$D$95,0),8),INDEX(Roundwood_transp._input!$D$1:$M$95,MATCH('3.LCIA'!AY$8,Roundwood_transp._input!$D$1:$D$95,0),10))</f>
        <v>70.917599999999993</v>
      </c>
      <c r="AZ12" s="29">
        <f>IF(ISNUMBER(INDEX(Roundwood_transp._input!$D$1:$M$95,MATCH('3.LCIA'!AZ$8,Roundwood_transp._input!$D$1:$D$95,0),8)),INDEX(Roundwood_transp._input!$D$1:$M$95,MATCH('3.LCIA'!AZ$8,Roundwood_transp._input!$D$1:$D$95,0),8),INDEX(Roundwood_transp._input!$D$1:$M$95,MATCH('3.LCIA'!AZ$8,Roundwood_transp._input!$D$1:$D$95,0),10))</f>
        <v>70.917599999999993</v>
      </c>
      <c r="BA12" s="29">
        <f>IF(ISNUMBER(INDEX(Roundwood_transp._input!$D$1:$M$95,MATCH('3.LCIA'!BA$8,Roundwood_transp._input!$D$1:$D$95,0),8)),INDEX(Roundwood_transp._input!$D$1:$M$95,MATCH('3.LCIA'!BA$8,Roundwood_transp._input!$D$1:$D$95,0),8),INDEX(Roundwood_transp._input!$D$1:$M$95,MATCH('3.LCIA'!BA$8,Roundwood_transp._input!$D$1:$D$95,0),10))</f>
        <v>70.917599999999993</v>
      </c>
      <c r="BB12" s="29">
        <f>IF(ISNUMBER(INDEX(Roundwood_transp._input!$D$1:$M$95,MATCH('3.LCIA'!BB$8,Roundwood_transp._input!$D$1:$D$95,0),8)),INDEX(Roundwood_transp._input!$D$1:$M$95,MATCH('3.LCIA'!BB$8,Roundwood_transp._input!$D$1:$D$95,0),8),INDEX(Roundwood_transp._input!$D$1:$M$95,MATCH('3.LCIA'!BB$8,Roundwood_transp._input!$D$1:$D$95,0),10))</f>
        <v>70.917599999999993</v>
      </c>
      <c r="BC12" s="29">
        <f>IF(ISNUMBER(INDEX(Roundwood_transp._input!$D$1:$M$95,MATCH('3.LCIA'!BC$8,Roundwood_transp._input!$D$1:$D$95,0),8)),INDEX(Roundwood_transp._input!$D$1:$M$95,MATCH('3.LCIA'!BC$8,Roundwood_transp._input!$D$1:$D$95,0),8),INDEX(Roundwood_transp._input!$D$1:$M$95,MATCH('3.LCIA'!BC$8,Roundwood_transp._input!$D$1:$D$95,0),10))</f>
        <v>70.917599999999993</v>
      </c>
      <c r="BD12" s="29">
        <f>IF(ISNUMBER(INDEX(Roundwood_transp._input!$D$1:$M$95,MATCH('3.LCIA'!BD$8,Roundwood_transp._input!$D$1:$D$95,0),8)),INDEX(Roundwood_transp._input!$D$1:$M$95,MATCH('3.LCIA'!BD$8,Roundwood_transp._input!$D$1:$D$95,0),8),INDEX(Roundwood_transp._input!$D$1:$M$95,MATCH('3.LCIA'!BD$8,Roundwood_transp._input!$D$1:$D$95,0),10))</f>
        <v>70.917599999999993</v>
      </c>
      <c r="BE12" s="29">
        <f>IF(ISNUMBER(INDEX(Roundwood_transp._input!$D$1:$M$95,MATCH('3.LCIA'!BE$8,Roundwood_transp._input!$D$1:$D$95,0),8)),INDEX(Roundwood_transp._input!$D$1:$M$95,MATCH('3.LCIA'!BE$8,Roundwood_transp._input!$D$1:$D$95,0),8),INDEX(Roundwood_transp._input!$D$1:$M$95,MATCH('3.LCIA'!BE$8,Roundwood_transp._input!$D$1:$D$95,0),10))</f>
        <v>64.180583999999996</v>
      </c>
      <c r="BF12" s="29">
        <f>IF(ISNUMBER(INDEX(Roundwood_transp._input!$D$1:$M$95,MATCH('3.LCIA'!BF$8,Roundwood_transp._input!$D$1:$D$95,0),8)),INDEX(Roundwood_transp._input!$D$1:$M$95,MATCH('3.LCIA'!BF$8,Roundwood_transp._input!$D$1:$D$95,0),8),INDEX(Roundwood_transp._input!$D$1:$M$95,MATCH('3.LCIA'!BF$8,Roundwood_transp._input!$D$1:$D$95,0),10))</f>
        <v>64.180583999999996</v>
      </c>
      <c r="BG12" s="29">
        <f>IF(ISNUMBER(INDEX(Roundwood_transp._input!$D$1:$M$95,MATCH('3.LCIA'!BG$8,Roundwood_transp._input!$D$1:$D$95,0),8)),INDEX(Roundwood_transp._input!$D$1:$M$95,MATCH('3.LCIA'!BG$8,Roundwood_transp._input!$D$1:$D$95,0),8),INDEX(Roundwood_transp._input!$D$1:$M$95,MATCH('3.LCIA'!BG$8,Roundwood_transp._input!$D$1:$D$95,0),10))</f>
        <v>64.180583999999996</v>
      </c>
      <c r="BH12" s="29">
        <f>IF(ISNUMBER(INDEX(Roundwood_transp._input!$D$1:$M$95,MATCH('3.LCIA'!BH$8,Roundwood_transp._input!$D$1:$D$95,0),8)),INDEX(Roundwood_transp._input!$D$1:$M$95,MATCH('3.LCIA'!BH$8,Roundwood_transp._input!$D$1:$D$95,0),8),INDEX(Roundwood_transp._input!$D$1:$M$95,MATCH('3.LCIA'!BH$8,Roundwood_transp._input!$D$1:$D$95,0),10))</f>
        <v>64.180583999999996</v>
      </c>
      <c r="BI12" s="29">
        <f>IF(ISNUMBER(INDEX(Roundwood_transp._input!$D$1:$M$95,MATCH('3.LCIA'!BI$8,Roundwood_transp._input!$D$1:$D$95,0),8)),INDEX(Roundwood_transp._input!$D$1:$M$95,MATCH('3.LCIA'!BI$8,Roundwood_transp._input!$D$1:$D$95,0),8),INDEX(Roundwood_transp._input!$D$1:$M$95,MATCH('3.LCIA'!BI$8,Roundwood_transp._input!$D$1:$D$95,0),10))</f>
        <v>64.180583999999996</v>
      </c>
      <c r="BJ12" s="29">
        <f>IF(ISNUMBER(INDEX(Roundwood_transp._input!$D$1:$M$95,MATCH('3.LCIA'!BJ$8,Roundwood_transp._input!$D$1:$D$95,0),8)),INDEX(Roundwood_transp._input!$D$1:$M$95,MATCH('3.LCIA'!BJ$8,Roundwood_transp._input!$D$1:$D$95,0),8),INDEX(Roundwood_transp._input!$D$1:$M$95,MATCH('3.LCIA'!BJ$8,Roundwood_transp._input!$D$1:$D$95,0),10))</f>
        <v>64.180583999999996</v>
      </c>
      <c r="BK12" s="29">
        <f>IF(ISNUMBER(INDEX(Roundwood_transp._input!$D$1:$M$95,MATCH('3.LCIA'!BK$8,Roundwood_transp._input!$D$1:$D$95,0),8)),INDEX(Roundwood_transp._input!$D$1:$M$95,MATCH('3.LCIA'!BK$8,Roundwood_transp._input!$D$1:$D$95,0),8),INDEX(Roundwood_transp._input!$D$1:$M$95,MATCH('3.LCIA'!BK$8,Roundwood_transp._input!$D$1:$D$95,0),10))</f>
        <v>64.180583999999996</v>
      </c>
      <c r="BL12" s="29">
        <f>IF(ISNUMBER(INDEX(Roundwood_transp._input!$D$1:$M$95,MATCH('3.LCIA'!BL$8,Roundwood_transp._input!$D$1:$D$95,0),8)),INDEX(Roundwood_transp._input!$D$1:$M$95,MATCH('3.LCIA'!BL$8,Roundwood_transp._input!$D$1:$D$95,0),8),INDEX(Roundwood_transp._input!$D$1:$M$95,MATCH('3.LCIA'!BL$8,Roundwood_transp._input!$D$1:$D$95,0),10))</f>
        <v>64.180583999999996</v>
      </c>
      <c r="BM12" s="29">
        <f>IF(ISNUMBER(INDEX(Roundwood_transp._input!$D$1:$M$95,MATCH('3.LCIA'!BM$8,Roundwood_transp._input!$D$1:$D$95,0),8)),INDEX(Roundwood_transp._input!$D$1:$M$95,MATCH('3.LCIA'!BM$8,Roundwood_transp._input!$D$1:$D$95,0),8),INDEX(Roundwood_transp._input!$D$1:$M$95,MATCH('3.LCIA'!BM$8,Roundwood_transp._input!$D$1:$D$95,0),10))</f>
        <v>64.180583999999996</v>
      </c>
      <c r="BN12" s="29">
        <f>IF(ISNUMBER(INDEX(Roundwood_transp._input!$D$1:$M$95,MATCH('3.LCIA'!BN$8,Roundwood_transp._input!$D$1:$D$95,0),8)),INDEX(Roundwood_transp._input!$D$1:$M$95,MATCH('3.LCIA'!BN$8,Roundwood_transp._input!$D$1:$D$95,0),8),INDEX(Roundwood_transp._input!$D$1:$M$95,MATCH('3.LCIA'!BN$8,Roundwood_transp._input!$D$1:$D$95,0),10))</f>
        <v>67.45356000000001</v>
      </c>
      <c r="BO12" s="29">
        <f>IF(ISNUMBER(INDEX(Roundwood_transp._input!$D$1:$M$95,MATCH('3.LCIA'!BO$8,Roundwood_transp._input!$D$1:$D$95,0),8)),INDEX(Roundwood_transp._input!$D$1:$M$95,MATCH('3.LCIA'!BO$8,Roundwood_transp._input!$D$1:$D$95,0),8),INDEX(Roundwood_transp._input!$D$1:$M$95,MATCH('3.LCIA'!BO$8,Roundwood_transp._input!$D$1:$D$95,0),10))</f>
        <v>67.45356000000001</v>
      </c>
      <c r="BP12" s="29">
        <f>IF(ISNUMBER(INDEX(Roundwood_transp._input!$D$1:$M$95,MATCH('3.LCIA'!BP$8,Roundwood_transp._input!$D$1:$D$95,0),8)),INDEX(Roundwood_transp._input!$D$1:$M$95,MATCH('3.LCIA'!BP$8,Roundwood_transp._input!$D$1:$D$95,0),8),INDEX(Roundwood_transp._input!$D$1:$M$95,MATCH('3.LCIA'!BP$8,Roundwood_transp._input!$D$1:$D$95,0),10))</f>
        <v>67.45356000000001</v>
      </c>
      <c r="BQ12" s="29">
        <f>IF(ISNUMBER(INDEX(Roundwood_transp._input!$D$1:$M$95,MATCH('3.LCIA'!BQ$8,Roundwood_transp._input!$D$1:$D$95,0),8)),INDEX(Roundwood_transp._input!$D$1:$M$95,MATCH('3.LCIA'!BQ$8,Roundwood_transp._input!$D$1:$D$95,0),8),INDEX(Roundwood_transp._input!$D$1:$M$95,MATCH('3.LCIA'!BQ$8,Roundwood_transp._input!$D$1:$D$95,0),10))</f>
        <v>67.45356000000001</v>
      </c>
      <c r="BR12" s="29">
        <f>IF(ISNUMBER(INDEX(Roundwood_transp._input!$D$1:$M$95,MATCH('3.LCIA'!BR$8,Roundwood_transp._input!$D$1:$D$95,0),8)),INDEX(Roundwood_transp._input!$D$1:$M$95,MATCH('3.LCIA'!BR$8,Roundwood_transp._input!$D$1:$D$95,0),8),INDEX(Roundwood_transp._input!$D$1:$M$95,MATCH('3.LCIA'!BR$8,Roundwood_transp._input!$D$1:$D$95,0),10))</f>
        <v>67.45356000000001</v>
      </c>
      <c r="BS12" s="29">
        <f>IF(ISNUMBER(INDEX(Roundwood_transp._input!$D$1:$M$95,MATCH('3.LCIA'!BS$8,Roundwood_transp._input!$D$1:$D$95,0),8)),INDEX(Roundwood_transp._input!$D$1:$M$95,MATCH('3.LCIA'!BS$8,Roundwood_transp._input!$D$1:$D$95,0),8),INDEX(Roundwood_transp._input!$D$1:$M$95,MATCH('3.LCIA'!BS$8,Roundwood_transp._input!$D$1:$D$95,0),10))</f>
        <v>67.45356000000001</v>
      </c>
      <c r="BT12" s="29">
        <f>IF(ISNUMBER(INDEX(Roundwood_transp._input!$D$1:$M$95,MATCH('3.LCIA'!BT$8,Roundwood_transp._input!$D$1:$D$95,0),8)),INDEX(Roundwood_transp._input!$D$1:$M$95,MATCH('3.LCIA'!BT$8,Roundwood_transp._input!$D$1:$D$95,0),8),INDEX(Roundwood_transp._input!$D$1:$M$95,MATCH('3.LCIA'!BT$8,Roundwood_transp._input!$D$1:$D$95,0),10))</f>
        <v>67.45356000000001</v>
      </c>
      <c r="BU12" s="29">
        <f>IF(ISNUMBER(INDEX(Roundwood_transp._input!$D$1:$M$95,MATCH('3.LCIA'!BU$8,Roundwood_transp._input!$D$1:$D$95,0),8)),INDEX(Roundwood_transp._input!$D$1:$M$95,MATCH('3.LCIA'!BU$8,Roundwood_transp._input!$D$1:$D$95,0),8),INDEX(Roundwood_transp._input!$D$1:$M$95,MATCH('3.LCIA'!BU$8,Roundwood_transp._input!$D$1:$D$95,0),10))</f>
        <v>67.45356000000001</v>
      </c>
      <c r="BV12" s="29">
        <f>IF(ISNUMBER(INDEX(Roundwood_transp._input!$D$1:$M$95,MATCH('3.LCIA'!BV$8,Roundwood_transp._input!$D$1:$D$95,0),8)),INDEX(Roundwood_transp._input!$D$1:$M$95,MATCH('3.LCIA'!BV$8,Roundwood_transp._input!$D$1:$D$95,0),8),INDEX(Roundwood_transp._input!$D$1:$M$95,MATCH('3.LCIA'!BV$8,Roundwood_transp._input!$D$1:$D$95,0),10))</f>
        <v>67.45356000000001</v>
      </c>
      <c r="BW12" s="29">
        <f>IF(ISNUMBER(INDEX(Roundwood_transp._input!$D$1:$M$95,MATCH('3.LCIA'!BW$8,Roundwood_transp._input!$D$1:$D$95,0),8)),INDEX(Roundwood_transp._input!$D$1:$M$95,MATCH('3.LCIA'!BW$8,Roundwood_transp._input!$D$1:$D$95,0),8),INDEX(Roundwood_transp._input!$D$1:$M$95,MATCH('3.LCIA'!BW$8,Roundwood_transp._input!$D$1:$D$95,0),10))</f>
        <v>64.180583999999996</v>
      </c>
      <c r="BX12" s="29">
        <f>IF(ISNUMBER(INDEX(Roundwood_transp._input!$D$1:$M$95,MATCH('3.LCIA'!BX$8,Roundwood_transp._input!$D$1:$D$95,0),8)),INDEX(Roundwood_transp._input!$D$1:$M$95,MATCH('3.LCIA'!BX$8,Roundwood_transp._input!$D$1:$D$95,0),8),INDEX(Roundwood_transp._input!$D$1:$M$95,MATCH('3.LCIA'!BX$8,Roundwood_transp._input!$D$1:$D$95,0),10))</f>
        <v>64.180583999999996</v>
      </c>
      <c r="BY12" s="29">
        <f>IF(ISNUMBER(INDEX(Roundwood_transp._input!$D$1:$M$95,MATCH('3.LCIA'!BY$8,Roundwood_transp._input!$D$1:$D$95,0),8)),INDEX(Roundwood_transp._input!$D$1:$M$95,MATCH('3.LCIA'!BY$8,Roundwood_transp._input!$D$1:$D$95,0),8),INDEX(Roundwood_transp._input!$D$1:$M$95,MATCH('3.LCIA'!BY$8,Roundwood_transp._input!$D$1:$D$95,0),10))</f>
        <v>64.180583999999996</v>
      </c>
      <c r="BZ12" s="29">
        <f>IF(ISNUMBER(INDEX(Roundwood_transp._input!$D$1:$M$95,MATCH('3.LCIA'!BZ$8,Roundwood_transp._input!$D$1:$D$95,0),8)),INDEX(Roundwood_transp._input!$D$1:$M$95,MATCH('3.LCIA'!BZ$8,Roundwood_transp._input!$D$1:$D$95,0),8),INDEX(Roundwood_transp._input!$D$1:$M$95,MATCH('3.LCIA'!BZ$8,Roundwood_transp._input!$D$1:$D$95,0),10))</f>
        <v>64.180583999999996</v>
      </c>
      <c r="CA12" s="29">
        <f>IF(ISNUMBER(INDEX(Roundwood_transp._input!$D$1:$M$95,MATCH('3.LCIA'!CA$8,Roundwood_transp._input!$D$1:$D$95,0),8)),INDEX(Roundwood_transp._input!$D$1:$M$95,MATCH('3.LCIA'!CA$8,Roundwood_transp._input!$D$1:$D$95,0),8),INDEX(Roundwood_transp._input!$D$1:$M$95,MATCH('3.LCIA'!CA$8,Roundwood_transp._input!$D$1:$D$95,0),10))</f>
        <v>64.180583999999996</v>
      </c>
      <c r="CB12" s="29">
        <f>IF(ISNUMBER(INDEX(Roundwood_transp._input!$D$1:$M$95,MATCH('3.LCIA'!CB$8,Roundwood_transp._input!$D$1:$D$95,0),8)),INDEX(Roundwood_transp._input!$D$1:$M$95,MATCH('3.LCIA'!CB$8,Roundwood_transp._input!$D$1:$D$95,0),8),INDEX(Roundwood_transp._input!$D$1:$M$95,MATCH('3.LCIA'!CB$8,Roundwood_transp._input!$D$1:$D$95,0),10))</f>
        <v>64.180583999999996</v>
      </c>
      <c r="CC12" s="29">
        <f>IF(ISNUMBER(INDEX(Roundwood_transp._input!$D$1:$M$95,MATCH('3.LCIA'!CC$8,Roundwood_transp._input!$D$1:$D$95,0),8)),INDEX(Roundwood_transp._input!$D$1:$M$95,MATCH('3.LCIA'!CC$8,Roundwood_transp._input!$D$1:$D$95,0),8),INDEX(Roundwood_transp._input!$D$1:$M$95,MATCH('3.LCIA'!CC$8,Roundwood_transp._input!$D$1:$D$95,0),10))</f>
        <v>64.180583999999996</v>
      </c>
      <c r="CD12" s="29">
        <f>IF(ISNUMBER(INDEX(Roundwood_transp._input!$D$1:$M$95,MATCH('3.LCIA'!CD$8,Roundwood_transp._input!$D$1:$D$95,0),8)),INDEX(Roundwood_transp._input!$D$1:$M$95,MATCH('3.LCIA'!CD$8,Roundwood_transp._input!$D$1:$D$95,0),8),INDEX(Roundwood_transp._input!$D$1:$M$95,MATCH('3.LCIA'!CD$8,Roundwood_transp._input!$D$1:$D$95,0),10))</f>
        <v>64.180583999999996</v>
      </c>
      <c r="CE12" s="29">
        <f>IF(ISNUMBER(INDEX(Roundwood_transp._input!$D$1:$M$95,MATCH('3.LCIA'!CE$8,Roundwood_transp._input!$D$1:$D$95,0),8)),INDEX(Roundwood_transp._input!$D$1:$M$95,MATCH('3.LCIA'!CE$8,Roundwood_transp._input!$D$1:$D$95,0),8),INDEX(Roundwood_transp._input!$D$1:$M$95,MATCH('3.LCIA'!CE$8,Roundwood_transp._input!$D$1:$D$95,0),10))</f>
        <v>64.180583999999996</v>
      </c>
      <c r="CF12" s="29">
        <f>IF(ISNUMBER(INDEX(Roundwood_transp._input!$D$1:$M$95,MATCH('3.LCIA'!CF$8,Roundwood_transp._input!$D$1:$D$95,0),8)),INDEX(Roundwood_transp._input!$D$1:$M$95,MATCH('3.LCIA'!CF$8,Roundwood_transp._input!$D$1:$D$95,0),8),INDEX(Roundwood_transp._input!$D$1:$M$95,MATCH('3.LCIA'!CF$8,Roundwood_transp._input!$D$1:$D$95,0),10))</f>
        <v>59.591999999999999</v>
      </c>
      <c r="CG12" s="29">
        <f>IF(ISNUMBER(INDEX(Roundwood_transp._input!$D$1:$M$95,MATCH('3.LCIA'!CG$8,Roundwood_transp._input!$D$1:$D$95,0),8)),INDEX(Roundwood_transp._input!$D$1:$M$95,MATCH('3.LCIA'!CG$8,Roundwood_transp._input!$D$1:$D$95,0),8),INDEX(Roundwood_transp._input!$D$1:$M$95,MATCH('3.LCIA'!CG$8,Roundwood_transp._input!$D$1:$D$95,0),10))</f>
        <v>59.591999999999999</v>
      </c>
      <c r="CH12" s="29">
        <f>IF(ISNUMBER(INDEX(Roundwood_transp._input!$D$1:$M$95,MATCH('3.LCIA'!CH$8,Roundwood_transp._input!$D$1:$D$95,0),8)),INDEX(Roundwood_transp._input!$D$1:$M$95,MATCH('3.LCIA'!CH$8,Roundwood_transp._input!$D$1:$D$95,0),8),INDEX(Roundwood_transp._input!$D$1:$M$95,MATCH('3.LCIA'!CH$8,Roundwood_transp._input!$D$1:$D$95,0),10))</f>
        <v>59.591999999999999</v>
      </c>
      <c r="CI12" s="29">
        <f>IF(ISNUMBER(INDEX(Roundwood_transp._input!$D$1:$M$95,MATCH('3.LCIA'!CI$8,Roundwood_transp._input!$D$1:$D$95,0),8)),INDEX(Roundwood_transp._input!$D$1:$M$95,MATCH('3.LCIA'!CI$8,Roundwood_transp._input!$D$1:$D$95,0),8),INDEX(Roundwood_transp._input!$D$1:$M$95,MATCH('3.LCIA'!CI$8,Roundwood_transp._input!$D$1:$D$95,0),10))</f>
        <v>59.591999999999999</v>
      </c>
      <c r="CJ12" s="29">
        <f>IF(ISNUMBER(INDEX(Roundwood_transp._input!$D$1:$M$95,MATCH('3.LCIA'!CJ$8,Roundwood_transp._input!$D$1:$D$95,0),8)),INDEX(Roundwood_transp._input!$D$1:$M$95,MATCH('3.LCIA'!CJ$8,Roundwood_transp._input!$D$1:$D$95,0),8),INDEX(Roundwood_transp._input!$D$1:$M$95,MATCH('3.LCIA'!CJ$8,Roundwood_transp._input!$D$1:$D$95,0),10))</f>
        <v>59.591999999999999</v>
      </c>
      <c r="CK12" s="29">
        <f>IF(ISNUMBER(INDEX(Roundwood_transp._input!$D$1:$M$95,MATCH('3.LCIA'!CK$8,Roundwood_transp._input!$D$1:$D$95,0),8)),INDEX(Roundwood_transp._input!$D$1:$M$95,MATCH('3.LCIA'!CK$8,Roundwood_transp._input!$D$1:$D$95,0),8),INDEX(Roundwood_transp._input!$D$1:$M$95,MATCH('3.LCIA'!CK$8,Roundwood_transp._input!$D$1:$D$95,0),10))</f>
        <v>59.591999999999999</v>
      </c>
      <c r="CL12" s="29">
        <f>IF(ISNUMBER(INDEX(Roundwood_transp._input!$D$1:$M$95,MATCH('3.LCIA'!CL$8,Roundwood_transp._input!$D$1:$D$95,0),8)),INDEX(Roundwood_transp._input!$D$1:$M$95,MATCH('3.LCIA'!CL$8,Roundwood_transp._input!$D$1:$D$95,0),8),INDEX(Roundwood_transp._input!$D$1:$M$95,MATCH('3.LCIA'!CL$8,Roundwood_transp._input!$D$1:$D$95,0),10))</f>
        <v>59.591999999999999</v>
      </c>
      <c r="CM12" s="29">
        <f>IF(ISNUMBER(INDEX(Roundwood_transp._input!$D$1:$M$95,MATCH('3.LCIA'!CM$8,Roundwood_transp._input!$D$1:$D$95,0),8)),INDEX(Roundwood_transp._input!$D$1:$M$95,MATCH('3.LCIA'!CM$8,Roundwood_transp._input!$D$1:$D$95,0),8),INDEX(Roundwood_transp._input!$D$1:$M$95,MATCH('3.LCIA'!CM$8,Roundwood_transp._input!$D$1:$D$95,0),10))</f>
        <v>59.591999999999999</v>
      </c>
      <c r="CN12" s="29">
        <f>IF(ISNUMBER(INDEX(Roundwood_transp._input!$D$1:$M$95,MATCH('3.LCIA'!CN$8,Roundwood_transp._input!$D$1:$D$95,0),8)),INDEX(Roundwood_transp._input!$D$1:$M$95,MATCH('3.LCIA'!CN$8,Roundwood_transp._input!$D$1:$D$95,0),8),INDEX(Roundwood_transp._input!$D$1:$M$95,MATCH('3.LCIA'!CN$8,Roundwood_transp._input!$D$1:$D$95,0),10))</f>
        <v>59.591999999999999</v>
      </c>
      <c r="CO12" s="29">
        <f>IF(ISNUMBER(INDEX(Roundwood_transp._input!$D$1:$M$95,MATCH('3.LCIA'!CO$8,Roundwood_transp._input!$D$1:$D$95,0),8)),INDEX(Roundwood_transp._input!$D$1:$M$95,MATCH('3.LCIA'!CO$8,Roundwood_transp._input!$D$1:$D$95,0),8),INDEX(Roundwood_transp._input!$D$1:$M$95,MATCH('3.LCIA'!CO$8,Roundwood_transp._input!$D$1:$D$95,0),10))</f>
        <v>62.457000000000001</v>
      </c>
      <c r="CP12" s="29">
        <f>IF(ISNUMBER(INDEX(Roundwood_transp._input!$D$1:$M$95,MATCH('3.LCIA'!CP$8,Roundwood_transp._input!$D$1:$D$95,0),8)),INDEX(Roundwood_transp._input!$D$1:$M$95,MATCH('3.LCIA'!CP$8,Roundwood_transp._input!$D$1:$D$95,0),8),INDEX(Roundwood_transp._input!$D$1:$M$95,MATCH('3.LCIA'!CP$8,Roundwood_transp._input!$D$1:$D$95,0),10))</f>
        <v>62.457000000000001</v>
      </c>
      <c r="CQ12" s="29">
        <f>IF(ISNUMBER(INDEX(Roundwood_transp._input!$D$1:$M$95,MATCH('3.LCIA'!CQ$8,Roundwood_transp._input!$D$1:$D$95,0),8)),INDEX(Roundwood_transp._input!$D$1:$M$95,MATCH('3.LCIA'!CQ$8,Roundwood_transp._input!$D$1:$D$95,0),8),INDEX(Roundwood_transp._input!$D$1:$M$95,MATCH('3.LCIA'!CQ$8,Roundwood_transp._input!$D$1:$D$95,0),10))</f>
        <v>62.457000000000001</v>
      </c>
      <c r="CR12" s="29">
        <f>IF(ISNUMBER(INDEX(Roundwood_transp._input!$D$1:$M$95,MATCH('3.LCIA'!CR$8,Roundwood_transp._input!$D$1:$D$95,0),8)),INDEX(Roundwood_transp._input!$D$1:$M$95,MATCH('3.LCIA'!CR$8,Roundwood_transp._input!$D$1:$D$95,0),8),INDEX(Roundwood_transp._input!$D$1:$M$95,MATCH('3.LCIA'!CR$8,Roundwood_transp._input!$D$1:$D$95,0),10))</f>
        <v>62.457000000000001</v>
      </c>
      <c r="CS12" s="29">
        <f>IF(ISNUMBER(INDEX(Roundwood_transp._input!$D$1:$M$95,MATCH('3.LCIA'!CS$8,Roundwood_transp._input!$D$1:$D$95,0),8)),INDEX(Roundwood_transp._input!$D$1:$M$95,MATCH('3.LCIA'!CS$8,Roundwood_transp._input!$D$1:$D$95,0),8),INDEX(Roundwood_transp._input!$D$1:$M$95,MATCH('3.LCIA'!CS$8,Roundwood_transp._input!$D$1:$D$95,0),10))</f>
        <v>62.457000000000001</v>
      </c>
      <c r="CT12" s="29">
        <f>IF(ISNUMBER(INDEX(Roundwood_transp._input!$D$1:$M$95,MATCH('3.LCIA'!CT$8,Roundwood_transp._input!$D$1:$D$95,0),8)),INDEX(Roundwood_transp._input!$D$1:$M$95,MATCH('3.LCIA'!CT$8,Roundwood_transp._input!$D$1:$D$95,0),8),INDEX(Roundwood_transp._input!$D$1:$M$95,MATCH('3.LCIA'!CT$8,Roundwood_transp._input!$D$1:$D$95,0),10))</f>
        <v>62.457000000000001</v>
      </c>
      <c r="CU12" s="29">
        <f>IF(ISNUMBER(INDEX(Roundwood_transp._input!$D$1:$M$95,MATCH('3.LCIA'!CU$8,Roundwood_transp._input!$D$1:$D$95,0),8)),INDEX(Roundwood_transp._input!$D$1:$M$95,MATCH('3.LCIA'!CU$8,Roundwood_transp._input!$D$1:$D$95,0),8),INDEX(Roundwood_transp._input!$D$1:$M$95,MATCH('3.LCIA'!CU$8,Roundwood_transp._input!$D$1:$D$95,0),10))</f>
        <v>62.457000000000001</v>
      </c>
      <c r="CV12" s="29">
        <f>IF(ISNUMBER(INDEX(Roundwood_transp._input!$D$1:$M$95,MATCH('3.LCIA'!CV$8,Roundwood_transp._input!$D$1:$D$95,0),8)),INDEX(Roundwood_transp._input!$D$1:$M$95,MATCH('3.LCIA'!CV$8,Roundwood_transp._input!$D$1:$D$95,0),8),INDEX(Roundwood_transp._input!$D$1:$M$95,MATCH('3.LCIA'!CV$8,Roundwood_transp._input!$D$1:$D$95,0),10))</f>
        <v>62.457000000000001</v>
      </c>
      <c r="CW12" s="29">
        <f>IF(ISNUMBER(INDEX(Roundwood_transp._input!$D$1:$M$95,MATCH('3.LCIA'!CW$8,Roundwood_transp._input!$D$1:$D$95,0),8)),INDEX(Roundwood_transp._input!$D$1:$M$95,MATCH('3.LCIA'!CW$8,Roundwood_transp._input!$D$1:$D$95,0),8),INDEX(Roundwood_transp._input!$D$1:$M$95,MATCH('3.LCIA'!CW$8,Roundwood_transp._input!$D$1:$D$95,0),10))</f>
        <v>62.457000000000001</v>
      </c>
      <c r="CX12" s="29">
        <f>IF(ISNUMBER(INDEX(Roundwood_transp._input!$D$1:$M$95,MATCH('3.LCIA'!CX$8,Roundwood_transp._input!$D$1:$D$95,0),8)),INDEX(Roundwood_transp._input!$D$1:$M$95,MATCH('3.LCIA'!CX$8,Roundwood_transp._input!$D$1:$D$95,0),8),INDEX(Roundwood_transp._input!$D$1:$M$95,MATCH('3.LCIA'!CX$8,Roundwood_transp._input!$D$1:$D$95,0),10))</f>
        <v>59.591999999999999</v>
      </c>
      <c r="CY12" s="29">
        <f>IF(ISNUMBER(INDEX(Roundwood_transp._input!$D$1:$M$95,MATCH('3.LCIA'!CY$8,Roundwood_transp._input!$D$1:$D$95,0),8)),INDEX(Roundwood_transp._input!$D$1:$M$95,MATCH('3.LCIA'!CY$8,Roundwood_transp._input!$D$1:$D$95,0),8),INDEX(Roundwood_transp._input!$D$1:$M$95,MATCH('3.LCIA'!CY$8,Roundwood_transp._input!$D$1:$D$95,0),10))</f>
        <v>59.591999999999999</v>
      </c>
      <c r="CZ12" s="29">
        <f>IF(ISNUMBER(INDEX(Roundwood_transp._input!$D$1:$M$95,MATCH('3.LCIA'!CZ$8,Roundwood_transp._input!$D$1:$D$95,0),8)),INDEX(Roundwood_transp._input!$D$1:$M$95,MATCH('3.LCIA'!CZ$8,Roundwood_transp._input!$D$1:$D$95,0),8),INDEX(Roundwood_transp._input!$D$1:$M$95,MATCH('3.LCIA'!CZ$8,Roundwood_transp._input!$D$1:$D$95,0),10))</f>
        <v>59.591999999999999</v>
      </c>
      <c r="DA12" s="29">
        <f>IF(ISNUMBER(INDEX(Roundwood_transp._input!$D$1:$M$95,MATCH('3.LCIA'!DA$8,Roundwood_transp._input!$D$1:$D$95,0),8)),INDEX(Roundwood_transp._input!$D$1:$M$95,MATCH('3.LCIA'!DA$8,Roundwood_transp._input!$D$1:$D$95,0),8),INDEX(Roundwood_transp._input!$D$1:$M$95,MATCH('3.LCIA'!DA$8,Roundwood_transp._input!$D$1:$D$95,0),10))</f>
        <v>59.591999999999999</v>
      </c>
      <c r="DB12" s="29">
        <f>IF(ISNUMBER(INDEX(Roundwood_transp._input!$D$1:$M$95,MATCH('3.LCIA'!DB$8,Roundwood_transp._input!$D$1:$D$95,0),8)),INDEX(Roundwood_transp._input!$D$1:$M$95,MATCH('3.LCIA'!DB$8,Roundwood_transp._input!$D$1:$D$95,0),8),INDEX(Roundwood_transp._input!$D$1:$M$95,MATCH('3.LCIA'!DB$8,Roundwood_transp._input!$D$1:$D$95,0),10))</f>
        <v>59.591999999999999</v>
      </c>
      <c r="DC12" s="29">
        <f>IF(ISNUMBER(INDEX(Roundwood_transp._input!$D$1:$M$95,MATCH('3.LCIA'!DC$8,Roundwood_transp._input!$D$1:$D$95,0),8)),INDEX(Roundwood_transp._input!$D$1:$M$95,MATCH('3.LCIA'!DC$8,Roundwood_transp._input!$D$1:$D$95,0),8),INDEX(Roundwood_transp._input!$D$1:$M$95,MATCH('3.LCIA'!DC$8,Roundwood_transp._input!$D$1:$D$95,0),10))</f>
        <v>59.591999999999999</v>
      </c>
      <c r="DD12" s="29">
        <f>IF(ISNUMBER(INDEX(Roundwood_transp._input!$D$1:$M$95,MATCH('3.LCIA'!DD$8,Roundwood_transp._input!$D$1:$D$95,0),8)),INDEX(Roundwood_transp._input!$D$1:$M$95,MATCH('3.LCIA'!DD$8,Roundwood_transp._input!$D$1:$D$95,0),8),INDEX(Roundwood_transp._input!$D$1:$M$95,MATCH('3.LCIA'!DD$8,Roundwood_transp._input!$D$1:$D$95,0),10))</f>
        <v>59.591999999999999</v>
      </c>
      <c r="DE12" s="29">
        <f>IF(ISNUMBER(INDEX(Roundwood_transp._input!$D$1:$M$95,MATCH('3.LCIA'!DE$8,Roundwood_transp._input!$D$1:$D$95,0),8)),INDEX(Roundwood_transp._input!$D$1:$M$95,MATCH('3.LCIA'!DE$8,Roundwood_transp._input!$D$1:$D$95,0),8),INDEX(Roundwood_transp._input!$D$1:$M$95,MATCH('3.LCIA'!DE$8,Roundwood_transp._input!$D$1:$D$95,0),10))</f>
        <v>59.591999999999999</v>
      </c>
      <c r="DF12" s="29">
        <f>IF(ISNUMBER(INDEX(Roundwood_transp._input!$D$1:$M$95,MATCH('3.LCIA'!DF$8,Roundwood_transp._input!$D$1:$D$95,0),8)),INDEX(Roundwood_transp._input!$D$1:$M$95,MATCH('3.LCIA'!DF$8,Roundwood_transp._input!$D$1:$D$95,0),8),INDEX(Roundwood_transp._input!$D$1:$M$95,MATCH('3.LCIA'!DF$8,Roundwood_transp._input!$D$1:$D$95,0),10))</f>
        <v>59.591999999999999</v>
      </c>
      <c r="DG12" s="29" t="e">
        <f>IF(ISNUMBER(INDEX(Roundwood_transp._input!$D$1:$M$95,MATCH('3.LCIA'!DG$8,Roundwood_transp._input!$D$1:$D$95,0),8)),INDEX(Roundwood_transp._input!$D$1:$M$95,MATCH('3.LCIA'!DG$8,Roundwood_transp._input!$D$1:$D$95,0),8),INDEX(Roundwood_transp._input!$D$1:$M$95,MATCH('3.LCIA'!DG$8,Roundwood_transp._input!$D$1:$D$95,0),10))</f>
        <v>#VALUE!</v>
      </c>
      <c r="DH12" s="29" t="e">
        <f>IF(ISNUMBER(INDEX(Roundwood_transp._input!$D$1:$M$95,MATCH('3.LCIA'!DH$8,Roundwood_transp._input!$D$1:$D$95,0),8)),INDEX(Roundwood_transp._input!$D$1:$M$95,MATCH('3.LCIA'!DH$8,Roundwood_transp._input!$D$1:$D$95,0),8),INDEX(Roundwood_transp._input!$D$1:$M$95,MATCH('3.LCIA'!DH$8,Roundwood_transp._input!$D$1:$D$95,0),10))</f>
        <v>#VALUE!</v>
      </c>
      <c r="DI12" s="29">
        <f>IF(ISNUMBER(INDEX(Roundwood_transp._input!$D$1:$M$95,MATCH('3.LCIA'!DI$8,Roundwood_transp._input!$D$1:$D$95,0),8)),INDEX(Roundwood_transp._input!$D$1:$M$95,MATCH('3.LCIA'!DI$8,Roundwood_transp._input!$D$1:$D$95,0),8),INDEX(Roundwood_transp._input!$D$1:$M$95,MATCH('3.LCIA'!DI$8,Roundwood_transp._input!$D$1:$D$95,0),10))</f>
        <v>78.576700799999998</v>
      </c>
      <c r="DJ12" s="29">
        <f>IF(ISNUMBER(INDEX(Roundwood_transp._input!$D$1:$M$95,MATCH('3.LCIA'!DJ$8,Roundwood_transp._input!$D$1:$D$95,0),8)),INDEX(Roundwood_transp._input!$D$1:$M$95,MATCH('3.LCIA'!DJ$8,Roundwood_transp._input!$D$1:$D$95,0),8),INDEX(Roundwood_transp._input!$D$1:$M$95,MATCH('3.LCIA'!DJ$8,Roundwood_transp._input!$D$1:$D$95,0),10))</f>
        <v>78.576700799999998</v>
      </c>
      <c r="DK12" s="29">
        <f>IF(ISNUMBER(INDEX(Roundwood_transp._input!$D$1:$M$95,MATCH('3.LCIA'!DK$8,Roundwood_transp._input!$D$1:$D$95,0),8)),INDEX(Roundwood_transp._input!$D$1:$M$95,MATCH('3.LCIA'!DK$8,Roundwood_transp._input!$D$1:$D$95,0),8),INDEX(Roundwood_transp._input!$D$1:$M$95,MATCH('3.LCIA'!DK$8,Roundwood_transp._input!$D$1:$D$95,0),10))</f>
        <v>78.576700799999998</v>
      </c>
      <c r="DL12" s="29">
        <f>IF(ISNUMBER(INDEX(Roundwood_transp._input!$D$1:$M$95,MATCH('3.LCIA'!DL$8,Roundwood_transp._input!$D$1:$D$95,0),8)),INDEX(Roundwood_transp._input!$D$1:$M$95,MATCH('3.LCIA'!DL$8,Roundwood_transp._input!$D$1:$D$95,0),8),INDEX(Roundwood_transp._input!$D$1:$M$95,MATCH('3.LCIA'!DL$8,Roundwood_transp._input!$D$1:$D$95,0),10))</f>
        <v>78.576700799999998</v>
      </c>
      <c r="DM12" s="29">
        <f>IF(ISNUMBER(INDEX(Roundwood_transp._input!$D$1:$M$95,MATCH('3.LCIA'!DM$8,Roundwood_transp._input!$D$1:$D$95,0),8)),INDEX(Roundwood_transp._input!$D$1:$M$95,MATCH('3.LCIA'!DM$8,Roundwood_transp._input!$D$1:$D$95,0),8),INDEX(Roundwood_transp._input!$D$1:$M$95,MATCH('3.LCIA'!DM$8,Roundwood_transp._input!$D$1:$D$95,0),10))</f>
        <v>78.576700799999998</v>
      </c>
      <c r="DN12" s="29">
        <f>IF(ISNUMBER(INDEX(Roundwood_transp._input!$D$1:$M$95,MATCH('3.LCIA'!DN$8,Roundwood_transp._input!$D$1:$D$95,0),8)),INDEX(Roundwood_transp._input!$D$1:$M$95,MATCH('3.LCIA'!DN$8,Roundwood_transp._input!$D$1:$D$95,0),8),INDEX(Roundwood_transp._input!$D$1:$M$95,MATCH('3.LCIA'!DN$8,Roundwood_transp._input!$D$1:$D$95,0),10))</f>
        <v>78.576700799999998</v>
      </c>
      <c r="DO12" s="29">
        <f>IF(ISNUMBER(INDEX(Roundwood_transp._input!$D$1:$M$95,MATCH('3.LCIA'!DO$8,Roundwood_transp._input!$D$1:$D$95,0),8)),INDEX(Roundwood_transp._input!$D$1:$M$95,MATCH('3.LCIA'!DO$8,Roundwood_transp._input!$D$1:$D$95,0),8),INDEX(Roundwood_transp._input!$D$1:$M$95,MATCH('3.LCIA'!DO$8,Roundwood_transp._input!$D$1:$D$95,0),10))</f>
        <v>78.576700799999998</v>
      </c>
      <c r="DP12" s="29">
        <f>IF(ISNUMBER(INDEX(Roundwood_transp._input!$D$1:$M$95,MATCH('3.LCIA'!DP$8,Roundwood_transp._input!$D$1:$D$95,0),8)),INDEX(Roundwood_transp._input!$D$1:$M$95,MATCH('3.LCIA'!DP$8,Roundwood_transp._input!$D$1:$D$95,0),8),INDEX(Roundwood_transp._input!$D$1:$M$95,MATCH('3.LCIA'!DP$8,Roundwood_transp._input!$D$1:$D$95,0),10))</f>
        <v>78.576700799999998</v>
      </c>
      <c r="DQ12" s="29">
        <f>IF(ISNUMBER(INDEX(Roundwood_transp._input!$D$1:$M$95,MATCH('3.LCIA'!DQ$8,Roundwood_transp._input!$D$1:$D$95,0),8)),INDEX(Roundwood_transp._input!$D$1:$M$95,MATCH('3.LCIA'!DQ$8,Roundwood_transp._input!$D$1:$D$95,0),8),INDEX(Roundwood_transp._input!$D$1:$M$95,MATCH('3.LCIA'!DQ$8,Roundwood_transp._input!$D$1:$D$95,0),10))</f>
        <v>78.576700799999998</v>
      </c>
      <c r="DR12" s="29">
        <f>IF(ISNUMBER(INDEX(Roundwood_transp._input!$D$1:$M$95,MATCH('3.LCIA'!DR$8,Roundwood_transp._input!$D$1:$D$95,0),8)),INDEX(Roundwood_transp._input!$D$1:$M$95,MATCH('3.LCIA'!DR$8,Roundwood_transp._input!$D$1:$D$95,0),8),INDEX(Roundwood_transp._input!$D$1:$M$95,MATCH('3.LCIA'!DR$8,Roundwood_transp._input!$D$1:$D$95,0),10))</f>
        <v>82.503081000000009</v>
      </c>
      <c r="DS12" s="29">
        <f>IF(ISNUMBER(INDEX(Roundwood_transp._input!$D$1:$M$95,MATCH('3.LCIA'!DS$8,Roundwood_transp._input!$D$1:$D$95,0),8)),INDEX(Roundwood_transp._input!$D$1:$M$95,MATCH('3.LCIA'!DS$8,Roundwood_transp._input!$D$1:$D$95,0),8),INDEX(Roundwood_transp._input!$D$1:$M$95,MATCH('3.LCIA'!DS$8,Roundwood_transp._input!$D$1:$D$95,0),10))</f>
        <v>82.503081000000009</v>
      </c>
      <c r="DT12" s="29">
        <f>IF(ISNUMBER(INDEX(Roundwood_transp._input!$D$1:$M$95,MATCH('3.LCIA'!DT$8,Roundwood_transp._input!$D$1:$D$95,0),8)),INDEX(Roundwood_transp._input!$D$1:$M$95,MATCH('3.LCIA'!DT$8,Roundwood_transp._input!$D$1:$D$95,0),8),INDEX(Roundwood_transp._input!$D$1:$M$95,MATCH('3.LCIA'!DT$8,Roundwood_transp._input!$D$1:$D$95,0),10))</f>
        <v>82.503081000000009</v>
      </c>
      <c r="DU12" s="29">
        <f>IF(ISNUMBER(INDEX(Roundwood_transp._input!$D$1:$M$95,MATCH('3.LCIA'!DU$8,Roundwood_transp._input!$D$1:$D$95,0),8)),INDEX(Roundwood_transp._input!$D$1:$M$95,MATCH('3.LCIA'!DU$8,Roundwood_transp._input!$D$1:$D$95,0),8),INDEX(Roundwood_transp._input!$D$1:$M$95,MATCH('3.LCIA'!DU$8,Roundwood_transp._input!$D$1:$D$95,0),10))</f>
        <v>82.503081000000009</v>
      </c>
      <c r="DV12" s="29">
        <f>IF(ISNUMBER(INDEX(Roundwood_transp._input!$D$1:$M$95,MATCH('3.LCIA'!DV$8,Roundwood_transp._input!$D$1:$D$95,0),8)),INDEX(Roundwood_transp._input!$D$1:$M$95,MATCH('3.LCIA'!DV$8,Roundwood_transp._input!$D$1:$D$95,0),8),INDEX(Roundwood_transp._input!$D$1:$M$95,MATCH('3.LCIA'!DV$8,Roundwood_transp._input!$D$1:$D$95,0),10))</f>
        <v>82.503081000000009</v>
      </c>
      <c r="DW12" s="29">
        <f>IF(ISNUMBER(INDEX(Roundwood_transp._input!$D$1:$M$95,MATCH('3.LCIA'!DW$8,Roundwood_transp._input!$D$1:$D$95,0),8)),INDEX(Roundwood_transp._input!$D$1:$M$95,MATCH('3.LCIA'!DW$8,Roundwood_transp._input!$D$1:$D$95,0),8),INDEX(Roundwood_transp._input!$D$1:$M$95,MATCH('3.LCIA'!DW$8,Roundwood_transp._input!$D$1:$D$95,0),10))</f>
        <v>82.503081000000009</v>
      </c>
      <c r="DX12" s="29">
        <f>IF(ISNUMBER(INDEX(Roundwood_transp._input!$D$1:$M$95,MATCH('3.LCIA'!DX$8,Roundwood_transp._input!$D$1:$D$95,0),8)),INDEX(Roundwood_transp._input!$D$1:$M$95,MATCH('3.LCIA'!DX$8,Roundwood_transp._input!$D$1:$D$95,0),8),INDEX(Roundwood_transp._input!$D$1:$M$95,MATCH('3.LCIA'!DX$8,Roundwood_transp._input!$D$1:$D$95,0),10))</f>
        <v>82.503081000000009</v>
      </c>
      <c r="DY12" s="29">
        <f>IF(ISNUMBER(INDEX(Roundwood_transp._input!$D$1:$M$95,MATCH('3.LCIA'!DY$8,Roundwood_transp._input!$D$1:$D$95,0),8)),INDEX(Roundwood_transp._input!$D$1:$M$95,MATCH('3.LCIA'!DY$8,Roundwood_transp._input!$D$1:$D$95,0),8),INDEX(Roundwood_transp._input!$D$1:$M$95,MATCH('3.LCIA'!DY$8,Roundwood_transp._input!$D$1:$D$95,0),10))</f>
        <v>82.503081000000009</v>
      </c>
      <c r="DZ12" s="29">
        <f>IF(ISNUMBER(INDEX(Roundwood_transp._input!$D$1:$M$95,MATCH('3.LCIA'!DZ$8,Roundwood_transp._input!$D$1:$D$95,0),8)),INDEX(Roundwood_transp._input!$D$1:$M$95,MATCH('3.LCIA'!DZ$8,Roundwood_transp._input!$D$1:$D$95,0),8),INDEX(Roundwood_transp._input!$D$1:$M$95,MATCH('3.LCIA'!DZ$8,Roundwood_transp._input!$D$1:$D$95,0),10))</f>
        <v>82.503081000000009</v>
      </c>
      <c r="EA12" s="29">
        <f>IF(ISNUMBER(INDEX(Roundwood_transp._input!$D$1:$M$95,MATCH('3.LCIA'!EA$8,Roundwood_transp._input!$D$1:$D$95,0),8)),INDEX(Roundwood_transp._input!$D$1:$M$95,MATCH('3.LCIA'!EA$8,Roundwood_transp._input!$D$1:$D$95,0),8),INDEX(Roundwood_transp._input!$D$1:$M$95,MATCH('3.LCIA'!EA$8,Roundwood_transp._input!$D$1:$D$95,0),10))</f>
        <v>78.576700799999998</v>
      </c>
      <c r="EB12" s="29">
        <f>IF(ISNUMBER(INDEX(Roundwood_transp._input!$D$1:$M$95,MATCH('3.LCIA'!EB$8,Roundwood_transp._input!$D$1:$D$95,0),8)),INDEX(Roundwood_transp._input!$D$1:$M$95,MATCH('3.LCIA'!EB$8,Roundwood_transp._input!$D$1:$D$95,0),8),INDEX(Roundwood_transp._input!$D$1:$M$95,MATCH('3.LCIA'!EB$8,Roundwood_transp._input!$D$1:$D$95,0),10))</f>
        <v>78.576700799999998</v>
      </c>
      <c r="EC12" s="29">
        <f>IF(ISNUMBER(INDEX(Roundwood_transp._input!$D$1:$M$95,MATCH('3.LCIA'!EC$8,Roundwood_transp._input!$D$1:$D$95,0),8)),INDEX(Roundwood_transp._input!$D$1:$M$95,MATCH('3.LCIA'!EC$8,Roundwood_transp._input!$D$1:$D$95,0),8),INDEX(Roundwood_transp._input!$D$1:$M$95,MATCH('3.LCIA'!EC$8,Roundwood_transp._input!$D$1:$D$95,0),10))</f>
        <v>78.576700799999998</v>
      </c>
      <c r="ED12" s="29">
        <f>IF(ISNUMBER(INDEX(Roundwood_transp._input!$D$1:$M$95,MATCH('3.LCIA'!ED$8,Roundwood_transp._input!$D$1:$D$95,0),8)),INDEX(Roundwood_transp._input!$D$1:$M$95,MATCH('3.LCIA'!ED$8,Roundwood_transp._input!$D$1:$D$95,0),8),INDEX(Roundwood_transp._input!$D$1:$M$95,MATCH('3.LCIA'!ED$8,Roundwood_transp._input!$D$1:$D$95,0),10))</f>
        <v>78.576700799999998</v>
      </c>
      <c r="EE12" s="29">
        <f>IF(ISNUMBER(INDEX(Roundwood_transp._input!$D$1:$M$95,MATCH('3.LCIA'!EE$8,Roundwood_transp._input!$D$1:$D$95,0),8)),INDEX(Roundwood_transp._input!$D$1:$M$95,MATCH('3.LCIA'!EE$8,Roundwood_transp._input!$D$1:$D$95,0),8),INDEX(Roundwood_transp._input!$D$1:$M$95,MATCH('3.LCIA'!EE$8,Roundwood_transp._input!$D$1:$D$95,0),10))</f>
        <v>78.576700799999998</v>
      </c>
      <c r="EF12" s="29">
        <f>IF(ISNUMBER(INDEX(Roundwood_transp._input!$D$1:$M$95,MATCH('3.LCIA'!EF$8,Roundwood_transp._input!$D$1:$D$95,0),8)),INDEX(Roundwood_transp._input!$D$1:$M$95,MATCH('3.LCIA'!EF$8,Roundwood_transp._input!$D$1:$D$95,0),8),INDEX(Roundwood_transp._input!$D$1:$M$95,MATCH('3.LCIA'!EF$8,Roundwood_transp._input!$D$1:$D$95,0),10))</f>
        <v>78.576700799999998</v>
      </c>
      <c r="EG12" s="29">
        <f>IF(ISNUMBER(INDEX(Roundwood_transp._input!$D$1:$M$95,MATCH('3.LCIA'!EG$8,Roundwood_transp._input!$D$1:$D$95,0),8)),INDEX(Roundwood_transp._input!$D$1:$M$95,MATCH('3.LCIA'!EG$8,Roundwood_transp._input!$D$1:$D$95,0),8),INDEX(Roundwood_transp._input!$D$1:$M$95,MATCH('3.LCIA'!EG$8,Roundwood_transp._input!$D$1:$D$95,0),10))</f>
        <v>78.576700799999998</v>
      </c>
      <c r="EH12" s="29">
        <f>IF(ISNUMBER(INDEX(Roundwood_transp._input!$D$1:$M$95,MATCH('3.LCIA'!EH$8,Roundwood_transp._input!$D$1:$D$95,0),8)),INDEX(Roundwood_transp._input!$D$1:$M$95,MATCH('3.LCIA'!EH$8,Roundwood_transp._input!$D$1:$D$95,0),8),INDEX(Roundwood_transp._input!$D$1:$M$95,MATCH('3.LCIA'!EH$8,Roundwood_transp._input!$D$1:$D$95,0),10))</f>
        <v>78.576700799999998</v>
      </c>
      <c r="EI12" s="29">
        <f>IF(ISNUMBER(INDEX(Roundwood_transp._input!$D$1:$M$95,MATCH('3.LCIA'!EI$8,Roundwood_transp._input!$D$1:$D$95,0),8)),INDEX(Roundwood_transp._input!$D$1:$M$95,MATCH('3.LCIA'!EI$8,Roundwood_transp._input!$D$1:$D$95,0),8),INDEX(Roundwood_transp._input!$D$1:$M$95,MATCH('3.LCIA'!EI$8,Roundwood_transp._input!$D$1:$D$95,0),10))</f>
        <v>78.576700799999998</v>
      </c>
      <c r="EJ12" s="29">
        <f>IF(ISNUMBER(INDEX(Roundwood_transp._input!$D$1:$M$95,MATCH('3.LCIA'!EJ$8,Roundwood_transp._input!$D$1:$D$95,0),8)),INDEX(Roundwood_transp._input!$D$1:$M$95,MATCH('3.LCIA'!EJ$8,Roundwood_transp._input!$D$1:$D$95,0),8),INDEX(Roundwood_transp._input!$D$1:$M$95,MATCH('3.LCIA'!EJ$8,Roundwood_transp._input!$D$1:$D$95,0),10))</f>
        <v>70.917599999999993</v>
      </c>
      <c r="EK12" s="29">
        <f>IF(ISNUMBER(INDEX(Roundwood_transp._input!$D$1:$M$95,MATCH('3.LCIA'!EK$8,Roundwood_transp._input!$D$1:$D$95,0),8)),INDEX(Roundwood_transp._input!$D$1:$M$95,MATCH('3.LCIA'!EK$8,Roundwood_transp._input!$D$1:$D$95,0),8),INDEX(Roundwood_transp._input!$D$1:$M$95,MATCH('3.LCIA'!EK$8,Roundwood_transp._input!$D$1:$D$95,0),10))</f>
        <v>70.917599999999993</v>
      </c>
      <c r="EL12" s="29">
        <f>IF(ISNUMBER(INDEX(Roundwood_transp._input!$D$1:$M$95,MATCH('3.LCIA'!EL$8,Roundwood_transp._input!$D$1:$D$95,0),8)),INDEX(Roundwood_transp._input!$D$1:$M$95,MATCH('3.LCIA'!EL$8,Roundwood_transp._input!$D$1:$D$95,0),8),INDEX(Roundwood_transp._input!$D$1:$M$95,MATCH('3.LCIA'!EL$8,Roundwood_transp._input!$D$1:$D$95,0),10))</f>
        <v>70.917599999999993</v>
      </c>
      <c r="EM12" s="29">
        <f>IF(ISNUMBER(INDEX(Roundwood_transp._input!$D$1:$M$95,MATCH('3.LCIA'!EM$8,Roundwood_transp._input!$D$1:$D$95,0),8)),INDEX(Roundwood_transp._input!$D$1:$M$95,MATCH('3.LCIA'!EM$8,Roundwood_transp._input!$D$1:$D$95,0),8),INDEX(Roundwood_transp._input!$D$1:$M$95,MATCH('3.LCIA'!EM$8,Roundwood_transp._input!$D$1:$D$95,0),10))</f>
        <v>70.917599999999993</v>
      </c>
      <c r="EN12" s="29">
        <f>IF(ISNUMBER(INDEX(Roundwood_transp._input!$D$1:$M$95,MATCH('3.LCIA'!EN$8,Roundwood_transp._input!$D$1:$D$95,0),8)),INDEX(Roundwood_transp._input!$D$1:$M$95,MATCH('3.LCIA'!EN$8,Roundwood_transp._input!$D$1:$D$95,0),8),INDEX(Roundwood_transp._input!$D$1:$M$95,MATCH('3.LCIA'!EN$8,Roundwood_transp._input!$D$1:$D$95,0),10))</f>
        <v>70.917599999999993</v>
      </c>
      <c r="EO12" s="29">
        <f>IF(ISNUMBER(INDEX(Roundwood_transp._input!$D$1:$M$95,MATCH('3.LCIA'!EO$8,Roundwood_transp._input!$D$1:$D$95,0),8)),INDEX(Roundwood_transp._input!$D$1:$M$95,MATCH('3.LCIA'!EO$8,Roundwood_transp._input!$D$1:$D$95,0),8),INDEX(Roundwood_transp._input!$D$1:$M$95,MATCH('3.LCIA'!EO$8,Roundwood_transp._input!$D$1:$D$95,0),10))</f>
        <v>70.917599999999993</v>
      </c>
      <c r="EP12" s="29">
        <f>IF(ISNUMBER(INDEX(Roundwood_transp._input!$D$1:$M$95,MATCH('3.LCIA'!EP$8,Roundwood_transp._input!$D$1:$D$95,0),8)),INDEX(Roundwood_transp._input!$D$1:$M$95,MATCH('3.LCIA'!EP$8,Roundwood_transp._input!$D$1:$D$95,0),8),INDEX(Roundwood_transp._input!$D$1:$M$95,MATCH('3.LCIA'!EP$8,Roundwood_transp._input!$D$1:$D$95,0),10))</f>
        <v>70.917599999999993</v>
      </c>
      <c r="EQ12" s="29">
        <f>IF(ISNUMBER(INDEX(Roundwood_transp._input!$D$1:$M$95,MATCH('3.LCIA'!EQ$8,Roundwood_transp._input!$D$1:$D$95,0),8)),INDEX(Roundwood_transp._input!$D$1:$M$95,MATCH('3.LCIA'!EQ$8,Roundwood_transp._input!$D$1:$D$95,0),8),INDEX(Roundwood_transp._input!$D$1:$M$95,MATCH('3.LCIA'!EQ$8,Roundwood_transp._input!$D$1:$D$95,0),10))</f>
        <v>70.917599999999993</v>
      </c>
      <c r="ER12" s="29">
        <f>IF(ISNUMBER(INDEX(Roundwood_transp._input!$D$1:$M$95,MATCH('3.LCIA'!ER$8,Roundwood_transp._input!$D$1:$D$95,0),8)),INDEX(Roundwood_transp._input!$D$1:$M$95,MATCH('3.LCIA'!ER$8,Roundwood_transp._input!$D$1:$D$95,0),8),INDEX(Roundwood_transp._input!$D$1:$M$95,MATCH('3.LCIA'!ER$8,Roundwood_transp._input!$D$1:$D$95,0),10))</f>
        <v>70.917599999999993</v>
      </c>
      <c r="ES12" s="29">
        <f>IF(ISNUMBER(INDEX(Roundwood_transp._input!$D$1:$M$95,MATCH('3.LCIA'!ES$8,Roundwood_transp._input!$D$1:$D$95,0),8)),INDEX(Roundwood_transp._input!$D$1:$M$95,MATCH('3.LCIA'!ES$8,Roundwood_transp._input!$D$1:$D$95,0),8),INDEX(Roundwood_transp._input!$D$1:$M$95,MATCH('3.LCIA'!ES$8,Roundwood_transp._input!$D$1:$D$95,0),10))</f>
        <v>74.327100000000002</v>
      </c>
      <c r="ET12" s="29">
        <f>IF(ISNUMBER(INDEX(Roundwood_transp._input!$D$1:$M$95,MATCH('3.LCIA'!ET$8,Roundwood_transp._input!$D$1:$D$95,0),8)),INDEX(Roundwood_transp._input!$D$1:$M$95,MATCH('3.LCIA'!ET$8,Roundwood_transp._input!$D$1:$D$95,0),8),INDEX(Roundwood_transp._input!$D$1:$M$95,MATCH('3.LCIA'!ET$8,Roundwood_transp._input!$D$1:$D$95,0),10))</f>
        <v>74.327100000000002</v>
      </c>
      <c r="EU12" s="29">
        <f>IF(ISNUMBER(INDEX(Roundwood_transp._input!$D$1:$M$95,MATCH('3.LCIA'!EU$8,Roundwood_transp._input!$D$1:$D$95,0),8)),INDEX(Roundwood_transp._input!$D$1:$M$95,MATCH('3.LCIA'!EU$8,Roundwood_transp._input!$D$1:$D$95,0),8),INDEX(Roundwood_transp._input!$D$1:$M$95,MATCH('3.LCIA'!EU$8,Roundwood_transp._input!$D$1:$D$95,0),10))</f>
        <v>74.327100000000002</v>
      </c>
      <c r="EV12" s="29">
        <f>IF(ISNUMBER(INDEX(Roundwood_transp._input!$D$1:$M$95,MATCH('3.LCIA'!EV$8,Roundwood_transp._input!$D$1:$D$95,0),8)),INDEX(Roundwood_transp._input!$D$1:$M$95,MATCH('3.LCIA'!EV$8,Roundwood_transp._input!$D$1:$D$95,0),8),INDEX(Roundwood_transp._input!$D$1:$M$95,MATCH('3.LCIA'!EV$8,Roundwood_transp._input!$D$1:$D$95,0),10))</f>
        <v>74.327100000000002</v>
      </c>
      <c r="EW12" s="29">
        <f>IF(ISNUMBER(INDEX(Roundwood_transp._input!$D$1:$M$95,MATCH('3.LCIA'!EW$8,Roundwood_transp._input!$D$1:$D$95,0),8)),INDEX(Roundwood_transp._input!$D$1:$M$95,MATCH('3.LCIA'!EW$8,Roundwood_transp._input!$D$1:$D$95,0),8),INDEX(Roundwood_transp._input!$D$1:$M$95,MATCH('3.LCIA'!EW$8,Roundwood_transp._input!$D$1:$D$95,0),10))</f>
        <v>74.327100000000002</v>
      </c>
      <c r="EX12" s="29">
        <f>IF(ISNUMBER(INDEX(Roundwood_transp._input!$D$1:$M$95,MATCH('3.LCIA'!EX$8,Roundwood_transp._input!$D$1:$D$95,0),8)),INDEX(Roundwood_transp._input!$D$1:$M$95,MATCH('3.LCIA'!EX$8,Roundwood_transp._input!$D$1:$D$95,0),8),INDEX(Roundwood_transp._input!$D$1:$M$95,MATCH('3.LCIA'!EX$8,Roundwood_transp._input!$D$1:$D$95,0),10))</f>
        <v>74.327100000000002</v>
      </c>
      <c r="EY12" s="29">
        <f>IF(ISNUMBER(INDEX(Roundwood_transp._input!$D$1:$M$95,MATCH('3.LCIA'!EY$8,Roundwood_transp._input!$D$1:$D$95,0),8)),INDEX(Roundwood_transp._input!$D$1:$M$95,MATCH('3.LCIA'!EY$8,Roundwood_transp._input!$D$1:$D$95,0),8),INDEX(Roundwood_transp._input!$D$1:$M$95,MATCH('3.LCIA'!EY$8,Roundwood_transp._input!$D$1:$D$95,0),10))</f>
        <v>74.327100000000002</v>
      </c>
      <c r="EZ12" s="29">
        <f>IF(ISNUMBER(INDEX(Roundwood_transp._input!$D$1:$M$95,MATCH('3.LCIA'!EZ$8,Roundwood_transp._input!$D$1:$D$95,0),8)),INDEX(Roundwood_transp._input!$D$1:$M$95,MATCH('3.LCIA'!EZ$8,Roundwood_transp._input!$D$1:$D$95,0),8),INDEX(Roundwood_transp._input!$D$1:$M$95,MATCH('3.LCIA'!EZ$8,Roundwood_transp._input!$D$1:$D$95,0),10))</f>
        <v>74.327100000000002</v>
      </c>
      <c r="FA12" s="29">
        <f>IF(ISNUMBER(INDEX(Roundwood_transp._input!$D$1:$M$95,MATCH('3.LCIA'!FA$8,Roundwood_transp._input!$D$1:$D$95,0),8)),INDEX(Roundwood_transp._input!$D$1:$M$95,MATCH('3.LCIA'!FA$8,Roundwood_transp._input!$D$1:$D$95,0),8),INDEX(Roundwood_transp._input!$D$1:$M$95,MATCH('3.LCIA'!FA$8,Roundwood_transp._input!$D$1:$D$95,0),10))</f>
        <v>74.327100000000002</v>
      </c>
      <c r="FB12" s="29">
        <f>IF(ISNUMBER(INDEX(Roundwood_transp._input!$D$1:$M$95,MATCH('3.LCIA'!FB$8,Roundwood_transp._input!$D$1:$D$95,0),8)),INDEX(Roundwood_transp._input!$D$1:$M$95,MATCH('3.LCIA'!FB$8,Roundwood_transp._input!$D$1:$D$95,0),8),INDEX(Roundwood_transp._input!$D$1:$M$95,MATCH('3.LCIA'!FB$8,Roundwood_transp._input!$D$1:$D$95,0),10))</f>
        <v>70.917599999999993</v>
      </c>
      <c r="FC12" s="29">
        <f>IF(ISNUMBER(INDEX(Roundwood_transp._input!$D$1:$M$95,MATCH('3.LCIA'!FC$8,Roundwood_transp._input!$D$1:$D$95,0),8)),INDEX(Roundwood_transp._input!$D$1:$M$95,MATCH('3.LCIA'!FC$8,Roundwood_transp._input!$D$1:$D$95,0),8),INDEX(Roundwood_transp._input!$D$1:$M$95,MATCH('3.LCIA'!FC$8,Roundwood_transp._input!$D$1:$D$95,0),10))</f>
        <v>70.917599999999993</v>
      </c>
      <c r="FD12" s="29">
        <f>IF(ISNUMBER(INDEX(Roundwood_transp._input!$D$1:$M$95,MATCH('3.LCIA'!FD$8,Roundwood_transp._input!$D$1:$D$95,0),8)),INDEX(Roundwood_transp._input!$D$1:$M$95,MATCH('3.LCIA'!FD$8,Roundwood_transp._input!$D$1:$D$95,0),8),INDEX(Roundwood_transp._input!$D$1:$M$95,MATCH('3.LCIA'!FD$8,Roundwood_transp._input!$D$1:$D$95,0),10))</f>
        <v>70.917599999999993</v>
      </c>
      <c r="FE12" s="29">
        <f>IF(ISNUMBER(INDEX(Roundwood_transp._input!$D$1:$M$95,MATCH('3.LCIA'!FE$8,Roundwood_transp._input!$D$1:$D$95,0),8)),INDEX(Roundwood_transp._input!$D$1:$M$95,MATCH('3.LCIA'!FE$8,Roundwood_transp._input!$D$1:$D$95,0),8),INDEX(Roundwood_transp._input!$D$1:$M$95,MATCH('3.LCIA'!FE$8,Roundwood_transp._input!$D$1:$D$95,0),10))</f>
        <v>70.917599999999993</v>
      </c>
      <c r="FF12" s="29">
        <f>IF(ISNUMBER(INDEX(Roundwood_transp._input!$D$1:$M$95,MATCH('3.LCIA'!FF$8,Roundwood_transp._input!$D$1:$D$95,0),8)),INDEX(Roundwood_transp._input!$D$1:$M$95,MATCH('3.LCIA'!FF$8,Roundwood_transp._input!$D$1:$D$95,0),8),INDEX(Roundwood_transp._input!$D$1:$M$95,MATCH('3.LCIA'!FF$8,Roundwood_transp._input!$D$1:$D$95,0),10))</f>
        <v>70.917599999999993</v>
      </c>
      <c r="FG12" s="29">
        <f>IF(ISNUMBER(INDEX(Roundwood_transp._input!$D$1:$M$95,MATCH('3.LCIA'!FG$8,Roundwood_transp._input!$D$1:$D$95,0),8)),INDEX(Roundwood_transp._input!$D$1:$M$95,MATCH('3.LCIA'!FG$8,Roundwood_transp._input!$D$1:$D$95,0),8),INDEX(Roundwood_transp._input!$D$1:$M$95,MATCH('3.LCIA'!FG$8,Roundwood_transp._input!$D$1:$D$95,0),10))</f>
        <v>70.917599999999993</v>
      </c>
      <c r="FH12" s="29">
        <f>IF(ISNUMBER(INDEX(Roundwood_transp._input!$D$1:$M$95,MATCH('3.LCIA'!FH$8,Roundwood_transp._input!$D$1:$D$95,0),8)),INDEX(Roundwood_transp._input!$D$1:$M$95,MATCH('3.LCIA'!FH$8,Roundwood_transp._input!$D$1:$D$95,0),8),INDEX(Roundwood_transp._input!$D$1:$M$95,MATCH('3.LCIA'!FH$8,Roundwood_transp._input!$D$1:$D$95,0),10))</f>
        <v>70.917599999999993</v>
      </c>
      <c r="FI12" s="29">
        <f>IF(ISNUMBER(INDEX(Roundwood_transp._input!$D$1:$M$95,MATCH('3.LCIA'!FI$8,Roundwood_transp._input!$D$1:$D$95,0),8)),INDEX(Roundwood_transp._input!$D$1:$M$95,MATCH('3.LCIA'!FI$8,Roundwood_transp._input!$D$1:$D$95,0),8),INDEX(Roundwood_transp._input!$D$1:$M$95,MATCH('3.LCIA'!FI$8,Roundwood_transp._input!$D$1:$D$95,0),10))</f>
        <v>70.917599999999993</v>
      </c>
      <c r="FJ12" s="29">
        <f>IF(ISNUMBER(INDEX(Roundwood_transp._input!$D$1:$M$95,MATCH('3.LCIA'!FJ$8,Roundwood_transp._input!$D$1:$D$95,0),8)),INDEX(Roundwood_transp._input!$D$1:$M$95,MATCH('3.LCIA'!FJ$8,Roundwood_transp._input!$D$1:$D$95,0),8),INDEX(Roundwood_transp._input!$D$1:$M$95,MATCH('3.LCIA'!FJ$8,Roundwood_transp._input!$D$1:$D$95,0),10))</f>
        <v>70.917599999999993</v>
      </c>
      <c r="FK12" s="29">
        <f>IF(ISNUMBER(INDEX(Roundwood_transp._input!$D$1:$M$95,MATCH('3.LCIA'!FK$8,Roundwood_transp._input!$D$1:$D$95,0),8)),INDEX(Roundwood_transp._input!$D$1:$M$95,MATCH('3.LCIA'!FK$8,Roundwood_transp._input!$D$1:$D$95,0),8),INDEX(Roundwood_transp._input!$D$1:$M$95,MATCH('3.LCIA'!FK$8,Roundwood_transp._input!$D$1:$D$95,0),10))</f>
        <v>65.729975999999994</v>
      </c>
      <c r="FL12" s="29">
        <f>IF(ISNUMBER(INDEX(Roundwood_transp._input!$D$1:$M$95,MATCH('3.LCIA'!FL$8,Roundwood_transp._input!$D$1:$D$95,0),8)),INDEX(Roundwood_transp._input!$D$1:$M$95,MATCH('3.LCIA'!FL$8,Roundwood_transp._input!$D$1:$D$95,0),8),INDEX(Roundwood_transp._input!$D$1:$M$95,MATCH('3.LCIA'!FL$8,Roundwood_transp._input!$D$1:$D$95,0),10))</f>
        <v>65.729975999999994</v>
      </c>
      <c r="FM12" s="29">
        <f>IF(ISNUMBER(INDEX(Roundwood_transp._input!$D$1:$M$95,MATCH('3.LCIA'!FM$8,Roundwood_transp._input!$D$1:$D$95,0),8)),INDEX(Roundwood_transp._input!$D$1:$M$95,MATCH('3.LCIA'!FM$8,Roundwood_transp._input!$D$1:$D$95,0),8),INDEX(Roundwood_transp._input!$D$1:$M$95,MATCH('3.LCIA'!FM$8,Roundwood_transp._input!$D$1:$D$95,0),10))</f>
        <v>65.729975999999994</v>
      </c>
      <c r="FN12" s="29">
        <f>IF(ISNUMBER(INDEX(Roundwood_transp._input!$D$1:$M$95,MATCH('3.LCIA'!FN$8,Roundwood_transp._input!$D$1:$D$95,0),8)),INDEX(Roundwood_transp._input!$D$1:$M$95,MATCH('3.LCIA'!FN$8,Roundwood_transp._input!$D$1:$D$95,0),8),INDEX(Roundwood_transp._input!$D$1:$M$95,MATCH('3.LCIA'!FN$8,Roundwood_transp._input!$D$1:$D$95,0),10))</f>
        <v>65.729975999999994</v>
      </c>
      <c r="FO12" s="29">
        <f>IF(ISNUMBER(INDEX(Roundwood_transp._input!$D$1:$M$95,MATCH('3.LCIA'!FO$8,Roundwood_transp._input!$D$1:$D$95,0),8)),INDEX(Roundwood_transp._input!$D$1:$M$95,MATCH('3.LCIA'!FO$8,Roundwood_transp._input!$D$1:$D$95,0),8),INDEX(Roundwood_transp._input!$D$1:$M$95,MATCH('3.LCIA'!FO$8,Roundwood_transp._input!$D$1:$D$95,0),10))</f>
        <v>65.729975999999994</v>
      </c>
      <c r="FP12" s="29">
        <f>IF(ISNUMBER(INDEX(Roundwood_transp._input!$D$1:$M$95,MATCH('3.LCIA'!FP$8,Roundwood_transp._input!$D$1:$D$95,0),8)),INDEX(Roundwood_transp._input!$D$1:$M$95,MATCH('3.LCIA'!FP$8,Roundwood_transp._input!$D$1:$D$95,0),8),INDEX(Roundwood_transp._input!$D$1:$M$95,MATCH('3.LCIA'!FP$8,Roundwood_transp._input!$D$1:$D$95,0),10))</f>
        <v>65.729975999999994</v>
      </c>
      <c r="FQ12" s="29">
        <f>IF(ISNUMBER(INDEX(Roundwood_transp._input!$D$1:$M$95,MATCH('3.LCIA'!FQ$8,Roundwood_transp._input!$D$1:$D$95,0),8)),INDEX(Roundwood_transp._input!$D$1:$M$95,MATCH('3.LCIA'!FQ$8,Roundwood_transp._input!$D$1:$D$95,0),8),INDEX(Roundwood_transp._input!$D$1:$M$95,MATCH('3.LCIA'!FQ$8,Roundwood_transp._input!$D$1:$D$95,0),10))</f>
        <v>65.729975999999994</v>
      </c>
      <c r="FR12" s="29">
        <f>IF(ISNUMBER(INDEX(Roundwood_transp._input!$D$1:$M$95,MATCH('3.LCIA'!FR$8,Roundwood_transp._input!$D$1:$D$95,0),8)),INDEX(Roundwood_transp._input!$D$1:$M$95,MATCH('3.LCIA'!FR$8,Roundwood_transp._input!$D$1:$D$95,0),8),INDEX(Roundwood_transp._input!$D$1:$M$95,MATCH('3.LCIA'!FR$8,Roundwood_transp._input!$D$1:$D$95,0),10))</f>
        <v>65.729975999999994</v>
      </c>
      <c r="FS12" s="29">
        <f>IF(ISNUMBER(INDEX(Roundwood_transp._input!$D$1:$M$95,MATCH('3.LCIA'!FS$8,Roundwood_transp._input!$D$1:$D$95,0),8)),INDEX(Roundwood_transp._input!$D$1:$M$95,MATCH('3.LCIA'!FS$8,Roundwood_transp._input!$D$1:$D$95,0),8),INDEX(Roundwood_transp._input!$D$1:$M$95,MATCH('3.LCIA'!FS$8,Roundwood_transp._input!$D$1:$D$95,0),10))</f>
        <v>65.729975999999994</v>
      </c>
      <c r="FT12" s="29">
        <f>IF(ISNUMBER(INDEX(Roundwood_transp._input!$D$1:$M$95,MATCH('3.LCIA'!FT$8,Roundwood_transp._input!$D$1:$D$95,0),8)),INDEX(Roundwood_transp._input!$D$1:$M$95,MATCH('3.LCIA'!FT$8,Roundwood_transp._input!$D$1:$D$95,0),8),INDEX(Roundwood_transp._input!$D$1:$M$95,MATCH('3.LCIA'!FT$8,Roundwood_transp._input!$D$1:$D$95,0),10))</f>
        <v>68.702700000000007</v>
      </c>
      <c r="FU12" s="29">
        <f>IF(ISNUMBER(INDEX(Roundwood_transp._input!$D$1:$M$95,MATCH('3.LCIA'!FU$8,Roundwood_transp._input!$D$1:$D$95,0),8)),INDEX(Roundwood_transp._input!$D$1:$M$95,MATCH('3.LCIA'!FU$8,Roundwood_transp._input!$D$1:$D$95,0),8),INDEX(Roundwood_transp._input!$D$1:$M$95,MATCH('3.LCIA'!FU$8,Roundwood_transp._input!$D$1:$D$95,0),10))</f>
        <v>68.702700000000007</v>
      </c>
      <c r="FV12" s="29">
        <f>IF(ISNUMBER(INDEX(Roundwood_transp._input!$D$1:$M$95,MATCH('3.LCIA'!FV$8,Roundwood_transp._input!$D$1:$D$95,0),8)),INDEX(Roundwood_transp._input!$D$1:$M$95,MATCH('3.LCIA'!FV$8,Roundwood_transp._input!$D$1:$D$95,0),8),INDEX(Roundwood_transp._input!$D$1:$M$95,MATCH('3.LCIA'!FV$8,Roundwood_transp._input!$D$1:$D$95,0),10))</f>
        <v>68.702700000000007</v>
      </c>
      <c r="FW12" s="29">
        <f>IF(ISNUMBER(INDEX(Roundwood_transp._input!$D$1:$M$95,MATCH('3.LCIA'!FW$8,Roundwood_transp._input!$D$1:$D$95,0),8)),INDEX(Roundwood_transp._input!$D$1:$M$95,MATCH('3.LCIA'!FW$8,Roundwood_transp._input!$D$1:$D$95,0),8),INDEX(Roundwood_transp._input!$D$1:$M$95,MATCH('3.LCIA'!FW$8,Roundwood_transp._input!$D$1:$D$95,0),10))</f>
        <v>68.702700000000007</v>
      </c>
      <c r="FX12" s="29">
        <f>IF(ISNUMBER(INDEX(Roundwood_transp._input!$D$1:$M$95,MATCH('3.LCIA'!FX$8,Roundwood_transp._input!$D$1:$D$95,0),8)),INDEX(Roundwood_transp._input!$D$1:$M$95,MATCH('3.LCIA'!FX$8,Roundwood_transp._input!$D$1:$D$95,0),8),INDEX(Roundwood_transp._input!$D$1:$M$95,MATCH('3.LCIA'!FX$8,Roundwood_transp._input!$D$1:$D$95,0),10))</f>
        <v>68.702700000000007</v>
      </c>
      <c r="FY12" s="29">
        <f>IF(ISNUMBER(INDEX(Roundwood_transp._input!$D$1:$M$95,MATCH('3.LCIA'!FY$8,Roundwood_transp._input!$D$1:$D$95,0),8)),INDEX(Roundwood_transp._input!$D$1:$M$95,MATCH('3.LCIA'!FY$8,Roundwood_transp._input!$D$1:$D$95,0),8),INDEX(Roundwood_transp._input!$D$1:$M$95,MATCH('3.LCIA'!FY$8,Roundwood_transp._input!$D$1:$D$95,0),10))</f>
        <v>68.702700000000007</v>
      </c>
      <c r="FZ12" s="29">
        <f>IF(ISNUMBER(INDEX(Roundwood_transp._input!$D$1:$M$95,MATCH('3.LCIA'!FZ$8,Roundwood_transp._input!$D$1:$D$95,0),8)),INDEX(Roundwood_transp._input!$D$1:$M$95,MATCH('3.LCIA'!FZ$8,Roundwood_transp._input!$D$1:$D$95,0),8),INDEX(Roundwood_transp._input!$D$1:$M$95,MATCH('3.LCIA'!FZ$8,Roundwood_transp._input!$D$1:$D$95,0),10))</f>
        <v>68.702700000000007</v>
      </c>
      <c r="GA12" s="29">
        <f>IF(ISNUMBER(INDEX(Roundwood_transp._input!$D$1:$M$95,MATCH('3.LCIA'!GA$8,Roundwood_transp._input!$D$1:$D$95,0),8)),INDEX(Roundwood_transp._input!$D$1:$M$95,MATCH('3.LCIA'!GA$8,Roundwood_transp._input!$D$1:$D$95,0),8),INDEX(Roundwood_transp._input!$D$1:$M$95,MATCH('3.LCIA'!GA$8,Roundwood_transp._input!$D$1:$D$95,0),10))</f>
        <v>68.702700000000007</v>
      </c>
      <c r="GB12" s="29" t="e">
        <f>IF(ISNUMBER(INDEX(Roundwood_transp._input!$D$1:$M$95,MATCH('3.LCIA'!GB$8,Roundwood_transp._input!$D$1:$D$95,0),8)),INDEX(Roundwood_transp._input!$D$1:$M$95,MATCH('3.LCIA'!GB$8,Roundwood_transp._input!$D$1:$D$95,0),8),INDEX(Roundwood_transp._input!$D$1:$M$95,MATCH('3.LCIA'!GB$8,Roundwood_transp._input!$D$1:$D$95,0),10))</f>
        <v>#N/A</v>
      </c>
      <c r="GC12" s="29">
        <f>IF(ISNUMBER(INDEX(Roundwood_transp._input!$D$1:$M$95,MATCH('3.LCIA'!GC$8,Roundwood_transp._input!$D$1:$D$95,0),8)),INDEX(Roundwood_transp._input!$D$1:$M$95,MATCH('3.LCIA'!GC$8,Roundwood_transp._input!$D$1:$D$95,0),8),INDEX(Roundwood_transp._input!$D$1:$M$95,MATCH('3.LCIA'!GC$8,Roundwood_transp._input!$D$1:$D$95,0),10))</f>
        <v>65.729975999999994</v>
      </c>
      <c r="GD12" s="29">
        <f>IF(ISNUMBER(INDEX(Roundwood_transp._input!$D$1:$M$95,MATCH('3.LCIA'!GD$8,Roundwood_transp._input!$D$1:$D$95,0),8)),INDEX(Roundwood_transp._input!$D$1:$M$95,MATCH('3.LCIA'!GD$8,Roundwood_transp._input!$D$1:$D$95,0),8),INDEX(Roundwood_transp._input!$D$1:$M$95,MATCH('3.LCIA'!GD$8,Roundwood_transp._input!$D$1:$D$95,0),10))</f>
        <v>65.729975999999994</v>
      </c>
      <c r="GE12" s="29">
        <f>IF(ISNUMBER(INDEX(Roundwood_transp._input!$D$1:$M$95,MATCH('3.LCIA'!GE$8,Roundwood_transp._input!$D$1:$D$95,0),8)),INDEX(Roundwood_transp._input!$D$1:$M$95,MATCH('3.LCIA'!GE$8,Roundwood_transp._input!$D$1:$D$95,0),8),INDEX(Roundwood_transp._input!$D$1:$M$95,MATCH('3.LCIA'!GE$8,Roundwood_transp._input!$D$1:$D$95,0),10))</f>
        <v>65.729975999999994</v>
      </c>
      <c r="GF12" s="29">
        <f>IF(ISNUMBER(INDEX(Roundwood_transp._input!$D$1:$M$95,MATCH('3.LCIA'!GF$8,Roundwood_transp._input!$D$1:$D$95,0),8)),INDEX(Roundwood_transp._input!$D$1:$M$95,MATCH('3.LCIA'!GF$8,Roundwood_transp._input!$D$1:$D$95,0),8),INDEX(Roundwood_transp._input!$D$1:$M$95,MATCH('3.LCIA'!GF$8,Roundwood_transp._input!$D$1:$D$95,0),10))</f>
        <v>65.729975999999994</v>
      </c>
      <c r="GG12" s="29">
        <f>IF(ISNUMBER(INDEX(Roundwood_transp._input!$D$1:$M$95,MATCH('3.LCIA'!GG$8,Roundwood_transp._input!$D$1:$D$95,0),8)),INDEX(Roundwood_transp._input!$D$1:$M$95,MATCH('3.LCIA'!GG$8,Roundwood_transp._input!$D$1:$D$95,0),8),INDEX(Roundwood_transp._input!$D$1:$M$95,MATCH('3.LCIA'!GG$8,Roundwood_transp._input!$D$1:$D$95,0),10))</f>
        <v>65.729975999999994</v>
      </c>
      <c r="GH12" s="29">
        <f>IF(ISNUMBER(INDEX(Roundwood_transp._input!$D$1:$M$95,MATCH('3.LCIA'!GH$8,Roundwood_transp._input!$D$1:$D$95,0),8)),INDEX(Roundwood_transp._input!$D$1:$M$95,MATCH('3.LCIA'!GH$8,Roundwood_transp._input!$D$1:$D$95,0),8),INDEX(Roundwood_transp._input!$D$1:$M$95,MATCH('3.LCIA'!GH$8,Roundwood_transp._input!$D$1:$D$95,0),10))</f>
        <v>65.729975999999994</v>
      </c>
      <c r="GI12" s="29">
        <f>IF(ISNUMBER(INDEX(Roundwood_transp._input!$D$1:$M$95,MATCH('3.LCIA'!GI$8,Roundwood_transp._input!$D$1:$D$95,0),8)),INDEX(Roundwood_transp._input!$D$1:$M$95,MATCH('3.LCIA'!GI$8,Roundwood_transp._input!$D$1:$D$95,0),8),INDEX(Roundwood_transp._input!$D$1:$M$95,MATCH('3.LCIA'!GI$8,Roundwood_transp._input!$D$1:$D$95,0),10))</f>
        <v>65.729975999999994</v>
      </c>
      <c r="GJ12" s="29">
        <f>IF(ISNUMBER(INDEX(Roundwood_transp._input!$D$1:$M$95,MATCH('3.LCIA'!GJ$8,Roundwood_transp._input!$D$1:$D$95,0),8)),INDEX(Roundwood_transp._input!$D$1:$M$95,MATCH('3.LCIA'!GJ$8,Roundwood_transp._input!$D$1:$D$95,0),8),INDEX(Roundwood_transp._input!$D$1:$M$95,MATCH('3.LCIA'!GJ$8,Roundwood_transp._input!$D$1:$D$95,0),10))</f>
        <v>65.729975999999994</v>
      </c>
      <c r="GK12" s="29">
        <f>IF(ISNUMBER(INDEX(Roundwood_transp._input!$D$1:$M$95,MATCH('3.LCIA'!GK$8,Roundwood_transp._input!$D$1:$D$95,0),8)),INDEX(Roundwood_transp._input!$D$1:$M$95,MATCH('3.LCIA'!GK$8,Roundwood_transp._input!$D$1:$D$95,0),8),INDEX(Roundwood_transp._input!$D$1:$M$95,MATCH('3.LCIA'!GK$8,Roundwood_transp._input!$D$1:$D$95,0),10))</f>
        <v>65.729975999999994</v>
      </c>
      <c r="GL12" s="29">
        <f>IF(ISNUMBER(INDEX(Roundwood_transp._input!$D$1:$M$95,MATCH('3.LCIA'!GL$8,Roundwood_transp._input!$D$1:$D$95,0),8)),INDEX(Roundwood_transp._input!$D$1:$M$95,MATCH('3.LCIA'!GL$8,Roundwood_transp._input!$D$1:$D$95,0),8),INDEX(Roundwood_transp._input!$D$1:$M$95,MATCH('3.LCIA'!GL$8,Roundwood_transp._input!$D$1:$D$95,0),10))</f>
        <v>59.591999999999999</v>
      </c>
      <c r="GM12" s="29">
        <f>IF(ISNUMBER(INDEX(Roundwood_transp._input!$D$1:$M$95,MATCH('3.LCIA'!GM$8,Roundwood_transp._input!$D$1:$D$95,0),8)),INDEX(Roundwood_transp._input!$D$1:$M$95,MATCH('3.LCIA'!GM$8,Roundwood_transp._input!$D$1:$D$95,0),8),INDEX(Roundwood_transp._input!$D$1:$M$95,MATCH('3.LCIA'!GM$8,Roundwood_transp._input!$D$1:$D$95,0),10))</f>
        <v>59.591999999999999</v>
      </c>
      <c r="GN12" s="29">
        <f>IF(ISNUMBER(INDEX(Roundwood_transp._input!$D$1:$M$95,MATCH('3.LCIA'!GN$8,Roundwood_transp._input!$D$1:$D$95,0),8)),INDEX(Roundwood_transp._input!$D$1:$M$95,MATCH('3.LCIA'!GN$8,Roundwood_transp._input!$D$1:$D$95,0),8),INDEX(Roundwood_transp._input!$D$1:$M$95,MATCH('3.LCIA'!GN$8,Roundwood_transp._input!$D$1:$D$95,0),10))</f>
        <v>59.591999999999999</v>
      </c>
      <c r="GO12" s="29">
        <f>IF(ISNUMBER(INDEX(Roundwood_transp._input!$D$1:$M$95,MATCH('3.LCIA'!GO$8,Roundwood_transp._input!$D$1:$D$95,0),8)),INDEX(Roundwood_transp._input!$D$1:$M$95,MATCH('3.LCIA'!GO$8,Roundwood_transp._input!$D$1:$D$95,0),8),INDEX(Roundwood_transp._input!$D$1:$M$95,MATCH('3.LCIA'!GO$8,Roundwood_transp._input!$D$1:$D$95,0),10))</f>
        <v>59.591999999999999</v>
      </c>
      <c r="GP12" s="29">
        <f>IF(ISNUMBER(INDEX(Roundwood_transp._input!$D$1:$M$95,MATCH('3.LCIA'!GP$8,Roundwood_transp._input!$D$1:$D$95,0),8)),INDEX(Roundwood_transp._input!$D$1:$M$95,MATCH('3.LCIA'!GP$8,Roundwood_transp._input!$D$1:$D$95,0),8),INDEX(Roundwood_transp._input!$D$1:$M$95,MATCH('3.LCIA'!GP$8,Roundwood_transp._input!$D$1:$D$95,0),10))</f>
        <v>59.591999999999999</v>
      </c>
      <c r="GQ12" s="29">
        <f>IF(ISNUMBER(INDEX(Roundwood_transp._input!$D$1:$M$95,MATCH('3.LCIA'!GQ$8,Roundwood_transp._input!$D$1:$D$95,0),8)),INDEX(Roundwood_transp._input!$D$1:$M$95,MATCH('3.LCIA'!GQ$8,Roundwood_transp._input!$D$1:$D$95,0),8),INDEX(Roundwood_transp._input!$D$1:$M$95,MATCH('3.LCIA'!GQ$8,Roundwood_transp._input!$D$1:$D$95,0),10))</f>
        <v>59.591999999999999</v>
      </c>
      <c r="GR12" s="29">
        <f>IF(ISNUMBER(INDEX(Roundwood_transp._input!$D$1:$M$95,MATCH('3.LCIA'!GR$8,Roundwood_transp._input!$D$1:$D$95,0),8)),INDEX(Roundwood_transp._input!$D$1:$M$95,MATCH('3.LCIA'!GR$8,Roundwood_transp._input!$D$1:$D$95,0),8),INDEX(Roundwood_transp._input!$D$1:$M$95,MATCH('3.LCIA'!GR$8,Roundwood_transp._input!$D$1:$D$95,0),10))</f>
        <v>59.591999999999999</v>
      </c>
      <c r="GS12" s="29">
        <f>IF(ISNUMBER(INDEX(Roundwood_transp._input!$D$1:$M$95,MATCH('3.LCIA'!GS$8,Roundwood_transp._input!$D$1:$D$95,0),8)),INDEX(Roundwood_transp._input!$D$1:$M$95,MATCH('3.LCIA'!GS$8,Roundwood_transp._input!$D$1:$D$95,0),8),INDEX(Roundwood_transp._input!$D$1:$M$95,MATCH('3.LCIA'!GS$8,Roundwood_transp._input!$D$1:$D$95,0),10))</f>
        <v>59.591999999999999</v>
      </c>
      <c r="GT12" s="29">
        <f>IF(ISNUMBER(INDEX(Roundwood_transp._input!$D$1:$M$95,MATCH('3.LCIA'!GT$8,Roundwood_transp._input!$D$1:$D$95,0),8)),INDEX(Roundwood_transp._input!$D$1:$M$95,MATCH('3.LCIA'!GT$8,Roundwood_transp._input!$D$1:$D$95,0),8),INDEX(Roundwood_transp._input!$D$1:$M$95,MATCH('3.LCIA'!GT$8,Roundwood_transp._input!$D$1:$D$95,0),10))</f>
        <v>59.591999999999999</v>
      </c>
      <c r="GU12" s="29">
        <f>IF(ISNUMBER(INDEX(Roundwood_transp._input!$D$1:$M$95,MATCH('3.LCIA'!GU$8,Roundwood_transp._input!$D$1:$D$95,0),8)),INDEX(Roundwood_transp._input!$D$1:$M$95,MATCH('3.LCIA'!GU$8,Roundwood_transp._input!$D$1:$D$95,0),8),INDEX(Roundwood_transp._input!$D$1:$M$95,MATCH('3.LCIA'!GU$8,Roundwood_transp._input!$D$1:$D$95,0),10))</f>
        <v>62.457000000000001</v>
      </c>
      <c r="GV12" s="29">
        <f>IF(ISNUMBER(INDEX(Roundwood_transp._input!$D$1:$M$95,MATCH('3.LCIA'!GV$8,Roundwood_transp._input!$D$1:$D$95,0),8)),INDEX(Roundwood_transp._input!$D$1:$M$95,MATCH('3.LCIA'!GV$8,Roundwood_transp._input!$D$1:$D$95,0),8),INDEX(Roundwood_transp._input!$D$1:$M$95,MATCH('3.LCIA'!GV$8,Roundwood_transp._input!$D$1:$D$95,0),10))</f>
        <v>62.457000000000001</v>
      </c>
      <c r="GW12" s="29">
        <f>IF(ISNUMBER(INDEX(Roundwood_transp._input!$D$1:$M$95,MATCH('3.LCIA'!GW$8,Roundwood_transp._input!$D$1:$D$95,0),8)),INDEX(Roundwood_transp._input!$D$1:$M$95,MATCH('3.LCIA'!GW$8,Roundwood_transp._input!$D$1:$D$95,0),8),INDEX(Roundwood_transp._input!$D$1:$M$95,MATCH('3.LCIA'!GW$8,Roundwood_transp._input!$D$1:$D$95,0),10))</f>
        <v>62.457000000000001</v>
      </c>
      <c r="GX12" s="29">
        <f>IF(ISNUMBER(INDEX(Roundwood_transp._input!$D$1:$M$95,MATCH('3.LCIA'!GX$8,Roundwood_transp._input!$D$1:$D$95,0),8)),INDEX(Roundwood_transp._input!$D$1:$M$95,MATCH('3.LCIA'!GX$8,Roundwood_transp._input!$D$1:$D$95,0),8),INDEX(Roundwood_transp._input!$D$1:$M$95,MATCH('3.LCIA'!GX$8,Roundwood_transp._input!$D$1:$D$95,0),10))</f>
        <v>62.457000000000001</v>
      </c>
      <c r="GY12" s="29">
        <f>IF(ISNUMBER(INDEX(Roundwood_transp._input!$D$1:$M$95,MATCH('3.LCIA'!GY$8,Roundwood_transp._input!$D$1:$D$95,0),8)),INDEX(Roundwood_transp._input!$D$1:$M$95,MATCH('3.LCIA'!GY$8,Roundwood_transp._input!$D$1:$D$95,0),8),INDEX(Roundwood_transp._input!$D$1:$M$95,MATCH('3.LCIA'!GY$8,Roundwood_transp._input!$D$1:$D$95,0),10))</f>
        <v>62.457000000000001</v>
      </c>
      <c r="GZ12" s="29">
        <f>IF(ISNUMBER(INDEX(Roundwood_transp._input!$D$1:$M$95,MATCH('3.LCIA'!GZ$8,Roundwood_transp._input!$D$1:$D$95,0),8)),INDEX(Roundwood_transp._input!$D$1:$M$95,MATCH('3.LCIA'!GZ$8,Roundwood_transp._input!$D$1:$D$95,0),8),INDEX(Roundwood_transp._input!$D$1:$M$95,MATCH('3.LCIA'!GZ$8,Roundwood_transp._input!$D$1:$D$95,0),10))</f>
        <v>62.457000000000001</v>
      </c>
      <c r="HA12" s="29">
        <f>IF(ISNUMBER(INDEX(Roundwood_transp._input!$D$1:$M$95,MATCH('3.LCIA'!HA$8,Roundwood_transp._input!$D$1:$D$95,0),8)),INDEX(Roundwood_transp._input!$D$1:$M$95,MATCH('3.LCIA'!HA$8,Roundwood_transp._input!$D$1:$D$95,0),8),INDEX(Roundwood_transp._input!$D$1:$M$95,MATCH('3.LCIA'!HA$8,Roundwood_transp._input!$D$1:$D$95,0),10))</f>
        <v>62.457000000000001</v>
      </c>
      <c r="HB12" s="29">
        <f>IF(ISNUMBER(INDEX(Roundwood_transp._input!$D$1:$M$95,MATCH('3.LCIA'!HB$8,Roundwood_transp._input!$D$1:$D$95,0),8)),INDEX(Roundwood_transp._input!$D$1:$M$95,MATCH('3.LCIA'!HB$8,Roundwood_transp._input!$D$1:$D$95,0),8),INDEX(Roundwood_transp._input!$D$1:$M$95,MATCH('3.LCIA'!HB$8,Roundwood_transp._input!$D$1:$D$95,0),10))</f>
        <v>62.457000000000001</v>
      </c>
      <c r="HC12" s="29">
        <f>IF(ISNUMBER(INDEX(Roundwood_transp._input!$D$1:$M$95,MATCH('3.LCIA'!HC$8,Roundwood_transp._input!$D$1:$D$95,0),8)),INDEX(Roundwood_transp._input!$D$1:$M$95,MATCH('3.LCIA'!HC$8,Roundwood_transp._input!$D$1:$D$95,0),8),INDEX(Roundwood_transp._input!$D$1:$M$95,MATCH('3.LCIA'!HC$8,Roundwood_transp._input!$D$1:$D$95,0),10))</f>
        <v>62.457000000000001</v>
      </c>
      <c r="HD12" s="29">
        <f>IF(ISNUMBER(INDEX(Roundwood_transp._input!$D$1:$M$95,MATCH('3.LCIA'!HD$8,Roundwood_transp._input!$D$1:$D$95,0),8)),INDEX(Roundwood_transp._input!$D$1:$M$95,MATCH('3.LCIA'!HD$8,Roundwood_transp._input!$D$1:$D$95,0),8),INDEX(Roundwood_transp._input!$D$1:$M$95,MATCH('3.LCIA'!HD$8,Roundwood_transp._input!$D$1:$D$95,0),10))</f>
        <v>59.591999999999999</v>
      </c>
      <c r="HE12" s="29">
        <f>IF(ISNUMBER(INDEX(Roundwood_transp._input!$D$1:$M$95,MATCH('3.LCIA'!HE$8,Roundwood_transp._input!$D$1:$D$95,0),8)),INDEX(Roundwood_transp._input!$D$1:$M$95,MATCH('3.LCIA'!HE$8,Roundwood_transp._input!$D$1:$D$95,0),8),INDEX(Roundwood_transp._input!$D$1:$M$95,MATCH('3.LCIA'!HE$8,Roundwood_transp._input!$D$1:$D$95,0),10))</f>
        <v>59.591999999999999</v>
      </c>
      <c r="HF12" s="29">
        <f>IF(ISNUMBER(INDEX(Roundwood_transp._input!$D$1:$M$95,MATCH('3.LCIA'!HF$8,Roundwood_transp._input!$D$1:$D$95,0),8)),INDEX(Roundwood_transp._input!$D$1:$M$95,MATCH('3.LCIA'!HF$8,Roundwood_transp._input!$D$1:$D$95,0),8),INDEX(Roundwood_transp._input!$D$1:$M$95,MATCH('3.LCIA'!HF$8,Roundwood_transp._input!$D$1:$D$95,0),10))</f>
        <v>59.591999999999999</v>
      </c>
      <c r="HG12" s="29">
        <f>IF(ISNUMBER(INDEX(Roundwood_transp._input!$D$1:$M$95,MATCH('3.LCIA'!HG$8,Roundwood_transp._input!$D$1:$D$95,0),8)),INDEX(Roundwood_transp._input!$D$1:$M$95,MATCH('3.LCIA'!HG$8,Roundwood_transp._input!$D$1:$D$95,0),8),INDEX(Roundwood_transp._input!$D$1:$M$95,MATCH('3.LCIA'!HG$8,Roundwood_transp._input!$D$1:$D$95,0),10))</f>
        <v>59.591999999999999</v>
      </c>
      <c r="HH12" s="29">
        <f>IF(ISNUMBER(INDEX(Roundwood_transp._input!$D$1:$M$95,MATCH('3.LCIA'!HH$8,Roundwood_transp._input!$D$1:$D$95,0),8)),INDEX(Roundwood_transp._input!$D$1:$M$95,MATCH('3.LCIA'!HH$8,Roundwood_transp._input!$D$1:$D$95,0),8),INDEX(Roundwood_transp._input!$D$1:$M$95,MATCH('3.LCIA'!HH$8,Roundwood_transp._input!$D$1:$D$95,0),10))</f>
        <v>59.591999999999999</v>
      </c>
      <c r="HI12" s="29">
        <f>IF(ISNUMBER(INDEX(Roundwood_transp._input!$D$1:$M$95,MATCH('3.LCIA'!HI$8,Roundwood_transp._input!$D$1:$D$95,0),8)),INDEX(Roundwood_transp._input!$D$1:$M$95,MATCH('3.LCIA'!HI$8,Roundwood_transp._input!$D$1:$D$95,0),8),INDEX(Roundwood_transp._input!$D$1:$M$95,MATCH('3.LCIA'!HI$8,Roundwood_transp._input!$D$1:$D$95,0),10))</f>
        <v>59.591999999999999</v>
      </c>
      <c r="HJ12" s="29">
        <f>IF(ISNUMBER(INDEX(Roundwood_transp._input!$D$1:$M$95,MATCH('3.LCIA'!HJ$8,Roundwood_transp._input!$D$1:$D$95,0),8)),INDEX(Roundwood_transp._input!$D$1:$M$95,MATCH('3.LCIA'!HJ$8,Roundwood_transp._input!$D$1:$D$95,0),8),INDEX(Roundwood_transp._input!$D$1:$M$95,MATCH('3.LCIA'!HJ$8,Roundwood_transp._input!$D$1:$D$95,0),10))</f>
        <v>59.591999999999999</v>
      </c>
      <c r="HK12" s="29">
        <f>IF(ISNUMBER(INDEX(Roundwood_transp._input!$D$1:$M$95,MATCH('3.LCIA'!HK$8,Roundwood_transp._input!$D$1:$D$95,0),8)),INDEX(Roundwood_transp._input!$D$1:$M$95,MATCH('3.LCIA'!HK$8,Roundwood_transp._input!$D$1:$D$95,0),8),INDEX(Roundwood_transp._input!$D$1:$M$95,MATCH('3.LCIA'!HK$8,Roundwood_transp._input!$D$1:$D$95,0),10))</f>
        <v>59.591999999999999</v>
      </c>
      <c r="HL12" s="29">
        <f>IF(ISNUMBER(INDEX(Roundwood_transp._input!$D$1:$M$95,MATCH('3.LCIA'!HL$8,Roundwood_transp._input!$D$1:$D$95,0),8)),INDEX(Roundwood_transp._input!$D$1:$M$95,MATCH('3.LCIA'!HL$8,Roundwood_transp._input!$D$1:$D$95,0),8),INDEX(Roundwood_transp._input!$D$1:$M$95,MATCH('3.LCIA'!HL$8,Roundwood_transp._input!$D$1:$D$95,0),10))</f>
        <v>59.591999999999999</v>
      </c>
      <c r="HM12" s="29" t="e">
        <f>IF(ISNUMBER(INDEX(Roundwood_transp._input!$D$1:$M$95,MATCH('3.LCIA'!HM$8,Roundwood_transp._input!$D$1:$D$95,0),8)),INDEX(Roundwood_transp._input!$D$1:$M$95,MATCH('3.LCIA'!HM$8,Roundwood_transp._input!$D$1:$D$95,0),8),INDEX(Roundwood_transp._input!$D$1:$M$95,MATCH('3.LCIA'!HM$8,Roundwood_transp._input!$D$1:$D$95,0),10))</f>
        <v>#VALUE!</v>
      </c>
      <c r="HN12" s="29" t="e">
        <f>IF(ISNUMBER(INDEX(Roundwood_transp._input!$D$1:$M$95,MATCH('3.LCIA'!HN$8,Roundwood_transp._input!$D$1:$D$95,0),8)),INDEX(Roundwood_transp._input!$D$1:$M$95,MATCH('3.LCIA'!HN$8,Roundwood_transp._input!$D$1:$D$95,0),8),INDEX(Roundwood_transp._input!$D$1:$M$95,MATCH('3.LCIA'!HN$8,Roundwood_transp._input!$D$1:$D$95,0),10))</f>
        <v>#VALUE!</v>
      </c>
      <c r="HO12" s="29">
        <f>IF(ISNUMBER(INDEX(Roundwood_transp._input!$D$1:$M$95,MATCH('3.LCIA'!HO$8,Roundwood_transp._input!$D$1:$D$95,0),8)),INDEX(Roundwood_transp._input!$D$1:$M$95,MATCH('3.LCIA'!HO$8,Roundwood_transp._input!$D$1:$D$95,0),8),INDEX(Roundwood_transp._input!$D$1:$M$95,MATCH('3.LCIA'!HO$8,Roundwood_transp._input!$D$1:$D$95,0),10))</f>
        <v>74.250727199999986</v>
      </c>
      <c r="HP12" s="29">
        <f>IF(ISNUMBER(INDEX(Roundwood_transp._input!$D$1:$M$95,MATCH('3.LCIA'!HP$8,Roundwood_transp._input!$D$1:$D$95,0),8)),INDEX(Roundwood_transp._input!$D$1:$M$95,MATCH('3.LCIA'!HP$8,Roundwood_transp._input!$D$1:$D$95,0),8),INDEX(Roundwood_transp._input!$D$1:$M$95,MATCH('3.LCIA'!HP$8,Roundwood_transp._input!$D$1:$D$95,0),10))</f>
        <v>74.250727199999986</v>
      </c>
      <c r="HQ12" s="29">
        <f>IF(ISNUMBER(INDEX(Roundwood_transp._input!$D$1:$M$95,MATCH('3.LCIA'!HQ$8,Roundwood_transp._input!$D$1:$D$95,0),8)),INDEX(Roundwood_transp._input!$D$1:$M$95,MATCH('3.LCIA'!HQ$8,Roundwood_transp._input!$D$1:$D$95,0),8),INDEX(Roundwood_transp._input!$D$1:$M$95,MATCH('3.LCIA'!HQ$8,Roundwood_transp._input!$D$1:$D$95,0),10))</f>
        <v>74.250727199999986</v>
      </c>
      <c r="HR12" s="29">
        <f>IF(ISNUMBER(INDEX(Roundwood_transp._input!$D$1:$M$95,MATCH('3.LCIA'!HR$8,Roundwood_transp._input!$D$1:$D$95,0),8)),INDEX(Roundwood_transp._input!$D$1:$M$95,MATCH('3.LCIA'!HR$8,Roundwood_transp._input!$D$1:$D$95,0),8),INDEX(Roundwood_transp._input!$D$1:$M$95,MATCH('3.LCIA'!HR$8,Roundwood_transp._input!$D$1:$D$95,0),10))</f>
        <v>74.250727199999986</v>
      </c>
      <c r="HS12" s="29">
        <f>IF(ISNUMBER(INDEX(Roundwood_transp._input!$D$1:$M$95,MATCH('3.LCIA'!HS$8,Roundwood_transp._input!$D$1:$D$95,0),8)),INDEX(Roundwood_transp._input!$D$1:$M$95,MATCH('3.LCIA'!HS$8,Roundwood_transp._input!$D$1:$D$95,0),8),INDEX(Roundwood_transp._input!$D$1:$M$95,MATCH('3.LCIA'!HS$8,Roundwood_transp._input!$D$1:$D$95,0),10))</f>
        <v>74.250727199999986</v>
      </c>
      <c r="HT12" s="29">
        <f>IF(ISNUMBER(INDEX(Roundwood_transp._input!$D$1:$M$95,MATCH('3.LCIA'!HT$8,Roundwood_transp._input!$D$1:$D$95,0),8)),INDEX(Roundwood_transp._input!$D$1:$M$95,MATCH('3.LCIA'!HT$8,Roundwood_transp._input!$D$1:$D$95,0),8),INDEX(Roundwood_transp._input!$D$1:$M$95,MATCH('3.LCIA'!HT$8,Roundwood_transp._input!$D$1:$D$95,0),10))</f>
        <v>74.250727199999986</v>
      </c>
      <c r="HU12" s="29">
        <f>IF(ISNUMBER(INDEX(Roundwood_transp._input!$D$1:$M$95,MATCH('3.LCIA'!HU$8,Roundwood_transp._input!$D$1:$D$95,0),8)),INDEX(Roundwood_transp._input!$D$1:$M$95,MATCH('3.LCIA'!HU$8,Roundwood_transp._input!$D$1:$D$95,0),8),INDEX(Roundwood_transp._input!$D$1:$M$95,MATCH('3.LCIA'!HU$8,Roundwood_transp._input!$D$1:$D$95,0),10))</f>
        <v>74.250727199999986</v>
      </c>
      <c r="HV12" s="29">
        <f>IF(ISNUMBER(INDEX(Roundwood_transp._input!$D$1:$M$95,MATCH('3.LCIA'!HV$8,Roundwood_transp._input!$D$1:$D$95,0),8)),INDEX(Roundwood_transp._input!$D$1:$M$95,MATCH('3.LCIA'!HV$8,Roundwood_transp._input!$D$1:$D$95,0),8),INDEX(Roundwood_transp._input!$D$1:$M$95,MATCH('3.LCIA'!HV$8,Roundwood_transp._input!$D$1:$D$95,0),10))</f>
        <v>74.250727199999986</v>
      </c>
      <c r="HW12" s="29">
        <f>IF(ISNUMBER(INDEX(Roundwood_transp._input!$D$1:$M$95,MATCH('3.LCIA'!HW$8,Roundwood_transp._input!$D$1:$D$95,0),8)),INDEX(Roundwood_transp._input!$D$1:$M$95,MATCH('3.LCIA'!HW$8,Roundwood_transp._input!$D$1:$D$95,0),8),INDEX(Roundwood_transp._input!$D$1:$M$95,MATCH('3.LCIA'!HW$8,Roundwood_transp._input!$D$1:$D$95,0),10))</f>
        <v>74.250727199999986</v>
      </c>
      <c r="HX12" s="29">
        <f>IF(ISNUMBER(INDEX(Roundwood_transp._input!$D$1:$M$95,MATCH('3.LCIA'!HX$8,Roundwood_transp._input!$D$1:$D$95,0),8)),INDEX(Roundwood_transp._input!$D$1:$M$95,MATCH('3.LCIA'!HX$8,Roundwood_transp._input!$D$1:$D$95,0),8),INDEX(Roundwood_transp._input!$D$1:$M$95,MATCH('3.LCIA'!HX$8,Roundwood_transp._input!$D$1:$D$95,0),10))</f>
        <v>78.043455000000009</v>
      </c>
      <c r="HY12" s="29">
        <f>IF(ISNUMBER(INDEX(Roundwood_transp._input!$D$1:$M$95,MATCH('3.LCIA'!HY$8,Roundwood_transp._input!$D$1:$D$95,0),8)),INDEX(Roundwood_transp._input!$D$1:$M$95,MATCH('3.LCIA'!HY$8,Roundwood_transp._input!$D$1:$D$95,0),8),INDEX(Roundwood_transp._input!$D$1:$M$95,MATCH('3.LCIA'!HY$8,Roundwood_transp._input!$D$1:$D$95,0),10))</f>
        <v>78.043455000000009</v>
      </c>
      <c r="HZ12" s="29">
        <f>IF(ISNUMBER(INDEX(Roundwood_transp._input!$D$1:$M$95,MATCH('3.LCIA'!HZ$8,Roundwood_transp._input!$D$1:$D$95,0),8)),INDEX(Roundwood_transp._input!$D$1:$M$95,MATCH('3.LCIA'!HZ$8,Roundwood_transp._input!$D$1:$D$95,0),8),INDEX(Roundwood_transp._input!$D$1:$M$95,MATCH('3.LCIA'!HZ$8,Roundwood_transp._input!$D$1:$D$95,0),10))</f>
        <v>78.043455000000009</v>
      </c>
      <c r="IA12" s="29">
        <f>IF(ISNUMBER(INDEX(Roundwood_transp._input!$D$1:$M$95,MATCH('3.LCIA'!IA$8,Roundwood_transp._input!$D$1:$D$95,0),8)),INDEX(Roundwood_transp._input!$D$1:$M$95,MATCH('3.LCIA'!IA$8,Roundwood_transp._input!$D$1:$D$95,0),8),INDEX(Roundwood_transp._input!$D$1:$M$95,MATCH('3.LCIA'!IA$8,Roundwood_transp._input!$D$1:$D$95,0),10))</f>
        <v>78.043455000000009</v>
      </c>
      <c r="IB12" s="29">
        <f>IF(ISNUMBER(INDEX(Roundwood_transp._input!$D$1:$M$95,MATCH('3.LCIA'!IB$8,Roundwood_transp._input!$D$1:$D$95,0),8)),INDEX(Roundwood_transp._input!$D$1:$M$95,MATCH('3.LCIA'!IB$8,Roundwood_transp._input!$D$1:$D$95,0),8),INDEX(Roundwood_transp._input!$D$1:$M$95,MATCH('3.LCIA'!IB$8,Roundwood_transp._input!$D$1:$D$95,0),10))</f>
        <v>78.043455000000009</v>
      </c>
      <c r="IC12" s="29">
        <f>IF(ISNUMBER(INDEX(Roundwood_transp._input!$D$1:$M$95,MATCH('3.LCIA'!IC$8,Roundwood_transp._input!$D$1:$D$95,0),8)),INDEX(Roundwood_transp._input!$D$1:$M$95,MATCH('3.LCIA'!IC$8,Roundwood_transp._input!$D$1:$D$95,0),8),INDEX(Roundwood_transp._input!$D$1:$M$95,MATCH('3.LCIA'!IC$8,Roundwood_transp._input!$D$1:$D$95,0),10))</f>
        <v>78.043455000000009</v>
      </c>
      <c r="ID12" s="29">
        <f>IF(ISNUMBER(INDEX(Roundwood_transp._input!$D$1:$M$95,MATCH('3.LCIA'!ID$8,Roundwood_transp._input!$D$1:$D$95,0),8)),INDEX(Roundwood_transp._input!$D$1:$M$95,MATCH('3.LCIA'!ID$8,Roundwood_transp._input!$D$1:$D$95,0),8),INDEX(Roundwood_transp._input!$D$1:$M$95,MATCH('3.LCIA'!ID$8,Roundwood_transp._input!$D$1:$D$95,0),10))</f>
        <v>78.043455000000009</v>
      </c>
      <c r="IE12" s="29">
        <f>IF(ISNUMBER(INDEX(Roundwood_transp._input!$D$1:$M$95,MATCH('3.LCIA'!IE$8,Roundwood_transp._input!$D$1:$D$95,0),8)),INDEX(Roundwood_transp._input!$D$1:$M$95,MATCH('3.LCIA'!IE$8,Roundwood_transp._input!$D$1:$D$95,0),8),INDEX(Roundwood_transp._input!$D$1:$M$95,MATCH('3.LCIA'!IE$8,Roundwood_transp._input!$D$1:$D$95,0),10))</f>
        <v>78.043455000000009</v>
      </c>
      <c r="IF12" s="29">
        <f>IF(ISNUMBER(INDEX(Roundwood_transp._input!$D$1:$M$95,MATCH('3.LCIA'!IF$8,Roundwood_transp._input!$D$1:$D$95,0),8)),INDEX(Roundwood_transp._input!$D$1:$M$95,MATCH('3.LCIA'!IF$8,Roundwood_transp._input!$D$1:$D$95,0),8),INDEX(Roundwood_transp._input!$D$1:$M$95,MATCH('3.LCIA'!IF$8,Roundwood_transp._input!$D$1:$D$95,0),10))</f>
        <v>78.043455000000009</v>
      </c>
      <c r="IG12" s="29">
        <f>IF(ISNUMBER(INDEX(Roundwood_transp._input!$D$1:$M$95,MATCH('3.LCIA'!IG$8,Roundwood_transp._input!$D$1:$D$95,0),8)),INDEX(Roundwood_transp._input!$D$1:$M$95,MATCH('3.LCIA'!IG$8,Roundwood_transp._input!$D$1:$D$95,0),8),INDEX(Roundwood_transp._input!$D$1:$M$95,MATCH('3.LCIA'!IG$8,Roundwood_transp._input!$D$1:$D$95,0),10))</f>
        <v>74.250727199999986</v>
      </c>
      <c r="IH12" s="29">
        <f>IF(ISNUMBER(INDEX(Roundwood_transp._input!$D$1:$M$95,MATCH('3.LCIA'!IH$8,Roundwood_transp._input!$D$1:$D$95,0),8)),INDEX(Roundwood_transp._input!$D$1:$M$95,MATCH('3.LCIA'!IH$8,Roundwood_transp._input!$D$1:$D$95,0),8),INDEX(Roundwood_transp._input!$D$1:$M$95,MATCH('3.LCIA'!IH$8,Roundwood_transp._input!$D$1:$D$95,0),10))</f>
        <v>74.250727199999986</v>
      </c>
      <c r="II12" s="29">
        <f>IF(ISNUMBER(INDEX(Roundwood_transp._input!$D$1:$M$95,MATCH('3.LCIA'!II$8,Roundwood_transp._input!$D$1:$D$95,0),8)),INDEX(Roundwood_transp._input!$D$1:$M$95,MATCH('3.LCIA'!II$8,Roundwood_transp._input!$D$1:$D$95,0),8),INDEX(Roundwood_transp._input!$D$1:$M$95,MATCH('3.LCIA'!II$8,Roundwood_transp._input!$D$1:$D$95,0),10))</f>
        <v>74.250727199999986</v>
      </c>
      <c r="IJ12" s="29">
        <f>IF(ISNUMBER(INDEX(Roundwood_transp._input!$D$1:$M$95,MATCH('3.LCIA'!IJ$8,Roundwood_transp._input!$D$1:$D$95,0),8)),INDEX(Roundwood_transp._input!$D$1:$M$95,MATCH('3.LCIA'!IJ$8,Roundwood_transp._input!$D$1:$D$95,0),8),INDEX(Roundwood_transp._input!$D$1:$M$95,MATCH('3.LCIA'!IJ$8,Roundwood_transp._input!$D$1:$D$95,0),10))</f>
        <v>74.250727199999986</v>
      </c>
      <c r="IK12" s="29">
        <f>IF(ISNUMBER(INDEX(Roundwood_transp._input!$D$1:$M$95,MATCH('3.LCIA'!IK$8,Roundwood_transp._input!$D$1:$D$95,0),8)),INDEX(Roundwood_transp._input!$D$1:$M$95,MATCH('3.LCIA'!IK$8,Roundwood_transp._input!$D$1:$D$95,0),8),INDEX(Roundwood_transp._input!$D$1:$M$95,MATCH('3.LCIA'!IK$8,Roundwood_transp._input!$D$1:$D$95,0),10))</f>
        <v>74.250727199999986</v>
      </c>
      <c r="IL12" s="29">
        <f>IF(ISNUMBER(INDEX(Roundwood_transp._input!$D$1:$M$95,MATCH('3.LCIA'!IL$8,Roundwood_transp._input!$D$1:$D$95,0),8)),INDEX(Roundwood_transp._input!$D$1:$M$95,MATCH('3.LCIA'!IL$8,Roundwood_transp._input!$D$1:$D$95,0),8),INDEX(Roundwood_transp._input!$D$1:$M$95,MATCH('3.LCIA'!IL$8,Roundwood_transp._input!$D$1:$D$95,0),10))</f>
        <v>74.250727199999986</v>
      </c>
      <c r="IM12" s="29">
        <f>IF(ISNUMBER(INDEX(Roundwood_transp._input!$D$1:$M$95,MATCH('3.LCIA'!IM$8,Roundwood_transp._input!$D$1:$D$95,0),8)),INDEX(Roundwood_transp._input!$D$1:$M$95,MATCH('3.LCIA'!IM$8,Roundwood_transp._input!$D$1:$D$95,0),8),INDEX(Roundwood_transp._input!$D$1:$M$95,MATCH('3.LCIA'!IM$8,Roundwood_transp._input!$D$1:$D$95,0),10))</f>
        <v>74.250727199999986</v>
      </c>
      <c r="IN12" s="29">
        <f>IF(ISNUMBER(INDEX(Roundwood_transp._input!$D$1:$M$95,MATCH('3.LCIA'!IN$8,Roundwood_transp._input!$D$1:$D$95,0),8)),INDEX(Roundwood_transp._input!$D$1:$M$95,MATCH('3.LCIA'!IN$8,Roundwood_transp._input!$D$1:$D$95,0),8),INDEX(Roundwood_transp._input!$D$1:$M$95,MATCH('3.LCIA'!IN$8,Roundwood_transp._input!$D$1:$D$95,0),10))</f>
        <v>74.250727199999986</v>
      </c>
      <c r="IO12" s="29">
        <f>IF(ISNUMBER(INDEX(Roundwood_transp._input!$D$1:$M$95,MATCH('3.LCIA'!IO$8,Roundwood_transp._input!$D$1:$D$95,0),8)),INDEX(Roundwood_transp._input!$D$1:$M$95,MATCH('3.LCIA'!IO$8,Roundwood_transp._input!$D$1:$D$95,0),8),INDEX(Roundwood_transp._input!$D$1:$M$95,MATCH('3.LCIA'!IO$8,Roundwood_transp._input!$D$1:$D$95,0),10))</f>
        <v>74.250727199999986</v>
      </c>
      <c r="IP12" s="29">
        <f>IF(ISNUMBER(INDEX(Roundwood_transp._input!$D$1:$M$95,MATCH('3.LCIA'!IP$8,Roundwood_transp._input!$D$1:$D$95,0),8)),INDEX(Roundwood_transp._input!$D$1:$M$95,MATCH('3.LCIA'!IP$8,Roundwood_transp._input!$D$1:$D$95,0),8),INDEX(Roundwood_transp._input!$D$1:$M$95,MATCH('3.LCIA'!IP$8,Roundwood_transp._input!$D$1:$D$95,0),10))</f>
        <v>70.917599999999993</v>
      </c>
      <c r="IQ12" s="29">
        <f>IF(ISNUMBER(INDEX(Roundwood_transp._input!$D$1:$M$95,MATCH('3.LCIA'!IQ$8,Roundwood_transp._input!$D$1:$D$95,0),8)),INDEX(Roundwood_transp._input!$D$1:$M$95,MATCH('3.LCIA'!IQ$8,Roundwood_transp._input!$D$1:$D$95,0),8),INDEX(Roundwood_transp._input!$D$1:$M$95,MATCH('3.LCIA'!IQ$8,Roundwood_transp._input!$D$1:$D$95,0),10))</f>
        <v>70.917599999999993</v>
      </c>
      <c r="IR12" s="29">
        <f>IF(ISNUMBER(INDEX(Roundwood_transp._input!$D$1:$M$95,MATCH('3.LCIA'!IR$8,Roundwood_transp._input!$D$1:$D$95,0),8)),INDEX(Roundwood_transp._input!$D$1:$M$95,MATCH('3.LCIA'!IR$8,Roundwood_transp._input!$D$1:$D$95,0),8),INDEX(Roundwood_transp._input!$D$1:$M$95,MATCH('3.LCIA'!IR$8,Roundwood_transp._input!$D$1:$D$95,0),10))</f>
        <v>70.917599999999993</v>
      </c>
      <c r="IS12" s="29">
        <f>IF(ISNUMBER(INDEX(Roundwood_transp._input!$D$1:$M$95,MATCH('3.LCIA'!IS$8,Roundwood_transp._input!$D$1:$D$95,0),8)),INDEX(Roundwood_transp._input!$D$1:$M$95,MATCH('3.LCIA'!IS$8,Roundwood_transp._input!$D$1:$D$95,0),8),INDEX(Roundwood_transp._input!$D$1:$M$95,MATCH('3.LCIA'!IS$8,Roundwood_transp._input!$D$1:$D$95,0),10))</f>
        <v>70.917599999999993</v>
      </c>
      <c r="IT12" s="29">
        <f>IF(ISNUMBER(INDEX(Roundwood_transp._input!$D$1:$M$95,MATCH('3.LCIA'!IT$8,Roundwood_transp._input!$D$1:$D$95,0),8)),INDEX(Roundwood_transp._input!$D$1:$M$95,MATCH('3.LCIA'!IT$8,Roundwood_transp._input!$D$1:$D$95,0),8),INDEX(Roundwood_transp._input!$D$1:$M$95,MATCH('3.LCIA'!IT$8,Roundwood_transp._input!$D$1:$D$95,0),10))</f>
        <v>70.917599999999993</v>
      </c>
      <c r="IU12" s="29">
        <f>IF(ISNUMBER(INDEX(Roundwood_transp._input!$D$1:$M$95,MATCH('3.LCIA'!IU$8,Roundwood_transp._input!$D$1:$D$95,0),8)),INDEX(Roundwood_transp._input!$D$1:$M$95,MATCH('3.LCIA'!IU$8,Roundwood_transp._input!$D$1:$D$95,0),8),INDEX(Roundwood_transp._input!$D$1:$M$95,MATCH('3.LCIA'!IU$8,Roundwood_transp._input!$D$1:$D$95,0),10))</f>
        <v>70.917599999999993</v>
      </c>
      <c r="IV12" s="29">
        <f>IF(ISNUMBER(INDEX(Roundwood_transp._input!$D$1:$M$95,MATCH('3.LCIA'!IV$8,Roundwood_transp._input!$D$1:$D$95,0),8)),INDEX(Roundwood_transp._input!$D$1:$M$95,MATCH('3.LCIA'!IV$8,Roundwood_transp._input!$D$1:$D$95,0),8),INDEX(Roundwood_transp._input!$D$1:$M$95,MATCH('3.LCIA'!IV$8,Roundwood_transp._input!$D$1:$D$95,0),10))</f>
        <v>70.917599999999993</v>
      </c>
      <c r="IW12" s="29">
        <f>IF(ISNUMBER(INDEX(Roundwood_transp._input!$D$1:$M$95,MATCH('3.LCIA'!IW$8,Roundwood_transp._input!$D$1:$D$95,0),8)),INDEX(Roundwood_transp._input!$D$1:$M$95,MATCH('3.LCIA'!IW$8,Roundwood_transp._input!$D$1:$D$95,0),8),INDEX(Roundwood_transp._input!$D$1:$M$95,MATCH('3.LCIA'!IW$8,Roundwood_transp._input!$D$1:$D$95,0),10))</f>
        <v>70.917599999999993</v>
      </c>
      <c r="IX12" s="29">
        <f>IF(ISNUMBER(INDEX(Roundwood_transp._input!$D$1:$M$95,MATCH('3.LCIA'!IX$8,Roundwood_transp._input!$D$1:$D$95,0),8)),INDEX(Roundwood_transp._input!$D$1:$M$95,MATCH('3.LCIA'!IX$8,Roundwood_transp._input!$D$1:$D$95,0),8),INDEX(Roundwood_transp._input!$D$1:$M$95,MATCH('3.LCIA'!IX$8,Roundwood_transp._input!$D$1:$D$95,0),10))</f>
        <v>70.917599999999993</v>
      </c>
      <c r="IY12" s="29">
        <f>IF(ISNUMBER(INDEX(Roundwood_transp._input!$D$1:$M$95,MATCH('3.LCIA'!IY$8,Roundwood_transp._input!$D$1:$D$95,0),8)),INDEX(Roundwood_transp._input!$D$1:$M$95,MATCH('3.LCIA'!IY$8,Roundwood_transp._input!$D$1:$D$95,0),8),INDEX(Roundwood_transp._input!$D$1:$M$95,MATCH('3.LCIA'!IY$8,Roundwood_transp._input!$D$1:$D$95,0),10))</f>
        <v>74.327100000000002</v>
      </c>
      <c r="IZ12" s="29">
        <f>IF(ISNUMBER(INDEX(Roundwood_transp._input!$D$1:$M$95,MATCH('3.LCIA'!IZ$8,Roundwood_transp._input!$D$1:$D$95,0),8)),INDEX(Roundwood_transp._input!$D$1:$M$95,MATCH('3.LCIA'!IZ$8,Roundwood_transp._input!$D$1:$D$95,0),8),INDEX(Roundwood_transp._input!$D$1:$M$95,MATCH('3.LCIA'!IZ$8,Roundwood_transp._input!$D$1:$D$95,0),10))</f>
        <v>74.327100000000002</v>
      </c>
      <c r="JA12" s="29">
        <f>IF(ISNUMBER(INDEX(Roundwood_transp._input!$D$1:$M$95,MATCH('3.LCIA'!JA$8,Roundwood_transp._input!$D$1:$D$95,0),8)),INDEX(Roundwood_transp._input!$D$1:$M$95,MATCH('3.LCIA'!JA$8,Roundwood_transp._input!$D$1:$D$95,0),8),INDEX(Roundwood_transp._input!$D$1:$M$95,MATCH('3.LCIA'!JA$8,Roundwood_transp._input!$D$1:$D$95,0),10))</f>
        <v>74.327100000000002</v>
      </c>
      <c r="JB12" s="29">
        <f>IF(ISNUMBER(INDEX(Roundwood_transp._input!$D$1:$M$95,MATCH('3.LCIA'!JB$8,Roundwood_transp._input!$D$1:$D$95,0),8)),INDEX(Roundwood_transp._input!$D$1:$M$95,MATCH('3.LCIA'!JB$8,Roundwood_transp._input!$D$1:$D$95,0),8),INDEX(Roundwood_transp._input!$D$1:$M$95,MATCH('3.LCIA'!JB$8,Roundwood_transp._input!$D$1:$D$95,0),10))</f>
        <v>74.327100000000002</v>
      </c>
      <c r="JC12" s="29">
        <f>IF(ISNUMBER(INDEX(Roundwood_transp._input!$D$1:$M$95,MATCH('3.LCIA'!JC$8,Roundwood_transp._input!$D$1:$D$95,0),8)),INDEX(Roundwood_transp._input!$D$1:$M$95,MATCH('3.LCIA'!JC$8,Roundwood_transp._input!$D$1:$D$95,0),8),INDEX(Roundwood_transp._input!$D$1:$M$95,MATCH('3.LCIA'!JC$8,Roundwood_transp._input!$D$1:$D$95,0),10))</f>
        <v>74.327100000000002</v>
      </c>
      <c r="JD12" s="29">
        <f>IF(ISNUMBER(INDEX(Roundwood_transp._input!$D$1:$M$95,MATCH('3.LCIA'!JD$8,Roundwood_transp._input!$D$1:$D$95,0),8)),INDEX(Roundwood_transp._input!$D$1:$M$95,MATCH('3.LCIA'!JD$8,Roundwood_transp._input!$D$1:$D$95,0),8),INDEX(Roundwood_transp._input!$D$1:$M$95,MATCH('3.LCIA'!JD$8,Roundwood_transp._input!$D$1:$D$95,0),10))</f>
        <v>74.327100000000002</v>
      </c>
      <c r="JE12" s="29">
        <f>IF(ISNUMBER(INDEX(Roundwood_transp._input!$D$1:$M$95,MATCH('3.LCIA'!JE$8,Roundwood_transp._input!$D$1:$D$95,0),8)),INDEX(Roundwood_transp._input!$D$1:$M$95,MATCH('3.LCIA'!JE$8,Roundwood_transp._input!$D$1:$D$95,0),8),INDEX(Roundwood_transp._input!$D$1:$M$95,MATCH('3.LCIA'!JE$8,Roundwood_transp._input!$D$1:$D$95,0),10))</f>
        <v>74.327100000000002</v>
      </c>
      <c r="JF12" s="29">
        <f>IF(ISNUMBER(INDEX(Roundwood_transp._input!$D$1:$M$95,MATCH('3.LCIA'!JF$8,Roundwood_transp._input!$D$1:$D$95,0),8)),INDEX(Roundwood_transp._input!$D$1:$M$95,MATCH('3.LCIA'!JF$8,Roundwood_transp._input!$D$1:$D$95,0),8),INDEX(Roundwood_transp._input!$D$1:$M$95,MATCH('3.LCIA'!JF$8,Roundwood_transp._input!$D$1:$D$95,0),10))</f>
        <v>74.327100000000002</v>
      </c>
      <c r="JG12" s="29">
        <f>IF(ISNUMBER(INDEX(Roundwood_transp._input!$D$1:$M$95,MATCH('3.LCIA'!JG$8,Roundwood_transp._input!$D$1:$D$95,0),8)),INDEX(Roundwood_transp._input!$D$1:$M$95,MATCH('3.LCIA'!JG$8,Roundwood_transp._input!$D$1:$D$95,0),8),INDEX(Roundwood_transp._input!$D$1:$M$95,MATCH('3.LCIA'!JG$8,Roundwood_transp._input!$D$1:$D$95,0),10))</f>
        <v>74.327100000000002</v>
      </c>
      <c r="JH12" s="29">
        <f>IF(ISNUMBER(INDEX(Roundwood_transp._input!$D$1:$M$95,MATCH('3.LCIA'!JH$8,Roundwood_transp._input!$D$1:$D$95,0),8)),INDEX(Roundwood_transp._input!$D$1:$M$95,MATCH('3.LCIA'!JH$8,Roundwood_transp._input!$D$1:$D$95,0),8),INDEX(Roundwood_transp._input!$D$1:$M$95,MATCH('3.LCIA'!JH$8,Roundwood_transp._input!$D$1:$D$95,0),10))</f>
        <v>70.917599999999993</v>
      </c>
      <c r="JI12" s="29">
        <f>IF(ISNUMBER(INDEX(Roundwood_transp._input!$D$1:$M$95,MATCH('3.LCIA'!JI$8,Roundwood_transp._input!$D$1:$D$95,0),8)),INDEX(Roundwood_transp._input!$D$1:$M$95,MATCH('3.LCIA'!JI$8,Roundwood_transp._input!$D$1:$D$95,0),8),INDEX(Roundwood_transp._input!$D$1:$M$95,MATCH('3.LCIA'!JI$8,Roundwood_transp._input!$D$1:$D$95,0),10))</f>
        <v>70.917599999999993</v>
      </c>
      <c r="JJ12" s="29">
        <f>IF(ISNUMBER(INDEX(Roundwood_transp._input!$D$1:$M$95,MATCH('3.LCIA'!JJ$8,Roundwood_transp._input!$D$1:$D$95,0),8)),INDEX(Roundwood_transp._input!$D$1:$M$95,MATCH('3.LCIA'!JJ$8,Roundwood_transp._input!$D$1:$D$95,0),8),INDEX(Roundwood_transp._input!$D$1:$M$95,MATCH('3.LCIA'!JJ$8,Roundwood_transp._input!$D$1:$D$95,0),10))</f>
        <v>70.917599999999993</v>
      </c>
      <c r="JK12" s="29">
        <f>IF(ISNUMBER(INDEX(Roundwood_transp._input!$D$1:$M$95,MATCH('3.LCIA'!JK$8,Roundwood_transp._input!$D$1:$D$95,0),8)),INDEX(Roundwood_transp._input!$D$1:$M$95,MATCH('3.LCIA'!JK$8,Roundwood_transp._input!$D$1:$D$95,0),8),INDEX(Roundwood_transp._input!$D$1:$M$95,MATCH('3.LCIA'!JK$8,Roundwood_transp._input!$D$1:$D$95,0),10))</f>
        <v>70.917599999999993</v>
      </c>
      <c r="JL12" s="29">
        <f>IF(ISNUMBER(INDEX(Roundwood_transp._input!$D$1:$M$95,MATCH('3.LCIA'!JL$8,Roundwood_transp._input!$D$1:$D$95,0),8)),INDEX(Roundwood_transp._input!$D$1:$M$95,MATCH('3.LCIA'!JL$8,Roundwood_transp._input!$D$1:$D$95,0),8),INDEX(Roundwood_transp._input!$D$1:$M$95,MATCH('3.LCIA'!JL$8,Roundwood_transp._input!$D$1:$D$95,0),10))</f>
        <v>70.917599999999993</v>
      </c>
      <c r="JM12" s="29">
        <f>IF(ISNUMBER(INDEX(Roundwood_transp._input!$D$1:$M$95,MATCH('3.LCIA'!JM$8,Roundwood_transp._input!$D$1:$D$95,0),8)),INDEX(Roundwood_transp._input!$D$1:$M$95,MATCH('3.LCIA'!JM$8,Roundwood_transp._input!$D$1:$D$95,0),8),INDEX(Roundwood_transp._input!$D$1:$M$95,MATCH('3.LCIA'!JM$8,Roundwood_transp._input!$D$1:$D$95,0),10))</f>
        <v>70.917599999999993</v>
      </c>
      <c r="JN12" s="29">
        <f>IF(ISNUMBER(INDEX(Roundwood_transp._input!$D$1:$M$95,MATCH('3.LCIA'!JN$8,Roundwood_transp._input!$D$1:$D$95,0),8)),INDEX(Roundwood_transp._input!$D$1:$M$95,MATCH('3.LCIA'!JN$8,Roundwood_transp._input!$D$1:$D$95,0),8),INDEX(Roundwood_transp._input!$D$1:$M$95,MATCH('3.LCIA'!JN$8,Roundwood_transp._input!$D$1:$D$95,0),10))</f>
        <v>70.917599999999993</v>
      </c>
      <c r="JO12" s="29">
        <f>IF(ISNUMBER(INDEX(Roundwood_transp._input!$D$1:$M$95,MATCH('3.LCIA'!JO$8,Roundwood_transp._input!$D$1:$D$95,0),8)),INDEX(Roundwood_transp._input!$D$1:$M$95,MATCH('3.LCIA'!JO$8,Roundwood_transp._input!$D$1:$D$95,0),8),INDEX(Roundwood_transp._input!$D$1:$M$95,MATCH('3.LCIA'!JO$8,Roundwood_transp._input!$D$1:$D$95,0),10))</f>
        <v>70.917599999999993</v>
      </c>
      <c r="JP12" s="29">
        <f>IF(ISNUMBER(INDEX(Roundwood_transp._input!$D$1:$M$95,MATCH('3.LCIA'!JP$8,Roundwood_transp._input!$D$1:$D$95,0),8)),INDEX(Roundwood_transp._input!$D$1:$M$95,MATCH('3.LCIA'!JP$8,Roundwood_transp._input!$D$1:$D$95,0),8),INDEX(Roundwood_transp._input!$D$1:$M$95,MATCH('3.LCIA'!JP$8,Roundwood_transp._input!$D$1:$D$95,0),10))</f>
        <v>70.917599999999993</v>
      </c>
      <c r="JQ12" s="29">
        <f>IF(ISNUMBER(INDEX(Roundwood_transp._input!$D$1:$M$95,MATCH('3.LCIA'!JQ$8,Roundwood_transp._input!$D$1:$D$95,0),8)),INDEX(Roundwood_transp._input!$D$1:$M$95,MATCH('3.LCIA'!JQ$8,Roundwood_transp._input!$D$1:$D$95,0),8),INDEX(Roundwood_transp._input!$D$1:$M$95,MATCH('3.LCIA'!JQ$8,Roundwood_transp._input!$D$1:$D$95,0),10))</f>
        <v>62.273639999999993</v>
      </c>
      <c r="JR12" s="29">
        <f>IF(ISNUMBER(INDEX(Roundwood_transp._input!$D$1:$M$95,MATCH('3.LCIA'!JR$8,Roundwood_transp._input!$D$1:$D$95,0),8)),INDEX(Roundwood_transp._input!$D$1:$M$95,MATCH('3.LCIA'!JR$8,Roundwood_transp._input!$D$1:$D$95,0),8),INDEX(Roundwood_transp._input!$D$1:$M$95,MATCH('3.LCIA'!JR$8,Roundwood_transp._input!$D$1:$D$95,0),10))</f>
        <v>62.273639999999993</v>
      </c>
      <c r="JS12" s="29">
        <f>IF(ISNUMBER(INDEX(Roundwood_transp._input!$D$1:$M$95,MATCH('3.LCIA'!JS$8,Roundwood_transp._input!$D$1:$D$95,0),8)),INDEX(Roundwood_transp._input!$D$1:$M$95,MATCH('3.LCIA'!JS$8,Roundwood_transp._input!$D$1:$D$95,0),8),INDEX(Roundwood_transp._input!$D$1:$M$95,MATCH('3.LCIA'!JS$8,Roundwood_transp._input!$D$1:$D$95,0),10))</f>
        <v>62.273639999999993</v>
      </c>
      <c r="JT12" s="29">
        <f>IF(ISNUMBER(INDEX(Roundwood_transp._input!$D$1:$M$95,MATCH('3.LCIA'!JT$8,Roundwood_transp._input!$D$1:$D$95,0),8)),INDEX(Roundwood_transp._input!$D$1:$M$95,MATCH('3.LCIA'!JT$8,Roundwood_transp._input!$D$1:$D$95,0),8),INDEX(Roundwood_transp._input!$D$1:$M$95,MATCH('3.LCIA'!JT$8,Roundwood_transp._input!$D$1:$D$95,0),10))</f>
        <v>62.273639999999993</v>
      </c>
      <c r="JU12" s="29">
        <f>IF(ISNUMBER(INDEX(Roundwood_transp._input!$D$1:$M$95,MATCH('3.LCIA'!JU$8,Roundwood_transp._input!$D$1:$D$95,0),8)),INDEX(Roundwood_transp._input!$D$1:$M$95,MATCH('3.LCIA'!JU$8,Roundwood_transp._input!$D$1:$D$95,0),8),INDEX(Roundwood_transp._input!$D$1:$M$95,MATCH('3.LCIA'!JU$8,Roundwood_transp._input!$D$1:$D$95,0),10))</f>
        <v>62.273639999999993</v>
      </c>
      <c r="JV12" s="29">
        <f>IF(ISNUMBER(INDEX(Roundwood_transp._input!$D$1:$M$95,MATCH('3.LCIA'!JV$8,Roundwood_transp._input!$D$1:$D$95,0),8)),INDEX(Roundwood_transp._input!$D$1:$M$95,MATCH('3.LCIA'!JV$8,Roundwood_transp._input!$D$1:$D$95,0),8),INDEX(Roundwood_transp._input!$D$1:$M$95,MATCH('3.LCIA'!JV$8,Roundwood_transp._input!$D$1:$D$95,0),10))</f>
        <v>62.273639999999993</v>
      </c>
      <c r="JW12" s="29">
        <f>IF(ISNUMBER(INDEX(Roundwood_transp._input!$D$1:$M$95,MATCH('3.LCIA'!JW$8,Roundwood_transp._input!$D$1:$D$95,0),8)),INDEX(Roundwood_transp._input!$D$1:$M$95,MATCH('3.LCIA'!JW$8,Roundwood_transp._input!$D$1:$D$95,0),8),INDEX(Roundwood_transp._input!$D$1:$M$95,MATCH('3.LCIA'!JW$8,Roundwood_transp._input!$D$1:$D$95,0),10))</f>
        <v>62.273639999999993</v>
      </c>
      <c r="JX12" s="29">
        <f>IF(ISNUMBER(INDEX(Roundwood_transp._input!$D$1:$M$95,MATCH('3.LCIA'!JX$8,Roundwood_transp._input!$D$1:$D$95,0),8)),INDEX(Roundwood_transp._input!$D$1:$M$95,MATCH('3.LCIA'!JX$8,Roundwood_transp._input!$D$1:$D$95,0),8),INDEX(Roundwood_transp._input!$D$1:$M$95,MATCH('3.LCIA'!JX$8,Roundwood_transp._input!$D$1:$D$95,0),10))</f>
        <v>62.273639999999993</v>
      </c>
      <c r="JY12" s="29">
        <f>IF(ISNUMBER(INDEX(Roundwood_transp._input!$D$1:$M$95,MATCH('3.LCIA'!JY$8,Roundwood_transp._input!$D$1:$D$95,0),8)),INDEX(Roundwood_transp._input!$D$1:$M$95,MATCH('3.LCIA'!JY$8,Roundwood_transp._input!$D$1:$D$95,0),8),INDEX(Roundwood_transp._input!$D$1:$M$95,MATCH('3.LCIA'!JY$8,Roundwood_transp._input!$D$1:$D$95,0),10))</f>
        <v>62.273639999999993</v>
      </c>
      <c r="JZ12" s="29">
        <f>IF(ISNUMBER(INDEX(Roundwood_transp._input!$D$1:$M$95,MATCH('3.LCIA'!JZ$8,Roundwood_transp._input!$D$1:$D$95,0),8)),INDEX(Roundwood_transp._input!$D$1:$M$95,MATCH('3.LCIA'!JZ$8,Roundwood_transp._input!$D$1:$D$95,0),8),INDEX(Roundwood_transp._input!$D$1:$M$95,MATCH('3.LCIA'!JZ$8,Roundwood_transp._input!$D$1:$D$95,0),10))</f>
        <v>64.955280000000002</v>
      </c>
      <c r="KA12" s="29">
        <f>IF(ISNUMBER(INDEX(Roundwood_transp._input!$D$1:$M$95,MATCH('3.LCIA'!KA$8,Roundwood_transp._input!$D$1:$D$95,0),8)),INDEX(Roundwood_transp._input!$D$1:$M$95,MATCH('3.LCIA'!KA$8,Roundwood_transp._input!$D$1:$D$95,0),8),INDEX(Roundwood_transp._input!$D$1:$M$95,MATCH('3.LCIA'!KA$8,Roundwood_transp._input!$D$1:$D$95,0),10))</f>
        <v>64.955280000000002</v>
      </c>
      <c r="KB12" s="29">
        <f>IF(ISNUMBER(INDEX(Roundwood_transp._input!$D$1:$M$95,MATCH('3.LCIA'!KB$8,Roundwood_transp._input!$D$1:$D$95,0),8)),INDEX(Roundwood_transp._input!$D$1:$M$95,MATCH('3.LCIA'!KB$8,Roundwood_transp._input!$D$1:$D$95,0),8),INDEX(Roundwood_transp._input!$D$1:$M$95,MATCH('3.LCIA'!KB$8,Roundwood_transp._input!$D$1:$D$95,0),10))</f>
        <v>64.955280000000002</v>
      </c>
      <c r="KC12" s="29">
        <f>IF(ISNUMBER(INDEX(Roundwood_transp._input!$D$1:$M$95,MATCH('3.LCIA'!KC$8,Roundwood_transp._input!$D$1:$D$95,0),8)),INDEX(Roundwood_transp._input!$D$1:$M$95,MATCH('3.LCIA'!KC$8,Roundwood_transp._input!$D$1:$D$95,0),8),INDEX(Roundwood_transp._input!$D$1:$M$95,MATCH('3.LCIA'!KC$8,Roundwood_transp._input!$D$1:$D$95,0),10))</f>
        <v>64.955280000000002</v>
      </c>
      <c r="KD12" s="29">
        <f>IF(ISNUMBER(INDEX(Roundwood_transp._input!$D$1:$M$95,MATCH('3.LCIA'!KD$8,Roundwood_transp._input!$D$1:$D$95,0),8)),INDEX(Roundwood_transp._input!$D$1:$M$95,MATCH('3.LCIA'!KD$8,Roundwood_transp._input!$D$1:$D$95,0),8),INDEX(Roundwood_transp._input!$D$1:$M$95,MATCH('3.LCIA'!KD$8,Roundwood_transp._input!$D$1:$D$95,0),10))</f>
        <v>64.955280000000002</v>
      </c>
      <c r="KE12" s="29">
        <f>IF(ISNUMBER(INDEX(Roundwood_transp._input!$D$1:$M$95,MATCH('3.LCIA'!KE$8,Roundwood_transp._input!$D$1:$D$95,0),8)),INDEX(Roundwood_transp._input!$D$1:$M$95,MATCH('3.LCIA'!KE$8,Roundwood_transp._input!$D$1:$D$95,0),8),INDEX(Roundwood_transp._input!$D$1:$M$95,MATCH('3.LCIA'!KE$8,Roundwood_transp._input!$D$1:$D$95,0),10))</f>
        <v>64.955280000000002</v>
      </c>
      <c r="KF12" s="29">
        <f>IF(ISNUMBER(INDEX(Roundwood_transp._input!$D$1:$M$95,MATCH('3.LCIA'!KF$8,Roundwood_transp._input!$D$1:$D$95,0),8)),INDEX(Roundwood_transp._input!$D$1:$M$95,MATCH('3.LCIA'!KF$8,Roundwood_transp._input!$D$1:$D$95,0),8),INDEX(Roundwood_transp._input!$D$1:$M$95,MATCH('3.LCIA'!KF$8,Roundwood_transp._input!$D$1:$D$95,0),10))</f>
        <v>64.955280000000002</v>
      </c>
      <c r="KG12" s="29">
        <f>IF(ISNUMBER(INDEX(Roundwood_transp._input!$D$1:$M$95,MATCH('3.LCIA'!KG$8,Roundwood_transp._input!$D$1:$D$95,0),8)),INDEX(Roundwood_transp._input!$D$1:$M$95,MATCH('3.LCIA'!KG$8,Roundwood_transp._input!$D$1:$D$95,0),8),INDEX(Roundwood_transp._input!$D$1:$M$95,MATCH('3.LCIA'!KG$8,Roundwood_transp._input!$D$1:$D$95,0),10))</f>
        <v>64.955280000000002</v>
      </c>
      <c r="KH12" s="29">
        <f>IF(ISNUMBER(INDEX(Roundwood_transp._input!$D$1:$M$95,MATCH('3.LCIA'!KH$8,Roundwood_transp._input!$D$1:$D$95,0),8)),INDEX(Roundwood_transp._input!$D$1:$M$95,MATCH('3.LCIA'!KH$8,Roundwood_transp._input!$D$1:$D$95,0),8),INDEX(Roundwood_transp._input!$D$1:$M$95,MATCH('3.LCIA'!KH$8,Roundwood_transp._input!$D$1:$D$95,0),10))</f>
        <v>64.955280000000002</v>
      </c>
      <c r="KI12" s="29">
        <f>IF(ISNUMBER(INDEX(Roundwood_transp._input!$D$1:$M$95,MATCH('3.LCIA'!KI$8,Roundwood_transp._input!$D$1:$D$95,0),8)),INDEX(Roundwood_transp._input!$D$1:$M$95,MATCH('3.LCIA'!KI$8,Roundwood_transp._input!$D$1:$D$95,0),8),INDEX(Roundwood_transp._input!$D$1:$M$95,MATCH('3.LCIA'!KI$8,Roundwood_transp._input!$D$1:$D$95,0),10))</f>
        <v>62.273639999999993</v>
      </c>
      <c r="KJ12" s="29">
        <f>IF(ISNUMBER(INDEX(Roundwood_transp._input!$D$1:$M$95,MATCH('3.LCIA'!KJ$8,Roundwood_transp._input!$D$1:$D$95,0),8)),INDEX(Roundwood_transp._input!$D$1:$M$95,MATCH('3.LCIA'!KJ$8,Roundwood_transp._input!$D$1:$D$95,0),8),INDEX(Roundwood_transp._input!$D$1:$M$95,MATCH('3.LCIA'!KJ$8,Roundwood_transp._input!$D$1:$D$95,0),10))</f>
        <v>62.273639999999993</v>
      </c>
      <c r="KK12" s="29">
        <f>IF(ISNUMBER(INDEX(Roundwood_transp._input!$D$1:$M$95,MATCH('3.LCIA'!KK$8,Roundwood_transp._input!$D$1:$D$95,0),8)),INDEX(Roundwood_transp._input!$D$1:$M$95,MATCH('3.LCIA'!KK$8,Roundwood_transp._input!$D$1:$D$95,0),8),INDEX(Roundwood_transp._input!$D$1:$M$95,MATCH('3.LCIA'!KK$8,Roundwood_transp._input!$D$1:$D$95,0),10))</f>
        <v>62.273639999999993</v>
      </c>
      <c r="KL12" s="29">
        <f>IF(ISNUMBER(INDEX(Roundwood_transp._input!$D$1:$M$95,MATCH('3.LCIA'!KL$8,Roundwood_transp._input!$D$1:$D$95,0),8)),INDEX(Roundwood_transp._input!$D$1:$M$95,MATCH('3.LCIA'!KL$8,Roundwood_transp._input!$D$1:$D$95,0),8),INDEX(Roundwood_transp._input!$D$1:$M$95,MATCH('3.LCIA'!KL$8,Roundwood_transp._input!$D$1:$D$95,0),10))</f>
        <v>62.273639999999993</v>
      </c>
      <c r="KM12" s="29">
        <f>IF(ISNUMBER(INDEX(Roundwood_transp._input!$D$1:$M$95,MATCH('3.LCIA'!KM$8,Roundwood_transp._input!$D$1:$D$95,0),8)),INDEX(Roundwood_transp._input!$D$1:$M$95,MATCH('3.LCIA'!KM$8,Roundwood_transp._input!$D$1:$D$95,0),8),INDEX(Roundwood_transp._input!$D$1:$M$95,MATCH('3.LCIA'!KM$8,Roundwood_transp._input!$D$1:$D$95,0),10))</f>
        <v>62.273639999999993</v>
      </c>
      <c r="KN12" s="29">
        <f>IF(ISNUMBER(INDEX(Roundwood_transp._input!$D$1:$M$95,MATCH('3.LCIA'!KN$8,Roundwood_transp._input!$D$1:$D$95,0),8)),INDEX(Roundwood_transp._input!$D$1:$M$95,MATCH('3.LCIA'!KN$8,Roundwood_transp._input!$D$1:$D$95,0),8),INDEX(Roundwood_transp._input!$D$1:$M$95,MATCH('3.LCIA'!KN$8,Roundwood_transp._input!$D$1:$D$95,0),10))</f>
        <v>62.273639999999993</v>
      </c>
      <c r="KO12" s="29">
        <f>IF(ISNUMBER(INDEX(Roundwood_transp._input!$D$1:$M$95,MATCH('3.LCIA'!KO$8,Roundwood_transp._input!$D$1:$D$95,0),8)),INDEX(Roundwood_transp._input!$D$1:$M$95,MATCH('3.LCIA'!KO$8,Roundwood_transp._input!$D$1:$D$95,0),8),INDEX(Roundwood_transp._input!$D$1:$M$95,MATCH('3.LCIA'!KO$8,Roundwood_transp._input!$D$1:$D$95,0),10))</f>
        <v>62.273639999999993</v>
      </c>
      <c r="KP12" s="29">
        <f>IF(ISNUMBER(INDEX(Roundwood_transp._input!$D$1:$M$95,MATCH('3.LCIA'!KP$8,Roundwood_transp._input!$D$1:$D$95,0),8)),INDEX(Roundwood_transp._input!$D$1:$M$95,MATCH('3.LCIA'!KP$8,Roundwood_transp._input!$D$1:$D$95,0),8),INDEX(Roundwood_transp._input!$D$1:$M$95,MATCH('3.LCIA'!KP$8,Roundwood_transp._input!$D$1:$D$95,0),10))</f>
        <v>62.273639999999993</v>
      </c>
      <c r="KQ12" s="29">
        <f>IF(ISNUMBER(INDEX(Roundwood_transp._input!$D$1:$M$95,MATCH('3.LCIA'!KQ$8,Roundwood_transp._input!$D$1:$D$95,0),8)),INDEX(Roundwood_transp._input!$D$1:$M$95,MATCH('3.LCIA'!KQ$8,Roundwood_transp._input!$D$1:$D$95,0),8),INDEX(Roundwood_transp._input!$D$1:$M$95,MATCH('3.LCIA'!KQ$8,Roundwood_transp._input!$D$1:$D$95,0),10))</f>
        <v>62.273639999999993</v>
      </c>
      <c r="KR12" s="29">
        <f>IF(ISNUMBER(INDEX(Roundwood_transp._input!$D$1:$M$95,MATCH('3.LCIA'!KR$8,Roundwood_transp._input!$D$1:$D$95,0),8)),INDEX(Roundwood_transp._input!$D$1:$M$95,MATCH('3.LCIA'!KR$8,Roundwood_transp._input!$D$1:$D$95,0),8),INDEX(Roundwood_transp._input!$D$1:$M$95,MATCH('3.LCIA'!KR$8,Roundwood_transp._input!$D$1:$D$95,0),10))</f>
        <v>59.591999999999999</v>
      </c>
      <c r="KS12" s="29">
        <f>IF(ISNUMBER(INDEX(Roundwood_transp._input!$D$1:$M$95,MATCH('3.LCIA'!KS$8,Roundwood_transp._input!$D$1:$D$95,0),8)),INDEX(Roundwood_transp._input!$D$1:$M$95,MATCH('3.LCIA'!KS$8,Roundwood_transp._input!$D$1:$D$95,0),8),INDEX(Roundwood_transp._input!$D$1:$M$95,MATCH('3.LCIA'!KS$8,Roundwood_transp._input!$D$1:$D$95,0),10))</f>
        <v>59.591999999999999</v>
      </c>
      <c r="KT12" s="29">
        <f>IF(ISNUMBER(INDEX(Roundwood_transp._input!$D$1:$M$95,MATCH('3.LCIA'!KT$8,Roundwood_transp._input!$D$1:$D$95,0),8)),INDEX(Roundwood_transp._input!$D$1:$M$95,MATCH('3.LCIA'!KT$8,Roundwood_transp._input!$D$1:$D$95,0),8),INDEX(Roundwood_transp._input!$D$1:$M$95,MATCH('3.LCIA'!KT$8,Roundwood_transp._input!$D$1:$D$95,0),10))</f>
        <v>59.591999999999999</v>
      </c>
      <c r="KU12" s="29">
        <f>IF(ISNUMBER(INDEX(Roundwood_transp._input!$D$1:$M$95,MATCH('3.LCIA'!KU$8,Roundwood_transp._input!$D$1:$D$95,0),8)),INDEX(Roundwood_transp._input!$D$1:$M$95,MATCH('3.LCIA'!KU$8,Roundwood_transp._input!$D$1:$D$95,0),8),INDEX(Roundwood_transp._input!$D$1:$M$95,MATCH('3.LCIA'!KU$8,Roundwood_transp._input!$D$1:$D$95,0),10))</f>
        <v>59.591999999999999</v>
      </c>
      <c r="KV12" s="29">
        <f>IF(ISNUMBER(INDEX(Roundwood_transp._input!$D$1:$M$95,MATCH('3.LCIA'!KV$8,Roundwood_transp._input!$D$1:$D$95,0),8)),INDEX(Roundwood_transp._input!$D$1:$M$95,MATCH('3.LCIA'!KV$8,Roundwood_transp._input!$D$1:$D$95,0),8),INDEX(Roundwood_transp._input!$D$1:$M$95,MATCH('3.LCIA'!KV$8,Roundwood_transp._input!$D$1:$D$95,0),10))</f>
        <v>59.591999999999999</v>
      </c>
      <c r="KW12" s="29">
        <f>IF(ISNUMBER(INDEX(Roundwood_transp._input!$D$1:$M$95,MATCH('3.LCIA'!KW$8,Roundwood_transp._input!$D$1:$D$95,0),8)),INDEX(Roundwood_transp._input!$D$1:$M$95,MATCH('3.LCIA'!KW$8,Roundwood_transp._input!$D$1:$D$95,0),8),INDEX(Roundwood_transp._input!$D$1:$M$95,MATCH('3.LCIA'!KW$8,Roundwood_transp._input!$D$1:$D$95,0),10))</f>
        <v>59.591999999999999</v>
      </c>
      <c r="KX12" s="29">
        <f>IF(ISNUMBER(INDEX(Roundwood_transp._input!$D$1:$M$95,MATCH('3.LCIA'!KX$8,Roundwood_transp._input!$D$1:$D$95,0),8)),INDEX(Roundwood_transp._input!$D$1:$M$95,MATCH('3.LCIA'!KX$8,Roundwood_transp._input!$D$1:$D$95,0),8),INDEX(Roundwood_transp._input!$D$1:$M$95,MATCH('3.LCIA'!KX$8,Roundwood_transp._input!$D$1:$D$95,0),10))</f>
        <v>59.591999999999999</v>
      </c>
      <c r="KY12" s="29">
        <f>IF(ISNUMBER(INDEX(Roundwood_transp._input!$D$1:$M$95,MATCH('3.LCIA'!KY$8,Roundwood_transp._input!$D$1:$D$95,0),8)),INDEX(Roundwood_transp._input!$D$1:$M$95,MATCH('3.LCIA'!KY$8,Roundwood_transp._input!$D$1:$D$95,0),8),INDEX(Roundwood_transp._input!$D$1:$M$95,MATCH('3.LCIA'!KY$8,Roundwood_transp._input!$D$1:$D$95,0),10))</f>
        <v>59.591999999999999</v>
      </c>
      <c r="KZ12" s="29">
        <f>IF(ISNUMBER(INDEX(Roundwood_transp._input!$D$1:$M$95,MATCH('3.LCIA'!KZ$8,Roundwood_transp._input!$D$1:$D$95,0),8)),INDEX(Roundwood_transp._input!$D$1:$M$95,MATCH('3.LCIA'!KZ$8,Roundwood_transp._input!$D$1:$D$95,0),8),INDEX(Roundwood_transp._input!$D$1:$M$95,MATCH('3.LCIA'!KZ$8,Roundwood_transp._input!$D$1:$D$95,0),10))</f>
        <v>59.591999999999999</v>
      </c>
      <c r="LA12" s="29">
        <f>IF(ISNUMBER(INDEX(Roundwood_transp._input!$D$1:$M$95,MATCH('3.LCIA'!LA$8,Roundwood_transp._input!$D$1:$D$95,0),8)),INDEX(Roundwood_transp._input!$D$1:$M$95,MATCH('3.LCIA'!LA$8,Roundwood_transp._input!$D$1:$D$95,0),8),INDEX(Roundwood_transp._input!$D$1:$M$95,MATCH('3.LCIA'!LA$8,Roundwood_transp._input!$D$1:$D$95,0),10))</f>
        <v>62.457000000000001</v>
      </c>
      <c r="LB12" s="29">
        <f>IF(ISNUMBER(INDEX(Roundwood_transp._input!$D$1:$M$95,MATCH('3.LCIA'!LB$8,Roundwood_transp._input!$D$1:$D$95,0),8)),INDEX(Roundwood_transp._input!$D$1:$M$95,MATCH('3.LCIA'!LB$8,Roundwood_transp._input!$D$1:$D$95,0),8),INDEX(Roundwood_transp._input!$D$1:$M$95,MATCH('3.LCIA'!LB$8,Roundwood_transp._input!$D$1:$D$95,0),10))</f>
        <v>62.457000000000001</v>
      </c>
      <c r="LC12" s="29">
        <f>IF(ISNUMBER(INDEX(Roundwood_transp._input!$D$1:$M$95,MATCH('3.LCIA'!LC$8,Roundwood_transp._input!$D$1:$D$95,0),8)),INDEX(Roundwood_transp._input!$D$1:$M$95,MATCH('3.LCIA'!LC$8,Roundwood_transp._input!$D$1:$D$95,0),8),INDEX(Roundwood_transp._input!$D$1:$M$95,MATCH('3.LCIA'!LC$8,Roundwood_transp._input!$D$1:$D$95,0),10))</f>
        <v>62.457000000000001</v>
      </c>
      <c r="LD12" s="29">
        <f>IF(ISNUMBER(INDEX(Roundwood_transp._input!$D$1:$M$95,MATCH('3.LCIA'!LD$8,Roundwood_transp._input!$D$1:$D$95,0),8)),INDEX(Roundwood_transp._input!$D$1:$M$95,MATCH('3.LCIA'!LD$8,Roundwood_transp._input!$D$1:$D$95,0),8),INDEX(Roundwood_transp._input!$D$1:$M$95,MATCH('3.LCIA'!LD$8,Roundwood_transp._input!$D$1:$D$95,0),10))</f>
        <v>62.457000000000001</v>
      </c>
      <c r="LE12" s="29">
        <f>IF(ISNUMBER(INDEX(Roundwood_transp._input!$D$1:$M$95,MATCH('3.LCIA'!LE$8,Roundwood_transp._input!$D$1:$D$95,0),8)),INDEX(Roundwood_transp._input!$D$1:$M$95,MATCH('3.LCIA'!LE$8,Roundwood_transp._input!$D$1:$D$95,0),8),INDEX(Roundwood_transp._input!$D$1:$M$95,MATCH('3.LCIA'!LE$8,Roundwood_transp._input!$D$1:$D$95,0),10))</f>
        <v>62.457000000000001</v>
      </c>
      <c r="LF12" s="29">
        <f>IF(ISNUMBER(INDEX(Roundwood_transp._input!$D$1:$M$95,MATCH('3.LCIA'!LF$8,Roundwood_transp._input!$D$1:$D$95,0),8)),INDEX(Roundwood_transp._input!$D$1:$M$95,MATCH('3.LCIA'!LF$8,Roundwood_transp._input!$D$1:$D$95,0),8),INDEX(Roundwood_transp._input!$D$1:$M$95,MATCH('3.LCIA'!LF$8,Roundwood_transp._input!$D$1:$D$95,0),10))</f>
        <v>62.457000000000001</v>
      </c>
      <c r="LG12" s="29">
        <f>IF(ISNUMBER(INDEX(Roundwood_transp._input!$D$1:$M$95,MATCH('3.LCIA'!LG$8,Roundwood_transp._input!$D$1:$D$95,0),8)),INDEX(Roundwood_transp._input!$D$1:$M$95,MATCH('3.LCIA'!LG$8,Roundwood_transp._input!$D$1:$D$95,0),8),INDEX(Roundwood_transp._input!$D$1:$M$95,MATCH('3.LCIA'!LG$8,Roundwood_transp._input!$D$1:$D$95,0),10))</f>
        <v>62.457000000000001</v>
      </c>
      <c r="LH12" s="29">
        <f>IF(ISNUMBER(INDEX(Roundwood_transp._input!$D$1:$M$95,MATCH('3.LCIA'!LH$8,Roundwood_transp._input!$D$1:$D$95,0),8)),INDEX(Roundwood_transp._input!$D$1:$M$95,MATCH('3.LCIA'!LH$8,Roundwood_transp._input!$D$1:$D$95,0),8),INDEX(Roundwood_transp._input!$D$1:$M$95,MATCH('3.LCIA'!LH$8,Roundwood_transp._input!$D$1:$D$95,0),10))</f>
        <v>62.457000000000001</v>
      </c>
      <c r="LI12" s="29">
        <f t="array" ref="LI12">IF(ISNUMBER(INDEX(Roundwood_transp._input!$D$1:$M$95,MATCH('3.LCIA'!LI$8,Roundwood_transp._input!$D$1:$D$95,0),8)),INDEX(Roundwood_transp._input!$D$1:$M$95,MATCH('3.LCIA'!LI$8,Roundwood_transp._input!$D$1:$D$95,0),8),INDEX(Roundwood_transp._input!$D$1:$M$95,MATCH('3.LCIA'!LI$8,Roundwood_transp._input!$D$1:$D$95,0),10))</f>
        <v>62.457000000000001</v>
      </c>
      <c r="LJ12" s="29">
        <f>IF(ISNUMBER(INDEX(Roundwood_transp._input!$D$1:$M$95,MATCH('3.LCIA'!LJ$8,Roundwood_transp._input!$D$1:$D$95,0),8)),INDEX(Roundwood_transp._input!$D$1:$M$95,MATCH('3.LCIA'!LJ$8,Roundwood_transp._input!$D$1:$D$95,0),8),INDEX(Roundwood_transp._input!$D$1:$M$95,MATCH('3.LCIA'!LJ$8,Roundwood_transp._input!$D$1:$D$95,0),10))</f>
        <v>59.591999999999999</v>
      </c>
      <c r="LK12" s="29">
        <f>IF(ISNUMBER(INDEX(Roundwood_transp._input!$D$1:$M$95,MATCH('3.LCIA'!LK$8,Roundwood_transp._input!$D$1:$D$95,0),8)),INDEX(Roundwood_transp._input!$D$1:$M$95,MATCH('3.LCIA'!LK$8,Roundwood_transp._input!$D$1:$D$95,0),8),INDEX(Roundwood_transp._input!$D$1:$M$95,MATCH('3.LCIA'!LK$8,Roundwood_transp._input!$D$1:$D$95,0),10))</f>
        <v>59.591999999999999</v>
      </c>
      <c r="LL12" s="29">
        <f>IF(ISNUMBER(INDEX(Roundwood_transp._input!$D$1:$M$95,MATCH('3.LCIA'!LL$8,Roundwood_transp._input!$D$1:$D$95,0),8)),INDEX(Roundwood_transp._input!$D$1:$M$95,MATCH('3.LCIA'!LL$8,Roundwood_transp._input!$D$1:$D$95,0),8),INDEX(Roundwood_transp._input!$D$1:$M$95,MATCH('3.LCIA'!LL$8,Roundwood_transp._input!$D$1:$D$95,0),10))</f>
        <v>59.591999999999999</v>
      </c>
      <c r="LM12" s="29">
        <f>IF(ISNUMBER(INDEX(Roundwood_transp._input!$D$1:$M$95,MATCH('3.LCIA'!LM$8,Roundwood_transp._input!$D$1:$D$95,0),8)),INDEX(Roundwood_transp._input!$D$1:$M$95,MATCH('3.LCIA'!LM$8,Roundwood_transp._input!$D$1:$D$95,0),8),INDEX(Roundwood_transp._input!$D$1:$M$95,MATCH('3.LCIA'!LM$8,Roundwood_transp._input!$D$1:$D$95,0),10))</f>
        <v>59.591999999999999</v>
      </c>
      <c r="LN12" s="29">
        <f>IF(ISNUMBER(INDEX(Roundwood_transp._input!$D$1:$M$95,MATCH('3.LCIA'!LN$8,Roundwood_transp._input!$D$1:$D$95,0),8)),INDEX(Roundwood_transp._input!$D$1:$M$95,MATCH('3.LCIA'!LN$8,Roundwood_transp._input!$D$1:$D$95,0),8),INDEX(Roundwood_transp._input!$D$1:$M$95,MATCH('3.LCIA'!LN$8,Roundwood_transp._input!$D$1:$D$95,0),10))</f>
        <v>59.591999999999999</v>
      </c>
      <c r="LO12" s="29">
        <f>IF(ISNUMBER(INDEX(Roundwood_transp._input!$D$1:$M$95,MATCH('3.LCIA'!LO$8,Roundwood_transp._input!$D$1:$D$95,0),8)),INDEX(Roundwood_transp._input!$D$1:$M$95,MATCH('3.LCIA'!LO$8,Roundwood_transp._input!$D$1:$D$95,0),8),INDEX(Roundwood_transp._input!$D$1:$M$95,MATCH('3.LCIA'!LO$8,Roundwood_transp._input!$D$1:$D$95,0),10))</f>
        <v>59.591999999999999</v>
      </c>
      <c r="LP12" s="29">
        <f>IF(ISNUMBER(INDEX(Roundwood_transp._input!$D$1:$M$95,MATCH('3.LCIA'!LP$8,Roundwood_transp._input!$D$1:$D$95,0),8)),INDEX(Roundwood_transp._input!$D$1:$M$95,MATCH('3.LCIA'!LP$8,Roundwood_transp._input!$D$1:$D$95,0),8),INDEX(Roundwood_transp._input!$D$1:$M$95,MATCH('3.LCIA'!LP$8,Roundwood_transp._input!$D$1:$D$95,0),10))</f>
        <v>59.591999999999999</v>
      </c>
      <c r="LQ12" s="29">
        <f>IF(ISNUMBER(INDEX(Roundwood_transp._input!$D$1:$M$95,MATCH('3.LCIA'!LQ$8,Roundwood_transp._input!$D$1:$D$95,0),8)),INDEX(Roundwood_transp._input!$D$1:$M$95,MATCH('3.LCIA'!LQ$8,Roundwood_transp._input!$D$1:$D$95,0),8),INDEX(Roundwood_transp._input!$D$1:$M$95,MATCH('3.LCIA'!LQ$8,Roundwood_transp._input!$D$1:$D$95,0),10))</f>
        <v>59.591999999999999</v>
      </c>
      <c r="LR12" s="29">
        <f>IF(ISNUMBER(INDEX(Roundwood_transp._input!$D$1:$M$95,MATCH('3.LCIA'!LR$8,Roundwood_transp._input!$D$1:$D$95,0),8)),INDEX(Roundwood_transp._input!$D$1:$M$95,MATCH('3.LCIA'!LR$8,Roundwood_transp._input!$D$1:$D$95,0),8),INDEX(Roundwood_transp._input!$D$1:$M$95,MATCH('3.LCIA'!LR$8,Roundwood_transp._input!$D$1:$D$95,0),10))</f>
        <v>59.591999999999999</v>
      </c>
      <c r="LS12" s="29"/>
      <c r="LT12" s="29"/>
      <c r="LU12" s="111" t="e">
        <f>IF(ISNUMBER(INDEX(Roundwood_transp._input!$D$1:$M$95,MATCH('3.LCIA'!LU$8,Roundwood_transp._input!$D$1:$D$95,0),8)),INDEX(Roundwood_transp._input!$D$1:$M$95,MATCH('3.LCIA'!LU$8,Roundwood_transp._input!$D$1:$D$95,0),8),INDEX(Roundwood_transp._input!$D$1:$M$95,MATCH('3.LCIA'!LU$8,Roundwood_transp._input!$D$1:$D$95,0),10))</f>
        <v>#N/A</v>
      </c>
      <c r="LV12" s="112" t="e">
        <f>IF(ISNUMBER(INDEX(Roundwood_transp._input!$D$1:$M$95,MATCH('3.LCIA'!LV$8,Roundwood_transp._input!$D$1:$D$95,0),8)),INDEX(Roundwood_transp._input!$D$1:$M$95,MATCH('3.LCIA'!LV$8,Roundwood_transp._input!$D$1:$D$95,0),8),INDEX(Roundwood_transp._input!$D$1:$M$95,MATCH('3.LCIA'!LV$8,Roundwood_transp._input!$D$1:$D$95,0),10))</f>
        <v>#N/A</v>
      </c>
      <c r="LW12" s="112" t="e">
        <f>IF(ISNUMBER(INDEX(Roundwood_transp._input!$D$1:$M$95,MATCH('3.LCIA'!LW$8,Roundwood_transp._input!$D$1:$D$95,0),8)),INDEX(Roundwood_transp._input!$D$1:$M$95,MATCH('3.LCIA'!LW$8,Roundwood_transp._input!$D$1:$D$95,0),8),INDEX(Roundwood_transp._input!$D$1:$M$95,MATCH('3.LCIA'!LW$8,Roundwood_transp._input!$D$1:$D$95,0),10))</f>
        <v>#N/A</v>
      </c>
      <c r="LX12" s="112" t="e">
        <f>IF(ISNUMBER(INDEX(Roundwood_transp._input!$D$1:$M$95,MATCH('3.LCIA'!LX$8,Roundwood_transp._input!$D$1:$D$95,0),8)),INDEX(Roundwood_transp._input!$D$1:$M$95,MATCH('3.LCIA'!LX$8,Roundwood_transp._input!$D$1:$D$95,0),8),INDEX(Roundwood_transp._input!$D$1:$M$95,MATCH('3.LCIA'!LX$8,Roundwood_transp._input!$D$1:$D$95,0),10))</f>
        <v>#N/A</v>
      </c>
      <c r="LY12" s="112" t="e">
        <f>IF(ISNUMBER(INDEX(Roundwood_transp._input!$D$1:$M$95,MATCH('3.LCIA'!LY$8,Roundwood_transp._input!$D$1:$D$95,0),8)),INDEX(Roundwood_transp._input!$D$1:$M$95,MATCH('3.LCIA'!LY$8,Roundwood_transp._input!$D$1:$D$95,0),8),INDEX(Roundwood_transp._input!$D$1:$M$95,MATCH('3.LCIA'!LY$8,Roundwood_transp._input!$D$1:$D$95,0),10))</f>
        <v>#N/A</v>
      </c>
      <c r="LZ12" s="112" t="e">
        <f>IF(ISNUMBER(INDEX(Roundwood_transp._input!$D$1:$M$95,MATCH('3.LCIA'!LZ$8,Roundwood_transp._input!$D$1:$D$95,0),8)),INDEX(Roundwood_transp._input!$D$1:$M$95,MATCH('3.LCIA'!LZ$8,Roundwood_transp._input!$D$1:$D$95,0),8),INDEX(Roundwood_transp._input!$D$1:$M$95,MATCH('3.LCIA'!LZ$8,Roundwood_transp._input!$D$1:$D$95,0),10))</f>
        <v>#N/A</v>
      </c>
      <c r="MA12" s="112" t="e">
        <f>IF(ISNUMBER(INDEX(Roundwood_transp._input!$D$1:$M$95,MATCH('3.LCIA'!MA$8,Roundwood_transp._input!$D$1:$D$95,0),8)),INDEX(Roundwood_transp._input!$D$1:$M$95,MATCH('3.LCIA'!MA$8,Roundwood_transp._input!$D$1:$D$95,0),8),INDEX(Roundwood_transp._input!$D$1:$M$95,MATCH('3.LCIA'!MA$8,Roundwood_transp._input!$D$1:$D$95,0),10))</f>
        <v>#N/A</v>
      </c>
      <c r="MB12" s="112" t="e">
        <f>IF(ISNUMBER(INDEX(Roundwood_transp._input!$D$1:$M$95,MATCH('3.LCIA'!MB$8,Roundwood_transp._input!$D$1:$D$95,0),8)),INDEX(Roundwood_transp._input!$D$1:$M$95,MATCH('3.LCIA'!MB$8,Roundwood_transp._input!$D$1:$D$95,0),8),INDEX(Roundwood_transp._input!$D$1:$M$95,MATCH('3.LCIA'!MB$8,Roundwood_transp._input!$D$1:$D$95,0),10))</f>
        <v>#N/A</v>
      </c>
      <c r="MC12" s="113" t="e">
        <f>IF(ISNUMBER(INDEX(Roundwood_transp._input!$D$1:$M$95,MATCH('3.LCIA'!MC$8,Roundwood_transp._input!$D$1:$D$95,0),8)),INDEX(Roundwood_transp._input!$D$1:$M$95,MATCH('3.LCIA'!MC$8,Roundwood_transp._input!$D$1:$D$95,0),8),INDEX(Roundwood_transp._input!$D$1:$M$95,MATCH('3.LCIA'!MC$8,Roundwood_transp._input!$D$1:$D$95,0),10))</f>
        <v>#N/A</v>
      </c>
      <c r="MD12" s="29"/>
      <c r="ME12" s="29"/>
      <c r="MF12" s="29">
        <f>IF(ISNUMBER(INDEX(Roundwood_transp._input!$D$1:$M$95,MATCH('3.LCIA'!MF$8,Roundwood_transp._input!$D$1:$D$95,0),8)),INDEX(Roundwood_transp._input!$D$1:$M$95,MATCH('3.LCIA'!MF$8,Roundwood_transp._input!$D$1:$D$95,0),8),INDEX(Roundwood_transp._input!$D$1:$M$95,MATCH('3.LCIA'!MF$8,Roundwood_transp._input!$D$1:$D$95,0),10))</f>
        <v>85.566090000000003</v>
      </c>
      <c r="MG12" s="29">
        <f>IF(ISNUMBER(INDEX(Roundwood_transp._input!$D$1:$M$95,MATCH('3.LCIA'!MG$8,Roundwood_transp._input!$D$1:$D$95,0),8)),INDEX(Roundwood_transp._input!$D$1:$M$95,MATCH('3.LCIA'!MG$8,Roundwood_transp._input!$D$1:$D$95,0),8),INDEX(Roundwood_transp._input!$D$1:$M$95,MATCH('3.LCIA'!MG$8,Roundwood_transp._input!$D$1:$D$95,0),10))</f>
        <v>85.566090000000003</v>
      </c>
      <c r="MH12" s="29">
        <f>IF(ISNUMBER(INDEX(Roundwood_transp._input!$D$1:$M$95,MATCH('3.LCIA'!MH$8,Roundwood_transp._input!$D$1:$D$95,0),8)),INDEX(Roundwood_transp._input!$D$1:$M$95,MATCH('3.LCIA'!MH$8,Roundwood_transp._input!$D$1:$D$95,0),8),INDEX(Roundwood_transp._input!$D$1:$M$95,MATCH('3.LCIA'!MH$8,Roundwood_transp._input!$D$1:$D$95,0),10))</f>
        <v>85.566090000000003</v>
      </c>
      <c r="MI12" s="29">
        <f>IF(ISNUMBER(INDEX(Roundwood_transp._input!$D$1:$M$95,MATCH('3.LCIA'!MI$8,Roundwood_transp._input!$D$1:$D$95,0),8)),INDEX(Roundwood_transp._input!$D$1:$M$95,MATCH('3.LCIA'!MI$8,Roundwood_transp._input!$D$1:$D$95,0),8),INDEX(Roundwood_transp._input!$D$1:$M$95,MATCH('3.LCIA'!MI$8,Roundwood_transp._input!$D$1:$D$95,0),10))</f>
        <v>85.566090000000003</v>
      </c>
      <c r="MJ12" s="29">
        <f>IF(ISNUMBER(INDEX(Roundwood_transp._input!$D$1:$M$95,MATCH('3.LCIA'!MJ$8,Roundwood_transp._input!$D$1:$D$95,0),8)),INDEX(Roundwood_transp._input!$D$1:$M$95,MATCH('3.LCIA'!MJ$8,Roundwood_transp._input!$D$1:$D$95,0),8),INDEX(Roundwood_transp._input!$D$1:$M$95,MATCH('3.LCIA'!MJ$8,Roundwood_transp._input!$D$1:$D$95,0),10))</f>
        <v>85.566090000000003</v>
      </c>
      <c r="MK12" s="29">
        <f>IF(ISNUMBER(INDEX(Roundwood_transp._input!$D$1:$M$95,MATCH('3.LCIA'!MK$8,Roundwood_transp._input!$D$1:$D$95,0),8)),INDEX(Roundwood_transp._input!$D$1:$M$95,MATCH('3.LCIA'!MK$8,Roundwood_transp._input!$D$1:$D$95,0),8),INDEX(Roundwood_transp._input!$D$1:$M$95,MATCH('3.LCIA'!MK$8,Roundwood_transp._input!$D$1:$D$95,0),10))</f>
        <v>85.566090000000003</v>
      </c>
      <c r="ML12" s="29">
        <f>IF(ISNUMBER(INDEX(Roundwood_transp._input!$D$1:$M$95,MATCH('3.LCIA'!ML$8,Roundwood_transp._input!$D$1:$D$95,0),8)),INDEX(Roundwood_transp._input!$D$1:$M$95,MATCH('3.LCIA'!ML$8,Roundwood_transp._input!$D$1:$D$95,0),8),INDEX(Roundwood_transp._input!$D$1:$M$95,MATCH('3.LCIA'!ML$8,Roundwood_transp._input!$D$1:$D$95,0),10))</f>
        <v>85.566090000000003</v>
      </c>
      <c r="MM12" s="29">
        <f>IF(ISNUMBER(INDEX(Roundwood_transp._input!$D$1:$M$95,MATCH('3.LCIA'!MM$8,Roundwood_transp._input!$D$1:$D$95,0),8)),INDEX(Roundwood_transp._input!$D$1:$M$95,MATCH('3.LCIA'!MM$8,Roundwood_transp._input!$D$1:$D$95,0),8),INDEX(Roundwood_transp._input!$D$1:$M$95,MATCH('3.LCIA'!MM$8,Roundwood_transp._input!$D$1:$D$95,0),10))</f>
        <v>85.566090000000003</v>
      </c>
      <c r="MN12" s="29">
        <f>IF(ISNUMBER(INDEX(Roundwood_transp._input!$D$1:$M$95,MATCH('3.LCIA'!MN$8,Roundwood_transp._input!$D$1:$D$95,0),8)),INDEX(Roundwood_transp._input!$D$1:$M$95,MATCH('3.LCIA'!MN$8,Roundwood_transp._input!$D$1:$D$95,0),8),INDEX(Roundwood_transp._input!$D$1:$M$95,MATCH('3.LCIA'!MN$8,Roundwood_transp._input!$D$1:$D$95,0),10))</f>
        <v>85.566090000000003</v>
      </c>
      <c r="MO12" s="29">
        <f>IF(ISNUMBER(INDEX(Roundwood_transp._input!$D$1:$M$95,MATCH('3.LCIA'!MO$8,Roundwood_transp._input!$D$1:$D$95,0),8)),INDEX(Roundwood_transp._input!$D$1:$M$95,MATCH('3.LCIA'!MO$8,Roundwood_transp._input!$D$1:$D$95,0),8),INDEX(Roundwood_transp._input!$D$1:$M$95,MATCH('3.LCIA'!MO$8,Roundwood_transp._input!$D$1:$D$95,0),10))</f>
        <v>85.566090000000003</v>
      </c>
      <c r="MP12" s="29">
        <f>IF(ISNUMBER(INDEX(Roundwood_transp._input!$D$1:$M$95,MATCH('3.LCIA'!MP$8,Roundwood_transp._input!$D$1:$D$95,0),8)),INDEX(Roundwood_transp._input!$D$1:$M$95,MATCH('3.LCIA'!MP$8,Roundwood_transp._input!$D$1:$D$95,0),8),INDEX(Roundwood_transp._input!$D$1:$M$95,MATCH('3.LCIA'!MP$8,Roundwood_transp._input!$D$1:$D$95,0),10))</f>
        <v>85.566090000000003</v>
      </c>
      <c r="MQ12" s="29">
        <f>IF(ISNUMBER(INDEX(Roundwood_transp._input!$D$1:$M$95,MATCH('3.LCIA'!MQ$8,Roundwood_transp._input!$D$1:$D$95,0),8)),INDEX(Roundwood_transp._input!$D$1:$M$95,MATCH('3.LCIA'!MQ$8,Roundwood_transp._input!$D$1:$D$95,0),8),INDEX(Roundwood_transp._input!$D$1:$M$95,MATCH('3.LCIA'!MQ$8,Roundwood_transp._input!$D$1:$D$95,0),10))</f>
        <v>85.566090000000003</v>
      </c>
      <c r="MR12" s="29">
        <f>IF(ISNUMBER(INDEX(Roundwood_transp._input!$D$1:$M$95,MATCH('3.LCIA'!MR$8,Roundwood_transp._input!$D$1:$D$95,0),8)),INDEX(Roundwood_transp._input!$D$1:$M$95,MATCH('3.LCIA'!MR$8,Roundwood_transp._input!$D$1:$D$95,0),8),INDEX(Roundwood_transp._input!$D$1:$M$95,MATCH('3.LCIA'!MR$8,Roundwood_transp._input!$D$1:$D$95,0),10))</f>
        <v>85.566090000000003</v>
      </c>
      <c r="MS12" s="29">
        <f>IF(ISNUMBER(INDEX(Roundwood_transp._input!$D$1:$M$95,MATCH('3.LCIA'!MS$8,Roundwood_transp._input!$D$1:$D$95,0),8)),INDEX(Roundwood_transp._input!$D$1:$M$95,MATCH('3.LCIA'!MS$8,Roundwood_transp._input!$D$1:$D$95,0),8),INDEX(Roundwood_transp._input!$D$1:$M$95,MATCH('3.LCIA'!MS$8,Roundwood_transp._input!$D$1:$D$95,0),10))</f>
        <v>85.566090000000003</v>
      </c>
      <c r="MT12" s="29">
        <f>IF(ISNUMBER(INDEX(Roundwood_transp._input!$D$1:$M$95,MATCH('3.LCIA'!MT$8,Roundwood_transp._input!$D$1:$D$95,0),8)),INDEX(Roundwood_transp._input!$D$1:$M$95,MATCH('3.LCIA'!MT$8,Roundwood_transp._input!$D$1:$D$95,0),8),INDEX(Roundwood_transp._input!$D$1:$M$95,MATCH('3.LCIA'!MT$8,Roundwood_transp._input!$D$1:$D$95,0),10))</f>
        <v>85.566090000000003</v>
      </c>
      <c r="MU12" s="29">
        <f>IF(ISNUMBER(INDEX(Roundwood_transp._input!$D$1:$M$95,MATCH('3.LCIA'!MU$8,Roundwood_transp._input!$D$1:$D$95,0),8)),INDEX(Roundwood_transp._input!$D$1:$M$95,MATCH('3.LCIA'!MU$8,Roundwood_transp._input!$D$1:$D$95,0),8),INDEX(Roundwood_transp._input!$D$1:$M$95,MATCH('3.LCIA'!MU$8,Roundwood_transp._input!$D$1:$D$95,0),10))</f>
        <v>85.566090000000003</v>
      </c>
      <c r="MV12" s="29">
        <f>IF(ISNUMBER(INDEX(Roundwood_transp._input!$D$1:$M$95,MATCH('3.LCIA'!MV$8,Roundwood_transp._input!$D$1:$D$95,0),8)),INDEX(Roundwood_transp._input!$D$1:$M$95,MATCH('3.LCIA'!MV$8,Roundwood_transp._input!$D$1:$D$95,0),8),INDEX(Roundwood_transp._input!$D$1:$M$95,MATCH('3.LCIA'!MV$8,Roundwood_transp._input!$D$1:$D$95,0),10))</f>
        <v>85.566090000000003</v>
      </c>
      <c r="MW12" s="29">
        <f>IF(ISNUMBER(INDEX(Roundwood_transp._input!$D$1:$M$95,MATCH('3.LCIA'!MW$8,Roundwood_transp._input!$D$1:$D$95,0),8)),INDEX(Roundwood_transp._input!$D$1:$M$95,MATCH('3.LCIA'!MW$8,Roundwood_transp._input!$D$1:$D$95,0),8),INDEX(Roundwood_transp._input!$D$1:$M$95,MATCH('3.LCIA'!MW$8,Roundwood_transp._input!$D$1:$D$95,0),10))</f>
        <v>85.566090000000003</v>
      </c>
      <c r="MX12" s="29"/>
      <c r="MY12" s="29"/>
      <c r="MZ12" s="111" t="e">
        <f>IF(ISNUMBER(INDEX(Roundwood_transp._input!$D$1:$M$95,MATCH('3.LCIA'!MZ$8,Roundwood_transp._input!$D$1:$D$95,0),8)),INDEX(Roundwood_transp._input!$D$1:$M$95,MATCH('3.LCIA'!MZ$8,Roundwood_transp._input!$D$1:$D$95,0),8),INDEX(Roundwood_transp._input!$D$1:$M$95,MATCH('3.LCIA'!MZ$8,Roundwood_transp._input!$D$1:$D$95,0),10))</f>
        <v>#N/A</v>
      </c>
      <c r="NA12" s="112" t="e">
        <f>IF(ISNUMBER(INDEX(Roundwood_transp._input!$D$1:$M$95,MATCH('3.LCIA'!NA$8,Roundwood_transp._input!$D$1:$D$95,0),8)),INDEX(Roundwood_transp._input!$D$1:$M$95,MATCH('3.LCIA'!NA$8,Roundwood_transp._input!$D$1:$D$95,0),8),INDEX(Roundwood_transp._input!$D$1:$M$95,MATCH('3.LCIA'!NA$8,Roundwood_transp._input!$D$1:$D$95,0),10))</f>
        <v>#N/A</v>
      </c>
      <c r="NB12" s="112" t="e">
        <f>IF(ISNUMBER(INDEX(Roundwood_transp._input!$D$1:$M$95,MATCH('3.LCIA'!NB$8,Roundwood_transp._input!$D$1:$D$95,0),8)),INDEX(Roundwood_transp._input!$D$1:$M$95,MATCH('3.LCIA'!NB$8,Roundwood_transp._input!$D$1:$D$95,0),8),INDEX(Roundwood_transp._input!$D$1:$M$95,MATCH('3.LCIA'!NB$8,Roundwood_transp._input!$D$1:$D$95,0),10))</f>
        <v>#N/A</v>
      </c>
      <c r="NC12" s="112" t="e">
        <f>IF(ISNUMBER(INDEX(Roundwood_transp._input!$D$1:$M$95,MATCH('3.LCIA'!NC$8,Roundwood_transp._input!$D$1:$D$95,0),8)),INDEX(Roundwood_transp._input!$D$1:$M$95,MATCH('3.LCIA'!NC$8,Roundwood_transp._input!$D$1:$D$95,0),8),INDEX(Roundwood_transp._input!$D$1:$M$95,MATCH('3.LCIA'!NC$8,Roundwood_transp._input!$D$1:$D$95,0),10))</f>
        <v>#N/A</v>
      </c>
      <c r="ND12" s="112" t="e">
        <f>IF(ISNUMBER(INDEX(Roundwood_transp._input!$D$1:$M$95,MATCH('3.LCIA'!ND$8,Roundwood_transp._input!$D$1:$D$95,0),8)),INDEX(Roundwood_transp._input!$D$1:$M$95,MATCH('3.LCIA'!ND$8,Roundwood_transp._input!$D$1:$D$95,0),8),INDEX(Roundwood_transp._input!$D$1:$M$95,MATCH('3.LCIA'!ND$8,Roundwood_transp._input!$D$1:$D$95,0),10))</f>
        <v>#N/A</v>
      </c>
      <c r="NE12" s="112" t="e">
        <f>IF(ISNUMBER(INDEX(Roundwood_transp._input!$D$1:$M$95,MATCH('3.LCIA'!NE$8,Roundwood_transp._input!$D$1:$D$95,0),8)),INDEX(Roundwood_transp._input!$D$1:$M$95,MATCH('3.LCIA'!NE$8,Roundwood_transp._input!$D$1:$D$95,0),8),INDEX(Roundwood_transp._input!$D$1:$M$95,MATCH('3.LCIA'!NE$8,Roundwood_transp._input!$D$1:$D$95,0),10))</f>
        <v>#N/A</v>
      </c>
      <c r="NF12" s="112" t="e">
        <f>IF(ISNUMBER(INDEX(Roundwood_transp._input!$D$1:$M$95,MATCH('3.LCIA'!NF$8,Roundwood_transp._input!$D$1:$D$95,0),8)),INDEX(Roundwood_transp._input!$D$1:$M$95,MATCH('3.LCIA'!NF$8,Roundwood_transp._input!$D$1:$D$95,0),8),INDEX(Roundwood_transp._input!$D$1:$M$95,MATCH('3.LCIA'!NF$8,Roundwood_transp._input!$D$1:$D$95,0),10))</f>
        <v>#N/A</v>
      </c>
      <c r="NG12" s="112" t="e">
        <f>IF(ISNUMBER(INDEX(Roundwood_transp._input!$D$1:$M$95,MATCH('3.LCIA'!NG$8,Roundwood_transp._input!$D$1:$D$95,0),8)),INDEX(Roundwood_transp._input!$D$1:$M$95,MATCH('3.LCIA'!NG$8,Roundwood_transp._input!$D$1:$D$95,0),8),INDEX(Roundwood_transp._input!$D$1:$M$95,MATCH('3.LCIA'!NG$8,Roundwood_transp._input!$D$1:$D$95,0),10))</f>
        <v>#N/A</v>
      </c>
      <c r="NH12" s="112" t="e">
        <f>IF(ISNUMBER(INDEX(Roundwood_transp._input!$D$1:$M$95,MATCH('3.LCIA'!NH$8,Roundwood_transp._input!$D$1:$D$95,0),8)),INDEX(Roundwood_transp._input!$D$1:$M$95,MATCH('3.LCIA'!NH$8,Roundwood_transp._input!$D$1:$D$95,0),8),INDEX(Roundwood_transp._input!$D$1:$M$95,MATCH('3.LCIA'!NH$8,Roundwood_transp._input!$D$1:$D$95,0),10))</f>
        <v>#N/A</v>
      </c>
      <c r="NI12" s="112" t="e">
        <f>IF(ISNUMBER(INDEX(Roundwood_transp._input!$D$1:$M$95,MATCH('3.LCIA'!NI$8,Roundwood_transp._input!$D$1:$D$95,0),8)),INDEX(Roundwood_transp._input!$D$1:$M$95,MATCH('3.LCIA'!NI$8,Roundwood_transp._input!$D$1:$D$95,0),8),INDEX(Roundwood_transp._input!$D$1:$M$95,MATCH('3.LCIA'!NI$8,Roundwood_transp._input!$D$1:$D$95,0),10))</f>
        <v>#N/A</v>
      </c>
      <c r="NJ12" s="112" t="e">
        <f>IF(ISNUMBER(INDEX(Roundwood_transp._input!$D$1:$M$95,MATCH('3.LCIA'!NJ$8,Roundwood_transp._input!$D$1:$D$95,0),8)),INDEX(Roundwood_transp._input!$D$1:$M$95,MATCH('3.LCIA'!NJ$8,Roundwood_transp._input!$D$1:$D$95,0),8),INDEX(Roundwood_transp._input!$D$1:$M$95,MATCH('3.LCIA'!NJ$8,Roundwood_transp._input!$D$1:$D$95,0),10))</f>
        <v>#N/A</v>
      </c>
      <c r="NK12" s="112" t="e">
        <f>IF(ISNUMBER(INDEX(Roundwood_transp._input!$D$1:$M$95,MATCH('3.LCIA'!NK$8,Roundwood_transp._input!$D$1:$D$95,0),8)),INDEX(Roundwood_transp._input!$D$1:$M$95,MATCH('3.LCIA'!NK$8,Roundwood_transp._input!$D$1:$D$95,0),8),INDEX(Roundwood_transp._input!$D$1:$M$95,MATCH('3.LCIA'!NK$8,Roundwood_transp._input!$D$1:$D$95,0),10))</f>
        <v>#N/A</v>
      </c>
      <c r="NL12" s="112" t="e">
        <f>IF(ISNUMBER(INDEX(Roundwood_transp._input!$D$1:$M$95,MATCH('3.LCIA'!NL$8,Roundwood_transp._input!$D$1:$D$95,0),8)),INDEX(Roundwood_transp._input!$D$1:$M$95,MATCH('3.LCIA'!NL$8,Roundwood_transp._input!$D$1:$D$95,0),8),INDEX(Roundwood_transp._input!$D$1:$M$95,MATCH('3.LCIA'!NL$8,Roundwood_transp._input!$D$1:$D$95,0),10))</f>
        <v>#N/A</v>
      </c>
      <c r="NM12" s="112" t="e">
        <f>IF(ISNUMBER(INDEX(Roundwood_transp._input!$D$1:$M$95,MATCH('3.LCIA'!NM$8,Roundwood_transp._input!$D$1:$D$95,0),8)),INDEX(Roundwood_transp._input!$D$1:$M$95,MATCH('3.LCIA'!NM$8,Roundwood_transp._input!$D$1:$D$95,0),8),INDEX(Roundwood_transp._input!$D$1:$M$95,MATCH('3.LCIA'!NM$8,Roundwood_transp._input!$D$1:$D$95,0),10))</f>
        <v>#N/A</v>
      </c>
      <c r="NN12" s="112" t="e">
        <f>IF(ISNUMBER(INDEX(Roundwood_transp._input!$D$1:$M$95,MATCH('3.LCIA'!NN$8,Roundwood_transp._input!$D$1:$D$95,0),8)),INDEX(Roundwood_transp._input!$D$1:$M$95,MATCH('3.LCIA'!NN$8,Roundwood_transp._input!$D$1:$D$95,0),8),INDEX(Roundwood_transp._input!$D$1:$M$95,MATCH('3.LCIA'!NN$8,Roundwood_transp._input!$D$1:$D$95,0),10))</f>
        <v>#N/A</v>
      </c>
      <c r="NO12" s="112" t="e">
        <f>IF(ISNUMBER(INDEX(Roundwood_transp._input!$D$1:$M$95,MATCH('3.LCIA'!NO$8,Roundwood_transp._input!$D$1:$D$95,0),8)),INDEX(Roundwood_transp._input!$D$1:$M$95,MATCH('3.LCIA'!NO$8,Roundwood_transp._input!$D$1:$D$95,0),8),INDEX(Roundwood_transp._input!$D$1:$M$95,MATCH('3.LCIA'!NO$8,Roundwood_transp._input!$D$1:$D$95,0),10))</f>
        <v>#N/A</v>
      </c>
      <c r="NP12" s="112" t="e">
        <f>IF(ISNUMBER(INDEX(Roundwood_transp._input!$D$1:$M$95,MATCH('3.LCIA'!NP$8,Roundwood_transp._input!$D$1:$D$95,0),8)),INDEX(Roundwood_transp._input!$D$1:$M$95,MATCH('3.LCIA'!NP$8,Roundwood_transp._input!$D$1:$D$95,0),8),INDEX(Roundwood_transp._input!$D$1:$M$95,MATCH('3.LCIA'!NP$8,Roundwood_transp._input!$D$1:$D$95,0),10))</f>
        <v>#N/A</v>
      </c>
      <c r="NQ12" s="112" t="e">
        <f>IF(ISNUMBER(INDEX(Roundwood_transp._input!$D$1:$M$95,MATCH('3.LCIA'!NQ$8,Roundwood_transp._input!$D$1:$D$95,0),8)),INDEX(Roundwood_transp._input!$D$1:$M$95,MATCH('3.LCIA'!NQ$8,Roundwood_transp._input!$D$1:$D$95,0),8),INDEX(Roundwood_transp._input!$D$1:$M$95,MATCH('3.LCIA'!NQ$8,Roundwood_transp._input!$D$1:$D$95,0),10))</f>
        <v>#N/A</v>
      </c>
      <c r="NR12" s="29"/>
      <c r="NS12" s="29"/>
      <c r="NT12" s="29"/>
      <c r="NU12" s="29"/>
      <c r="NV12" s="29"/>
      <c r="NW12" s="29"/>
      <c r="NX12" s="29"/>
      <c r="NY12" s="29"/>
      <c r="NZ12" s="29"/>
      <c r="OA12" s="29"/>
      <c r="OB12" s="29"/>
      <c r="OC12" s="29"/>
      <c r="OD12" s="29"/>
      <c r="OE12" s="29"/>
      <c r="OF12" s="29"/>
      <c r="OG12" s="29"/>
      <c r="OH12" s="29"/>
      <c r="OI12" s="29"/>
      <c r="OJ12" s="29"/>
      <c r="OK12" s="29"/>
      <c r="OL12" s="29" t="e">
        <f>IF(ISNUMBER(INDEX(Roundwood_transp._input!$D$1:$M$95,MATCH('3.LCIA'!OL$8,Roundwood_transp._input!$D$1:$D$95,0),8)),INDEX(Roundwood_transp._input!$D$1:$M$95,MATCH('3.LCIA'!OL$8,Roundwood_transp._input!$D$1:$D$95,0),8),INDEX(Roundwood_transp._input!$D$1:$M$95,MATCH('3.LCIA'!OL$8,Roundwood_transp._input!$D$1:$D$95,0),10))</f>
        <v>#N/A</v>
      </c>
      <c r="OM12" s="29" t="e">
        <f>IF(ISNUMBER(INDEX(Roundwood_transp._input!$D$1:$M$95,MATCH('3.LCIA'!OM$8,Roundwood_transp._input!$D$1:$D$95,0),8)),INDEX(Roundwood_transp._input!$D$1:$M$95,MATCH('3.LCIA'!OM$8,Roundwood_transp._input!$D$1:$D$95,0),8),INDEX(Roundwood_transp._input!$D$1:$M$95,MATCH('3.LCIA'!OM$8,Roundwood_transp._input!$D$1:$D$95,0),10))</f>
        <v>#N/A</v>
      </c>
      <c r="ON12" s="29" t="e">
        <f>IF(ISNUMBER(INDEX(Roundwood_transp._input!$D$1:$M$95,MATCH('3.LCIA'!ON$8,Roundwood_transp._input!$D$1:$D$95,0),8)),INDEX(Roundwood_transp._input!$D$1:$M$95,MATCH('3.LCIA'!ON$8,Roundwood_transp._input!$D$1:$D$95,0),8),INDEX(Roundwood_transp._input!$D$1:$M$95,MATCH('3.LCIA'!ON$8,Roundwood_transp._input!$D$1:$D$95,0),10))</f>
        <v>#N/A</v>
      </c>
      <c r="OO12" s="29" t="e">
        <f>IF(ISNUMBER(INDEX(Roundwood_transp._input!$D$1:$M$95,MATCH('3.LCIA'!OO$8,Roundwood_transp._input!$D$1:$D$95,0),8)),INDEX(Roundwood_transp._input!$D$1:$M$95,MATCH('3.LCIA'!OO$8,Roundwood_transp._input!$D$1:$D$95,0),8),INDEX(Roundwood_transp._input!$D$1:$M$95,MATCH('3.LCIA'!OO$8,Roundwood_transp._input!$D$1:$D$95,0),10))</f>
        <v>#N/A</v>
      </c>
      <c r="OP12" s="29" t="e">
        <f>IF(ISNUMBER(INDEX(Roundwood_transp._input!$D$1:$M$95,MATCH('3.LCIA'!OP$8,Roundwood_transp._input!$D$1:$D$95,0),8)),INDEX(Roundwood_transp._input!$D$1:$M$95,MATCH('3.LCIA'!OP$8,Roundwood_transp._input!$D$1:$D$95,0),8),INDEX(Roundwood_transp._input!$D$1:$M$95,MATCH('3.LCIA'!OP$8,Roundwood_transp._input!$D$1:$D$95,0),10))</f>
        <v>#N/A</v>
      </c>
      <c r="OQ12" s="29" t="e">
        <f>IF(ISNUMBER(INDEX(Roundwood_transp._input!$D$1:$M$95,MATCH('3.LCIA'!OQ$8,Roundwood_transp._input!$D$1:$D$95,0),8)),INDEX(Roundwood_transp._input!$D$1:$M$95,MATCH('3.LCIA'!OQ$8,Roundwood_transp._input!$D$1:$D$95,0),8),INDEX(Roundwood_transp._input!$D$1:$M$95,MATCH('3.LCIA'!OQ$8,Roundwood_transp._input!$D$1:$D$95,0),10))</f>
        <v>#N/A</v>
      </c>
      <c r="OR12" s="29" t="e">
        <f>IF(ISNUMBER(INDEX(Roundwood_transp._input!$D$1:$M$95,MATCH('3.LCIA'!OR$8,Roundwood_transp._input!$D$1:$D$95,0),8)),INDEX(Roundwood_transp._input!$D$1:$M$95,MATCH('3.LCIA'!OR$8,Roundwood_transp._input!$D$1:$D$95,0),8),INDEX(Roundwood_transp._input!$D$1:$M$95,MATCH('3.LCIA'!OR$8,Roundwood_transp._input!$D$1:$D$95,0),10))</f>
        <v>#N/A</v>
      </c>
      <c r="OS12" s="29" t="e">
        <f>IF(ISNUMBER(INDEX(Roundwood_transp._input!$D$1:$M$95,MATCH('3.LCIA'!OS$8,Roundwood_transp._input!$D$1:$D$95,0),8)),INDEX(Roundwood_transp._input!$D$1:$M$95,MATCH('3.LCIA'!OS$8,Roundwood_transp._input!$D$1:$D$95,0),8),INDEX(Roundwood_transp._input!$D$1:$M$95,MATCH('3.LCIA'!OS$8,Roundwood_transp._input!$D$1:$D$95,0),10))</f>
        <v>#N/A</v>
      </c>
      <c r="OT12" s="29" t="e">
        <f>IF(ISNUMBER(INDEX(Roundwood_transp._input!$D$1:$M$95,MATCH('3.LCIA'!OT$8,Roundwood_transp._input!$D$1:$D$95,0),8)),INDEX(Roundwood_transp._input!$D$1:$M$95,MATCH('3.LCIA'!OT$8,Roundwood_transp._input!$D$1:$D$95,0),8),INDEX(Roundwood_transp._input!$D$1:$M$95,MATCH('3.LCIA'!OT$8,Roundwood_transp._input!$D$1:$D$95,0),10))</f>
        <v>#N/A</v>
      </c>
      <c r="OU12" s="29" t="e">
        <f>IF(ISNUMBER(INDEX(Roundwood_transp._input!$D$1:$M$95,MATCH('3.LCIA'!OU$8,Roundwood_transp._input!$D$1:$D$95,0),8)),INDEX(Roundwood_transp._input!$D$1:$M$95,MATCH('3.LCIA'!OU$8,Roundwood_transp._input!$D$1:$D$95,0),8),INDEX(Roundwood_transp._input!$D$1:$M$95,MATCH('3.LCIA'!OU$8,Roundwood_transp._input!$D$1:$D$95,0),10))</f>
        <v>#N/A</v>
      </c>
      <c r="OV12" s="29" t="e">
        <f>IF(ISNUMBER(INDEX(Roundwood_transp._input!$D$1:$M$95,MATCH('3.LCIA'!OV$8,Roundwood_transp._input!$D$1:$D$95,0),8)),INDEX(Roundwood_transp._input!$D$1:$M$95,MATCH('3.LCIA'!OV$8,Roundwood_transp._input!$D$1:$D$95,0),8),INDEX(Roundwood_transp._input!$D$1:$M$95,MATCH('3.LCIA'!OV$8,Roundwood_transp._input!$D$1:$D$95,0),10))</f>
        <v>#N/A</v>
      </c>
      <c r="OW12" s="29" t="e">
        <f>IF(ISNUMBER(INDEX(Roundwood_transp._input!$D$1:$M$95,MATCH('3.LCIA'!OW$8,Roundwood_transp._input!$D$1:$D$95,0),8)),INDEX(Roundwood_transp._input!$D$1:$M$95,MATCH('3.LCIA'!OW$8,Roundwood_transp._input!$D$1:$D$95,0),8),INDEX(Roundwood_transp._input!$D$1:$M$95,MATCH('3.LCIA'!OW$8,Roundwood_transp._input!$D$1:$D$95,0),10))</f>
        <v>#N/A</v>
      </c>
      <c r="OX12" s="29" t="e">
        <f>IF(ISNUMBER(INDEX(Roundwood_transp._input!$D$1:$M$95,MATCH('3.LCIA'!OX$8,Roundwood_transp._input!$D$1:$D$95,0),8)),INDEX(Roundwood_transp._input!$D$1:$M$95,MATCH('3.LCIA'!OX$8,Roundwood_transp._input!$D$1:$D$95,0),8),INDEX(Roundwood_transp._input!$D$1:$M$95,MATCH('3.LCIA'!OX$8,Roundwood_transp._input!$D$1:$D$95,0),10))</f>
        <v>#N/A</v>
      </c>
      <c r="OY12" s="29" t="e">
        <f>IF(ISNUMBER(INDEX(Roundwood_transp._input!$D$1:$M$95,MATCH('3.LCIA'!OY$8,Roundwood_transp._input!$D$1:$D$95,0),8)),INDEX(Roundwood_transp._input!$D$1:$M$95,MATCH('3.LCIA'!OY$8,Roundwood_transp._input!$D$1:$D$95,0),8),INDEX(Roundwood_transp._input!$D$1:$M$95,MATCH('3.LCIA'!OY$8,Roundwood_transp._input!$D$1:$D$95,0),10))</f>
        <v>#N/A</v>
      </c>
      <c r="OZ12" s="29" t="e">
        <f>IF(ISNUMBER(INDEX(Roundwood_transp._input!$D$1:$M$95,MATCH('3.LCIA'!OZ$8,Roundwood_transp._input!$D$1:$D$95,0),8)),INDEX(Roundwood_transp._input!$D$1:$M$95,MATCH('3.LCIA'!OZ$8,Roundwood_transp._input!$D$1:$D$95,0),8),INDEX(Roundwood_transp._input!$D$1:$M$95,MATCH('3.LCIA'!OZ$8,Roundwood_transp._input!$D$1:$D$95,0),10))</f>
        <v>#N/A</v>
      </c>
      <c r="PA12" s="29" t="e">
        <f>IF(ISNUMBER(INDEX(Roundwood_transp._input!$D$1:$M$95,MATCH('3.LCIA'!PA$8,Roundwood_transp._input!$D$1:$D$95,0),8)),INDEX(Roundwood_transp._input!$D$1:$M$95,MATCH('3.LCIA'!PA$8,Roundwood_transp._input!$D$1:$D$95,0),8),INDEX(Roundwood_transp._input!$D$1:$M$95,MATCH('3.LCIA'!PA$8,Roundwood_transp._input!$D$1:$D$95,0),10))</f>
        <v>#N/A</v>
      </c>
      <c r="PB12" s="29" t="e">
        <f>IF(ISNUMBER(INDEX(Roundwood_transp._input!$D$1:$M$95,MATCH('3.LCIA'!PB$8,Roundwood_transp._input!$D$1:$D$95,0),8)),INDEX(Roundwood_transp._input!$D$1:$M$95,MATCH('3.LCIA'!PB$8,Roundwood_transp._input!$D$1:$D$95,0),8),INDEX(Roundwood_transp._input!$D$1:$M$95,MATCH('3.LCIA'!PB$8,Roundwood_transp._input!$D$1:$D$95,0),10))</f>
        <v>#N/A</v>
      </c>
      <c r="PC12" s="29" t="e">
        <f>IF(ISNUMBER(INDEX(Roundwood_transp._input!$D$1:$M$95,MATCH('3.LCIA'!PC$8,Roundwood_transp._input!$D$1:$D$95,0),8)),INDEX(Roundwood_transp._input!$D$1:$M$95,MATCH('3.LCIA'!PC$8,Roundwood_transp._input!$D$1:$D$95,0),8),INDEX(Roundwood_transp._input!$D$1:$M$95,MATCH('3.LCIA'!PC$8,Roundwood_transp._input!$D$1:$D$95,0),10))</f>
        <v>#N/A</v>
      </c>
    </row>
    <row r="13" spans="1:419" s="17" customFormat="1">
      <c r="B13" s="17" t="s">
        <v>1065</v>
      </c>
      <c r="C13" s="29" t="str">
        <f>IF(ISNUMBER(INDEX(Roundwood_transp._input!$D$1:$M$95,MATCH('3.LCIA'!C$8,Roundwood_transp._input!$D$1:$D$95,0),8)),Roundwood_transp._input!$K$1,Roundwood_transp._input!$M$1)</f>
        <v>Transport, lorry &gt;16t, fleet average/RER U</v>
      </c>
      <c r="D13" s="29" t="str">
        <f>IF(ISNUMBER(INDEX(Roundwood_transp._input!$D$1:$M$95,MATCH('3.LCIA'!D$8,Roundwood_transp._input!$D$1:$D$95,0),8)),Roundwood_transp._input!$K$1,Roundwood_transp._input!$M$1)</f>
        <v>Transport, lorry &gt;16t, fleet average/RER U</v>
      </c>
      <c r="E13" s="29" t="str">
        <f>IF(ISNUMBER(INDEX(Roundwood_transp._input!$D$1:$M$95,MATCH('3.LCIA'!E$8,Roundwood_transp._input!$D$1:$D$95,0),8)),Roundwood_transp._input!$K$1,Roundwood_transp._input!$M$1)</f>
        <v>Transport, lorry &gt;16t, fleet average/RER U</v>
      </c>
      <c r="F13" s="29" t="str">
        <f>IF(ISNUMBER(INDEX(Roundwood_transp._input!$D$1:$M$95,MATCH('3.LCIA'!F$8,Roundwood_transp._input!$D$1:$D$95,0),8)),Roundwood_transp._input!$K$1,Roundwood_transp._input!$M$1)</f>
        <v>Transport, lorry &gt;16t, fleet average/RER U</v>
      </c>
      <c r="G13" s="29" t="str">
        <f>IF(ISNUMBER(INDEX(Roundwood_transp._input!$D$1:$M$95,MATCH('3.LCIA'!G$8,Roundwood_transp._input!$D$1:$D$95,0),8)),Roundwood_transp._input!$K$1,Roundwood_transp._input!$M$1)</f>
        <v>Transport, lorry &gt;16t, fleet average/RER U</v>
      </c>
      <c r="H13" s="29" t="str">
        <f>IF(ISNUMBER(INDEX(Roundwood_transp._input!$D$1:$M$95,MATCH('3.LCIA'!H$8,Roundwood_transp._input!$D$1:$D$95,0),8)),Roundwood_transp._input!$K$1,Roundwood_transp._input!$M$1)</f>
        <v>Transport, lorry &gt;16t, fleet average/RER U</v>
      </c>
      <c r="I13" s="29" t="str">
        <f>IF(ISNUMBER(INDEX(Roundwood_transp._input!$D$1:$M$95,MATCH('3.LCIA'!I$8,Roundwood_transp._input!$D$1:$D$95,0),8)),Roundwood_transp._input!$K$1,Roundwood_transp._input!$M$1)</f>
        <v>Transport, lorry &gt;16t, fleet average/RER U</v>
      </c>
      <c r="J13" s="29" t="str">
        <f>IF(ISNUMBER(INDEX(Roundwood_transp._input!$D$1:$M$95,MATCH('3.LCIA'!J$8,Roundwood_transp._input!$D$1:$D$95,0),8)),Roundwood_transp._input!$K$1,Roundwood_transp._input!$M$1)</f>
        <v>Transport, lorry &gt;16t, fleet average/RER U</v>
      </c>
      <c r="K13" s="29" t="str">
        <f>IF(ISNUMBER(INDEX(Roundwood_transp._input!$D$1:$M$95,MATCH('3.LCIA'!K$8,Roundwood_transp._input!$D$1:$D$95,0),8)),Roundwood_transp._input!$K$1,Roundwood_transp._input!$M$1)</f>
        <v>Transport, lorry 20-28t, fleet average/CH U</v>
      </c>
      <c r="L13" s="29" t="str">
        <f>IF(ISNUMBER(INDEX(Roundwood_transp._input!$D$1:$M$95,MATCH('3.LCIA'!L$8,Roundwood_transp._input!$D$1:$D$95,0),8)),Roundwood_transp._input!$K$1,Roundwood_transp._input!$M$1)</f>
        <v>Transport, lorry &gt;16t, fleet average/RER U</v>
      </c>
      <c r="M13" s="29" t="str">
        <f>IF(ISNUMBER(INDEX(Roundwood_transp._input!$D$1:$M$95,MATCH('3.LCIA'!M$8,Roundwood_transp._input!$D$1:$D$95,0),8)),Roundwood_transp._input!$K$1,Roundwood_transp._input!$M$1)</f>
        <v>Transport, lorry &gt;16t, fleet average/RER U</v>
      </c>
      <c r="N13" s="29" t="str">
        <f>IF(ISNUMBER(INDEX(Roundwood_transp._input!$D$1:$M$95,MATCH('3.LCIA'!N$8,Roundwood_transp._input!$D$1:$D$95,0),8)),Roundwood_transp._input!$K$1,Roundwood_transp._input!$M$1)</f>
        <v>Transport, lorry &gt;16t, fleet average/RER U</v>
      </c>
      <c r="O13" s="29" t="str">
        <f>IF(ISNUMBER(INDEX(Roundwood_transp._input!$D$1:$M$95,MATCH('3.LCIA'!O$8,Roundwood_transp._input!$D$1:$D$95,0),8)),Roundwood_transp._input!$K$1,Roundwood_transp._input!$M$1)</f>
        <v>Transport, lorry &gt;16t, fleet average/RER U</v>
      </c>
      <c r="P13" s="29" t="str">
        <f>IF(ISNUMBER(INDEX(Roundwood_transp._input!$D$1:$M$95,MATCH('3.LCIA'!P$8,Roundwood_transp._input!$D$1:$D$95,0),8)),Roundwood_transp._input!$K$1,Roundwood_transp._input!$M$1)</f>
        <v>Transport, lorry &gt;16t, fleet average/RER U</v>
      </c>
      <c r="Q13" s="29" t="str">
        <f>IF(ISNUMBER(INDEX(Roundwood_transp._input!$D$1:$M$95,MATCH('3.LCIA'!Q$8,Roundwood_transp._input!$D$1:$D$95,0),8)),Roundwood_transp._input!$K$1,Roundwood_transp._input!$M$1)</f>
        <v>Transport, lorry &gt;16t, fleet average/RER U</v>
      </c>
      <c r="R13" s="29" t="str">
        <f>IF(ISNUMBER(INDEX(Roundwood_transp._input!$D$1:$M$95,MATCH('3.LCIA'!R$8,Roundwood_transp._input!$D$1:$D$95,0),8)),Roundwood_transp._input!$K$1,Roundwood_transp._input!$M$1)</f>
        <v>Transport, lorry &gt;16t, fleet average/RER U</v>
      </c>
      <c r="S13" s="29" t="str">
        <f>IF(ISNUMBER(INDEX(Roundwood_transp._input!$D$1:$M$95,MATCH('3.LCIA'!S$8,Roundwood_transp._input!$D$1:$D$95,0),8)),Roundwood_transp._input!$K$1,Roundwood_transp._input!$M$1)</f>
        <v>Transport, lorry &gt;16t, fleet average/RER U</v>
      </c>
      <c r="T13" s="29" t="str">
        <f>IF(ISNUMBER(INDEX(Roundwood_transp._input!$D$1:$M$95,MATCH('3.LCIA'!T$8,Roundwood_transp._input!$D$1:$D$95,0),8)),Roundwood_transp._input!$K$1,Roundwood_transp._input!$M$1)</f>
        <v>Transport, lorry 20-28t, fleet average/CH U</v>
      </c>
      <c r="U13" s="29" t="str">
        <f>IF(ISNUMBER(INDEX(Roundwood_transp._input!$D$1:$M$95,MATCH('3.LCIA'!U$8,Roundwood_transp._input!$D$1:$D$95,0),8)),Roundwood_transp._input!$K$1,Roundwood_transp._input!$M$1)</f>
        <v>Transport, lorry &gt;16t, fleet average/RER U</v>
      </c>
      <c r="V13" s="29" t="str">
        <f>IF(ISNUMBER(INDEX(Roundwood_transp._input!$D$1:$M$95,MATCH('3.LCIA'!V$8,Roundwood_transp._input!$D$1:$D$95,0),8)),Roundwood_transp._input!$K$1,Roundwood_transp._input!$M$1)</f>
        <v>Transport, lorry &gt;16t, fleet average/RER U</v>
      </c>
      <c r="W13" s="29" t="str">
        <f>IF(ISNUMBER(INDEX(Roundwood_transp._input!$D$1:$M$95,MATCH('3.LCIA'!W$8,Roundwood_transp._input!$D$1:$D$95,0),8)),Roundwood_transp._input!$K$1,Roundwood_transp._input!$M$1)</f>
        <v>Transport, lorry &gt;16t, fleet average/RER U</v>
      </c>
      <c r="X13" s="29" t="str">
        <f>IF(ISNUMBER(INDEX(Roundwood_transp._input!$D$1:$M$95,MATCH('3.LCIA'!X$8,Roundwood_transp._input!$D$1:$D$95,0),8)),Roundwood_transp._input!$K$1,Roundwood_transp._input!$M$1)</f>
        <v>Transport, lorry &gt;16t, fleet average/RER U</v>
      </c>
      <c r="Y13" s="29" t="str">
        <f>IF(ISNUMBER(INDEX(Roundwood_transp._input!$D$1:$M$95,MATCH('3.LCIA'!Y$8,Roundwood_transp._input!$D$1:$D$95,0),8)),Roundwood_transp._input!$K$1,Roundwood_transp._input!$M$1)</f>
        <v>Transport, lorry &gt;16t, fleet average/RER U</v>
      </c>
      <c r="Z13" s="29" t="str">
        <f>IF(ISNUMBER(INDEX(Roundwood_transp._input!$D$1:$M$95,MATCH('3.LCIA'!Z$8,Roundwood_transp._input!$D$1:$D$95,0),8)),Roundwood_transp._input!$K$1,Roundwood_transp._input!$M$1)</f>
        <v>Transport, lorry &gt;16t, fleet average/RER U</v>
      </c>
      <c r="AA13" s="29" t="str">
        <f>IF(ISNUMBER(INDEX(Roundwood_transp._input!$D$1:$M$95,MATCH('3.LCIA'!AA$8,Roundwood_transp._input!$D$1:$D$95,0),8)),Roundwood_transp._input!$K$1,Roundwood_transp._input!$M$1)</f>
        <v>Transport, lorry &gt;16t, fleet average/RER U</v>
      </c>
      <c r="AB13" s="29" t="str">
        <f>IF(ISNUMBER(INDEX(Roundwood_transp._input!$D$1:$M$95,MATCH('3.LCIA'!AB$8,Roundwood_transp._input!$D$1:$D$95,0),8)),Roundwood_transp._input!$K$1,Roundwood_transp._input!$M$1)</f>
        <v>Transport, lorry &gt;16t, fleet average/RER U</v>
      </c>
      <c r="AC13" s="29" t="str">
        <f>IF(ISNUMBER(INDEX(Roundwood_transp._input!$D$1:$M$95,MATCH('3.LCIA'!AC$8,Roundwood_transp._input!$D$1:$D$95,0),8)),Roundwood_transp._input!$K$1,Roundwood_transp._input!$M$1)</f>
        <v>Transport, lorry 20-28t, fleet average/CH U</v>
      </c>
      <c r="AD13" s="29" t="str">
        <f>IF(ISNUMBER(INDEX(Roundwood_transp._input!$D$1:$M$95,MATCH('3.LCIA'!AD$8,Roundwood_transp._input!$D$1:$D$95,0),8)),Roundwood_transp._input!$K$1,Roundwood_transp._input!$M$1)</f>
        <v>Transport, lorry &gt;16t, fleet average/RER U</v>
      </c>
      <c r="AE13" s="29" t="str">
        <f>IF(ISNUMBER(INDEX(Roundwood_transp._input!$D$1:$M$95,MATCH('3.LCIA'!AE$8,Roundwood_transp._input!$D$1:$D$95,0),8)),Roundwood_transp._input!$K$1,Roundwood_transp._input!$M$1)</f>
        <v>Transport, lorry &gt;16t, fleet average/RER U</v>
      </c>
      <c r="AF13" s="29" t="str">
        <f>IF(ISNUMBER(INDEX(Roundwood_transp._input!$D$1:$M$95,MATCH('3.LCIA'!AF$8,Roundwood_transp._input!$D$1:$D$95,0),8)),Roundwood_transp._input!$K$1,Roundwood_transp._input!$M$1)</f>
        <v>Transport, lorry &gt;16t, fleet average/RER U</v>
      </c>
      <c r="AG13" s="29" t="str">
        <f>IF(ISNUMBER(INDEX(Roundwood_transp._input!$D$1:$M$95,MATCH('3.LCIA'!AG$8,Roundwood_transp._input!$D$1:$D$95,0),8)),Roundwood_transp._input!$K$1,Roundwood_transp._input!$M$1)</f>
        <v>Transport, lorry &gt;16t, fleet average/RER U</v>
      </c>
      <c r="AH13" s="29" t="str">
        <f>IF(ISNUMBER(INDEX(Roundwood_transp._input!$D$1:$M$95,MATCH('3.LCIA'!AH$8,Roundwood_transp._input!$D$1:$D$95,0),8)),Roundwood_transp._input!$K$1,Roundwood_transp._input!$M$1)</f>
        <v>Transport, lorry &gt;16t, fleet average/RER U</v>
      </c>
      <c r="AI13" s="29" t="str">
        <f>IF(ISNUMBER(INDEX(Roundwood_transp._input!$D$1:$M$95,MATCH('3.LCIA'!AI$8,Roundwood_transp._input!$D$1:$D$95,0),8)),Roundwood_transp._input!$K$1,Roundwood_transp._input!$M$1)</f>
        <v>Transport, lorry &gt;16t, fleet average/RER U</v>
      </c>
      <c r="AJ13" s="29" t="str">
        <f>IF(ISNUMBER(INDEX(Roundwood_transp._input!$D$1:$M$95,MATCH('3.LCIA'!AJ$8,Roundwood_transp._input!$D$1:$D$95,0),8)),Roundwood_transp._input!$K$1,Roundwood_transp._input!$M$1)</f>
        <v>Transport, lorry &gt;16t, fleet average/RER U</v>
      </c>
      <c r="AK13" s="29" t="str">
        <f>IF(ISNUMBER(INDEX(Roundwood_transp._input!$D$1:$M$95,MATCH('3.LCIA'!AK$8,Roundwood_transp._input!$D$1:$D$95,0),8)),Roundwood_transp._input!$K$1,Roundwood_transp._input!$M$1)</f>
        <v>Transport, lorry &gt;16t, fleet average/RER U</v>
      </c>
      <c r="AL13" s="29" t="str">
        <f>IF(ISNUMBER(INDEX(Roundwood_transp._input!$D$1:$M$95,MATCH('3.LCIA'!AL$8,Roundwood_transp._input!$D$1:$D$95,0),8)),Roundwood_transp._input!$K$1,Roundwood_transp._input!$M$1)</f>
        <v>Transport, lorry 20-28t, fleet average/CH U</v>
      </c>
      <c r="AM13" s="29" t="str">
        <f>IF(ISNUMBER(INDEX(Roundwood_transp._input!$D$1:$M$95,MATCH('3.LCIA'!AM$8,Roundwood_transp._input!$D$1:$D$95,0),8)),Roundwood_transp._input!$K$1,Roundwood_transp._input!$M$1)</f>
        <v>Transport, lorry &gt;16t, fleet average/RER U</v>
      </c>
      <c r="AN13" s="29" t="str">
        <f>IF(ISNUMBER(INDEX(Roundwood_transp._input!$D$1:$M$95,MATCH('3.LCIA'!AN$8,Roundwood_transp._input!$D$1:$D$95,0),8)),Roundwood_transp._input!$K$1,Roundwood_transp._input!$M$1)</f>
        <v>Transport, lorry &gt;16t, fleet average/RER U</v>
      </c>
      <c r="AO13" s="29" t="str">
        <f>IF(ISNUMBER(INDEX(Roundwood_transp._input!$D$1:$M$95,MATCH('3.LCIA'!AO$8,Roundwood_transp._input!$D$1:$D$95,0),8)),Roundwood_transp._input!$K$1,Roundwood_transp._input!$M$1)</f>
        <v>Transport, lorry &gt;16t, fleet average/RER U</v>
      </c>
      <c r="AP13" s="29" t="str">
        <f>IF(ISNUMBER(INDEX(Roundwood_transp._input!$D$1:$M$95,MATCH('3.LCIA'!AP$8,Roundwood_transp._input!$D$1:$D$95,0),8)),Roundwood_transp._input!$K$1,Roundwood_transp._input!$M$1)</f>
        <v>Transport, lorry &gt;16t, fleet average/RER U</v>
      </c>
      <c r="AQ13" s="29" t="str">
        <f>IF(ISNUMBER(INDEX(Roundwood_transp._input!$D$1:$M$95,MATCH('3.LCIA'!AQ$8,Roundwood_transp._input!$D$1:$D$95,0),8)),Roundwood_transp._input!$K$1,Roundwood_transp._input!$M$1)</f>
        <v>Transport, lorry &gt;16t, fleet average/RER U</v>
      </c>
      <c r="AR13" s="29" t="str">
        <f>IF(ISNUMBER(INDEX(Roundwood_transp._input!$D$1:$M$95,MATCH('3.LCIA'!AR$8,Roundwood_transp._input!$D$1:$D$95,0),8)),Roundwood_transp._input!$K$1,Roundwood_transp._input!$M$1)</f>
        <v>Transport, lorry &gt;16t, fleet average/RER U</v>
      </c>
      <c r="AS13" s="29" t="str">
        <f>IF(ISNUMBER(INDEX(Roundwood_transp._input!$D$1:$M$95,MATCH('3.LCIA'!AS$8,Roundwood_transp._input!$D$1:$D$95,0),8)),Roundwood_transp._input!$K$1,Roundwood_transp._input!$M$1)</f>
        <v>Transport, lorry &gt;16t, fleet average/RER U</v>
      </c>
      <c r="AT13" s="29" t="str">
        <f>IF(ISNUMBER(INDEX(Roundwood_transp._input!$D$1:$M$95,MATCH('3.LCIA'!AT$8,Roundwood_transp._input!$D$1:$D$95,0),8)),Roundwood_transp._input!$K$1,Roundwood_transp._input!$M$1)</f>
        <v>Transport, lorry &gt;16t, fleet average/RER U</v>
      </c>
      <c r="AU13" s="29" t="str">
        <f>IF(ISNUMBER(INDEX(Roundwood_transp._input!$D$1:$M$95,MATCH('3.LCIA'!AU$8,Roundwood_transp._input!$D$1:$D$95,0),8)),Roundwood_transp._input!$K$1,Roundwood_transp._input!$M$1)</f>
        <v>Transport, lorry 20-28t, fleet average/CH U</v>
      </c>
      <c r="AV13" s="29" t="str">
        <f>IF(ISNUMBER(INDEX(Roundwood_transp._input!$D$1:$M$95,MATCH('3.LCIA'!AV$8,Roundwood_transp._input!$D$1:$D$95,0),8)),Roundwood_transp._input!$K$1,Roundwood_transp._input!$M$1)</f>
        <v>Transport, lorry &gt;16t, fleet average/RER U</v>
      </c>
      <c r="AW13" s="29" t="str">
        <f>IF(ISNUMBER(INDEX(Roundwood_transp._input!$D$1:$M$95,MATCH('3.LCIA'!AW$8,Roundwood_transp._input!$D$1:$D$95,0),8)),Roundwood_transp._input!$K$1,Roundwood_transp._input!$M$1)</f>
        <v>Transport, lorry &gt;16t, fleet average/RER U</v>
      </c>
      <c r="AX13" s="29" t="str">
        <f>IF(ISNUMBER(INDEX(Roundwood_transp._input!$D$1:$M$95,MATCH('3.LCIA'!AX$8,Roundwood_transp._input!$D$1:$D$95,0),8)),Roundwood_transp._input!$K$1,Roundwood_transp._input!$M$1)</f>
        <v>Transport, lorry &gt;16t, fleet average/RER U</v>
      </c>
      <c r="AY13" s="29" t="str">
        <f>IF(ISNUMBER(INDEX(Roundwood_transp._input!$D$1:$M$95,MATCH('3.LCIA'!AY$8,Roundwood_transp._input!$D$1:$D$95,0),8)),Roundwood_transp._input!$K$1,Roundwood_transp._input!$M$1)</f>
        <v>Transport, lorry &gt;16t, fleet average/RER U</v>
      </c>
      <c r="AZ13" s="29" t="str">
        <f>IF(ISNUMBER(INDEX(Roundwood_transp._input!$D$1:$M$95,MATCH('3.LCIA'!AZ$8,Roundwood_transp._input!$D$1:$D$95,0),8)),Roundwood_transp._input!$K$1,Roundwood_transp._input!$M$1)</f>
        <v>Transport, lorry &gt;16t, fleet average/RER U</v>
      </c>
      <c r="BA13" s="29" t="str">
        <f>IF(ISNUMBER(INDEX(Roundwood_transp._input!$D$1:$M$95,MATCH('3.LCIA'!BA$8,Roundwood_transp._input!$D$1:$D$95,0),8)),Roundwood_transp._input!$K$1,Roundwood_transp._input!$M$1)</f>
        <v>Transport, lorry &gt;16t, fleet average/RER U</v>
      </c>
      <c r="BB13" s="29" t="str">
        <f>IF(ISNUMBER(INDEX(Roundwood_transp._input!$D$1:$M$95,MATCH('3.LCIA'!BB$8,Roundwood_transp._input!$D$1:$D$95,0),8)),Roundwood_transp._input!$K$1,Roundwood_transp._input!$M$1)</f>
        <v>Transport, lorry &gt;16t, fleet average/RER U</v>
      </c>
      <c r="BC13" s="29" t="str">
        <f>IF(ISNUMBER(INDEX(Roundwood_transp._input!$D$1:$M$95,MATCH('3.LCIA'!BC$8,Roundwood_transp._input!$D$1:$D$95,0),8)),Roundwood_transp._input!$K$1,Roundwood_transp._input!$M$1)</f>
        <v>Transport, lorry &gt;16t, fleet average/RER U</v>
      </c>
      <c r="BD13" s="29" t="str">
        <f>IF(ISNUMBER(INDEX(Roundwood_transp._input!$D$1:$M$95,MATCH('3.LCIA'!BD$8,Roundwood_transp._input!$D$1:$D$95,0),8)),Roundwood_transp._input!$K$1,Roundwood_transp._input!$M$1)</f>
        <v>Transport, lorry 20-28t, fleet average/CH U</v>
      </c>
      <c r="BE13" s="29" t="str">
        <f>IF(ISNUMBER(INDEX(Roundwood_transp._input!$D$1:$M$95,MATCH('3.LCIA'!BE$8,Roundwood_transp._input!$D$1:$D$95,0),8)),Roundwood_transp._input!$K$1,Roundwood_transp._input!$M$1)</f>
        <v>Transport, lorry &gt;16t, fleet average/RER U</v>
      </c>
      <c r="BF13" s="29" t="str">
        <f>IF(ISNUMBER(INDEX(Roundwood_transp._input!$D$1:$M$95,MATCH('3.LCIA'!BF$8,Roundwood_transp._input!$D$1:$D$95,0),8)),Roundwood_transp._input!$K$1,Roundwood_transp._input!$M$1)</f>
        <v>Transport, lorry &gt;16t, fleet average/RER U</v>
      </c>
      <c r="BG13" s="29" t="str">
        <f>IF(ISNUMBER(INDEX(Roundwood_transp._input!$D$1:$M$95,MATCH('3.LCIA'!BG$8,Roundwood_transp._input!$D$1:$D$95,0),8)),Roundwood_transp._input!$K$1,Roundwood_transp._input!$M$1)</f>
        <v>Transport, lorry &gt;16t, fleet average/RER U</v>
      </c>
      <c r="BH13" s="29" t="str">
        <f>IF(ISNUMBER(INDEX(Roundwood_transp._input!$D$1:$M$95,MATCH('3.LCIA'!BH$8,Roundwood_transp._input!$D$1:$D$95,0),8)),Roundwood_transp._input!$K$1,Roundwood_transp._input!$M$1)</f>
        <v>Transport, lorry &gt;16t, fleet average/RER U</v>
      </c>
      <c r="BI13" s="29" t="str">
        <f>IF(ISNUMBER(INDEX(Roundwood_transp._input!$D$1:$M$95,MATCH('3.LCIA'!BI$8,Roundwood_transp._input!$D$1:$D$95,0),8)),Roundwood_transp._input!$K$1,Roundwood_transp._input!$M$1)</f>
        <v>Transport, lorry &gt;16t, fleet average/RER U</v>
      </c>
      <c r="BJ13" s="29" t="str">
        <f>IF(ISNUMBER(INDEX(Roundwood_transp._input!$D$1:$M$95,MATCH('3.LCIA'!BJ$8,Roundwood_transp._input!$D$1:$D$95,0),8)),Roundwood_transp._input!$K$1,Roundwood_transp._input!$M$1)</f>
        <v>Transport, lorry &gt;16t, fleet average/RER U</v>
      </c>
      <c r="BK13" s="29" t="str">
        <f>IF(ISNUMBER(INDEX(Roundwood_transp._input!$D$1:$M$95,MATCH('3.LCIA'!BK$8,Roundwood_transp._input!$D$1:$D$95,0),8)),Roundwood_transp._input!$K$1,Roundwood_transp._input!$M$1)</f>
        <v>Transport, lorry &gt;16t, fleet average/RER U</v>
      </c>
      <c r="BL13" s="29" t="str">
        <f>IF(ISNUMBER(INDEX(Roundwood_transp._input!$D$1:$M$95,MATCH('3.LCIA'!BL$8,Roundwood_transp._input!$D$1:$D$95,0),8)),Roundwood_transp._input!$K$1,Roundwood_transp._input!$M$1)</f>
        <v>Transport, lorry &gt;16t, fleet average/RER U</v>
      </c>
      <c r="BM13" s="29" t="str">
        <f>IF(ISNUMBER(INDEX(Roundwood_transp._input!$D$1:$M$95,MATCH('3.LCIA'!BM$8,Roundwood_transp._input!$D$1:$D$95,0),8)),Roundwood_transp._input!$K$1,Roundwood_transp._input!$M$1)</f>
        <v>Transport, lorry 20-28t, fleet average/CH U</v>
      </c>
      <c r="BN13" s="29" t="str">
        <f>IF(ISNUMBER(INDEX(Roundwood_transp._input!$D$1:$M$95,MATCH('3.LCIA'!BN$8,Roundwood_transp._input!$D$1:$D$95,0),8)),Roundwood_transp._input!$K$1,Roundwood_transp._input!$M$1)</f>
        <v>Transport, lorry &gt;16t, fleet average/RER U</v>
      </c>
      <c r="BO13" s="29" t="str">
        <f>IF(ISNUMBER(INDEX(Roundwood_transp._input!$D$1:$M$95,MATCH('3.LCIA'!BO$8,Roundwood_transp._input!$D$1:$D$95,0),8)),Roundwood_transp._input!$K$1,Roundwood_transp._input!$M$1)</f>
        <v>Transport, lorry &gt;16t, fleet average/RER U</v>
      </c>
      <c r="BP13" s="29" t="str">
        <f>IF(ISNUMBER(INDEX(Roundwood_transp._input!$D$1:$M$95,MATCH('3.LCIA'!BP$8,Roundwood_transp._input!$D$1:$D$95,0),8)),Roundwood_transp._input!$K$1,Roundwood_transp._input!$M$1)</f>
        <v>Transport, lorry &gt;16t, fleet average/RER U</v>
      </c>
      <c r="BQ13" s="29" t="str">
        <f>IF(ISNUMBER(INDEX(Roundwood_transp._input!$D$1:$M$95,MATCH('3.LCIA'!BQ$8,Roundwood_transp._input!$D$1:$D$95,0),8)),Roundwood_transp._input!$K$1,Roundwood_transp._input!$M$1)</f>
        <v>Transport, lorry &gt;16t, fleet average/RER U</v>
      </c>
      <c r="BR13" s="29" t="str">
        <f>IF(ISNUMBER(INDEX(Roundwood_transp._input!$D$1:$M$95,MATCH('3.LCIA'!BR$8,Roundwood_transp._input!$D$1:$D$95,0),8)),Roundwood_transp._input!$K$1,Roundwood_transp._input!$M$1)</f>
        <v>Transport, lorry &gt;16t, fleet average/RER U</v>
      </c>
      <c r="BS13" s="29" t="str">
        <f>IF(ISNUMBER(INDEX(Roundwood_transp._input!$D$1:$M$95,MATCH('3.LCIA'!BS$8,Roundwood_transp._input!$D$1:$D$95,0),8)),Roundwood_transp._input!$K$1,Roundwood_transp._input!$M$1)</f>
        <v>Transport, lorry &gt;16t, fleet average/RER U</v>
      </c>
      <c r="BT13" s="29" t="str">
        <f>IF(ISNUMBER(INDEX(Roundwood_transp._input!$D$1:$M$95,MATCH('3.LCIA'!BT$8,Roundwood_transp._input!$D$1:$D$95,0),8)),Roundwood_transp._input!$K$1,Roundwood_transp._input!$M$1)</f>
        <v>Transport, lorry &gt;16t, fleet average/RER U</v>
      </c>
      <c r="BU13" s="29" t="str">
        <f>IF(ISNUMBER(INDEX(Roundwood_transp._input!$D$1:$M$95,MATCH('3.LCIA'!BU$8,Roundwood_transp._input!$D$1:$D$95,0),8)),Roundwood_transp._input!$K$1,Roundwood_transp._input!$M$1)</f>
        <v>Transport, lorry &gt;16t, fleet average/RER U</v>
      </c>
      <c r="BV13" s="29" t="str">
        <f>IF(ISNUMBER(INDEX(Roundwood_transp._input!$D$1:$M$95,MATCH('3.LCIA'!BV$8,Roundwood_transp._input!$D$1:$D$95,0),8)),Roundwood_transp._input!$K$1,Roundwood_transp._input!$M$1)</f>
        <v>Transport, lorry 20-28t, fleet average/CH U</v>
      </c>
      <c r="BW13" s="29" t="str">
        <f>IF(ISNUMBER(INDEX(Roundwood_transp._input!$D$1:$M$95,MATCH('3.LCIA'!BW$8,Roundwood_transp._input!$D$1:$D$95,0),8)),Roundwood_transp._input!$K$1,Roundwood_transp._input!$M$1)</f>
        <v>Transport, lorry &gt;16t, fleet average/RER U</v>
      </c>
      <c r="BX13" s="29" t="str">
        <f>IF(ISNUMBER(INDEX(Roundwood_transp._input!$D$1:$M$95,MATCH('3.LCIA'!BX$8,Roundwood_transp._input!$D$1:$D$95,0),8)),Roundwood_transp._input!$K$1,Roundwood_transp._input!$M$1)</f>
        <v>Transport, lorry &gt;16t, fleet average/RER U</v>
      </c>
      <c r="BY13" s="29" t="str">
        <f>IF(ISNUMBER(INDEX(Roundwood_transp._input!$D$1:$M$95,MATCH('3.LCIA'!BY$8,Roundwood_transp._input!$D$1:$D$95,0),8)),Roundwood_transp._input!$K$1,Roundwood_transp._input!$M$1)</f>
        <v>Transport, lorry &gt;16t, fleet average/RER U</v>
      </c>
      <c r="BZ13" s="29" t="str">
        <f>IF(ISNUMBER(INDEX(Roundwood_transp._input!$D$1:$M$95,MATCH('3.LCIA'!BZ$8,Roundwood_transp._input!$D$1:$D$95,0),8)),Roundwood_transp._input!$K$1,Roundwood_transp._input!$M$1)</f>
        <v>Transport, lorry &gt;16t, fleet average/RER U</v>
      </c>
      <c r="CA13" s="29" t="str">
        <f>IF(ISNUMBER(INDEX(Roundwood_transp._input!$D$1:$M$95,MATCH('3.LCIA'!CA$8,Roundwood_transp._input!$D$1:$D$95,0),8)),Roundwood_transp._input!$K$1,Roundwood_transp._input!$M$1)</f>
        <v>Transport, lorry &gt;16t, fleet average/RER U</v>
      </c>
      <c r="CB13" s="29" t="str">
        <f>IF(ISNUMBER(INDEX(Roundwood_transp._input!$D$1:$M$95,MATCH('3.LCIA'!CB$8,Roundwood_transp._input!$D$1:$D$95,0),8)),Roundwood_transp._input!$K$1,Roundwood_transp._input!$M$1)</f>
        <v>Transport, lorry &gt;16t, fleet average/RER U</v>
      </c>
      <c r="CC13" s="29" t="str">
        <f>IF(ISNUMBER(INDEX(Roundwood_transp._input!$D$1:$M$95,MATCH('3.LCIA'!CC$8,Roundwood_transp._input!$D$1:$D$95,0),8)),Roundwood_transp._input!$K$1,Roundwood_transp._input!$M$1)</f>
        <v>Transport, lorry &gt;16t, fleet average/RER U</v>
      </c>
      <c r="CD13" s="29" t="str">
        <f>IF(ISNUMBER(INDEX(Roundwood_transp._input!$D$1:$M$95,MATCH('3.LCIA'!CD$8,Roundwood_transp._input!$D$1:$D$95,0),8)),Roundwood_transp._input!$K$1,Roundwood_transp._input!$M$1)</f>
        <v>Transport, lorry &gt;16t, fleet average/RER U</v>
      </c>
      <c r="CE13" s="29" t="str">
        <f>IF(ISNUMBER(INDEX(Roundwood_transp._input!$D$1:$M$95,MATCH('3.LCIA'!CE$8,Roundwood_transp._input!$D$1:$D$95,0),8)),Roundwood_transp._input!$K$1,Roundwood_transp._input!$M$1)</f>
        <v>Transport, lorry 20-28t, fleet average/CH U</v>
      </c>
      <c r="CF13" s="29" t="str">
        <f>IF(ISNUMBER(INDEX(Roundwood_transp._input!$D$1:$M$95,MATCH('3.LCIA'!CF$8,Roundwood_transp._input!$D$1:$D$95,0),8)),Roundwood_transp._input!$K$1,Roundwood_transp._input!$M$1)</f>
        <v>Transport, lorry &gt;16t, fleet average/RER U</v>
      </c>
      <c r="CG13" s="29" t="str">
        <f>IF(ISNUMBER(INDEX(Roundwood_transp._input!$D$1:$M$95,MATCH('3.LCIA'!CG$8,Roundwood_transp._input!$D$1:$D$95,0),8)),Roundwood_transp._input!$K$1,Roundwood_transp._input!$M$1)</f>
        <v>Transport, lorry &gt;16t, fleet average/RER U</v>
      </c>
      <c r="CH13" s="29" t="str">
        <f>IF(ISNUMBER(INDEX(Roundwood_transp._input!$D$1:$M$95,MATCH('3.LCIA'!CH$8,Roundwood_transp._input!$D$1:$D$95,0),8)),Roundwood_transp._input!$K$1,Roundwood_transp._input!$M$1)</f>
        <v>Transport, lorry &gt;16t, fleet average/RER U</v>
      </c>
      <c r="CI13" s="29" t="str">
        <f>IF(ISNUMBER(INDEX(Roundwood_transp._input!$D$1:$M$95,MATCH('3.LCIA'!CI$8,Roundwood_transp._input!$D$1:$D$95,0),8)),Roundwood_transp._input!$K$1,Roundwood_transp._input!$M$1)</f>
        <v>Transport, lorry &gt;16t, fleet average/RER U</v>
      </c>
      <c r="CJ13" s="29" t="str">
        <f>IF(ISNUMBER(INDEX(Roundwood_transp._input!$D$1:$M$95,MATCH('3.LCIA'!CJ$8,Roundwood_transp._input!$D$1:$D$95,0),8)),Roundwood_transp._input!$K$1,Roundwood_transp._input!$M$1)</f>
        <v>Transport, lorry &gt;16t, fleet average/RER U</v>
      </c>
      <c r="CK13" s="29" t="str">
        <f>IF(ISNUMBER(INDEX(Roundwood_transp._input!$D$1:$M$95,MATCH('3.LCIA'!CK$8,Roundwood_transp._input!$D$1:$D$95,0),8)),Roundwood_transp._input!$K$1,Roundwood_transp._input!$M$1)</f>
        <v>Transport, lorry &gt;16t, fleet average/RER U</v>
      </c>
      <c r="CL13" s="29" t="str">
        <f>IF(ISNUMBER(INDEX(Roundwood_transp._input!$D$1:$M$95,MATCH('3.LCIA'!CL$8,Roundwood_transp._input!$D$1:$D$95,0),8)),Roundwood_transp._input!$K$1,Roundwood_transp._input!$M$1)</f>
        <v>Transport, lorry &gt;16t, fleet average/RER U</v>
      </c>
      <c r="CM13" s="29" t="str">
        <f>IF(ISNUMBER(INDEX(Roundwood_transp._input!$D$1:$M$95,MATCH('3.LCIA'!CM$8,Roundwood_transp._input!$D$1:$D$95,0),8)),Roundwood_transp._input!$K$1,Roundwood_transp._input!$M$1)</f>
        <v>Transport, lorry &gt;16t, fleet average/RER U</v>
      </c>
      <c r="CN13" s="29" t="str">
        <f>IF(ISNUMBER(INDEX(Roundwood_transp._input!$D$1:$M$95,MATCH('3.LCIA'!CN$8,Roundwood_transp._input!$D$1:$D$95,0),8)),Roundwood_transp._input!$K$1,Roundwood_transp._input!$M$1)</f>
        <v>Transport, lorry 20-28t, fleet average/CH U</v>
      </c>
      <c r="CO13" s="29" t="str">
        <f>IF(ISNUMBER(INDEX(Roundwood_transp._input!$D$1:$M$95,MATCH('3.LCIA'!CO$8,Roundwood_transp._input!$D$1:$D$95,0),8)),Roundwood_transp._input!$K$1,Roundwood_transp._input!$M$1)</f>
        <v>Transport, lorry &gt;16t, fleet average/RER U</v>
      </c>
      <c r="CP13" s="29" t="str">
        <f>IF(ISNUMBER(INDEX(Roundwood_transp._input!$D$1:$M$95,MATCH('3.LCIA'!CP$8,Roundwood_transp._input!$D$1:$D$95,0),8)),Roundwood_transp._input!$K$1,Roundwood_transp._input!$M$1)</f>
        <v>Transport, lorry &gt;16t, fleet average/RER U</v>
      </c>
      <c r="CQ13" s="29" t="str">
        <f>IF(ISNUMBER(INDEX(Roundwood_transp._input!$D$1:$M$95,MATCH('3.LCIA'!CQ$8,Roundwood_transp._input!$D$1:$D$95,0),8)),Roundwood_transp._input!$K$1,Roundwood_transp._input!$M$1)</f>
        <v>Transport, lorry &gt;16t, fleet average/RER U</v>
      </c>
      <c r="CR13" s="29" t="str">
        <f>IF(ISNUMBER(INDEX(Roundwood_transp._input!$D$1:$M$95,MATCH('3.LCIA'!CR$8,Roundwood_transp._input!$D$1:$D$95,0),8)),Roundwood_transp._input!$K$1,Roundwood_transp._input!$M$1)</f>
        <v>Transport, lorry &gt;16t, fleet average/RER U</v>
      </c>
      <c r="CS13" s="29" t="str">
        <f>IF(ISNUMBER(INDEX(Roundwood_transp._input!$D$1:$M$95,MATCH('3.LCIA'!CS$8,Roundwood_transp._input!$D$1:$D$95,0),8)),Roundwood_transp._input!$K$1,Roundwood_transp._input!$M$1)</f>
        <v>Transport, lorry &gt;16t, fleet average/RER U</v>
      </c>
      <c r="CT13" s="29" t="str">
        <f>IF(ISNUMBER(INDEX(Roundwood_transp._input!$D$1:$M$95,MATCH('3.LCIA'!CT$8,Roundwood_transp._input!$D$1:$D$95,0),8)),Roundwood_transp._input!$K$1,Roundwood_transp._input!$M$1)</f>
        <v>Transport, lorry &gt;16t, fleet average/RER U</v>
      </c>
      <c r="CU13" s="29" t="str">
        <f>IF(ISNUMBER(INDEX(Roundwood_transp._input!$D$1:$M$95,MATCH('3.LCIA'!CU$8,Roundwood_transp._input!$D$1:$D$95,0),8)),Roundwood_transp._input!$K$1,Roundwood_transp._input!$M$1)</f>
        <v>Transport, lorry &gt;16t, fleet average/RER U</v>
      </c>
      <c r="CV13" s="29" t="str">
        <f>IF(ISNUMBER(INDEX(Roundwood_transp._input!$D$1:$M$95,MATCH('3.LCIA'!CV$8,Roundwood_transp._input!$D$1:$D$95,0),8)),Roundwood_transp._input!$K$1,Roundwood_transp._input!$M$1)</f>
        <v>Transport, lorry &gt;16t, fleet average/RER U</v>
      </c>
      <c r="CW13" s="29" t="str">
        <f>IF(ISNUMBER(INDEX(Roundwood_transp._input!$D$1:$M$95,MATCH('3.LCIA'!CW$8,Roundwood_transp._input!$D$1:$D$95,0),8)),Roundwood_transp._input!$K$1,Roundwood_transp._input!$M$1)</f>
        <v>Transport, lorry 20-28t, fleet average/CH U</v>
      </c>
      <c r="CX13" s="29" t="str">
        <f>IF(ISNUMBER(INDEX(Roundwood_transp._input!$D$1:$M$95,MATCH('3.LCIA'!CX$8,Roundwood_transp._input!$D$1:$D$95,0),8)),Roundwood_transp._input!$K$1,Roundwood_transp._input!$M$1)</f>
        <v>Transport, lorry &gt;16t, fleet average/RER U</v>
      </c>
      <c r="CY13" s="29" t="str">
        <f>IF(ISNUMBER(INDEX(Roundwood_transp._input!$D$1:$M$95,MATCH('3.LCIA'!CY$8,Roundwood_transp._input!$D$1:$D$95,0),8)),Roundwood_transp._input!$K$1,Roundwood_transp._input!$M$1)</f>
        <v>Transport, lorry &gt;16t, fleet average/RER U</v>
      </c>
      <c r="CZ13" s="29" t="str">
        <f>IF(ISNUMBER(INDEX(Roundwood_transp._input!$D$1:$M$95,MATCH('3.LCIA'!CZ$8,Roundwood_transp._input!$D$1:$D$95,0),8)),Roundwood_transp._input!$K$1,Roundwood_transp._input!$M$1)</f>
        <v>Transport, lorry &gt;16t, fleet average/RER U</v>
      </c>
      <c r="DA13" s="29" t="str">
        <f>IF(ISNUMBER(INDEX(Roundwood_transp._input!$D$1:$M$95,MATCH('3.LCIA'!DA$8,Roundwood_transp._input!$D$1:$D$95,0),8)),Roundwood_transp._input!$K$1,Roundwood_transp._input!$M$1)</f>
        <v>Transport, lorry &gt;16t, fleet average/RER U</v>
      </c>
      <c r="DB13" s="29" t="str">
        <f>IF(ISNUMBER(INDEX(Roundwood_transp._input!$D$1:$M$95,MATCH('3.LCIA'!DB$8,Roundwood_transp._input!$D$1:$D$95,0),8)),Roundwood_transp._input!$K$1,Roundwood_transp._input!$M$1)</f>
        <v>Transport, lorry &gt;16t, fleet average/RER U</v>
      </c>
      <c r="DC13" s="29" t="str">
        <f>IF(ISNUMBER(INDEX(Roundwood_transp._input!$D$1:$M$95,MATCH('3.LCIA'!DC$8,Roundwood_transp._input!$D$1:$D$95,0),8)),Roundwood_transp._input!$K$1,Roundwood_transp._input!$M$1)</f>
        <v>Transport, lorry &gt;16t, fleet average/RER U</v>
      </c>
      <c r="DD13" s="29" t="str">
        <f>IF(ISNUMBER(INDEX(Roundwood_transp._input!$D$1:$M$95,MATCH('3.LCIA'!DD$8,Roundwood_transp._input!$D$1:$D$95,0),8)),Roundwood_transp._input!$K$1,Roundwood_transp._input!$M$1)</f>
        <v>Transport, lorry &gt;16t, fleet average/RER U</v>
      </c>
      <c r="DE13" s="29" t="str">
        <f>IF(ISNUMBER(INDEX(Roundwood_transp._input!$D$1:$M$95,MATCH('3.LCIA'!DE$8,Roundwood_transp._input!$D$1:$D$95,0),8)),Roundwood_transp._input!$K$1,Roundwood_transp._input!$M$1)</f>
        <v>Transport, lorry &gt;16t, fleet average/RER U</v>
      </c>
      <c r="DF13" s="29" t="str">
        <f>IF(ISNUMBER(INDEX(Roundwood_transp._input!$D$1:$M$95,MATCH('3.LCIA'!DF$8,Roundwood_transp._input!$D$1:$D$95,0),8)),Roundwood_transp._input!$K$1,Roundwood_transp._input!$M$1)</f>
        <v>Transport, lorry 20-28t, fleet average/CH U</v>
      </c>
      <c r="DG13" s="29" t="str">
        <f>IF(ISNUMBER(INDEX(Roundwood_transp._input!$D$1:$M$95,MATCH('3.LCIA'!DG$8,Roundwood_transp._input!$D$1:$D$95,0),8)),Roundwood_transp._input!$K$1,Roundwood_transp._input!$M$1)</f>
        <v>Transport, lorry 20-28t, fleet average/CH U</v>
      </c>
      <c r="DH13" s="29" t="str">
        <f>IF(ISNUMBER(INDEX(Roundwood_transp._input!$D$1:$M$95,MATCH('3.LCIA'!DH$8,Roundwood_transp._input!$D$1:$D$95,0),8)),Roundwood_transp._input!$K$1,Roundwood_transp._input!$M$1)</f>
        <v>Transport, lorry 20-28t, fleet average/CH U</v>
      </c>
      <c r="DI13" s="29" t="str">
        <f>IF(ISNUMBER(INDEX(Roundwood_transp._input!$D$1:$M$95,MATCH('3.LCIA'!DI$8,Roundwood_transp._input!$D$1:$D$95,0),8)),Roundwood_transp._input!$K$1,Roundwood_transp._input!$M$1)</f>
        <v>Transport, lorry &gt;16t, fleet average/RER U</v>
      </c>
      <c r="DJ13" s="29" t="str">
        <f>IF(ISNUMBER(INDEX(Roundwood_transp._input!$D$1:$M$95,MATCH('3.LCIA'!DJ$8,Roundwood_transp._input!$D$1:$D$95,0),8)),Roundwood_transp._input!$K$1,Roundwood_transp._input!$M$1)</f>
        <v>Transport, lorry &gt;16t, fleet average/RER U</v>
      </c>
      <c r="DK13" s="29" t="str">
        <f>IF(ISNUMBER(INDEX(Roundwood_transp._input!$D$1:$M$95,MATCH('3.LCIA'!DK$8,Roundwood_transp._input!$D$1:$D$95,0),8)),Roundwood_transp._input!$K$1,Roundwood_transp._input!$M$1)</f>
        <v>Transport, lorry &gt;16t, fleet average/RER U</v>
      </c>
      <c r="DL13" s="29" t="str">
        <f>IF(ISNUMBER(INDEX(Roundwood_transp._input!$D$1:$M$95,MATCH('3.LCIA'!DL$8,Roundwood_transp._input!$D$1:$D$95,0),8)),Roundwood_transp._input!$K$1,Roundwood_transp._input!$M$1)</f>
        <v>Transport, lorry &gt;16t, fleet average/RER U</v>
      </c>
      <c r="DM13" s="29" t="str">
        <f>IF(ISNUMBER(INDEX(Roundwood_transp._input!$D$1:$M$95,MATCH('3.LCIA'!DM$8,Roundwood_transp._input!$D$1:$D$95,0),8)),Roundwood_transp._input!$K$1,Roundwood_transp._input!$M$1)</f>
        <v>Transport, lorry &gt;16t, fleet average/RER U</v>
      </c>
      <c r="DN13" s="29" t="str">
        <f>IF(ISNUMBER(INDEX(Roundwood_transp._input!$D$1:$M$95,MATCH('3.LCIA'!DN$8,Roundwood_transp._input!$D$1:$D$95,0),8)),Roundwood_transp._input!$K$1,Roundwood_transp._input!$M$1)</f>
        <v>Transport, lorry &gt;16t, fleet average/RER U</v>
      </c>
      <c r="DO13" s="29" t="str">
        <f>IF(ISNUMBER(INDEX(Roundwood_transp._input!$D$1:$M$95,MATCH('3.LCIA'!DO$8,Roundwood_transp._input!$D$1:$D$95,0),8)),Roundwood_transp._input!$K$1,Roundwood_transp._input!$M$1)</f>
        <v>Transport, lorry &gt;16t, fleet average/RER U</v>
      </c>
      <c r="DP13" s="29" t="str">
        <f>IF(ISNUMBER(INDEX(Roundwood_transp._input!$D$1:$M$95,MATCH('3.LCIA'!DP$8,Roundwood_transp._input!$D$1:$D$95,0),8)),Roundwood_transp._input!$K$1,Roundwood_transp._input!$M$1)</f>
        <v>Transport, lorry &gt;16t, fleet average/RER U</v>
      </c>
      <c r="DQ13" s="29" t="str">
        <f>IF(ISNUMBER(INDEX(Roundwood_transp._input!$D$1:$M$95,MATCH('3.LCIA'!DQ$8,Roundwood_transp._input!$D$1:$D$95,0),8)),Roundwood_transp._input!$K$1,Roundwood_transp._input!$M$1)</f>
        <v>Transport, lorry 20-28t, fleet average/CH U</v>
      </c>
      <c r="DR13" s="29" t="str">
        <f>IF(ISNUMBER(INDEX(Roundwood_transp._input!$D$1:$M$95,MATCH('3.LCIA'!DR$8,Roundwood_transp._input!$D$1:$D$95,0),8)),Roundwood_transp._input!$K$1,Roundwood_transp._input!$M$1)</f>
        <v>Transport, lorry &gt;16t, fleet average/RER U</v>
      </c>
      <c r="DS13" s="29" t="str">
        <f>IF(ISNUMBER(INDEX(Roundwood_transp._input!$D$1:$M$95,MATCH('3.LCIA'!DS$8,Roundwood_transp._input!$D$1:$D$95,0),8)),Roundwood_transp._input!$K$1,Roundwood_transp._input!$M$1)</f>
        <v>Transport, lorry &gt;16t, fleet average/RER U</v>
      </c>
      <c r="DT13" s="29" t="str">
        <f>IF(ISNUMBER(INDEX(Roundwood_transp._input!$D$1:$M$95,MATCH('3.LCIA'!DT$8,Roundwood_transp._input!$D$1:$D$95,0),8)),Roundwood_transp._input!$K$1,Roundwood_transp._input!$M$1)</f>
        <v>Transport, lorry &gt;16t, fleet average/RER U</v>
      </c>
      <c r="DU13" s="29" t="str">
        <f>IF(ISNUMBER(INDEX(Roundwood_transp._input!$D$1:$M$95,MATCH('3.LCIA'!DU$8,Roundwood_transp._input!$D$1:$D$95,0),8)),Roundwood_transp._input!$K$1,Roundwood_transp._input!$M$1)</f>
        <v>Transport, lorry &gt;16t, fleet average/RER U</v>
      </c>
      <c r="DV13" s="29" t="str">
        <f>IF(ISNUMBER(INDEX(Roundwood_transp._input!$D$1:$M$95,MATCH('3.LCIA'!DV$8,Roundwood_transp._input!$D$1:$D$95,0),8)),Roundwood_transp._input!$K$1,Roundwood_transp._input!$M$1)</f>
        <v>Transport, lorry &gt;16t, fleet average/RER U</v>
      </c>
      <c r="DW13" s="29" t="str">
        <f>IF(ISNUMBER(INDEX(Roundwood_transp._input!$D$1:$M$95,MATCH('3.LCIA'!DW$8,Roundwood_transp._input!$D$1:$D$95,0),8)),Roundwood_transp._input!$K$1,Roundwood_transp._input!$M$1)</f>
        <v>Transport, lorry &gt;16t, fleet average/RER U</v>
      </c>
      <c r="DX13" s="29" t="str">
        <f>IF(ISNUMBER(INDEX(Roundwood_transp._input!$D$1:$M$95,MATCH('3.LCIA'!DX$8,Roundwood_transp._input!$D$1:$D$95,0),8)),Roundwood_transp._input!$K$1,Roundwood_transp._input!$M$1)</f>
        <v>Transport, lorry &gt;16t, fleet average/RER U</v>
      </c>
      <c r="DY13" s="29" t="str">
        <f>IF(ISNUMBER(INDEX(Roundwood_transp._input!$D$1:$M$95,MATCH('3.LCIA'!DY$8,Roundwood_transp._input!$D$1:$D$95,0),8)),Roundwood_transp._input!$K$1,Roundwood_transp._input!$M$1)</f>
        <v>Transport, lorry &gt;16t, fleet average/RER U</v>
      </c>
      <c r="DZ13" s="29" t="str">
        <f>IF(ISNUMBER(INDEX(Roundwood_transp._input!$D$1:$M$95,MATCH('3.LCIA'!DZ$8,Roundwood_transp._input!$D$1:$D$95,0),8)),Roundwood_transp._input!$K$1,Roundwood_transp._input!$M$1)</f>
        <v>Transport, lorry 20-28t, fleet average/CH U</v>
      </c>
      <c r="EA13" s="29" t="str">
        <f>IF(ISNUMBER(INDEX(Roundwood_transp._input!$D$1:$M$95,MATCH('3.LCIA'!EA$8,Roundwood_transp._input!$D$1:$D$95,0),8)),Roundwood_transp._input!$K$1,Roundwood_transp._input!$M$1)</f>
        <v>Transport, lorry &gt;16t, fleet average/RER U</v>
      </c>
      <c r="EB13" s="29" t="str">
        <f>IF(ISNUMBER(INDEX(Roundwood_transp._input!$D$1:$M$95,MATCH('3.LCIA'!EB$8,Roundwood_transp._input!$D$1:$D$95,0),8)),Roundwood_transp._input!$K$1,Roundwood_transp._input!$M$1)</f>
        <v>Transport, lorry &gt;16t, fleet average/RER U</v>
      </c>
      <c r="EC13" s="29" t="str">
        <f>IF(ISNUMBER(INDEX(Roundwood_transp._input!$D$1:$M$95,MATCH('3.LCIA'!EC$8,Roundwood_transp._input!$D$1:$D$95,0),8)),Roundwood_transp._input!$K$1,Roundwood_transp._input!$M$1)</f>
        <v>Transport, lorry &gt;16t, fleet average/RER U</v>
      </c>
      <c r="ED13" s="29" t="str">
        <f>IF(ISNUMBER(INDEX(Roundwood_transp._input!$D$1:$M$95,MATCH('3.LCIA'!ED$8,Roundwood_transp._input!$D$1:$D$95,0),8)),Roundwood_transp._input!$K$1,Roundwood_transp._input!$M$1)</f>
        <v>Transport, lorry &gt;16t, fleet average/RER U</v>
      </c>
      <c r="EE13" s="29" t="str">
        <f>IF(ISNUMBER(INDEX(Roundwood_transp._input!$D$1:$M$95,MATCH('3.LCIA'!EE$8,Roundwood_transp._input!$D$1:$D$95,0),8)),Roundwood_transp._input!$K$1,Roundwood_transp._input!$M$1)</f>
        <v>Transport, lorry &gt;16t, fleet average/RER U</v>
      </c>
      <c r="EF13" s="29" t="str">
        <f>IF(ISNUMBER(INDEX(Roundwood_transp._input!$D$1:$M$95,MATCH('3.LCIA'!EF$8,Roundwood_transp._input!$D$1:$D$95,0),8)),Roundwood_transp._input!$K$1,Roundwood_transp._input!$M$1)</f>
        <v>Transport, lorry &gt;16t, fleet average/RER U</v>
      </c>
      <c r="EG13" s="29" t="str">
        <f>IF(ISNUMBER(INDEX(Roundwood_transp._input!$D$1:$M$95,MATCH('3.LCIA'!EG$8,Roundwood_transp._input!$D$1:$D$95,0),8)),Roundwood_transp._input!$K$1,Roundwood_transp._input!$M$1)</f>
        <v>Transport, lorry &gt;16t, fleet average/RER U</v>
      </c>
      <c r="EH13" s="29" t="str">
        <f>IF(ISNUMBER(INDEX(Roundwood_transp._input!$D$1:$M$95,MATCH('3.LCIA'!EH$8,Roundwood_transp._input!$D$1:$D$95,0),8)),Roundwood_transp._input!$K$1,Roundwood_transp._input!$M$1)</f>
        <v>Transport, lorry &gt;16t, fleet average/RER U</v>
      </c>
      <c r="EI13" s="29" t="str">
        <f>IF(ISNUMBER(INDEX(Roundwood_transp._input!$D$1:$M$95,MATCH('3.LCIA'!EI$8,Roundwood_transp._input!$D$1:$D$95,0),8)),Roundwood_transp._input!$K$1,Roundwood_transp._input!$M$1)</f>
        <v>Transport, lorry 20-28t, fleet average/CH U</v>
      </c>
      <c r="EJ13" s="29" t="str">
        <f>IF(ISNUMBER(INDEX(Roundwood_transp._input!$D$1:$M$95,MATCH('3.LCIA'!EJ$8,Roundwood_transp._input!$D$1:$D$95,0),8)),Roundwood_transp._input!$K$1,Roundwood_transp._input!$M$1)</f>
        <v>Transport, lorry &gt;16t, fleet average/RER U</v>
      </c>
      <c r="EK13" s="29" t="str">
        <f>IF(ISNUMBER(INDEX(Roundwood_transp._input!$D$1:$M$95,MATCH('3.LCIA'!EK$8,Roundwood_transp._input!$D$1:$D$95,0),8)),Roundwood_transp._input!$K$1,Roundwood_transp._input!$M$1)</f>
        <v>Transport, lorry &gt;16t, fleet average/RER U</v>
      </c>
      <c r="EL13" s="29" t="str">
        <f>IF(ISNUMBER(INDEX(Roundwood_transp._input!$D$1:$M$95,MATCH('3.LCIA'!EL$8,Roundwood_transp._input!$D$1:$D$95,0),8)),Roundwood_transp._input!$K$1,Roundwood_transp._input!$M$1)</f>
        <v>Transport, lorry &gt;16t, fleet average/RER U</v>
      </c>
      <c r="EM13" s="29" t="str">
        <f>IF(ISNUMBER(INDEX(Roundwood_transp._input!$D$1:$M$95,MATCH('3.LCIA'!EM$8,Roundwood_transp._input!$D$1:$D$95,0),8)),Roundwood_transp._input!$K$1,Roundwood_transp._input!$M$1)</f>
        <v>Transport, lorry &gt;16t, fleet average/RER U</v>
      </c>
      <c r="EN13" s="29" t="str">
        <f>IF(ISNUMBER(INDEX(Roundwood_transp._input!$D$1:$M$95,MATCH('3.LCIA'!EN$8,Roundwood_transp._input!$D$1:$D$95,0),8)),Roundwood_transp._input!$K$1,Roundwood_transp._input!$M$1)</f>
        <v>Transport, lorry &gt;16t, fleet average/RER U</v>
      </c>
      <c r="EO13" s="29" t="str">
        <f>IF(ISNUMBER(INDEX(Roundwood_transp._input!$D$1:$M$95,MATCH('3.LCIA'!EO$8,Roundwood_transp._input!$D$1:$D$95,0),8)),Roundwood_transp._input!$K$1,Roundwood_transp._input!$M$1)</f>
        <v>Transport, lorry &gt;16t, fleet average/RER U</v>
      </c>
      <c r="EP13" s="29" t="str">
        <f>IF(ISNUMBER(INDEX(Roundwood_transp._input!$D$1:$M$95,MATCH('3.LCIA'!EP$8,Roundwood_transp._input!$D$1:$D$95,0),8)),Roundwood_transp._input!$K$1,Roundwood_transp._input!$M$1)</f>
        <v>Transport, lorry &gt;16t, fleet average/RER U</v>
      </c>
      <c r="EQ13" s="29" t="str">
        <f>IF(ISNUMBER(INDEX(Roundwood_transp._input!$D$1:$M$95,MATCH('3.LCIA'!EQ$8,Roundwood_transp._input!$D$1:$D$95,0),8)),Roundwood_transp._input!$K$1,Roundwood_transp._input!$M$1)</f>
        <v>Transport, lorry &gt;16t, fleet average/RER U</v>
      </c>
      <c r="ER13" s="29" t="str">
        <f>IF(ISNUMBER(INDEX(Roundwood_transp._input!$D$1:$M$95,MATCH('3.LCIA'!ER$8,Roundwood_transp._input!$D$1:$D$95,0),8)),Roundwood_transp._input!$K$1,Roundwood_transp._input!$M$1)</f>
        <v>Transport, lorry 20-28t, fleet average/CH U</v>
      </c>
      <c r="ES13" s="29" t="str">
        <f>IF(ISNUMBER(INDEX(Roundwood_transp._input!$D$1:$M$95,MATCH('3.LCIA'!ES$8,Roundwood_transp._input!$D$1:$D$95,0),8)),Roundwood_transp._input!$K$1,Roundwood_transp._input!$M$1)</f>
        <v>Transport, lorry &gt;16t, fleet average/RER U</v>
      </c>
      <c r="ET13" s="29" t="str">
        <f>IF(ISNUMBER(INDEX(Roundwood_transp._input!$D$1:$M$95,MATCH('3.LCIA'!ET$8,Roundwood_transp._input!$D$1:$D$95,0),8)),Roundwood_transp._input!$K$1,Roundwood_transp._input!$M$1)</f>
        <v>Transport, lorry &gt;16t, fleet average/RER U</v>
      </c>
      <c r="EU13" s="29" t="str">
        <f>IF(ISNUMBER(INDEX(Roundwood_transp._input!$D$1:$M$95,MATCH('3.LCIA'!EU$8,Roundwood_transp._input!$D$1:$D$95,0),8)),Roundwood_transp._input!$K$1,Roundwood_transp._input!$M$1)</f>
        <v>Transport, lorry &gt;16t, fleet average/RER U</v>
      </c>
      <c r="EV13" s="29" t="str">
        <f>IF(ISNUMBER(INDEX(Roundwood_transp._input!$D$1:$M$95,MATCH('3.LCIA'!EV$8,Roundwood_transp._input!$D$1:$D$95,0),8)),Roundwood_transp._input!$K$1,Roundwood_transp._input!$M$1)</f>
        <v>Transport, lorry &gt;16t, fleet average/RER U</v>
      </c>
      <c r="EW13" s="29" t="str">
        <f>IF(ISNUMBER(INDEX(Roundwood_transp._input!$D$1:$M$95,MATCH('3.LCIA'!EW$8,Roundwood_transp._input!$D$1:$D$95,0),8)),Roundwood_transp._input!$K$1,Roundwood_transp._input!$M$1)</f>
        <v>Transport, lorry &gt;16t, fleet average/RER U</v>
      </c>
      <c r="EX13" s="29" t="str">
        <f>IF(ISNUMBER(INDEX(Roundwood_transp._input!$D$1:$M$95,MATCH('3.LCIA'!EX$8,Roundwood_transp._input!$D$1:$D$95,0),8)),Roundwood_transp._input!$K$1,Roundwood_transp._input!$M$1)</f>
        <v>Transport, lorry &gt;16t, fleet average/RER U</v>
      </c>
      <c r="EY13" s="29" t="str">
        <f>IF(ISNUMBER(INDEX(Roundwood_transp._input!$D$1:$M$95,MATCH('3.LCIA'!EY$8,Roundwood_transp._input!$D$1:$D$95,0),8)),Roundwood_transp._input!$K$1,Roundwood_transp._input!$M$1)</f>
        <v>Transport, lorry &gt;16t, fleet average/RER U</v>
      </c>
      <c r="EZ13" s="29" t="str">
        <f>IF(ISNUMBER(INDEX(Roundwood_transp._input!$D$1:$M$95,MATCH('3.LCIA'!EZ$8,Roundwood_transp._input!$D$1:$D$95,0),8)),Roundwood_transp._input!$K$1,Roundwood_transp._input!$M$1)</f>
        <v>Transport, lorry &gt;16t, fleet average/RER U</v>
      </c>
      <c r="FA13" s="29" t="str">
        <f>IF(ISNUMBER(INDEX(Roundwood_transp._input!$D$1:$M$95,MATCH('3.LCIA'!FA$8,Roundwood_transp._input!$D$1:$D$95,0),8)),Roundwood_transp._input!$K$1,Roundwood_transp._input!$M$1)</f>
        <v>Transport, lorry 20-28t, fleet average/CH U</v>
      </c>
      <c r="FB13" s="29" t="str">
        <f>IF(ISNUMBER(INDEX(Roundwood_transp._input!$D$1:$M$95,MATCH('3.LCIA'!FB$8,Roundwood_transp._input!$D$1:$D$95,0),8)),Roundwood_transp._input!$K$1,Roundwood_transp._input!$M$1)</f>
        <v>Transport, lorry &gt;16t, fleet average/RER U</v>
      </c>
      <c r="FC13" s="29" t="str">
        <f>IF(ISNUMBER(INDEX(Roundwood_transp._input!$D$1:$M$95,MATCH('3.LCIA'!FC$8,Roundwood_transp._input!$D$1:$D$95,0),8)),Roundwood_transp._input!$K$1,Roundwood_transp._input!$M$1)</f>
        <v>Transport, lorry &gt;16t, fleet average/RER U</v>
      </c>
      <c r="FD13" s="29" t="str">
        <f>IF(ISNUMBER(INDEX(Roundwood_transp._input!$D$1:$M$95,MATCH('3.LCIA'!FD$8,Roundwood_transp._input!$D$1:$D$95,0),8)),Roundwood_transp._input!$K$1,Roundwood_transp._input!$M$1)</f>
        <v>Transport, lorry &gt;16t, fleet average/RER U</v>
      </c>
      <c r="FE13" s="29" t="str">
        <f>IF(ISNUMBER(INDEX(Roundwood_transp._input!$D$1:$M$95,MATCH('3.LCIA'!FE$8,Roundwood_transp._input!$D$1:$D$95,0),8)),Roundwood_transp._input!$K$1,Roundwood_transp._input!$M$1)</f>
        <v>Transport, lorry &gt;16t, fleet average/RER U</v>
      </c>
      <c r="FF13" s="29" t="str">
        <f>IF(ISNUMBER(INDEX(Roundwood_transp._input!$D$1:$M$95,MATCH('3.LCIA'!FF$8,Roundwood_transp._input!$D$1:$D$95,0),8)),Roundwood_transp._input!$K$1,Roundwood_transp._input!$M$1)</f>
        <v>Transport, lorry &gt;16t, fleet average/RER U</v>
      </c>
      <c r="FG13" s="29" t="str">
        <f>IF(ISNUMBER(INDEX(Roundwood_transp._input!$D$1:$M$95,MATCH('3.LCIA'!FG$8,Roundwood_transp._input!$D$1:$D$95,0),8)),Roundwood_transp._input!$K$1,Roundwood_transp._input!$M$1)</f>
        <v>Transport, lorry &gt;16t, fleet average/RER U</v>
      </c>
      <c r="FH13" s="29" t="str">
        <f>IF(ISNUMBER(INDEX(Roundwood_transp._input!$D$1:$M$95,MATCH('3.LCIA'!FH$8,Roundwood_transp._input!$D$1:$D$95,0),8)),Roundwood_transp._input!$K$1,Roundwood_transp._input!$M$1)</f>
        <v>Transport, lorry &gt;16t, fleet average/RER U</v>
      </c>
      <c r="FI13" s="29" t="str">
        <f>IF(ISNUMBER(INDEX(Roundwood_transp._input!$D$1:$M$95,MATCH('3.LCIA'!FI$8,Roundwood_transp._input!$D$1:$D$95,0),8)),Roundwood_transp._input!$K$1,Roundwood_transp._input!$M$1)</f>
        <v>Transport, lorry &gt;16t, fleet average/RER U</v>
      </c>
      <c r="FJ13" s="29" t="str">
        <f>IF(ISNUMBER(INDEX(Roundwood_transp._input!$D$1:$M$95,MATCH('3.LCIA'!FJ$8,Roundwood_transp._input!$D$1:$D$95,0),8)),Roundwood_transp._input!$K$1,Roundwood_transp._input!$M$1)</f>
        <v>Transport, lorry 20-28t, fleet average/CH U</v>
      </c>
      <c r="FK13" s="29" t="str">
        <f>IF(ISNUMBER(INDEX(Roundwood_transp._input!$D$1:$M$95,MATCH('3.LCIA'!FK$8,Roundwood_transp._input!$D$1:$D$95,0),8)),Roundwood_transp._input!$K$1,Roundwood_transp._input!$M$1)</f>
        <v>Transport, lorry &gt;16t, fleet average/RER U</v>
      </c>
      <c r="FL13" s="29" t="str">
        <f>IF(ISNUMBER(INDEX(Roundwood_transp._input!$D$1:$M$95,MATCH('3.LCIA'!FL$8,Roundwood_transp._input!$D$1:$D$95,0),8)),Roundwood_transp._input!$K$1,Roundwood_transp._input!$M$1)</f>
        <v>Transport, lorry &gt;16t, fleet average/RER U</v>
      </c>
      <c r="FM13" s="29" t="str">
        <f>IF(ISNUMBER(INDEX(Roundwood_transp._input!$D$1:$M$95,MATCH('3.LCIA'!FM$8,Roundwood_transp._input!$D$1:$D$95,0),8)),Roundwood_transp._input!$K$1,Roundwood_transp._input!$M$1)</f>
        <v>Transport, lorry &gt;16t, fleet average/RER U</v>
      </c>
      <c r="FN13" s="29" t="str">
        <f>IF(ISNUMBER(INDEX(Roundwood_transp._input!$D$1:$M$95,MATCH('3.LCIA'!FN$8,Roundwood_transp._input!$D$1:$D$95,0),8)),Roundwood_transp._input!$K$1,Roundwood_transp._input!$M$1)</f>
        <v>Transport, lorry &gt;16t, fleet average/RER U</v>
      </c>
      <c r="FO13" s="29" t="str">
        <f>IF(ISNUMBER(INDEX(Roundwood_transp._input!$D$1:$M$95,MATCH('3.LCIA'!FO$8,Roundwood_transp._input!$D$1:$D$95,0),8)),Roundwood_transp._input!$K$1,Roundwood_transp._input!$M$1)</f>
        <v>Transport, lorry &gt;16t, fleet average/RER U</v>
      </c>
      <c r="FP13" s="29" t="str">
        <f>IF(ISNUMBER(INDEX(Roundwood_transp._input!$D$1:$M$95,MATCH('3.LCIA'!FP$8,Roundwood_transp._input!$D$1:$D$95,0),8)),Roundwood_transp._input!$K$1,Roundwood_transp._input!$M$1)</f>
        <v>Transport, lorry &gt;16t, fleet average/RER U</v>
      </c>
      <c r="FQ13" s="29" t="str">
        <f>IF(ISNUMBER(INDEX(Roundwood_transp._input!$D$1:$M$95,MATCH('3.LCIA'!FQ$8,Roundwood_transp._input!$D$1:$D$95,0),8)),Roundwood_transp._input!$K$1,Roundwood_transp._input!$M$1)</f>
        <v>Transport, lorry &gt;16t, fleet average/RER U</v>
      </c>
      <c r="FR13" s="29" t="str">
        <f>IF(ISNUMBER(INDEX(Roundwood_transp._input!$D$1:$M$95,MATCH('3.LCIA'!FR$8,Roundwood_transp._input!$D$1:$D$95,0),8)),Roundwood_transp._input!$K$1,Roundwood_transp._input!$M$1)</f>
        <v>Transport, lorry &gt;16t, fleet average/RER U</v>
      </c>
      <c r="FS13" s="29" t="str">
        <f>IF(ISNUMBER(INDEX(Roundwood_transp._input!$D$1:$M$95,MATCH('3.LCIA'!FS$8,Roundwood_transp._input!$D$1:$D$95,0),8)),Roundwood_transp._input!$K$1,Roundwood_transp._input!$M$1)</f>
        <v>Transport, lorry 20-28t, fleet average/CH U</v>
      </c>
      <c r="FT13" s="29" t="str">
        <f>IF(ISNUMBER(INDEX(Roundwood_transp._input!$D$1:$M$95,MATCH('3.LCIA'!FT$8,Roundwood_transp._input!$D$1:$D$95,0),8)),Roundwood_transp._input!$K$1,Roundwood_transp._input!$M$1)</f>
        <v>Transport, lorry &gt;16t, fleet average/RER U</v>
      </c>
      <c r="FU13" s="29" t="str">
        <f>IF(ISNUMBER(INDEX(Roundwood_transp._input!$D$1:$M$95,MATCH('3.LCIA'!FU$8,Roundwood_transp._input!$D$1:$D$95,0),8)),Roundwood_transp._input!$K$1,Roundwood_transp._input!$M$1)</f>
        <v>Transport, lorry &gt;16t, fleet average/RER U</v>
      </c>
      <c r="FV13" s="29" t="str">
        <f>IF(ISNUMBER(INDEX(Roundwood_transp._input!$D$1:$M$95,MATCH('3.LCIA'!FV$8,Roundwood_transp._input!$D$1:$D$95,0),8)),Roundwood_transp._input!$K$1,Roundwood_transp._input!$M$1)</f>
        <v>Transport, lorry &gt;16t, fleet average/RER U</v>
      </c>
      <c r="FW13" s="29" t="str">
        <f>IF(ISNUMBER(INDEX(Roundwood_transp._input!$D$1:$M$95,MATCH('3.LCIA'!FW$8,Roundwood_transp._input!$D$1:$D$95,0),8)),Roundwood_transp._input!$K$1,Roundwood_transp._input!$M$1)</f>
        <v>Transport, lorry &gt;16t, fleet average/RER U</v>
      </c>
      <c r="FX13" s="29" t="str">
        <f>IF(ISNUMBER(INDEX(Roundwood_transp._input!$D$1:$M$95,MATCH('3.LCIA'!FX$8,Roundwood_transp._input!$D$1:$D$95,0),8)),Roundwood_transp._input!$K$1,Roundwood_transp._input!$M$1)</f>
        <v>Transport, lorry &gt;16t, fleet average/RER U</v>
      </c>
      <c r="FY13" s="29" t="str">
        <f>IF(ISNUMBER(INDEX(Roundwood_transp._input!$D$1:$M$95,MATCH('3.LCIA'!FY$8,Roundwood_transp._input!$D$1:$D$95,0),8)),Roundwood_transp._input!$K$1,Roundwood_transp._input!$M$1)</f>
        <v>Transport, lorry &gt;16t, fleet average/RER U</v>
      </c>
      <c r="FZ13" s="29" t="str">
        <f>IF(ISNUMBER(INDEX(Roundwood_transp._input!$D$1:$M$95,MATCH('3.LCIA'!FZ$8,Roundwood_transp._input!$D$1:$D$95,0),8)),Roundwood_transp._input!$K$1,Roundwood_transp._input!$M$1)</f>
        <v>Transport, lorry &gt;16t, fleet average/RER U</v>
      </c>
      <c r="GA13" s="29" t="str">
        <f>IF(ISNUMBER(INDEX(Roundwood_transp._input!$D$1:$M$95,MATCH('3.LCIA'!GA$8,Roundwood_transp._input!$D$1:$D$95,0),8)),Roundwood_transp._input!$K$1,Roundwood_transp._input!$M$1)</f>
        <v>Transport, lorry &gt;16t, fleet average/RER U</v>
      </c>
      <c r="GB13" s="29" t="str">
        <f>IF(ISNUMBER(INDEX(Roundwood_transp._input!$D$1:$M$95,MATCH('3.LCIA'!GB$8,Roundwood_transp._input!$D$1:$D$95,0),8)),Roundwood_transp._input!$K$1,Roundwood_transp._input!$M$1)</f>
        <v>Transport, lorry 20-28t, fleet average/CH U</v>
      </c>
      <c r="GC13" s="29" t="str">
        <f>IF(ISNUMBER(INDEX(Roundwood_transp._input!$D$1:$M$95,MATCH('3.LCIA'!GC$8,Roundwood_transp._input!$D$1:$D$95,0),8)),Roundwood_transp._input!$K$1,Roundwood_transp._input!$M$1)</f>
        <v>Transport, lorry &gt;16t, fleet average/RER U</v>
      </c>
      <c r="GD13" s="29" t="str">
        <f>IF(ISNUMBER(INDEX(Roundwood_transp._input!$D$1:$M$95,MATCH('3.LCIA'!GD$8,Roundwood_transp._input!$D$1:$D$95,0),8)),Roundwood_transp._input!$K$1,Roundwood_transp._input!$M$1)</f>
        <v>Transport, lorry &gt;16t, fleet average/RER U</v>
      </c>
      <c r="GE13" s="29" t="str">
        <f>IF(ISNUMBER(INDEX(Roundwood_transp._input!$D$1:$M$95,MATCH('3.LCIA'!GE$8,Roundwood_transp._input!$D$1:$D$95,0),8)),Roundwood_transp._input!$K$1,Roundwood_transp._input!$M$1)</f>
        <v>Transport, lorry &gt;16t, fleet average/RER U</v>
      </c>
      <c r="GF13" s="29" t="str">
        <f>IF(ISNUMBER(INDEX(Roundwood_transp._input!$D$1:$M$95,MATCH('3.LCIA'!GF$8,Roundwood_transp._input!$D$1:$D$95,0),8)),Roundwood_transp._input!$K$1,Roundwood_transp._input!$M$1)</f>
        <v>Transport, lorry &gt;16t, fleet average/RER U</v>
      </c>
      <c r="GG13" s="29" t="str">
        <f>IF(ISNUMBER(INDEX(Roundwood_transp._input!$D$1:$M$95,MATCH('3.LCIA'!GG$8,Roundwood_transp._input!$D$1:$D$95,0),8)),Roundwood_transp._input!$K$1,Roundwood_transp._input!$M$1)</f>
        <v>Transport, lorry &gt;16t, fleet average/RER U</v>
      </c>
      <c r="GH13" s="29" t="str">
        <f>IF(ISNUMBER(INDEX(Roundwood_transp._input!$D$1:$M$95,MATCH('3.LCIA'!GH$8,Roundwood_transp._input!$D$1:$D$95,0),8)),Roundwood_transp._input!$K$1,Roundwood_transp._input!$M$1)</f>
        <v>Transport, lorry &gt;16t, fleet average/RER U</v>
      </c>
      <c r="GI13" s="29" t="str">
        <f>IF(ISNUMBER(INDEX(Roundwood_transp._input!$D$1:$M$95,MATCH('3.LCIA'!GI$8,Roundwood_transp._input!$D$1:$D$95,0),8)),Roundwood_transp._input!$K$1,Roundwood_transp._input!$M$1)</f>
        <v>Transport, lorry &gt;16t, fleet average/RER U</v>
      </c>
      <c r="GJ13" s="29" t="str">
        <f>IF(ISNUMBER(INDEX(Roundwood_transp._input!$D$1:$M$95,MATCH('3.LCIA'!GJ$8,Roundwood_transp._input!$D$1:$D$95,0),8)),Roundwood_transp._input!$K$1,Roundwood_transp._input!$M$1)</f>
        <v>Transport, lorry &gt;16t, fleet average/RER U</v>
      </c>
      <c r="GK13" s="29" t="str">
        <f>IF(ISNUMBER(INDEX(Roundwood_transp._input!$D$1:$M$95,MATCH('3.LCIA'!GK$8,Roundwood_transp._input!$D$1:$D$95,0),8)),Roundwood_transp._input!$K$1,Roundwood_transp._input!$M$1)</f>
        <v>Transport, lorry 20-28t, fleet average/CH U</v>
      </c>
      <c r="GL13" s="29" t="str">
        <f>IF(ISNUMBER(INDEX(Roundwood_transp._input!$D$1:$M$95,MATCH('3.LCIA'!GL$8,Roundwood_transp._input!$D$1:$D$95,0),8)),Roundwood_transp._input!$K$1,Roundwood_transp._input!$M$1)</f>
        <v>Transport, lorry &gt;16t, fleet average/RER U</v>
      </c>
      <c r="GM13" s="29" t="str">
        <f>IF(ISNUMBER(INDEX(Roundwood_transp._input!$D$1:$M$95,MATCH('3.LCIA'!GM$8,Roundwood_transp._input!$D$1:$D$95,0),8)),Roundwood_transp._input!$K$1,Roundwood_transp._input!$M$1)</f>
        <v>Transport, lorry &gt;16t, fleet average/RER U</v>
      </c>
      <c r="GN13" s="29" t="str">
        <f>IF(ISNUMBER(INDEX(Roundwood_transp._input!$D$1:$M$95,MATCH('3.LCIA'!GN$8,Roundwood_transp._input!$D$1:$D$95,0),8)),Roundwood_transp._input!$K$1,Roundwood_transp._input!$M$1)</f>
        <v>Transport, lorry &gt;16t, fleet average/RER U</v>
      </c>
      <c r="GO13" s="29" t="str">
        <f>IF(ISNUMBER(INDEX(Roundwood_transp._input!$D$1:$M$95,MATCH('3.LCIA'!GO$8,Roundwood_transp._input!$D$1:$D$95,0),8)),Roundwood_transp._input!$K$1,Roundwood_transp._input!$M$1)</f>
        <v>Transport, lorry &gt;16t, fleet average/RER U</v>
      </c>
      <c r="GP13" s="29" t="str">
        <f>IF(ISNUMBER(INDEX(Roundwood_transp._input!$D$1:$M$95,MATCH('3.LCIA'!GP$8,Roundwood_transp._input!$D$1:$D$95,0),8)),Roundwood_transp._input!$K$1,Roundwood_transp._input!$M$1)</f>
        <v>Transport, lorry &gt;16t, fleet average/RER U</v>
      </c>
      <c r="GQ13" s="29" t="str">
        <f>IF(ISNUMBER(INDEX(Roundwood_transp._input!$D$1:$M$95,MATCH('3.LCIA'!GQ$8,Roundwood_transp._input!$D$1:$D$95,0),8)),Roundwood_transp._input!$K$1,Roundwood_transp._input!$M$1)</f>
        <v>Transport, lorry &gt;16t, fleet average/RER U</v>
      </c>
      <c r="GR13" s="29" t="str">
        <f>IF(ISNUMBER(INDEX(Roundwood_transp._input!$D$1:$M$95,MATCH('3.LCIA'!GR$8,Roundwood_transp._input!$D$1:$D$95,0),8)),Roundwood_transp._input!$K$1,Roundwood_transp._input!$M$1)</f>
        <v>Transport, lorry &gt;16t, fleet average/RER U</v>
      </c>
      <c r="GS13" s="29" t="str">
        <f>IF(ISNUMBER(INDEX(Roundwood_transp._input!$D$1:$M$95,MATCH('3.LCIA'!GS$8,Roundwood_transp._input!$D$1:$D$95,0),8)),Roundwood_transp._input!$K$1,Roundwood_transp._input!$M$1)</f>
        <v>Transport, lorry &gt;16t, fleet average/RER U</v>
      </c>
      <c r="GT13" s="29" t="str">
        <f>IF(ISNUMBER(INDEX(Roundwood_transp._input!$D$1:$M$95,MATCH('3.LCIA'!GT$8,Roundwood_transp._input!$D$1:$D$95,0),8)),Roundwood_transp._input!$K$1,Roundwood_transp._input!$M$1)</f>
        <v>Transport, lorry 20-28t, fleet average/CH U</v>
      </c>
      <c r="GU13" s="29" t="str">
        <f>IF(ISNUMBER(INDEX(Roundwood_transp._input!$D$1:$M$95,MATCH('3.LCIA'!GU$8,Roundwood_transp._input!$D$1:$D$95,0),8)),Roundwood_transp._input!$K$1,Roundwood_transp._input!$M$1)</f>
        <v>Transport, lorry &gt;16t, fleet average/RER U</v>
      </c>
      <c r="GV13" s="29" t="str">
        <f>IF(ISNUMBER(INDEX(Roundwood_transp._input!$D$1:$M$95,MATCH('3.LCIA'!GV$8,Roundwood_transp._input!$D$1:$D$95,0),8)),Roundwood_transp._input!$K$1,Roundwood_transp._input!$M$1)</f>
        <v>Transport, lorry &gt;16t, fleet average/RER U</v>
      </c>
      <c r="GW13" s="29" t="str">
        <f>IF(ISNUMBER(INDEX(Roundwood_transp._input!$D$1:$M$95,MATCH('3.LCIA'!GW$8,Roundwood_transp._input!$D$1:$D$95,0),8)),Roundwood_transp._input!$K$1,Roundwood_transp._input!$M$1)</f>
        <v>Transport, lorry &gt;16t, fleet average/RER U</v>
      </c>
      <c r="GX13" s="29" t="str">
        <f>IF(ISNUMBER(INDEX(Roundwood_transp._input!$D$1:$M$95,MATCH('3.LCIA'!GX$8,Roundwood_transp._input!$D$1:$D$95,0),8)),Roundwood_transp._input!$K$1,Roundwood_transp._input!$M$1)</f>
        <v>Transport, lorry &gt;16t, fleet average/RER U</v>
      </c>
      <c r="GY13" s="29" t="str">
        <f>IF(ISNUMBER(INDEX(Roundwood_transp._input!$D$1:$M$95,MATCH('3.LCIA'!GY$8,Roundwood_transp._input!$D$1:$D$95,0),8)),Roundwood_transp._input!$K$1,Roundwood_transp._input!$M$1)</f>
        <v>Transport, lorry &gt;16t, fleet average/RER U</v>
      </c>
      <c r="GZ13" s="29" t="str">
        <f>IF(ISNUMBER(INDEX(Roundwood_transp._input!$D$1:$M$95,MATCH('3.LCIA'!GZ$8,Roundwood_transp._input!$D$1:$D$95,0),8)),Roundwood_transp._input!$K$1,Roundwood_transp._input!$M$1)</f>
        <v>Transport, lorry &gt;16t, fleet average/RER U</v>
      </c>
      <c r="HA13" s="29" t="str">
        <f>IF(ISNUMBER(INDEX(Roundwood_transp._input!$D$1:$M$95,MATCH('3.LCIA'!HA$8,Roundwood_transp._input!$D$1:$D$95,0),8)),Roundwood_transp._input!$K$1,Roundwood_transp._input!$M$1)</f>
        <v>Transport, lorry &gt;16t, fleet average/RER U</v>
      </c>
      <c r="HB13" s="29" t="str">
        <f>IF(ISNUMBER(INDEX(Roundwood_transp._input!$D$1:$M$95,MATCH('3.LCIA'!HB$8,Roundwood_transp._input!$D$1:$D$95,0),8)),Roundwood_transp._input!$K$1,Roundwood_transp._input!$M$1)</f>
        <v>Transport, lorry &gt;16t, fleet average/RER U</v>
      </c>
      <c r="HC13" s="29" t="str">
        <f>IF(ISNUMBER(INDEX(Roundwood_transp._input!$D$1:$M$95,MATCH('3.LCIA'!HC$8,Roundwood_transp._input!$D$1:$D$95,0),8)),Roundwood_transp._input!$K$1,Roundwood_transp._input!$M$1)</f>
        <v>Transport, lorry 20-28t, fleet average/CH U</v>
      </c>
      <c r="HD13" s="29" t="str">
        <f>IF(ISNUMBER(INDEX(Roundwood_transp._input!$D$1:$M$95,MATCH('3.LCIA'!HD$8,Roundwood_transp._input!$D$1:$D$95,0),8)),Roundwood_transp._input!$K$1,Roundwood_transp._input!$M$1)</f>
        <v>Transport, lorry &gt;16t, fleet average/RER U</v>
      </c>
      <c r="HE13" s="29" t="str">
        <f>IF(ISNUMBER(INDEX(Roundwood_transp._input!$D$1:$M$95,MATCH('3.LCIA'!HE$8,Roundwood_transp._input!$D$1:$D$95,0),8)),Roundwood_transp._input!$K$1,Roundwood_transp._input!$M$1)</f>
        <v>Transport, lorry &gt;16t, fleet average/RER U</v>
      </c>
      <c r="HF13" s="29" t="str">
        <f>IF(ISNUMBER(INDEX(Roundwood_transp._input!$D$1:$M$95,MATCH('3.LCIA'!HF$8,Roundwood_transp._input!$D$1:$D$95,0),8)),Roundwood_transp._input!$K$1,Roundwood_transp._input!$M$1)</f>
        <v>Transport, lorry &gt;16t, fleet average/RER U</v>
      </c>
      <c r="HG13" s="29" t="str">
        <f>IF(ISNUMBER(INDEX(Roundwood_transp._input!$D$1:$M$95,MATCH('3.LCIA'!HG$8,Roundwood_transp._input!$D$1:$D$95,0),8)),Roundwood_transp._input!$K$1,Roundwood_transp._input!$M$1)</f>
        <v>Transport, lorry &gt;16t, fleet average/RER U</v>
      </c>
      <c r="HH13" s="29" t="str">
        <f>IF(ISNUMBER(INDEX(Roundwood_transp._input!$D$1:$M$95,MATCH('3.LCIA'!HH$8,Roundwood_transp._input!$D$1:$D$95,0),8)),Roundwood_transp._input!$K$1,Roundwood_transp._input!$M$1)</f>
        <v>Transport, lorry &gt;16t, fleet average/RER U</v>
      </c>
      <c r="HI13" s="29" t="str">
        <f>IF(ISNUMBER(INDEX(Roundwood_transp._input!$D$1:$M$95,MATCH('3.LCIA'!HI$8,Roundwood_transp._input!$D$1:$D$95,0),8)),Roundwood_transp._input!$K$1,Roundwood_transp._input!$M$1)</f>
        <v>Transport, lorry &gt;16t, fleet average/RER U</v>
      </c>
      <c r="HJ13" s="29" t="str">
        <f>IF(ISNUMBER(INDEX(Roundwood_transp._input!$D$1:$M$95,MATCH('3.LCIA'!HJ$8,Roundwood_transp._input!$D$1:$D$95,0),8)),Roundwood_transp._input!$K$1,Roundwood_transp._input!$M$1)</f>
        <v>Transport, lorry &gt;16t, fleet average/RER U</v>
      </c>
      <c r="HK13" s="29" t="str">
        <f>IF(ISNUMBER(INDEX(Roundwood_transp._input!$D$1:$M$95,MATCH('3.LCIA'!HK$8,Roundwood_transp._input!$D$1:$D$95,0),8)),Roundwood_transp._input!$K$1,Roundwood_transp._input!$M$1)</f>
        <v>Transport, lorry &gt;16t, fleet average/RER U</v>
      </c>
      <c r="HL13" s="29" t="str">
        <f>IF(ISNUMBER(INDEX(Roundwood_transp._input!$D$1:$M$95,MATCH('3.LCIA'!HL$8,Roundwood_transp._input!$D$1:$D$95,0),8)),Roundwood_transp._input!$K$1,Roundwood_transp._input!$M$1)</f>
        <v>Transport, lorry 20-28t, fleet average/CH U</v>
      </c>
      <c r="HM13" s="29" t="str">
        <f>IF(ISNUMBER(INDEX(Roundwood_transp._input!$D$1:$M$95,MATCH('3.LCIA'!HM$8,Roundwood_transp._input!$D$1:$D$95,0),8)),Roundwood_transp._input!$K$1,Roundwood_transp._input!$M$1)</f>
        <v>Transport, lorry 20-28t, fleet average/CH U</v>
      </c>
      <c r="HN13" s="29" t="str">
        <f>IF(ISNUMBER(INDEX(Roundwood_transp._input!$D$1:$M$95,MATCH('3.LCIA'!HN$8,Roundwood_transp._input!$D$1:$D$95,0),8)),Roundwood_transp._input!$K$1,Roundwood_transp._input!$M$1)</f>
        <v>Transport, lorry 20-28t, fleet average/CH U</v>
      </c>
      <c r="HO13" s="29" t="str">
        <f>IF(ISNUMBER(INDEX(Roundwood_transp._input!$D$1:$M$95,MATCH('3.LCIA'!HO$8,Roundwood_transp._input!$D$1:$D$95,0),8)),Roundwood_transp._input!$K$1,Roundwood_transp._input!$M$1)</f>
        <v>Transport, lorry &gt;16t, fleet average/RER U</v>
      </c>
      <c r="HP13" s="29" t="str">
        <f>IF(ISNUMBER(INDEX(Roundwood_transp._input!$D$1:$M$95,MATCH('3.LCIA'!HP$8,Roundwood_transp._input!$D$1:$D$95,0),8)),Roundwood_transp._input!$K$1,Roundwood_transp._input!$M$1)</f>
        <v>Transport, lorry &gt;16t, fleet average/RER U</v>
      </c>
      <c r="HQ13" s="29" t="str">
        <f>IF(ISNUMBER(INDEX(Roundwood_transp._input!$D$1:$M$95,MATCH('3.LCIA'!HQ$8,Roundwood_transp._input!$D$1:$D$95,0),8)),Roundwood_transp._input!$K$1,Roundwood_transp._input!$M$1)</f>
        <v>Transport, lorry &gt;16t, fleet average/RER U</v>
      </c>
      <c r="HR13" s="29" t="str">
        <f>IF(ISNUMBER(INDEX(Roundwood_transp._input!$D$1:$M$95,MATCH('3.LCIA'!HR$8,Roundwood_transp._input!$D$1:$D$95,0),8)),Roundwood_transp._input!$K$1,Roundwood_transp._input!$M$1)</f>
        <v>Transport, lorry &gt;16t, fleet average/RER U</v>
      </c>
      <c r="HS13" s="29" t="str">
        <f>IF(ISNUMBER(INDEX(Roundwood_transp._input!$D$1:$M$95,MATCH('3.LCIA'!HS$8,Roundwood_transp._input!$D$1:$D$95,0),8)),Roundwood_transp._input!$K$1,Roundwood_transp._input!$M$1)</f>
        <v>Transport, lorry &gt;16t, fleet average/RER U</v>
      </c>
      <c r="HT13" s="29" t="str">
        <f>IF(ISNUMBER(INDEX(Roundwood_transp._input!$D$1:$M$95,MATCH('3.LCIA'!HT$8,Roundwood_transp._input!$D$1:$D$95,0),8)),Roundwood_transp._input!$K$1,Roundwood_transp._input!$M$1)</f>
        <v>Transport, lorry &gt;16t, fleet average/RER U</v>
      </c>
      <c r="HU13" s="29" t="str">
        <f>IF(ISNUMBER(INDEX(Roundwood_transp._input!$D$1:$M$95,MATCH('3.LCIA'!HU$8,Roundwood_transp._input!$D$1:$D$95,0),8)),Roundwood_transp._input!$K$1,Roundwood_transp._input!$M$1)</f>
        <v>Transport, lorry &gt;16t, fleet average/RER U</v>
      </c>
      <c r="HV13" s="29" t="str">
        <f>IF(ISNUMBER(INDEX(Roundwood_transp._input!$D$1:$M$95,MATCH('3.LCIA'!HV$8,Roundwood_transp._input!$D$1:$D$95,0),8)),Roundwood_transp._input!$K$1,Roundwood_transp._input!$M$1)</f>
        <v>Transport, lorry &gt;16t, fleet average/RER U</v>
      </c>
      <c r="HW13" s="29" t="str">
        <f>IF(ISNUMBER(INDEX(Roundwood_transp._input!$D$1:$M$95,MATCH('3.LCIA'!HW$8,Roundwood_transp._input!$D$1:$D$95,0),8)),Roundwood_transp._input!$K$1,Roundwood_transp._input!$M$1)</f>
        <v>Transport, lorry 20-28t, fleet average/CH U</v>
      </c>
      <c r="HX13" s="29" t="str">
        <f>IF(ISNUMBER(INDEX(Roundwood_transp._input!$D$1:$M$95,MATCH('3.LCIA'!HX$8,Roundwood_transp._input!$D$1:$D$95,0),8)),Roundwood_transp._input!$K$1,Roundwood_transp._input!$M$1)</f>
        <v>Transport, lorry &gt;16t, fleet average/RER U</v>
      </c>
      <c r="HY13" s="29" t="str">
        <f>IF(ISNUMBER(INDEX(Roundwood_transp._input!$D$1:$M$95,MATCH('3.LCIA'!HY$8,Roundwood_transp._input!$D$1:$D$95,0),8)),Roundwood_transp._input!$K$1,Roundwood_transp._input!$M$1)</f>
        <v>Transport, lorry &gt;16t, fleet average/RER U</v>
      </c>
      <c r="HZ13" s="29" t="str">
        <f>IF(ISNUMBER(INDEX(Roundwood_transp._input!$D$1:$M$95,MATCH('3.LCIA'!HZ$8,Roundwood_transp._input!$D$1:$D$95,0),8)),Roundwood_transp._input!$K$1,Roundwood_transp._input!$M$1)</f>
        <v>Transport, lorry &gt;16t, fleet average/RER U</v>
      </c>
      <c r="IA13" s="29" t="str">
        <f>IF(ISNUMBER(INDEX(Roundwood_transp._input!$D$1:$M$95,MATCH('3.LCIA'!IA$8,Roundwood_transp._input!$D$1:$D$95,0),8)),Roundwood_transp._input!$K$1,Roundwood_transp._input!$M$1)</f>
        <v>Transport, lorry &gt;16t, fleet average/RER U</v>
      </c>
      <c r="IB13" s="29" t="str">
        <f>IF(ISNUMBER(INDEX(Roundwood_transp._input!$D$1:$M$95,MATCH('3.LCIA'!IB$8,Roundwood_transp._input!$D$1:$D$95,0),8)),Roundwood_transp._input!$K$1,Roundwood_transp._input!$M$1)</f>
        <v>Transport, lorry &gt;16t, fleet average/RER U</v>
      </c>
      <c r="IC13" s="29" t="str">
        <f>IF(ISNUMBER(INDEX(Roundwood_transp._input!$D$1:$M$95,MATCH('3.LCIA'!IC$8,Roundwood_transp._input!$D$1:$D$95,0),8)),Roundwood_transp._input!$K$1,Roundwood_transp._input!$M$1)</f>
        <v>Transport, lorry &gt;16t, fleet average/RER U</v>
      </c>
      <c r="ID13" s="29" t="str">
        <f>IF(ISNUMBER(INDEX(Roundwood_transp._input!$D$1:$M$95,MATCH('3.LCIA'!ID$8,Roundwood_transp._input!$D$1:$D$95,0),8)),Roundwood_transp._input!$K$1,Roundwood_transp._input!$M$1)</f>
        <v>Transport, lorry &gt;16t, fleet average/RER U</v>
      </c>
      <c r="IE13" s="29" t="str">
        <f>IF(ISNUMBER(INDEX(Roundwood_transp._input!$D$1:$M$95,MATCH('3.LCIA'!IE$8,Roundwood_transp._input!$D$1:$D$95,0),8)),Roundwood_transp._input!$K$1,Roundwood_transp._input!$M$1)</f>
        <v>Transport, lorry &gt;16t, fleet average/RER U</v>
      </c>
      <c r="IF13" s="29" t="str">
        <f>IF(ISNUMBER(INDEX(Roundwood_transp._input!$D$1:$M$95,MATCH('3.LCIA'!IF$8,Roundwood_transp._input!$D$1:$D$95,0),8)),Roundwood_transp._input!$K$1,Roundwood_transp._input!$M$1)</f>
        <v>Transport, lorry 20-28t, fleet average/CH U</v>
      </c>
      <c r="IG13" s="29" t="str">
        <f>IF(ISNUMBER(INDEX(Roundwood_transp._input!$D$1:$M$95,MATCH('3.LCIA'!IG$8,Roundwood_transp._input!$D$1:$D$95,0),8)),Roundwood_transp._input!$K$1,Roundwood_transp._input!$M$1)</f>
        <v>Transport, lorry &gt;16t, fleet average/RER U</v>
      </c>
      <c r="IH13" s="29" t="str">
        <f>IF(ISNUMBER(INDEX(Roundwood_transp._input!$D$1:$M$95,MATCH('3.LCIA'!IH$8,Roundwood_transp._input!$D$1:$D$95,0),8)),Roundwood_transp._input!$K$1,Roundwood_transp._input!$M$1)</f>
        <v>Transport, lorry &gt;16t, fleet average/RER U</v>
      </c>
      <c r="II13" s="29" t="str">
        <f>IF(ISNUMBER(INDEX(Roundwood_transp._input!$D$1:$M$95,MATCH('3.LCIA'!II$8,Roundwood_transp._input!$D$1:$D$95,0),8)),Roundwood_transp._input!$K$1,Roundwood_transp._input!$M$1)</f>
        <v>Transport, lorry &gt;16t, fleet average/RER U</v>
      </c>
      <c r="IJ13" s="29" t="str">
        <f>IF(ISNUMBER(INDEX(Roundwood_transp._input!$D$1:$M$95,MATCH('3.LCIA'!IJ$8,Roundwood_transp._input!$D$1:$D$95,0),8)),Roundwood_transp._input!$K$1,Roundwood_transp._input!$M$1)</f>
        <v>Transport, lorry &gt;16t, fleet average/RER U</v>
      </c>
      <c r="IK13" s="29" t="str">
        <f>IF(ISNUMBER(INDEX(Roundwood_transp._input!$D$1:$M$95,MATCH('3.LCIA'!IK$8,Roundwood_transp._input!$D$1:$D$95,0),8)),Roundwood_transp._input!$K$1,Roundwood_transp._input!$M$1)</f>
        <v>Transport, lorry &gt;16t, fleet average/RER U</v>
      </c>
      <c r="IL13" s="29" t="str">
        <f>IF(ISNUMBER(INDEX(Roundwood_transp._input!$D$1:$M$95,MATCH('3.LCIA'!IL$8,Roundwood_transp._input!$D$1:$D$95,0),8)),Roundwood_transp._input!$K$1,Roundwood_transp._input!$M$1)</f>
        <v>Transport, lorry &gt;16t, fleet average/RER U</v>
      </c>
      <c r="IM13" s="29" t="str">
        <f>IF(ISNUMBER(INDEX(Roundwood_transp._input!$D$1:$M$95,MATCH('3.LCIA'!IM$8,Roundwood_transp._input!$D$1:$D$95,0),8)),Roundwood_transp._input!$K$1,Roundwood_transp._input!$M$1)</f>
        <v>Transport, lorry &gt;16t, fleet average/RER U</v>
      </c>
      <c r="IN13" s="29" t="str">
        <f>IF(ISNUMBER(INDEX(Roundwood_transp._input!$D$1:$M$95,MATCH('3.LCIA'!IN$8,Roundwood_transp._input!$D$1:$D$95,0),8)),Roundwood_transp._input!$K$1,Roundwood_transp._input!$M$1)</f>
        <v>Transport, lorry &gt;16t, fleet average/RER U</v>
      </c>
      <c r="IO13" s="29" t="str">
        <f>IF(ISNUMBER(INDEX(Roundwood_transp._input!$D$1:$M$95,MATCH('3.LCIA'!IO$8,Roundwood_transp._input!$D$1:$D$95,0),8)),Roundwood_transp._input!$K$1,Roundwood_transp._input!$M$1)</f>
        <v>Transport, lorry 20-28t, fleet average/CH U</v>
      </c>
      <c r="IP13" s="29" t="str">
        <f>IF(ISNUMBER(INDEX(Roundwood_transp._input!$D$1:$M$95,MATCH('3.LCIA'!IP$8,Roundwood_transp._input!$D$1:$D$95,0),8)),Roundwood_transp._input!$K$1,Roundwood_transp._input!$M$1)</f>
        <v>Transport, lorry &gt;16t, fleet average/RER U</v>
      </c>
      <c r="IQ13" s="29" t="str">
        <f>IF(ISNUMBER(INDEX(Roundwood_transp._input!$D$1:$M$95,MATCH('3.LCIA'!IQ$8,Roundwood_transp._input!$D$1:$D$95,0),8)),Roundwood_transp._input!$K$1,Roundwood_transp._input!$M$1)</f>
        <v>Transport, lorry &gt;16t, fleet average/RER U</v>
      </c>
      <c r="IR13" s="29" t="str">
        <f>IF(ISNUMBER(INDEX(Roundwood_transp._input!$D$1:$M$95,MATCH('3.LCIA'!IR$8,Roundwood_transp._input!$D$1:$D$95,0),8)),Roundwood_transp._input!$K$1,Roundwood_transp._input!$M$1)</f>
        <v>Transport, lorry &gt;16t, fleet average/RER U</v>
      </c>
      <c r="IS13" s="29" t="str">
        <f>IF(ISNUMBER(INDEX(Roundwood_transp._input!$D$1:$M$95,MATCH('3.LCIA'!IS$8,Roundwood_transp._input!$D$1:$D$95,0),8)),Roundwood_transp._input!$K$1,Roundwood_transp._input!$M$1)</f>
        <v>Transport, lorry &gt;16t, fleet average/RER U</v>
      </c>
      <c r="IT13" s="29" t="str">
        <f>IF(ISNUMBER(INDEX(Roundwood_transp._input!$D$1:$M$95,MATCH('3.LCIA'!IT$8,Roundwood_transp._input!$D$1:$D$95,0),8)),Roundwood_transp._input!$K$1,Roundwood_transp._input!$M$1)</f>
        <v>Transport, lorry &gt;16t, fleet average/RER U</v>
      </c>
      <c r="IU13" s="29" t="str">
        <f>IF(ISNUMBER(INDEX(Roundwood_transp._input!$D$1:$M$95,MATCH('3.LCIA'!IU$8,Roundwood_transp._input!$D$1:$D$95,0),8)),Roundwood_transp._input!$K$1,Roundwood_transp._input!$M$1)</f>
        <v>Transport, lorry &gt;16t, fleet average/RER U</v>
      </c>
      <c r="IV13" s="29" t="str">
        <f>IF(ISNUMBER(INDEX(Roundwood_transp._input!$D$1:$M$95,MATCH('3.LCIA'!IV$8,Roundwood_transp._input!$D$1:$D$95,0),8)),Roundwood_transp._input!$K$1,Roundwood_transp._input!$M$1)</f>
        <v>Transport, lorry &gt;16t, fleet average/RER U</v>
      </c>
      <c r="IW13" s="29" t="str">
        <f>IF(ISNUMBER(INDEX(Roundwood_transp._input!$D$1:$M$95,MATCH('3.LCIA'!IW$8,Roundwood_transp._input!$D$1:$D$95,0),8)),Roundwood_transp._input!$K$1,Roundwood_transp._input!$M$1)</f>
        <v>Transport, lorry &gt;16t, fleet average/RER U</v>
      </c>
      <c r="IX13" s="29" t="str">
        <f>IF(ISNUMBER(INDEX(Roundwood_transp._input!$D$1:$M$95,MATCH('3.LCIA'!IX$8,Roundwood_transp._input!$D$1:$D$95,0),8)),Roundwood_transp._input!$K$1,Roundwood_transp._input!$M$1)</f>
        <v>Transport, lorry 20-28t, fleet average/CH U</v>
      </c>
      <c r="IY13" s="29" t="str">
        <f>IF(ISNUMBER(INDEX(Roundwood_transp._input!$D$1:$M$95,MATCH('3.LCIA'!IY$8,Roundwood_transp._input!$D$1:$D$95,0),8)),Roundwood_transp._input!$K$1,Roundwood_transp._input!$M$1)</f>
        <v>Transport, lorry &gt;16t, fleet average/RER U</v>
      </c>
      <c r="IZ13" s="29" t="str">
        <f>IF(ISNUMBER(INDEX(Roundwood_transp._input!$D$1:$M$95,MATCH('3.LCIA'!IZ$8,Roundwood_transp._input!$D$1:$D$95,0),8)),Roundwood_transp._input!$K$1,Roundwood_transp._input!$M$1)</f>
        <v>Transport, lorry &gt;16t, fleet average/RER U</v>
      </c>
      <c r="JA13" s="29" t="str">
        <f>IF(ISNUMBER(INDEX(Roundwood_transp._input!$D$1:$M$95,MATCH('3.LCIA'!JA$8,Roundwood_transp._input!$D$1:$D$95,0),8)),Roundwood_transp._input!$K$1,Roundwood_transp._input!$M$1)</f>
        <v>Transport, lorry &gt;16t, fleet average/RER U</v>
      </c>
      <c r="JB13" s="29" t="str">
        <f>IF(ISNUMBER(INDEX(Roundwood_transp._input!$D$1:$M$95,MATCH('3.LCIA'!JB$8,Roundwood_transp._input!$D$1:$D$95,0),8)),Roundwood_transp._input!$K$1,Roundwood_transp._input!$M$1)</f>
        <v>Transport, lorry &gt;16t, fleet average/RER U</v>
      </c>
      <c r="JC13" s="29" t="str">
        <f>IF(ISNUMBER(INDEX(Roundwood_transp._input!$D$1:$M$95,MATCH('3.LCIA'!JC$8,Roundwood_transp._input!$D$1:$D$95,0),8)),Roundwood_transp._input!$K$1,Roundwood_transp._input!$M$1)</f>
        <v>Transport, lorry &gt;16t, fleet average/RER U</v>
      </c>
      <c r="JD13" s="29" t="str">
        <f>IF(ISNUMBER(INDEX(Roundwood_transp._input!$D$1:$M$95,MATCH('3.LCIA'!JD$8,Roundwood_transp._input!$D$1:$D$95,0),8)),Roundwood_transp._input!$K$1,Roundwood_transp._input!$M$1)</f>
        <v>Transport, lorry &gt;16t, fleet average/RER U</v>
      </c>
      <c r="JE13" s="29" t="str">
        <f>IF(ISNUMBER(INDEX(Roundwood_transp._input!$D$1:$M$95,MATCH('3.LCIA'!JE$8,Roundwood_transp._input!$D$1:$D$95,0),8)),Roundwood_transp._input!$K$1,Roundwood_transp._input!$M$1)</f>
        <v>Transport, lorry &gt;16t, fleet average/RER U</v>
      </c>
      <c r="JF13" s="29" t="str">
        <f>IF(ISNUMBER(INDEX(Roundwood_transp._input!$D$1:$M$95,MATCH('3.LCIA'!JF$8,Roundwood_transp._input!$D$1:$D$95,0),8)),Roundwood_transp._input!$K$1,Roundwood_transp._input!$M$1)</f>
        <v>Transport, lorry &gt;16t, fleet average/RER U</v>
      </c>
      <c r="JG13" s="29" t="str">
        <f>IF(ISNUMBER(INDEX(Roundwood_transp._input!$D$1:$M$95,MATCH('3.LCIA'!JG$8,Roundwood_transp._input!$D$1:$D$95,0),8)),Roundwood_transp._input!$K$1,Roundwood_transp._input!$M$1)</f>
        <v>Transport, lorry 20-28t, fleet average/CH U</v>
      </c>
      <c r="JH13" s="29" t="str">
        <f>IF(ISNUMBER(INDEX(Roundwood_transp._input!$D$1:$M$95,MATCH('3.LCIA'!JH$8,Roundwood_transp._input!$D$1:$D$95,0),8)),Roundwood_transp._input!$K$1,Roundwood_transp._input!$M$1)</f>
        <v>Transport, lorry &gt;16t, fleet average/RER U</v>
      </c>
      <c r="JI13" s="29" t="str">
        <f>IF(ISNUMBER(INDEX(Roundwood_transp._input!$D$1:$M$95,MATCH('3.LCIA'!JI$8,Roundwood_transp._input!$D$1:$D$95,0),8)),Roundwood_transp._input!$K$1,Roundwood_transp._input!$M$1)</f>
        <v>Transport, lorry &gt;16t, fleet average/RER U</v>
      </c>
      <c r="JJ13" s="29" t="str">
        <f>IF(ISNUMBER(INDEX(Roundwood_transp._input!$D$1:$M$95,MATCH('3.LCIA'!JJ$8,Roundwood_transp._input!$D$1:$D$95,0),8)),Roundwood_transp._input!$K$1,Roundwood_transp._input!$M$1)</f>
        <v>Transport, lorry &gt;16t, fleet average/RER U</v>
      </c>
      <c r="JK13" s="29" t="str">
        <f>IF(ISNUMBER(INDEX(Roundwood_transp._input!$D$1:$M$95,MATCH('3.LCIA'!JK$8,Roundwood_transp._input!$D$1:$D$95,0),8)),Roundwood_transp._input!$K$1,Roundwood_transp._input!$M$1)</f>
        <v>Transport, lorry &gt;16t, fleet average/RER U</v>
      </c>
      <c r="JL13" s="29" t="str">
        <f>IF(ISNUMBER(INDEX(Roundwood_transp._input!$D$1:$M$95,MATCH('3.LCIA'!JL$8,Roundwood_transp._input!$D$1:$D$95,0),8)),Roundwood_transp._input!$K$1,Roundwood_transp._input!$M$1)</f>
        <v>Transport, lorry &gt;16t, fleet average/RER U</v>
      </c>
      <c r="JM13" s="29" t="str">
        <f>IF(ISNUMBER(INDEX(Roundwood_transp._input!$D$1:$M$95,MATCH('3.LCIA'!JM$8,Roundwood_transp._input!$D$1:$D$95,0),8)),Roundwood_transp._input!$K$1,Roundwood_transp._input!$M$1)</f>
        <v>Transport, lorry &gt;16t, fleet average/RER U</v>
      </c>
      <c r="JN13" s="29" t="str">
        <f>IF(ISNUMBER(INDEX(Roundwood_transp._input!$D$1:$M$95,MATCH('3.LCIA'!JN$8,Roundwood_transp._input!$D$1:$D$95,0),8)),Roundwood_transp._input!$K$1,Roundwood_transp._input!$M$1)</f>
        <v>Transport, lorry &gt;16t, fleet average/RER U</v>
      </c>
      <c r="JO13" s="29" t="str">
        <f>IF(ISNUMBER(INDEX(Roundwood_transp._input!$D$1:$M$95,MATCH('3.LCIA'!JO$8,Roundwood_transp._input!$D$1:$D$95,0),8)),Roundwood_transp._input!$K$1,Roundwood_transp._input!$M$1)</f>
        <v>Transport, lorry &gt;16t, fleet average/RER U</v>
      </c>
      <c r="JP13" s="29" t="str">
        <f>IF(ISNUMBER(INDEX(Roundwood_transp._input!$D$1:$M$95,MATCH('3.LCIA'!JP$8,Roundwood_transp._input!$D$1:$D$95,0),8)),Roundwood_transp._input!$K$1,Roundwood_transp._input!$M$1)</f>
        <v>Transport, lorry 20-28t, fleet average/CH U</v>
      </c>
      <c r="JQ13" s="29" t="str">
        <f>IF(ISNUMBER(INDEX(Roundwood_transp._input!$D$1:$M$95,MATCH('3.LCIA'!JQ$8,Roundwood_transp._input!$D$1:$D$95,0),8)),Roundwood_transp._input!$K$1,Roundwood_transp._input!$M$1)</f>
        <v>Transport, lorry &gt;16t, fleet average/RER U</v>
      </c>
      <c r="JR13" s="29" t="str">
        <f>IF(ISNUMBER(INDEX(Roundwood_transp._input!$D$1:$M$95,MATCH('3.LCIA'!JR$8,Roundwood_transp._input!$D$1:$D$95,0),8)),Roundwood_transp._input!$K$1,Roundwood_transp._input!$M$1)</f>
        <v>Transport, lorry &gt;16t, fleet average/RER U</v>
      </c>
      <c r="JS13" s="29" t="str">
        <f>IF(ISNUMBER(INDEX(Roundwood_transp._input!$D$1:$M$95,MATCH('3.LCIA'!JS$8,Roundwood_transp._input!$D$1:$D$95,0),8)),Roundwood_transp._input!$K$1,Roundwood_transp._input!$M$1)</f>
        <v>Transport, lorry &gt;16t, fleet average/RER U</v>
      </c>
      <c r="JT13" s="29" t="str">
        <f>IF(ISNUMBER(INDEX(Roundwood_transp._input!$D$1:$M$95,MATCH('3.LCIA'!JT$8,Roundwood_transp._input!$D$1:$D$95,0),8)),Roundwood_transp._input!$K$1,Roundwood_transp._input!$M$1)</f>
        <v>Transport, lorry &gt;16t, fleet average/RER U</v>
      </c>
      <c r="JU13" s="29" t="str">
        <f>IF(ISNUMBER(INDEX(Roundwood_transp._input!$D$1:$M$95,MATCH('3.LCIA'!JU$8,Roundwood_transp._input!$D$1:$D$95,0),8)),Roundwood_transp._input!$K$1,Roundwood_transp._input!$M$1)</f>
        <v>Transport, lorry &gt;16t, fleet average/RER U</v>
      </c>
      <c r="JV13" s="29" t="str">
        <f>IF(ISNUMBER(INDEX(Roundwood_transp._input!$D$1:$M$95,MATCH('3.LCIA'!JV$8,Roundwood_transp._input!$D$1:$D$95,0),8)),Roundwood_transp._input!$K$1,Roundwood_transp._input!$M$1)</f>
        <v>Transport, lorry &gt;16t, fleet average/RER U</v>
      </c>
      <c r="JW13" s="29" t="str">
        <f>IF(ISNUMBER(INDEX(Roundwood_transp._input!$D$1:$M$95,MATCH('3.LCIA'!JW$8,Roundwood_transp._input!$D$1:$D$95,0),8)),Roundwood_transp._input!$K$1,Roundwood_transp._input!$M$1)</f>
        <v>Transport, lorry &gt;16t, fleet average/RER U</v>
      </c>
      <c r="JX13" s="29" t="str">
        <f>IF(ISNUMBER(INDEX(Roundwood_transp._input!$D$1:$M$95,MATCH('3.LCIA'!JX$8,Roundwood_transp._input!$D$1:$D$95,0),8)),Roundwood_transp._input!$K$1,Roundwood_transp._input!$M$1)</f>
        <v>Transport, lorry &gt;16t, fleet average/RER U</v>
      </c>
      <c r="JY13" s="29" t="str">
        <f>IF(ISNUMBER(INDEX(Roundwood_transp._input!$D$1:$M$95,MATCH('3.LCIA'!JY$8,Roundwood_transp._input!$D$1:$D$95,0),8)),Roundwood_transp._input!$K$1,Roundwood_transp._input!$M$1)</f>
        <v>Transport, lorry 20-28t, fleet average/CH U</v>
      </c>
      <c r="JZ13" s="29" t="str">
        <f>IF(ISNUMBER(INDEX(Roundwood_transp._input!$D$1:$M$95,MATCH('3.LCIA'!JZ$8,Roundwood_transp._input!$D$1:$D$95,0),8)),Roundwood_transp._input!$K$1,Roundwood_transp._input!$M$1)</f>
        <v>Transport, lorry &gt;16t, fleet average/RER U</v>
      </c>
      <c r="KA13" s="29" t="str">
        <f>IF(ISNUMBER(INDEX(Roundwood_transp._input!$D$1:$M$95,MATCH('3.LCIA'!KA$8,Roundwood_transp._input!$D$1:$D$95,0),8)),Roundwood_transp._input!$K$1,Roundwood_transp._input!$M$1)</f>
        <v>Transport, lorry &gt;16t, fleet average/RER U</v>
      </c>
      <c r="KB13" s="29" t="str">
        <f>IF(ISNUMBER(INDEX(Roundwood_transp._input!$D$1:$M$95,MATCH('3.LCIA'!KB$8,Roundwood_transp._input!$D$1:$D$95,0),8)),Roundwood_transp._input!$K$1,Roundwood_transp._input!$M$1)</f>
        <v>Transport, lorry &gt;16t, fleet average/RER U</v>
      </c>
      <c r="KC13" s="29" t="str">
        <f>IF(ISNUMBER(INDEX(Roundwood_transp._input!$D$1:$M$95,MATCH('3.LCIA'!KC$8,Roundwood_transp._input!$D$1:$D$95,0),8)),Roundwood_transp._input!$K$1,Roundwood_transp._input!$M$1)</f>
        <v>Transport, lorry &gt;16t, fleet average/RER U</v>
      </c>
      <c r="KD13" s="29" t="str">
        <f>IF(ISNUMBER(INDEX(Roundwood_transp._input!$D$1:$M$95,MATCH('3.LCIA'!KD$8,Roundwood_transp._input!$D$1:$D$95,0),8)),Roundwood_transp._input!$K$1,Roundwood_transp._input!$M$1)</f>
        <v>Transport, lorry &gt;16t, fleet average/RER U</v>
      </c>
      <c r="KE13" s="29" t="str">
        <f>IF(ISNUMBER(INDEX(Roundwood_transp._input!$D$1:$M$95,MATCH('3.LCIA'!KE$8,Roundwood_transp._input!$D$1:$D$95,0),8)),Roundwood_transp._input!$K$1,Roundwood_transp._input!$M$1)</f>
        <v>Transport, lorry &gt;16t, fleet average/RER U</v>
      </c>
      <c r="KF13" s="29" t="str">
        <f>IF(ISNUMBER(INDEX(Roundwood_transp._input!$D$1:$M$95,MATCH('3.LCIA'!KF$8,Roundwood_transp._input!$D$1:$D$95,0),8)),Roundwood_transp._input!$K$1,Roundwood_transp._input!$M$1)</f>
        <v>Transport, lorry &gt;16t, fleet average/RER U</v>
      </c>
      <c r="KG13" s="29" t="str">
        <f>IF(ISNUMBER(INDEX(Roundwood_transp._input!$D$1:$M$95,MATCH('3.LCIA'!KG$8,Roundwood_transp._input!$D$1:$D$95,0),8)),Roundwood_transp._input!$K$1,Roundwood_transp._input!$M$1)</f>
        <v>Transport, lorry &gt;16t, fleet average/RER U</v>
      </c>
      <c r="KH13" s="29" t="str">
        <f>IF(ISNUMBER(INDEX(Roundwood_transp._input!$D$1:$M$95,MATCH('3.LCIA'!KH$8,Roundwood_transp._input!$D$1:$D$95,0),8)),Roundwood_transp._input!$K$1,Roundwood_transp._input!$M$1)</f>
        <v>Transport, lorry 20-28t, fleet average/CH U</v>
      </c>
      <c r="KI13" s="29" t="str">
        <f>IF(ISNUMBER(INDEX(Roundwood_transp._input!$D$1:$M$95,MATCH('3.LCIA'!KI$8,Roundwood_transp._input!$D$1:$D$95,0),8)),Roundwood_transp._input!$K$1,Roundwood_transp._input!$M$1)</f>
        <v>Transport, lorry &gt;16t, fleet average/RER U</v>
      </c>
      <c r="KJ13" s="29" t="str">
        <f>IF(ISNUMBER(INDEX(Roundwood_transp._input!$D$1:$M$95,MATCH('3.LCIA'!KJ$8,Roundwood_transp._input!$D$1:$D$95,0),8)),Roundwood_transp._input!$K$1,Roundwood_transp._input!$M$1)</f>
        <v>Transport, lorry &gt;16t, fleet average/RER U</v>
      </c>
      <c r="KK13" s="29" t="str">
        <f>IF(ISNUMBER(INDEX(Roundwood_transp._input!$D$1:$M$95,MATCH('3.LCIA'!KK$8,Roundwood_transp._input!$D$1:$D$95,0),8)),Roundwood_transp._input!$K$1,Roundwood_transp._input!$M$1)</f>
        <v>Transport, lorry &gt;16t, fleet average/RER U</v>
      </c>
      <c r="KL13" s="29" t="str">
        <f>IF(ISNUMBER(INDEX(Roundwood_transp._input!$D$1:$M$95,MATCH('3.LCIA'!KL$8,Roundwood_transp._input!$D$1:$D$95,0),8)),Roundwood_transp._input!$K$1,Roundwood_transp._input!$M$1)</f>
        <v>Transport, lorry &gt;16t, fleet average/RER U</v>
      </c>
      <c r="KM13" s="29" t="str">
        <f>IF(ISNUMBER(INDEX(Roundwood_transp._input!$D$1:$M$95,MATCH('3.LCIA'!KM$8,Roundwood_transp._input!$D$1:$D$95,0),8)),Roundwood_transp._input!$K$1,Roundwood_transp._input!$M$1)</f>
        <v>Transport, lorry &gt;16t, fleet average/RER U</v>
      </c>
      <c r="KN13" s="29" t="str">
        <f>IF(ISNUMBER(INDEX(Roundwood_transp._input!$D$1:$M$95,MATCH('3.LCIA'!KN$8,Roundwood_transp._input!$D$1:$D$95,0),8)),Roundwood_transp._input!$K$1,Roundwood_transp._input!$M$1)</f>
        <v>Transport, lorry &gt;16t, fleet average/RER U</v>
      </c>
      <c r="KO13" s="29" t="str">
        <f>IF(ISNUMBER(INDEX(Roundwood_transp._input!$D$1:$M$95,MATCH('3.LCIA'!KO$8,Roundwood_transp._input!$D$1:$D$95,0),8)),Roundwood_transp._input!$K$1,Roundwood_transp._input!$M$1)</f>
        <v>Transport, lorry &gt;16t, fleet average/RER U</v>
      </c>
      <c r="KP13" s="29" t="str">
        <f>IF(ISNUMBER(INDEX(Roundwood_transp._input!$D$1:$M$95,MATCH('3.LCIA'!KP$8,Roundwood_transp._input!$D$1:$D$95,0),8)),Roundwood_transp._input!$K$1,Roundwood_transp._input!$M$1)</f>
        <v>Transport, lorry &gt;16t, fleet average/RER U</v>
      </c>
      <c r="KQ13" s="29" t="str">
        <f>IF(ISNUMBER(INDEX(Roundwood_transp._input!$D$1:$M$95,MATCH('3.LCIA'!KQ$8,Roundwood_transp._input!$D$1:$D$95,0),8)),Roundwood_transp._input!$K$1,Roundwood_transp._input!$M$1)</f>
        <v>Transport, lorry 20-28t, fleet average/CH U</v>
      </c>
      <c r="KR13" s="29" t="str">
        <f>IF(ISNUMBER(INDEX(Roundwood_transp._input!$D$1:$M$95,MATCH('3.LCIA'!KR$8,Roundwood_transp._input!$D$1:$D$95,0),8)),Roundwood_transp._input!$K$1,Roundwood_transp._input!$M$1)</f>
        <v>Transport, lorry &gt;16t, fleet average/RER U</v>
      </c>
      <c r="KS13" s="29" t="str">
        <f>IF(ISNUMBER(INDEX(Roundwood_transp._input!$D$1:$M$95,MATCH('3.LCIA'!KS$8,Roundwood_transp._input!$D$1:$D$95,0),8)),Roundwood_transp._input!$K$1,Roundwood_transp._input!$M$1)</f>
        <v>Transport, lorry &gt;16t, fleet average/RER U</v>
      </c>
      <c r="KT13" s="29" t="str">
        <f>IF(ISNUMBER(INDEX(Roundwood_transp._input!$D$1:$M$95,MATCH('3.LCIA'!KT$8,Roundwood_transp._input!$D$1:$D$95,0),8)),Roundwood_transp._input!$K$1,Roundwood_transp._input!$M$1)</f>
        <v>Transport, lorry &gt;16t, fleet average/RER U</v>
      </c>
      <c r="KU13" s="29" t="str">
        <f>IF(ISNUMBER(INDEX(Roundwood_transp._input!$D$1:$M$95,MATCH('3.LCIA'!KU$8,Roundwood_transp._input!$D$1:$D$95,0),8)),Roundwood_transp._input!$K$1,Roundwood_transp._input!$M$1)</f>
        <v>Transport, lorry &gt;16t, fleet average/RER U</v>
      </c>
      <c r="KV13" s="29" t="str">
        <f>IF(ISNUMBER(INDEX(Roundwood_transp._input!$D$1:$M$95,MATCH('3.LCIA'!KV$8,Roundwood_transp._input!$D$1:$D$95,0),8)),Roundwood_transp._input!$K$1,Roundwood_transp._input!$M$1)</f>
        <v>Transport, lorry &gt;16t, fleet average/RER U</v>
      </c>
      <c r="KW13" s="29" t="str">
        <f>IF(ISNUMBER(INDEX(Roundwood_transp._input!$D$1:$M$95,MATCH('3.LCIA'!KW$8,Roundwood_transp._input!$D$1:$D$95,0),8)),Roundwood_transp._input!$K$1,Roundwood_transp._input!$M$1)</f>
        <v>Transport, lorry &gt;16t, fleet average/RER U</v>
      </c>
      <c r="KX13" s="29" t="str">
        <f>IF(ISNUMBER(INDEX(Roundwood_transp._input!$D$1:$M$95,MATCH('3.LCIA'!KX$8,Roundwood_transp._input!$D$1:$D$95,0),8)),Roundwood_transp._input!$K$1,Roundwood_transp._input!$M$1)</f>
        <v>Transport, lorry &gt;16t, fleet average/RER U</v>
      </c>
      <c r="KY13" s="29" t="str">
        <f>IF(ISNUMBER(INDEX(Roundwood_transp._input!$D$1:$M$95,MATCH('3.LCIA'!KY$8,Roundwood_transp._input!$D$1:$D$95,0),8)),Roundwood_transp._input!$K$1,Roundwood_transp._input!$M$1)</f>
        <v>Transport, lorry &gt;16t, fleet average/RER U</v>
      </c>
      <c r="KZ13" s="29" t="str">
        <f>IF(ISNUMBER(INDEX(Roundwood_transp._input!$D$1:$M$95,MATCH('3.LCIA'!KZ$8,Roundwood_transp._input!$D$1:$D$95,0),8)),Roundwood_transp._input!$K$1,Roundwood_transp._input!$M$1)</f>
        <v>Transport, lorry 20-28t, fleet average/CH U</v>
      </c>
      <c r="LA13" s="29" t="str">
        <f>IF(ISNUMBER(INDEX(Roundwood_transp._input!$D$1:$M$95,MATCH('3.LCIA'!LA$8,Roundwood_transp._input!$D$1:$D$95,0),8)),Roundwood_transp._input!$K$1,Roundwood_transp._input!$M$1)</f>
        <v>Transport, lorry &gt;16t, fleet average/RER U</v>
      </c>
      <c r="LB13" s="29" t="str">
        <f>IF(ISNUMBER(INDEX(Roundwood_transp._input!$D$1:$M$95,MATCH('3.LCIA'!LB$8,Roundwood_transp._input!$D$1:$D$95,0),8)),Roundwood_transp._input!$K$1,Roundwood_transp._input!$M$1)</f>
        <v>Transport, lorry &gt;16t, fleet average/RER U</v>
      </c>
      <c r="LC13" s="29" t="str">
        <f>IF(ISNUMBER(INDEX(Roundwood_transp._input!$D$1:$M$95,MATCH('3.LCIA'!LC$8,Roundwood_transp._input!$D$1:$D$95,0),8)),Roundwood_transp._input!$K$1,Roundwood_transp._input!$M$1)</f>
        <v>Transport, lorry &gt;16t, fleet average/RER U</v>
      </c>
      <c r="LD13" s="29" t="str">
        <f>IF(ISNUMBER(INDEX(Roundwood_transp._input!$D$1:$M$95,MATCH('3.LCIA'!LD$8,Roundwood_transp._input!$D$1:$D$95,0),8)),Roundwood_transp._input!$K$1,Roundwood_transp._input!$M$1)</f>
        <v>Transport, lorry &gt;16t, fleet average/RER U</v>
      </c>
      <c r="LE13" s="29" t="str">
        <f>IF(ISNUMBER(INDEX(Roundwood_transp._input!$D$1:$M$95,MATCH('3.LCIA'!LE$8,Roundwood_transp._input!$D$1:$D$95,0),8)),Roundwood_transp._input!$K$1,Roundwood_transp._input!$M$1)</f>
        <v>Transport, lorry &gt;16t, fleet average/RER U</v>
      </c>
      <c r="LF13" s="29" t="str">
        <f>IF(ISNUMBER(INDEX(Roundwood_transp._input!$D$1:$M$95,MATCH('3.LCIA'!LF$8,Roundwood_transp._input!$D$1:$D$95,0),8)),Roundwood_transp._input!$K$1,Roundwood_transp._input!$M$1)</f>
        <v>Transport, lorry &gt;16t, fleet average/RER U</v>
      </c>
      <c r="LG13" s="29" t="str">
        <f>IF(ISNUMBER(INDEX(Roundwood_transp._input!$D$1:$M$95,MATCH('3.LCIA'!LG$8,Roundwood_transp._input!$D$1:$D$95,0),8)),Roundwood_transp._input!$K$1,Roundwood_transp._input!$M$1)</f>
        <v>Transport, lorry &gt;16t, fleet average/RER U</v>
      </c>
      <c r="LH13" s="29" t="str">
        <f>IF(ISNUMBER(INDEX(Roundwood_transp._input!$D$1:$M$95,MATCH('3.LCIA'!LH$8,Roundwood_transp._input!$D$1:$D$95,0),8)),Roundwood_transp._input!$K$1,Roundwood_transp._input!$M$1)</f>
        <v>Transport, lorry &gt;16t, fleet average/RER U</v>
      </c>
      <c r="LI13" s="29" t="str">
        <f>IF(ISNUMBER(INDEX(Roundwood_transp._input!$D$1:$M$95,MATCH('3.LCIA'!LI$8,Roundwood_transp._input!$D$1:$D$95,0),8)),Roundwood_transp._input!$K$1,Roundwood_transp._input!$M$1)</f>
        <v>Transport, lorry 20-28t, fleet average/CH U</v>
      </c>
      <c r="LJ13" s="29" t="str">
        <f>IF(ISNUMBER(INDEX(Roundwood_transp._input!$D$1:$M$95,MATCH('3.LCIA'!LJ$8,Roundwood_transp._input!$D$1:$D$95,0),8)),Roundwood_transp._input!$K$1,Roundwood_transp._input!$M$1)</f>
        <v>Transport, lorry &gt;16t, fleet average/RER U</v>
      </c>
      <c r="LK13" s="29" t="str">
        <f>IF(ISNUMBER(INDEX(Roundwood_transp._input!$D$1:$M$95,MATCH('3.LCIA'!LK$8,Roundwood_transp._input!$D$1:$D$95,0),8)),Roundwood_transp._input!$K$1,Roundwood_transp._input!$M$1)</f>
        <v>Transport, lorry &gt;16t, fleet average/RER U</v>
      </c>
      <c r="LL13" s="29" t="str">
        <f>IF(ISNUMBER(INDEX(Roundwood_transp._input!$D$1:$M$95,MATCH('3.LCIA'!LL$8,Roundwood_transp._input!$D$1:$D$95,0),8)),Roundwood_transp._input!$K$1,Roundwood_transp._input!$M$1)</f>
        <v>Transport, lorry &gt;16t, fleet average/RER U</v>
      </c>
      <c r="LM13" s="29" t="str">
        <f>IF(ISNUMBER(INDEX(Roundwood_transp._input!$D$1:$M$95,MATCH('3.LCIA'!LM$8,Roundwood_transp._input!$D$1:$D$95,0),8)),Roundwood_transp._input!$K$1,Roundwood_transp._input!$M$1)</f>
        <v>Transport, lorry &gt;16t, fleet average/RER U</v>
      </c>
      <c r="LN13" s="29" t="str">
        <f>IF(ISNUMBER(INDEX(Roundwood_transp._input!$D$1:$M$95,MATCH('3.LCIA'!LN$8,Roundwood_transp._input!$D$1:$D$95,0),8)),Roundwood_transp._input!$K$1,Roundwood_transp._input!$M$1)</f>
        <v>Transport, lorry &gt;16t, fleet average/RER U</v>
      </c>
      <c r="LO13" s="29" t="str">
        <f>IF(ISNUMBER(INDEX(Roundwood_transp._input!$D$1:$M$95,MATCH('3.LCIA'!LO$8,Roundwood_transp._input!$D$1:$D$95,0),8)),Roundwood_transp._input!$K$1,Roundwood_transp._input!$M$1)</f>
        <v>Transport, lorry &gt;16t, fleet average/RER U</v>
      </c>
      <c r="LP13" s="29" t="str">
        <f>IF(ISNUMBER(INDEX(Roundwood_transp._input!$D$1:$M$95,MATCH('3.LCIA'!LP$8,Roundwood_transp._input!$D$1:$D$95,0),8)),Roundwood_transp._input!$K$1,Roundwood_transp._input!$M$1)</f>
        <v>Transport, lorry &gt;16t, fleet average/RER U</v>
      </c>
      <c r="LQ13" s="29" t="str">
        <f>IF(ISNUMBER(INDEX(Roundwood_transp._input!$D$1:$M$95,MATCH('3.LCIA'!LQ$8,Roundwood_transp._input!$D$1:$D$95,0),8)),Roundwood_transp._input!$K$1,Roundwood_transp._input!$M$1)</f>
        <v>Transport, lorry &gt;16t, fleet average/RER U</v>
      </c>
      <c r="LR13" s="29" t="str">
        <f>IF(ISNUMBER(INDEX(Roundwood_transp._input!$D$1:$M$95,MATCH('3.LCIA'!LR$8,Roundwood_transp._input!$D$1:$D$95,0),8)),Roundwood_transp._input!$K$1,Roundwood_transp._input!$M$1)</f>
        <v>Transport, lorry 20-28t, fleet average/CH U</v>
      </c>
      <c r="LS13" s="29"/>
      <c r="LT13" s="29"/>
      <c r="LU13" s="111" t="str">
        <f>IF(ISNUMBER(INDEX(Roundwood_transp._input!$D$1:$M$95,MATCH('3.LCIA'!LU$8,Roundwood_transp._input!$D$1:$D$95,0),8)),Roundwood_transp._input!$K$1,Roundwood_transp._input!$M$1)</f>
        <v>Transport, lorry 20-28t, fleet average/CH U</v>
      </c>
      <c r="LV13" s="112" t="str">
        <f>IF(ISNUMBER(INDEX(Roundwood_transp._input!$D$1:$M$95,MATCH('3.LCIA'!LV$8,Roundwood_transp._input!$D$1:$D$95,0),8)),Roundwood_transp._input!$K$1,Roundwood_transp._input!$M$1)</f>
        <v>Transport, lorry 20-28t, fleet average/CH U</v>
      </c>
      <c r="LW13" s="112" t="str">
        <f>IF(ISNUMBER(INDEX(Roundwood_transp._input!$D$1:$M$95,MATCH('3.LCIA'!LW$8,Roundwood_transp._input!$D$1:$D$95,0),8)),Roundwood_transp._input!$K$1,Roundwood_transp._input!$M$1)</f>
        <v>Transport, lorry 20-28t, fleet average/CH U</v>
      </c>
      <c r="LX13" s="112" t="str">
        <f>IF(ISNUMBER(INDEX(Roundwood_transp._input!$D$1:$M$95,MATCH('3.LCIA'!LX$8,Roundwood_transp._input!$D$1:$D$95,0),8)),Roundwood_transp._input!$K$1,Roundwood_transp._input!$M$1)</f>
        <v>Transport, lorry 20-28t, fleet average/CH U</v>
      </c>
      <c r="LY13" s="112" t="str">
        <f>IF(ISNUMBER(INDEX(Roundwood_transp._input!$D$1:$M$95,MATCH('3.LCIA'!LY$8,Roundwood_transp._input!$D$1:$D$95,0),8)),Roundwood_transp._input!$K$1,Roundwood_transp._input!$M$1)</f>
        <v>Transport, lorry 20-28t, fleet average/CH U</v>
      </c>
      <c r="LZ13" s="112" t="str">
        <f>IF(ISNUMBER(INDEX(Roundwood_transp._input!$D$1:$M$95,MATCH('3.LCIA'!LZ$8,Roundwood_transp._input!$D$1:$D$95,0),8)),Roundwood_transp._input!$K$1,Roundwood_transp._input!$M$1)</f>
        <v>Transport, lorry 20-28t, fleet average/CH U</v>
      </c>
      <c r="MA13" s="112" t="str">
        <f>IF(ISNUMBER(INDEX(Roundwood_transp._input!$D$1:$M$95,MATCH('3.LCIA'!MA$8,Roundwood_transp._input!$D$1:$D$95,0),8)),Roundwood_transp._input!$K$1,Roundwood_transp._input!$M$1)</f>
        <v>Transport, lorry 20-28t, fleet average/CH U</v>
      </c>
      <c r="MB13" s="112" t="str">
        <f>IF(ISNUMBER(INDEX(Roundwood_transp._input!$D$1:$M$95,MATCH('3.LCIA'!MB$8,Roundwood_transp._input!$D$1:$D$95,0),8)),Roundwood_transp._input!$K$1,Roundwood_transp._input!$M$1)</f>
        <v>Transport, lorry 20-28t, fleet average/CH U</v>
      </c>
      <c r="MC13" s="113" t="str">
        <f>IF(ISNUMBER(INDEX(Roundwood_transp._input!$D$1:$M$95,MATCH('3.LCIA'!MC$8,Roundwood_transp._input!$D$1:$D$95,0),8)),Roundwood_transp._input!$K$1,Roundwood_transp._input!$M$1)</f>
        <v>Transport, lorry 20-28t, fleet average/CH U</v>
      </c>
      <c r="MD13" s="29"/>
      <c r="ME13" s="29"/>
      <c r="MF13" s="29" t="str">
        <f t="array" ref="MF13">IF(ISNUMBER(INDEX(Roundwood_transp._input!$D$1:$M$95,MATCH('3.LCIA'!MF$8,Roundwood_transp._input!$D$1:$D$95,0),8)),Roundwood_transp._input!$K$1,Roundwood_transp._input!$M$1)</f>
        <v>Transport, lorry &gt;16t, fleet average/RER U</v>
      </c>
      <c r="MG13" s="29" t="str">
        <f>IF(ISNUMBER(INDEX(Roundwood_transp._input!$D$1:$M$95,MATCH('3.LCIA'!MG$8,Roundwood_transp._input!$D$1:$D$95,0),8)),Roundwood_transp._input!$K$1,Roundwood_transp._input!$M$1)</f>
        <v>Transport, lorry &gt;16t, fleet average/RER U</v>
      </c>
      <c r="MH13" s="29" t="str">
        <f>IF(ISNUMBER(INDEX(Roundwood_transp._input!$D$1:$M$95,MATCH('3.LCIA'!MH$8,Roundwood_transp._input!$D$1:$D$95,0),8)),Roundwood_transp._input!$K$1,Roundwood_transp._input!$M$1)</f>
        <v>Transport, lorry &gt;16t, fleet average/RER U</v>
      </c>
      <c r="MI13" s="29" t="str">
        <f>IF(ISNUMBER(INDEX(Roundwood_transp._input!$D$1:$M$95,MATCH('3.LCIA'!MI$8,Roundwood_transp._input!$D$1:$D$95,0),8)),Roundwood_transp._input!$K$1,Roundwood_transp._input!$M$1)</f>
        <v>Transport, lorry &gt;16t, fleet average/RER U</v>
      </c>
      <c r="MJ13" s="29" t="str">
        <f>IF(ISNUMBER(INDEX(Roundwood_transp._input!$D$1:$M$95,MATCH('3.LCIA'!MJ$8,Roundwood_transp._input!$D$1:$D$95,0),8)),Roundwood_transp._input!$K$1,Roundwood_transp._input!$M$1)</f>
        <v>Transport, lorry &gt;16t, fleet average/RER U</v>
      </c>
      <c r="MK13" s="29" t="str">
        <f>IF(ISNUMBER(INDEX(Roundwood_transp._input!$D$1:$M$95,MATCH('3.LCIA'!MK$8,Roundwood_transp._input!$D$1:$D$95,0),8)),Roundwood_transp._input!$K$1,Roundwood_transp._input!$M$1)</f>
        <v>Transport, lorry &gt;16t, fleet average/RER U</v>
      </c>
      <c r="ML13" s="29" t="str">
        <f>IF(ISNUMBER(INDEX(Roundwood_transp._input!$D$1:$M$95,MATCH('3.LCIA'!ML$8,Roundwood_transp._input!$D$1:$D$95,0),8)),Roundwood_transp._input!$K$1,Roundwood_transp._input!$M$1)</f>
        <v>Transport, lorry &gt;16t, fleet average/RER U</v>
      </c>
      <c r="MM13" s="29" t="str">
        <f>IF(ISNUMBER(INDEX(Roundwood_transp._input!$D$1:$M$95,MATCH('3.LCIA'!MM$8,Roundwood_transp._input!$D$1:$D$95,0),8)),Roundwood_transp._input!$K$1,Roundwood_transp._input!$M$1)</f>
        <v>Transport, lorry &gt;16t, fleet average/RER U</v>
      </c>
      <c r="MN13" s="29" t="str">
        <f>IF(ISNUMBER(INDEX(Roundwood_transp._input!$D$1:$M$95,MATCH('3.LCIA'!MN$8,Roundwood_transp._input!$D$1:$D$95,0),8)),Roundwood_transp._input!$K$1,Roundwood_transp._input!$M$1)</f>
        <v>Transport, lorry 20-28t, fleet average/CH U</v>
      </c>
      <c r="MO13" s="29" t="str">
        <f>IF(ISNUMBER(INDEX(Roundwood_transp._input!$D$1:$M$95,MATCH('3.LCIA'!MO$8,Roundwood_transp._input!$D$1:$D$95,0),8)),Roundwood_transp._input!$K$1,Roundwood_transp._input!$M$1)</f>
        <v>Transport, lorry &gt;16t, fleet average/RER U</v>
      </c>
      <c r="MP13" s="29" t="str">
        <f>IF(ISNUMBER(INDEX(Roundwood_transp._input!$D$1:$M$95,MATCH('3.LCIA'!MP$8,Roundwood_transp._input!$D$1:$D$95,0),8)),Roundwood_transp._input!$K$1,Roundwood_transp._input!$M$1)</f>
        <v>Transport, lorry &gt;16t, fleet average/RER U</v>
      </c>
      <c r="MQ13" s="29" t="str">
        <f>IF(ISNUMBER(INDEX(Roundwood_transp._input!$D$1:$M$95,MATCH('3.LCIA'!MQ$8,Roundwood_transp._input!$D$1:$D$95,0),8)),Roundwood_transp._input!$K$1,Roundwood_transp._input!$M$1)</f>
        <v>Transport, lorry &gt;16t, fleet average/RER U</v>
      </c>
      <c r="MR13" s="29" t="str">
        <f>IF(ISNUMBER(INDEX(Roundwood_transp._input!$D$1:$M$95,MATCH('3.LCIA'!MR$8,Roundwood_transp._input!$D$1:$D$95,0),8)),Roundwood_transp._input!$K$1,Roundwood_transp._input!$M$1)</f>
        <v>Transport, lorry &gt;16t, fleet average/RER U</v>
      </c>
      <c r="MS13" s="29" t="str">
        <f>IF(ISNUMBER(INDEX(Roundwood_transp._input!$D$1:$M$95,MATCH('3.LCIA'!MS$8,Roundwood_transp._input!$D$1:$D$95,0),8)),Roundwood_transp._input!$K$1,Roundwood_transp._input!$M$1)</f>
        <v>Transport, lorry &gt;16t, fleet average/RER U</v>
      </c>
      <c r="MT13" s="29" t="str">
        <f>IF(ISNUMBER(INDEX(Roundwood_transp._input!$D$1:$M$95,MATCH('3.LCIA'!MT$8,Roundwood_transp._input!$D$1:$D$95,0),8)),Roundwood_transp._input!$K$1,Roundwood_transp._input!$M$1)</f>
        <v>Transport, lorry &gt;16t, fleet average/RER U</v>
      </c>
      <c r="MU13" s="29" t="str">
        <f>IF(ISNUMBER(INDEX(Roundwood_transp._input!$D$1:$M$95,MATCH('3.LCIA'!MU$8,Roundwood_transp._input!$D$1:$D$95,0),8)),Roundwood_transp._input!$K$1,Roundwood_transp._input!$M$1)</f>
        <v>Transport, lorry &gt;16t, fleet average/RER U</v>
      </c>
      <c r="MV13" s="29" t="str">
        <f>IF(ISNUMBER(INDEX(Roundwood_transp._input!$D$1:$M$95,MATCH('3.LCIA'!MV$8,Roundwood_transp._input!$D$1:$D$95,0),8)),Roundwood_transp._input!$K$1,Roundwood_transp._input!$M$1)</f>
        <v>Transport, lorry &gt;16t, fleet average/RER U</v>
      </c>
      <c r="MW13" s="29" t="str">
        <f>IF(ISNUMBER(INDEX(Roundwood_transp._input!$D$1:$M$95,MATCH('3.LCIA'!MW$8,Roundwood_transp._input!$D$1:$D$95,0),8)),Roundwood_transp._input!$K$1,Roundwood_transp._input!$M$1)</f>
        <v>Transport, lorry 20-28t, fleet average/CH U</v>
      </c>
      <c r="MX13" s="29"/>
      <c r="MY13" s="29"/>
      <c r="MZ13" s="111" t="str">
        <f>IF(ISNUMBER(INDEX(Roundwood_transp._input!$D$1:$M$95,MATCH('3.LCIA'!MZ$8,Roundwood_transp._input!$D$1:$D$95,0),8)),Roundwood_transp._input!$K$1,Roundwood_transp._input!$M$1)</f>
        <v>Transport, lorry 20-28t, fleet average/CH U</v>
      </c>
      <c r="NA13" s="112" t="str">
        <f>IF(ISNUMBER(INDEX(Roundwood_transp._input!$D$1:$M$95,MATCH('3.LCIA'!NA$8,Roundwood_transp._input!$D$1:$D$95,0),8)),Roundwood_transp._input!$K$1,Roundwood_transp._input!$M$1)</f>
        <v>Transport, lorry 20-28t, fleet average/CH U</v>
      </c>
      <c r="NB13" s="112" t="str">
        <f>IF(ISNUMBER(INDEX(Roundwood_transp._input!$D$1:$M$95,MATCH('3.LCIA'!NB$8,Roundwood_transp._input!$D$1:$D$95,0),8)),Roundwood_transp._input!$K$1,Roundwood_transp._input!$M$1)</f>
        <v>Transport, lorry 20-28t, fleet average/CH U</v>
      </c>
      <c r="NC13" s="112" t="str">
        <f>IF(ISNUMBER(INDEX(Roundwood_transp._input!$D$1:$M$95,MATCH('3.LCIA'!NC$8,Roundwood_transp._input!$D$1:$D$95,0),8)),Roundwood_transp._input!$K$1,Roundwood_transp._input!$M$1)</f>
        <v>Transport, lorry 20-28t, fleet average/CH U</v>
      </c>
      <c r="ND13" s="112" t="str">
        <f>IF(ISNUMBER(INDEX(Roundwood_transp._input!$D$1:$M$95,MATCH('3.LCIA'!ND$8,Roundwood_transp._input!$D$1:$D$95,0),8)),Roundwood_transp._input!$K$1,Roundwood_transp._input!$M$1)</f>
        <v>Transport, lorry 20-28t, fleet average/CH U</v>
      </c>
      <c r="NE13" s="112" t="str">
        <f>IF(ISNUMBER(INDEX(Roundwood_transp._input!$D$1:$M$95,MATCH('3.LCIA'!NE$8,Roundwood_transp._input!$D$1:$D$95,0),8)),Roundwood_transp._input!$K$1,Roundwood_transp._input!$M$1)</f>
        <v>Transport, lorry 20-28t, fleet average/CH U</v>
      </c>
      <c r="NF13" s="112" t="str">
        <f>IF(ISNUMBER(INDEX(Roundwood_transp._input!$D$1:$M$95,MATCH('3.LCIA'!NF$8,Roundwood_transp._input!$D$1:$D$95,0),8)),Roundwood_transp._input!$K$1,Roundwood_transp._input!$M$1)</f>
        <v>Transport, lorry 20-28t, fleet average/CH U</v>
      </c>
      <c r="NG13" s="112" t="str">
        <f>IF(ISNUMBER(INDEX(Roundwood_transp._input!$D$1:$M$95,MATCH('3.LCIA'!NG$8,Roundwood_transp._input!$D$1:$D$95,0),8)),Roundwood_transp._input!$K$1,Roundwood_transp._input!$M$1)</f>
        <v>Transport, lorry 20-28t, fleet average/CH U</v>
      </c>
      <c r="NH13" s="112" t="str">
        <f>IF(ISNUMBER(INDEX(Roundwood_transp._input!$D$1:$M$95,MATCH('3.LCIA'!NH$8,Roundwood_transp._input!$D$1:$D$95,0),8)),Roundwood_transp._input!$K$1,Roundwood_transp._input!$M$1)</f>
        <v>Transport, lorry 20-28t, fleet average/CH U</v>
      </c>
      <c r="NI13" s="112" t="str">
        <f>IF(ISNUMBER(INDEX(Roundwood_transp._input!$D$1:$M$95,MATCH('3.LCIA'!NI$8,Roundwood_transp._input!$D$1:$D$95,0),8)),Roundwood_transp._input!$K$1,Roundwood_transp._input!$M$1)</f>
        <v>Transport, lorry 20-28t, fleet average/CH U</v>
      </c>
      <c r="NJ13" s="112" t="str">
        <f>IF(ISNUMBER(INDEX(Roundwood_transp._input!$D$1:$M$95,MATCH('3.LCIA'!NJ$8,Roundwood_transp._input!$D$1:$D$95,0),8)),Roundwood_transp._input!$K$1,Roundwood_transp._input!$M$1)</f>
        <v>Transport, lorry 20-28t, fleet average/CH U</v>
      </c>
      <c r="NK13" s="112" t="str">
        <f>IF(ISNUMBER(INDEX(Roundwood_transp._input!$D$1:$M$95,MATCH('3.LCIA'!NK$8,Roundwood_transp._input!$D$1:$D$95,0),8)),Roundwood_transp._input!$K$1,Roundwood_transp._input!$M$1)</f>
        <v>Transport, lorry 20-28t, fleet average/CH U</v>
      </c>
      <c r="NL13" s="112" t="str">
        <f>IF(ISNUMBER(INDEX(Roundwood_transp._input!$D$1:$M$95,MATCH('3.LCIA'!NL$8,Roundwood_transp._input!$D$1:$D$95,0),8)),Roundwood_transp._input!$K$1,Roundwood_transp._input!$M$1)</f>
        <v>Transport, lorry 20-28t, fleet average/CH U</v>
      </c>
      <c r="NM13" s="112" t="str">
        <f>IF(ISNUMBER(INDEX(Roundwood_transp._input!$D$1:$M$95,MATCH('3.LCIA'!NM$8,Roundwood_transp._input!$D$1:$D$95,0),8)),Roundwood_transp._input!$K$1,Roundwood_transp._input!$M$1)</f>
        <v>Transport, lorry 20-28t, fleet average/CH U</v>
      </c>
      <c r="NN13" s="112" t="str">
        <f>IF(ISNUMBER(INDEX(Roundwood_transp._input!$D$1:$M$95,MATCH('3.LCIA'!NN$8,Roundwood_transp._input!$D$1:$D$95,0),8)),Roundwood_transp._input!$K$1,Roundwood_transp._input!$M$1)</f>
        <v>Transport, lorry 20-28t, fleet average/CH U</v>
      </c>
      <c r="NO13" s="112" t="str">
        <f>IF(ISNUMBER(INDEX(Roundwood_transp._input!$D$1:$M$95,MATCH('3.LCIA'!NO$8,Roundwood_transp._input!$D$1:$D$95,0),8)),Roundwood_transp._input!$K$1,Roundwood_transp._input!$M$1)</f>
        <v>Transport, lorry 20-28t, fleet average/CH U</v>
      </c>
      <c r="NP13" s="112" t="str">
        <f>IF(ISNUMBER(INDEX(Roundwood_transp._input!$D$1:$M$95,MATCH('3.LCIA'!NP$8,Roundwood_transp._input!$D$1:$D$95,0),8)),Roundwood_transp._input!$K$1,Roundwood_transp._input!$M$1)</f>
        <v>Transport, lorry 20-28t, fleet average/CH U</v>
      </c>
      <c r="NQ13" s="112" t="str">
        <f>IF(ISNUMBER(INDEX(Roundwood_transp._input!$D$1:$M$95,MATCH('3.LCIA'!NQ$8,Roundwood_transp._input!$D$1:$D$95,0),8)),Roundwood_transp._input!$K$1,Roundwood_transp._input!$M$1)</f>
        <v>Transport, lorry 20-28t, fleet average/CH U</v>
      </c>
      <c r="NR13" s="29"/>
      <c r="NS13" s="29"/>
      <c r="NT13" s="29"/>
      <c r="NU13" s="29"/>
      <c r="NV13" s="29"/>
      <c r="NW13" s="29"/>
      <c r="NX13" s="29"/>
      <c r="NY13" s="29"/>
      <c r="NZ13" s="29"/>
      <c r="OA13" s="29"/>
      <c r="OB13" s="29"/>
      <c r="OC13" s="29"/>
      <c r="OD13" s="29"/>
      <c r="OE13" s="29"/>
      <c r="OF13" s="29"/>
      <c r="OG13" s="29"/>
      <c r="OH13" s="29"/>
      <c r="OI13" s="29"/>
      <c r="OJ13" s="29"/>
      <c r="OK13" s="29"/>
      <c r="OL13" s="29" t="str">
        <f>IF(ISNUMBER(INDEX(Roundwood_transp._input!$D$1:$M$95,MATCH('3.LCIA'!OL$8,Roundwood_transp._input!$D$1:$D$95,0),8)),Roundwood_transp._input!$K$1,Roundwood_transp._input!$M$1)</f>
        <v>Transport, lorry 20-28t, fleet average/CH U</v>
      </c>
      <c r="OM13" s="29" t="str">
        <f>IF(ISNUMBER(INDEX(Roundwood_transp._input!$D$1:$M$95,MATCH('3.LCIA'!OM$8,Roundwood_transp._input!$D$1:$D$95,0),8)),Roundwood_transp._input!$K$1,Roundwood_transp._input!$M$1)</f>
        <v>Transport, lorry 20-28t, fleet average/CH U</v>
      </c>
      <c r="ON13" s="29" t="str">
        <f>IF(ISNUMBER(INDEX(Roundwood_transp._input!$D$1:$M$95,MATCH('3.LCIA'!ON$8,Roundwood_transp._input!$D$1:$D$95,0),8)),Roundwood_transp._input!$K$1,Roundwood_transp._input!$M$1)</f>
        <v>Transport, lorry 20-28t, fleet average/CH U</v>
      </c>
      <c r="OO13" s="29" t="str">
        <f>IF(ISNUMBER(INDEX(Roundwood_transp._input!$D$1:$M$95,MATCH('3.LCIA'!OO$8,Roundwood_transp._input!$D$1:$D$95,0),8)),Roundwood_transp._input!$K$1,Roundwood_transp._input!$M$1)</f>
        <v>Transport, lorry 20-28t, fleet average/CH U</v>
      </c>
      <c r="OP13" s="29" t="str">
        <f>IF(ISNUMBER(INDEX(Roundwood_transp._input!$D$1:$M$95,MATCH('3.LCIA'!OP$8,Roundwood_transp._input!$D$1:$D$95,0),8)),Roundwood_transp._input!$K$1,Roundwood_transp._input!$M$1)</f>
        <v>Transport, lorry 20-28t, fleet average/CH U</v>
      </c>
      <c r="OQ13" s="29" t="str">
        <f>IF(ISNUMBER(INDEX(Roundwood_transp._input!$D$1:$M$95,MATCH('3.LCIA'!OQ$8,Roundwood_transp._input!$D$1:$D$95,0),8)),Roundwood_transp._input!$K$1,Roundwood_transp._input!$M$1)</f>
        <v>Transport, lorry 20-28t, fleet average/CH U</v>
      </c>
      <c r="OR13" s="29" t="str">
        <f>IF(ISNUMBER(INDEX(Roundwood_transp._input!$D$1:$M$95,MATCH('3.LCIA'!OR$8,Roundwood_transp._input!$D$1:$D$95,0),8)),Roundwood_transp._input!$K$1,Roundwood_transp._input!$M$1)</f>
        <v>Transport, lorry 20-28t, fleet average/CH U</v>
      </c>
      <c r="OS13" s="29" t="str">
        <f>IF(ISNUMBER(INDEX(Roundwood_transp._input!$D$1:$M$95,MATCH('3.LCIA'!OS$8,Roundwood_transp._input!$D$1:$D$95,0),8)),Roundwood_transp._input!$K$1,Roundwood_transp._input!$M$1)</f>
        <v>Transport, lorry 20-28t, fleet average/CH U</v>
      </c>
      <c r="OT13" s="29" t="str">
        <f>IF(ISNUMBER(INDEX(Roundwood_transp._input!$D$1:$M$95,MATCH('3.LCIA'!OT$8,Roundwood_transp._input!$D$1:$D$95,0),8)),Roundwood_transp._input!$K$1,Roundwood_transp._input!$M$1)</f>
        <v>Transport, lorry 20-28t, fleet average/CH U</v>
      </c>
      <c r="OU13" s="29" t="str">
        <f>IF(ISNUMBER(INDEX(Roundwood_transp._input!$D$1:$M$95,MATCH('3.LCIA'!OU$8,Roundwood_transp._input!$D$1:$D$95,0),8)),Roundwood_transp._input!$K$1,Roundwood_transp._input!$M$1)</f>
        <v>Transport, lorry 20-28t, fleet average/CH U</v>
      </c>
      <c r="OV13" s="29" t="str">
        <f>IF(ISNUMBER(INDEX(Roundwood_transp._input!$D$1:$M$95,MATCH('3.LCIA'!OV$8,Roundwood_transp._input!$D$1:$D$95,0),8)),Roundwood_transp._input!$K$1,Roundwood_transp._input!$M$1)</f>
        <v>Transport, lorry 20-28t, fleet average/CH U</v>
      </c>
      <c r="OW13" s="29" t="str">
        <f>IF(ISNUMBER(INDEX(Roundwood_transp._input!$D$1:$M$95,MATCH('3.LCIA'!OW$8,Roundwood_transp._input!$D$1:$D$95,0),8)),Roundwood_transp._input!$K$1,Roundwood_transp._input!$M$1)</f>
        <v>Transport, lorry 20-28t, fleet average/CH U</v>
      </c>
      <c r="OX13" s="29" t="str">
        <f>IF(ISNUMBER(INDEX(Roundwood_transp._input!$D$1:$M$95,MATCH('3.LCIA'!OX$8,Roundwood_transp._input!$D$1:$D$95,0),8)),Roundwood_transp._input!$K$1,Roundwood_transp._input!$M$1)</f>
        <v>Transport, lorry 20-28t, fleet average/CH U</v>
      </c>
      <c r="OY13" s="29" t="str">
        <f>IF(ISNUMBER(INDEX(Roundwood_transp._input!$D$1:$M$95,MATCH('3.LCIA'!OY$8,Roundwood_transp._input!$D$1:$D$95,0),8)),Roundwood_transp._input!$K$1,Roundwood_transp._input!$M$1)</f>
        <v>Transport, lorry 20-28t, fleet average/CH U</v>
      </c>
      <c r="OZ13" s="29" t="str">
        <f>IF(ISNUMBER(INDEX(Roundwood_transp._input!$D$1:$M$95,MATCH('3.LCIA'!OZ$8,Roundwood_transp._input!$D$1:$D$95,0),8)),Roundwood_transp._input!$K$1,Roundwood_transp._input!$M$1)</f>
        <v>Transport, lorry 20-28t, fleet average/CH U</v>
      </c>
      <c r="PA13" s="29" t="str">
        <f>IF(ISNUMBER(INDEX(Roundwood_transp._input!$D$1:$M$95,MATCH('3.LCIA'!PA$8,Roundwood_transp._input!$D$1:$D$95,0),8)),Roundwood_transp._input!$K$1,Roundwood_transp._input!$M$1)</f>
        <v>Transport, lorry 20-28t, fleet average/CH U</v>
      </c>
      <c r="PB13" s="29" t="str">
        <f>IF(ISNUMBER(INDEX(Roundwood_transp._input!$D$1:$M$95,MATCH('3.LCIA'!PB$8,Roundwood_transp._input!$D$1:$D$95,0),8)),Roundwood_transp._input!$K$1,Roundwood_transp._input!$M$1)</f>
        <v>Transport, lorry 20-28t, fleet average/CH U</v>
      </c>
      <c r="PC13" s="29" t="str">
        <f>IF(ISNUMBER(INDEX(Roundwood_transp._input!$D$1:$M$95,MATCH('3.LCIA'!PC$8,Roundwood_transp._input!$D$1:$D$95,0),8)),Roundwood_transp._input!$K$1,Roundwood_transp._input!$M$1)</f>
        <v>Transport, lorry 20-28t, fleet average/CH U</v>
      </c>
    </row>
    <row r="14" spans="1:419" s="17" customFormat="1">
      <c r="B14" s="17" t="s">
        <v>1162</v>
      </c>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111">
        <f t="array" ref="LU14">Ressourcenkorrektur!$J$23*Ressourcenkorrektur!$E$23*1.1</f>
        <v>-1523.8554633016515</v>
      </c>
      <c r="LV14" s="112">
        <f t="array" ref="LV14">Ressourcenkorrektur!$J$24*Ressourcenkorrektur!$E$24*1.1</f>
        <v>-1758.2036853046909</v>
      </c>
      <c r="LW14" s="112">
        <f t="array" ref="LW14">Ressourcenkorrektur!$J$24*Ressourcenkorrektur!$E$24*1.1</f>
        <v>-1758.2036853046909</v>
      </c>
      <c r="LX14" s="112">
        <f t="array" ref="LX14">Ressourcenkorrektur!$J$24*Ressourcenkorrektur!$E$24*1.1</f>
        <v>-1758.2036853046909</v>
      </c>
      <c r="LY14" s="112">
        <f t="array" ref="LY14">Ressourcenkorrektur!$J$24*Ressourcenkorrektur!$E$24*1.1</f>
        <v>-1758.2036853046909</v>
      </c>
      <c r="LZ14" s="112">
        <f t="array" ref="LZ14">Ressourcenkorrektur!$J$24*Ressourcenkorrektur!$E$24*1.1</f>
        <v>-1758.2036853046909</v>
      </c>
      <c r="MA14" s="112">
        <f t="array" ref="MA14">Ressourcenkorrektur!$J$24*Ressourcenkorrektur!$E$24*1.1</f>
        <v>-1758.2036853046909</v>
      </c>
      <c r="MB14" s="112">
        <f t="array" ref="MB14">Ressourcenkorrektur!$J$24*Ressourcenkorrektur!$E$24*1.1</f>
        <v>-1758.2036853046909</v>
      </c>
      <c r="MC14" s="112">
        <f t="array" ref="MC14">Ressourcenkorrektur!$J$24*Ressourcenkorrektur!$E$24*1.1</f>
        <v>-1758.2036853046909</v>
      </c>
      <c r="MD14" s="29"/>
      <c r="ME14" s="29"/>
      <c r="MF14" s="29"/>
      <c r="MG14" s="29"/>
      <c r="MH14" s="29"/>
      <c r="MI14" s="29"/>
      <c r="MJ14" s="29"/>
      <c r="MK14" s="29"/>
      <c r="ML14" s="29"/>
      <c r="MM14" s="29"/>
      <c r="MN14" s="29"/>
      <c r="MO14" s="29"/>
      <c r="MP14" s="29"/>
      <c r="MQ14" s="29"/>
      <c r="MR14" s="29"/>
      <c r="MS14" s="29"/>
      <c r="MT14" s="29"/>
      <c r="MU14" s="29"/>
      <c r="MV14" s="29"/>
      <c r="MW14" s="29"/>
      <c r="MX14" s="29"/>
      <c r="MY14" s="29"/>
      <c r="MZ14" s="133">
        <f>Ressourcenkorrektur!$J$4*Ressourcenkorrektur!$E$4*1.1</f>
        <v>-6271.0757342808865</v>
      </c>
      <c r="NA14" s="133">
        <f>Ressourcenkorrektur!$J$4*Ressourcenkorrektur!$E$4*1.1</f>
        <v>-6271.0757342808865</v>
      </c>
      <c r="NB14" s="133">
        <f>Ressourcenkorrektur!$J$4*Ressourcenkorrektur!$E$4*1.1</f>
        <v>-6271.0757342808865</v>
      </c>
      <c r="NC14" s="133">
        <f>Ressourcenkorrektur!$J$4*Ressourcenkorrektur!$E$4*1.1</f>
        <v>-6271.0757342808865</v>
      </c>
      <c r="ND14" s="133">
        <f>Ressourcenkorrektur!$J$4*Ressourcenkorrektur!$E$4*1.1</f>
        <v>-6271.0757342808865</v>
      </c>
      <c r="NE14" s="133">
        <f>Ressourcenkorrektur!$J$4*Ressourcenkorrektur!$E$4*1.1</f>
        <v>-6271.0757342808865</v>
      </c>
      <c r="NF14" s="133">
        <f>Ressourcenkorrektur!$J$4*Ressourcenkorrektur!$E$4*1.1</f>
        <v>-6271.0757342808865</v>
      </c>
      <c r="NG14" s="133">
        <f>Ressourcenkorrektur!$J$4*Ressourcenkorrektur!$E$4*1.1</f>
        <v>-6271.0757342808865</v>
      </c>
      <c r="NH14" s="133">
        <f>Ressourcenkorrektur!$J$4*Ressourcenkorrektur!$E$4*1.1</f>
        <v>-6271.0757342808865</v>
      </c>
      <c r="NI14" s="133">
        <f>Ressourcenkorrektur!$J$4*Ressourcenkorrektur!$E$4*1.1</f>
        <v>-6271.0757342808865</v>
      </c>
      <c r="NJ14" s="133">
        <f>Ressourcenkorrektur!$J$4*Ressourcenkorrektur!$E$4*1.1</f>
        <v>-6271.0757342808865</v>
      </c>
      <c r="NK14" s="133">
        <f>Ressourcenkorrektur!$J$4*Ressourcenkorrektur!$E$4*1.1</f>
        <v>-6271.0757342808865</v>
      </c>
      <c r="NL14" s="133">
        <f>Ressourcenkorrektur!$J$4*Ressourcenkorrektur!$E$4*1.1</f>
        <v>-6271.0757342808865</v>
      </c>
      <c r="NM14" s="133">
        <f>Ressourcenkorrektur!$J$4*Ressourcenkorrektur!$E$4*1.1</f>
        <v>-6271.0757342808865</v>
      </c>
      <c r="NN14" s="133">
        <f>Ressourcenkorrektur!$J$4*Ressourcenkorrektur!$E$4*1.1</f>
        <v>-6271.0757342808865</v>
      </c>
      <c r="NO14" s="133">
        <f>Ressourcenkorrektur!$J$4*Ressourcenkorrektur!$E$4*1.1</f>
        <v>-6271.0757342808865</v>
      </c>
      <c r="NP14" s="133">
        <f>Ressourcenkorrektur!$J$4*Ressourcenkorrektur!$E$4*1.1</f>
        <v>-6271.0757342808865</v>
      </c>
      <c r="NQ14" s="133">
        <f>Ressourcenkorrektur!$J$4*Ressourcenkorrektur!$E$4*1.1</f>
        <v>-6271.0757342808865</v>
      </c>
      <c r="NR14" s="133"/>
      <c r="NS14" s="133"/>
      <c r="NT14" s="29"/>
      <c r="NU14" s="29"/>
      <c r="NV14" s="29"/>
      <c r="NW14" s="29"/>
      <c r="NX14" s="29"/>
      <c r="NY14" s="29"/>
      <c r="NZ14" s="29"/>
      <c r="OA14" s="29"/>
      <c r="OB14" s="29"/>
      <c r="OC14" s="29"/>
      <c r="OD14" s="29"/>
      <c r="OE14" s="29"/>
      <c r="OF14" s="29"/>
      <c r="OG14" s="29"/>
      <c r="OH14" s="29"/>
      <c r="OI14" s="29"/>
      <c r="OJ14" s="29"/>
      <c r="OK14" s="29"/>
      <c r="OL14" s="29">
        <f t="array" ref="OL14">INDEX(Tabelle3!$A$2:$F$19,MATCH('3.LCIA'!OL6&amp;'3.LCIA'!OL2,INDEX(Tabelle3!$A$2:$F$19,,1)&amp;INDEX(Tabelle3!$A$2:$F$19,,2),0),4)</f>
        <v>-6875.0000000000009</v>
      </c>
      <c r="OM14" s="29">
        <f t="array" ref="OM14">INDEX(Tabelle3!$A$2:$F$19,MATCH('3.LCIA'!OM6&amp;'3.LCIA'!OM2,INDEX(Tabelle3!$A$2:$F$19,,1)&amp;INDEX(Tabelle3!$A$2:$F$19,,2),0),4)</f>
        <v>-6600.0000000000009</v>
      </c>
      <c r="ON14" s="29">
        <f t="array" ref="ON14">INDEX(Tabelle3!$A$2:$F$19,MATCH('3.LCIA'!ON6&amp;'3.LCIA'!ON2,INDEX(Tabelle3!$A$2:$F$19,,1)&amp;INDEX(Tabelle3!$A$2:$F$19,,2),0),4)</f>
        <v>-6710.0000000000009</v>
      </c>
      <c r="OO14" s="29">
        <f t="array" ref="OO14">INDEX(Tabelle3!$A$2:$F$19,MATCH('3.LCIA'!OO6&amp;'3.LCIA'!OO2,INDEX(Tabelle3!$A$2:$F$19,,1)&amp;INDEX(Tabelle3!$A$2:$F$19,,2),0),4)</f>
        <v>-6710.0000000000009</v>
      </c>
      <c r="OP14" s="29">
        <f t="array" ref="OP14">INDEX(Tabelle3!$A$2:$F$19,MATCH('3.LCIA'!OP6&amp;'3.LCIA'!OP2,INDEX(Tabelle3!$A$2:$F$19,,1)&amp;INDEX(Tabelle3!$A$2:$F$19,,2),0),4)</f>
        <v>-6710.0000000000009</v>
      </c>
      <c r="OQ14" s="29">
        <f t="array" ref="OQ14">INDEX(Tabelle3!$A$2:$F$19,MATCH('3.LCIA'!OQ6&amp;'3.LCIA'!OQ2,INDEX(Tabelle3!$A$2:$F$19,,1)&amp;INDEX(Tabelle3!$A$2:$F$19,,2),0),4)</f>
        <v>-6710.0000000000009</v>
      </c>
      <c r="OR14" s="29">
        <f t="array" ref="OR14">INDEX(Tabelle3!$A$2:$F$19,MATCH('3.LCIA'!OR6&amp;'3.LCIA'!OR2,INDEX(Tabelle3!$A$2:$F$19,,1)&amp;INDEX(Tabelle3!$A$2:$F$19,,2),0),4)</f>
        <v>-6710.0000000000009</v>
      </c>
      <c r="OS14" s="29">
        <f t="array" ref="OS14">INDEX(Tabelle3!$A$2:$F$19,MATCH('3.LCIA'!OS6&amp;'3.LCIA'!OS2,INDEX(Tabelle3!$A$2:$F$19,,1)&amp;INDEX(Tabelle3!$A$2:$F$19,,2),0),4)</f>
        <v>-6710.0000000000009</v>
      </c>
      <c r="OT14" s="29">
        <f t="array" ref="OT14">INDEX(Tabelle3!$A$2:$F$19,MATCH('3.LCIA'!OT6&amp;'3.LCIA'!OT2,INDEX(Tabelle3!$A$2:$F$19,,1)&amp;INDEX(Tabelle3!$A$2:$F$19,,2),0),4)</f>
        <v>-6875.0000000000009</v>
      </c>
      <c r="OU14" s="29">
        <f t="array" ref="OU14">INDEX(Tabelle3!$A$2:$F$19,MATCH('3.LCIA'!OU6&amp;'3.LCIA'!OU2,INDEX(Tabelle3!$A$2:$F$19,,1)&amp;INDEX(Tabelle3!$A$2:$F$19,,2),0),4)</f>
        <v>-4823.5</v>
      </c>
      <c r="OV14" s="29">
        <f t="array" ref="OV14">INDEX(Tabelle3!$A$2:$F$19,MATCH('3.LCIA'!OV6&amp;'3.LCIA'!OV2,INDEX(Tabelle3!$A$2:$F$19,,1)&amp;INDEX(Tabelle3!$A$2:$F$19,,2),0),4)</f>
        <v>-5161.75</v>
      </c>
      <c r="OW14" s="29">
        <f t="array" ref="OW14">INDEX(Tabelle3!$A$2:$F$19,MATCH('3.LCIA'!OW6&amp;'3.LCIA'!OW2,INDEX(Tabelle3!$A$2:$F$19,,1)&amp;INDEX(Tabelle3!$A$2:$F$19,,2),0),4)</f>
        <v>-5161.75</v>
      </c>
      <c r="OX14" s="29">
        <f t="array" ref="OX14">INDEX(Tabelle3!$A$2:$F$19,MATCH('3.LCIA'!OX6&amp;'3.LCIA'!OX2,INDEX(Tabelle3!$A$2:$F$19,,1)&amp;INDEX(Tabelle3!$A$2:$F$19,,2),0),4)</f>
        <v>-5161.75</v>
      </c>
      <c r="OY14" s="29">
        <f t="array" ref="OY14">INDEX(Tabelle3!$A$2:$F$19,MATCH('3.LCIA'!OY6&amp;'3.LCIA'!OY2,INDEX(Tabelle3!$A$2:$F$19,,1)&amp;INDEX(Tabelle3!$A$2:$F$19,,2),0),4)</f>
        <v>-5500</v>
      </c>
      <c r="OZ14" s="29">
        <f t="array" ref="OZ14">INDEX(Tabelle3!$A$2:$F$19,MATCH('3.LCIA'!OZ6&amp;'3.LCIA'!OZ2,INDEX(Tabelle3!$A$2:$F$19,,1)&amp;INDEX(Tabelle3!$A$2:$F$19,,2),0),4)</f>
        <v>-5500</v>
      </c>
      <c r="PA14" s="29">
        <f t="array" ref="PA14">INDEX(Tabelle3!$A$2:$F$19,MATCH('3.LCIA'!PA6&amp;'3.LCIA'!PA2,INDEX(Tabelle3!$A$2:$F$19,,1)&amp;INDEX(Tabelle3!$A$2:$F$19,,2),0),4)</f>
        <v>-5161.75</v>
      </c>
      <c r="PB14" s="29">
        <f t="array" ref="PB14">INDEX(Tabelle3!$A$2:$F$19,MATCH('3.LCIA'!PB6&amp;'3.LCIA'!PB2,INDEX(Tabelle3!$A$2:$F$19,,1)&amp;INDEX(Tabelle3!$A$2:$F$19,,2),0),4)</f>
        <v>-5161.75</v>
      </c>
      <c r="PC14" s="29">
        <f t="array" ref="PC14">INDEX(Tabelle3!$A$2:$F$19,MATCH('3.LCIA'!PC6&amp;'3.LCIA'!PC2,INDEX(Tabelle3!$A$2:$F$19,,1)&amp;INDEX(Tabelle3!$A$2:$F$19,,2),0),4)</f>
        <v>-4823.5</v>
      </c>
    </row>
    <row r="15" spans="1:419" s="17" customFormat="1" ht="28.5">
      <c r="A15" s="18" t="s">
        <v>85</v>
      </c>
      <c r="B15" s="18">
        <f t="array" ref="B15">SUM(C15:OE15)</f>
        <v>4873.821815685501</v>
      </c>
      <c r="C15" s="19" t="str">
        <f t="array" ref="C15">IF(C$7="1",C144/3.6-PRODUCT(C9,INDEX($OL$1:$PC$19,15,MATCH(C$2&amp;C$6,INDEX($OL$1:$PC$19,2,)&amp;INDEX($OL$1:$PC$19,6,),0)))+C9*SUMPRODUCT($OL$7:$PC$7,$OL$15:$PC$15)-C$12*INDEX($OF$1:$OK$19,15,MATCH(C13,$OF$1:$OK$1,0))+C9*SUMPRODUCT($OL$7:$PC$7,$OL$10:$PC$10)*SUMPRODUCT($OF$10:$OI$10,$OF$15:$OI$15)+SUMPRODUCT($OL$7:$PC$7,$OL$11:$PC$11)*SUMPRODUCT($OF$11:$OI$11,$OF$15:$OI$15),"")</f>
        <v/>
      </c>
      <c r="D15" s="19" t="str">
        <f t="array" ref="D15">IF(D$7="1",D144/3.6-PRODUCT(D9,INDEX($OL$1:$PC$19,15,MATCH(D$2&amp;D$6,INDEX($OL$1:$PC$19,2,)&amp;INDEX($OL$1:$PC$19,6,),0)))+D9*SUMPRODUCT($OL$7:$PC$7,$OL$15:$PC$15)-D$12*INDEX($OF$1:$OK$19,15,MATCH(D13,$OF$1:$OK$1,0))+D9*SUMPRODUCT($OL$7:$PC$7,$OL$10:$PC$10)*SUMPRODUCT($OF$10:$OI$10,$OF$15:$OI$15)+SUMPRODUCT($OL$7:$PC$7,$OL$11:$PC$11)*SUMPRODUCT($OF$11:$OI$11,$OF$15:$OI$15),"")</f>
        <v/>
      </c>
      <c r="E15" s="19" t="str">
        <f t="array" ref="E15">IF(E$7="1",E144/3.6-PRODUCT(E9,INDEX($OL$1:$PC$19,15,MATCH(E$2&amp;E$6,INDEX($OL$1:$PC$19,2,)&amp;INDEX($OL$1:$PC$19,6,),0)))+E9*SUMPRODUCT($OL$7:$PC$7,$OL$15:$PC$15)-E$12*INDEX($OF$1:$OK$19,15,MATCH(E13,$OF$1:$OK$1,0))+E9*SUMPRODUCT($OL$7:$PC$7,$OL$10:$PC$10)*SUMPRODUCT($OF$10:$OI$10,$OF$15:$OI$15)+SUMPRODUCT($OL$7:$PC$7,$OL$11:$PC$11)*SUMPRODUCT($OF$11:$OI$11,$OF$15:$OI$15),"")</f>
        <v/>
      </c>
      <c r="F15" s="19" t="str">
        <f t="array" ref="F15">IF(F$7="1",F144/3.6-PRODUCT(F9,INDEX($OL$1:$PC$19,15,MATCH(F$2&amp;F$6,INDEX($OL$1:$PC$19,2,)&amp;INDEX($OL$1:$PC$19,6,),0)))+F9*SUMPRODUCT($OL$7:$PC$7,$OL$15:$PC$15)-F$12*INDEX($OF$1:$OK$19,15,MATCH(F13,$OF$1:$OK$1,0))+F9*SUMPRODUCT($OL$7:$PC$7,$OL$10:$PC$10)*SUMPRODUCT($OF$10:$OI$10,$OF$15:$OI$15)+SUMPRODUCT($OL$7:$PC$7,$OL$11:$PC$11)*SUMPRODUCT($OF$11:$OI$11,$OF$15:$OI$15),"")</f>
        <v/>
      </c>
      <c r="G15" s="19" t="str">
        <f t="array" ref="G15">IF(G$7="1",G144/3.6-PRODUCT(G9,INDEX($OL$1:$PC$19,15,MATCH(G$2&amp;G$6,INDEX($OL$1:$PC$19,2,)&amp;INDEX($OL$1:$PC$19,6,),0)))+G9*SUMPRODUCT($OL$7:$PC$7,$OL$15:$PC$15)-G$12*INDEX($OF$1:$OK$19,15,MATCH(G13,$OF$1:$OK$1,0))+G9*SUMPRODUCT($OL$7:$PC$7,$OL$10:$PC$10)*SUMPRODUCT($OF$10:$OI$10,$OF$15:$OI$15)+SUMPRODUCT($OL$7:$PC$7,$OL$11:$PC$11)*SUMPRODUCT($OF$11:$OI$11,$OF$15:$OI$15),"")</f>
        <v/>
      </c>
      <c r="H15" s="19" t="str">
        <f t="array" ref="H15">IF(H$7="1",H144/3.6-PRODUCT(H9,INDEX($OL$1:$PC$19,15,MATCH(H$2&amp;H$6,INDEX($OL$1:$PC$19,2,)&amp;INDEX($OL$1:$PC$19,6,),0)))+H9*SUMPRODUCT($OL$7:$PC$7,$OL$15:$PC$15)-H$12*INDEX($OF$1:$OK$19,15,MATCH(H13,$OF$1:$OK$1,0))+H9*SUMPRODUCT($OL$7:$PC$7,$OL$10:$PC$10)*SUMPRODUCT($OF$10:$OI$10,$OF$15:$OI$15)+SUMPRODUCT($OL$7:$PC$7,$OL$11:$PC$11)*SUMPRODUCT($OF$11:$OI$11,$OF$15:$OI$15),"")</f>
        <v/>
      </c>
      <c r="I15" s="19" t="str">
        <f t="array" ref="I15">IF(I$7="1",I144/3.6-PRODUCT(I9,INDEX($OL$1:$PC$19,15,MATCH(I$2&amp;I$6,INDEX($OL$1:$PC$19,2,)&amp;INDEX($OL$1:$PC$19,6,),0)))+I9*SUMPRODUCT($OL$7:$PC$7,$OL$15:$PC$15)-I$12*INDEX($OF$1:$OK$19,15,MATCH(I13,$OF$1:$OK$1,0))+I9*SUMPRODUCT($OL$7:$PC$7,$OL$10:$PC$10)*SUMPRODUCT($OF$10:$OI$10,$OF$15:$OI$15)+SUMPRODUCT($OL$7:$PC$7,$OL$11:$PC$11)*SUMPRODUCT($OF$11:$OI$11,$OF$15:$OI$15),"")</f>
        <v/>
      </c>
      <c r="J15" s="19" t="str">
        <f t="array" ref="J15">IF(J$7="1",J144/3.6-PRODUCT(J9,INDEX($OL$1:$PC$19,15,MATCH(J$2&amp;J$6,INDEX($OL$1:$PC$19,2,)&amp;INDEX($OL$1:$PC$19,6,),0)))+J9*SUMPRODUCT($OL$7:$PC$7,$OL$15:$PC$15)-J$12*INDEX($OF$1:$OK$19,15,MATCH(J13,$OF$1:$OK$1,0))+J9*SUMPRODUCT($OL$7:$PC$7,$OL$10:$PC$10)*SUMPRODUCT($OF$10:$OI$10,$OF$15:$OI$15)+SUMPRODUCT($OL$7:$PC$7,$OL$11:$PC$11)*SUMPRODUCT($OF$11:$OI$11,$OF$15:$OI$15),"")</f>
        <v/>
      </c>
      <c r="K15" s="19" t="str">
        <f t="array" ref="K15">IF(K$7="1",K144/3.6-PRODUCT(K9,INDEX($OL$1:$PC$19,15,MATCH(K$2&amp;K$6,INDEX($OL$1:$PC$19,2,)&amp;INDEX($OL$1:$PC$19,6,),0)))+K9*SUMPRODUCT($OL$7:$PC$7,$OL$15:$PC$15)-K$12*INDEX($OF$1:$OK$19,15,MATCH(K13,$OF$1:$OK$1,0))+K9*SUMPRODUCT($OL$7:$PC$7,$OL$10:$PC$10)*SUMPRODUCT($OF$10:$OI$10,$OF$15:$OI$15)+SUMPRODUCT($OL$7:$PC$7,$OL$11:$PC$11)*SUMPRODUCT($OF$11:$OI$11,$OF$15:$OI$15),"")</f>
        <v/>
      </c>
      <c r="L15" s="19" t="str">
        <f t="array" ref="L15">IF(L$7="1",L144/3.6-PRODUCT(L9,INDEX($OL$1:$PC$19,15,MATCH(L$2&amp;L$6,INDEX($OL$1:$PC$19,2,)&amp;INDEX($OL$1:$PC$19,6,),0)))+L9*SUMPRODUCT($OL$7:$PC$7,$OL$15:$PC$15)-L$12*INDEX($OF$1:$OK$19,15,MATCH(L13,$OF$1:$OK$1,0))+L9*SUMPRODUCT($OL$7:$PC$7,$OL$10:$PC$10)*SUMPRODUCT($OF$10:$OI$10,$OF$15:$OI$15)+SUMPRODUCT($OL$7:$PC$7,$OL$11:$PC$11)*SUMPRODUCT($OF$11:$OI$11,$OF$15:$OI$15),"")</f>
        <v/>
      </c>
      <c r="M15" s="19" t="str">
        <f t="array" ref="M15">IF(M$7="1",M144/3.6-PRODUCT(M9,INDEX($OL$1:$PC$19,15,MATCH(M$2&amp;M$6,INDEX($OL$1:$PC$19,2,)&amp;INDEX($OL$1:$PC$19,6,),0)))+M9*SUMPRODUCT($OL$7:$PC$7,$OL$15:$PC$15)-M$12*INDEX($OF$1:$OK$19,15,MATCH(M13,$OF$1:$OK$1,0))+M9*SUMPRODUCT($OL$7:$PC$7,$OL$10:$PC$10)*SUMPRODUCT($OF$10:$OI$10,$OF$15:$OI$15)+SUMPRODUCT($OL$7:$PC$7,$OL$11:$PC$11)*SUMPRODUCT($OF$11:$OI$11,$OF$15:$OI$15),"")</f>
        <v/>
      </c>
      <c r="N15" s="19" t="str">
        <f t="array" ref="N15">IF(N$7="1",N144/3.6-PRODUCT(N9,INDEX($OL$1:$PC$19,15,MATCH(N$2&amp;N$6,INDEX($OL$1:$PC$19,2,)&amp;INDEX($OL$1:$PC$19,6,),0)))+N9*SUMPRODUCT($OL$7:$PC$7,$OL$15:$PC$15)-N$12*INDEX($OF$1:$OK$19,15,MATCH(N13,$OF$1:$OK$1,0))+N9*SUMPRODUCT($OL$7:$PC$7,$OL$10:$PC$10)*SUMPRODUCT($OF$10:$OI$10,$OF$15:$OI$15)+SUMPRODUCT($OL$7:$PC$7,$OL$11:$PC$11)*SUMPRODUCT($OF$11:$OI$11,$OF$15:$OI$15),"")</f>
        <v/>
      </c>
      <c r="O15" s="19" t="str">
        <f t="array" ref="O15">IF(O$7="1",O144/3.6-PRODUCT(O9,INDEX($OL$1:$PC$19,15,MATCH(O$2&amp;O$6,INDEX($OL$1:$PC$19,2,)&amp;INDEX($OL$1:$PC$19,6,),0)))+O9*SUMPRODUCT($OL$7:$PC$7,$OL$15:$PC$15)-O$12*INDEX($OF$1:$OK$19,15,MATCH(O13,$OF$1:$OK$1,0))+O9*SUMPRODUCT($OL$7:$PC$7,$OL$10:$PC$10)*SUMPRODUCT($OF$10:$OI$10,$OF$15:$OI$15)+SUMPRODUCT($OL$7:$PC$7,$OL$11:$PC$11)*SUMPRODUCT($OF$11:$OI$11,$OF$15:$OI$15),"")</f>
        <v/>
      </c>
      <c r="P15" s="19" t="str">
        <f t="array" ref="P15">IF(P$7="1",P144/3.6-PRODUCT(P9,INDEX($OL$1:$PC$19,15,MATCH(P$2&amp;P$6,INDEX($OL$1:$PC$19,2,)&amp;INDEX($OL$1:$PC$19,6,),0)))+P9*SUMPRODUCT($OL$7:$PC$7,$OL$15:$PC$15)-P$12*INDEX($OF$1:$OK$19,15,MATCH(P13,$OF$1:$OK$1,0))+P9*SUMPRODUCT($OL$7:$PC$7,$OL$10:$PC$10)*SUMPRODUCT($OF$10:$OI$10,$OF$15:$OI$15)+SUMPRODUCT($OL$7:$PC$7,$OL$11:$PC$11)*SUMPRODUCT($OF$11:$OI$11,$OF$15:$OI$15),"")</f>
        <v/>
      </c>
      <c r="Q15" s="19" t="str">
        <f t="array" ref="Q15">IF(Q$7="1",Q144/3.6-PRODUCT(Q9,INDEX($OL$1:$PC$19,15,MATCH(Q$2&amp;Q$6,INDEX($OL$1:$PC$19,2,)&amp;INDEX($OL$1:$PC$19,6,),0)))+Q9*SUMPRODUCT($OL$7:$PC$7,$OL$15:$PC$15)-Q$12*INDEX($OF$1:$OK$19,15,MATCH(Q13,$OF$1:$OK$1,0))+Q9*SUMPRODUCT($OL$7:$PC$7,$OL$10:$PC$10)*SUMPRODUCT($OF$10:$OI$10,$OF$15:$OI$15)+SUMPRODUCT($OL$7:$PC$7,$OL$11:$PC$11)*SUMPRODUCT($OF$11:$OI$11,$OF$15:$OI$15),"")</f>
        <v/>
      </c>
      <c r="R15" s="19" t="str">
        <f t="array" ref="R15">IF(R$7="1",R144/3.6-PRODUCT(R9,INDEX($OL$1:$PC$19,15,MATCH(R$2&amp;R$6,INDEX($OL$1:$PC$19,2,)&amp;INDEX($OL$1:$PC$19,6,),0)))+R9*SUMPRODUCT($OL$7:$PC$7,$OL$15:$PC$15)-R$12*INDEX($OF$1:$OK$19,15,MATCH(R13,$OF$1:$OK$1,0))+R9*SUMPRODUCT($OL$7:$PC$7,$OL$10:$PC$10)*SUMPRODUCT($OF$10:$OI$10,$OF$15:$OI$15)+SUMPRODUCT($OL$7:$PC$7,$OL$11:$PC$11)*SUMPRODUCT($OF$11:$OI$11,$OF$15:$OI$15),"")</f>
        <v/>
      </c>
      <c r="S15" s="19" t="str">
        <f t="array" ref="S15">IF(S$7="1",S144/3.6-PRODUCT(S9,INDEX($OL$1:$PC$19,15,MATCH(S$2&amp;S$6,INDEX($OL$1:$PC$19,2,)&amp;INDEX($OL$1:$PC$19,6,),0)))+S9*SUMPRODUCT($OL$7:$PC$7,$OL$15:$PC$15)-S$12*INDEX($OF$1:$OK$19,15,MATCH(S13,$OF$1:$OK$1,0))+S9*SUMPRODUCT($OL$7:$PC$7,$OL$10:$PC$10)*SUMPRODUCT($OF$10:$OI$10,$OF$15:$OI$15)+SUMPRODUCT($OL$7:$PC$7,$OL$11:$PC$11)*SUMPRODUCT($OF$11:$OI$11,$OF$15:$OI$15),"")</f>
        <v/>
      </c>
      <c r="T15" s="19" t="str">
        <f t="array" ref="T15">IF(T$7="1",T144/3.6-PRODUCT(T9,INDEX($OL$1:$PC$19,15,MATCH(T$2&amp;T$6,INDEX($OL$1:$PC$19,2,)&amp;INDEX($OL$1:$PC$19,6,),0)))+T9*SUMPRODUCT($OL$7:$PC$7,$OL$15:$PC$15)-T$12*INDEX($OF$1:$OK$19,15,MATCH(T13,$OF$1:$OK$1,0))+T9*SUMPRODUCT($OL$7:$PC$7,$OL$10:$PC$10)*SUMPRODUCT($OF$10:$OI$10,$OF$15:$OI$15)+SUMPRODUCT($OL$7:$PC$7,$OL$11:$PC$11)*SUMPRODUCT($OF$11:$OI$11,$OF$15:$OI$15),"")</f>
        <v/>
      </c>
      <c r="U15" s="19" t="str">
        <f t="array" ref="U15">IF(U$7="1",U144/3.6-PRODUCT(U9,INDEX($OL$1:$PC$19,15,MATCH(U$2&amp;U$6,INDEX($OL$1:$PC$19,2,)&amp;INDEX($OL$1:$PC$19,6,),0)))+U9*SUMPRODUCT($OL$7:$PC$7,$OL$15:$PC$15)-U$12*INDEX($OF$1:$OK$19,15,MATCH(U13,$OF$1:$OK$1,0))+U9*SUMPRODUCT($OL$7:$PC$7,$OL$10:$PC$10)*SUMPRODUCT($OF$10:$OI$10,$OF$15:$OI$15)+SUMPRODUCT($OL$7:$PC$7,$OL$11:$PC$11)*SUMPRODUCT($OF$11:$OI$11,$OF$15:$OI$15),"")</f>
        <v/>
      </c>
      <c r="V15" s="19" t="str">
        <f t="array" ref="V15">IF(V$7="1",V144/3.6-PRODUCT(V9,INDEX($OL$1:$PC$19,15,MATCH(V$2&amp;V$6,INDEX($OL$1:$PC$19,2,)&amp;INDEX($OL$1:$PC$19,6,),0)))+V9*SUMPRODUCT($OL$7:$PC$7,$OL$15:$PC$15)-V$12*INDEX($OF$1:$OK$19,15,MATCH(V13,$OF$1:$OK$1,0))+V9*SUMPRODUCT($OL$7:$PC$7,$OL$10:$PC$10)*SUMPRODUCT($OF$10:$OI$10,$OF$15:$OI$15)+SUMPRODUCT($OL$7:$PC$7,$OL$11:$PC$11)*SUMPRODUCT($OF$11:$OI$11,$OF$15:$OI$15),"")</f>
        <v/>
      </c>
      <c r="W15" s="19" t="str">
        <f t="array" ref="W15">IF(W$7="1",W144/3.6-PRODUCT(W9,INDEX($OL$1:$PC$19,15,MATCH(W$2&amp;W$6,INDEX($OL$1:$PC$19,2,)&amp;INDEX($OL$1:$PC$19,6,),0)))+W9*SUMPRODUCT($OL$7:$PC$7,$OL$15:$PC$15)-W$12*INDEX($OF$1:$OK$19,15,MATCH(W13,$OF$1:$OK$1,0))+W9*SUMPRODUCT($OL$7:$PC$7,$OL$10:$PC$10)*SUMPRODUCT($OF$10:$OI$10,$OF$15:$OI$15)+SUMPRODUCT($OL$7:$PC$7,$OL$11:$PC$11)*SUMPRODUCT($OF$11:$OI$11,$OF$15:$OI$15),"")</f>
        <v/>
      </c>
      <c r="X15" s="19" t="str">
        <f t="array" ref="X15">IF(X$7="1",X144/3.6-PRODUCT(X9,INDEX($OL$1:$PC$19,15,MATCH(X$2&amp;X$6,INDEX($OL$1:$PC$19,2,)&amp;INDEX($OL$1:$PC$19,6,),0)))+X9*SUMPRODUCT($OL$7:$PC$7,$OL$15:$PC$15)-X$12*INDEX($OF$1:$OK$19,15,MATCH(X13,$OF$1:$OK$1,0))+X9*SUMPRODUCT($OL$7:$PC$7,$OL$10:$PC$10)*SUMPRODUCT($OF$10:$OI$10,$OF$15:$OI$15)+SUMPRODUCT($OL$7:$PC$7,$OL$11:$PC$11)*SUMPRODUCT($OF$11:$OI$11,$OF$15:$OI$15),"")</f>
        <v/>
      </c>
      <c r="Y15" s="19" t="str">
        <f t="array" ref="Y15">IF(Y$7="1",Y144/3.6-PRODUCT(Y9,INDEX($OL$1:$PC$19,15,MATCH(Y$2&amp;Y$6,INDEX($OL$1:$PC$19,2,)&amp;INDEX($OL$1:$PC$19,6,),0)))+Y9*SUMPRODUCT($OL$7:$PC$7,$OL$15:$PC$15)-Y$12*INDEX($OF$1:$OK$19,15,MATCH(Y13,$OF$1:$OK$1,0))+Y9*SUMPRODUCT($OL$7:$PC$7,$OL$10:$PC$10)*SUMPRODUCT($OF$10:$OI$10,$OF$15:$OI$15)+SUMPRODUCT($OL$7:$PC$7,$OL$11:$PC$11)*SUMPRODUCT($OF$11:$OI$11,$OF$15:$OI$15),"")</f>
        <v/>
      </c>
      <c r="Z15" s="19" t="str">
        <f t="array" ref="Z15">IF(Z$7="1",Z144/3.6-PRODUCT(Z9,INDEX($OL$1:$PC$19,15,MATCH(Z$2&amp;Z$6,INDEX($OL$1:$PC$19,2,)&amp;INDEX($OL$1:$PC$19,6,),0)))+Z9*SUMPRODUCT($OL$7:$PC$7,$OL$15:$PC$15)-Z$12*INDEX($OF$1:$OK$19,15,MATCH(Z13,$OF$1:$OK$1,0))+Z9*SUMPRODUCT($OL$7:$PC$7,$OL$10:$PC$10)*SUMPRODUCT($OF$10:$OI$10,$OF$15:$OI$15)+SUMPRODUCT($OL$7:$PC$7,$OL$11:$PC$11)*SUMPRODUCT($OF$11:$OI$11,$OF$15:$OI$15),"")</f>
        <v/>
      </c>
      <c r="AA15" s="19" t="str">
        <f t="array" ref="AA15">IF(AA$7="1",AA144/3.6-PRODUCT(AA9,INDEX($OL$1:$PC$19,15,MATCH(AA$2&amp;AA$6,INDEX($OL$1:$PC$19,2,)&amp;INDEX($OL$1:$PC$19,6,),0)))+AA9*SUMPRODUCT($OL$7:$PC$7,$OL$15:$PC$15)-AA$12*INDEX($OF$1:$OK$19,15,MATCH(AA13,$OF$1:$OK$1,0))+AA9*SUMPRODUCT($OL$7:$PC$7,$OL$10:$PC$10)*SUMPRODUCT($OF$10:$OI$10,$OF$15:$OI$15)+SUMPRODUCT($OL$7:$PC$7,$OL$11:$PC$11)*SUMPRODUCT($OF$11:$OI$11,$OF$15:$OI$15),"")</f>
        <v/>
      </c>
      <c r="AB15" s="19" t="str">
        <f t="array" ref="AB15">IF(AB$7="1",AB144/3.6-PRODUCT(AB9,INDEX($OL$1:$PC$19,15,MATCH(AB$2&amp;AB$6,INDEX($OL$1:$PC$19,2,)&amp;INDEX($OL$1:$PC$19,6,),0)))+AB9*SUMPRODUCT($OL$7:$PC$7,$OL$15:$PC$15)-AB$12*INDEX($OF$1:$OK$19,15,MATCH(AB13,$OF$1:$OK$1,0))+AB9*SUMPRODUCT($OL$7:$PC$7,$OL$10:$PC$10)*SUMPRODUCT($OF$10:$OI$10,$OF$15:$OI$15)+SUMPRODUCT($OL$7:$PC$7,$OL$11:$PC$11)*SUMPRODUCT($OF$11:$OI$11,$OF$15:$OI$15),"")</f>
        <v/>
      </c>
      <c r="AC15" s="19" t="str">
        <f t="array" ref="AC15">IF(AC$7="1",AC144/3.6-PRODUCT(AC9,INDEX($OL$1:$PC$19,15,MATCH(AC$2&amp;AC$6,INDEX($OL$1:$PC$19,2,)&amp;INDEX($OL$1:$PC$19,6,),0)))+AC9*SUMPRODUCT($OL$7:$PC$7,$OL$15:$PC$15)-AC$12*INDEX($OF$1:$OK$19,15,MATCH(AC13,$OF$1:$OK$1,0))+AC9*SUMPRODUCT($OL$7:$PC$7,$OL$10:$PC$10)*SUMPRODUCT($OF$10:$OI$10,$OF$15:$OI$15)+SUMPRODUCT($OL$7:$PC$7,$OL$11:$PC$11)*SUMPRODUCT($OF$11:$OI$11,$OF$15:$OI$15),"")</f>
        <v/>
      </c>
      <c r="AD15" s="19" t="str">
        <f t="array" ref="AD15">IF(AD$7="1",AD144/3.6-PRODUCT(AD9,INDEX($OL$1:$PC$19,15,MATCH(AD$2&amp;AD$6,INDEX($OL$1:$PC$19,2,)&amp;INDEX($OL$1:$PC$19,6,),0)))+AD9*SUMPRODUCT($OL$7:$PC$7,$OL$15:$PC$15)-AD$12*INDEX($OF$1:$OK$19,15,MATCH(AD13,$OF$1:$OK$1,0))+AD9*SUMPRODUCT($OL$7:$PC$7,$OL$10:$PC$10)*SUMPRODUCT($OF$10:$OI$10,$OF$15:$OI$15)+SUMPRODUCT($OL$7:$PC$7,$OL$11:$PC$11)*SUMPRODUCT($OF$11:$OI$11,$OF$15:$OI$15),"")</f>
        <v/>
      </c>
      <c r="AE15" s="19" t="str">
        <f t="array" ref="AE15">IF(AE$7="1",AE144/3.6-PRODUCT(AE9,INDEX($OL$1:$PC$19,15,MATCH(AE$2&amp;AE$6,INDEX($OL$1:$PC$19,2,)&amp;INDEX($OL$1:$PC$19,6,),0)))+AE9*SUMPRODUCT($OL$7:$PC$7,$OL$15:$PC$15)-AE$12*INDEX($OF$1:$OK$19,15,MATCH(AE13,$OF$1:$OK$1,0))+AE9*SUMPRODUCT($OL$7:$PC$7,$OL$10:$PC$10)*SUMPRODUCT($OF$10:$OI$10,$OF$15:$OI$15)+SUMPRODUCT($OL$7:$PC$7,$OL$11:$PC$11)*SUMPRODUCT($OF$11:$OI$11,$OF$15:$OI$15),"")</f>
        <v/>
      </c>
      <c r="AF15" s="19" t="str">
        <f t="array" ref="AF15">IF(AF$7="1",AF144/3.6-PRODUCT(AF9,INDEX($OL$1:$PC$19,15,MATCH(AF$2&amp;AF$6,INDEX($OL$1:$PC$19,2,)&amp;INDEX($OL$1:$PC$19,6,),0)))+AF9*SUMPRODUCT($OL$7:$PC$7,$OL$15:$PC$15)-AF$12*INDEX($OF$1:$OK$19,15,MATCH(AF13,$OF$1:$OK$1,0))+AF9*SUMPRODUCT($OL$7:$PC$7,$OL$10:$PC$10)*SUMPRODUCT($OF$10:$OI$10,$OF$15:$OI$15)+SUMPRODUCT($OL$7:$PC$7,$OL$11:$PC$11)*SUMPRODUCT($OF$11:$OI$11,$OF$15:$OI$15),"")</f>
        <v/>
      </c>
      <c r="AG15" s="19" t="str">
        <f t="array" ref="AG15">IF(AG$7="1",AG144/3.6-PRODUCT(AG9,INDEX($OL$1:$PC$19,15,MATCH(AG$2&amp;AG$6,INDEX($OL$1:$PC$19,2,)&amp;INDEX($OL$1:$PC$19,6,),0)))+AG9*SUMPRODUCT($OL$7:$PC$7,$OL$15:$PC$15)-AG$12*INDEX($OF$1:$OK$19,15,MATCH(AG13,$OF$1:$OK$1,0))+AG9*SUMPRODUCT($OL$7:$PC$7,$OL$10:$PC$10)*SUMPRODUCT($OF$10:$OI$10,$OF$15:$OI$15)+SUMPRODUCT($OL$7:$PC$7,$OL$11:$PC$11)*SUMPRODUCT($OF$11:$OI$11,$OF$15:$OI$15),"")</f>
        <v/>
      </c>
      <c r="AH15" s="19" t="str">
        <f t="array" ref="AH15">IF(AH$7="1",AH144/3.6-PRODUCT(AH9,INDEX($OL$1:$PC$19,15,MATCH(AH$2&amp;AH$6,INDEX($OL$1:$PC$19,2,)&amp;INDEX($OL$1:$PC$19,6,),0)))+AH9*SUMPRODUCT($OL$7:$PC$7,$OL$15:$PC$15)-AH$12*INDEX($OF$1:$OK$19,15,MATCH(AH13,$OF$1:$OK$1,0))+AH9*SUMPRODUCT($OL$7:$PC$7,$OL$10:$PC$10)*SUMPRODUCT($OF$10:$OI$10,$OF$15:$OI$15)+SUMPRODUCT($OL$7:$PC$7,$OL$11:$PC$11)*SUMPRODUCT($OF$11:$OI$11,$OF$15:$OI$15),"")</f>
        <v/>
      </c>
      <c r="AI15" s="19" t="str">
        <f t="array" ref="AI15">IF(AI$7="1",AI144/3.6-PRODUCT(AI9,INDEX($OL$1:$PC$19,15,MATCH(AI$2&amp;AI$6,INDEX($OL$1:$PC$19,2,)&amp;INDEX($OL$1:$PC$19,6,),0)))+AI9*SUMPRODUCT($OL$7:$PC$7,$OL$15:$PC$15)-AI$12*INDEX($OF$1:$OK$19,15,MATCH(AI13,$OF$1:$OK$1,0))+AI9*SUMPRODUCT($OL$7:$PC$7,$OL$10:$PC$10)*SUMPRODUCT($OF$10:$OI$10,$OF$15:$OI$15)+SUMPRODUCT($OL$7:$PC$7,$OL$11:$PC$11)*SUMPRODUCT($OF$11:$OI$11,$OF$15:$OI$15),"")</f>
        <v/>
      </c>
      <c r="AJ15" s="19" t="str">
        <f t="array" ref="AJ15">IF(AJ$7="1",AJ144/3.6-PRODUCT(AJ9,INDEX($OL$1:$PC$19,15,MATCH(AJ$2&amp;AJ$6,INDEX($OL$1:$PC$19,2,)&amp;INDEX($OL$1:$PC$19,6,),0)))+AJ9*SUMPRODUCT($OL$7:$PC$7,$OL$15:$PC$15)-AJ$12*INDEX($OF$1:$OK$19,15,MATCH(AJ13,$OF$1:$OK$1,0))+AJ9*SUMPRODUCT($OL$7:$PC$7,$OL$10:$PC$10)*SUMPRODUCT($OF$10:$OI$10,$OF$15:$OI$15)+SUMPRODUCT($OL$7:$PC$7,$OL$11:$PC$11)*SUMPRODUCT($OF$11:$OI$11,$OF$15:$OI$15),"")</f>
        <v/>
      </c>
      <c r="AK15" s="19" t="str">
        <f t="array" ref="AK15">IF(AK$7="1",AK144/3.6-PRODUCT(AK9,INDEX($OL$1:$PC$19,15,MATCH(AK$2&amp;AK$6,INDEX($OL$1:$PC$19,2,)&amp;INDEX($OL$1:$PC$19,6,),0)))+AK9*SUMPRODUCT($OL$7:$PC$7,$OL$15:$PC$15)-AK$12*INDEX($OF$1:$OK$19,15,MATCH(AK13,$OF$1:$OK$1,0))+AK9*SUMPRODUCT($OL$7:$PC$7,$OL$10:$PC$10)*SUMPRODUCT($OF$10:$OI$10,$OF$15:$OI$15)+SUMPRODUCT($OL$7:$PC$7,$OL$11:$PC$11)*SUMPRODUCT($OF$11:$OI$11,$OF$15:$OI$15),"")</f>
        <v/>
      </c>
      <c r="AL15" s="19" t="str">
        <f t="array" ref="AL15">IF(AL$7="1",AL144/3.6-PRODUCT(AL9,INDEX($OL$1:$PC$19,15,MATCH(AL$2&amp;AL$6,INDEX($OL$1:$PC$19,2,)&amp;INDEX($OL$1:$PC$19,6,),0)))+AL9*SUMPRODUCT($OL$7:$PC$7,$OL$15:$PC$15)-AL$12*INDEX($OF$1:$OK$19,15,MATCH(AL13,$OF$1:$OK$1,0))+AL9*SUMPRODUCT($OL$7:$PC$7,$OL$10:$PC$10)*SUMPRODUCT($OF$10:$OI$10,$OF$15:$OI$15)+SUMPRODUCT($OL$7:$PC$7,$OL$11:$PC$11)*SUMPRODUCT($OF$11:$OI$11,$OF$15:$OI$15),"")</f>
        <v/>
      </c>
      <c r="AM15" s="19" t="str">
        <f t="array" ref="AM15">IF(AM$7="1",AM144/3.6-PRODUCT(AM9,INDEX($OL$1:$PC$19,15,MATCH(AM$2&amp;AM$6,INDEX($OL$1:$PC$19,2,)&amp;INDEX($OL$1:$PC$19,6,),0)))+AM9*SUMPRODUCT($OL$7:$PC$7,$OL$15:$PC$15)-AM$12*INDEX($OF$1:$OK$19,15,MATCH(AM13,$OF$1:$OK$1,0))+AM9*SUMPRODUCT($OL$7:$PC$7,$OL$10:$PC$10)*SUMPRODUCT($OF$10:$OI$10,$OF$15:$OI$15)+SUMPRODUCT($OL$7:$PC$7,$OL$11:$PC$11)*SUMPRODUCT($OF$11:$OI$11,$OF$15:$OI$15),"")</f>
        <v/>
      </c>
      <c r="AN15" s="19" t="str">
        <f t="array" ref="AN15">IF(AN$7="1",AN144/3.6-PRODUCT(AN9,INDEX($OL$1:$PC$19,15,MATCH(AN$2&amp;AN$6,INDEX($OL$1:$PC$19,2,)&amp;INDEX($OL$1:$PC$19,6,),0)))+AN9*SUMPRODUCT($OL$7:$PC$7,$OL$15:$PC$15)-AN$12*INDEX($OF$1:$OK$19,15,MATCH(AN13,$OF$1:$OK$1,0))+AN9*SUMPRODUCT($OL$7:$PC$7,$OL$10:$PC$10)*SUMPRODUCT($OF$10:$OI$10,$OF$15:$OI$15)+SUMPRODUCT($OL$7:$PC$7,$OL$11:$PC$11)*SUMPRODUCT($OF$11:$OI$11,$OF$15:$OI$15),"")</f>
        <v/>
      </c>
      <c r="AO15" s="19" t="str">
        <f t="array" ref="AO15">IF(AO$7="1",AO144/3.6-PRODUCT(AO9,INDEX($OL$1:$PC$19,15,MATCH(AO$2&amp;AO$6,INDEX($OL$1:$PC$19,2,)&amp;INDEX($OL$1:$PC$19,6,),0)))+AO9*SUMPRODUCT($OL$7:$PC$7,$OL$15:$PC$15)-AO$12*INDEX($OF$1:$OK$19,15,MATCH(AO13,$OF$1:$OK$1,0))+AO9*SUMPRODUCT($OL$7:$PC$7,$OL$10:$PC$10)*SUMPRODUCT($OF$10:$OI$10,$OF$15:$OI$15)+SUMPRODUCT($OL$7:$PC$7,$OL$11:$PC$11)*SUMPRODUCT($OF$11:$OI$11,$OF$15:$OI$15),"")</f>
        <v/>
      </c>
      <c r="AP15" s="19" t="str">
        <f t="array" ref="AP15">IF(AP$7="1",AP144/3.6-PRODUCT(AP9,INDEX($OL$1:$PC$19,15,MATCH(AP$2&amp;AP$6,INDEX($OL$1:$PC$19,2,)&amp;INDEX($OL$1:$PC$19,6,),0)))+AP9*SUMPRODUCT($OL$7:$PC$7,$OL$15:$PC$15)-AP$12*INDEX($OF$1:$OK$19,15,MATCH(AP13,$OF$1:$OK$1,0))+AP9*SUMPRODUCT($OL$7:$PC$7,$OL$10:$PC$10)*SUMPRODUCT($OF$10:$OI$10,$OF$15:$OI$15)+SUMPRODUCT($OL$7:$PC$7,$OL$11:$PC$11)*SUMPRODUCT($OF$11:$OI$11,$OF$15:$OI$15),"")</f>
        <v/>
      </c>
      <c r="AQ15" s="19" t="str">
        <f t="array" ref="AQ15">IF(AQ$7="1",AQ144/3.6-PRODUCT(AQ9,INDEX($OL$1:$PC$19,15,MATCH(AQ$2&amp;AQ$6,INDEX($OL$1:$PC$19,2,)&amp;INDEX($OL$1:$PC$19,6,),0)))+AQ9*SUMPRODUCT($OL$7:$PC$7,$OL$15:$PC$15)-AQ$12*INDEX($OF$1:$OK$19,15,MATCH(AQ13,$OF$1:$OK$1,0))+AQ9*SUMPRODUCT($OL$7:$PC$7,$OL$10:$PC$10)*SUMPRODUCT($OF$10:$OI$10,$OF$15:$OI$15)+SUMPRODUCT($OL$7:$PC$7,$OL$11:$PC$11)*SUMPRODUCT($OF$11:$OI$11,$OF$15:$OI$15),"")</f>
        <v/>
      </c>
      <c r="AR15" s="19" t="str">
        <f t="array" ref="AR15">IF(AR$7="1",AR144/3.6-PRODUCT(AR9,INDEX($OL$1:$PC$19,15,MATCH(AR$2&amp;AR$6,INDEX($OL$1:$PC$19,2,)&amp;INDEX($OL$1:$PC$19,6,),0)))+AR9*SUMPRODUCT($OL$7:$PC$7,$OL$15:$PC$15)-AR$12*INDEX($OF$1:$OK$19,15,MATCH(AR13,$OF$1:$OK$1,0))+AR9*SUMPRODUCT($OL$7:$PC$7,$OL$10:$PC$10)*SUMPRODUCT($OF$10:$OI$10,$OF$15:$OI$15)+SUMPRODUCT($OL$7:$PC$7,$OL$11:$PC$11)*SUMPRODUCT($OF$11:$OI$11,$OF$15:$OI$15),"")</f>
        <v/>
      </c>
      <c r="AS15" s="19" t="str">
        <f t="array" ref="AS15">IF(AS$7="1",AS144/3.6-PRODUCT(AS9,INDEX($OL$1:$PC$19,15,MATCH(AS$2&amp;AS$6,INDEX($OL$1:$PC$19,2,)&amp;INDEX($OL$1:$PC$19,6,),0)))+AS9*SUMPRODUCT($OL$7:$PC$7,$OL$15:$PC$15)-AS$12*INDEX($OF$1:$OK$19,15,MATCH(AS13,$OF$1:$OK$1,0))+AS9*SUMPRODUCT($OL$7:$PC$7,$OL$10:$PC$10)*SUMPRODUCT($OF$10:$OI$10,$OF$15:$OI$15)+SUMPRODUCT($OL$7:$PC$7,$OL$11:$PC$11)*SUMPRODUCT($OF$11:$OI$11,$OF$15:$OI$15),"")</f>
        <v/>
      </c>
      <c r="AT15" s="19" t="str">
        <f t="array" ref="AT15">IF(AT$7="1",AT144/3.6-PRODUCT(AT9,INDEX($OL$1:$PC$19,15,MATCH(AT$2&amp;AT$6,INDEX($OL$1:$PC$19,2,)&amp;INDEX($OL$1:$PC$19,6,),0)))+AT9*SUMPRODUCT($OL$7:$PC$7,$OL$15:$PC$15)-AT$12*INDEX($OF$1:$OK$19,15,MATCH(AT13,$OF$1:$OK$1,0))+AT9*SUMPRODUCT($OL$7:$PC$7,$OL$10:$PC$10)*SUMPRODUCT($OF$10:$OI$10,$OF$15:$OI$15)+SUMPRODUCT($OL$7:$PC$7,$OL$11:$PC$11)*SUMPRODUCT($OF$11:$OI$11,$OF$15:$OI$15),"")</f>
        <v/>
      </c>
      <c r="AU15" s="19" t="str">
        <f t="array" ref="AU15">IF(AU$7="1",AU144/3.6-PRODUCT(AU9,INDEX($OL$1:$PC$19,15,MATCH(AU$2&amp;AU$6,INDEX($OL$1:$PC$19,2,)&amp;INDEX($OL$1:$PC$19,6,),0)))+AU9*SUMPRODUCT($OL$7:$PC$7,$OL$15:$PC$15)-AU$12*INDEX($OF$1:$OK$19,15,MATCH(AU13,$OF$1:$OK$1,0))+AU9*SUMPRODUCT($OL$7:$PC$7,$OL$10:$PC$10)*SUMPRODUCT($OF$10:$OI$10,$OF$15:$OI$15)+SUMPRODUCT($OL$7:$PC$7,$OL$11:$PC$11)*SUMPRODUCT($OF$11:$OI$11,$OF$15:$OI$15),"")</f>
        <v/>
      </c>
      <c r="AV15" s="19" t="str">
        <f t="array" ref="AV15">IF(AV$7="1",AV144/3.6-PRODUCT(AV9,INDEX($OL$1:$PC$19,15,MATCH(AV$2&amp;AV$6,INDEX($OL$1:$PC$19,2,)&amp;INDEX($OL$1:$PC$19,6,),0)))+AV9*SUMPRODUCT($OL$7:$PC$7,$OL$15:$PC$15)-AV$12*INDEX($OF$1:$OK$19,15,MATCH(AV13,$OF$1:$OK$1,0))+AV9*SUMPRODUCT($OL$7:$PC$7,$OL$10:$PC$10)*SUMPRODUCT($OF$10:$OI$10,$OF$15:$OI$15)+SUMPRODUCT($OL$7:$PC$7,$OL$11:$PC$11)*SUMPRODUCT($OF$11:$OI$11,$OF$15:$OI$15),"")</f>
        <v/>
      </c>
      <c r="AW15" s="19" t="str">
        <f t="array" ref="AW15">IF(AW$7="1",AW144/3.6-PRODUCT(AW9,INDEX($OL$1:$PC$19,15,MATCH(AW$2&amp;AW$6,INDEX($OL$1:$PC$19,2,)&amp;INDEX($OL$1:$PC$19,6,),0)))+AW9*SUMPRODUCT($OL$7:$PC$7,$OL$15:$PC$15)-AW$12*INDEX($OF$1:$OK$19,15,MATCH(AW13,$OF$1:$OK$1,0))+AW9*SUMPRODUCT($OL$7:$PC$7,$OL$10:$PC$10)*SUMPRODUCT($OF$10:$OI$10,$OF$15:$OI$15)+SUMPRODUCT($OL$7:$PC$7,$OL$11:$PC$11)*SUMPRODUCT($OF$11:$OI$11,$OF$15:$OI$15),"")</f>
        <v/>
      </c>
      <c r="AX15" s="19" t="str">
        <f t="array" ref="AX15">IF(AX$7="1",AX144/3.6-PRODUCT(AX9,INDEX($OL$1:$PC$19,15,MATCH(AX$2&amp;AX$6,INDEX($OL$1:$PC$19,2,)&amp;INDEX($OL$1:$PC$19,6,),0)))+AX9*SUMPRODUCT($OL$7:$PC$7,$OL$15:$PC$15)-AX$12*INDEX($OF$1:$OK$19,15,MATCH(AX13,$OF$1:$OK$1,0))+AX9*SUMPRODUCT($OL$7:$PC$7,$OL$10:$PC$10)*SUMPRODUCT($OF$10:$OI$10,$OF$15:$OI$15)+SUMPRODUCT($OL$7:$PC$7,$OL$11:$PC$11)*SUMPRODUCT($OF$11:$OI$11,$OF$15:$OI$15),"")</f>
        <v/>
      </c>
      <c r="AY15" s="19" t="str">
        <f t="array" ref="AY15">IF(AY$7="1",AY144/3.6-PRODUCT(AY9,INDEX($OL$1:$PC$19,15,MATCH(AY$2&amp;AY$6,INDEX($OL$1:$PC$19,2,)&amp;INDEX($OL$1:$PC$19,6,),0)))+AY9*SUMPRODUCT($OL$7:$PC$7,$OL$15:$PC$15)-AY$12*INDEX($OF$1:$OK$19,15,MATCH(AY13,$OF$1:$OK$1,0))+AY9*SUMPRODUCT($OL$7:$PC$7,$OL$10:$PC$10)*SUMPRODUCT($OF$10:$OI$10,$OF$15:$OI$15)+SUMPRODUCT($OL$7:$PC$7,$OL$11:$PC$11)*SUMPRODUCT($OF$11:$OI$11,$OF$15:$OI$15),"")</f>
        <v/>
      </c>
      <c r="AZ15" s="19" t="str">
        <f t="array" ref="AZ15">IF(AZ$7="1",AZ144/3.6-PRODUCT(AZ9,INDEX($OL$1:$PC$19,15,MATCH(AZ$2&amp;AZ$6,INDEX($OL$1:$PC$19,2,)&amp;INDEX($OL$1:$PC$19,6,),0)))+AZ9*SUMPRODUCT($OL$7:$PC$7,$OL$15:$PC$15)-AZ$12*INDEX($OF$1:$OK$19,15,MATCH(AZ13,$OF$1:$OK$1,0))+AZ9*SUMPRODUCT($OL$7:$PC$7,$OL$10:$PC$10)*SUMPRODUCT($OF$10:$OI$10,$OF$15:$OI$15)+SUMPRODUCT($OL$7:$PC$7,$OL$11:$PC$11)*SUMPRODUCT($OF$11:$OI$11,$OF$15:$OI$15),"")</f>
        <v/>
      </c>
      <c r="BA15" s="19" t="str">
        <f t="array" ref="BA15">IF(BA$7="1",BA144/3.6-PRODUCT(BA9,INDEX($OL$1:$PC$19,15,MATCH(BA$2&amp;BA$6,INDEX($OL$1:$PC$19,2,)&amp;INDEX($OL$1:$PC$19,6,),0)))+BA9*SUMPRODUCT($OL$7:$PC$7,$OL$15:$PC$15)-BA$12*INDEX($OF$1:$OK$19,15,MATCH(BA13,$OF$1:$OK$1,0))+BA9*SUMPRODUCT($OL$7:$PC$7,$OL$10:$PC$10)*SUMPRODUCT($OF$10:$OI$10,$OF$15:$OI$15)+SUMPRODUCT($OL$7:$PC$7,$OL$11:$PC$11)*SUMPRODUCT($OF$11:$OI$11,$OF$15:$OI$15),"")</f>
        <v/>
      </c>
      <c r="BB15" s="19" t="str">
        <f t="array" ref="BB15">IF(BB$7="1",BB144/3.6-PRODUCT(BB9,INDEX($OL$1:$PC$19,15,MATCH(BB$2&amp;BB$6,INDEX($OL$1:$PC$19,2,)&amp;INDEX($OL$1:$PC$19,6,),0)))+BB9*SUMPRODUCT($OL$7:$PC$7,$OL$15:$PC$15)-BB$12*INDEX($OF$1:$OK$19,15,MATCH(BB13,$OF$1:$OK$1,0))+BB9*SUMPRODUCT($OL$7:$PC$7,$OL$10:$PC$10)*SUMPRODUCT($OF$10:$OI$10,$OF$15:$OI$15)+SUMPRODUCT($OL$7:$PC$7,$OL$11:$PC$11)*SUMPRODUCT($OF$11:$OI$11,$OF$15:$OI$15),"")</f>
        <v/>
      </c>
      <c r="BC15" s="19" t="str">
        <f t="array" ref="BC15">IF(BC$7="1",BC144/3.6-PRODUCT(BC9,INDEX($OL$1:$PC$19,15,MATCH(BC$2&amp;BC$6,INDEX($OL$1:$PC$19,2,)&amp;INDEX($OL$1:$PC$19,6,),0)))+BC9*SUMPRODUCT($OL$7:$PC$7,$OL$15:$PC$15)-BC$12*INDEX($OF$1:$OK$19,15,MATCH(BC13,$OF$1:$OK$1,0))+BC9*SUMPRODUCT($OL$7:$PC$7,$OL$10:$PC$10)*SUMPRODUCT($OF$10:$OI$10,$OF$15:$OI$15)+SUMPRODUCT($OL$7:$PC$7,$OL$11:$PC$11)*SUMPRODUCT($OF$11:$OI$11,$OF$15:$OI$15),"")</f>
        <v/>
      </c>
      <c r="BD15" s="19" t="str">
        <f t="array" ref="BD15">IF(BD$7="1",BD144/3.6-PRODUCT(BD9,INDEX($OL$1:$PC$19,15,MATCH(BD$2&amp;BD$6,INDEX($OL$1:$PC$19,2,)&amp;INDEX($OL$1:$PC$19,6,),0)))+BD9*SUMPRODUCT($OL$7:$PC$7,$OL$15:$PC$15)-BD$12*INDEX($OF$1:$OK$19,15,MATCH(BD13,$OF$1:$OK$1,0))+BD9*SUMPRODUCT($OL$7:$PC$7,$OL$10:$PC$10)*SUMPRODUCT($OF$10:$OI$10,$OF$15:$OI$15)+SUMPRODUCT($OL$7:$PC$7,$OL$11:$PC$11)*SUMPRODUCT($OF$11:$OI$11,$OF$15:$OI$15),"")</f>
        <v/>
      </c>
      <c r="BE15" s="19" t="str">
        <f t="array" ref="BE15">IF(BE$7="1",BE144/3.6-PRODUCT(BE9,INDEX($OL$1:$PC$19,15,MATCH(BE$2&amp;BE$6,INDEX($OL$1:$PC$19,2,)&amp;INDEX($OL$1:$PC$19,6,),0)))+BE9*SUMPRODUCT($OL$7:$PC$7,$OL$15:$PC$15)-BE$12*INDEX($OF$1:$OK$19,15,MATCH(BE13,$OF$1:$OK$1,0))+BE9*SUMPRODUCT($OL$7:$PC$7,$OL$10:$PC$10)*SUMPRODUCT($OF$10:$OI$10,$OF$15:$OI$15)+SUMPRODUCT($OL$7:$PC$7,$OL$11:$PC$11)*SUMPRODUCT($OF$11:$OI$11,$OF$15:$OI$15),"")</f>
        <v/>
      </c>
      <c r="BF15" s="19" t="str">
        <f t="array" ref="BF15">IF(BF$7="1",BF144/3.6-PRODUCT(BF9,INDEX($OL$1:$PC$19,15,MATCH(BF$2&amp;BF$6,INDEX($OL$1:$PC$19,2,)&amp;INDEX($OL$1:$PC$19,6,),0)))+BF9*SUMPRODUCT($OL$7:$PC$7,$OL$15:$PC$15)-BF$12*INDEX($OF$1:$OK$19,15,MATCH(BF13,$OF$1:$OK$1,0))+BF9*SUMPRODUCT($OL$7:$PC$7,$OL$10:$PC$10)*SUMPRODUCT($OF$10:$OI$10,$OF$15:$OI$15)+SUMPRODUCT($OL$7:$PC$7,$OL$11:$PC$11)*SUMPRODUCT($OF$11:$OI$11,$OF$15:$OI$15),"")</f>
        <v/>
      </c>
      <c r="BG15" s="19" t="str">
        <f t="array" ref="BG15">IF(BG$7="1",BG144/3.6-PRODUCT(BG9,INDEX($OL$1:$PC$19,15,MATCH(BG$2&amp;BG$6,INDEX($OL$1:$PC$19,2,)&amp;INDEX($OL$1:$PC$19,6,),0)))+BG9*SUMPRODUCT($OL$7:$PC$7,$OL$15:$PC$15)-BG$12*INDEX($OF$1:$OK$19,15,MATCH(BG13,$OF$1:$OK$1,0))+BG9*SUMPRODUCT($OL$7:$PC$7,$OL$10:$PC$10)*SUMPRODUCT($OF$10:$OI$10,$OF$15:$OI$15)+SUMPRODUCT($OL$7:$PC$7,$OL$11:$PC$11)*SUMPRODUCT($OF$11:$OI$11,$OF$15:$OI$15),"")</f>
        <v/>
      </c>
      <c r="BH15" s="19" t="str">
        <f t="array" ref="BH15">IF(BH$7="1",BH144/3.6-PRODUCT(BH9,INDEX($OL$1:$PC$19,15,MATCH(BH$2&amp;BH$6,INDEX($OL$1:$PC$19,2,)&amp;INDEX($OL$1:$PC$19,6,),0)))+BH9*SUMPRODUCT($OL$7:$PC$7,$OL$15:$PC$15)-BH$12*INDEX($OF$1:$OK$19,15,MATCH(BH13,$OF$1:$OK$1,0))+BH9*SUMPRODUCT($OL$7:$PC$7,$OL$10:$PC$10)*SUMPRODUCT($OF$10:$OI$10,$OF$15:$OI$15)+SUMPRODUCT($OL$7:$PC$7,$OL$11:$PC$11)*SUMPRODUCT($OF$11:$OI$11,$OF$15:$OI$15),"")</f>
        <v/>
      </c>
      <c r="BI15" s="19" t="str">
        <f t="array" ref="BI15">IF(BI$7="1",BI144/3.6-PRODUCT(BI9,INDEX($OL$1:$PC$19,15,MATCH(BI$2&amp;BI$6,INDEX($OL$1:$PC$19,2,)&amp;INDEX($OL$1:$PC$19,6,),0)))+BI9*SUMPRODUCT($OL$7:$PC$7,$OL$15:$PC$15)-BI$12*INDEX($OF$1:$OK$19,15,MATCH(BI13,$OF$1:$OK$1,0))+BI9*SUMPRODUCT($OL$7:$PC$7,$OL$10:$PC$10)*SUMPRODUCT($OF$10:$OI$10,$OF$15:$OI$15)+SUMPRODUCT($OL$7:$PC$7,$OL$11:$PC$11)*SUMPRODUCT($OF$11:$OI$11,$OF$15:$OI$15),"")</f>
        <v/>
      </c>
      <c r="BJ15" s="19" t="str">
        <f t="array" ref="BJ15">IF(BJ$7="1",BJ144/3.6-PRODUCT(BJ9,INDEX($OL$1:$PC$19,15,MATCH(BJ$2&amp;BJ$6,INDEX($OL$1:$PC$19,2,)&amp;INDEX($OL$1:$PC$19,6,),0)))+BJ9*SUMPRODUCT($OL$7:$PC$7,$OL$15:$PC$15)-BJ$12*INDEX($OF$1:$OK$19,15,MATCH(BJ13,$OF$1:$OK$1,0))+BJ9*SUMPRODUCT($OL$7:$PC$7,$OL$10:$PC$10)*SUMPRODUCT($OF$10:$OI$10,$OF$15:$OI$15)+SUMPRODUCT($OL$7:$PC$7,$OL$11:$PC$11)*SUMPRODUCT($OF$11:$OI$11,$OF$15:$OI$15),"")</f>
        <v/>
      </c>
      <c r="BK15" s="19" t="str">
        <f t="array" ref="BK15">IF(BK$7="1",BK144/3.6-PRODUCT(BK9,INDEX($OL$1:$PC$19,15,MATCH(BK$2&amp;BK$6,INDEX($OL$1:$PC$19,2,)&amp;INDEX($OL$1:$PC$19,6,),0)))+BK9*SUMPRODUCT($OL$7:$PC$7,$OL$15:$PC$15)-BK$12*INDEX($OF$1:$OK$19,15,MATCH(BK13,$OF$1:$OK$1,0))+BK9*SUMPRODUCT($OL$7:$PC$7,$OL$10:$PC$10)*SUMPRODUCT($OF$10:$OI$10,$OF$15:$OI$15)+SUMPRODUCT($OL$7:$PC$7,$OL$11:$PC$11)*SUMPRODUCT($OF$11:$OI$11,$OF$15:$OI$15),"")</f>
        <v/>
      </c>
      <c r="BL15" s="19" t="str">
        <f t="array" ref="BL15">IF(BL$7="1",BL144/3.6-PRODUCT(BL9,INDEX($OL$1:$PC$19,15,MATCH(BL$2&amp;BL$6,INDEX($OL$1:$PC$19,2,)&amp;INDEX($OL$1:$PC$19,6,),0)))+BL9*SUMPRODUCT($OL$7:$PC$7,$OL$15:$PC$15)-BL$12*INDEX($OF$1:$OK$19,15,MATCH(BL13,$OF$1:$OK$1,0))+BL9*SUMPRODUCT($OL$7:$PC$7,$OL$10:$PC$10)*SUMPRODUCT($OF$10:$OI$10,$OF$15:$OI$15)+SUMPRODUCT($OL$7:$PC$7,$OL$11:$PC$11)*SUMPRODUCT($OF$11:$OI$11,$OF$15:$OI$15),"")</f>
        <v/>
      </c>
      <c r="BM15" s="19" t="str">
        <f t="array" ref="BM15">IF(BM$7="1",BM144/3.6-PRODUCT(BM9,INDEX($OL$1:$PC$19,15,MATCH(BM$2&amp;BM$6,INDEX($OL$1:$PC$19,2,)&amp;INDEX($OL$1:$PC$19,6,),0)))+BM9*SUMPRODUCT($OL$7:$PC$7,$OL$15:$PC$15)-BM$12*INDEX($OF$1:$OK$19,15,MATCH(BM13,$OF$1:$OK$1,0))+BM9*SUMPRODUCT($OL$7:$PC$7,$OL$10:$PC$10)*SUMPRODUCT($OF$10:$OI$10,$OF$15:$OI$15)+SUMPRODUCT($OL$7:$PC$7,$OL$11:$PC$11)*SUMPRODUCT($OF$11:$OI$11,$OF$15:$OI$15),"")</f>
        <v/>
      </c>
      <c r="BN15" s="19" t="str">
        <f t="array" ref="BN15">IF(BN$7="1",BN144/3.6-PRODUCT(BN9,INDEX($OL$1:$PC$19,15,MATCH(BN$2&amp;BN$6,INDEX($OL$1:$PC$19,2,)&amp;INDEX($OL$1:$PC$19,6,),0)))+BN9*SUMPRODUCT($OL$7:$PC$7,$OL$15:$PC$15)-BN$12*INDEX($OF$1:$OK$19,15,MATCH(BN13,$OF$1:$OK$1,0))+BN9*SUMPRODUCT($OL$7:$PC$7,$OL$10:$PC$10)*SUMPRODUCT($OF$10:$OI$10,$OF$15:$OI$15)+SUMPRODUCT($OL$7:$PC$7,$OL$11:$PC$11)*SUMPRODUCT($OF$11:$OI$11,$OF$15:$OI$15),"")</f>
        <v/>
      </c>
      <c r="BO15" s="19" t="str">
        <f t="array" ref="BO15">IF(BO$7="1",BO144/3.6-PRODUCT(BO9,INDEX($OL$1:$PC$19,15,MATCH(BO$2&amp;BO$6,INDEX($OL$1:$PC$19,2,)&amp;INDEX($OL$1:$PC$19,6,),0)))+BO9*SUMPRODUCT($OL$7:$PC$7,$OL$15:$PC$15)-BO$12*INDEX($OF$1:$OK$19,15,MATCH(BO13,$OF$1:$OK$1,0))+BO9*SUMPRODUCT($OL$7:$PC$7,$OL$10:$PC$10)*SUMPRODUCT($OF$10:$OI$10,$OF$15:$OI$15)+SUMPRODUCT($OL$7:$PC$7,$OL$11:$PC$11)*SUMPRODUCT($OF$11:$OI$11,$OF$15:$OI$15),"")</f>
        <v/>
      </c>
      <c r="BP15" s="19" t="str">
        <f t="array" ref="BP15">IF(BP$7="1",BP144/3.6-PRODUCT(BP9,INDEX($OL$1:$PC$19,15,MATCH(BP$2&amp;BP$6,INDEX($OL$1:$PC$19,2,)&amp;INDEX($OL$1:$PC$19,6,),0)))+BP9*SUMPRODUCT($OL$7:$PC$7,$OL$15:$PC$15)-BP$12*INDEX($OF$1:$OK$19,15,MATCH(BP13,$OF$1:$OK$1,0))+BP9*SUMPRODUCT($OL$7:$PC$7,$OL$10:$PC$10)*SUMPRODUCT($OF$10:$OI$10,$OF$15:$OI$15)+SUMPRODUCT($OL$7:$PC$7,$OL$11:$PC$11)*SUMPRODUCT($OF$11:$OI$11,$OF$15:$OI$15),"")</f>
        <v/>
      </c>
      <c r="BQ15" s="19" t="str">
        <f t="array" ref="BQ15">IF(BQ$7="1",BQ144/3.6-PRODUCT(BQ9,INDEX($OL$1:$PC$19,15,MATCH(BQ$2&amp;BQ$6,INDEX($OL$1:$PC$19,2,)&amp;INDEX($OL$1:$PC$19,6,),0)))+BQ9*SUMPRODUCT($OL$7:$PC$7,$OL$15:$PC$15)-BQ$12*INDEX($OF$1:$OK$19,15,MATCH(BQ13,$OF$1:$OK$1,0))+BQ9*SUMPRODUCT($OL$7:$PC$7,$OL$10:$PC$10)*SUMPRODUCT($OF$10:$OI$10,$OF$15:$OI$15)+SUMPRODUCT($OL$7:$PC$7,$OL$11:$PC$11)*SUMPRODUCT($OF$11:$OI$11,$OF$15:$OI$15),"")</f>
        <v/>
      </c>
      <c r="BR15" s="19" t="str">
        <f t="array" ref="BR15">IF(BR$7="1",BR144/3.6-PRODUCT(BR9,INDEX($OL$1:$PC$19,15,MATCH(BR$2&amp;BR$6,INDEX($OL$1:$PC$19,2,)&amp;INDEX($OL$1:$PC$19,6,),0)))+BR9*SUMPRODUCT($OL$7:$PC$7,$OL$15:$PC$15)-BR$12*INDEX($OF$1:$OK$19,15,MATCH(BR13,$OF$1:$OK$1,0))+BR9*SUMPRODUCT($OL$7:$PC$7,$OL$10:$PC$10)*SUMPRODUCT($OF$10:$OI$10,$OF$15:$OI$15)+SUMPRODUCT($OL$7:$PC$7,$OL$11:$PC$11)*SUMPRODUCT($OF$11:$OI$11,$OF$15:$OI$15),"")</f>
        <v/>
      </c>
      <c r="BS15" s="19" t="str">
        <f t="array" ref="BS15">IF(BS$7="1",BS144/3.6-PRODUCT(BS9,INDEX($OL$1:$PC$19,15,MATCH(BS$2&amp;BS$6,INDEX($OL$1:$PC$19,2,)&amp;INDEX($OL$1:$PC$19,6,),0)))+BS9*SUMPRODUCT($OL$7:$PC$7,$OL$15:$PC$15)-BS$12*INDEX($OF$1:$OK$19,15,MATCH(BS13,$OF$1:$OK$1,0))+BS9*SUMPRODUCT($OL$7:$PC$7,$OL$10:$PC$10)*SUMPRODUCT($OF$10:$OI$10,$OF$15:$OI$15)+SUMPRODUCT($OL$7:$PC$7,$OL$11:$PC$11)*SUMPRODUCT($OF$11:$OI$11,$OF$15:$OI$15),"")</f>
        <v/>
      </c>
      <c r="BT15" s="19" t="str">
        <f t="array" ref="BT15">IF(BT$7="1",BT144/3.6-PRODUCT(BT9,INDEX($OL$1:$PC$19,15,MATCH(BT$2&amp;BT$6,INDEX($OL$1:$PC$19,2,)&amp;INDEX($OL$1:$PC$19,6,),0)))+BT9*SUMPRODUCT($OL$7:$PC$7,$OL$15:$PC$15)-BT$12*INDEX($OF$1:$OK$19,15,MATCH(BT13,$OF$1:$OK$1,0))+BT9*SUMPRODUCT($OL$7:$PC$7,$OL$10:$PC$10)*SUMPRODUCT($OF$10:$OI$10,$OF$15:$OI$15)+SUMPRODUCT($OL$7:$PC$7,$OL$11:$PC$11)*SUMPRODUCT($OF$11:$OI$11,$OF$15:$OI$15),"")</f>
        <v/>
      </c>
      <c r="BU15" s="19" t="str">
        <f t="array" ref="BU15">IF(BU$7="1",BU144/3.6-PRODUCT(BU9,INDEX($OL$1:$PC$19,15,MATCH(BU$2&amp;BU$6,INDEX($OL$1:$PC$19,2,)&amp;INDEX($OL$1:$PC$19,6,),0)))+BU9*SUMPRODUCT($OL$7:$PC$7,$OL$15:$PC$15)-BU$12*INDEX($OF$1:$OK$19,15,MATCH(BU13,$OF$1:$OK$1,0))+BU9*SUMPRODUCT($OL$7:$PC$7,$OL$10:$PC$10)*SUMPRODUCT($OF$10:$OI$10,$OF$15:$OI$15)+SUMPRODUCT($OL$7:$PC$7,$OL$11:$PC$11)*SUMPRODUCT($OF$11:$OI$11,$OF$15:$OI$15),"")</f>
        <v/>
      </c>
      <c r="BV15" s="19" t="str">
        <f t="array" ref="BV15">IF(BV$7="1",BV144/3.6-PRODUCT(BV9,INDEX($OL$1:$PC$19,15,MATCH(BV$2&amp;BV$6,INDEX($OL$1:$PC$19,2,)&amp;INDEX($OL$1:$PC$19,6,),0)))+BV9*SUMPRODUCT($OL$7:$PC$7,$OL$15:$PC$15)-BV$12*INDEX($OF$1:$OK$19,15,MATCH(BV13,$OF$1:$OK$1,0))+BV9*SUMPRODUCT($OL$7:$PC$7,$OL$10:$PC$10)*SUMPRODUCT($OF$10:$OI$10,$OF$15:$OI$15)+SUMPRODUCT($OL$7:$PC$7,$OL$11:$PC$11)*SUMPRODUCT($OF$11:$OI$11,$OF$15:$OI$15),"")</f>
        <v/>
      </c>
      <c r="BW15" s="19" t="str">
        <f t="array" ref="BW15">IF(BW$7="1",BW144/3.6-PRODUCT(BW9,INDEX($OL$1:$PC$19,15,MATCH(BW$2&amp;BW$6,INDEX($OL$1:$PC$19,2,)&amp;INDEX($OL$1:$PC$19,6,),0)))+BW9*SUMPRODUCT($OL$7:$PC$7,$OL$15:$PC$15)-BW$12*INDEX($OF$1:$OK$19,15,MATCH(BW13,$OF$1:$OK$1,0))+BW9*SUMPRODUCT($OL$7:$PC$7,$OL$10:$PC$10)*SUMPRODUCT($OF$10:$OI$10,$OF$15:$OI$15)+SUMPRODUCT($OL$7:$PC$7,$OL$11:$PC$11)*SUMPRODUCT($OF$11:$OI$11,$OF$15:$OI$15),"")</f>
        <v/>
      </c>
      <c r="BX15" s="19" t="str">
        <f t="array" ref="BX15">IF(BX$7="1",BX144/3.6-PRODUCT(BX9,INDEX($OL$1:$PC$19,15,MATCH(BX$2&amp;BX$6,INDEX($OL$1:$PC$19,2,)&amp;INDEX($OL$1:$PC$19,6,),0)))+BX9*SUMPRODUCT($OL$7:$PC$7,$OL$15:$PC$15)-BX$12*INDEX($OF$1:$OK$19,15,MATCH(BX13,$OF$1:$OK$1,0))+BX9*SUMPRODUCT($OL$7:$PC$7,$OL$10:$PC$10)*SUMPRODUCT($OF$10:$OI$10,$OF$15:$OI$15)+SUMPRODUCT($OL$7:$PC$7,$OL$11:$PC$11)*SUMPRODUCT($OF$11:$OI$11,$OF$15:$OI$15),"")</f>
        <v/>
      </c>
      <c r="BY15" s="19" t="str">
        <f t="array" ref="BY15">IF(BY$7="1",BY144/3.6-PRODUCT(BY9,INDEX($OL$1:$PC$19,15,MATCH(BY$2&amp;BY$6,INDEX($OL$1:$PC$19,2,)&amp;INDEX($OL$1:$PC$19,6,),0)))+BY9*SUMPRODUCT($OL$7:$PC$7,$OL$15:$PC$15)-BY$12*INDEX($OF$1:$OK$19,15,MATCH(BY13,$OF$1:$OK$1,0))+BY9*SUMPRODUCT($OL$7:$PC$7,$OL$10:$PC$10)*SUMPRODUCT($OF$10:$OI$10,$OF$15:$OI$15)+SUMPRODUCT($OL$7:$PC$7,$OL$11:$PC$11)*SUMPRODUCT($OF$11:$OI$11,$OF$15:$OI$15),"")</f>
        <v/>
      </c>
      <c r="BZ15" s="19" t="str">
        <f t="array" ref="BZ15">IF(BZ$7="1",BZ144/3.6-PRODUCT(BZ9,INDEX($OL$1:$PC$19,15,MATCH(BZ$2&amp;BZ$6,INDEX($OL$1:$PC$19,2,)&amp;INDEX($OL$1:$PC$19,6,),0)))+BZ9*SUMPRODUCT($OL$7:$PC$7,$OL$15:$PC$15)-BZ$12*INDEX($OF$1:$OK$19,15,MATCH(BZ13,$OF$1:$OK$1,0))+BZ9*SUMPRODUCT($OL$7:$PC$7,$OL$10:$PC$10)*SUMPRODUCT($OF$10:$OI$10,$OF$15:$OI$15)+SUMPRODUCT($OL$7:$PC$7,$OL$11:$PC$11)*SUMPRODUCT($OF$11:$OI$11,$OF$15:$OI$15),"")</f>
        <v/>
      </c>
      <c r="CA15" s="19" t="str">
        <f t="array" ref="CA15">IF(CA$7="1",CA144/3.6-PRODUCT(CA9,INDEX($OL$1:$PC$19,15,MATCH(CA$2&amp;CA$6,INDEX($OL$1:$PC$19,2,)&amp;INDEX($OL$1:$PC$19,6,),0)))+CA9*SUMPRODUCT($OL$7:$PC$7,$OL$15:$PC$15)-CA$12*INDEX($OF$1:$OK$19,15,MATCH(CA13,$OF$1:$OK$1,0))+CA9*SUMPRODUCT($OL$7:$PC$7,$OL$10:$PC$10)*SUMPRODUCT($OF$10:$OI$10,$OF$15:$OI$15)+SUMPRODUCT($OL$7:$PC$7,$OL$11:$PC$11)*SUMPRODUCT($OF$11:$OI$11,$OF$15:$OI$15),"")</f>
        <v/>
      </c>
      <c r="CB15" s="19" t="str">
        <f t="array" ref="CB15">IF(CB$7="1",CB144/3.6-PRODUCT(CB9,INDEX($OL$1:$PC$19,15,MATCH(CB$2&amp;CB$6,INDEX($OL$1:$PC$19,2,)&amp;INDEX($OL$1:$PC$19,6,),0)))+CB9*SUMPRODUCT($OL$7:$PC$7,$OL$15:$PC$15)-CB$12*INDEX($OF$1:$OK$19,15,MATCH(CB13,$OF$1:$OK$1,0))+CB9*SUMPRODUCT($OL$7:$PC$7,$OL$10:$PC$10)*SUMPRODUCT($OF$10:$OI$10,$OF$15:$OI$15)+SUMPRODUCT($OL$7:$PC$7,$OL$11:$PC$11)*SUMPRODUCT($OF$11:$OI$11,$OF$15:$OI$15),"")</f>
        <v/>
      </c>
      <c r="CC15" s="19" t="str">
        <f t="array" ref="CC15">IF(CC$7="1",CC144/3.6-PRODUCT(CC9,INDEX($OL$1:$PC$19,15,MATCH(CC$2&amp;CC$6,INDEX($OL$1:$PC$19,2,)&amp;INDEX($OL$1:$PC$19,6,),0)))+CC9*SUMPRODUCT($OL$7:$PC$7,$OL$15:$PC$15)-CC$12*INDEX($OF$1:$OK$19,15,MATCH(CC13,$OF$1:$OK$1,0))+CC9*SUMPRODUCT($OL$7:$PC$7,$OL$10:$PC$10)*SUMPRODUCT($OF$10:$OI$10,$OF$15:$OI$15)+SUMPRODUCT($OL$7:$PC$7,$OL$11:$PC$11)*SUMPRODUCT($OF$11:$OI$11,$OF$15:$OI$15),"")</f>
        <v/>
      </c>
      <c r="CD15" s="19" t="str">
        <f t="array" ref="CD15">IF(CD$7="1",CD144/3.6-PRODUCT(CD9,INDEX($OL$1:$PC$19,15,MATCH(CD$2&amp;CD$6,INDEX($OL$1:$PC$19,2,)&amp;INDEX($OL$1:$PC$19,6,),0)))+CD9*SUMPRODUCT($OL$7:$PC$7,$OL$15:$PC$15)-CD$12*INDEX($OF$1:$OK$19,15,MATCH(CD13,$OF$1:$OK$1,0))+CD9*SUMPRODUCT($OL$7:$PC$7,$OL$10:$PC$10)*SUMPRODUCT($OF$10:$OI$10,$OF$15:$OI$15)+SUMPRODUCT($OL$7:$PC$7,$OL$11:$PC$11)*SUMPRODUCT($OF$11:$OI$11,$OF$15:$OI$15),"")</f>
        <v/>
      </c>
      <c r="CE15" s="19" t="str">
        <f t="array" ref="CE15">IF(CE$7="1",CE144/3.6-PRODUCT(CE9,INDEX($OL$1:$PC$19,15,MATCH(CE$2&amp;CE$6,INDEX($OL$1:$PC$19,2,)&amp;INDEX($OL$1:$PC$19,6,),0)))+CE9*SUMPRODUCT($OL$7:$PC$7,$OL$15:$PC$15)-CE$12*INDEX($OF$1:$OK$19,15,MATCH(CE13,$OF$1:$OK$1,0))+CE9*SUMPRODUCT($OL$7:$PC$7,$OL$10:$PC$10)*SUMPRODUCT($OF$10:$OI$10,$OF$15:$OI$15)+SUMPRODUCT($OL$7:$PC$7,$OL$11:$PC$11)*SUMPRODUCT($OF$11:$OI$11,$OF$15:$OI$15),"")</f>
        <v/>
      </c>
      <c r="CF15" s="19" t="str">
        <f t="array" ref="CF15">IF(CF$7="1",CF144/3.6-PRODUCT(CF9,INDEX($OL$1:$PC$19,15,MATCH(CF$2&amp;CF$6,INDEX($OL$1:$PC$19,2,)&amp;INDEX($OL$1:$PC$19,6,),0)))+CF9*SUMPRODUCT($OL$7:$PC$7,$OL$15:$PC$15)-CF$12*INDEX($OF$1:$OK$19,15,MATCH(CF13,$OF$1:$OK$1,0))+CF9*SUMPRODUCT($OL$7:$PC$7,$OL$10:$PC$10)*SUMPRODUCT($OF$10:$OI$10,$OF$15:$OI$15)+SUMPRODUCT($OL$7:$PC$7,$OL$11:$PC$11)*SUMPRODUCT($OF$11:$OI$11,$OF$15:$OI$15),"")</f>
        <v/>
      </c>
      <c r="CG15" s="19" t="str">
        <f t="array" ref="CG15">IF(CG$7="1",CG144/3.6-PRODUCT(CG9,INDEX($OL$1:$PC$19,15,MATCH(CG$2&amp;CG$6,INDEX($OL$1:$PC$19,2,)&amp;INDEX($OL$1:$PC$19,6,),0)))+CG9*SUMPRODUCT($OL$7:$PC$7,$OL$15:$PC$15)-CG$12*INDEX($OF$1:$OK$19,15,MATCH(CG13,$OF$1:$OK$1,0))+CG9*SUMPRODUCT($OL$7:$PC$7,$OL$10:$PC$10)*SUMPRODUCT($OF$10:$OI$10,$OF$15:$OI$15)+SUMPRODUCT($OL$7:$PC$7,$OL$11:$PC$11)*SUMPRODUCT($OF$11:$OI$11,$OF$15:$OI$15),"")</f>
        <v/>
      </c>
      <c r="CH15" s="19" t="str">
        <f t="array" ref="CH15">IF(CH$7="1",CH144/3.6-PRODUCT(CH9,INDEX($OL$1:$PC$19,15,MATCH(CH$2&amp;CH$6,INDEX($OL$1:$PC$19,2,)&amp;INDEX($OL$1:$PC$19,6,),0)))+CH9*SUMPRODUCT($OL$7:$PC$7,$OL$15:$PC$15)-CH$12*INDEX($OF$1:$OK$19,15,MATCH(CH13,$OF$1:$OK$1,0))+CH9*SUMPRODUCT($OL$7:$PC$7,$OL$10:$PC$10)*SUMPRODUCT($OF$10:$OI$10,$OF$15:$OI$15)+SUMPRODUCT($OL$7:$PC$7,$OL$11:$PC$11)*SUMPRODUCT($OF$11:$OI$11,$OF$15:$OI$15),"")</f>
        <v/>
      </c>
      <c r="CI15" s="19" t="str">
        <f t="array" ref="CI15">IF(CI$7="1",CI144/3.6-PRODUCT(CI9,INDEX($OL$1:$PC$19,15,MATCH(CI$2&amp;CI$6,INDEX($OL$1:$PC$19,2,)&amp;INDEX($OL$1:$PC$19,6,),0)))+CI9*SUMPRODUCT($OL$7:$PC$7,$OL$15:$PC$15)-CI$12*INDEX($OF$1:$OK$19,15,MATCH(CI13,$OF$1:$OK$1,0))+CI9*SUMPRODUCT($OL$7:$PC$7,$OL$10:$PC$10)*SUMPRODUCT($OF$10:$OI$10,$OF$15:$OI$15)+SUMPRODUCT($OL$7:$PC$7,$OL$11:$PC$11)*SUMPRODUCT($OF$11:$OI$11,$OF$15:$OI$15),"")</f>
        <v/>
      </c>
      <c r="CJ15" s="19" t="str">
        <f t="array" ref="CJ15">IF(CJ$7="1",CJ144/3.6-PRODUCT(CJ9,INDEX($OL$1:$PC$19,15,MATCH(CJ$2&amp;CJ$6,INDEX($OL$1:$PC$19,2,)&amp;INDEX($OL$1:$PC$19,6,),0)))+CJ9*SUMPRODUCT($OL$7:$PC$7,$OL$15:$PC$15)-CJ$12*INDEX($OF$1:$OK$19,15,MATCH(CJ13,$OF$1:$OK$1,0))+CJ9*SUMPRODUCT($OL$7:$PC$7,$OL$10:$PC$10)*SUMPRODUCT($OF$10:$OI$10,$OF$15:$OI$15)+SUMPRODUCT($OL$7:$PC$7,$OL$11:$PC$11)*SUMPRODUCT($OF$11:$OI$11,$OF$15:$OI$15),"")</f>
        <v/>
      </c>
      <c r="CK15" s="19" t="str">
        <f t="array" ref="CK15">IF(CK$7="1",CK144/3.6-PRODUCT(CK9,INDEX($OL$1:$PC$19,15,MATCH(CK$2&amp;CK$6,INDEX($OL$1:$PC$19,2,)&amp;INDEX($OL$1:$PC$19,6,),0)))+CK9*SUMPRODUCT($OL$7:$PC$7,$OL$15:$PC$15)-CK$12*INDEX($OF$1:$OK$19,15,MATCH(CK13,$OF$1:$OK$1,0))+CK9*SUMPRODUCT($OL$7:$PC$7,$OL$10:$PC$10)*SUMPRODUCT($OF$10:$OI$10,$OF$15:$OI$15)+SUMPRODUCT($OL$7:$PC$7,$OL$11:$PC$11)*SUMPRODUCT($OF$11:$OI$11,$OF$15:$OI$15),"")</f>
        <v/>
      </c>
      <c r="CL15" s="19" t="str">
        <f t="array" ref="CL15">IF(CL$7="1",CL144/3.6-PRODUCT(CL9,INDEX($OL$1:$PC$19,15,MATCH(CL$2&amp;CL$6,INDEX($OL$1:$PC$19,2,)&amp;INDEX($OL$1:$PC$19,6,),0)))+CL9*SUMPRODUCT($OL$7:$PC$7,$OL$15:$PC$15)-CL$12*INDEX($OF$1:$OK$19,15,MATCH(CL13,$OF$1:$OK$1,0))+CL9*SUMPRODUCT($OL$7:$PC$7,$OL$10:$PC$10)*SUMPRODUCT($OF$10:$OI$10,$OF$15:$OI$15)+SUMPRODUCT($OL$7:$PC$7,$OL$11:$PC$11)*SUMPRODUCT($OF$11:$OI$11,$OF$15:$OI$15),"")</f>
        <v/>
      </c>
      <c r="CM15" s="19" t="str">
        <f t="array" ref="CM15">IF(CM$7="1",CM144/3.6-PRODUCT(CM9,INDEX($OL$1:$PC$19,15,MATCH(CM$2&amp;CM$6,INDEX($OL$1:$PC$19,2,)&amp;INDEX($OL$1:$PC$19,6,),0)))+CM9*SUMPRODUCT($OL$7:$PC$7,$OL$15:$PC$15)-CM$12*INDEX($OF$1:$OK$19,15,MATCH(CM13,$OF$1:$OK$1,0))+CM9*SUMPRODUCT($OL$7:$PC$7,$OL$10:$PC$10)*SUMPRODUCT($OF$10:$OI$10,$OF$15:$OI$15)+SUMPRODUCT($OL$7:$PC$7,$OL$11:$PC$11)*SUMPRODUCT($OF$11:$OI$11,$OF$15:$OI$15),"")</f>
        <v/>
      </c>
      <c r="CN15" s="19" t="str">
        <f t="array" ref="CN15">IF(CN$7="1",CN144/3.6-PRODUCT(CN9,INDEX($OL$1:$PC$19,15,MATCH(CN$2&amp;CN$6,INDEX($OL$1:$PC$19,2,)&amp;INDEX($OL$1:$PC$19,6,),0)))+CN9*SUMPRODUCT($OL$7:$PC$7,$OL$15:$PC$15)-CN$12*INDEX($OF$1:$OK$19,15,MATCH(CN13,$OF$1:$OK$1,0))+CN9*SUMPRODUCT($OL$7:$PC$7,$OL$10:$PC$10)*SUMPRODUCT($OF$10:$OI$10,$OF$15:$OI$15)+SUMPRODUCT($OL$7:$PC$7,$OL$11:$PC$11)*SUMPRODUCT($OF$11:$OI$11,$OF$15:$OI$15),"")</f>
        <v/>
      </c>
      <c r="CO15" s="19" t="str">
        <f t="array" ref="CO15">IF(CO$7="1",CO144/3.6-PRODUCT(CO9,INDEX($OL$1:$PC$19,15,MATCH(CO$2&amp;CO$6,INDEX($OL$1:$PC$19,2,)&amp;INDEX($OL$1:$PC$19,6,),0)))+CO9*SUMPRODUCT($OL$7:$PC$7,$OL$15:$PC$15)-CO$12*INDEX($OF$1:$OK$19,15,MATCH(CO13,$OF$1:$OK$1,0))+CO9*SUMPRODUCT($OL$7:$PC$7,$OL$10:$PC$10)*SUMPRODUCT($OF$10:$OI$10,$OF$15:$OI$15)+SUMPRODUCT($OL$7:$PC$7,$OL$11:$PC$11)*SUMPRODUCT($OF$11:$OI$11,$OF$15:$OI$15),"")</f>
        <v/>
      </c>
      <c r="CP15" s="19" t="str">
        <f t="array" ref="CP15">IF(CP$7="1",CP144/3.6-PRODUCT(CP9,INDEX($OL$1:$PC$19,15,MATCH(CP$2&amp;CP$6,INDEX($OL$1:$PC$19,2,)&amp;INDEX($OL$1:$PC$19,6,),0)))+CP9*SUMPRODUCT($OL$7:$PC$7,$OL$15:$PC$15)-CP$12*INDEX($OF$1:$OK$19,15,MATCH(CP13,$OF$1:$OK$1,0))+CP9*SUMPRODUCT($OL$7:$PC$7,$OL$10:$PC$10)*SUMPRODUCT($OF$10:$OI$10,$OF$15:$OI$15)+SUMPRODUCT($OL$7:$PC$7,$OL$11:$PC$11)*SUMPRODUCT($OF$11:$OI$11,$OF$15:$OI$15),"")</f>
        <v/>
      </c>
      <c r="CQ15" s="19" t="str">
        <f t="array" ref="CQ15">IF(CQ$7="1",CQ144/3.6-PRODUCT(CQ9,INDEX($OL$1:$PC$19,15,MATCH(CQ$2&amp;CQ$6,INDEX($OL$1:$PC$19,2,)&amp;INDEX($OL$1:$PC$19,6,),0)))+CQ9*SUMPRODUCT($OL$7:$PC$7,$OL$15:$PC$15)-CQ$12*INDEX($OF$1:$OK$19,15,MATCH(CQ13,$OF$1:$OK$1,0))+CQ9*SUMPRODUCT($OL$7:$PC$7,$OL$10:$PC$10)*SUMPRODUCT($OF$10:$OI$10,$OF$15:$OI$15)+SUMPRODUCT($OL$7:$PC$7,$OL$11:$PC$11)*SUMPRODUCT($OF$11:$OI$11,$OF$15:$OI$15),"")</f>
        <v/>
      </c>
      <c r="CR15" s="19" t="str">
        <f t="array" ref="CR15">IF(CR$7="1",CR144/3.6-PRODUCT(CR9,INDEX($OL$1:$PC$19,15,MATCH(CR$2&amp;CR$6,INDEX($OL$1:$PC$19,2,)&amp;INDEX($OL$1:$PC$19,6,),0)))+CR9*SUMPRODUCT($OL$7:$PC$7,$OL$15:$PC$15)-CR$12*INDEX($OF$1:$OK$19,15,MATCH(CR13,$OF$1:$OK$1,0))+CR9*SUMPRODUCT($OL$7:$PC$7,$OL$10:$PC$10)*SUMPRODUCT($OF$10:$OI$10,$OF$15:$OI$15)+SUMPRODUCT($OL$7:$PC$7,$OL$11:$PC$11)*SUMPRODUCT($OF$11:$OI$11,$OF$15:$OI$15),"")</f>
        <v/>
      </c>
      <c r="CS15" s="19" t="str">
        <f t="array" ref="CS15">IF(CS$7="1",CS144/3.6-PRODUCT(CS9,INDEX($OL$1:$PC$19,15,MATCH(CS$2&amp;CS$6,INDEX($OL$1:$PC$19,2,)&amp;INDEX($OL$1:$PC$19,6,),0)))+CS9*SUMPRODUCT($OL$7:$PC$7,$OL$15:$PC$15)-CS$12*INDEX($OF$1:$OK$19,15,MATCH(CS13,$OF$1:$OK$1,0))+CS9*SUMPRODUCT($OL$7:$PC$7,$OL$10:$PC$10)*SUMPRODUCT($OF$10:$OI$10,$OF$15:$OI$15)+SUMPRODUCT($OL$7:$PC$7,$OL$11:$PC$11)*SUMPRODUCT($OF$11:$OI$11,$OF$15:$OI$15),"")</f>
        <v/>
      </c>
      <c r="CT15" s="19" t="str">
        <f t="array" ref="CT15">IF(CT$7="1",CT144/3.6-PRODUCT(CT9,INDEX($OL$1:$PC$19,15,MATCH(CT$2&amp;CT$6,INDEX($OL$1:$PC$19,2,)&amp;INDEX($OL$1:$PC$19,6,),0)))+CT9*SUMPRODUCT($OL$7:$PC$7,$OL$15:$PC$15)-CT$12*INDEX($OF$1:$OK$19,15,MATCH(CT13,$OF$1:$OK$1,0))+CT9*SUMPRODUCT($OL$7:$PC$7,$OL$10:$PC$10)*SUMPRODUCT($OF$10:$OI$10,$OF$15:$OI$15)+SUMPRODUCT($OL$7:$PC$7,$OL$11:$PC$11)*SUMPRODUCT($OF$11:$OI$11,$OF$15:$OI$15),"")</f>
        <v/>
      </c>
      <c r="CU15" s="19" t="str">
        <f t="array" ref="CU15">IF(CU$7="1",CU144/3.6-PRODUCT(CU9,INDEX($OL$1:$PC$19,15,MATCH(CU$2&amp;CU$6,INDEX($OL$1:$PC$19,2,)&amp;INDEX($OL$1:$PC$19,6,),0)))+CU9*SUMPRODUCT($OL$7:$PC$7,$OL$15:$PC$15)-CU$12*INDEX($OF$1:$OK$19,15,MATCH(CU13,$OF$1:$OK$1,0))+CU9*SUMPRODUCT($OL$7:$PC$7,$OL$10:$PC$10)*SUMPRODUCT($OF$10:$OI$10,$OF$15:$OI$15)+SUMPRODUCT($OL$7:$PC$7,$OL$11:$PC$11)*SUMPRODUCT($OF$11:$OI$11,$OF$15:$OI$15),"")</f>
        <v/>
      </c>
      <c r="CV15" s="19" t="str">
        <f t="array" ref="CV15">IF(CV$7="1",CV144/3.6-PRODUCT(CV9,INDEX($OL$1:$PC$19,15,MATCH(CV$2&amp;CV$6,INDEX($OL$1:$PC$19,2,)&amp;INDEX($OL$1:$PC$19,6,),0)))+CV9*SUMPRODUCT($OL$7:$PC$7,$OL$15:$PC$15)-CV$12*INDEX($OF$1:$OK$19,15,MATCH(CV13,$OF$1:$OK$1,0))+CV9*SUMPRODUCT($OL$7:$PC$7,$OL$10:$PC$10)*SUMPRODUCT($OF$10:$OI$10,$OF$15:$OI$15)+SUMPRODUCT($OL$7:$PC$7,$OL$11:$PC$11)*SUMPRODUCT($OF$11:$OI$11,$OF$15:$OI$15),"")</f>
        <v/>
      </c>
      <c r="CW15" s="19" t="str">
        <f t="array" ref="CW15">IF(CW$7="1",CW144/3.6-PRODUCT(CW9,INDEX($OL$1:$PC$19,15,MATCH(CW$2&amp;CW$6,INDEX($OL$1:$PC$19,2,)&amp;INDEX($OL$1:$PC$19,6,),0)))+CW9*SUMPRODUCT($OL$7:$PC$7,$OL$15:$PC$15)-CW$12*INDEX($OF$1:$OK$19,15,MATCH(CW13,$OF$1:$OK$1,0))+CW9*SUMPRODUCT($OL$7:$PC$7,$OL$10:$PC$10)*SUMPRODUCT($OF$10:$OI$10,$OF$15:$OI$15)+SUMPRODUCT($OL$7:$PC$7,$OL$11:$PC$11)*SUMPRODUCT($OF$11:$OI$11,$OF$15:$OI$15),"")</f>
        <v/>
      </c>
      <c r="CX15" s="19" t="str">
        <f t="array" ref="CX15">IF(CX$7="1",CX144/3.6-PRODUCT(CX9,INDEX($OL$1:$PC$19,15,MATCH(CX$2&amp;CX$6,INDEX($OL$1:$PC$19,2,)&amp;INDEX($OL$1:$PC$19,6,),0)))+CX9*SUMPRODUCT($OL$7:$PC$7,$OL$15:$PC$15)-CX$12*INDEX($OF$1:$OK$19,15,MATCH(CX13,$OF$1:$OK$1,0))+CX9*SUMPRODUCT($OL$7:$PC$7,$OL$10:$PC$10)*SUMPRODUCT($OF$10:$OI$10,$OF$15:$OI$15)+SUMPRODUCT($OL$7:$PC$7,$OL$11:$PC$11)*SUMPRODUCT($OF$11:$OI$11,$OF$15:$OI$15),"")</f>
        <v/>
      </c>
      <c r="CY15" s="19" t="str">
        <f t="array" ref="CY15">IF(CY$7="1",CY144/3.6-PRODUCT(CY9,INDEX($OL$1:$PC$19,15,MATCH(CY$2&amp;CY$6,INDEX($OL$1:$PC$19,2,)&amp;INDEX($OL$1:$PC$19,6,),0)))+CY9*SUMPRODUCT($OL$7:$PC$7,$OL$15:$PC$15)-CY$12*INDEX($OF$1:$OK$19,15,MATCH(CY13,$OF$1:$OK$1,0))+CY9*SUMPRODUCT($OL$7:$PC$7,$OL$10:$PC$10)*SUMPRODUCT($OF$10:$OI$10,$OF$15:$OI$15)+SUMPRODUCT($OL$7:$PC$7,$OL$11:$PC$11)*SUMPRODUCT($OF$11:$OI$11,$OF$15:$OI$15),"")</f>
        <v/>
      </c>
      <c r="CZ15" s="19" t="str">
        <f t="array" ref="CZ15">IF(CZ$7="1",CZ144/3.6-PRODUCT(CZ9,INDEX($OL$1:$PC$19,15,MATCH(CZ$2&amp;CZ$6,INDEX($OL$1:$PC$19,2,)&amp;INDEX($OL$1:$PC$19,6,),0)))+CZ9*SUMPRODUCT($OL$7:$PC$7,$OL$15:$PC$15)-CZ$12*INDEX($OF$1:$OK$19,15,MATCH(CZ13,$OF$1:$OK$1,0))+CZ9*SUMPRODUCT($OL$7:$PC$7,$OL$10:$PC$10)*SUMPRODUCT($OF$10:$OI$10,$OF$15:$OI$15)+SUMPRODUCT($OL$7:$PC$7,$OL$11:$PC$11)*SUMPRODUCT($OF$11:$OI$11,$OF$15:$OI$15),"")</f>
        <v/>
      </c>
      <c r="DA15" s="19" t="str">
        <f t="array" ref="DA15">IF(DA$7="1",DA144/3.6-PRODUCT(DA9,INDEX($OL$1:$PC$19,15,MATCH(DA$2&amp;DA$6,INDEX($OL$1:$PC$19,2,)&amp;INDEX($OL$1:$PC$19,6,),0)))+DA9*SUMPRODUCT($OL$7:$PC$7,$OL$15:$PC$15)-DA$12*INDEX($OF$1:$OK$19,15,MATCH(DA13,$OF$1:$OK$1,0))+DA9*SUMPRODUCT($OL$7:$PC$7,$OL$10:$PC$10)*SUMPRODUCT($OF$10:$OI$10,$OF$15:$OI$15)+SUMPRODUCT($OL$7:$PC$7,$OL$11:$PC$11)*SUMPRODUCT($OF$11:$OI$11,$OF$15:$OI$15),"")</f>
        <v/>
      </c>
      <c r="DB15" s="19" t="str">
        <f t="array" ref="DB15">IF(DB$7="1",DB144/3.6-PRODUCT(DB9,INDEX($OL$1:$PC$19,15,MATCH(DB$2&amp;DB$6,INDEX($OL$1:$PC$19,2,)&amp;INDEX($OL$1:$PC$19,6,),0)))+DB9*SUMPRODUCT($OL$7:$PC$7,$OL$15:$PC$15)-DB$12*INDEX($OF$1:$OK$19,15,MATCH(DB13,$OF$1:$OK$1,0))+DB9*SUMPRODUCT($OL$7:$PC$7,$OL$10:$PC$10)*SUMPRODUCT($OF$10:$OI$10,$OF$15:$OI$15)+SUMPRODUCT($OL$7:$PC$7,$OL$11:$PC$11)*SUMPRODUCT($OF$11:$OI$11,$OF$15:$OI$15),"")</f>
        <v/>
      </c>
      <c r="DC15" s="19" t="str">
        <f t="array" ref="DC15">IF(DC$7="1",DC144/3.6-PRODUCT(DC9,INDEX($OL$1:$PC$19,15,MATCH(DC$2&amp;DC$6,INDEX($OL$1:$PC$19,2,)&amp;INDEX($OL$1:$PC$19,6,),0)))+DC9*SUMPRODUCT($OL$7:$PC$7,$OL$15:$PC$15)-DC$12*INDEX($OF$1:$OK$19,15,MATCH(DC13,$OF$1:$OK$1,0))+DC9*SUMPRODUCT($OL$7:$PC$7,$OL$10:$PC$10)*SUMPRODUCT($OF$10:$OI$10,$OF$15:$OI$15)+SUMPRODUCT($OL$7:$PC$7,$OL$11:$PC$11)*SUMPRODUCT($OF$11:$OI$11,$OF$15:$OI$15),"")</f>
        <v/>
      </c>
      <c r="DD15" s="19" t="str">
        <f t="array" ref="DD15">IF(DD$7="1",DD144/3.6-PRODUCT(DD9,INDEX($OL$1:$PC$19,15,MATCH(DD$2&amp;DD$6,INDEX($OL$1:$PC$19,2,)&amp;INDEX($OL$1:$PC$19,6,),0)))+DD9*SUMPRODUCT($OL$7:$PC$7,$OL$15:$PC$15)-DD$12*INDEX($OF$1:$OK$19,15,MATCH(DD13,$OF$1:$OK$1,0))+DD9*SUMPRODUCT($OL$7:$PC$7,$OL$10:$PC$10)*SUMPRODUCT($OF$10:$OI$10,$OF$15:$OI$15)+SUMPRODUCT($OL$7:$PC$7,$OL$11:$PC$11)*SUMPRODUCT($OF$11:$OI$11,$OF$15:$OI$15),"")</f>
        <v/>
      </c>
      <c r="DE15" s="19" t="str">
        <f t="array" ref="DE15">IF(DE$7="1",DE144/3.6-PRODUCT(DE9,INDEX($OL$1:$PC$19,15,MATCH(DE$2&amp;DE$6,INDEX($OL$1:$PC$19,2,)&amp;INDEX($OL$1:$PC$19,6,),0)))+DE9*SUMPRODUCT($OL$7:$PC$7,$OL$15:$PC$15)-DE$12*INDEX($OF$1:$OK$19,15,MATCH(DE13,$OF$1:$OK$1,0))+DE9*SUMPRODUCT($OL$7:$PC$7,$OL$10:$PC$10)*SUMPRODUCT($OF$10:$OI$10,$OF$15:$OI$15)+SUMPRODUCT($OL$7:$PC$7,$OL$11:$PC$11)*SUMPRODUCT($OF$11:$OI$11,$OF$15:$OI$15),"")</f>
        <v/>
      </c>
      <c r="DF15" s="19" t="str">
        <f t="array" ref="DF15">IF(DF$7="1",DF144/3.6-PRODUCT(DF9,INDEX($OL$1:$PC$19,15,MATCH(DF$2&amp;DF$6,INDEX($OL$1:$PC$19,2,)&amp;INDEX($OL$1:$PC$19,6,),0)))+DF9*SUMPRODUCT($OL$7:$PC$7,$OL$15:$PC$15)-DF$12*INDEX($OF$1:$OK$19,15,MATCH(DF13,$OF$1:$OK$1,0))+DF9*SUMPRODUCT($OL$7:$PC$7,$OL$10:$PC$10)*SUMPRODUCT($OF$10:$OI$10,$OF$15:$OI$15)+SUMPRODUCT($OL$7:$PC$7,$OL$11:$PC$11)*SUMPRODUCT($OF$11:$OI$11,$OF$15:$OI$15),"")</f>
        <v/>
      </c>
      <c r="DG15" s="19" t="str">
        <f t="array" ref="DG15">IF(DG$7="1",DG144/3.6-PRODUCT(DG9,INDEX($OL$1:$PC$19,15,MATCH(DG$2&amp;DG$6,INDEX($OL$1:$PC$19,2,)&amp;INDEX($OL$1:$PC$19,6,),0)))+DG9*SUMPRODUCT($OL$7:$PC$7,$OL$15:$PC$15)-DG$12*INDEX($OF$1:$OK$19,15,MATCH(DG13,$OF$1:$OK$1,0))+DG9*SUMPRODUCT($OL$7:$PC$7,$OL$10:$PC$10)*SUMPRODUCT($OF$10:$OI$10,$OF$15:$OI$15)+SUMPRODUCT($OL$7:$PC$7,$OL$11:$PC$11)*SUMPRODUCT($OF$11:$OI$11,$OF$15:$OI$15),"")</f>
        <v/>
      </c>
      <c r="DH15" s="19" t="str">
        <f t="array" ref="DH15">IF(DH$7="1",DH144/3.6-PRODUCT(DH9,INDEX($OL$1:$PC$19,15,MATCH(DH$2&amp;DH$6,INDEX($OL$1:$PC$19,2,)&amp;INDEX($OL$1:$PC$19,6,),0)))+DH9*SUMPRODUCT($OL$7:$PC$7,$OL$15:$PC$15)-DH$12*INDEX($OF$1:$OK$19,15,MATCH(DH13,$OF$1:$OK$1,0))+DH9*SUMPRODUCT($OL$7:$PC$7,$OL$10:$PC$10)*SUMPRODUCT($OF$10:$OI$10,$OF$15:$OI$15)+SUMPRODUCT($OL$7:$PC$7,$OL$11:$PC$11)*SUMPRODUCT($OF$11:$OI$11,$OF$15:$OI$15),"")</f>
        <v/>
      </c>
      <c r="DI15" s="19" t="str">
        <f t="array" ref="DI15">IF(DI$7="1",DI144/3.6-PRODUCT(DI9,INDEX($OL$1:$PC$19,15,MATCH(DI$2&amp;DI$6,INDEX($OL$1:$PC$19,2,)&amp;INDEX($OL$1:$PC$19,6,),0)))+DI9*SUMPRODUCT($OL$7:$PC$7,$OL$15:$PC$15)-DI$12*INDEX($OF$1:$OK$19,15,MATCH(DI13,$OF$1:$OK$1,0))+DI9*SUMPRODUCT($OL$7:$PC$7,$OL$10:$PC$10)*SUMPRODUCT($OF$10:$OI$10,$OF$15:$OI$15)+SUMPRODUCT($OL$7:$PC$7,$OL$11:$PC$11)*SUMPRODUCT($OF$11:$OI$11,$OF$15:$OI$15),"")</f>
        <v/>
      </c>
      <c r="DJ15" s="19" t="str">
        <f t="array" ref="DJ15">IF(DJ$7="1",DJ144/3.6-PRODUCT(DJ9,INDEX($OL$1:$PC$19,15,MATCH(DJ$2&amp;DJ$6,INDEX($OL$1:$PC$19,2,)&amp;INDEX($OL$1:$PC$19,6,),0)))+DJ9*SUMPRODUCT($OL$7:$PC$7,$OL$15:$PC$15)-DJ$12*INDEX($OF$1:$OK$19,15,MATCH(DJ13,$OF$1:$OK$1,0))+DJ9*SUMPRODUCT($OL$7:$PC$7,$OL$10:$PC$10)*SUMPRODUCT($OF$10:$OI$10,$OF$15:$OI$15)+SUMPRODUCT($OL$7:$PC$7,$OL$11:$PC$11)*SUMPRODUCT($OF$11:$OI$11,$OF$15:$OI$15),"")</f>
        <v/>
      </c>
      <c r="DK15" s="19" t="str">
        <f t="array" ref="DK15">IF(DK$7="1",DK144/3.6-PRODUCT(DK9,INDEX($OL$1:$PC$19,15,MATCH(DK$2&amp;DK$6,INDEX($OL$1:$PC$19,2,)&amp;INDEX($OL$1:$PC$19,6,),0)))+DK9*SUMPRODUCT($OL$7:$PC$7,$OL$15:$PC$15)-DK$12*INDEX($OF$1:$OK$19,15,MATCH(DK13,$OF$1:$OK$1,0))+DK9*SUMPRODUCT($OL$7:$PC$7,$OL$10:$PC$10)*SUMPRODUCT($OF$10:$OI$10,$OF$15:$OI$15)+SUMPRODUCT($OL$7:$PC$7,$OL$11:$PC$11)*SUMPRODUCT($OF$11:$OI$11,$OF$15:$OI$15),"")</f>
        <v/>
      </c>
      <c r="DL15" s="19" t="str">
        <f t="array" ref="DL15">IF(DL$7="1",DL144/3.6-PRODUCT(DL9,INDEX($OL$1:$PC$19,15,MATCH(DL$2&amp;DL$6,INDEX($OL$1:$PC$19,2,)&amp;INDEX($OL$1:$PC$19,6,),0)))+DL9*SUMPRODUCT($OL$7:$PC$7,$OL$15:$PC$15)-DL$12*INDEX($OF$1:$OK$19,15,MATCH(DL13,$OF$1:$OK$1,0))+DL9*SUMPRODUCT($OL$7:$PC$7,$OL$10:$PC$10)*SUMPRODUCT($OF$10:$OI$10,$OF$15:$OI$15)+SUMPRODUCT($OL$7:$PC$7,$OL$11:$PC$11)*SUMPRODUCT($OF$11:$OI$11,$OF$15:$OI$15),"")</f>
        <v/>
      </c>
      <c r="DM15" s="19" t="str">
        <f t="array" ref="DM15">IF(DM$7="1",DM144/3.6-PRODUCT(DM9,INDEX($OL$1:$PC$19,15,MATCH(DM$2&amp;DM$6,INDEX($OL$1:$PC$19,2,)&amp;INDEX($OL$1:$PC$19,6,),0)))+DM9*SUMPRODUCT($OL$7:$PC$7,$OL$15:$PC$15)-DM$12*INDEX($OF$1:$OK$19,15,MATCH(DM13,$OF$1:$OK$1,0))+DM9*SUMPRODUCT($OL$7:$PC$7,$OL$10:$PC$10)*SUMPRODUCT($OF$10:$OI$10,$OF$15:$OI$15)+SUMPRODUCT($OL$7:$PC$7,$OL$11:$PC$11)*SUMPRODUCT($OF$11:$OI$11,$OF$15:$OI$15),"")</f>
        <v/>
      </c>
      <c r="DN15" s="19" t="str">
        <f t="array" ref="DN15">IF(DN$7="1",DN144/3.6-PRODUCT(DN9,INDEX($OL$1:$PC$19,15,MATCH(DN$2&amp;DN$6,INDEX($OL$1:$PC$19,2,)&amp;INDEX($OL$1:$PC$19,6,),0)))+DN9*SUMPRODUCT($OL$7:$PC$7,$OL$15:$PC$15)-DN$12*INDEX($OF$1:$OK$19,15,MATCH(DN13,$OF$1:$OK$1,0))+DN9*SUMPRODUCT($OL$7:$PC$7,$OL$10:$PC$10)*SUMPRODUCT($OF$10:$OI$10,$OF$15:$OI$15)+SUMPRODUCT($OL$7:$PC$7,$OL$11:$PC$11)*SUMPRODUCT($OF$11:$OI$11,$OF$15:$OI$15),"")</f>
        <v/>
      </c>
      <c r="DO15" s="19" t="str">
        <f t="array" ref="DO15">IF(DO$7="1",DO144/3.6-PRODUCT(DO9,INDEX($OL$1:$PC$19,15,MATCH(DO$2&amp;DO$6,INDEX($OL$1:$PC$19,2,)&amp;INDEX($OL$1:$PC$19,6,),0)))+DO9*SUMPRODUCT($OL$7:$PC$7,$OL$15:$PC$15)-DO$12*INDEX($OF$1:$OK$19,15,MATCH(DO13,$OF$1:$OK$1,0))+DO9*SUMPRODUCT($OL$7:$PC$7,$OL$10:$PC$10)*SUMPRODUCT($OF$10:$OI$10,$OF$15:$OI$15)+SUMPRODUCT($OL$7:$PC$7,$OL$11:$PC$11)*SUMPRODUCT($OF$11:$OI$11,$OF$15:$OI$15),"")</f>
        <v/>
      </c>
      <c r="DP15" s="19" t="str">
        <f t="array" ref="DP15">IF(DP$7="1",DP144/3.6-PRODUCT(DP9,INDEX($OL$1:$PC$19,15,MATCH(DP$2&amp;DP$6,INDEX($OL$1:$PC$19,2,)&amp;INDEX($OL$1:$PC$19,6,),0)))+DP9*SUMPRODUCT($OL$7:$PC$7,$OL$15:$PC$15)-DP$12*INDEX($OF$1:$OK$19,15,MATCH(DP13,$OF$1:$OK$1,0))+DP9*SUMPRODUCT($OL$7:$PC$7,$OL$10:$PC$10)*SUMPRODUCT($OF$10:$OI$10,$OF$15:$OI$15)+SUMPRODUCT($OL$7:$PC$7,$OL$11:$PC$11)*SUMPRODUCT($OF$11:$OI$11,$OF$15:$OI$15),"")</f>
        <v/>
      </c>
      <c r="DQ15" s="19" t="str">
        <f t="array" ref="DQ15">IF(DQ$7="1",DQ144/3.6-PRODUCT(DQ9,INDEX($OL$1:$PC$19,15,MATCH(DQ$2&amp;DQ$6,INDEX($OL$1:$PC$19,2,)&amp;INDEX($OL$1:$PC$19,6,),0)))+DQ9*SUMPRODUCT($OL$7:$PC$7,$OL$15:$PC$15)-DQ$12*INDEX($OF$1:$OK$19,15,MATCH(DQ13,$OF$1:$OK$1,0))+DQ9*SUMPRODUCT($OL$7:$PC$7,$OL$10:$PC$10)*SUMPRODUCT($OF$10:$OI$10,$OF$15:$OI$15)+SUMPRODUCT($OL$7:$PC$7,$OL$11:$PC$11)*SUMPRODUCT($OF$11:$OI$11,$OF$15:$OI$15),"")</f>
        <v/>
      </c>
      <c r="DR15" s="19" t="str">
        <f t="array" ref="DR15">IF(DR$7="1",DR144/3.6-PRODUCT(DR9,INDEX($OL$1:$PC$19,15,MATCH(DR$2&amp;DR$6,INDEX($OL$1:$PC$19,2,)&amp;INDEX($OL$1:$PC$19,6,),0)))+DR9*SUMPRODUCT($OL$7:$PC$7,$OL$15:$PC$15)-DR$12*INDEX($OF$1:$OK$19,15,MATCH(DR13,$OF$1:$OK$1,0))+DR9*SUMPRODUCT($OL$7:$PC$7,$OL$10:$PC$10)*SUMPRODUCT($OF$10:$OI$10,$OF$15:$OI$15)+SUMPRODUCT($OL$7:$PC$7,$OL$11:$PC$11)*SUMPRODUCT($OF$11:$OI$11,$OF$15:$OI$15),"")</f>
        <v/>
      </c>
      <c r="DS15" s="19" t="str">
        <f t="array" ref="DS15">IF(DS$7="1",DS144/3.6-PRODUCT(DS9,INDEX($OL$1:$PC$19,15,MATCH(DS$2&amp;DS$6,INDEX($OL$1:$PC$19,2,)&amp;INDEX($OL$1:$PC$19,6,),0)))+DS9*SUMPRODUCT($OL$7:$PC$7,$OL$15:$PC$15)-DS$12*INDEX($OF$1:$OK$19,15,MATCH(DS13,$OF$1:$OK$1,0))+DS9*SUMPRODUCT($OL$7:$PC$7,$OL$10:$PC$10)*SUMPRODUCT($OF$10:$OI$10,$OF$15:$OI$15)+SUMPRODUCT($OL$7:$PC$7,$OL$11:$PC$11)*SUMPRODUCT($OF$11:$OI$11,$OF$15:$OI$15),"")</f>
        <v/>
      </c>
      <c r="DT15" s="19" t="str">
        <f t="array" ref="DT15">IF(DT$7="1",DT144/3.6-PRODUCT(DT9,INDEX($OL$1:$PC$19,15,MATCH(DT$2&amp;DT$6,INDEX($OL$1:$PC$19,2,)&amp;INDEX($OL$1:$PC$19,6,),0)))+DT9*SUMPRODUCT($OL$7:$PC$7,$OL$15:$PC$15)-DT$12*INDEX($OF$1:$OK$19,15,MATCH(DT13,$OF$1:$OK$1,0))+DT9*SUMPRODUCT($OL$7:$PC$7,$OL$10:$PC$10)*SUMPRODUCT($OF$10:$OI$10,$OF$15:$OI$15)+SUMPRODUCT($OL$7:$PC$7,$OL$11:$PC$11)*SUMPRODUCT($OF$11:$OI$11,$OF$15:$OI$15),"")</f>
        <v/>
      </c>
      <c r="DU15" s="19" t="str">
        <f t="array" ref="DU15">IF(DU$7="1",DU144/3.6-PRODUCT(DU9,INDEX($OL$1:$PC$19,15,MATCH(DU$2&amp;DU$6,INDEX($OL$1:$PC$19,2,)&amp;INDEX($OL$1:$PC$19,6,),0)))+DU9*SUMPRODUCT($OL$7:$PC$7,$OL$15:$PC$15)-DU$12*INDEX($OF$1:$OK$19,15,MATCH(DU13,$OF$1:$OK$1,0))+DU9*SUMPRODUCT($OL$7:$PC$7,$OL$10:$PC$10)*SUMPRODUCT($OF$10:$OI$10,$OF$15:$OI$15)+SUMPRODUCT($OL$7:$PC$7,$OL$11:$PC$11)*SUMPRODUCT($OF$11:$OI$11,$OF$15:$OI$15),"")</f>
        <v/>
      </c>
      <c r="DV15" s="19" t="str">
        <f t="array" ref="DV15">IF(DV$7="1",DV144/3.6-PRODUCT(DV9,INDEX($OL$1:$PC$19,15,MATCH(DV$2&amp;DV$6,INDEX($OL$1:$PC$19,2,)&amp;INDEX($OL$1:$PC$19,6,),0)))+DV9*SUMPRODUCT($OL$7:$PC$7,$OL$15:$PC$15)-DV$12*INDEX($OF$1:$OK$19,15,MATCH(DV13,$OF$1:$OK$1,0))+DV9*SUMPRODUCT($OL$7:$PC$7,$OL$10:$PC$10)*SUMPRODUCT($OF$10:$OI$10,$OF$15:$OI$15)+SUMPRODUCT($OL$7:$PC$7,$OL$11:$PC$11)*SUMPRODUCT($OF$11:$OI$11,$OF$15:$OI$15),"")</f>
        <v/>
      </c>
      <c r="DW15" s="19" t="str">
        <f t="array" ref="DW15">IF(DW$7="1",DW144/3.6-PRODUCT(DW9,INDEX($OL$1:$PC$19,15,MATCH(DW$2&amp;DW$6,INDEX($OL$1:$PC$19,2,)&amp;INDEX($OL$1:$PC$19,6,),0)))+DW9*SUMPRODUCT($OL$7:$PC$7,$OL$15:$PC$15)-DW$12*INDEX($OF$1:$OK$19,15,MATCH(DW13,$OF$1:$OK$1,0))+DW9*SUMPRODUCT($OL$7:$PC$7,$OL$10:$PC$10)*SUMPRODUCT($OF$10:$OI$10,$OF$15:$OI$15)+SUMPRODUCT($OL$7:$PC$7,$OL$11:$PC$11)*SUMPRODUCT($OF$11:$OI$11,$OF$15:$OI$15),"")</f>
        <v/>
      </c>
      <c r="DX15" s="19" t="str">
        <f t="array" ref="DX15">IF(DX$7="1",DX144/3.6-PRODUCT(DX9,INDEX($OL$1:$PC$19,15,MATCH(DX$2&amp;DX$6,INDEX($OL$1:$PC$19,2,)&amp;INDEX($OL$1:$PC$19,6,),0)))+DX9*SUMPRODUCT($OL$7:$PC$7,$OL$15:$PC$15)-DX$12*INDEX($OF$1:$OK$19,15,MATCH(DX13,$OF$1:$OK$1,0))+DX9*SUMPRODUCT($OL$7:$PC$7,$OL$10:$PC$10)*SUMPRODUCT($OF$10:$OI$10,$OF$15:$OI$15)+SUMPRODUCT($OL$7:$PC$7,$OL$11:$PC$11)*SUMPRODUCT($OF$11:$OI$11,$OF$15:$OI$15),"")</f>
        <v/>
      </c>
      <c r="DY15" s="19" t="str">
        <f t="array" ref="DY15">IF(DY$7="1",DY144/3.6-PRODUCT(DY9,INDEX($OL$1:$PC$19,15,MATCH(DY$2&amp;DY$6,INDEX($OL$1:$PC$19,2,)&amp;INDEX($OL$1:$PC$19,6,),0)))+DY9*SUMPRODUCT($OL$7:$PC$7,$OL$15:$PC$15)-DY$12*INDEX($OF$1:$OK$19,15,MATCH(DY13,$OF$1:$OK$1,0))+DY9*SUMPRODUCT($OL$7:$PC$7,$OL$10:$PC$10)*SUMPRODUCT($OF$10:$OI$10,$OF$15:$OI$15)+SUMPRODUCT($OL$7:$PC$7,$OL$11:$PC$11)*SUMPRODUCT($OF$11:$OI$11,$OF$15:$OI$15),"")</f>
        <v/>
      </c>
      <c r="DZ15" s="19" t="str">
        <f t="array" ref="DZ15">IF(DZ$7="1",DZ144/3.6-PRODUCT(DZ9,INDEX($OL$1:$PC$19,15,MATCH(DZ$2&amp;DZ$6,INDEX($OL$1:$PC$19,2,)&amp;INDEX($OL$1:$PC$19,6,),0)))+DZ9*SUMPRODUCT($OL$7:$PC$7,$OL$15:$PC$15)-DZ$12*INDEX($OF$1:$OK$19,15,MATCH(DZ13,$OF$1:$OK$1,0))+DZ9*SUMPRODUCT($OL$7:$PC$7,$OL$10:$PC$10)*SUMPRODUCT($OF$10:$OI$10,$OF$15:$OI$15)+SUMPRODUCT($OL$7:$PC$7,$OL$11:$PC$11)*SUMPRODUCT($OF$11:$OI$11,$OF$15:$OI$15),"")</f>
        <v/>
      </c>
      <c r="EA15" s="19" t="str">
        <f t="array" ref="EA15">IF(EA$7="1",EA144/3.6-PRODUCT(EA9,INDEX($OL$1:$PC$19,15,MATCH(EA$2&amp;EA$6,INDEX($OL$1:$PC$19,2,)&amp;INDEX($OL$1:$PC$19,6,),0)))+EA9*SUMPRODUCT($OL$7:$PC$7,$OL$15:$PC$15)-EA$12*INDEX($OF$1:$OK$19,15,MATCH(EA13,$OF$1:$OK$1,0))+EA9*SUMPRODUCT($OL$7:$PC$7,$OL$10:$PC$10)*SUMPRODUCT($OF$10:$OI$10,$OF$15:$OI$15)+SUMPRODUCT($OL$7:$PC$7,$OL$11:$PC$11)*SUMPRODUCT($OF$11:$OI$11,$OF$15:$OI$15),"")</f>
        <v/>
      </c>
      <c r="EB15" s="19" t="str">
        <f t="array" ref="EB15">IF(EB$7="1",EB144/3.6-PRODUCT(EB9,INDEX($OL$1:$PC$19,15,MATCH(EB$2&amp;EB$6,INDEX($OL$1:$PC$19,2,)&amp;INDEX($OL$1:$PC$19,6,),0)))+EB9*SUMPRODUCT($OL$7:$PC$7,$OL$15:$PC$15)-EB$12*INDEX($OF$1:$OK$19,15,MATCH(EB13,$OF$1:$OK$1,0))+EB9*SUMPRODUCT($OL$7:$PC$7,$OL$10:$PC$10)*SUMPRODUCT($OF$10:$OI$10,$OF$15:$OI$15)+SUMPRODUCT($OL$7:$PC$7,$OL$11:$PC$11)*SUMPRODUCT($OF$11:$OI$11,$OF$15:$OI$15),"")</f>
        <v/>
      </c>
      <c r="EC15" s="19" t="str">
        <f t="array" ref="EC15">IF(EC$7="1",EC144/3.6-PRODUCT(EC9,INDEX($OL$1:$PC$19,15,MATCH(EC$2&amp;EC$6,INDEX($OL$1:$PC$19,2,)&amp;INDEX($OL$1:$PC$19,6,),0)))+EC9*SUMPRODUCT($OL$7:$PC$7,$OL$15:$PC$15)-EC$12*INDEX($OF$1:$OK$19,15,MATCH(EC13,$OF$1:$OK$1,0))+EC9*SUMPRODUCT($OL$7:$PC$7,$OL$10:$PC$10)*SUMPRODUCT($OF$10:$OI$10,$OF$15:$OI$15)+SUMPRODUCT($OL$7:$PC$7,$OL$11:$PC$11)*SUMPRODUCT($OF$11:$OI$11,$OF$15:$OI$15),"")</f>
        <v/>
      </c>
      <c r="ED15" s="19" t="str">
        <f t="array" ref="ED15">IF(ED$7="1",ED144/3.6-PRODUCT(ED9,INDEX($OL$1:$PC$19,15,MATCH(ED$2&amp;ED$6,INDEX($OL$1:$PC$19,2,)&amp;INDEX($OL$1:$PC$19,6,),0)))+ED9*SUMPRODUCT($OL$7:$PC$7,$OL$15:$PC$15)-ED$12*INDEX($OF$1:$OK$19,15,MATCH(ED13,$OF$1:$OK$1,0))+ED9*SUMPRODUCT($OL$7:$PC$7,$OL$10:$PC$10)*SUMPRODUCT($OF$10:$OI$10,$OF$15:$OI$15)+SUMPRODUCT($OL$7:$PC$7,$OL$11:$PC$11)*SUMPRODUCT($OF$11:$OI$11,$OF$15:$OI$15),"")</f>
        <v/>
      </c>
      <c r="EE15" s="19" t="str">
        <f t="array" ref="EE15">IF(EE$7="1",EE144/3.6-PRODUCT(EE9,INDEX($OL$1:$PC$19,15,MATCH(EE$2&amp;EE$6,INDEX($OL$1:$PC$19,2,)&amp;INDEX($OL$1:$PC$19,6,),0)))+EE9*SUMPRODUCT($OL$7:$PC$7,$OL$15:$PC$15)-EE$12*INDEX($OF$1:$OK$19,15,MATCH(EE13,$OF$1:$OK$1,0))+EE9*SUMPRODUCT($OL$7:$PC$7,$OL$10:$PC$10)*SUMPRODUCT($OF$10:$OI$10,$OF$15:$OI$15)+SUMPRODUCT($OL$7:$PC$7,$OL$11:$PC$11)*SUMPRODUCT($OF$11:$OI$11,$OF$15:$OI$15),"")</f>
        <v/>
      </c>
      <c r="EF15" s="19" t="str">
        <f t="array" ref="EF15">IF(EF$7="1",EF144/3.6-PRODUCT(EF9,INDEX($OL$1:$PC$19,15,MATCH(EF$2&amp;EF$6,INDEX($OL$1:$PC$19,2,)&amp;INDEX($OL$1:$PC$19,6,),0)))+EF9*SUMPRODUCT($OL$7:$PC$7,$OL$15:$PC$15)-EF$12*INDEX($OF$1:$OK$19,15,MATCH(EF13,$OF$1:$OK$1,0))+EF9*SUMPRODUCT($OL$7:$PC$7,$OL$10:$PC$10)*SUMPRODUCT($OF$10:$OI$10,$OF$15:$OI$15)+SUMPRODUCT($OL$7:$PC$7,$OL$11:$PC$11)*SUMPRODUCT($OF$11:$OI$11,$OF$15:$OI$15),"")</f>
        <v/>
      </c>
      <c r="EG15" s="19" t="str">
        <f t="array" ref="EG15">IF(EG$7="1",EG144/3.6-PRODUCT(EG9,INDEX($OL$1:$PC$19,15,MATCH(EG$2&amp;EG$6,INDEX($OL$1:$PC$19,2,)&amp;INDEX($OL$1:$PC$19,6,),0)))+EG9*SUMPRODUCT($OL$7:$PC$7,$OL$15:$PC$15)-EG$12*INDEX($OF$1:$OK$19,15,MATCH(EG13,$OF$1:$OK$1,0))+EG9*SUMPRODUCT($OL$7:$PC$7,$OL$10:$PC$10)*SUMPRODUCT($OF$10:$OI$10,$OF$15:$OI$15)+SUMPRODUCT($OL$7:$PC$7,$OL$11:$PC$11)*SUMPRODUCT($OF$11:$OI$11,$OF$15:$OI$15),"")</f>
        <v/>
      </c>
      <c r="EH15" s="19" t="str">
        <f t="array" ref="EH15">IF(EH$7="1",EH144/3.6-PRODUCT(EH9,INDEX($OL$1:$PC$19,15,MATCH(EH$2&amp;EH$6,INDEX($OL$1:$PC$19,2,)&amp;INDEX($OL$1:$PC$19,6,),0)))+EH9*SUMPRODUCT($OL$7:$PC$7,$OL$15:$PC$15)-EH$12*INDEX($OF$1:$OK$19,15,MATCH(EH13,$OF$1:$OK$1,0))+EH9*SUMPRODUCT($OL$7:$PC$7,$OL$10:$PC$10)*SUMPRODUCT($OF$10:$OI$10,$OF$15:$OI$15)+SUMPRODUCT($OL$7:$PC$7,$OL$11:$PC$11)*SUMPRODUCT($OF$11:$OI$11,$OF$15:$OI$15),"")</f>
        <v/>
      </c>
      <c r="EI15" s="19" t="str">
        <f t="array" ref="EI15">IF(EI$7="1",EI144/3.6-PRODUCT(EI9,INDEX($OL$1:$PC$19,15,MATCH(EI$2&amp;EI$6,INDEX($OL$1:$PC$19,2,)&amp;INDEX($OL$1:$PC$19,6,),0)))+EI9*SUMPRODUCT($OL$7:$PC$7,$OL$15:$PC$15)-EI$12*INDEX($OF$1:$OK$19,15,MATCH(EI13,$OF$1:$OK$1,0))+EI9*SUMPRODUCT($OL$7:$PC$7,$OL$10:$PC$10)*SUMPRODUCT($OF$10:$OI$10,$OF$15:$OI$15)+SUMPRODUCT($OL$7:$PC$7,$OL$11:$PC$11)*SUMPRODUCT($OF$11:$OI$11,$OF$15:$OI$15),"")</f>
        <v/>
      </c>
      <c r="EJ15" s="19" t="str">
        <f t="array" ref="EJ15">IF(EJ$7="1",EJ144/3.6-PRODUCT(EJ9,INDEX($OL$1:$PC$19,15,MATCH(EJ$2&amp;EJ$6,INDEX($OL$1:$PC$19,2,)&amp;INDEX($OL$1:$PC$19,6,),0)))+EJ9*SUMPRODUCT($OL$7:$PC$7,$OL$15:$PC$15)-EJ$12*INDEX($OF$1:$OK$19,15,MATCH(EJ13,$OF$1:$OK$1,0))+EJ9*SUMPRODUCT($OL$7:$PC$7,$OL$10:$PC$10)*SUMPRODUCT($OF$10:$OI$10,$OF$15:$OI$15)+SUMPRODUCT($OL$7:$PC$7,$OL$11:$PC$11)*SUMPRODUCT($OF$11:$OI$11,$OF$15:$OI$15),"")</f>
        <v/>
      </c>
      <c r="EK15" s="19" t="str">
        <f t="array" ref="EK15">IF(EK$7="1",EK144/3.6-PRODUCT(EK9,INDEX($OL$1:$PC$19,15,MATCH(EK$2&amp;EK$6,INDEX($OL$1:$PC$19,2,)&amp;INDEX($OL$1:$PC$19,6,),0)))+EK9*SUMPRODUCT($OL$7:$PC$7,$OL$15:$PC$15)-EK$12*INDEX($OF$1:$OK$19,15,MATCH(EK13,$OF$1:$OK$1,0))+EK9*SUMPRODUCT($OL$7:$PC$7,$OL$10:$PC$10)*SUMPRODUCT($OF$10:$OI$10,$OF$15:$OI$15)+SUMPRODUCT($OL$7:$PC$7,$OL$11:$PC$11)*SUMPRODUCT($OF$11:$OI$11,$OF$15:$OI$15),"")</f>
        <v/>
      </c>
      <c r="EL15" s="19" t="str">
        <f t="array" ref="EL15">IF(EL$7="1",EL144/3.6-PRODUCT(EL9,INDEX($OL$1:$PC$19,15,MATCH(EL$2&amp;EL$6,INDEX($OL$1:$PC$19,2,)&amp;INDEX($OL$1:$PC$19,6,),0)))+EL9*SUMPRODUCT($OL$7:$PC$7,$OL$15:$PC$15)-EL$12*INDEX($OF$1:$OK$19,15,MATCH(EL13,$OF$1:$OK$1,0))+EL9*SUMPRODUCT($OL$7:$PC$7,$OL$10:$PC$10)*SUMPRODUCT($OF$10:$OI$10,$OF$15:$OI$15)+SUMPRODUCT($OL$7:$PC$7,$OL$11:$PC$11)*SUMPRODUCT($OF$11:$OI$11,$OF$15:$OI$15),"")</f>
        <v/>
      </c>
      <c r="EM15" s="19" t="str">
        <f t="array" ref="EM15">IF(EM$7="1",EM144/3.6-PRODUCT(EM9,INDEX($OL$1:$PC$19,15,MATCH(EM$2&amp;EM$6,INDEX($OL$1:$PC$19,2,)&amp;INDEX($OL$1:$PC$19,6,),0)))+EM9*SUMPRODUCT($OL$7:$PC$7,$OL$15:$PC$15)-EM$12*INDEX($OF$1:$OK$19,15,MATCH(EM13,$OF$1:$OK$1,0))+EM9*SUMPRODUCT($OL$7:$PC$7,$OL$10:$PC$10)*SUMPRODUCT($OF$10:$OI$10,$OF$15:$OI$15)+SUMPRODUCT($OL$7:$PC$7,$OL$11:$PC$11)*SUMPRODUCT($OF$11:$OI$11,$OF$15:$OI$15),"")</f>
        <v/>
      </c>
      <c r="EN15" s="19" t="str">
        <f t="array" ref="EN15">IF(EN$7="1",EN144/3.6-PRODUCT(EN9,INDEX($OL$1:$PC$19,15,MATCH(EN$2&amp;EN$6,INDEX($OL$1:$PC$19,2,)&amp;INDEX($OL$1:$PC$19,6,),0)))+EN9*SUMPRODUCT($OL$7:$PC$7,$OL$15:$PC$15)-EN$12*INDEX($OF$1:$OK$19,15,MATCH(EN13,$OF$1:$OK$1,0))+EN9*SUMPRODUCT($OL$7:$PC$7,$OL$10:$PC$10)*SUMPRODUCT($OF$10:$OI$10,$OF$15:$OI$15)+SUMPRODUCT($OL$7:$PC$7,$OL$11:$PC$11)*SUMPRODUCT($OF$11:$OI$11,$OF$15:$OI$15),"")</f>
        <v/>
      </c>
      <c r="EO15" s="19" t="str">
        <f t="array" ref="EO15">IF(EO$7="1",EO144/3.6-PRODUCT(EO9,INDEX($OL$1:$PC$19,15,MATCH(EO$2&amp;EO$6,INDEX($OL$1:$PC$19,2,)&amp;INDEX($OL$1:$PC$19,6,),0)))+EO9*SUMPRODUCT($OL$7:$PC$7,$OL$15:$PC$15)-EO$12*INDEX($OF$1:$OK$19,15,MATCH(EO13,$OF$1:$OK$1,0))+EO9*SUMPRODUCT($OL$7:$PC$7,$OL$10:$PC$10)*SUMPRODUCT($OF$10:$OI$10,$OF$15:$OI$15)+SUMPRODUCT($OL$7:$PC$7,$OL$11:$PC$11)*SUMPRODUCT($OF$11:$OI$11,$OF$15:$OI$15),"")</f>
        <v/>
      </c>
      <c r="EP15" s="19" t="str">
        <f t="array" ref="EP15">IF(EP$7="1",EP144/3.6-PRODUCT(EP9,INDEX($OL$1:$PC$19,15,MATCH(EP$2&amp;EP$6,INDEX($OL$1:$PC$19,2,)&amp;INDEX($OL$1:$PC$19,6,),0)))+EP9*SUMPRODUCT($OL$7:$PC$7,$OL$15:$PC$15)-EP$12*INDEX($OF$1:$OK$19,15,MATCH(EP13,$OF$1:$OK$1,0))+EP9*SUMPRODUCT($OL$7:$PC$7,$OL$10:$PC$10)*SUMPRODUCT($OF$10:$OI$10,$OF$15:$OI$15)+SUMPRODUCT($OL$7:$PC$7,$OL$11:$PC$11)*SUMPRODUCT($OF$11:$OI$11,$OF$15:$OI$15),"")</f>
        <v/>
      </c>
      <c r="EQ15" s="19" t="str">
        <f t="array" ref="EQ15">IF(EQ$7="1",EQ144/3.6-PRODUCT(EQ9,INDEX($OL$1:$PC$19,15,MATCH(EQ$2&amp;EQ$6,INDEX($OL$1:$PC$19,2,)&amp;INDEX($OL$1:$PC$19,6,),0)))+EQ9*SUMPRODUCT($OL$7:$PC$7,$OL$15:$PC$15)-EQ$12*INDEX($OF$1:$OK$19,15,MATCH(EQ13,$OF$1:$OK$1,0))+EQ9*SUMPRODUCT($OL$7:$PC$7,$OL$10:$PC$10)*SUMPRODUCT($OF$10:$OI$10,$OF$15:$OI$15)+SUMPRODUCT($OL$7:$PC$7,$OL$11:$PC$11)*SUMPRODUCT($OF$11:$OI$11,$OF$15:$OI$15),"")</f>
        <v/>
      </c>
      <c r="ER15" s="19" t="str">
        <f t="array" ref="ER15">IF(ER$7="1",ER144/3.6-PRODUCT(ER9,INDEX($OL$1:$PC$19,15,MATCH(ER$2&amp;ER$6,INDEX($OL$1:$PC$19,2,)&amp;INDEX($OL$1:$PC$19,6,),0)))+ER9*SUMPRODUCT($OL$7:$PC$7,$OL$15:$PC$15)-ER$12*INDEX($OF$1:$OK$19,15,MATCH(ER13,$OF$1:$OK$1,0))+ER9*SUMPRODUCT($OL$7:$PC$7,$OL$10:$PC$10)*SUMPRODUCT($OF$10:$OI$10,$OF$15:$OI$15)+SUMPRODUCT($OL$7:$PC$7,$OL$11:$PC$11)*SUMPRODUCT($OF$11:$OI$11,$OF$15:$OI$15),"")</f>
        <v/>
      </c>
      <c r="ES15" s="19" t="str">
        <f t="array" ref="ES15">IF(ES$7="1",ES144/3.6-PRODUCT(ES9,INDEX($OL$1:$PC$19,15,MATCH(ES$2&amp;ES$6,INDEX($OL$1:$PC$19,2,)&amp;INDEX($OL$1:$PC$19,6,),0)))+ES9*SUMPRODUCT($OL$7:$PC$7,$OL$15:$PC$15)-ES$12*INDEX($OF$1:$OK$19,15,MATCH(ES13,$OF$1:$OK$1,0))+ES9*SUMPRODUCT($OL$7:$PC$7,$OL$10:$PC$10)*SUMPRODUCT($OF$10:$OI$10,$OF$15:$OI$15)+SUMPRODUCT($OL$7:$PC$7,$OL$11:$PC$11)*SUMPRODUCT($OF$11:$OI$11,$OF$15:$OI$15),"")</f>
        <v/>
      </c>
      <c r="ET15" s="19" t="str">
        <f t="array" ref="ET15">IF(ET$7="1",ET144/3.6-PRODUCT(ET9,INDEX($OL$1:$PC$19,15,MATCH(ET$2&amp;ET$6,INDEX($OL$1:$PC$19,2,)&amp;INDEX($OL$1:$PC$19,6,),0)))+ET9*SUMPRODUCT($OL$7:$PC$7,$OL$15:$PC$15)-ET$12*INDEX($OF$1:$OK$19,15,MATCH(ET13,$OF$1:$OK$1,0))+ET9*SUMPRODUCT($OL$7:$PC$7,$OL$10:$PC$10)*SUMPRODUCT($OF$10:$OI$10,$OF$15:$OI$15)+SUMPRODUCT($OL$7:$PC$7,$OL$11:$PC$11)*SUMPRODUCT($OF$11:$OI$11,$OF$15:$OI$15),"")</f>
        <v/>
      </c>
      <c r="EU15" s="19" t="str">
        <f t="array" ref="EU15">IF(EU$7="1",EU144/3.6-PRODUCT(EU9,INDEX($OL$1:$PC$19,15,MATCH(EU$2&amp;EU$6,INDEX($OL$1:$PC$19,2,)&amp;INDEX($OL$1:$PC$19,6,),0)))+EU9*SUMPRODUCT($OL$7:$PC$7,$OL$15:$PC$15)-EU$12*INDEX($OF$1:$OK$19,15,MATCH(EU13,$OF$1:$OK$1,0))+EU9*SUMPRODUCT($OL$7:$PC$7,$OL$10:$PC$10)*SUMPRODUCT($OF$10:$OI$10,$OF$15:$OI$15)+SUMPRODUCT($OL$7:$PC$7,$OL$11:$PC$11)*SUMPRODUCT($OF$11:$OI$11,$OF$15:$OI$15),"")</f>
        <v/>
      </c>
      <c r="EV15" s="19" t="str">
        <f t="array" ref="EV15">IF(EV$7="1",EV144/3.6-PRODUCT(EV9,INDEX($OL$1:$PC$19,15,MATCH(EV$2&amp;EV$6,INDEX($OL$1:$PC$19,2,)&amp;INDEX($OL$1:$PC$19,6,),0)))+EV9*SUMPRODUCT($OL$7:$PC$7,$OL$15:$PC$15)-EV$12*INDEX($OF$1:$OK$19,15,MATCH(EV13,$OF$1:$OK$1,0))+EV9*SUMPRODUCT($OL$7:$PC$7,$OL$10:$PC$10)*SUMPRODUCT($OF$10:$OI$10,$OF$15:$OI$15)+SUMPRODUCT($OL$7:$PC$7,$OL$11:$PC$11)*SUMPRODUCT($OF$11:$OI$11,$OF$15:$OI$15),"")</f>
        <v/>
      </c>
      <c r="EW15" s="19" t="str">
        <f t="array" ref="EW15">IF(EW$7="1",EW144/3.6-PRODUCT(EW9,INDEX($OL$1:$PC$19,15,MATCH(EW$2&amp;EW$6,INDEX($OL$1:$PC$19,2,)&amp;INDEX($OL$1:$PC$19,6,),0)))+EW9*SUMPRODUCT($OL$7:$PC$7,$OL$15:$PC$15)-EW$12*INDEX($OF$1:$OK$19,15,MATCH(EW13,$OF$1:$OK$1,0))+EW9*SUMPRODUCT($OL$7:$PC$7,$OL$10:$PC$10)*SUMPRODUCT($OF$10:$OI$10,$OF$15:$OI$15)+SUMPRODUCT($OL$7:$PC$7,$OL$11:$PC$11)*SUMPRODUCT($OF$11:$OI$11,$OF$15:$OI$15),"")</f>
        <v/>
      </c>
      <c r="EX15" s="19" t="str">
        <f t="array" ref="EX15">IF(EX$7="1",EX144/3.6-PRODUCT(EX9,INDEX($OL$1:$PC$19,15,MATCH(EX$2&amp;EX$6,INDEX($OL$1:$PC$19,2,)&amp;INDEX($OL$1:$PC$19,6,),0)))+EX9*SUMPRODUCT($OL$7:$PC$7,$OL$15:$PC$15)-EX$12*INDEX($OF$1:$OK$19,15,MATCH(EX13,$OF$1:$OK$1,0))+EX9*SUMPRODUCT($OL$7:$PC$7,$OL$10:$PC$10)*SUMPRODUCT($OF$10:$OI$10,$OF$15:$OI$15)+SUMPRODUCT($OL$7:$PC$7,$OL$11:$PC$11)*SUMPRODUCT($OF$11:$OI$11,$OF$15:$OI$15),"")</f>
        <v/>
      </c>
      <c r="EY15" s="19" t="str">
        <f t="array" ref="EY15">IF(EY$7="1",EY144/3.6-PRODUCT(EY9,INDEX($OL$1:$PC$19,15,MATCH(EY$2&amp;EY$6,INDEX($OL$1:$PC$19,2,)&amp;INDEX($OL$1:$PC$19,6,),0)))+EY9*SUMPRODUCT($OL$7:$PC$7,$OL$15:$PC$15)-EY$12*INDEX($OF$1:$OK$19,15,MATCH(EY13,$OF$1:$OK$1,0))+EY9*SUMPRODUCT($OL$7:$PC$7,$OL$10:$PC$10)*SUMPRODUCT($OF$10:$OI$10,$OF$15:$OI$15)+SUMPRODUCT($OL$7:$PC$7,$OL$11:$PC$11)*SUMPRODUCT($OF$11:$OI$11,$OF$15:$OI$15),"")</f>
        <v/>
      </c>
      <c r="EZ15" s="19" t="str">
        <f t="array" ref="EZ15">IF(EZ$7="1",EZ144/3.6-PRODUCT(EZ9,INDEX($OL$1:$PC$19,15,MATCH(EZ$2&amp;EZ$6,INDEX($OL$1:$PC$19,2,)&amp;INDEX($OL$1:$PC$19,6,),0)))+EZ9*SUMPRODUCT($OL$7:$PC$7,$OL$15:$PC$15)-EZ$12*INDEX($OF$1:$OK$19,15,MATCH(EZ13,$OF$1:$OK$1,0))+EZ9*SUMPRODUCT($OL$7:$PC$7,$OL$10:$PC$10)*SUMPRODUCT($OF$10:$OI$10,$OF$15:$OI$15)+SUMPRODUCT($OL$7:$PC$7,$OL$11:$PC$11)*SUMPRODUCT($OF$11:$OI$11,$OF$15:$OI$15),"")</f>
        <v/>
      </c>
      <c r="FA15" s="19" t="str">
        <f t="array" ref="FA15">IF(FA$7="1",FA144/3.6-PRODUCT(FA9,INDEX($OL$1:$PC$19,15,MATCH(FA$2&amp;FA$6,INDEX($OL$1:$PC$19,2,)&amp;INDEX($OL$1:$PC$19,6,),0)))+FA9*SUMPRODUCT($OL$7:$PC$7,$OL$15:$PC$15)-FA$12*INDEX($OF$1:$OK$19,15,MATCH(FA13,$OF$1:$OK$1,0))+FA9*SUMPRODUCT($OL$7:$PC$7,$OL$10:$PC$10)*SUMPRODUCT($OF$10:$OI$10,$OF$15:$OI$15)+SUMPRODUCT($OL$7:$PC$7,$OL$11:$PC$11)*SUMPRODUCT($OF$11:$OI$11,$OF$15:$OI$15),"")</f>
        <v/>
      </c>
      <c r="FB15" s="19" t="str">
        <f t="array" ref="FB15">IF(FB$7="1",FB144/3.6-PRODUCT(FB9,INDEX($OL$1:$PC$19,15,MATCH(FB$2&amp;FB$6,INDEX($OL$1:$PC$19,2,)&amp;INDEX($OL$1:$PC$19,6,),0)))+FB9*SUMPRODUCT($OL$7:$PC$7,$OL$15:$PC$15)-FB$12*INDEX($OF$1:$OK$19,15,MATCH(FB13,$OF$1:$OK$1,0))+FB9*SUMPRODUCT($OL$7:$PC$7,$OL$10:$PC$10)*SUMPRODUCT($OF$10:$OI$10,$OF$15:$OI$15)+SUMPRODUCT($OL$7:$PC$7,$OL$11:$PC$11)*SUMPRODUCT($OF$11:$OI$11,$OF$15:$OI$15),"")</f>
        <v/>
      </c>
      <c r="FC15" s="19" t="str">
        <f t="array" ref="FC15">IF(FC$7="1",FC144/3.6-PRODUCT(FC9,INDEX($OL$1:$PC$19,15,MATCH(FC$2&amp;FC$6,INDEX($OL$1:$PC$19,2,)&amp;INDEX($OL$1:$PC$19,6,),0)))+FC9*SUMPRODUCT($OL$7:$PC$7,$OL$15:$PC$15)-FC$12*INDEX($OF$1:$OK$19,15,MATCH(FC13,$OF$1:$OK$1,0))+FC9*SUMPRODUCT($OL$7:$PC$7,$OL$10:$PC$10)*SUMPRODUCT($OF$10:$OI$10,$OF$15:$OI$15)+SUMPRODUCT($OL$7:$PC$7,$OL$11:$PC$11)*SUMPRODUCT($OF$11:$OI$11,$OF$15:$OI$15),"")</f>
        <v/>
      </c>
      <c r="FD15" s="19" t="str">
        <f t="array" ref="FD15">IF(FD$7="1",FD144/3.6-PRODUCT(FD9,INDEX($OL$1:$PC$19,15,MATCH(FD$2&amp;FD$6,INDEX($OL$1:$PC$19,2,)&amp;INDEX($OL$1:$PC$19,6,),0)))+FD9*SUMPRODUCT($OL$7:$PC$7,$OL$15:$PC$15)-FD$12*INDEX($OF$1:$OK$19,15,MATCH(FD13,$OF$1:$OK$1,0))+FD9*SUMPRODUCT($OL$7:$PC$7,$OL$10:$PC$10)*SUMPRODUCT($OF$10:$OI$10,$OF$15:$OI$15)+SUMPRODUCT($OL$7:$PC$7,$OL$11:$PC$11)*SUMPRODUCT($OF$11:$OI$11,$OF$15:$OI$15),"")</f>
        <v/>
      </c>
      <c r="FE15" s="19" t="str">
        <f t="array" ref="FE15">IF(FE$7="1",FE144/3.6-PRODUCT(FE9,INDEX($OL$1:$PC$19,15,MATCH(FE$2&amp;FE$6,INDEX($OL$1:$PC$19,2,)&amp;INDEX($OL$1:$PC$19,6,),0)))+FE9*SUMPRODUCT($OL$7:$PC$7,$OL$15:$PC$15)-FE$12*INDEX($OF$1:$OK$19,15,MATCH(FE13,$OF$1:$OK$1,0))+FE9*SUMPRODUCT($OL$7:$PC$7,$OL$10:$PC$10)*SUMPRODUCT($OF$10:$OI$10,$OF$15:$OI$15)+SUMPRODUCT($OL$7:$PC$7,$OL$11:$PC$11)*SUMPRODUCT($OF$11:$OI$11,$OF$15:$OI$15),"")</f>
        <v/>
      </c>
      <c r="FF15" s="19" t="str">
        <f t="array" ref="FF15">IF(FF$7="1",FF144/3.6-PRODUCT(FF9,INDEX($OL$1:$PC$19,15,MATCH(FF$2&amp;FF$6,INDEX($OL$1:$PC$19,2,)&amp;INDEX($OL$1:$PC$19,6,),0)))+FF9*SUMPRODUCT($OL$7:$PC$7,$OL$15:$PC$15)-FF$12*INDEX($OF$1:$OK$19,15,MATCH(FF13,$OF$1:$OK$1,0))+FF9*SUMPRODUCT($OL$7:$PC$7,$OL$10:$PC$10)*SUMPRODUCT($OF$10:$OI$10,$OF$15:$OI$15)+SUMPRODUCT($OL$7:$PC$7,$OL$11:$PC$11)*SUMPRODUCT($OF$11:$OI$11,$OF$15:$OI$15),"")</f>
        <v/>
      </c>
      <c r="FG15" s="19" t="str">
        <f t="array" ref="FG15">IF(FG$7="1",FG144/3.6-PRODUCT(FG9,INDEX($OL$1:$PC$19,15,MATCH(FG$2&amp;FG$6,INDEX($OL$1:$PC$19,2,)&amp;INDEX($OL$1:$PC$19,6,),0)))+FG9*SUMPRODUCT($OL$7:$PC$7,$OL$15:$PC$15)-FG$12*INDEX($OF$1:$OK$19,15,MATCH(FG13,$OF$1:$OK$1,0))+FG9*SUMPRODUCT($OL$7:$PC$7,$OL$10:$PC$10)*SUMPRODUCT($OF$10:$OI$10,$OF$15:$OI$15)+SUMPRODUCT($OL$7:$PC$7,$OL$11:$PC$11)*SUMPRODUCT($OF$11:$OI$11,$OF$15:$OI$15),"")</f>
        <v/>
      </c>
      <c r="FH15" s="19" t="str">
        <f t="array" ref="FH15">IF(FH$7="1",FH144/3.6-PRODUCT(FH9,INDEX($OL$1:$PC$19,15,MATCH(FH$2&amp;FH$6,INDEX($OL$1:$PC$19,2,)&amp;INDEX($OL$1:$PC$19,6,),0)))+FH9*SUMPRODUCT($OL$7:$PC$7,$OL$15:$PC$15)-FH$12*INDEX($OF$1:$OK$19,15,MATCH(FH13,$OF$1:$OK$1,0))+FH9*SUMPRODUCT($OL$7:$PC$7,$OL$10:$PC$10)*SUMPRODUCT($OF$10:$OI$10,$OF$15:$OI$15)+SUMPRODUCT($OL$7:$PC$7,$OL$11:$PC$11)*SUMPRODUCT($OF$11:$OI$11,$OF$15:$OI$15),"")</f>
        <v/>
      </c>
      <c r="FI15" s="19" t="str">
        <f t="array" ref="FI15">IF(FI$7="1",FI144/3.6-PRODUCT(FI9,INDEX($OL$1:$PC$19,15,MATCH(FI$2&amp;FI$6,INDEX($OL$1:$PC$19,2,)&amp;INDEX($OL$1:$PC$19,6,),0)))+FI9*SUMPRODUCT($OL$7:$PC$7,$OL$15:$PC$15)-FI$12*INDEX($OF$1:$OK$19,15,MATCH(FI13,$OF$1:$OK$1,0))+FI9*SUMPRODUCT($OL$7:$PC$7,$OL$10:$PC$10)*SUMPRODUCT($OF$10:$OI$10,$OF$15:$OI$15)+SUMPRODUCT($OL$7:$PC$7,$OL$11:$PC$11)*SUMPRODUCT($OF$11:$OI$11,$OF$15:$OI$15),"")</f>
        <v/>
      </c>
      <c r="FJ15" s="19" t="str">
        <f t="array" ref="FJ15">IF(FJ$7="1",FJ144/3.6-PRODUCT(FJ9,INDEX($OL$1:$PC$19,15,MATCH(FJ$2&amp;FJ$6,INDEX($OL$1:$PC$19,2,)&amp;INDEX($OL$1:$PC$19,6,),0)))+FJ9*SUMPRODUCT($OL$7:$PC$7,$OL$15:$PC$15)-FJ$12*INDEX($OF$1:$OK$19,15,MATCH(FJ13,$OF$1:$OK$1,0))+FJ9*SUMPRODUCT($OL$7:$PC$7,$OL$10:$PC$10)*SUMPRODUCT($OF$10:$OI$10,$OF$15:$OI$15)+SUMPRODUCT($OL$7:$PC$7,$OL$11:$PC$11)*SUMPRODUCT($OF$11:$OI$11,$OF$15:$OI$15),"")</f>
        <v/>
      </c>
      <c r="FK15" s="19" t="str">
        <f t="array" ref="FK15">IF(FK$7="1",FK144/3.6-PRODUCT(FK9,INDEX($OL$1:$PC$19,15,MATCH(FK$2&amp;FK$6,INDEX($OL$1:$PC$19,2,)&amp;INDEX($OL$1:$PC$19,6,),0)))+FK9*SUMPRODUCT($OL$7:$PC$7,$OL$15:$PC$15)-FK$12*INDEX($OF$1:$OK$19,15,MATCH(FK13,$OF$1:$OK$1,0))+FK9*SUMPRODUCT($OL$7:$PC$7,$OL$10:$PC$10)*SUMPRODUCT($OF$10:$OI$10,$OF$15:$OI$15)+SUMPRODUCT($OL$7:$PC$7,$OL$11:$PC$11)*SUMPRODUCT($OF$11:$OI$11,$OF$15:$OI$15),"")</f>
        <v/>
      </c>
      <c r="FL15" s="19" t="str">
        <f t="array" ref="FL15">IF(FL$7="1",FL144/3.6-PRODUCT(FL9,INDEX($OL$1:$PC$19,15,MATCH(FL$2&amp;FL$6,INDEX($OL$1:$PC$19,2,)&amp;INDEX($OL$1:$PC$19,6,),0)))+FL9*SUMPRODUCT($OL$7:$PC$7,$OL$15:$PC$15)-FL$12*INDEX($OF$1:$OK$19,15,MATCH(FL13,$OF$1:$OK$1,0))+FL9*SUMPRODUCT($OL$7:$PC$7,$OL$10:$PC$10)*SUMPRODUCT($OF$10:$OI$10,$OF$15:$OI$15)+SUMPRODUCT($OL$7:$PC$7,$OL$11:$PC$11)*SUMPRODUCT($OF$11:$OI$11,$OF$15:$OI$15),"")</f>
        <v/>
      </c>
      <c r="FM15" s="19" t="str">
        <f t="array" ref="FM15">IF(FM$7="1",FM144/3.6-PRODUCT(FM9,INDEX($OL$1:$PC$19,15,MATCH(FM$2&amp;FM$6,INDEX($OL$1:$PC$19,2,)&amp;INDEX($OL$1:$PC$19,6,),0)))+FM9*SUMPRODUCT($OL$7:$PC$7,$OL$15:$PC$15)-FM$12*INDEX($OF$1:$OK$19,15,MATCH(FM13,$OF$1:$OK$1,0))+FM9*SUMPRODUCT($OL$7:$PC$7,$OL$10:$PC$10)*SUMPRODUCT($OF$10:$OI$10,$OF$15:$OI$15)+SUMPRODUCT($OL$7:$PC$7,$OL$11:$PC$11)*SUMPRODUCT($OF$11:$OI$11,$OF$15:$OI$15),"")</f>
        <v/>
      </c>
      <c r="FN15" s="19" t="str">
        <f t="array" ref="FN15">IF(FN$7="1",FN144/3.6-PRODUCT(FN9,INDEX($OL$1:$PC$19,15,MATCH(FN$2&amp;FN$6,INDEX($OL$1:$PC$19,2,)&amp;INDEX($OL$1:$PC$19,6,),0)))+FN9*SUMPRODUCT($OL$7:$PC$7,$OL$15:$PC$15)-FN$12*INDEX($OF$1:$OK$19,15,MATCH(FN13,$OF$1:$OK$1,0))+FN9*SUMPRODUCT($OL$7:$PC$7,$OL$10:$PC$10)*SUMPRODUCT($OF$10:$OI$10,$OF$15:$OI$15)+SUMPRODUCT($OL$7:$PC$7,$OL$11:$PC$11)*SUMPRODUCT($OF$11:$OI$11,$OF$15:$OI$15),"")</f>
        <v/>
      </c>
      <c r="FO15" s="19" t="str">
        <f t="array" ref="FO15">IF(FO$7="1",FO144/3.6-PRODUCT(FO9,INDEX($OL$1:$PC$19,15,MATCH(FO$2&amp;FO$6,INDEX($OL$1:$PC$19,2,)&amp;INDEX($OL$1:$PC$19,6,),0)))+FO9*SUMPRODUCT($OL$7:$PC$7,$OL$15:$PC$15)-FO$12*INDEX($OF$1:$OK$19,15,MATCH(FO13,$OF$1:$OK$1,0))+FO9*SUMPRODUCT($OL$7:$PC$7,$OL$10:$PC$10)*SUMPRODUCT($OF$10:$OI$10,$OF$15:$OI$15)+SUMPRODUCT($OL$7:$PC$7,$OL$11:$PC$11)*SUMPRODUCT($OF$11:$OI$11,$OF$15:$OI$15),"")</f>
        <v/>
      </c>
      <c r="FP15" s="19" t="str">
        <f t="array" ref="FP15">IF(FP$7="1",FP144/3.6-PRODUCT(FP9,INDEX($OL$1:$PC$19,15,MATCH(FP$2&amp;FP$6,INDEX($OL$1:$PC$19,2,)&amp;INDEX($OL$1:$PC$19,6,),0)))+FP9*SUMPRODUCT($OL$7:$PC$7,$OL$15:$PC$15)-FP$12*INDEX($OF$1:$OK$19,15,MATCH(FP13,$OF$1:$OK$1,0))+FP9*SUMPRODUCT($OL$7:$PC$7,$OL$10:$PC$10)*SUMPRODUCT($OF$10:$OI$10,$OF$15:$OI$15)+SUMPRODUCT($OL$7:$PC$7,$OL$11:$PC$11)*SUMPRODUCT($OF$11:$OI$11,$OF$15:$OI$15),"")</f>
        <v/>
      </c>
      <c r="FQ15" s="19" t="str">
        <f t="array" ref="FQ15">IF(FQ$7="1",FQ144/3.6-PRODUCT(FQ9,INDEX($OL$1:$PC$19,15,MATCH(FQ$2&amp;FQ$6,INDEX($OL$1:$PC$19,2,)&amp;INDEX($OL$1:$PC$19,6,),0)))+FQ9*SUMPRODUCT($OL$7:$PC$7,$OL$15:$PC$15)-FQ$12*INDEX($OF$1:$OK$19,15,MATCH(FQ13,$OF$1:$OK$1,0))+FQ9*SUMPRODUCT($OL$7:$PC$7,$OL$10:$PC$10)*SUMPRODUCT($OF$10:$OI$10,$OF$15:$OI$15)+SUMPRODUCT($OL$7:$PC$7,$OL$11:$PC$11)*SUMPRODUCT($OF$11:$OI$11,$OF$15:$OI$15),"")</f>
        <v/>
      </c>
      <c r="FR15" s="19" t="str">
        <f t="array" ref="FR15">IF(FR$7="1",FR144/3.6-PRODUCT(FR9,INDEX($OL$1:$PC$19,15,MATCH(FR$2&amp;FR$6,INDEX($OL$1:$PC$19,2,)&amp;INDEX($OL$1:$PC$19,6,),0)))+FR9*SUMPRODUCT($OL$7:$PC$7,$OL$15:$PC$15)-FR$12*INDEX($OF$1:$OK$19,15,MATCH(FR13,$OF$1:$OK$1,0))+FR9*SUMPRODUCT($OL$7:$PC$7,$OL$10:$PC$10)*SUMPRODUCT($OF$10:$OI$10,$OF$15:$OI$15)+SUMPRODUCT($OL$7:$PC$7,$OL$11:$PC$11)*SUMPRODUCT($OF$11:$OI$11,$OF$15:$OI$15),"")</f>
        <v/>
      </c>
      <c r="FS15" s="19" t="str">
        <f t="array" ref="FS15">IF(FS$7="1",FS144/3.6-PRODUCT(FS9,INDEX($OL$1:$PC$19,15,MATCH(FS$2&amp;FS$6,INDEX($OL$1:$PC$19,2,)&amp;INDEX($OL$1:$PC$19,6,),0)))+FS9*SUMPRODUCT($OL$7:$PC$7,$OL$15:$PC$15)-FS$12*INDEX($OF$1:$OK$19,15,MATCH(FS13,$OF$1:$OK$1,0))+FS9*SUMPRODUCT($OL$7:$PC$7,$OL$10:$PC$10)*SUMPRODUCT($OF$10:$OI$10,$OF$15:$OI$15)+SUMPRODUCT($OL$7:$PC$7,$OL$11:$PC$11)*SUMPRODUCT($OF$11:$OI$11,$OF$15:$OI$15),"")</f>
        <v/>
      </c>
      <c r="FT15" s="19" t="str">
        <f t="array" ref="FT15">IF(FT$7="1",FT144/3.6-PRODUCT(FT9,INDEX($OL$1:$PC$19,15,MATCH(FT$2&amp;FT$6,INDEX($OL$1:$PC$19,2,)&amp;INDEX($OL$1:$PC$19,6,),0)))+FT9*SUMPRODUCT($OL$7:$PC$7,$OL$15:$PC$15)-FT$12*INDEX($OF$1:$OK$19,15,MATCH(FT13,$OF$1:$OK$1,0))+FT9*SUMPRODUCT($OL$7:$PC$7,$OL$10:$PC$10)*SUMPRODUCT($OF$10:$OI$10,$OF$15:$OI$15)+SUMPRODUCT($OL$7:$PC$7,$OL$11:$PC$11)*SUMPRODUCT($OF$11:$OI$11,$OF$15:$OI$15),"")</f>
        <v/>
      </c>
      <c r="FU15" s="19" t="str">
        <f t="array" ref="FU15">IF(FU$7="1",FU144/3.6-PRODUCT(FU9,INDEX($OL$1:$PC$19,15,MATCH(FU$2&amp;FU$6,INDEX($OL$1:$PC$19,2,)&amp;INDEX($OL$1:$PC$19,6,),0)))+FU9*SUMPRODUCT($OL$7:$PC$7,$OL$15:$PC$15)-FU$12*INDEX($OF$1:$OK$19,15,MATCH(FU13,$OF$1:$OK$1,0))+FU9*SUMPRODUCT($OL$7:$PC$7,$OL$10:$PC$10)*SUMPRODUCT($OF$10:$OI$10,$OF$15:$OI$15)+SUMPRODUCT($OL$7:$PC$7,$OL$11:$PC$11)*SUMPRODUCT($OF$11:$OI$11,$OF$15:$OI$15),"")</f>
        <v/>
      </c>
      <c r="FV15" s="19" t="str">
        <f t="array" ref="FV15">IF(FV$7="1",FV144/3.6-PRODUCT(FV9,INDEX($OL$1:$PC$19,15,MATCH(FV$2&amp;FV$6,INDEX($OL$1:$PC$19,2,)&amp;INDEX($OL$1:$PC$19,6,),0)))+FV9*SUMPRODUCT($OL$7:$PC$7,$OL$15:$PC$15)-FV$12*INDEX($OF$1:$OK$19,15,MATCH(FV13,$OF$1:$OK$1,0))+FV9*SUMPRODUCT($OL$7:$PC$7,$OL$10:$PC$10)*SUMPRODUCT($OF$10:$OI$10,$OF$15:$OI$15)+SUMPRODUCT($OL$7:$PC$7,$OL$11:$PC$11)*SUMPRODUCT($OF$11:$OI$11,$OF$15:$OI$15),"")</f>
        <v/>
      </c>
      <c r="FW15" s="19" t="str">
        <f t="array" ref="FW15">IF(FW$7="1",FW144/3.6-PRODUCT(FW9,INDEX($OL$1:$PC$19,15,MATCH(FW$2&amp;FW$6,INDEX($OL$1:$PC$19,2,)&amp;INDEX($OL$1:$PC$19,6,),0)))+FW9*SUMPRODUCT($OL$7:$PC$7,$OL$15:$PC$15)-FW$12*INDEX($OF$1:$OK$19,15,MATCH(FW13,$OF$1:$OK$1,0))+FW9*SUMPRODUCT($OL$7:$PC$7,$OL$10:$PC$10)*SUMPRODUCT($OF$10:$OI$10,$OF$15:$OI$15)+SUMPRODUCT($OL$7:$PC$7,$OL$11:$PC$11)*SUMPRODUCT($OF$11:$OI$11,$OF$15:$OI$15),"")</f>
        <v/>
      </c>
      <c r="FX15" s="19" t="str">
        <f t="array" ref="FX15">IF(FX$7="1",FX144/3.6-PRODUCT(FX9,INDEX($OL$1:$PC$19,15,MATCH(FX$2&amp;FX$6,INDEX($OL$1:$PC$19,2,)&amp;INDEX($OL$1:$PC$19,6,),0)))+FX9*SUMPRODUCT($OL$7:$PC$7,$OL$15:$PC$15)-FX$12*INDEX($OF$1:$OK$19,15,MATCH(FX13,$OF$1:$OK$1,0))+FX9*SUMPRODUCT($OL$7:$PC$7,$OL$10:$PC$10)*SUMPRODUCT($OF$10:$OI$10,$OF$15:$OI$15)+SUMPRODUCT($OL$7:$PC$7,$OL$11:$PC$11)*SUMPRODUCT($OF$11:$OI$11,$OF$15:$OI$15),"")</f>
        <v/>
      </c>
      <c r="FY15" s="19" t="str">
        <f t="array" ref="FY15">IF(FY$7="1",FY144/3.6-PRODUCT(FY9,INDEX($OL$1:$PC$19,15,MATCH(FY$2&amp;FY$6,INDEX($OL$1:$PC$19,2,)&amp;INDEX($OL$1:$PC$19,6,),0)))+FY9*SUMPRODUCT($OL$7:$PC$7,$OL$15:$PC$15)-FY$12*INDEX($OF$1:$OK$19,15,MATCH(FY13,$OF$1:$OK$1,0))+FY9*SUMPRODUCT($OL$7:$PC$7,$OL$10:$PC$10)*SUMPRODUCT($OF$10:$OI$10,$OF$15:$OI$15)+SUMPRODUCT($OL$7:$PC$7,$OL$11:$PC$11)*SUMPRODUCT($OF$11:$OI$11,$OF$15:$OI$15),"")</f>
        <v/>
      </c>
      <c r="FZ15" s="19" t="str">
        <f t="array" ref="FZ15">IF(FZ$7="1",FZ144/3.6-PRODUCT(FZ9,INDEX($OL$1:$PC$19,15,MATCH(FZ$2&amp;FZ$6,INDEX($OL$1:$PC$19,2,)&amp;INDEX($OL$1:$PC$19,6,),0)))+FZ9*SUMPRODUCT($OL$7:$PC$7,$OL$15:$PC$15)-FZ$12*INDEX($OF$1:$OK$19,15,MATCH(FZ13,$OF$1:$OK$1,0))+FZ9*SUMPRODUCT($OL$7:$PC$7,$OL$10:$PC$10)*SUMPRODUCT($OF$10:$OI$10,$OF$15:$OI$15)+SUMPRODUCT($OL$7:$PC$7,$OL$11:$PC$11)*SUMPRODUCT($OF$11:$OI$11,$OF$15:$OI$15),"")</f>
        <v/>
      </c>
      <c r="GA15" s="19" t="str">
        <f t="array" ref="GA15">IF(GA$7="1",GA144/3.6-PRODUCT(GA9,INDEX($OL$1:$PC$19,15,MATCH(GA$2&amp;GA$6,INDEX($OL$1:$PC$19,2,)&amp;INDEX($OL$1:$PC$19,6,),0)))+GA9*SUMPRODUCT($OL$7:$PC$7,$OL$15:$PC$15)-GA$12*INDEX($OF$1:$OK$19,15,MATCH(GA13,$OF$1:$OK$1,0))+GA9*SUMPRODUCT($OL$7:$PC$7,$OL$10:$PC$10)*SUMPRODUCT($OF$10:$OI$10,$OF$15:$OI$15)+SUMPRODUCT($OL$7:$PC$7,$OL$11:$PC$11)*SUMPRODUCT($OF$11:$OI$11,$OF$15:$OI$15),"")</f>
        <v/>
      </c>
      <c r="GB15" s="19" t="str">
        <f t="array" ref="GB15">IF(GB$7="1",GB144/3.6-PRODUCT(GB9,INDEX($OL$1:$PC$19,15,MATCH(GB$2&amp;GB$6,INDEX($OL$1:$PC$19,2,)&amp;INDEX($OL$1:$PC$19,6,),0)))+GB9*SUMPRODUCT($OL$7:$PC$7,$OL$15:$PC$15)-GB$12*INDEX($OF$1:$OK$19,15,MATCH(GB13,$OF$1:$OK$1,0))+GB9*SUMPRODUCT($OL$7:$PC$7,$OL$10:$PC$10)*SUMPRODUCT($OF$10:$OI$10,$OF$15:$OI$15)+SUMPRODUCT($OL$7:$PC$7,$OL$11:$PC$11)*SUMPRODUCT($OF$11:$OI$11,$OF$15:$OI$15),"")</f>
        <v/>
      </c>
      <c r="GC15" s="19" t="str">
        <f t="array" ref="GC15">IF(GC$7="1",GC144/3.6-PRODUCT(GC9,INDEX($OL$1:$PC$19,15,MATCH(GC$2&amp;GC$6,INDEX($OL$1:$PC$19,2,)&amp;INDEX($OL$1:$PC$19,6,),0)))+GC9*SUMPRODUCT($OL$7:$PC$7,$OL$15:$PC$15)-GC$12*INDEX($OF$1:$OK$19,15,MATCH(GC13,$OF$1:$OK$1,0))+GC9*SUMPRODUCT($OL$7:$PC$7,$OL$10:$PC$10)*SUMPRODUCT($OF$10:$OI$10,$OF$15:$OI$15)+SUMPRODUCT($OL$7:$PC$7,$OL$11:$PC$11)*SUMPRODUCT($OF$11:$OI$11,$OF$15:$OI$15),"")</f>
        <v/>
      </c>
      <c r="GD15" s="19" t="str">
        <f t="array" ref="GD15">IF(GD$7="1",GD144/3.6-PRODUCT(GD9,INDEX($OL$1:$PC$19,15,MATCH(GD$2&amp;GD$6,INDEX($OL$1:$PC$19,2,)&amp;INDEX($OL$1:$PC$19,6,),0)))+GD9*SUMPRODUCT($OL$7:$PC$7,$OL$15:$PC$15)-GD$12*INDEX($OF$1:$OK$19,15,MATCH(GD13,$OF$1:$OK$1,0))+GD9*SUMPRODUCT($OL$7:$PC$7,$OL$10:$PC$10)*SUMPRODUCT($OF$10:$OI$10,$OF$15:$OI$15)+SUMPRODUCT($OL$7:$PC$7,$OL$11:$PC$11)*SUMPRODUCT($OF$11:$OI$11,$OF$15:$OI$15),"")</f>
        <v/>
      </c>
      <c r="GE15" s="19" t="str">
        <f t="array" ref="GE15">IF(GE$7="1",GE144/3.6-PRODUCT(GE9,INDEX($OL$1:$PC$19,15,MATCH(GE$2&amp;GE$6,INDEX($OL$1:$PC$19,2,)&amp;INDEX($OL$1:$PC$19,6,),0)))+GE9*SUMPRODUCT($OL$7:$PC$7,$OL$15:$PC$15)-GE$12*INDEX($OF$1:$OK$19,15,MATCH(GE13,$OF$1:$OK$1,0))+GE9*SUMPRODUCT($OL$7:$PC$7,$OL$10:$PC$10)*SUMPRODUCT($OF$10:$OI$10,$OF$15:$OI$15)+SUMPRODUCT($OL$7:$PC$7,$OL$11:$PC$11)*SUMPRODUCT($OF$11:$OI$11,$OF$15:$OI$15),"")</f>
        <v/>
      </c>
      <c r="GF15" s="19" t="str">
        <f t="array" ref="GF15">IF(GF$7="1",GF144/3.6-PRODUCT(GF9,INDEX($OL$1:$PC$19,15,MATCH(GF$2&amp;GF$6,INDEX($OL$1:$PC$19,2,)&amp;INDEX($OL$1:$PC$19,6,),0)))+GF9*SUMPRODUCT($OL$7:$PC$7,$OL$15:$PC$15)-GF$12*INDEX($OF$1:$OK$19,15,MATCH(GF13,$OF$1:$OK$1,0))+GF9*SUMPRODUCT($OL$7:$PC$7,$OL$10:$PC$10)*SUMPRODUCT($OF$10:$OI$10,$OF$15:$OI$15)+SUMPRODUCT($OL$7:$PC$7,$OL$11:$PC$11)*SUMPRODUCT($OF$11:$OI$11,$OF$15:$OI$15),"")</f>
        <v/>
      </c>
      <c r="GG15" s="19" t="str">
        <f t="array" ref="GG15">IF(GG$7="1",GG144/3.6-PRODUCT(GG9,INDEX($OL$1:$PC$19,15,MATCH(GG$2&amp;GG$6,INDEX($OL$1:$PC$19,2,)&amp;INDEX($OL$1:$PC$19,6,),0)))+GG9*SUMPRODUCT($OL$7:$PC$7,$OL$15:$PC$15)-GG$12*INDEX($OF$1:$OK$19,15,MATCH(GG13,$OF$1:$OK$1,0))+GG9*SUMPRODUCT($OL$7:$PC$7,$OL$10:$PC$10)*SUMPRODUCT($OF$10:$OI$10,$OF$15:$OI$15)+SUMPRODUCT($OL$7:$PC$7,$OL$11:$PC$11)*SUMPRODUCT($OF$11:$OI$11,$OF$15:$OI$15),"")</f>
        <v/>
      </c>
      <c r="GH15" s="19" t="str">
        <f t="array" ref="GH15">IF(GH$7="1",GH144/3.6-PRODUCT(GH9,INDEX($OL$1:$PC$19,15,MATCH(GH$2&amp;GH$6,INDEX($OL$1:$PC$19,2,)&amp;INDEX($OL$1:$PC$19,6,),0)))+GH9*SUMPRODUCT($OL$7:$PC$7,$OL$15:$PC$15)-GH$12*INDEX($OF$1:$OK$19,15,MATCH(GH13,$OF$1:$OK$1,0))+GH9*SUMPRODUCT($OL$7:$PC$7,$OL$10:$PC$10)*SUMPRODUCT($OF$10:$OI$10,$OF$15:$OI$15)+SUMPRODUCT($OL$7:$PC$7,$OL$11:$PC$11)*SUMPRODUCT($OF$11:$OI$11,$OF$15:$OI$15),"")</f>
        <v/>
      </c>
      <c r="GI15" s="19" t="str">
        <f t="array" ref="GI15">IF(GI$7="1",GI144/3.6-PRODUCT(GI9,INDEX($OL$1:$PC$19,15,MATCH(GI$2&amp;GI$6,INDEX($OL$1:$PC$19,2,)&amp;INDEX($OL$1:$PC$19,6,),0)))+GI9*SUMPRODUCT($OL$7:$PC$7,$OL$15:$PC$15)-GI$12*INDEX($OF$1:$OK$19,15,MATCH(GI13,$OF$1:$OK$1,0))+GI9*SUMPRODUCT($OL$7:$PC$7,$OL$10:$PC$10)*SUMPRODUCT($OF$10:$OI$10,$OF$15:$OI$15)+SUMPRODUCT($OL$7:$PC$7,$OL$11:$PC$11)*SUMPRODUCT($OF$11:$OI$11,$OF$15:$OI$15),"")</f>
        <v/>
      </c>
      <c r="GJ15" s="19" t="str">
        <f t="array" ref="GJ15">IF(GJ$7="1",GJ144/3.6-PRODUCT(GJ9,INDEX($OL$1:$PC$19,15,MATCH(GJ$2&amp;GJ$6,INDEX($OL$1:$PC$19,2,)&amp;INDEX($OL$1:$PC$19,6,),0)))+GJ9*SUMPRODUCT($OL$7:$PC$7,$OL$15:$PC$15)-GJ$12*INDEX($OF$1:$OK$19,15,MATCH(GJ13,$OF$1:$OK$1,0))+GJ9*SUMPRODUCT($OL$7:$PC$7,$OL$10:$PC$10)*SUMPRODUCT($OF$10:$OI$10,$OF$15:$OI$15)+SUMPRODUCT($OL$7:$PC$7,$OL$11:$PC$11)*SUMPRODUCT($OF$11:$OI$11,$OF$15:$OI$15),"")</f>
        <v/>
      </c>
      <c r="GK15" s="19" t="str">
        <f t="array" ref="GK15">IF(GK$7="1",GK144/3.6-PRODUCT(GK9,INDEX($OL$1:$PC$19,15,MATCH(GK$2&amp;GK$6,INDEX($OL$1:$PC$19,2,)&amp;INDEX($OL$1:$PC$19,6,),0)))+GK9*SUMPRODUCT($OL$7:$PC$7,$OL$15:$PC$15)-GK$12*INDEX($OF$1:$OK$19,15,MATCH(GK13,$OF$1:$OK$1,0))+GK9*SUMPRODUCT($OL$7:$PC$7,$OL$10:$PC$10)*SUMPRODUCT($OF$10:$OI$10,$OF$15:$OI$15)+SUMPRODUCT($OL$7:$PC$7,$OL$11:$PC$11)*SUMPRODUCT($OF$11:$OI$11,$OF$15:$OI$15),"")</f>
        <v/>
      </c>
      <c r="GL15" s="19" t="str">
        <f t="array" ref="GL15">IF(GL$7="1",GL144/3.6-PRODUCT(GL9,INDEX($OL$1:$PC$19,15,MATCH(GL$2&amp;GL$6,INDEX($OL$1:$PC$19,2,)&amp;INDEX($OL$1:$PC$19,6,),0)))+GL9*SUMPRODUCT($OL$7:$PC$7,$OL$15:$PC$15)-GL$12*INDEX($OF$1:$OK$19,15,MATCH(GL13,$OF$1:$OK$1,0))+GL9*SUMPRODUCT($OL$7:$PC$7,$OL$10:$PC$10)*SUMPRODUCT($OF$10:$OI$10,$OF$15:$OI$15)+SUMPRODUCT($OL$7:$PC$7,$OL$11:$PC$11)*SUMPRODUCT($OF$11:$OI$11,$OF$15:$OI$15),"")</f>
        <v/>
      </c>
      <c r="GM15" s="19" t="str">
        <f t="array" ref="GM15">IF(GM$7="1",GM144/3.6-PRODUCT(GM9,INDEX($OL$1:$PC$19,15,MATCH(GM$2&amp;GM$6,INDEX($OL$1:$PC$19,2,)&amp;INDEX($OL$1:$PC$19,6,),0)))+GM9*SUMPRODUCT($OL$7:$PC$7,$OL$15:$PC$15)-GM$12*INDEX($OF$1:$OK$19,15,MATCH(GM13,$OF$1:$OK$1,0))+GM9*SUMPRODUCT($OL$7:$PC$7,$OL$10:$PC$10)*SUMPRODUCT($OF$10:$OI$10,$OF$15:$OI$15)+SUMPRODUCT($OL$7:$PC$7,$OL$11:$PC$11)*SUMPRODUCT($OF$11:$OI$11,$OF$15:$OI$15),"")</f>
        <v/>
      </c>
      <c r="GN15" s="19" t="str">
        <f t="array" ref="GN15">IF(GN$7="1",GN144/3.6-PRODUCT(GN9,INDEX($OL$1:$PC$19,15,MATCH(GN$2&amp;GN$6,INDEX($OL$1:$PC$19,2,)&amp;INDEX($OL$1:$PC$19,6,),0)))+GN9*SUMPRODUCT($OL$7:$PC$7,$OL$15:$PC$15)-GN$12*INDEX($OF$1:$OK$19,15,MATCH(GN13,$OF$1:$OK$1,0))+GN9*SUMPRODUCT($OL$7:$PC$7,$OL$10:$PC$10)*SUMPRODUCT($OF$10:$OI$10,$OF$15:$OI$15)+SUMPRODUCT($OL$7:$PC$7,$OL$11:$PC$11)*SUMPRODUCT($OF$11:$OI$11,$OF$15:$OI$15),"")</f>
        <v/>
      </c>
      <c r="GO15" s="19" t="str">
        <f t="array" ref="GO15">IF(GO$7="1",GO144/3.6-PRODUCT(GO9,INDEX($OL$1:$PC$19,15,MATCH(GO$2&amp;GO$6,INDEX($OL$1:$PC$19,2,)&amp;INDEX($OL$1:$PC$19,6,),0)))+GO9*SUMPRODUCT($OL$7:$PC$7,$OL$15:$PC$15)-GO$12*INDEX($OF$1:$OK$19,15,MATCH(GO13,$OF$1:$OK$1,0))+GO9*SUMPRODUCT($OL$7:$PC$7,$OL$10:$PC$10)*SUMPRODUCT($OF$10:$OI$10,$OF$15:$OI$15)+SUMPRODUCT($OL$7:$PC$7,$OL$11:$PC$11)*SUMPRODUCT($OF$11:$OI$11,$OF$15:$OI$15),"")</f>
        <v/>
      </c>
      <c r="GP15" s="19" t="str">
        <f t="array" ref="GP15">IF(GP$7="1",GP144/3.6-PRODUCT(GP9,INDEX($OL$1:$PC$19,15,MATCH(GP$2&amp;GP$6,INDEX($OL$1:$PC$19,2,)&amp;INDEX($OL$1:$PC$19,6,),0)))+GP9*SUMPRODUCT($OL$7:$PC$7,$OL$15:$PC$15)-GP$12*INDEX($OF$1:$OK$19,15,MATCH(GP13,$OF$1:$OK$1,0))+GP9*SUMPRODUCT($OL$7:$PC$7,$OL$10:$PC$10)*SUMPRODUCT($OF$10:$OI$10,$OF$15:$OI$15)+SUMPRODUCT($OL$7:$PC$7,$OL$11:$PC$11)*SUMPRODUCT($OF$11:$OI$11,$OF$15:$OI$15),"")</f>
        <v/>
      </c>
      <c r="GQ15" s="19" t="str">
        <f t="array" ref="GQ15">IF(GQ$7="1",GQ144/3.6-PRODUCT(GQ9,INDEX($OL$1:$PC$19,15,MATCH(GQ$2&amp;GQ$6,INDEX($OL$1:$PC$19,2,)&amp;INDEX($OL$1:$PC$19,6,),0)))+GQ9*SUMPRODUCT($OL$7:$PC$7,$OL$15:$PC$15)-GQ$12*INDEX($OF$1:$OK$19,15,MATCH(GQ13,$OF$1:$OK$1,0))+GQ9*SUMPRODUCT($OL$7:$PC$7,$OL$10:$PC$10)*SUMPRODUCT($OF$10:$OI$10,$OF$15:$OI$15)+SUMPRODUCT($OL$7:$PC$7,$OL$11:$PC$11)*SUMPRODUCT($OF$11:$OI$11,$OF$15:$OI$15),"")</f>
        <v/>
      </c>
      <c r="GR15" s="19" t="str">
        <f t="array" ref="GR15">IF(GR$7="1",GR144/3.6-PRODUCT(GR9,INDEX($OL$1:$PC$19,15,MATCH(GR$2&amp;GR$6,INDEX($OL$1:$PC$19,2,)&amp;INDEX($OL$1:$PC$19,6,),0)))+GR9*SUMPRODUCT($OL$7:$PC$7,$OL$15:$PC$15)-GR$12*INDEX($OF$1:$OK$19,15,MATCH(GR13,$OF$1:$OK$1,0))+GR9*SUMPRODUCT($OL$7:$PC$7,$OL$10:$PC$10)*SUMPRODUCT($OF$10:$OI$10,$OF$15:$OI$15)+SUMPRODUCT($OL$7:$PC$7,$OL$11:$PC$11)*SUMPRODUCT($OF$11:$OI$11,$OF$15:$OI$15),"")</f>
        <v/>
      </c>
      <c r="GS15" s="19" t="str">
        <f t="array" ref="GS15">IF(GS$7="1",GS144/3.6-PRODUCT(GS9,INDEX($OL$1:$PC$19,15,MATCH(GS$2&amp;GS$6,INDEX($OL$1:$PC$19,2,)&amp;INDEX($OL$1:$PC$19,6,),0)))+GS9*SUMPRODUCT($OL$7:$PC$7,$OL$15:$PC$15)-GS$12*INDEX($OF$1:$OK$19,15,MATCH(GS13,$OF$1:$OK$1,0))+GS9*SUMPRODUCT($OL$7:$PC$7,$OL$10:$PC$10)*SUMPRODUCT($OF$10:$OI$10,$OF$15:$OI$15)+SUMPRODUCT($OL$7:$PC$7,$OL$11:$PC$11)*SUMPRODUCT($OF$11:$OI$11,$OF$15:$OI$15),"")</f>
        <v/>
      </c>
      <c r="GT15" s="19" t="str">
        <f t="array" ref="GT15">IF(GT$7="1",GT144/3.6-PRODUCT(GT9,INDEX($OL$1:$PC$19,15,MATCH(GT$2&amp;GT$6,INDEX($OL$1:$PC$19,2,)&amp;INDEX($OL$1:$PC$19,6,),0)))+GT9*SUMPRODUCT($OL$7:$PC$7,$OL$15:$PC$15)-GT$12*INDEX($OF$1:$OK$19,15,MATCH(GT13,$OF$1:$OK$1,0))+GT9*SUMPRODUCT($OL$7:$PC$7,$OL$10:$PC$10)*SUMPRODUCT($OF$10:$OI$10,$OF$15:$OI$15)+SUMPRODUCT($OL$7:$PC$7,$OL$11:$PC$11)*SUMPRODUCT($OF$11:$OI$11,$OF$15:$OI$15),"")</f>
        <v/>
      </c>
      <c r="GU15" s="19" t="str">
        <f t="array" ref="GU15">IF(GU$7="1",GU144/3.6-PRODUCT(GU9,INDEX($OL$1:$PC$19,15,MATCH(GU$2&amp;GU$6,INDEX($OL$1:$PC$19,2,)&amp;INDEX($OL$1:$PC$19,6,),0)))+GU9*SUMPRODUCT($OL$7:$PC$7,$OL$15:$PC$15)-GU$12*INDEX($OF$1:$OK$19,15,MATCH(GU13,$OF$1:$OK$1,0))+GU9*SUMPRODUCT($OL$7:$PC$7,$OL$10:$PC$10)*SUMPRODUCT($OF$10:$OI$10,$OF$15:$OI$15)+SUMPRODUCT($OL$7:$PC$7,$OL$11:$PC$11)*SUMPRODUCT($OF$11:$OI$11,$OF$15:$OI$15),"")</f>
        <v/>
      </c>
      <c r="GV15" s="19" t="str">
        <f t="array" ref="GV15">IF(GV$7="1",GV144/3.6-PRODUCT(GV9,INDEX($OL$1:$PC$19,15,MATCH(GV$2&amp;GV$6,INDEX($OL$1:$PC$19,2,)&amp;INDEX($OL$1:$PC$19,6,),0)))+GV9*SUMPRODUCT($OL$7:$PC$7,$OL$15:$PC$15)-GV$12*INDEX($OF$1:$OK$19,15,MATCH(GV13,$OF$1:$OK$1,0))+GV9*SUMPRODUCT($OL$7:$PC$7,$OL$10:$PC$10)*SUMPRODUCT($OF$10:$OI$10,$OF$15:$OI$15)+SUMPRODUCT($OL$7:$PC$7,$OL$11:$PC$11)*SUMPRODUCT($OF$11:$OI$11,$OF$15:$OI$15),"")</f>
        <v/>
      </c>
      <c r="GW15" s="19" t="str">
        <f t="array" ref="GW15">IF(GW$7="1",GW144/3.6-PRODUCT(GW9,INDEX($OL$1:$PC$19,15,MATCH(GW$2&amp;GW$6,INDEX($OL$1:$PC$19,2,)&amp;INDEX($OL$1:$PC$19,6,),0)))+GW9*SUMPRODUCT($OL$7:$PC$7,$OL$15:$PC$15)-GW$12*INDEX($OF$1:$OK$19,15,MATCH(GW13,$OF$1:$OK$1,0))+GW9*SUMPRODUCT($OL$7:$PC$7,$OL$10:$PC$10)*SUMPRODUCT($OF$10:$OI$10,$OF$15:$OI$15)+SUMPRODUCT($OL$7:$PC$7,$OL$11:$PC$11)*SUMPRODUCT($OF$11:$OI$11,$OF$15:$OI$15),"")</f>
        <v/>
      </c>
      <c r="GX15" s="19" t="str">
        <f t="array" ref="GX15">IF(GX$7="1",GX144/3.6-PRODUCT(GX9,INDEX($OL$1:$PC$19,15,MATCH(GX$2&amp;GX$6,INDEX($OL$1:$PC$19,2,)&amp;INDEX($OL$1:$PC$19,6,),0)))+GX9*SUMPRODUCT($OL$7:$PC$7,$OL$15:$PC$15)-GX$12*INDEX($OF$1:$OK$19,15,MATCH(GX13,$OF$1:$OK$1,0))+GX9*SUMPRODUCT($OL$7:$PC$7,$OL$10:$PC$10)*SUMPRODUCT($OF$10:$OI$10,$OF$15:$OI$15)+SUMPRODUCT($OL$7:$PC$7,$OL$11:$PC$11)*SUMPRODUCT($OF$11:$OI$11,$OF$15:$OI$15),"")</f>
        <v/>
      </c>
      <c r="GY15" s="19" t="str">
        <f t="array" ref="GY15">IF(GY$7="1",GY144/3.6-PRODUCT(GY9,INDEX($OL$1:$PC$19,15,MATCH(GY$2&amp;GY$6,INDEX($OL$1:$PC$19,2,)&amp;INDEX($OL$1:$PC$19,6,),0)))+GY9*SUMPRODUCT($OL$7:$PC$7,$OL$15:$PC$15)-GY$12*INDEX($OF$1:$OK$19,15,MATCH(GY13,$OF$1:$OK$1,0))+GY9*SUMPRODUCT($OL$7:$PC$7,$OL$10:$PC$10)*SUMPRODUCT($OF$10:$OI$10,$OF$15:$OI$15)+SUMPRODUCT($OL$7:$PC$7,$OL$11:$PC$11)*SUMPRODUCT($OF$11:$OI$11,$OF$15:$OI$15),"")</f>
        <v/>
      </c>
      <c r="GZ15" s="19" t="str">
        <f t="array" ref="GZ15">IF(GZ$7="1",GZ144/3.6-PRODUCT(GZ9,INDEX($OL$1:$PC$19,15,MATCH(GZ$2&amp;GZ$6,INDEX($OL$1:$PC$19,2,)&amp;INDEX($OL$1:$PC$19,6,),0)))+GZ9*SUMPRODUCT($OL$7:$PC$7,$OL$15:$PC$15)-GZ$12*INDEX($OF$1:$OK$19,15,MATCH(GZ13,$OF$1:$OK$1,0))+GZ9*SUMPRODUCT($OL$7:$PC$7,$OL$10:$PC$10)*SUMPRODUCT($OF$10:$OI$10,$OF$15:$OI$15)+SUMPRODUCT($OL$7:$PC$7,$OL$11:$PC$11)*SUMPRODUCT($OF$11:$OI$11,$OF$15:$OI$15),"")</f>
        <v/>
      </c>
      <c r="HA15" s="19" t="str">
        <f t="array" ref="HA15">IF(HA$7="1",HA144/3.6-PRODUCT(HA9,INDEX($OL$1:$PC$19,15,MATCH(HA$2&amp;HA$6,INDEX($OL$1:$PC$19,2,)&amp;INDEX($OL$1:$PC$19,6,),0)))+HA9*SUMPRODUCT($OL$7:$PC$7,$OL$15:$PC$15)-HA$12*INDEX($OF$1:$OK$19,15,MATCH(HA13,$OF$1:$OK$1,0))+HA9*SUMPRODUCT($OL$7:$PC$7,$OL$10:$PC$10)*SUMPRODUCT($OF$10:$OI$10,$OF$15:$OI$15)+SUMPRODUCT($OL$7:$PC$7,$OL$11:$PC$11)*SUMPRODUCT($OF$11:$OI$11,$OF$15:$OI$15),"")</f>
        <v/>
      </c>
      <c r="HB15" s="19" t="str">
        <f t="array" ref="HB15">IF(HB$7="1",HB144/3.6-PRODUCT(HB9,INDEX($OL$1:$PC$19,15,MATCH(HB$2&amp;HB$6,INDEX($OL$1:$PC$19,2,)&amp;INDEX($OL$1:$PC$19,6,),0)))+HB9*SUMPRODUCT($OL$7:$PC$7,$OL$15:$PC$15)-HB$12*INDEX($OF$1:$OK$19,15,MATCH(HB13,$OF$1:$OK$1,0))+HB9*SUMPRODUCT($OL$7:$PC$7,$OL$10:$PC$10)*SUMPRODUCT($OF$10:$OI$10,$OF$15:$OI$15)+SUMPRODUCT($OL$7:$PC$7,$OL$11:$PC$11)*SUMPRODUCT($OF$11:$OI$11,$OF$15:$OI$15),"")</f>
        <v/>
      </c>
      <c r="HC15" s="19" t="str">
        <f t="array" ref="HC15">IF(HC$7="1",HC144/3.6-PRODUCT(HC9,INDEX($OL$1:$PC$19,15,MATCH(HC$2&amp;HC$6,INDEX($OL$1:$PC$19,2,)&amp;INDEX($OL$1:$PC$19,6,),0)))+HC9*SUMPRODUCT($OL$7:$PC$7,$OL$15:$PC$15)-HC$12*INDEX($OF$1:$OK$19,15,MATCH(HC13,$OF$1:$OK$1,0))+HC9*SUMPRODUCT($OL$7:$PC$7,$OL$10:$PC$10)*SUMPRODUCT($OF$10:$OI$10,$OF$15:$OI$15)+SUMPRODUCT($OL$7:$PC$7,$OL$11:$PC$11)*SUMPRODUCT($OF$11:$OI$11,$OF$15:$OI$15),"")</f>
        <v/>
      </c>
      <c r="HD15" s="19" t="str">
        <f t="array" ref="HD15">IF(HD$7="1",HD144/3.6-PRODUCT(HD9,INDEX($OL$1:$PC$19,15,MATCH(HD$2&amp;HD$6,INDEX($OL$1:$PC$19,2,)&amp;INDEX($OL$1:$PC$19,6,),0)))+HD9*SUMPRODUCT($OL$7:$PC$7,$OL$15:$PC$15)-HD$12*INDEX($OF$1:$OK$19,15,MATCH(HD13,$OF$1:$OK$1,0))+HD9*SUMPRODUCT($OL$7:$PC$7,$OL$10:$PC$10)*SUMPRODUCT($OF$10:$OI$10,$OF$15:$OI$15)+SUMPRODUCT($OL$7:$PC$7,$OL$11:$PC$11)*SUMPRODUCT($OF$11:$OI$11,$OF$15:$OI$15),"")</f>
        <v/>
      </c>
      <c r="HE15" s="19" t="str">
        <f t="array" ref="HE15">IF(HE$7="1",HE144/3.6-PRODUCT(HE9,INDEX($OL$1:$PC$19,15,MATCH(HE$2&amp;HE$6,INDEX($OL$1:$PC$19,2,)&amp;INDEX($OL$1:$PC$19,6,),0)))+HE9*SUMPRODUCT($OL$7:$PC$7,$OL$15:$PC$15)-HE$12*INDEX($OF$1:$OK$19,15,MATCH(HE13,$OF$1:$OK$1,0))+HE9*SUMPRODUCT($OL$7:$PC$7,$OL$10:$PC$10)*SUMPRODUCT($OF$10:$OI$10,$OF$15:$OI$15)+SUMPRODUCT($OL$7:$PC$7,$OL$11:$PC$11)*SUMPRODUCT($OF$11:$OI$11,$OF$15:$OI$15),"")</f>
        <v/>
      </c>
      <c r="HF15" s="19" t="str">
        <f t="array" ref="HF15">IF(HF$7="1",HF144/3.6-PRODUCT(HF9,INDEX($OL$1:$PC$19,15,MATCH(HF$2&amp;HF$6,INDEX($OL$1:$PC$19,2,)&amp;INDEX($OL$1:$PC$19,6,),0)))+HF9*SUMPRODUCT($OL$7:$PC$7,$OL$15:$PC$15)-HF$12*INDEX($OF$1:$OK$19,15,MATCH(HF13,$OF$1:$OK$1,0))+HF9*SUMPRODUCT($OL$7:$PC$7,$OL$10:$PC$10)*SUMPRODUCT($OF$10:$OI$10,$OF$15:$OI$15)+SUMPRODUCT($OL$7:$PC$7,$OL$11:$PC$11)*SUMPRODUCT($OF$11:$OI$11,$OF$15:$OI$15),"")</f>
        <v/>
      </c>
      <c r="HG15" s="19" t="str">
        <f t="array" ref="HG15">IF(HG$7="1",HG144/3.6-PRODUCT(HG9,INDEX($OL$1:$PC$19,15,MATCH(HG$2&amp;HG$6,INDEX($OL$1:$PC$19,2,)&amp;INDEX($OL$1:$PC$19,6,),0)))+HG9*SUMPRODUCT($OL$7:$PC$7,$OL$15:$PC$15)-HG$12*INDEX($OF$1:$OK$19,15,MATCH(HG13,$OF$1:$OK$1,0))+HG9*SUMPRODUCT($OL$7:$PC$7,$OL$10:$PC$10)*SUMPRODUCT($OF$10:$OI$10,$OF$15:$OI$15)+SUMPRODUCT($OL$7:$PC$7,$OL$11:$PC$11)*SUMPRODUCT($OF$11:$OI$11,$OF$15:$OI$15),"")</f>
        <v/>
      </c>
      <c r="HH15" s="19" t="str">
        <f t="array" ref="HH15">IF(HH$7="1",HH144/3.6-PRODUCT(HH9,INDEX($OL$1:$PC$19,15,MATCH(HH$2&amp;HH$6,INDEX($OL$1:$PC$19,2,)&amp;INDEX($OL$1:$PC$19,6,),0)))+HH9*SUMPRODUCT($OL$7:$PC$7,$OL$15:$PC$15)-HH$12*INDEX($OF$1:$OK$19,15,MATCH(HH13,$OF$1:$OK$1,0))+HH9*SUMPRODUCT($OL$7:$PC$7,$OL$10:$PC$10)*SUMPRODUCT($OF$10:$OI$10,$OF$15:$OI$15)+SUMPRODUCT($OL$7:$PC$7,$OL$11:$PC$11)*SUMPRODUCT($OF$11:$OI$11,$OF$15:$OI$15),"")</f>
        <v/>
      </c>
      <c r="HI15" s="19" t="str">
        <f t="array" ref="HI15">IF(HI$7="1",HI144/3.6-PRODUCT(HI9,INDEX($OL$1:$PC$19,15,MATCH(HI$2&amp;HI$6,INDEX($OL$1:$PC$19,2,)&amp;INDEX($OL$1:$PC$19,6,),0)))+HI9*SUMPRODUCT($OL$7:$PC$7,$OL$15:$PC$15)-HI$12*INDEX($OF$1:$OK$19,15,MATCH(HI13,$OF$1:$OK$1,0))+HI9*SUMPRODUCT($OL$7:$PC$7,$OL$10:$PC$10)*SUMPRODUCT($OF$10:$OI$10,$OF$15:$OI$15)+SUMPRODUCT($OL$7:$PC$7,$OL$11:$PC$11)*SUMPRODUCT($OF$11:$OI$11,$OF$15:$OI$15),"")</f>
        <v/>
      </c>
      <c r="HJ15" s="19" t="str">
        <f t="array" ref="HJ15">IF(HJ$7="1",HJ144/3.6-PRODUCT(HJ9,INDEX($OL$1:$PC$19,15,MATCH(HJ$2&amp;HJ$6,INDEX($OL$1:$PC$19,2,)&amp;INDEX($OL$1:$PC$19,6,),0)))+HJ9*SUMPRODUCT($OL$7:$PC$7,$OL$15:$PC$15)-HJ$12*INDEX($OF$1:$OK$19,15,MATCH(HJ13,$OF$1:$OK$1,0))+HJ9*SUMPRODUCT($OL$7:$PC$7,$OL$10:$PC$10)*SUMPRODUCT($OF$10:$OI$10,$OF$15:$OI$15)+SUMPRODUCT($OL$7:$PC$7,$OL$11:$PC$11)*SUMPRODUCT($OF$11:$OI$11,$OF$15:$OI$15),"")</f>
        <v/>
      </c>
      <c r="HK15" s="19" t="str">
        <f t="array" ref="HK15">IF(HK$7="1",HK144/3.6-PRODUCT(HK9,INDEX($OL$1:$PC$19,15,MATCH(HK$2&amp;HK$6,INDEX($OL$1:$PC$19,2,)&amp;INDEX($OL$1:$PC$19,6,),0)))+HK9*SUMPRODUCT($OL$7:$PC$7,$OL$15:$PC$15)-HK$12*INDEX($OF$1:$OK$19,15,MATCH(HK13,$OF$1:$OK$1,0))+HK9*SUMPRODUCT($OL$7:$PC$7,$OL$10:$PC$10)*SUMPRODUCT($OF$10:$OI$10,$OF$15:$OI$15)+SUMPRODUCT($OL$7:$PC$7,$OL$11:$PC$11)*SUMPRODUCT($OF$11:$OI$11,$OF$15:$OI$15),"")</f>
        <v/>
      </c>
      <c r="HL15" s="19" t="str">
        <f t="array" ref="HL15">IF(HL$7="1",HL144/3.6-PRODUCT(HL9,INDEX($OL$1:$PC$19,15,MATCH(HL$2&amp;HL$6,INDEX($OL$1:$PC$19,2,)&amp;INDEX($OL$1:$PC$19,6,),0)))+HL9*SUMPRODUCT($OL$7:$PC$7,$OL$15:$PC$15)-HL$12*INDEX($OF$1:$OK$19,15,MATCH(HL13,$OF$1:$OK$1,0))+HL9*SUMPRODUCT($OL$7:$PC$7,$OL$10:$PC$10)*SUMPRODUCT($OF$10:$OI$10,$OF$15:$OI$15)+SUMPRODUCT($OL$7:$PC$7,$OL$11:$PC$11)*SUMPRODUCT($OF$11:$OI$11,$OF$15:$OI$15),"")</f>
        <v/>
      </c>
      <c r="HM15" s="19" t="str">
        <f t="array" ref="HM15">IF(HM$7="1",HM144/3.6-PRODUCT(HM9,INDEX($OL$1:$PC$19,15,MATCH(HM$2&amp;HM$6,INDEX($OL$1:$PC$19,2,)&amp;INDEX($OL$1:$PC$19,6,),0)))+HM9*SUMPRODUCT($OL$7:$PC$7,$OL$15:$PC$15)-HM$12*INDEX($OF$1:$OK$19,15,MATCH(HM13,$OF$1:$OK$1,0))+HM9*SUMPRODUCT($OL$7:$PC$7,$OL$10:$PC$10)*SUMPRODUCT($OF$10:$OI$10,$OF$15:$OI$15)+SUMPRODUCT($OL$7:$PC$7,$OL$11:$PC$11)*SUMPRODUCT($OF$11:$OI$11,$OF$15:$OI$15),"")</f>
        <v/>
      </c>
      <c r="HN15" s="19" t="str">
        <f t="array" ref="HN15">IF(HN$7="1",HN144/3.6-PRODUCT(HN9,INDEX($OL$1:$PC$19,15,MATCH(HN$2&amp;HN$6,INDEX($OL$1:$PC$19,2,)&amp;INDEX($OL$1:$PC$19,6,),0)))+HN9*SUMPRODUCT($OL$7:$PC$7,$OL$15:$PC$15)-HN$12*INDEX($OF$1:$OK$19,15,MATCH(HN13,$OF$1:$OK$1,0))+HN9*SUMPRODUCT($OL$7:$PC$7,$OL$10:$PC$10)*SUMPRODUCT($OF$10:$OI$10,$OF$15:$OI$15)+SUMPRODUCT($OL$7:$PC$7,$OL$11:$PC$11)*SUMPRODUCT($OF$11:$OI$11,$OF$15:$OI$15),"")</f>
        <v/>
      </c>
      <c r="HO15" s="19" t="str">
        <f t="array" ref="HO15">IF(HO$7="1",HO144/3.6-PRODUCT(HO9,INDEX($OL$1:$PC$19,15,MATCH(HO$2&amp;HO$6,INDEX($OL$1:$PC$19,2,)&amp;INDEX($OL$1:$PC$19,6,),0)))+HO9*SUMPRODUCT($OL$7:$PC$7,$OL$15:$PC$15)-HO$12*INDEX($OF$1:$OK$19,15,MATCH(HO13,$OF$1:$OK$1,0))+HO9*SUMPRODUCT($OL$7:$PC$7,$OL$10:$PC$10)*SUMPRODUCT($OF$10:$OI$10,$OF$15:$OI$15)+SUMPRODUCT($OL$7:$PC$7,$OL$11:$PC$11)*SUMPRODUCT($OF$11:$OI$11,$OF$15:$OI$15),"")</f>
        <v/>
      </c>
      <c r="HP15" s="19" t="str">
        <f t="array" ref="HP15">IF(HP$7="1",HP144/3.6-PRODUCT(HP9,INDEX($OL$1:$PC$19,15,MATCH(HP$2&amp;HP$6,INDEX($OL$1:$PC$19,2,)&amp;INDEX($OL$1:$PC$19,6,),0)))+HP9*SUMPRODUCT($OL$7:$PC$7,$OL$15:$PC$15)-HP$12*INDEX($OF$1:$OK$19,15,MATCH(HP13,$OF$1:$OK$1,0))+HP9*SUMPRODUCT($OL$7:$PC$7,$OL$10:$PC$10)*SUMPRODUCT($OF$10:$OI$10,$OF$15:$OI$15)+SUMPRODUCT($OL$7:$PC$7,$OL$11:$PC$11)*SUMPRODUCT($OF$11:$OI$11,$OF$15:$OI$15),"")</f>
        <v/>
      </c>
      <c r="HQ15" s="19" t="str">
        <f t="array" ref="HQ15">IF(HQ$7="1",HQ144/3.6-PRODUCT(HQ9,INDEX($OL$1:$PC$19,15,MATCH(HQ$2&amp;HQ$6,INDEX($OL$1:$PC$19,2,)&amp;INDEX($OL$1:$PC$19,6,),0)))+HQ9*SUMPRODUCT($OL$7:$PC$7,$OL$15:$PC$15)-HQ$12*INDEX($OF$1:$OK$19,15,MATCH(HQ13,$OF$1:$OK$1,0))+HQ9*SUMPRODUCT($OL$7:$PC$7,$OL$10:$PC$10)*SUMPRODUCT($OF$10:$OI$10,$OF$15:$OI$15)+SUMPRODUCT($OL$7:$PC$7,$OL$11:$PC$11)*SUMPRODUCT($OF$11:$OI$11,$OF$15:$OI$15),"")</f>
        <v/>
      </c>
      <c r="HR15" s="19" t="str">
        <f t="array" ref="HR15">IF(HR$7="1",HR144/3.6-PRODUCT(HR9,INDEX($OL$1:$PC$19,15,MATCH(HR$2&amp;HR$6,INDEX($OL$1:$PC$19,2,)&amp;INDEX($OL$1:$PC$19,6,),0)))+HR9*SUMPRODUCT($OL$7:$PC$7,$OL$15:$PC$15)-HR$12*INDEX($OF$1:$OK$19,15,MATCH(HR13,$OF$1:$OK$1,0))+HR9*SUMPRODUCT($OL$7:$PC$7,$OL$10:$PC$10)*SUMPRODUCT($OF$10:$OI$10,$OF$15:$OI$15)+SUMPRODUCT($OL$7:$PC$7,$OL$11:$PC$11)*SUMPRODUCT($OF$11:$OI$11,$OF$15:$OI$15),"")</f>
        <v/>
      </c>
      <c r="HS15" s="19" t="str">
        <f t="array" ref="HS15">IF(HS$7="1",HS144/3.6-PRODUCT(HS9,INDEX($OL$1:$PC$19,15,MATCH(HS$2&amp;HS$6,INDEX($OL$1:$PC$19,2,)&amp;INDEX($OL$1:$PC$19,6,),0)))+HS9*SUMPRODUCT($OL$7:$PC$7,$OL$15:$PC$15)-HS$12*INDEX($OF$1:$OK$19,15,MATCH(HS13,$OF$1:$OK$1,0))+HS9*SUMPRODUCT($OL$7:$PC$7,$OL$10:$PC$10)*SUMPRODUCT($OF$10:$OI$10,$OF$15:$OI$15)+SUMPRODUCT($OL$7:$PC$7,$OL$11:$PC$11)*SUMPRODUCT($OF$11:$OI$11,$OF$15:$OI$15),"")</f>
        <v/>
      </c>
      <c r="HT15" s="19" t="str">
        <f t="array" ref="HT15">IF(HT$7="1",HT144/3.6-PRODUCT(HT9,INDEX($OL$1:$PC$19,15,MATCH(HT$2&amp;HT$6,INDEX($OL$1:$PC$19,2,)&amp;INDEX($OL$1:$PC$19,6,),0)))+HT9*SUMPRODUCT($OL$7:$PC$7,$OL$15:$PC$15)-HT$12*INDEX($OF$1:$OK$19,15,MATCH(HT13,$OF$1:$OK$1,0))+HT9*SUMPRODUCT($OL$7:$PC$7,$OL$10:$PC$10)*SUMPRODUCT($OF$10:$OI$10,$OF$15:$OI$15)+SUMPRODUCT($OL$7:$PC$7,$OL$11:$PC$11)*SUMPRODUCT($OF$11:$OI$11,$OF$15:$OI$15),"")</f>
        <v/>
      </c>
      <c r="HU15" s="19" t="str">
        <f t="array" ref="HU15">IF(HU$7="1",HU144/3.6-PRODUCT(HU9,INDEX($OL$1:$PC$19,15,MATCH(HU$2&amp;HU$6,INDEX($OL$1:$PC$19,2,)&amp;INDEX($OL$1:$PC$19,6,),0)))+HU9*SUMPRODUCT($OL$7:$PC$7,$OL$15:$PC$15)-HU$12*INDEX($OF$1:$OK$19,15,MATCH(HU13,$OF$1:$OK$1,0))+HU9*SUMPRODUCT($OL$7:$PC$7,$OL$10:$PC$10)*SUMPRODUCT($OF$10:$OI$10,$OF$15:$OI$15)+SUMPRODUCT($OL$7:$PC$7,$OL$11:$PC$11)*SUMPRODUCT($OF$11:$OI$11,$OF$15:$OI$15),"")</f>
        <v/>
      </c>
      <c r="HV15" s="19" t="str">
        <f t="array" ref="HV15">IF(HV$7="1",HV144/3.6-PRODUCT(HV9,INDEX($OL$1:$PC$19,15,MATCH(HV$2&amp;HV$6,INDEX($OL$1:$PC$19,2,)&amp;INDEX($OL$1:$PC$19,6,),0)))+HV9*SUMPRODUCT($OL$7:$PC$7,$OL$15:$PC$15)-HV$12*INDEX($OF$1:$OK$19,15,MATCH(HV13,$OF$1:$OK$1,0))+HV9*SUMPRODUCT($OL$7:$PC$7,$OL$10:$PC$10)*SUMPRODUCT($OF$10:$OI$10,$OF$15:$OI$15)+SUMPRODUCT($OL$7:$PC$7,$OL$11:$PC$11)*SUMPRODUCT($OF$11:$OI$11,$OF$15:$OI$15),"")</f>
        <v/>
      </c>
      <c r="HW15" s="19" t="str">
        <f t="array" ref="HW15">IF(HW$7="1",HW144/3.6-PRODUCT(HW9,INDEX($OL$1:$PC$19,15,MATCH(HW$2&amp;HW$6,INDEX($OL$1:$PC$19,2,)&amp;INDEX($OL$1:$PC$19,6,),0)))+HW9*SUMPRODUCT($OL$7:$PC$7,$OL$15:$PC$15)-HW$12*INDEX($OF$1:$OK$19,15,MATCH(HW13,$OF$1:$OK$1,0))+HW9*SUMPRODUCT($OL$7:$PC$7,$OL$10:$PC$10)*SUMPRODUCT($OF$10:$OI$10,$OF$15:$OI$15)+SUMPRODUCT($OL$7:$PC$7,$OL$11:$PC$11)*SUMPRODUCT($OF$11:$OI$11,$OF$15:$OI$15),"")</f>
        <v/>
      </c>
      <c r="HX15" s="19" t="str">
        <f t="array" ref="HX15">IF(HX$7="1",HX144/3.6-PRODUCT(HX9,INDEX($OL$1:$PC$19,15,MATCH(HX$2&amp;HX$6,INDEX($OL$1:$PC$19,2,)&amp;INDEX($OL$1:$PC$19,6,),0)))+HX9*SUMPRODUCT($OL$7:$PC$7,$OL$15:$PC$15)-HX$12*INDEX($OF$1:$OK$19,15,MATCH(HX13,$OF$1:$OK$1,0))+HX9*SUMPRODUCT($OL$7:$PC$7,$OL$10:$PC$10)*SUMPRODUCT($OF$10:$OI$10,$OF$15:$OI$15)+SUMPRODUCT($OL$7:$PC$7,$OL$11:$PC$11)*SUMPRODUCT($OF$11:$OI$11,$OF$15:$OI$15),"")</f>
        <v/>
      </c>
      <c r="HY15" s="19" t="str">
        <f t="array" ref="HY15">IF(HY$7="1",HY144/3.6-PRODUCT(HY9,INDEX($OL$1:$PC$19,15,MATCH(HY$2&amp;HY$6,INDEX($OL$1:$PC$19,2,)&amp;INDEX($OL$1:$PC$19,6,),0)))+HY9*SUMPRODUCT($OL$7:$PC$7,$OL$15:$PC$15)-HY$12*INDEX($OF$1:$OK$19,15,MATCH(HY13,$OF$1:$OK$1,0))+HY9*SUMPRODUCT($OL$7:$PC$7,$OL$10:$PC$10)*SUMPRODUCT($OF$10:$OI$10,$OF$15:$OI$15)+SUMPRODUCT($OL$7:$PC$7,$OL$11:$PC$11)*SUMPRODUCT($OF$11:$OI$11,$OF$15:$OI$15),"")</f>
        <v/>
      </c>
      <c r="HZ15" s="19" t="str">
        <f t="array" ref="HZ15">IF(HZ$7="1",HZ144/3.6-PRODUCT(HZ9,INDEX($OL$1:$PC$19,15,MATCH(HZ$2&amp;HZ$6,INDEX($OL$1:$PC$19,2,)&amp;INDEX($OL$1:$PC$19,6,),0)))+HZ9*SUMPRODUCT($OL$7:$PC$7,$OL$15:$PC$15)-HZ$12*INDEX($OF$1:$OK$19,15,MATCH(HZ13,$OF$1:$OK$1,0))+HZ9*SUMPRODUCT($OL$7:$PC$7,$OL$10:$PC$10)*SUMPRODUCT($OF$10:$OI$10,$OF$15:$OI$15)+SUMPRODUCT($OL$7:$PC$7,$OL$11:$PC$11)*SUMPRODUCT($OF$11:$OI$11,$OF$15:$OI$15),"")</f>
        <v/>
      </c>
      <c r="IA15" s="19" t="str">
        <f t="array" ref="IA15">IF(IA$7="1",IA144/3.6-PRODUCT(IA9,INDEX($OL$1:$PC$19,15,MATCH(IA$2&amp;IA$6,INDEX($OL$1:$PC$19,2,)&amp;INDEX($OL$1:$PC$19,6,),0)))+IA9*SUMPRODUCT($OL$7:$PC$7,$OL$15:$PC$15)-IA$12*INDEX($OF$1:$OK$19,15,MATCH(IA13,$OF$1:$OK$1,0))+IA9*SUMPRODUCT($OL$7:$PC$7,$OL$10:$PC$10)*SUMPRODUCT($OF$10:$OI$10,$OF$15:$OI$15)+SUMPRODUCT($OL$7:$PC$7,$OL$11:$PC$11)*SUMPRODUCT($OF$11:$OI$11,$OF$15:$OI$15),"")</f>
        <v/>
      </c>
      <c r="IB15" s="19" t="str">
        <f t="array" ref="IB15">IF(IB$7="1",IB144/3.6-PRODUCT(IB9,INDEX($OL$1:$PC$19,15,MATCH(IB$2&amp;IB$6,INDEX($OL$1:$PC$19,2,)&amp;INDEX($OL$1:$PC$19,6,),0)))+IB9*SUMPRODUCT($OL$7:$PC$7,$OL$15:$PC$15)-IB$12*INDEX($OF$1:$OK$19,15,MATCH(IB13,$OF$1:$OK$1,0))+IB9*SUMPRODUCT($OL$7:$PC$7,$OL$10:$PC$10)*SUMPRODUCT($OF$10:$OI$10,$OF$15:$OI$15)+SUMPRODUCT($OL$7:$PC$7,$OL$11:$PC$11)*SUMPRODUCT($OF$11:$OI$11,$OF$15:$OI$15),"")</f>
        <v/>
      </c>
      <c r="IC15" s="19" t="str">
        <f t="array" ref="IC15">IF(IC$7="1",IC144/3.6-PRODUCT(IC9,INDEX($OL$1:$PC$19,15,MATCH(IC$2&amp;IC$6,INDEX($OL$1:$PC$19,2,)&amp;INDEX($OL$1:$PC$19,6,),0)))+IC9*SUMPRODUCT($OL$7:$PC$7,$OL$15:$PC$15)-IC$12*INDEX($OF$1:$OK$19,15,MATCH(IC13,$OF$1:$OK$1,0))+IC9*SUMPRODUCT($OL$7:$PC$7,$OL$10:$PC$10)*SUMPRODUCT($OF$10:$OI$10,$OF$15:$OI$15)+SUMPRODUCT($OL$7:$PC$7,$OL$11:$PC$11)*SUMPRODUCT($OF$11:$OI$11,$OF$15:$OI$15),"")</f>
        <v/>
      </c>
      <c r="ID15" s="19" t="str">
        <f t="array" ref="ID15">IF(ID$7="1",ID144/3.6-PRODUCT(ID9,INDEX($OL$1:$PC$19,15,MATCH(ID$2&amp;ID$6,INDEX($OL$1:$PC$19,2,)&amp;INDEX($OL$1:$PC$19,6,),0)))+ID9*SUMPRODUCT($OL$7:$PC$7,$OL$15:$PC$15)-ID$12*INDEX($OF$1:$OK$19,15,MATCH(ID13,$OF$1:$OK$1,0))+ID9*SUMPRODUCT($OL$7:$PC$7,$OL$10:$PC$10)*SUMPRODUCT($OF$10:$OI$10,$OF$15:$OI$15)+SUMPRODUCT($OL$7:$PC$7,$OL$11:$PC$11)*SUMPRODUCT($OF$11:$OI$11,$OF$15:$OI$15),"")</f>
        <v/>
      </c>
      <c r="IE15" s="19" t="str">
        <f t="array" ref="IE15">IF(IE$7="1",IE144/3.6-PRODUCT(IE9,INDEX($OL$1:$PC$19,15,MATCH(IE$2&amp;IE$6,INDEX($OL$1:$PC$19,2,)&amp;INDEX($OL$1:$PC$19,6,),0)))+IE9*SUMPRODUCT($OL$7:$PC$7,$OL$15:$PC$15)-IE$12*INDEX($OF$1:$OK$19,15,MATCH(IE13,$OF$1:$OK$1,0))+IE9*SUMPRODUCT($OL$7:$PC$7,$OL$10:$PC$10)*SUMPRODUCT($OF$10:$OI$10,$OF$15:$OI$15)+SUMPRODUCT($OL$7:$PC$7,$OL$11:$PC$11)*SUMPRODUCT($OF$11:$OI$11,$OF$15:$OI$15),"")</f>
        <v/>
      </c>
      <c r="IF15" s="19" t="str">
        <f t="array" ref="IF15">IF(IF$7="1",IF144/3.6-PRODUCT(IF9,INDEX($OL$1:$PC$19,15,MATCH(IF$2&amp;IF$6,INDEX($OL$1:$PC$19,2,)&amp;INDEX($OL$1:$PC$19,6,),0)))+IF9*SUMPRODUCT($OL$7:$PC$7,$OL$15:$PC$15)-IF$12*INDEX($OF$1:$OK$19,15,MATCH(IF13,$OF$1:$OK$1,0))+IF9*SUMPRODUCT($OL$7:$PC$7,$OL$10:$PC$10)*SUMPRODUCT($OF$10:$OI$10,$OF$15:$OI$15)+SUMPRODUCT($OL$7:$PC$7,$OL$11:$PC$11)*SUMPRODUCT($OF$11:$OI$11,$OF$15:$OI$15),"")</f>
        <v/>
      </c>
      <c r="IG15" s="19" t="str">
        <f t="array" ref="IG15">IF(IG$7="1",IG144/3.6-PRODUCT(IG9,INDEX($OL$1:$PC$19,15,MATCH(IG$2&amp;IG$6,INDEX($OL$1:$PC$19,2,)&amp;INDEX($OL$1:$PC$19,6,),0)))+IG9*SUMPRODUCT($OL$7:$PC$7,$OL$15:$PC$15)-IG$12*INDEX($OF$1:$OK$19,15,MATCH(IG13,$OF$1:$OK$1,0))+IG9*SUMPRODUCT($OL$7:$PC$7,$OL$10:$PC$10)*SUMPRODUCT($OF$10:$OI$10,$OF$15:$OI$15)+SUMPRODUCT($OL$7:$PC$7,$OL$11:$PC$11)*SUMPRODUCT($OF$11:$OI$11,$OF$15:$OI$15),"")</f>
        <v/>
      </c>
      <c r="IH15" s="19" t="str">
        <f t="array" ref="IH15">IF(IH$7="1",IH144/3.6-PRODUCT(IH9,INDEX($OL$1:$PC$19,15,MATCH(IH$2&amp;IH$6,INDEX($OL$1:$PC$19,2,)&amp;INDEX($OL$1:$PC$19,6,),0)))+IH9*SUMPRODUCT($OL$7:$PC$7,$OL$15:$PC$15)-IH$12*INDEX($OF$1:$OK$19,15,MATCH(IH13,$OF$1:$OK$1,0))+IH9*SUMPRODUCT($OL$7:$PC$7,$OL$10:$PC$10)*SUMPRODUCT($OF$10:$OI$10,$OF$15:$OI$15)+SUMPRODUCT($OL$7:$PC$7,$OL$11:$PC$11)*SUMPRODUCT($OF$11:$OI$11,$OF$15:$OI$15),"")</f>
        <v/>
      </c>
      <c r="II15" s="19" t="str">
        <f t="array" ref="II15">IF(II$7="1",II144/3.6-PRODUCT(II9,INDEX($OL$1:$PC$19,15,MATCH(II$2&amp;II$6,INDEX($OL$1:$PC$19,2,)&amp;INDEX($OL$1:$PC$19,6,),0)))+II9*SUMPRODUCT($OL$7:$PC$7,$OL$15:$PC$15)-II$12*INDEX($OF$1:$OK$19,15,MATCH(II13,$OF$1:$OK$1,0))+II9*SUMPRODUCT($OL$7:$PC$7,$OL$10:$PC$10)*SUMPRODUCT($OF$10:$OI$10,$OF$15:$OI$15)+SUMPRODUCT($OL$7:$PC$7,$OL$11:$PC$11)*SUMPRODUCT($OF$11:$OI$11,$OF$15:$OI$15),"")</f>
        <v/>
      </c>
      <c r="IJ15" s="19" t="str">
        <f t="array" ref="IJ15">IF(IJ$7="1",IJ144/3.6-PRODUCT(IJ9,INDEX($OL$1:$PC$19,15,MATCH(IJ$2&amp;IJ$6,INDEX($OL$1:$PC$19,2,)&amp;INDEX($OL$1:$PC$19,6,),0)))+IJ9*SUMPRODUCT($OL$7:$PC$7,$OL$15:$PC$15)-IJ$12*INDEX($OF$1:$OK$19,15,MATCH(IJ13,$OF$1:$OK$1,0))+IJ9*SUMPRODUCT($OL$7:$PC$7,$OL$10:$PC$10)*SUMPRODUCT($OF$10:$OI$10,$OF$15:$OI$15)+SUMPRODUCT($OL$7:$PC$7,$OL$11:$PC$11)*SUMPRODUCT($OF$11:$OI$11,$OF$15:$OI$15),"")</f>
        <v/>
      </c>
      <c r="IK15" s="19" t="str">
        <f t="array" ref="IK15">IF(IK$7="1",IK144/3.6-PRODUCT(IK9,INDEX($OL$1:$PC$19,15,MATCH(IK$2&amp;IK$6,INDEX($OL$1:$PC$19,2,)&amp;INDEX($OL$1:$PC$19,6,),0)))+IK9*SUMPRODUCT($OL$7:$PC$7,$OL$15:$PC$15)-IK$12*INDEX($OF$1:$OK$19,15,MATCH(IK13,$OF$1:$OK$1,0))+IK9*SUMPRODUCT($OL$7:$PC$7,$OL$10:$PC$10)*SUMPRODUCT($OF$10:$OI$10,$OF$15:$OI$15)+SUMPRODUCT($OL$7:$PC$7,$OL$11:$PC$11)*SUMPRODUCT($OF$11:$OI$11,$OF$15:$OI$15),"")</f>
        <v/>
      </c>
      <c r="IL15" s="19" t="str">
        <f t="array" ref="IL15">IF(IL$7="1",IL144/3.6-PRODUCT(IL9,INDEX($OL$1:$PC$19,15,MATCH(IL$2&amp;IL$6,INDEX($OL$1:$PC$19,2,)&amp;INDEX($OL$1:$PC$19,6,),0)))+IL9*SUMPRODUCT($OL$7:$PC$7,$OL$15:$PC$15)-IL$12*INDEX($OF$1:$OK$19,15,MATCH(IL13,$OF$1:$OK$1,0))+IL9*SUMPRODUCT($OL$7:$PC$7,$OL$10:$PC$10)*SUMPRODUCT($OF$10:$OI$10,$OF$15:$OI$15)+SUMPRODUCT($OL$7:$PC$7,$OL$11:$PC$11)*SUMPRODUCT($OF$11:$OI$11,$OF$15:$OI$15),"")</f>
        <v/>
      </c>
      <c r="IM15" s="19" t="str">
        <f t="array" ref="IM15">IF(IM$7="1",IM144/3.6-PRODUCT(IM9,INDEX($OL$1:$PC$19,15,MATCH(IM$2&amp;IM$6,INDEX($OL$1:$PC$19,2,)&amp;INDEX($OL$1:$PC$19,6,),0)))+IM9*SUMPRODUCT($OL$7:$PC$7,$OL$15:$PC$15)-IM$12*INDEX($OF$1:$OK$19,15,MATCH(IM13,$OF$1:$OK$1,0))+IM9*SUMPRODUCT($OL$7:$PC$7,$OL$10:$PC$10)*SUMPRODUCT($OF$10:$OI$10,$OF$15:$OI$15)+SUMPRODUCT($OL$7:$PC$7,$OL$11:$PC$11)*SUMPRODUCT($OF$11:$OI$11,$OF$15:$OI$15),"")</f>
        <v/>
      </c>
      <c r="IN15" s="19" t="str">
        <f t="array" ref="IN15">IF(IN$7="1",IN144/3.6-PRODUCT(IN9,INDEX($OL$1:$PC$19,15,MATCH(IN$2&amp;IN$6,INDEX($OL$1:$PC$19,2,)&amp;INDEX($OL$1:$PC$19,6,),0)))+IN9*SUMPRODUCT($OL$7:$PC$7,$OL$15:$PC$15)-IN$12*INDEX($OF$1:$OK$19,15,MATCH(IN13,$OF$1:$OK$1,0))+IN9*SUMPRODUCT($OL$7:$PC$7,$OL$10:$PC$10)*SUMPRODUCT($OF$10:$OI$10,$OF$15:$OI$15)+SUMPRODUCT($OL$7:$PC$7,$OL$11:$PC$11)*SUMPRODUCT($OF$11:$OI$11,$OF$15:$OI$15),"")</f>
        <v/>
      </c>
      <c r="IO15" s="19" t="str">
        <f t="array" ref="IO15">IF(IO$7="1",IO144/3.6-PRODUCT(IO9,INDEX($OL$1:$PC$19,15,MATCH(IO$2&amp;IO$6,INDEX($OL$1:$PC$19,2,)&amp;INDEX($OL$1:$PC$19,6,),0)))+IO9*SUMPRODUCT($OL$7:$PC$7,$OL$15:$PC$15)-IO$12*INDEX($OF$1:$OK$19,15,MATCH(IO13,$OF$1:$OK$1,0))+IO9*SUMPRODUCT($OL$7:$PC$7,$OL$10:$PC$10)*SUMPRODUCT($OF$10:$OI$10,$OF$15:$OI$15)+SUMPRODUCT($OL$7:$PC$7,$OL$11:$PC$11)*SUMPRODUCT($OF$11:$OI$11,$OF$15:$OI$15),"")</f>
        <v/>
      </c>
      <c r="IP15" s="19" t="str">
        <f t="array" ref="IP15">IF(IP$7="1",IP144/3.6-PRODUCT(IP9,INDEX($OL$1:$PC$19,15,MATCH(IP$2&amp;IP$6,INDEX($OL$1:$PC$19,2,)&amp;INDEX($OL$1:$PC$19,6,),0)))+IP9*SUMPRODUCT($OL$7:$PC$7,$OL$15:$PC$15)-IP$12*INDEX($OF$1:$OK$19,15,MATCH(IP13,$OF$1:$OK$1,0))+IP9*SUMPRODUCT($OL$7:$PC$7,$OL$10:$PC$10)*SUMPRODUCT($OF$10:$OI$10,$OF$15:$OI$15)+SUMPRODUCT($OL$7:$PC$7,$OL$11:$PC$11)*SUMPRODUCT($OF$11:$OI$11,$OF$15:$OI$15),"")</f>
        <v/>
      </c>
      <c r="IQ15" s="19" t="str">
        <f t="array" ref="IQ15">IF(IQ$7="1",IQ144/3.6-PRODUCT(IQ9,INDEX($OL$1:$PC$19,15,MATCH(IQ$2&amp;IQ$6,INDEX($OL$1:$PC$19,2,)&amp;INDEX($OL$1:$PC$19,6,),0)))+IQ9*SUMPRODUCT($OL$7:$PC$7,$OL$15:$PC$15)-IQ$12*INDEX($OF$1:$OK$19,15,MATCH(IQ13,$OF$1:$OK$1,0))+IQ9*SUMPRODUCT($OL$7:$PC$7,$OL$10:$PC$10)*SUMPRODUCT($OF$10:$OI$10,$OF$15:$OI$15)+SUMPRODUCT($OL$7:$PC$7,$OL$11:$PC$11)*SUMPRODUCT($OF$11:$OI$11,$OF$15:$OI$15),"")</f>
        <v/>
      </c>
      <c r="IR15" s="19" t="str">
        <f t="array" ref="IR15">IF(IR$7="1",IR144/3.6-PRODUCT(IR9,INDEX($OL$1:$PC$19,15,MATCH(IR$2&amp;IR$6,INDEX($OL$1:$PC$19,2,)&amp;INDEX($OL$1:$PC$19,6,),0)))+IR9*SUMPRODUCT($OL$7:$PC$7,$OL$15:$PC$15)-IR$12*INDEX($OF$1:$OK$19,15,MATCH(IR13,$OF$1:$OK$1,0))+IR9*SUMPRODUCT($OL$7:$PC$7,$OL$10:$PC$10)*SUMPRODUCT($OF$10:$OI$10,$OF$15:$OI$15)+SUMPRODUCT($OL$7:$PC$7,$OL$11:$PC$11)*SUMPRODUCT($OF$11:$OI$11,$OF$15:$OI$15),"")</f>
        <v/>
      </c>
      <c r="IS15" s="19" t="str">
        <f t="array" ref="IS15">IF(IS$7="1",IS144/3.6-PRODUCT(IS9,INDEX($OL$1:$PC$19,15,MATCH(IS$2&amp;IS$6,INDEX($OL$1:$PC$19,2,)&amp;INDEX($OL$1:$PC$19,6,),0)))+IS9*SUMPRODUCT($OL$7:$PC$7,$OL$15:$PC$15)-IS$12*INDEX($OF$1:$OK$19,15,MATCH(IS13,$OF$1:$OK$1,0))+IS9*SUMPRODUCT($OL$7:$PC$7,$OL$10:$PC$10)*SUMPRODUCT($OF$10:$OI$10,$OF$15:$OI$15)+SUMPRODUCT($OL$7:$PC$7,$OL$11:$PC$11)*SUMPRODUCT($OF$11:$OI$11,$OF$15:$OI$15),"")</f>
        <v/>
      </c>
      <c r="IT15" s="19" t="str">
        <f t="array" ref="IT15">IF(IT$7="1",IT144/3.6-PRODUCT(IT9,INDEX($OL$1:$PC$19,15,MATCH(IT$2&amp;IT$6,INDEX($OL$1:$PC$19,2,)&amp;INDEX($OL$1:$PC$19,6,),0)))+IT9*SUMPRODUCT($OL$7:$PC$7,$OL$15:$PC$15)-IT$12*INDEX($OF$1:$OK$19,15,MATCH(IT13,$OF$1:$OK$1,0))+IT9*SUMPRODUCT($OL$7:$PC$7,$OL$10:$PC$10)*SUMPRODUCT($OF$10:$OI$10,$OF$15:$OI$15)+SUMPRODUCT($OL$7:$PC$7,$OL$11:$PC$11)*SUMPRODUCT($OF$11:$OI$11,$OF$15:$OI$15),"")</f>
        <v/>
      </c>
      <c r="IU15" s="19" t="str">
        <f t="array" ref="IU15">IF(IU$7="1",IU144/3.6-PRODUCT(IU9,INDEX($OL$1:$PC$19,15,MATCH(IU$2&amp;IU$6,INDEX($OL$1:$PC$19,2,)&amp;INDEX($OL$1:$PC$19,6,),0)))+IU9*SUMPRODUCT($OL$7:$PC$7,$OL$15:$PC$15)-IU$12*INDEX($OF$1:$OK$19,15,MATCH(IU13,$OF$1:$OK$1,0))+IU9*SUMPRODUCT($OL$7:$PC$7,$OL$10:$PC$10)*SUMPRODUCT($OF$10:$OI$10,$OF$15:$OI$15)+SUMPRODUCT($OL$7:$PC$7,$OL$11:$PC$11)*SUMPRODUCT($OF$11:$OI$11,$OF$15:$OI$15),"")</f>
        <v/>
      </c>
      <c r="IV15" s="19" t="str">
        <f t="array" ref="IV15">IF(IV$7="1",IV144/3.6-PRODUCT(IV9,INDEX($OL$1:$PC$19,15,MATCH(IV$2&amp;IV$6,INDEX($OL$1:$PC$19,2,)&amp;INDEX($OL$1:$PC$19,6,),0)))+IV9*SUMPRODUCT($OL$7:$PC$7,$OL$15:$PC$15)-IV$12*INDEX($OF$1:$OK$19,15,MATCH(IV13,$OF$1:$OK$1,0))+IV9*SUMPRODUCT($OL$7:$PC$7,$OL$10:$PC$10)*SUMPRODUCT($OF$10:$OI$10,$OF$15:$OI$15)+SUMPRODUCT($OL$7:$PC$7,$OL$11:$PC$11)*SUMPRODUCT($OF$11:$OI$11,$OF$15:$OI$15),"")</f>
        <v/>
      </c>
      <c r="IW15" s="19" t="str">
        <f t="array" ref="IW15">IF(IW$7="1",IW144/3.6-PRODUCT(IW9,INDEX($OL$1:$PC$19,15,MATCH(IW$2&amp;IW$6,INDEX($OL$1:$PC$19,2,)&amp;INDEX($OL$1:$PC$19,6,),0)))+IW9*SUMPRODUCT($OL$7:$PC$7,$OL$15:$PC$15)-IW$12*INDEX($OF$1:$OK$19,15,MATCH(IW13,$OF$1:$OK$1,0))+IW9*SUMPRODUCT($OL$7:$PC$7,$OL$10:$PC$10)*SUMPRODUCT($OF$10:$OI$10,$OF$15:$OI$15)+SUMPRODUCT($OL$7:$PC$7,$OL$11:$PC$11)*SUMPRODUCT($OF$11:$OI$11,$OF$15:$OI$15),"")</f>
        <v/>
      </c>
      <c r="IX15" s="19" t="str">
        <f t="array" ref="IX15">IF(IX$7="1",IX144/3.6-PRODUCT(IX9,INDEX($OL$1:$PC$19,15,MATCH(IX$2&amp;IX$6,INDEX($OL$1:$PC$19,2,)&amp;INDEX($OL$1:$PC$19,6,),0)))+IX9*SUMPRODUCT($OL$7:$PC$7,$OL$15:$PC$15)-IX$12*INDEX($OF$1:$OK$19,15,MATCH(IX13,$OF$1:$OK$1,0))+IX9*SUMPRODUCT($OL$7:$PC$7,$OL$10:$PC$10)*SUMPRODUCT($OF$10:$OI$10,$OF$15:$OI$15)+SUMPRODUCT($OL$7:$PC$7,$OL$11:$PC$11)*SUMPRODUCT($OF$11:$OI$11,$OF$15:$OI$15),"")</f>
        <v/>
      </c>
      <c r="IY15" s="19" t="str">
        <f t="array" ref="IY15">IF(IY$7="1",IY144/3.6-PRODUCT(IY9,INDEX($OL$1:$PC$19,15,MATCH(IY$2&amp;IY$6,INDEX($OL$1:$PC$19,2,)&amp;INDEX($OL$1:$PC$19,6,),0)))+IY9*SUMPRODUCT($OL$7:$PC$7,$OL$15:$PC$15)-IY$12*INDEX($OF$1:$OK$19,15,MATCH(IY13,$OF$1:$OK$1,0))+IY9*SUMPRODUCT($OL$7:$PC$7,$OL$10:$PC$10)*SUMPRODUCT($OF$10:$OI$10,$OF$15:$OI$15)+SUMPRODUCT($OL$7:$PC$7,$OL$11:$PC$11)*SUMPRODUCT($OF$11:$OI$11,$OF$15:$OI$15),"")</f>
        <v/>
      </c>
      <c r="IZ15" s="19" t="str">
        <f t="array" ref="IZ15">IF(IZ$7="1",IZ144/3.6-PRODUCT(IZ9,INDEX($OL$1:$PC$19,15,MATCH(IZ$2&amp;IZ$6,INDEX($OL$1:$PC$19,2,)&amp;INDEX($OL$1:$PC$19,6,),0)))+IZ9*SUMPRODUCT($OL$7:$PC$7,$OL$15:$PC$15)-IZ$12*INDEX($OF$1:$OK$19,15,MATCH(IZ13,$OF$1:$OK$1,0))+IZ9*SUMPRODUCT($OL$7:$PC$7,$OL$10:$PC$10)*SUMPRODUCT($OF$10:$OI$10,$OF$15:$OI$15)+SUMPRODUCT($OL$7:$PC$7,$OL$11:$PC$11)*SUMPRODUCT($OF$11:$OI$11,$OF$15:$OI$15),"")</f>
        <v/>
      </c>
      <c r="JA15" s="19" t="str">
        <f t="array" ref="JA15">IF(JA$7="1",JA144/3.6-PRODUCT(JA9,INDEX($OL$1:$PC$19,15,MATCH(JA$2&amp;JA$6,INDEX($OL$1:$PC$19,2,)&amp;INDEX($OL$1:$PC$19,6,),0)))+JA9*SUMPRODUCT($OL$7:$PC$7,$OL$15:$PC$15)-JA$12*INDEX($OF$1:$OK$19,15,MATCH(JA13,$OF$1:$OK$1,0))+JA9*SUMPRODUCT($OL$7:$PC$7,$OL$10:$PC$10)*SUMPRODUCT($OF$10:$OI$10,$OF$15:$OI$15)+SUMPRODUCT($OL$7:$PC$7,$OL$11:$PC$11)*SUMPRODUCT($OF$11:$OI$11,$OF$15:$OI$15),"")</f>
        <v/>
      </c>
      <c r="JB15" s="19" t="str">
        <f t="array" ref="JB15">IF(JB$7="1",JB144/3.6-PRODUCT(JB9,INDEX($OL$1:$PC$19,15,MATCH(JB$2&amp;JB$6,INDEX($OL$1:$PC$19,2,)&amp;INDEX($OL$1:$PC$19,6,),0)))+JB9*SUMPRODUCT($OL$7:$PC$7,$OL$15:$PC$15)-JB$12*INDEX($OF$1:$OK$19,15,MATCH(JB13,$OF$1:$OK$1,0))+JB9*SUMPRODUCT($OL$7:$PC$7,$OL$10:$PC$10)*SUMPRODUCT($OF$10:$OI$10,$OF$15:$OI$15)+SUMPRODUCT($OL$7:$PC$7,$OL$11:$PC$11)*SUMPRODUCT($OF$11:$OI$11,$OF$15:$OI$15),"")</f>
        <v/>
      </c>
      <c r="JC15" s="19" t="str">
        <f t="array" ref="JC15">IF(JC$7="1",JC144/3.6-PRODUCT(JC9,INDEX($OL$1:$PC$19,15,MATCH(JC$2&amp;JC$6,INDEX($OL$1:$PC$19,2,)&amp;INDEX($OL$1:$PC$19,6,),0)))+JC9*SUMPRODUCT($OL$7:$PC$7,$OL$15:$PC$15)-JC$12*INDEX($OF$1:$OK$19,15,MATCH(JC13,$OF$1:$OK$1,0))+JC9*SUMPRODUCT($OL$7:$PC$7,$OL$10:$PC$10)*SUMPRODUCT($OF$10:$OI$10,$OF$15:$OI$15)+SUMPRODUCT($OL$7:$PC$7,$OL$11:$PC$11)*SUMPRODUCT($OF$11:$OI$11,$OF$15:$OI$15),"")</f>
        <v/>
      </c>
      <c r="JD15" s="19" t="str">
        <f t="array" ref="JD15">IF(JD$7="1",JD144/3.6-PRODUCT(JD9,INDEX($OL$1:$PC$19,15,MATCH(JD$2&amp;JD$6,INDEX($OL$1:$PC$19,2,)&amp;INDEX($OL$1:$PC$19,6,),0)))+JD9*SUMPRODUCT($OL$7:$PC$7,$OL$15:$PC$15)-JD$12*INDEX($OF$1:$OK$19,15,MATCH(JD13,$OF$1:$OK$1,0))+JD9*SUMPRODUCT($OL$7:$PC$7,$OL$10:$PC$10)*SUMPRODUCT($OF$10:$OI$10,$OF$15:$OI$15)+SUMPRODUCT($OL$7:$PC$7,$OL$11:$PC$11)*SUMPRODUCT($OF$11:$OI$11,$OF$15:$OI$15),"")</f>
        <v/>
      </c>
      <c r="JE15" s="19" t="str">
        <f t="array" ref="JE15">IF(JE$7="1",JE144/3.6-PRODUCT(JE9,INDEX($OL$1:$PC$19,15,MATCH(JE$2&amp;JE$6,INDEX($OL$1:$PC$19,2,)&amp;INDEX($OL$1:$PC$19,6,),0)))+JE9*SUMPRODUCT($OL$7:$PC$7,$OL$15:$PC$15)-JE$12*INDEX($OF$1:$OK$19,15,MATCH(JE13,$OF$1:$OK$1,0))+JE9*SUMPRODUCT($OL$7:$PC$7,$OL$10:$PC$10)*SUMPRODUCT($OF$10:$OI$10,$OF$15:$OI$15)+SUMPRODUCT($OL$7:$PC$7,$OL$11:$PC$11)*SUMPRODUCT($OF$11:$OI$11,$OF$15:$OI$15),"")</f>
        <v/>
      </c>
      <c r="JF15" s="19" t="str">
        <f t="array" ref="JF15">IF(JF$7="1",JF144/3.6-PRODUCT(JF9,INDEX($OL$1:$PC$19,15,MATCH(JF$2&amp;JF$6,INDEX($OL$1:$PC$19,2,)&amp;INDEX($OL$1:$PC$19,6,),0)))+JF9*SUMPRODUCT($OL$7:$PC$7,$OL$15:$PC$15)-JF$12*INDEX($OF$1:$OK$19,15,MATCH(JF13,$OF$1:$OK$1,0))+JF9*SUMPRODUCT($OL$7:$PC$7,$OL$10:$PC$10)*SUMPRODUCT($OF$10:$OI$10,$OF$15:$OI$15)+SUMPRODUCT($OL$7:$PC$7,$OL$11:$PC$11)*SUMPRODUCT($OF$11:$OI$11,$OF$15:$OI$15),"")</f>
        <v/>
      </c>
      <c r="JG15" s="19" t="str">
        <f t="array" ref="JG15">IF(JG$7="1",JG144/3.6-PRODUCT(JG9,INDEX($OL$1:$PC$19,15,MATCH(JG$2&amp;JG$6,INDEX($OL$1:$PC$19,2,)&amp;INDEX($OL$1:$PC$19,6,),0)))+JG9*SUMPRODUCT($OL$7:$PC$7,$OL$15:$PC$15)-JG$12*INDEX($OF$1:$OK$19,15,MATCH(JG13,$OF$1:$OK$1,0))+JG9*SUMPRODUCT($OL$7:$PC$7,$OL$10:$PC$10)*SUMPRODUCT($OF$10:$OI$10,$OF$15:$OI$15)+SUMPRODUCT($OL$7:$PC$7,$OL$11:$PC$11)*SUMPRODUCT($OF$11:$OI$11,$OF$15:$OI$15),"")</f>
        <v/>
      </c>
      <c r="JH15" s="19" t="str">
        <f t="array" ref="JH15">IF(JH$7="1",JH144/3.6-PRODUCT(JH9,INDEX($OL$1:$PC$19,15,MATCH(JH$2&amp;JH$6,INDEX($OL$1:$PC$19,2,)&amp;INDEX($OL$1:$PC$19,6,),0)))+JH9*SUMPRODUCT($OL$7:$PC$7,$OL$15:$PC$15)-JH$12*INDEX($OF$1:$OK$19,15,MATCH(JH13,$OF$1:$OK$1,0))+JH9*SUMPRODUCT($OL$7:$PC$7,$OL$10:$PC$10)*SUMPRODUCT($OF$10:$OI$10,$OF$15:$OI$15)+SUMPRODUCT($OL$7:$PC$7,$OL$11:$PC$11)*SUMPRODUCT($OF$11:$OI$11,$OF$15:$OI$15),"")</f>
        <v/>
      </c>
      <c r="JI15" s="19" t="str">
        <f t="array" ref="JI15">IF(JI$7="1",JI144/3.6-PRODUCT(JI9,INDEX($OL$1:$PC$19,15,MATCH(JI$2&amp;JI$6,INDEX($OL$1:$PC$19,2,)&amp;INDEX($OL$1:$PC$19,6,),0)))+JI9*SUMPRODUCT($OL$7:$PC$7,$OL$15:$PC$15)-JI$12*INDEX($OF$1:$OK$19,15,MATCH(JI13,$OF$1:$OK$1,0))+JI9*SUMPRODUCT($OL$7:$PC$7,$OL$10:$PC$10)*SUMPRODUCT($OF$10:$OI$10,$OF$15:$OI$15)+SUMPRODUCT($OL$7:$PC$7,$OL$11:$PC$11)*SUMPRODUCT($OF$11:$OI$11,$OF$15:$OI$15),"")</f>
        <v/>
      </c>
      <c r="JJ15" s="19" t="str">
        <f t="array" ref="JJ15">IF(JJ$7="1",JJ144/3.6-PRODUCT(JJ9,INDEX($OL$1:$PC$19,15,MATCH(JJ$2&amp;JJ$6,INDEX($OL$1:$PC$19,2,)&amp;INDEX($OL$1:$PC$19,6,),0)))+JJ9*SUMPRODUCT($OL$7:$PC$7,$OL$15:$PC$15)-JJ$12*INDEX($OF$1:$OK$19,15,MATCH(JJ13,$OF$1:$OK$1,0))+JJ9*SUMPRODUCT($OL$7:$PC$7,$OL$10:$PC$10)*SUMPRODUCT($OF$10:$OI$10,$OF$15:$OI$15)+SUMPRODUCT($OL$7:$PC$7,$OL$11:$PC$11)*SUMPRODUCT($OF$11:$OI$11,$OF$15:$OI$15),"")</f>
        <v/>
      </c>
      <c r="JK15" s="19" t="str">
        <f t="array" ref="JK15">IF(JK$7="1",JK144/3.6-PRODUCT(JK9,INDEX($OL$1:$PC$19,15,MATCH(JK$2&amp;JK$6,INDEX($OL$1:$PC$19,2,)&amp;INDEX($OL$1:$PC$19,6,),0)))+JK9*SUMPRODUCT($OL$7:$PC$7,$OL$15:$PC$15)-JK$12*INDEX($OF$1:$OK$19,15,MATCH(JK13,$OF$1:$OK$1,0))+JK9*SUMPRODUCT($OL$7:$PC$7,$OL$10:$PC$10)*SUMPRODUCT($OF$10:$OI$10,$OF$15:$OI$15)+SUMPRODUCT($OL$7:$PC$7,$OL$11:$PC$11)*SUMPRODUCT($OF$11:$OI$11,$OF$15:$OI$15),"")</f>
        <v/>
      </c>
      <c r="JL15" s="19" t="str">
        <f t="array" ref="JL15">IF(JL$7="1",JL144/3.6-PRODUCT(JL9,INDEX($OL$1:$PC$19,15,MATCH(JL$2&amp;JL$6,INDEX($OL$1:$PC$19,2,)&amp;INDEX($OL$1:$PC$19,6,),0)))+JL9*SUMPRODUCT($OL$7:$PC$7,$OL$15:$PC$15)-JL$12*INDEX($OF$1:$OK$19,15,MATCH(JL13,$OF$1:$OK$1,0))+JL9*SUMPRODUCT($OL$7:$PC$7,$OL$10:$PC$10)*SUMPRODUCT($OF$10:$OI$10,$OF$15:$OI$15)+SUMPRODUCT($OL$7:$PC$7,$OL$11:$PC$11)*SUMPRODUCT($OF$11:$OI$11,$OF$15:$OI$15),"")</f>
        <v/>
      </c>
      <c r="JM15" s="19" t="str">
        <f t="array" ref="JM15">IF(JM$7="1",JM144/3.6-PRODUCT(JM9,INDEX($OL$1:$PC$19,15,MATCH(JM$2&amp;JM$6,INDEX($OL$1:$PC$19,2,)&amp;INDEX($OL$1:$PC$19,6,),0)))+JM9*SUMPRODUCT($OL$7:$PC$7,$OL$15:$PC$15)-JM$12*INDEX($OF$1:$OK$19,15,MATCH(JM13,$OF$1:$OK$1,0))+JM9*SUMPRODUCT($OL$7:$PC$7,$OL$10:$PC$10)*SUMPRODUCT($OF$10:$OI$10,$OF$15:$OI$15)+SUMPRODUCT($OL$7:$PC$7,$OL$11:$PC$11)*SUMPRODUCT($OF$11:$OI$11,$OF$15:$OI$15),"")</f>
        <v/>
      </c>
      <c r="JN15" s="19" t="str">
        <f t="array" ref="JN15">IF(JN$7="1",JN144/3.6-PRODUCT(JN9,INDEX($OL$1:$PC$19,15,MATCH(JN$2&amp;JN$6,INDEX($OL$1:$PC$19,2,)&amp;INDEX($OL$1:$PC$19,6,),0)))+JN9*SUMPRODUCT($OL$7:$PC$7,$OL$15:$PC$15)-JN$12*INDEX($OF$1:$OK$19,15,MATCH(JN13,$OF$1:$OK$1,0))+JN9*SUMPRODUCT($OL$7:$PC$7,$OL$10:$PC$10)*SUMPRODUCT($OF$10:$OI$10,$OF$15:$OI$15)+SUMPRODUCT($OL$7:$PC$7,$OL$11:$PC$11)*SUMPRODUCT($OF$11:$OI$11,$OF$15:$OI$15),"")</f>
        <v/>
      </c>
      <c r="JO15" s="19" t="str">
        <f t="array" ref="JO15">IF(JO$7="1",JO144/3.6-PRODUCT(JO9,INDEX($OL$1:$PC$19,15,MATCH(JO$2&amp;JO$6,INDEX($OL$1:$PC$19,2,)&amp;INDEX($OL$1:$PC$19,6,),0)))+JO9*SUMPRODUCT($OL$7:$PC$7,$OL$15:$PC$15)-JO$12*INDEX($OF$1:$OK$19,15,MATCH(JO13,$OF$1:$OK$1,0))+JO9*SUMPRODUCT($OL$7:$PC$7,$OL$10:$PC$10)*SUMPRODUCT($OF$10:$OI$10,$OF$15:$OI$15)+SUMPRODUCT($OL$7:$PC$7,$OL$11:$PC$11)*SUMPRODUCT($OF$11:$OI$11,$OF$15:$OI$15),"")</f>
        <v/>
      </c>
      <c r="JP15" s="19" t="str">
        <f t="array" ref="JP15">IF(JP$7="1",JP144/3.6-PRODUCT(JP9,INDEX($OL$1:$PC$19,15,MATCH(JP$2&amp;JP$6,INDEX($OL$1:$PC$19,2,)&amp;INDEX($OL$1:$PC$19,6,),0)))+JP9*SUMPRODUCT($OL$7:$PC$7,$OL$15:$PC$15)-JP$12*INDEX($OF$1:$OK$19,15,MATCH(JP13,$OF$1:$OK$1,0))+JP9*SUMPRODUCT($OL$7:$PC$7,$OL$10:$PC$10)*SUMPRODUCT($OF$10:$OI$10,$OF$15:$OI$15)+SUMPRODUCT($OL$7:$PC$7,$OL$11:$PC$11)*SUMPRODUCT($OF$11:$OI$11,$OF$15:$OI$15),"")</f>
        <v/>
      </c>
      <c r="JQ15" s="19" t="str">
        <f t="array" ref="JQ15">IF(JQ$7="1",JQ144/3.6-PRODUCT(JQ9,INDEX($OL$1:$PC$19,15,MATCH(JQ$2&amp;JQ$6,INDEX($OL$1:$PC$19,2,)&amp;INDEX($OL$1:$PC$19,6,),0)))+JQ9*SUMPRODUCT($OL$7:$PC$7,$OL$15:$PC$15)-JQ$12*INDEX($OF$1:$OK$19,15,MATCH(JQ13,$OF$1:$OK$1,0))+JQ9*SUMPRODUCT($OL$7:$PC$7,$OL$10:$PC$10)*SUMPRODUCT($OF$10:$OI$10,$OF$15:$OI$15)+SUMPRODUCT($OL$7:$PC$7,$OL$11:$PC$11)*SUMPRODUCT($OF$11:$OI$11,$OF$15:$OI$15),"")</f>
        <v/>
      </c>
      <c r="JR15" s="19" t="str">
        <f t="array" ref="JR15">IF(JR$7="1",JR144/3.6-PRODUCT(JR9,INDEX($OL$1:$PC$19,15,MATCH(JR$2&amp;JR$6,INDEX($OL$1:$PC$19,2,)&amp;INDEX($OL$1:$PC$19,6,),0)))+JR9*SUMPRODUCT($OL$7:$PC$7,$OL$15:$PC$15)-JR$12*INDEX($OF$1:$OK$19,15,MATCH(JR13,$OF$1:$OK$1,0))+JR9*SUMPRODUCT($OL$7:$PC$7,$OL$10:$PC$10)*SUMPRODUCT($OF$10:$OI$10,$OF$15:$OI$15)+SUMPRODUCT($OL$7:$PC$7,$OL$11:$PC$11)*SUMPRODUCT($OF$11:$OI$11,$OF$15:$OI$15),"")</f>
        <v/>
      </c>
      <c r="JS15" s="19" t="str">
        <f t="array" ref="JS15">IF(JS$7="1",JS144/3.6-PRODUCT(JS9,INDEX($OL$1:$PC$19,15,MATCH(JS$2&amp;JS$6,INDEX($OL$1:$PC$19,2,)&amp;INDEX($OL$1:$PC$19,6,),0)))+JS9*SUMPRODUCT($OL$7:$PC$7,$OL$15:$PC$15)-JS$12*INDEX($OF$1:$OK$19,15,MATCH(JS13,$OF$1:$OK$1,0))+JS9*SUMPRODUCT($OL$7:$PC$7,$OL$10:$PC$10)*SUMPRODUCT($OF$10:$OI$10,$OF$15:$OI$15)+SUMPRODUCT($OL$7:$PC$7,$OL$11:$PC$11)*SUMPRODUCT($OF$11:$OI$11,$OF$15:$OI$15),"")</f>
        <v/>
      </c>
      <c r="JT15" s="19" t="str">
        <f t="array" ref="JT15">IF(JT$7="1",JT144/3.6-PRODUCT(JT9,INDEX($OL$1:$PC$19,15,MATCH(JT$2&amp;JT$6,INDEX($OL$1:$PC$19,2,)&amp;INDEX($OL$1:$PC$19,6,),0)))+JT9*SUMPRODUCT($OL$7:$PC$7,$OL$15:$PC$15)-JT$12*INDEX($OF$1:$OK$19,15,MATCH(JT13,$OF$1:$OK$1,0))+JT9*SUMPRODUCT($OL$7:$PC$7,$OL$10:$PC$10)*SUMPRODUCT($OF$10:$OI$10,$OF$15:$OI$15)+SUMPRODUCT($OL$7:$PC$7,$OL$11:$PC$11)*SUMPRODUCT($OF$11:$OI$11,$OF$15:$OI$15),"")</f>
        <v/>
      </c>
      <c r="JU15" s="19" t="str">
        <f t="array" ref="JU15">IF(JU$7="1",JU144/3.6-PRODUCT(JU9,INDEX($OL$1:$PC$19,15,MATCH(JU$2&amp;JU$6,INDEX($OL$1:$PC$19,2,)&amp;INDEX($OL$1:$PC$19,6,),0)))+JU9*SUMPRODUCT($OL$7:$PC$7,$OL$15:$PC$15)-JU$12*INDEX($OF$1:$OK$19,15,MATCH(JU13,$OF$1:$OK$1,0))+JU9*SUMPRODUCT($OL$7:$PC$7,$OL$10:$PC$10)*SUMPRODUCT($OF$10:$OI$10,$OF$15:$OI$15)+SUMPRODUCT($OL$7:$PC$7,$OL$11:$PC$11)*SUMPRODUCT($OF$11:$OI$11,$OF$15:$OI$15),"")</f>
        <v/>
      </c>
      <c r="JV15" s="19" t="str">
        <f t="array" ref="JV15">IF(JV$7="1",JV144/3.6-PRODUCT(JV9,INDEX($OL$1:$PC$19,15,MATCH(JV$2&amp;JV$6,INDEX($OL$1:$PC$19,2,)&amp;INDEX($OL$1:$PC$19,6,),0)))+JV9*SUMPRODUCT($OL$7:$PC$7,$OL$15:$PC$15)-JV$12*INDEX($OF$1:$OK$19,15,MATCH(JV13,$OF$1:$OK$1,0))+JV9*SUMPRODUCT($OL$7:$PC$7,$OL$10:$PC$10)*SUMPRODUCT($OF$10:$OI$10,$OF$15:$OI$15)+SUMPRODUCT($OL$7:$PC$7,$OL$11:$PC$11)*SUMPRODUCT($OF$11:$OI$11,$OF$15:$OI$15),"")</f>
        <v/>
      </c>
      <c r="JW15" s="19" t="str">
        <f t="array" ref="JW15">IF(JW$7="1",JW144/3.6-PRODUCT(JW9,INDEX($OL$1:$PC$19,15,MATCH(JW$2&amp;JW$6,INDEX($OL$1:$PC$19,2,)&amp;INDEX($OL$1:$PC$19,6,),0)))+JW9*SUMPRODUCT($OL$7:$PC$7,$OL$15:$PC$15)-JW$12*INDEX($OF$1:$OK$19,15,MATCH(JW13,$OF$1:$OK$1,0))+JW9*SUMPRODUCT($OL$7:$PC$7,$OL$10:$PC$10)*SUMPRODUCT($OF$10:$OI$10,$OF$15:$OI$15)+SUMPRODUCT($OL$7:$PC$7,$OL$11:$PC$11)*SUMPRODUCT($OF$11:$OI$11,$OF$15:$OI$15),"")</f>
        <v/>
      </c>
      <c r="JX15" s="19" t="str">
        <f t="array" ref="JX15">IF(JX$7="1",JX144/3.6-PRODUCT(JX9,INDEX($OL$1:$PC$19,15,MATCH(JX$2&amp;JX$6,INDEX($OL$1:$PC$19,2,)&amp;INDEX($OL$1:$PC$19,6,),0)))+JX9*SUMPRODUCT($OL$7:$PC$7,$OL$15:$PC$15)-JX$12*INDEX($OF$1:$OK$19,15,MATCH(JX13,$OF$1:$OK$1,0))+JX9*SUMPRODUCT($OL$7:$PC$7,$OL$10:$PC$10)*SUMPRODUCT($OF$10:$OI$10,$OF$15:$OI$15)+SUMPRODUCT($OL$7:$PC$7,$OL$11:$PC$11)*SUMPRODUCT($OF$11:$OI$11,$OF$15:$OI$15),"")</f>
        <v/>
      </c>
      <c r="JY15" s="19" t="str">
        <f t="array" ref="JY15">IF(JY$7="1",JY144/3.6-PRODUCT(JY9,INDEX($OL$1:$PC$19,15,MATCH(JY$2&amp;JY$6,INDEX($OL$1:$PC$19,2,)&amp;INDEX($OL$1:$PC$19,6,),0)))+JY9*SUMPRODUCT($OL$7:$PC$7,$OL$15:$PC$15)-JY$12*INDEX($OF$1:$OK$19,15,MATCH(JY13,$OF$1:$OK$1,0))+JY9*SUMPRODUCT($OL$7:$PC$7,$OL$10:$PC$10)*SUMPRODUCT($OF$10:$OI$10,$OF$15:$OI$15)+SUMPRODUCT($OL$7:$PC$7,$OL$11:$PC$11)*SUMPRODUCT($OF$11:$OI$11,$OF$15:$OI$15),"")</f>
        <v/>
      </c>
      <c r="JZ15" s="19" t="str">
        <f t="array" ref="JZ15">IF(JZ$7="1",JZ144/3.6-PRODUCT(JZ9,INDEX($OL$1:$PC$19,15,MATCH(JZ$2&amp;JZ$6,INDEX($OL$1:$PC$19,2,)&amp;INDEX($OL$1:$PC$19,6,),0)))+JZ9*SUMPRODUCT($OL$7:$PC$7,$OL$15:$PC$15)-JZ$12*INDEX($OF$1:$OK$19,15,MATCH(JZ13,$OF$1:$OK$1,0))+JZ9*SUMPRODUCT($OL$7:$PC$7,$OL$10:$PC$10)*SUMPRODUCT($OF$10:$OI$10,$OF$15:$OI$15)+SUMPRODUCT($OL$7:$PC$7,$OL$11:$PC$11)*SUMPRODUCT($OF$11:$OI$11,$OF$15:$OI$15),"")</f>
        <v/>
      </c>
      <c r="KA15" s="19" t="str">
        <f t="array" ref="KA15">IF(KA$7="1",KA144/3.6-PRODUCT(KA9,INDEX($OL$1:$PC$19,15,MATCH(KA$2&amp;KA$6,INDEX($OL$1:$PC$19,2,)&amp;INDEX($OL$1:$PC$19,6,),0)))+KA9*SUMPRODUCT($OL$7:$PC$7,$OL$15:$PC$15)-KA$12*INDEX($OF$1:$OK$19,15,MATCH(KA13,$OF$1:$OK$1,0))+KA9*SUMPRODUCT($OL$7:$PC$7,$OL$10:$PC$10)*SUMPRODUCT($OF$10:$OI$10,$OF$15:$OI$15)+SUMPRODUCT($OL$7:$PC$7,$OL$11:$PC$11)*SUMPRODUCT($OF$11:$OI$11,$OF$15:$OI$15),"")</f>
        <v/>
      </c>
      <c r="KB15" s="19" t="str">
        <f t="array" ref="KB15">IF(KB$7="1",KB144/3.6-PRODUCT(KB9,INDEX($OL$1:$PC$19,15,MATCH(KB$2&amp;KB$6,INDEX($OL$1:$PC$19,2,)&amp;INDEX($OL$1:$PC$19,6,),0)))+KB9*SUMPRODUCT($OL$7:$PC$7,$OL$15:$PC$15)-KB$12*INDEX($OF$1:$OK$19,15,MATCH(KB13,$OF$1:$OK$1,0))+KB9*SUMPRODUCT($OL$7:$PC$7,$OL$10:$PC$10)*SUMPRODUCT($OF$10:$OI$10,$OF$15:$OI$15)+SUMPRODUCT($OL$7:$PC$7,$OL$11:$PC$11)*SUMPRODUCT($OF$11:$OI$11,$OF$15:$OI$15),"")</f>
        <v/>
      </c>
      <c r="KC15" s="19" t="str">
        <f t="array" ref="KC15">IF(KC$7="1",KC144/3.6-PRODUCT(KC9,INDEX($OL$1:$PC$19,15,MATCH(KC$2&amp;KC$6,INDEX($OL$1:$PC$19,2,)&amp;INDEX($OL$1:$PC$19,6,),0)))+KC9*SUMPRODUCT($OL$7:$PC$7,$OL$15:$PC$15)-KC$12*INDEX($OF$1:$OK$19,15,MATCH(KC13,$OF$1:$OK$1,0))+KC9*SUMPRODUCT($OL$7:$PC$7,$OL$10:$PC$10)*SUMPRODUCT($OF$10:$OI$10,$OF$15:$OI$15)+SUMPRODUCT($OL$7:$PC$7,$OL$11:$PC$11)*SUMPRODUCT($OF$11:$OI$11,$OF$15:$OI$15),"")</f>
        <v/>
      </c>
      <c r="KD15" s="19" t="str">
        <f t="array" ref="KD15">IF(KD$7="1",KD144/3.6-PRODUCT(KD9,INDEX($OL$1:$PC$19,15,MATCH(KD$2&amp;KD$6,INDEX($OL$1:$PC$19,2,)&amp;INDEX($OL$1:$PC$19,6,),0)))+KD9*SUMPRODUCT($OL$7:$PC$7,$OL$15:$PC$15)-KD$12*INDEX($OF$1:$OK$19,15,MATCH(KD13,$OF$1:$OK$1,0))+KD9*SUMPRODUCT($OL$7:$PC$7,$OL$10:$PC$10)*SUMPRODUCT($OF$10:$OI$10,$OF$15:$OI$15)+SUMPRODUCT($OL$7:$PC$7,$OL$11:$PC$11)*SUMPRODUCT($OF$11:$OI$11,$OF$15:$OI$15),"")</f>
        <v/>
      </c>
      <c r="KE15" s="19" t="str">
        <f t="array" ref="KE15">IF(KE$7="1",KE144/3.6-PRODUCT(KE9,INDEX($OL$1:$PC$19,15,MATCH(KE$2&amp;KE$6,INDEX($OL$1:$PC$19,2,)&amp;INDEX($OL$1:$PC$19,6,),0)))+KE9*SUMPRODUCT($OL$7:$PC$7,$OL$15:$PC$15)-KE$12*INDEX($OF$1:$OK$19,15,MATCH(KE13,$OF$1:$OK$1,0))+KE9*SUMPRODUCT($OL$7:$PC$7,$OL$10:$PC$10)*SUMPRODUCT($OF$10:$OI$10,$OF$15:$OI$15)+SUMPRODUCT($OL$7:$PC$7,$OL$11:$PC$11)*SUMPRODUCT($OF$11:$OI$11,$OF$15:$OI$15),"")</f>
        <v/>
      </c>
      <c r="KF15" s="19" t="str">
        <f t="array" ref="KF15">IF(KF$7="1",KF144/3.6-PRODUCT(KF9,INDEX($OL$1:$PC$19,15,MATCH(KF$2&amp;KF$6,INDEX($OL$1:$PC$19,2,)&amp;INDEX($OL$1:$PC$19,6,),0)))+KF9*SUMPRODUCT($OL$7:$PC$7,$OL$15:$PC$15)-KF$12*INDEX($OF$1:$OK$19,15,MATCH(KF13,$OF$1:$OK$1,0))+KF9*SUMPRODUCT($OL$7:$PC$7,$OL$10:$PC$10)*SUMPRODUCT($OF$10:$OI$10,$OF$15:$OI$15)+SUMPRODUCT($OL$7:$PC$7,$OL$11:$PC$11)*SUMPRODUCT($OF$11:$OI$11,$OF$15:$OI$15),"")</f>
        <v/>
      </c>
      <c r="KG15" s="19" t="str">
        <f t="array" ref="KG15">IF(KG$7="1",KG144/3.6-PRODUCT(KG9,INDEX($OL$1:$PC$19,15,MATCH(KG$2&amp;KG$6,INDEX($OL$1:$PC$19,2,)&amp;INDEX($OL$1:$PC$19,6,),0)))+KG9*SUMPRODUCT($OL$7:$PC$7,$OL$15:$PC$15)-KG$12*INDEX($OF$1:$OK$19,15,MATCH(KG13,$OF$1:$OK$1,0))+KG9*SUMPRODUCT($OL$7:$PC$7,$OL$10:$PC$10)*SUMPRODUCT($OF$10:$OI$10,$OF$15:$OI$15)+SUMPRODUCT($OL$7:$PC$7,$OL$11:$PC$11)*SUMPRODUCT($OF$11:$OI$11,$OF$15:$OI$15),"")</f>
        <v/>
      </c>
      <c r="KH15" s="19" t="str">
        <f t="array" ref="KH15">IF(KH$7="1",KH144/3.6-PRODUCT(KH9,INDEX($OL$1:$PC$19,15,MATCH(KH$2&amp;KH$6,INDEX($OL$1:$PC$19,2,)&amp;INDEX($OL$1:$PC$19,6,),0)))+KH9*SUMPRODUCT($OL$7:$PC$7,$OL$15:$PC$15)-KH$12*INDEX($OF$1:$OK$19,15,MATCH(KH13,$OF$1:$OK$1,0))+KH9*SUMPRODUCT($OL$7:$PC$7,$OL$10:$PC$10)*SUMPRODUCT($OF$10:$OI$10,$OF$15:$OI$15)+SUMPRODUCT($OL$7:$PC$7,$OL$11:$PC$11)*SUMPRODUCT($OF$11:$OI$11,$OF$15:$OI$15),"")</f>
        <v/>
      </c>
      <c r="KI15" s="19" t="str">
        <f t="array" ref="KI15">IF(KI$7="1",KI144/3.6-PRODUCT(KI9,INDEX($OL$1:$PC$19,15,MATCH(KI$2&amp;KI$6,INDEX($OL$1:$PC$19,2,)&amp;INDEX($OL$1:$PC$19,6,),0)))+KI9*SUMPRODUCT($OL$7:$PC$7,$OL$15:$PC$15)-KI$12*INDEX($OF$1:$OK$19,15,MATCH(KI13,$OF$1:$OK$1,0))+KI9*SUMPRODUCT($OL$7:$PC$7,$OL$10:$PC$10)*SUMPRODUCT($OF$10:$OI$10,$OF$15:$OI$15)+SUMPRODUCT($OL$7:$PC$7,$OL$11:$PC$11)*SUMPRODUCT($OF$11:$OI$11,$OF$15:$OI$15),"")</f>
        <v/>
      </c>
      <c r="KJ15" s="19" t="str">
        <f t="array" ref="KJ15">IF(KJ$7="1",KJ144/3.6-PRODUCT(KJ9,INDEX($OL$1:$PC$19,15,MATCH(KJ$2&amp;KJ$6,INDEX($OL$1:$PC$19,2,)&amp;INDEX($OL$1:$PC$19,6,),0)))+KJ9*SUMPRODUCT($OL$7:$PC$7,$OL$15:$PC$15)-KJ$12*INDEX($OF$1:$OK$19,15,MATCH(KJ13,$OF$1:$OK$1,0))+KJ9*SUMPRODUCT($OL$7:$PC$7,$OL$10:$PC$10)*SUMPRODUCT($OF$10:$OI$10,$OF$15:$OI$15)+SUMPRODUCT($OL$7:$PC$7,$OL$11:$PC$11)*SUMPRODUCT($OF$11:$OI$11,$OF$15:$OI$15),"")</f>
        <v/>
      </c>
      <c r="KK15" s="19" t="str">
        <f t="array" ref="KK15">IF(KK$7="1",KK144/3.6-PRODUCT(KK9,INDEX($OL$1:$PC$19,15,MATCH(KK$2&amp;KK$6,INDEX($OL$1:$PC$19,2,)&amp;INDEX($OL$1:$PC$19,6,),0)))+KK9*SUMPRODUCT($OL$7:$PC$7,$OL$15:$PC$15)-KK$12*INDEX($OF$1:$OK$19,15,MATCH(KK13,$OF$1:$OK$1,0))+KK9*SUMPRODUCT($OL$7:$PC$7,$OL$10:$PC$10)*SUMPRODUCT($OF$10:$OI$10,$OF$15:$OI$15)+SUMPRODUCT($OL$7:$PC$7,$OL$11:$PC$11)*SUMPRODUCT($OF$11:$OI$11,$OF$15:$OI$15),"")</f>
        <v/>
      </c>
      <c r="KL15" s="19" t="str">
        <f t="array" ref="KL15">IF(KL$7="1",KL144/3.6-PRODUCT(KL9,INDEX($OL$1:$PC$19,15,MATCH(KL$2&amp;KL$6,INDEX($OL$1:$PC$19,2,)&amp;INDEX($OL$1:$PC$19,6,),0)))+KL9*SUMPRODUCT($OL$7:$PC$7,$OL$15:$PC$15)-KL$12*INDEX($OF$1:$OK$19,15,MATCH(KL13,$OF$1:$OK$1,0))+KL9*SUMPRODUCT($OL$7:$PC$7,$OL$10:$PC$10)*SUMPRODUCT($OF$10:$OI$10,$OF$15:$OI$15)+SUMPRODUCT($OL$7:$PC$7,$OL$11:$PC$11)*SUMPRODUCT($OF$11:$OI$11,$OF$15:$OI$15),"")</f>
        <v/>
      </c>
      <c r="KM15" s="19" t="str">
        <f t="array" ref="KM15">IF(KM$7="1",KM144/3.6-PRODUCT(KM9,INDEX($OL$1:$PC$19,15,MATCH(KM$2&amp;KM$6,INDEX($OL$1:$PC$19,2,)&amp;INDEX($OL$1:$PC$19,6,),0)))+KM9*SUMPRODUCT($OL$7:$PC$7,$OL$15:$PC$15)-KM$12*INDEX($OF$1:$OK$19,15,MATCH(KM13,$OF$1:$OK$1,0))+KM9*SUMPRODUCT($OL$7:$PC$7,$OL$10:$PC$10)*SUMPRODUCT($OF$10:$OI$10,$OF$15:$OI$15)+SUMPRODUCT($OL$7:$PC$7,$OL$11:$PC$11)*SUMPRODUCT($OF$11:$OI$11,$OF$15:$OI$15),"")</f>
        <v/>
      </c>
      <c r="KN15" s="19" t="str">
        <f t="array" ref="KN15">IF(KN$7="1",KN144/3.6-PRODUCT(KN9,INDEX($OL$1:$PC$19,15,MATCH(KN$2&amp;KN$6,INDEX($OL$1:$PC$19,2,)&amp;INDEX($OL$1:$PC$19,6,),0)))+KN9*SUMPRODUCT($OL$7:$PC$7,$OL$15:$PC$15)-KN$12*INDEX($OF$1:$OK$19,15,MATCH(KN13,$OF$1:$OK$1,0))+KN9*SUMPRODUCT($OL$7:$PC$7,$OL$10:$PC$10)*SUMPRODUCT($OF$10:$OI$10,$OF$15:$OI$15)+SUMPRODUCT($OL$7:$PC$7,$OL$11:$PC$11)*SUMPRODUCT($OF$11:$OI$11,$OF$15:$OI$15),"")</f>
        <v/>
      </c>
      <c r="KO15" s="19" t="str">
        <f t="array" ref="KO15">IF(KO$7="1",KO144/3.6-PRODUCT(KO9,INDEX($OL$1:$PC$19,15,MATCH(KO$2&amp;KO$6,INDEX($OL$1:$PC$19,2,)&amp;INDEX($OL$1:$PC$19,6,),0)))+KO9*SUMPRODUCT($OL$7:$PC$7,$OL$15:$PC$15)-KO$12*INDEX($OF$1:$OK$19,15,MATCH(KO13,$OF$1:$OK$1,0))+KO9*SUMPRODUCT($OL$7:$PC$7,$OL$10:$PC$10)*SUMPRODUCT($OF$10:$OI$10,$OF$15:$OI$15)+SUMPRODUCT($OL$7:$PC$7,$OL$11:$PC$11)*SUMPRODUCT($OF$11:$OI$11,$OF$15:$OI$15),"")</f>
        <v/>
      </c>
      <c r="KP15" s="19" t="str">
        <f t="array" ref="KP15">IF(KP$7="1",KP144/3.6-PRODUCT(KP9,INDEX($OL$1:$PC$19,15,MATCH(KP$2&amp;KP$6,INDEX($OL$1:$PC$19,2,)&amp;INDEX($OL$1:$PC$19,6,),0)))+KP9*SUMPRODUCT($OL$7:$PC$7,$OL$15:$PC$15)-KP$12*INDEX($OF$1:$OK$19,15,MATCH(KP13,$OF$1:$OK$1,0))+KP9*SUMPRODUCT($OL$7:$PC$7,$OL$10:$PC$10)*SUMPRODUCT($OF$10:$OI$10,$OF$15:$OI$15)+SUMPRODUCT($OL$7:$PC$7,$OL$11:$PC$11)*SUMPRODUCT($OF$11:$OI$11,$OF$15:$OI$15),"")</f>
        <v/>
      </c>
      <c r="KQ15" s="19" t="str">
        <f t="array" ref="KQ15">IF(KQ$7="1",KQ144/3.6-PRODUCT(KQ9,INDEX($OL$1:$PC$19,15,MATCH(KQ$2&amp;KQ$6,INDEX($OL$1:$PC$19,2,)&amp;INDEX($OL$1:$PC$19,6,),0)))+KQ9*SUMPRODUCT($OL$7:$PC$7,$OL$15:$PC$15)-KQ$12*INDEX($OF$1:$OK$19,15,MATCH(KQ13,$OF$1:$OK$1,0))+KQ9*SUMPRODUCT($OL$7:$PC$7,$OL$10:$PC$10)*SUMPRODUCT($OF$10:$OI$10,$OF$15:$OI$15)+SUMPRODUCT($OL$7:$PC$7,$OL$11:$PC$11)*SUMPRODUCT($OF$11:$OI$11,$OF$15:$OI$15),"")</f>
        <v/>
      </c>
      <c r="KR15" s="19" t="str">
        <f t="array" ref="KR15">IF(KR$7="1",KR144/3.6-PRODUCT(KR9,INDEX($OL$1:$PC$19,15,MATCH(KR$2&amp;KR$6,INDEX($OL$1:$PC$19,2,)&amp;INDEX($OL$1:$PC$19,6,),0)))+KR9*SUMPRODUCT($OL$7:$PC$7,$OL$15:$PC$15)-KR$12*INDEX($OF$1:$OK$19,15,MATCH(KR13,$OF$1:$OK$1,0))+KR9*SUMPRODUCT($OL$7:$PC$7,$OL$10:$PC$10)*SUMPRODUCT($OF$10:$OI$10,$OF$15:$OI$15)+SUMPRODUCT($OL$7:$PC$7,$OL$11:$PC$11)*SUMPRODUCT($OF$11:$OI$11,$OF$15:$OI$15),"")</f>
        <v/>
      </c>
      <c r="KS15" s="19" t="str">
        <f t="array" ref="KS15">IF(KS$7="1",KS144/3.6-PRODUCT(KS9,INDEX($OL$1:$PC$19,15,MATCH(KS$2&amp;KS$6,INDEX($OL$1:$PC$19,2,)&amp;INDEX($OL$1:$PC$19,6,),0)))+KS9*SUMPRODUCT($OL$7:$PC$7,$OL$15:$PC$15)-KS$12*INDEX($OF$1:$OK$19,15,MATCH(KS13,$OF$1:$OK$1,0))+KS9*SUMPRODUCT($OL$7:$PC$7,$OL$10:$PC$10)*SUMPRODUCT($OF$10:$OI$10,$OF$15:$OI$15)+SUMPRODUCT($OL$7:$PC$7,$OL$11:$PC$11)*SUMPRODUCT($OF$11:$OI$11,$OF$15:$OI$15),"")</f>
        <v/>
      </c>
      <c r="KT15" s="19" t="str">
        <f t="array" ref="KT15">IF(KT$7="1",KT144/3.6-PRODUCT(KT9,INDEX($OL$1:$PC$19,15,MATCH(KT$2&amp;KT$6,INDEX($OL$1:$PC$19,2,)&amp;INDEX($OL$1:$PC$19,6,),0)))+KT9*SUMPRODUCT($OL$7:$PC$7,$OL$15:$PC$15)-KT$12*INDEX($OF$1:$OK$19,15,MATCH(KT13,$OF$1:$OK$1,0))+KT9*SUMPRODUCT($OL$7:$PC$7,$OL$10:$PC$10)*SUMPRODUCT($OF$10:$OI$10,$OF$15:$OI$15)+SUMPRODUCT($OL$7:$PC$7,$OL$11:$PC$11)*SUMPRODUCT($OF$11:$OI$11,$OF$15:$OI$15),"")</f>
        <v/>
      </c>
      <c r="KU15" s="19" t="str">
        <f t="array" ref="KU15">IF(KU$7="1",KU144/3.6-PRODUCT(KU9,INDEX($OL$1:$PC$19,15,MATCH(KU$2&amp;KU$6,INDEX($OL$1:$PC$19,2,)&amp;INDEX($OL$1:$PC$19,6,),0)))+KU9*SUMPRODUCT($OL$7:$PC$7,$OL$15:$PC$15)-KU$12*INDEX($OF$1:$OK$19,15,MATCH(KU13,$OF$1:$OK$1,0))+KU9*SUMPRODUCT($OL$7:$PC$7,$OL$10:$PC$10)*SUMPRODUCT($OF$10:$OI$10,$OF$15:$OI$15)+SUMPRODUCT($OL$7:$PC$7,$OL$11:$PC$11)*SUMPRODUCT($OF$11:$OI$11,$OF$15:$OI$15),"")</f>
        <v/>
      </c>
      <c r="KV15" s="19" t="str">
        <f t="array" ref="KV15">IF(KV$7="1",KV144/3.6-PRODUCT(KV9,INDEX($OL$1:$PC$19,15,MATCH(KV$2&amp;KV$6,INDEX($OL$1:$PC$19,2,)&amp;INDEX($OL$1:$PC$19,6,),0)))+KV9*SUMPRODUCT($OL$7:$PC$7,$OL$15:$PC$15)-KV$12*INDEX($OF$1:$OK$19,15,MATCH(KV13,$OF$1:$OK$1,0))+KV9*SUMPRODUCT($OL$7:$PC$7,$OL$10:$PC$10)*SUMPRODUCT($OF$10:$OI$10,$OF$15:$OI$15)+SUMPRODUCT($OL$7:$PC$7,$OL$11:$PC$11)*SUMPRODUCT($OF$11:$OI$11,$OF$15:$OI$15),"")</f>
        <v/>
      </c>
      <c r="KW15" s="19" t="str">
        <f t="array" ref="KW15">IF(KW$7="1",KW144/3.6-PRODUCT(KW9,INDEX($OL$1:$PC$19,15,MATCH(KW$2&amp;KW$6,INDEX($OL$1:$PC$19,2,)&amp;INDEX($OL$1:$PC$19,6,),0)))+KW9*SUMPRODUCT($OL$7:$PC$7,$OL$15:$PC$15)-KW$12*INDEX($OF$1:$OK$19,15,MATCH(KW13,$OF$1:$OK$1,0))+KW9*SUMPRODUCT($OL$7:$PC$7,$OL$10:$PC$10)*SUMPRODUCT($OF$10:$OI$10,$OF$15:$OI$15)+SUMPRODUCT($OL$7:$PC$7,$OL$11:$PC$11)*SUMPRODUCT($OF$11:$OI$11,$OF$15:$OI$15),"")</f>
        <v/>
      </c>
      <c r="KX15" s="19" t="str">
        <f t="array" ref="KX15">IF(KX$7="1",KX144/3.6-PRODUCT(KX9,INDEX($OL$1:$PC$19,15,MATCH(KX$2&amp;KX$6,INDEX($OL$1:$PC$19,2,)&amp;INDEX($OL$1:$PC$19,6,),0)))+KX9*SUMPRODUCT($OL$7:$PC$7,$OL$15:$PC$15)-KX$12*INDEX($OF$1:$OK$19,15,MATCH(KX13,$OF$1:$OK$1,0))+KX9*SUMPRODUCT($OL$7:$PC$7,$OL$10:$PC$10)*SUMPRODUCT($OF$10:$OI$10,$OF$15:$OI$15)+SUMPRODUCT($OL$7:$PC$7,$OL$11:$PC$11)*SUMPRODUCT($OF$11:$OI$11,$OF$15:$OI$15),"")</f>
        <v/>
      </c>
      <c r="KY15" s="19" t="str">
        <f t="array" ref="KY15">IF(KY$7="1",KY144/3.6-PRODUCT(KY9,INDEX($OL$1:$PC$19,15,MATCH(KY$2&amp;KY$6,INDEX($OL$1:$PC$19,2,)&amp;INDEX($OL$1:$PC$19,6,),0)))+KY9*SUMPRODUCT($OL$7:$PC$7,$OL$15:$PC$15)-KY$12*INDEX($OF$1:$OK$19,15,MATCH(KY13,$OF$1:$OK$1,0))+KY9*SUMPRODUCT($OL$7:$PC$7,$OL$10:$PC$10)*SUMPRODUCT($OF$10:$OI$10,$OF$15:$OI$15)+SUMPRODUCT($OL$7:$PC$7,$OL$11:$PC$11)*SUMPRODUCT($OF$11:$OI$11,$OF$15:$OI$15),"")</f>
        <v/>
      </c>
      <c r="KZ15" s="19" t="str">
        <f t="array" ref="KZ15">IF(KZ$7="1",KZ144/3.6-PRODUCT(KZ9,INDEX($OL$1:$PC$19,15,MATCH(KZ$2&amp;KZ$6,INDEX($OL$1:$PC$19,2,)&amp;INDEX($OL$1:$PC$19,6,),0)))+KZ9*SUMPRODUCT($OL$7:$PC$7,$OL$15:$PC$15)-KZ$12*INDEX($OF$1:$OK$19,15,MATCH(KZ13,$OF$1:$OK$1,0))+KZ9*SUMPRODUCT($OL$7:$PC$7,$OL$10:$PC$10)*SUMPRODUCT($OF$10:$OI$10,$OF$15:$OI$15)+SUMPRODUCT($OL$7:$PC$7,$OL$11:$PC$11)*SUMPRODUCT($OF$11:$OI$11,$OF$15:$OI$15),"")</f>
        <v/>
      </c>
      <c r="LA15" s="19" t="str">
        <f t="array" ref="LA15">IF(LA$7="1",LA144/3.6-PRODUCT(LA9,INDEX($OL$1:$PC$19,15,MATCH(LA$2&amp;LA$6,INDEX($OL$1:$PC$19,2,)&amp;INDEX($OL$1:$PC$19,6,),0)))+LA9*SUMPRODUCT($OL$7:$PC$7,$OL$15:$PC$15)-LA$12*INDEX($OF$1:$OK$19,15,MATCH(LA13,$OF$1:$OK$1,0))+LA9*SUMPRODUCT($OL$7:$PC$7,$OL$10:$PC$10)*SUMPRODUCT($OF$10:$OI$10,$OF$15:$OI$15)+SUMPRODUCT($OL$7:$PC$7,$OL$11:$PC$11)*SUMPRODUCT($OF$11:$OI$11,$OF$15:$OI$15),"")</f>
        <v/>
      </c>
      <c r="LB15" s="19" t="str">
        <f t="array" ref="LB15">IF(LB$7="1",LB144/3.6-PRODUCT(LB9,INDEX($OL$1:$PC$19,15,MATCH(LB$2&amp;LB$6,INDEX($OL$1:$PC$19,2,)&amp;INDEX($OL$1:$PC$19,6,),0)))+LB9*SUMPRODUCT($OL$7:$PC$7,$OL$15:$PC$15)-LB$12*INDEX($OF$1:$OK$19,15,MATCH(LB13,$OF$1:$OK$1,0))+LB9*SUMPRODUCT($OL$7:$PC$7,$OL$10:$PC$10)*SUMPRODUCT($OF$10:$OI$10,$OF$15:$OI$15)+SUMPRODUCT($OL$7:$PC$7,$OL$11:$PC$11)*SUMPRODUCT($OF$11:$OI$11,$OF$15:$OI$15),"")</f>
        <v/>
      </c>
      <c r="LC15" s="19" t="str">
        <f t="array" ref="LC15">IF(LC$7="1",LC144/3.6-PRODUCT(LC9,INDEX($OL$1:$PC$19,15,MATCH(LC$2&amp;LC$6,INDEX($OL$1:$PC$19,2,)&amp;INDEX($OL$1:$PC$19,6,),0)))+LC9*SUMPRODUCT($OL$7:$PC$7,$OL$15:$PC$15)-LC$12*INDEX($OF$1:$OK$19,15,MATCH(LC13,$OF$1:$OK$1,0))+LC9*SUMPRODUCT($OL$7:$PC$7,$OL$10:$PC$10)*SUMPRODUCT($OF$10:$OI$10,$OF$15:$OI$15)+SUMPRODUCT($OL$7:$PC$7,$OL$11:$PC$11)*SUMPRODUCT($OF$11:$OI$11,$OF$15:$OI$15),"")</f>
        <v/>
      </c>
      <c r="LD15" s="19" t="str">
        <f t="array" ref="LD15">IF(LD$7="1",LD144/3.6-PRODUCT(LD9,INDEX($OL$1:$PC$19,15,MATCH(LD$2&amp;LD$6,INDEX($OL$1:$PC$19,2,)&amp;INDEX($OL$1:$PC$19,6,),0)))+LD9*SUMPRODUCT($OL$7:$PC$7,$OL$15:$PC$15)-LD$12*INDEX($OF$1:$OK$19,15,MATCH(LD13,$OF$1:$OK$1,0))+LD9*SUMPRODUCT($OL$7:$PC$7,$OL$10:$PC$10)*SUMPRODUCT($OF$10:$OI$10,$OF$15:$OI$15)+SUMPRODUCT($OL$7:$PC$7,$OL$11:$PC$11)*SUMPRODUCT($OF$11:$OI$11,$OF$15:$OI$15),"")</f>
        <v/>
      </c>
      <c r="LE15" s="19" t="str">
        <f t="array" ref="LE15">IF(LE$7="1",LE144/3.6-PRODUCT(LE9,INDEX($OL$1:$PC$19,15,MATCH(LE$2&amp;LE$6,INDEX($OL$1:$PC$19,2,)&amp;INDEX($OL$1:$PC$19,6,),0)))+LE9*SUMPRODUCT($OL$7:$PC$7,$OL$15:$PC$15)-LE$12*INDEX($OF$1:$OK$19,15,MATCH(LE13,$OF$1:$OK$1,0))+LE9*SUMPRODUCT($OL$7:$PC$7,$OL$10:$PC$10)*SUMPRODUCT($OF$10:$OI$10,$OF$15:$OI$15)+SUMPRODUCT($OL$7:$PC$7,$OL$11:$PC$11)*SUMPRODUCT($OF$11:$OI$11,$OF$15:$OI$15),"")</f>
        <v/>
      </c>
      <c r="LF15" s="19" t="str">
        <f t="array" ref="LF15">IF(LF$7="1",LF144/3.6-PRODUCT(LF9,INDEX($OL$1:$PC$19,15,MATCH(LF$2&amp;LF$6,INDEX($OL$1:$PC$19,2,)&amp;INDEX($OL$1:$PC$19,6,),0)))+LF9*SUMPRODUCT($OL$7:$PC$7,$OL$15:$PC$15)-LF$12*INDEX($OF$1:$OK$19,15,MATCH(LF13,$OF$1:$OK$1,0))+LF9*SUMPRODUCT($OL$7:$PC$7,$OL$10:$PC$10)*SUMPRODUCT($OF$10:$OI$10,$OF$15:$OI$15)+SUMPRODUCT($OL$7:$PC$7,$OL$11:$PC$11)*SUMPRODUCT($OF$11:$OI$11,$OF$15:$OI$15),"")</f>
        <v/>
      </c>
      <c r="LG15" s="19" t="str">
        <f t="array" ref="LG15">IF(LG$7="1",LG144/3.6-PRODUCT(LG9,INDEX($OL$1:$PC$19,15,MATCH(LG$2&amp;LG$6,INDEX($OL$1:$PC$19,2,)&amp;INDEX($OL$1:$PC$19,6,),0)))+LG9*SUMPRODUCT($OL$7:$PC$7,$OL$15:$PC$15)-LG$12*INDEX($OF$1:$OK$19,15,MATCH(LG13,$OF$1:$OK$1,0))+LG9*SUMPRODUCT($OL$7:$PC$7,$OL$10:$PC$10)*SUMPRODUCT($OF$10:$OI$10,$OF$15:$OI$15)+SUMPRODUCT($OL$7:$PC$7,$OL$11:$PC$11)*SUMPRODUCT($OF$11:$OI$11,$OF$15:$OI$15),"")</f>
        <v/>
      </c>
      <c r="LH15" s="19" t="str">
        <f t="array" ref="LH15">IF(LH$7="1",LH144/3.6-PRODUCT(LH9,INDEX($OL$1:$PC$19,15,MATCH(LH$2&amp;LH$6,INDEX($OL$1:$PC$19,2,)&amp;INDEX($OL$1:$PC$19,6,),0)))+LH9*SUMPRODUCT($OL$7:$PC$7,$OL$15:$PC$15)-LH$12*INDEX($OF$1:$OK$19,15,MATCH(LH13,$OF$1:$OK$1,0))+LH9*SUMPRODUCT($OL$7:$PC$7,$OL$10:$PC$10)*SUMPRODUCT($OF$10:$OI$10,$OF$15:$OI$15)+SUMPRODUCT($OL$7:$PC$7,$OL$11:$PC$11)*SUMPRODUCT($OF$11:$OI$11,$OF$15:$OI$15),"")</f>
        <v/>
      </c>
      <c r="LI15" s="19">
        <f t="array" ref="LI15">IF(LI$7="1",LI144/3.6-PRODUCT(LI9,INDEX($OL$1:$PC$19,15,MATCH(LI$2&amp;LI$6,INDEX($OL$1:$PC$19,2,)&amp;INDEX($OL$1:$PC$19,6,),0)))+LI9*SUMPRODUCT($OL$7:$PC$7,$OL$15:$PC$15)-LI$12*INDEX($OF$1:$OK$19,15,MATCH(LI13,$OF$1:$OK$1,0))+LI9*SUMPRODUCT($OL$7:$PC$7,$OL$10:$PC$10)*SUMPRODUCT($OF$10:$OI$10,$OF$15:$OI$15)+SUMPRODUCT($OL$7:$PC$7,$OL$11:$PC$11)*SUMPRODUCT($OF$11:$OI$11,$OF$15:$OI$15),"")</f>
        <v>4856.2203161410562</v>
      </c>
      <c r="LJ15" s="19" t="str">
        <f t="array" ref="LJ15">IF(LJ$7="1",LJ144/3.6-PRODUCT(LJ9,INDEX($OL$1:$PC$19,15,MATCH(LJ$2&amp;LJ$6,INDEX($OL$1:$PC$19,2,)&amp;INDEX($OL$1:$PC$19,6,),0)))+LJ9*SUMPRODUCT($OL$7:$PC$7,$OL$15:$PC$15)-LJ$12*INDEX($OF$1:$OK$19,15,MATCH(LJ13,$OF$1:$OK$1,0))+LJ9*SUMPRODUCT($OL$7:$PC$7,$OL$10:$PC$10)*SUMPRODUCT($OF$10:$OI$10,$OF$15:$OI$15)+SUMPRODUCT($OL$7:$PC$7,$OL$11:$PC$11)*SUMPRODUCT($OF$11:$OI$11,$OF$15:$OI$15),"")</f>
        <v/>
      </c>
      <c r="LK15" s="19" t="str">
        <f t="array" ref="LK15">IF(LK$7="1",LK144/3.6-PRODUCT(LK9,INDEX($OL$1:$PC$19,15,MATCH(LK$2&amp;LK$6,INDEX($OL$1:$PC$19,2,)&amp;INDEX($OL$1:$PC$19,6,),0)))+LK9*SUMPRODUCT($OL$7:$PC$7,$OL$15:$PC$15)-LK$12*INDEX($OF$1:$OK$19,15,MATCH(LK13,$OF$1:$OK$1,0))+LK9*SUMPRODUCT($OL$7:$PC$7,$OL$10:$PC$10)*SUMPRODUCT($OF$10:$OI$10,$OF$15:$OI$15)+SUMPRODUCT($OL$7:$PC$7,$OL$11:$PC$11)*SUMPRODUCT($OF$11:$OI$11,$OF$15:$OI$15),"")</f>
        <v/>
      </c>
      <c r="LL15" s="19" t="str">
        <f t="array" ref="LL15">IF(LL$7="1",LL144/3.6-PRODUCT(LL9,INDEX($OL$1:$PC$19,15,MATCH(LL$2&amp;LL$6,INDEX($OL$1:$PC$19,2,)&amp;INDEX($OL$1:$PC$19,6,),0)))+LL9*SUMPRODUCT($OL$7:$PC$7,$OL$15:$PC$15)-LL$12*INDEX($OF$1:$OK$19,15,MATCH(LL13,$OF$1:$OK$1,0))+LL9*SUMPRODUCT($OL$7:$PC$7,$OL$10:$PC$10)*SUMPRODUCT($OF$10:$OI$10,$OF$15:$OI$15)+SUMPRODUCT($OL$7:$PC$7,$OL$11:$PC$11)*SUMPRODUCT($OF$11:$OI$11,$OF$15:$OI$15),"")</f>
        <v/>
      </c>
      <c r="LM15" s="19" t="str">
        <f t="array" ref="LM15">IF(LM$7="1",LM144/3.6-PRODUCT(LM9,INDEX($OL$1:$PC$19,15,MATCH(LM$2&amp;LM$6,INDEX($OL$1:$PC$19,2,)&amp;INDEX($OL$1:$PC$19,6,),0)))+LM9*SUMPRODUCT($OL$7:$PC$7,$OL$15:$PC$15)-LM$12*INDEX($OF$1:$OK$19,15,MATCH(LM13,$OF$1:$OK$1,0))+LM9*SUMPRODUCT($OL$7:$PC$7,$OL$10:$PC$10)*SUMPRODUCT($OF$10:$OI$10,$OF$15:$OI$15)+SUMPRODUCT($OL$7:$PC$7,$OL$11:$PC$11)*SUMPRODUCT($OF$11:$OI$11,$OF$15:$OI$15),"")</f>
        <v/>
      </c>
      <c r="LN15" s="19" t="str">
        <f t="array" ref="LN15">IF(LN$7="1",LN144/3.6-PRODUCT(LN9,INDEX($OL$1:$PC$19,15,MATCH(LN$2&amp;LN$6,INDEX($OL$1:$PC$19,2,)&amp;INDEX($OL$1:$PC$19,6,),0)))+LN9*SUMPRODUCT($OL$7:$PC$7,$OL$15:$PC$15)-LN$12*INDEX($OF$1:$OK$19,15,MATCH(LN13,$OF$1:$OK$1,0))+LN9*SUMPRODUCT($OL$7:$PC$7,$OL$10:$PC$10)*SUMPRODUCT($OF$10:$OI$10,$OF$15:$OI$15)+SUMPRODUCT($OL$7:$PC$7,$OL$11:$PC$11)*SUMPRODUCT($OF$11:$OI$11,$OF$15:$OI$15),"")</f>
        <v/>
      </c>
      <c r="LO15" s="19" t="str">
        <f t="array" ref="LO15">IF(LO$7="1",LO144/3.6-PRODUCT(LO9,INDEX($OL$1:$PC$19,15,MATCH(LO$2&amp;LO$6,INDEX($OL$1:$PC$19,2,)&amp;INDEX($OL$1:$PC$19,6,),0)))+LO9*SUMPRODUCT($OL$7:$PC$7,$OL$15:$PC$15)-LO$12*INDEX($OF$1:$OK$19,15,MATCH(LO13,$OF$1:$OK$1,0))+LO9*SUMPRODUCT($OL$7:$PC$7,$OL$10:$PC$10)*SUMPRODUCT($OF$10:$OI$10,$OF$15:$OI$15)+SUMPRODUCT($OL$7:$PC$7,$OL$11:$PC$11)*SUMPRODUCT($OF$11:$OI$11,$OF$15:$OI$15),"")</f>
        <v/>
      </c>
      <c r="LP15" s="19" t="str">
        <f t="array" ref="LP15">IF(LP$7="1",LP144/3.6-PRODUCT(LP9,INDEX($OL$1:$PC$19,15,MATCH(LP$2&amp;LP$6,INDEX($OL$1:$PC$19,2,)&amp;INDEX($OL$1:$PC$19,6,),0)))+LP9*SUMPRODUCT($OL$7:$PC$7,$OL$15:$PC$15)-LP$12*INDEX($OF$1:$OK$19,15,MATCH(LP13,$OF$1:$OK$1,0))+LP9*SUMPRODUCT($OL$7:$PC$7,$OL$10:$PC$10)*SUMPRODUCT($OF$10:$OI$10,$OF$15:$OI$15)+SUMPRODUCT($OL$7:$PC$7,$OL$11:$PC$11)*SUMPRODUCT($OF$11:$OI$11,$OF$15:$OI$15),"")</f>
        <v/>
      </c>
      <c r="LQ15" s="19" t="str">
        <f t="array" ref="LQ15">IF(LQ$7="1",LQ144/3.6-PRODUCT(LQ9,INDEX($OL$1:$PC$19,15,MATCH(LQ$2&amp;LQ$6,INDEX($OL$1:$PC$19,2,)&amp;INDEX($OL$1:$PC$19,6,),0)))+LQ9*SUMPRODUCT($OL$7:$PC$7,$OL$15:$PC$15)-LQ$12*INDEX($OF$1:$OK$19,15,MATCH(LQ13,$OF$1:$OK$1,0))+LQ9*SUMPRODUCT($OL$7:$PC$7,$OL$10:$PC$10)*SUMPRODUCT($OF$10:$OI$10,$OF$15:$OI$15)+SUMPRODUCT($OL$7:$PC$7,$OL$11:$PC$11)*SUMPRODUCT($OF$11:$OI$11,$OF$15:$OI$15),"")</f>
        <v/>
      </c>
      <c r="LR15" s="19" t="str">
        <f t="array" ref="LR15">IF(LR$7="1",LR144/3.6-PRODUCT(LR9,INDEX($OL$1:$PC$19,15,MATCH(LR$2&amp;LR$6,INDEX($OL$1:$PC$19,2,)&amp;INDEX($OL$1:$PC$19,6,),0)))+LR9*SUMPRODUCT($OL$7:$PC$7,$OL$15:$PC$15)-LR$12*INDEX($OF$1:$OK$19,15,MATCH(LR13,$OF$1:$OK$1,0))+LR9*SUMPRODUCT($OL$7:$PC$7,$OL$10:$PC$10)*SUMPRODUCT($OF$10:$OI$10,$OF$15:$OI$15)+SUMPRODUCT($OL$7:$PC$7,$OL$11:$PC$11)*SUMPRODUCT($OF$11:$OI$11,$OF$15:$OI$15),"")</f>
        <v/>
      </c>
      <c r="LS15" s="19" t="str">
        <f t="array" ref="LS15">IF(LS$7="1",LS144/3.6-PRODUCT(LS9,INDEX($OL$1:$PC$19,15,MATCH(LS$2&amp;LS$6,INDEX($OL$1:$PC$19,2,)&amp;INDEX($OL$1:$PC$19,6,),0)))+LS9*SUMPRODUCT($OL$7:$PC$7,$OL$15:$PC$15),"")</f>
        <v/>
      </c>
      <c r="LT15" s="19" t="str">
        <f t="array" ref="LT15">IF(LT$7="1",LT144/3.6-PRODUCT(LT9,INDEX($OL$1:$PC$19,15,MATCH(LT$2&amp;LT$6,INDEX($OL$1:$PC$19,2,)&amp;INDEX($OL$1:$PC$19,6,),0)))+LT9*SUMPRODUCT($OL$7:$PC$7,$OL$15:$PC$15),"")</f>
        <v/>
      </c>
      <c r="LU15" s="19" t="str">
        <f t="array" ref="LU15">IF(LU$7="1",LU144/3.6+LU11*SUMPRODUCT($OF$11:$OI$11,$OF$15:$OI$15),"")</f>
        <v/>
      </c>
      <c r="LV15" s="19" t="str">
        <f t="array" ref="LV15">IF(LV$7="1",LV144/3.6+LV11*SUMPRODUCT($OF$11:$OI$11,$OF$15:$OI$15),"")</f>
        <v/>
      </c>
      <c r="LW15" s="19" t="str">
        <f t="array" ref="LW15">IF(LW$7="1",LW144/3.6+LW11*SUMPRODUCT($OF$11:$OI$11,$OF$15:$OI$15),"")</f>
        <v/>
      </c>
      <c r="LX15" s="19" t="str">
        <f t="array" ref="LX15">IF(LX$7="1",LX144/3.6+LX11*SUMPRODUCT($OF$11:$OI$11,$OF$15:$OI$15),"")</f>
        <v/>
      </c>
      <c r="LY15" s="19" t="str">
        <f t="array" ref="LY15">IF(LY$7="1",LY144/3.6+LY11*SUMPRODUCT($OF$11:$OI$11,$OF$15:$OI$15),"")</f>
        <v/>
      </c>
      <c r="LZ15" s="19" t="str">
        <f t="array" ref="LZ15">IF(LZ$7="1",LZ144/3.6+LZ11*SUMPRODUCT($OF$11:$OI$11,$OF$15:$OI$15),"")</f>
        <v/>
      </c>
      <c r="MA15" s="19" t="str">
        <f t="array" ref="MA15">IF(MA$7="1",MA144/3.6+MA11*SUMPRODUCT($OF$11:$OI$11,$OF$15:$OI$15),"")</f>
        <v/>
      </c>
      <c r="MB15" s="19" t="str">
        <f t="array" ref="MB15">IF(MB$7="1",MB144/3.6+MB11*SUMPRODUCT($OF$11:$OI$11,$OF$15:$OI$15),"")</f>
        <v/>
      </c>
      <c r="MC15" s="19" t="str">
        <f t="array" ref="MC15">IF(MC$7="1",MC144/3.6+MC11*SUMPRODUCT($OF$11:$OI$11,$OF$15:$OI$15),"")</f>
        <v/>
      </c>
      <c r="MD15" s="19" t="str">
        <f t="array" ref="MD15">IF(MD$7="1",MD144/3.6-PRODUCT(MD9,INDEX($OL$1:$PC$19,15,MATCH(MD$2&amp;MD$6,INDEX($OL$1:$PC$19,2,)&amp;INDEX($OL$1:$PC$19,6,),0)))+MD9*SUMPRODUCT($OL$7:$PC$7,$OL$15:$PC$15),"")</f>
        <v/>
      </c>
      <c r="ME15" s="19" t="str">
        <f t="array" ref="ME15">IF(ME$7="1",ME144/3.6-PRODUCT(ME9,INDEX($OL$1:$PC$19,15,MATCH(ME$2&amp;ME$6,INDEX($OL$1:$PC$19,2,)&amp;INDEX($OL$1:$PC$19,6,),0)))+ME9*SUMPRODUCT($OL$7:$PC$7,$OL$15:$PC$15),"")</f>
        <v/>
      </c>
      <c r="MF15" s="19" t="str">
        <f t="array" ref="MF15">IF(MF$7="1",MF144/3.6-PRODUCT(MF9,INDEX($OL$1:$PC$19,15,MATCH(MF$2&amp;MF$6,INDEX($OL$1:$PC$19,2,)&amp;INDEX($OL$1:$PC$19,6,),0)))+MF9*SUMPRODUCT($OL$7:$PC$7,$OL$15:$PC$15)-MF$12*INDEX($OF$1:$OK$19,15,MATCH(MF13,$OF$1:$OK$1,0))+MF9*SUMPRODUCT($OL$7:$PC$7,$OL$10:$PC$10)*SUMPRODUCT($OF$10:$OI$10,$OF$15:$OI$15)+SUMPRODUCT($OL$7:$PC$7,$OL$11:$PC$11)*SUMPRODUCT($OF$11:$OI$11,$OF$15:$OI$15),"")</f>
        <v/>
      </c>
      <c r="MG15" s="19" t="str">
        <f t="array" ref="MG15">IF(MG$7="1",MG144/3.6-PRODUCT(MG9,INDEX($OL$1:$PC$19,15,MATCH(MG$2&amp;MG$6,INDEX($OL$1:$PC$19,2,)&amp;INDEX($OL$1:$PC$19,6,),0)))+MG9*SUMPRODUCT($OL$7:$PC$7,$OL$15:$PC$15)-MG$12*INDEX($OF$1:$OK$19,15,MATCH(MG13,$OF$1:$OK$1,0))+MG9*SUMPRODUCT($OL$7:$PC$7,$OL$10:$PC$10)*SUMPRODUCT($OF$10:$OI$10,$OF$15:$OI$15)+SUMPRODUCT($OL$7:$PC$7,$OL$11:$PC$11)*SUMPRODUCT($OF$11:$OI$11,$OF$15:$OI$15),"")</f>
        <v/>
      </c>
      <c r="MH15" s="19" t="str">
        <f t="array" ref="MH15">IF(MH$7="1",MH144/3.6-PRODUCT(MH9,INDEX($OL$1:$PC$19,15,MATCH(MH$2&amp;MH$6,INDEX($OL$1:$PC$19,2,)&amp;INDEX($OL$1:$PC$19,6,),0)))+MH9*SUMPRODUCT($OL$7:$PC$7,$OL$15:$PC$15)-MH$12*INDEX($OF$1:$OK$19,15,MATCH(MH13,$OF$1:$OK$1,0))+MH9*SUMPRODUCT($OL$7:$PC$7,$OL$10:$PC$10)*SUMPRODUCT($OF$10:$OI$10,$OF$15:$OI$15)+SUMPRODUCT($OL$7:$PC$7,$OL$11:$PC$11)*SUMPRODUCT($OF$11:$OI$11,$OF$15:$OI$15),"")</f>
        <v/>
      </c>
      <c r="MI15" s="19" t="str">
        <f t="array" ref="MI15">IF(MI$7="1",MI144/3.6-PRODUCT(MI9,INDEX($OL$1:$PC$19,15,MATCH(MI$2&amp;MI$6,INDEX($OL$1:$PC$19,2,)&amp;INDEX($OL$1:$PC$19,6,),0)))+MI9*SUMPRODUCT($OL$7:$PC$7,$OL$15:$PC$15)-MI$12*INDEX($OF$1:$OK$19,15,MATCH(MI13,$OF$1:$OK$1,0))+MI9*SUMPRODUCT($OL$7:$PC$7,$OL$10:$PC$10)*SUMPRODUCT($OF$10:$OI$10,$OF$15:$OI$15)+SUMPRODUCT($OL$7:$PC$7,$OL$11:$PC$11)*SUMPRODUCT($OF$11:$OI$11,$OF$15:$OI$15),"")</f>
        <v/>
      </c>
      <c r="MJ15" s="19" t="str">
        <f t="array" ref="MJ15">IF(MJ$7="1",MJ144/3.6-PRODUCT(MJ9,INDEX($OL$1:$PC$19,15,MATCH(MJ$2&amp;MJ$6,INDEX($OL$1:$PC$19,2,)&amp;INDEX($OL$1:$PC$19,6,),0)))+MJ9*SUMPRODUCT($OL$7:$PC$7,$OL$15:$PC$15)-MJ$12*INDEX($OF$1:$OK$19,15,MATCH(MJ13,$OF$1:$OK$1,0))+MJ9*SUMPRODUCT($OL$7:$PC$7,$OL$10:$PC$10)*SUMPRODUCT($OF$10:$OI$10,$OF$15:$OI$15)+SUMPRODUCT($OL$7:$PC$7,$OL$11:$PC$11)*SUMPRODUCT($OF$11:$OI$11,$OF$15:$OI$15),"")</f>
        <v/>
      </c>
      <c r="MK15" s="19" t="str">
        <f t="array" ref="MK15">IF(MK$7="1",MK144/3.6-PRODUCT(MK9,INDEX($OL$1:$PC$19,15,MATCH(MK$2&amp;MK$6,INDEX($OL$1:$PC$19,2,)&amp;INDEX($OL$1:$PC$19,6,),0)))+MK9*SUMPRODUCT($OL$7:$PC$7,$OL$15:$PC$15)-MK$12*INDEX($OF$1:$OK$19,15,MATCH(MK13,$OF$1:$OK$1,0))+MK9*SUMPRODUCT($OL$7:$PC$7,$OL$10:$PC$10)*SUMPRODUCT($OF$10:$OI$10,$OF$15:$OI$15)+SUMPRODUCT($OL$7:$PC$7,$OL$11:$PC$11)*SUMPRODUCT($OF$11:$OI$11,$OF$15:$OI$15),"")</f>
        <v/>
      </c>
      <c r="ML15" s="19" t="str">
        <f t="array" ref="ML15">IF(ML$7="1",ML144/3.6-PRODUCT(ML9,INDEX($OL$1:$PC$19,15,MATCH(ML$2&amp;ML$6,INDEX($OL$1:$PC$19,2,)&amp;INDEX($OL$1:$PC$19,6,),0)))+ML9*SUMPRODUCT($OL$7:$PC$7,$OL$15:$PC$15)-ML$12*INDEX($OF$1:$OK$19,15,MATCH(ML13,$OF$1:$OK$1,0))+ML9*SUMPRODUCT($OL$7:$PC$7,$OL$10:$PC$10)*SUMPRODUCT($OF$10:$OI$10,$OF$15:$OI$15)+SUMPRODUCT($OL$7:$PC$7,$OL$11:$PC$11)*SUMPRODUCT($OF$11:$OI$11,$OF$15:$OI$15),"")</f>
        <v/>
      </c>
      <c r="MM15" s="19" t="str">
        <f t="array" ref="MM15">IF(MM$7="1",MM144/3.6-PRODUCT(MM9,INDEX($OL$1:$PC$19,15,MATCH(MM$2&amp;MM$6,INDEX($OL$1:$PC$19,2,)&amp;INDEX($OL$1:$PC$19,6,),0)))+MM9*SUMPRODUCT($OL$7:$PC$7,$OL$15:$PC$15)-MM$12*INDEX($OF$1:$OK$19,15,MATCH(MM13,$OF$1:$OK$1,0))+MM9*SUMPRODUCT($OL$7:$PC$7,$OL$10:$PC$10)*SUMPRODUCT($OF$10:$OI$10,$OF$15:$OI$15)+SUMPRODUCT($OL$7:$PC$7,$OL$11:$PC$11)*SUMPRODUCT($OF$11:$OI$11,$OF$15:$OI$15),"")</f>
        <v/>
      </c>
      <c r="MN15" s="19" t="str">
        <f t="array" ref="MN15">IF(MN$7="1",MN144/3.6-PRODUCT(MN9,INDEX($OL$1:$PC$19,15,MATCH(MN$2&amp;MN$6,INDEX($OL$1:$PC$19,2,)&amp;INDEX($OL$1:$PC$19,6,),0)))+MN9*SUMPRODUCT($OL$7:$PC$7,$OL$15:$PC$15)-MN$12*INDEX($OF$1:$OK$19,15,MATCH(MN13,$OF$1:$OK$1,0))+MN9*SUMPRODUCT($OL$7:$PC$7,$OL$10:$PC$10)*SUMPRODUCT($OF$10:$OI$10,$OF$15:$OI$15)+SUMPRODUCT($OL$7:$PC$7,$OL$11:$PC$11)*SUMPRODUCT($OF$11:$OI$11,$OF$15:$OI$15),"")</f>
        <v/>
      </c>
      <c r="MO15" s="19" t="str">
        <f t="array" ref="MO15">IF(MO$7="1",MO144/3.6-PRODUCT(MO9,INDEX($OL$1:$PC$19,15,MATCH(MO$2&amp;MO$6,INDEX($OL$1:$PC$19,2,)&amp;INDEX($OL$1:$PC$19,6,),0)))+MO9*SUMPRODUCT($OL$7:$PC$7,$OL$15:$PC$15)-MO$12*INDEX($OF$1:$OK$19,15,MATCH(MO13,$OF$1:$OK$1,0))+MO9*SUMPRODUCT($OL$7:$PC$7,$OL$10:$PC$10)*SUMPRODUCT($OF$10:$OI$10,$OF$15:$OI$15)+SUMPRODUCT($OL$7:$PC$7,$OL$11:$PC$11)*SUMPRODUCT($OF$11:$OI$11,$OF$15:$OI$15),"")</f>
        <v/>
      </c>
      <c r="MP15" s="19" t="str">
        <f t="array" ref="MP15">IF(MP$7="1",MP144/3.6-PRODUCT(MP9,INDEX($OL$1:$PC$19,15,MATCH(MP$2&amp;MP$6,INDEX($OL$1:$PC$19,2,)&amp;INDEX($OL$1:$PC$19,6,),0)))+MP9*SUMPRODUCT($OL$7:$PC$7,$OL$15:$PC$15)-MP$12*INDEX($OF$1:$OK$19,15,MATCH(MP13,$OF$1:$OK$1,0))+MP9*SUMPRODUCT($OL$7:$PC$7,$OL$10:$PC$10)*SUMPRODUCT($OF$10:$OI$10,$OF$15:$OI$15)+SUMPRODUCT($OL$7:$PC$7,$OL$11:$PC$11)*SUMPRODUCT($OF$11:$OI$11,$OF$15:$OI$15),"")</f>
        <v/>
      </c>
      <c r="MQ15" s="19" t="str">
        <f t="array" ref="MQ15">IF(MQ$7="1",MQ144/3.6-PRODUCT(MQ9,INDEX($OL$1:$PC$19,15,MATCH(MQ$2&amp;MQ$6,INDEX($OL$1:$PC$19,2,)&amp;INDEX($OL$1:$PC$19,6,),0)))+MQ9*SUMPRODUCT($OL$7:$PC$7,$OL$15:$PC$15)-MQ$12*INDEX($OF$1:$OK$19,15,MATCH(MQ13,$OF$1:$OK$1,0))+MQ9*SUMPRODUCT($OL$7:$PC$7,$OL$10:$PC$10)*SUMPRODUCT($OF$10:$OI$10,$OF$15:$OI$15)+SUMPRODUCT($OL$7:$PC$7,$OL$11:$PC$11)*SUMPRODUCT($OF$11:$OI$11,$OF$15:$OI$15),"")</f>
        <v/>
      </c>
      <c r="MR15" s="19" t="str">
        <f t="array" ref="MR15">IF(MR$7="1",MR144/3.6-PRODUCT(MR9,INDEX($OL$1:$PC$19,15,MATCH(MR$2&amp;MR$6,INDEX($OL$1:$PC$19,2,)&amp;INDEX($OL$1:$PC$19,6,),0)))+MR9*SUMPRODUCT($OL$7:$PC$7,$OL$15:$PC$15)-MR$12*INDEX($OF$1:$OK$19,15,MATCH(MR13,$OF$1:$OK$1,0))+MR9*SUMPRODUCT($OL$7:$PC$7,$OL$10:$PC$10)*SUMPRODUCT($OF$10:$OI$10,$OF$15:$OI$15)+SUMPRODUCT($OL$7:$PC$7,$OL$11:$PC$11)*SUMPRODUCT($OF$11:$OI$11,$OF$15:$OI$15),"")</f>
        <v/>
      </c>
      <c r="MS15" s="19" t="str">
        <f t="array" ref="MS15">IF(MS$7="1",MS144/3.6-PRODUCT(MS9,INDEX($OL$1:$PC$19,15,MATCH(MS$2&amp;MS$6,INDEX($OL$1:$PC$19,2,)&amp;INDEX($OL$1:$PC$19,6,),0)))+MS9*SUMPRODUCT($OL$7:$PC$7,$OL$15:$PC$15)-MS$12*INDEX($OF$1:$OK$19,15,MATCH(MS13,$OF$1:$OK$1,0))+MS9*SUMPRODUCT($OL$7:$PC$7,$OL$10:$PC$10)*SUMPRODUCT($OF$10:$OI$10,$OF$15:$OI$15)+SUMPRODUCT($OL$7:$PC$7,$OL$11:$PC$11)*SUMPRODUCT($OF$11:$OI$11,$OF$15:$OI$15),"")</f>
        <v/>
      </c>
      <c r="MT15" s="19" t="str">
        <f t="array" ref="MT15">IF(MT$7="1",MT144/3.6-PRODUCT(MT9,INDEX($OL$1:$PC$19,15,MATCH(MT$2&amp;MT$6,INDEX($OL$1:$PC$19,2,)&amp;INDEX($OL$1:$PC$19,6,),0)))+MT9*SUMPRODUCT($OL$7:$PC$7,$OL$15:$PC$15)-MT$12*INDEX($OF$1:$OK$19,15,MATCH(MT13,$OF$1:$OK$1,0))+MT9*SUMPRODUCT($OL$7:$PC$7,$OL$10:$PC$10)*SUMPRODUCT($OF$10:$OI$10,$OF$15:$OI$15)+SUMPRODUCT($OL$7:$PC$7,$OL$11:$PC$11)*SUMPRODUCT($OF$11:$OI$11,$OF$15:$OI$15),"")</f>
        <v/>
      </c>
      <c r="MU15" s="19" t="str">
        <f t="array" ref="MU15">IF(MU$7="1",MU144/3.6-PRODUCT(MU9,INDEX($OL$1:$PC$19,15,MATCH(MU$2&amp;MU$6,INDEX($OL$1:$PC$19,2,)&amp;INDEX($OL$1:$PC$19,6,),0)))+MU9*SUMPRODUCT($OL$7:$PC$7,$OL$15:$PC$15)-MU$12*INDEX($OF$1:$OK$19,15,MATCH(MU13,$OF$1:$OK$1,0))+MU9*SUMPRODUCT($OL$7:$PC$7,$OL$10:$PC$10)*SUMPRODUCT($OF$10:$OI$10,$OF$15:$OI$15)+SUMPRODUCT($OL$7:$PC$7,$OL$11:$PC$11)*SUMPRODUCT($OF$11:$OI$11,$OF$15:$OI$15),"")</f>
        <v/>
      </c>
      <c r="MV15" s="19" t="str">
        <f t="array" ref="MV15">IF(MV$7="1",MV144/3.6-PRODUCT(MV9,INDEX($OL$1:$PC$19,15,MATCH(MV$2&amp;MV$6,INDEX($OL$1:$PC$19,2,)&amp;INDEX($OL$1:$PC$19,6,),0)))+MV9*SUMPRODUCT($OL$7:$PC$7,$OL$15:$PC$15)-MV$12*INDEX($OF$1:$OK$19,15,MATCH(MV13,$OF$1:$OK$1,0))+MV9*SUMPRODUCT($OL$7:$PC$7,$OL$10:$PC$10)*SUMPRODUCT($OF$10:$OI$10,$OF$15:$OI$15)+SUMPRODUCT($OL$7:$PC$7,$OL$11:$PC$11)*SUMPRODUCT($OF$11:$OI$11,$OF$15:$OI$15),"")</f>
        <v/>
      </c>
      <c r="MW15" s="19" t="str">
        <f t="array" ref="MW15">IF(MW$7="1",MW144/3.6-PRODUCT(MW9,INDEX($OL$1:$PC$19,15,MATCH(MW$2&amp;MW$6,INDEX($OL$1:$PC$19,2,)&amp;INDEX($OL$1:$PC$19,6,),0)))+MW9*SUMPRODUCT($OL$7:$PC$7,$OL$15:$PC$15)-MW$12*INDEX($OF$1:$OK$19,15,MATCH(MW13,$OF$1:$OK$1,0))+MW9*SUMPRODUCT($OL$7:$PC$7,$OL$10:$PC$10)*SUMPRODUCT($OF$10:$OI$10,$OF$15:$OI$15)+SUMPRODUCT($OL$7:$PC$7,$OL$11:$PC$11)*SUMPRODUCT($OF$11:$OI$11,$OF$15:$OI$15),"")</f>
        <v/>
      </c>
      <c r="MX15" s="19" t="str">
        <f t="array" ref="MX15">IF(MX$7="1",MX144/3.6-PRODUCT(MX9,INDEX($OL$1:$PC$19,15,MATCH(MX$2&amp;MX$6,INDEX($OL$1:$PC$19,2,)&amp;INDEX($OL$1:$PC$19,6,),0)))+MX9*SUMPRODUCT($OL$7:$PC$7,$OL$15:$PC$15),"")</f>
        <v/>
      </c>
      <c r="MY15" s="19" t="str">
        <f t="array" ref="MY15">IF(MY$7="1",MY144/3.6-PRODUCT(MY9,INDEX($OL$1:$PC$19,15,MATCH(MY$2&amp;MY$6,INDEX($OL$1:$PC$19,2,)&amp;INDEX($OL$1:$PC$19,6,),0)))+MY9*SUMPRODUCT($OL$7:$PC$7,$OL$15:$PC$15),"")</f>
        <v/>
      </c>
      <c r="MZ15" s="19" t="str">
        <f t="array" ref="MZ15">IF(MZ$7="1",MZ144*Ressourcenkorrektur!$E$4/3.6+MZ11*SUMPRODUCT($OF$11:$OI$11,$OF$15:$OI$15),"")</f>
        <v/>
      </c>
      <c r="NA15" s="19" t="str">
        <f t="array" ref="NA15">IF(NA$7="1",NA144*Ressourcenkorrektur!$E$4/3.6+NA11*SUMPRODUCT($OF$11:$OI$11,$OF$15:$OI$15),"")</f>
        <v/>
      </c>
      <c r="NB15" s="19" t="str">
        <f t="array" ref="NB15">IF(NB$7="1",NB144*Ressourcenkorrektur!$E$4/3.6+NB11*SUMPRODUCT($OF$11:$OI$11,$OF$15:$OI$15),"")</f>
        <v/>
      </c>
      <c r="NC15" s="19" t="str">
        <f t="array" ref="NC15">IF(NC$7="1",NC144*Ressourcenkorrektur!$E$4/3.6+NC11*SUMPRODUCT($OF$11:$OI$11,$OF$15:$OI$15),"")</f>
        <v/>
      </c>
      <c r="ND15" s="19" t="str">
        <f t="array" ref="ND15">IF(ND$7="1",ND144*Ressourcenkorrektur!$E$4/3.6+ND11*SUMPRODUCT($OF$11:$OI$11,$OF$15:$OI$15),"")</f>
        <v/>
      </c>
      <c r="NE15" s="19" t="str">
        <f t="array" ref="NE15">IF(NE$7="1",NE144*Ressourcenkorrektur!$E$4/3.6+NE11*SUMPRODUCT($OF$11:$OI$11,$OF$15:$OI$15),"")</f>
        <v/>
      </c>
      <c r="NF15" s="19" t="str">
        <f t="array" ref="NF15">IF(NF$7="1",NF144*Ressourcenkorrektur!$E$4/3.6+NF11*SUMPRODUCT($OF$11:$OI$11,$OF$15:$OI$15),"")</f>
        <v/>
      </c>
      <c r="NG15" s="19" t="str">
        <f t="array" ref="NG15">IF(NG$7="1",NG144*Ressourcenkorrektur!$E$4/3.6+NG11*SUMPRODUCT($OF$11:$OI$11,$OF$15:$OI$15),"")</f>
        <v/>
      </c>
      <c r="NH15" s="19" t="str">
        <f t="array" ref="NH15">IF(NH$7="1",NH144*Ressourcenkorrektur!$E$4/3.6+NH11*SUMPRODUCT($OF$11:$OI$11,$OF$15:$OI$15),"")</f>
        <v/>
      </c>
      <c r="NI15" s="19" t="str">
        <f t="array" ref="NI15">IF(NI$7="1",NI144*Ressourcenkorrektur!$E$4/3.6+NI11*SUMPRODUCT($OF$11:$OI$11,$OF$15:$OI$15),"")</f>
        <v/>
      </c>
      <c r="NJ15" s="19" t="str">
        <f t="array" ref="NJ15">IF(NJ$7="1",NJ144*Ressourcenkorrektur!$E$4/3.6+NJ11*SUMPRODUCT($OF$11:$OI$11,$OF$15:$OI$15),"")</f>
        <v/>
      </c>
      <c r="NK15" s="19" t="str">
        <f t="array" ref="NK15">IF(NK$7="1",NK144*Ressourcenkorrektur!$E$4/3.6+NK11*SUMPRODUCT($OF$11:$OI$11,$OF$15:$OI$15),"")</f>
        <v/>
      </c>
      <c r="NL15" s="19" t="str">
        <f t="array" ref="NL15">IF(NL$7="1",NL144*Ressourcenkorrektur!$E$4/3.6+NL11*SUMPRODUCT($OF$11:$OI$11,$OF$15:$OI$15),"")</f>
        <v/>
      </c>
      <c r="NM15" s="19" t="str">
        <f t="array" ref="NM15">IF(NM$7="1",NM144*Ressourcenkorrektur!$E$4/3.6+NM11*SUMPRODUCT($OF$11:$OI$11,$OF$15:$OI$15),"")</f>
        <v/>
      </c>
      <c r="NN15" s="19" t="str">
        <f t="array" ref="NN15">IF(NN$7="1",NN144*Ressourcenkorrektur!$E$4/3.6+NN11*SUMPRODUCT($OF$11:$OI$11,$OF$15:$OI$15),"")</f>
        <v/>
      </c>
      <c r="NO15" s="19" t="str">
        <f t="array" ref="NO15">IF(NO$7="1",NO144*Ressourcenkorrektur!$E$4/3.6+NO11*SUMPRODUCT($OF$11:$OI$11,$OF$15:$OI$15),"")</f>
        <v/>
      </c>
      <c r="NP15" s="19" t="str">
        <f t="array" ref="NP15">IF(NP$7="1",NP144*Ressourcenkorrektur!$E$4/3.6+NP11*SUMPRODUCT($OF$11:$OI$11,$OF$15:$OI$15),"")</f>
        <v/>
      </c>
      <c r="NQ15" s="19" t="str">
        <f t="array" ref="NQ15">IF(NQ$7="1",NQ144*Ressourcenkorrektur!$E$4/3.6+NQ11*SUMPRODUCT($OF$11:$OI$11,$OF$15:$OI$15),"")</f>
        <v/>
      </c>
      <c r="NR15" s="19"/>
      <c r="NS15" s="19"/>
      <c r="NT15" s="19"/>
      <c r="NU15" s="19"/>
      <c r="NV15" s="19" t="str">
        <f t="array" ref="NV15">IF(ISTEXT(NV$4),NV144*SUMPRODUCT($OL$7:$PC$7,$OL$11:$PC$11)*1000/3.6,"")</f>
        <v/>
      </c>
      <c r="NW15" s="19" t="str">
        <f t="array" ref="NW15">IF(ISTEXT(NW$4),IF(ISTEXT($LU$4),NW144*Ressourcenkorrektur!$E$23/3.6,'3.LCIA'!NW144*Ressourcenkorrektur!$E$24/3.6),"")</f>
        <v/>
      </c>
      <c r="NX15" s="19" t="str">
        <f t="array" ref="NX15">IF(AND(ISTEXT(NX$4),Holzrechner!$E$16='3.LCIA'!NX$2),NX144*SUMPRODUCT($OL$7:$PC$7,$OL$11:$PC$11)*1000/3.6,"")</f>
        <v/>
      </c>
      <c r="NY15" s="19" t="str">
        <f t="array" ref="NY15">IF(AND(ISTEXT(NY$4),Holzrechner!$E$16='3.LCIA'!NY$2),NY144*SUMPRODUCT($OL$7:$PC$7,$OL$11:$PC$11)*1000/3.6,"")</f>
        <v/>
      </c>
      <c r="NZ15" s="19"/>
      <c r="OA15" s="19" t="str">
        <f t="array" ref="OA15">IF(AND(ISTEXT(OA$4),Holzrechner!$E$16='3.LCIA'!OA$2),OA144*SUMPRODUCT($OL$7:$PC$7,$OL$11:$PC$11)*1000/3.6,"")</f>
        <v/>
      </c>
      <c r="OB15" s="19">
        <f t="array" ref="OB15">IF(AND(ISTEXT(OB$4),Holzrechner!$E$16='3.LCIA'!OB$2),OB144*SUMPRODUCT($OL$7:$PC$7,$OL$11:$PC$11)*1000/3.6,"")</f>
        <v>17.601499544444447</v>
      </c>
      <c r="OC15" s="19"/>
      <c r="OD15" s="19" t="str">
        <f t="array" ref="OD15">IF(ISTEXT(OD$4),OD144*Ressourcenkorrektur!$E$4/3.6,"")</f>
        <v/>
      </c>
      <c r="OE15" s="19" t="str">
        <f t="array" ref="OE15">IF(ISTEXT(OE$4),OE144*Ressourcenkorrektur!$E$4/3.6,"")</f>
        <v/>
      </c>
      <c r="OF15" s="19">
        <f>OF144/3.6</f>
        <v>0.62878111111111112</v>
      </c>
      <c r="OG15" s="19">
        <f t="shared" ref="OG15:OI15" si="39">OG144/3.6</f>
        <v>0.20145922777777778</v>
      </c>
      <c r="OH15" s="19">
        <f t="shared" si="39"/>
        <v>0.90205188888888888</v>
      </c>
      <c r="OI15" s="19">
        <f t="shared" si="39"/>
        <v>0.22540385555555553</v>
      </c>
      <c r="OJ15" s="19" t="str">
        <f t="shared" ref="OJ15:OK15" si="40">IF(AND(ISTEXT(OJ$4),ISTEXT(OJ$5)),OJ144*OJ7/3.6,"")</f>
        <v/>
      </c>
      <c r="OK15" s="19" t="str">
        <f t="shared" si="40"/>
        <v/>
      </c>
      <c r="OL15" s="19">
        <f>OL144/3.6</f>
        <v>3518.3122222222223</v>
      </c>
      <c r="OM15" s="19">
        <f>OM144/3.6</f>
        <v>3389.9569444444442</v>
      </c>
      <c r="ON15" s="19">
        <f>ON144/3.6</f>
        <v>3429.8572222222224</v>
      </c>
      <c r="OO15" s="19">
        <f t="shared" ref="OO15:OW15" si="41">OO144/3.6</f>
        <v>3445.2827777777775</v>
      </c>
      <c r="OP15" s="19">
        <f t="shared" si="41"/>
        <v>3445.2827777777775</v>
      </c>
      <c r="OQ15" s="19">
        <f t="shared" si="41"/>
        <v>3445.2827777777775</v>
      </c>
      <c r="OR15" s="19">
        <f t="shared" si="41"/>
        <v>3429.8572222222224</v>
      </c>
      <c r="OS15" s="19">
        <f t="shared" si="41"/>
        <v>3429.8572222222224</v>
      </c>
      <c r="OT15" s="19">
        <f t="shared" si="41"/>
        <v>3518.3122222222223</v>
      </c>
      <c r="OU15" s="19">
        <f t="shared" si="41"/>
        <v>2490.0695833333334</v>
      </c>
      <c r="OV15" s="19">
        <f t="shared" si="41"/>
        <v>2656.1912500000003</v>
      </c>
      <c r="OW15" s="19">
        <f t="shared" si="41"/>
        <v>2651.3208888888889</v>
      </c>
      <c r="OX15" s="19">
        <f t="array" ref="OX15">OX144/3.6</f>
        <v>2656.1912500000003</v>
      </c>
      <c r="OY15" s="19">
        <f t="shared" ref="OY15:PC15" si="42">OY144/3.6</f>
        <v>2833.2477777777776</v>
      </c>
      <c r="OZ15" s="19">
        <f t="shared" si="42"/>
        <v>2833.2477777777776</v>
      </c>
      <c r="PA15" s="19">
        <f t="shared" si="42"/>
        <v>2651.3208888888889</v>
      </c>
      <c r="PB15" s="19">
        <f t="shared" si="42"/>
        <v>2651.3208888888889</v>
      </c>
      <c r="PC15" s="19">
        <f t="shared" si="42"/>
        <v>2490.0695833333334</v>
      </c>
    </row>
    <row r="16" spans="1:419" s="17" customFormat="1" ht="28.5">
      <c r="A16" s="18" t="s">
        <v>84</v>
      </c>
      <c r="B16" s="18">
        <f t="array" ref="B16">SUM(C16:OE16)</f>
        <v>1891.0010149776908</v>
      </c>
      <c r="C16" s="19" t="str">
        <f t="array" ref="C16">IF(C$7="1",SUM(C$145:C$147)/3.6-PRODUCT(C9,INDEX($OL$1:$PC$19,16,MATCH(C$2&amp;C$6,INDEX($OL$1:$PC$19,2,)&amp;INDEX($OL$1:$PC$19,6,),0)))+C9*SUMPRODUCT($OL$7:$PC$7,$OL$16:$PC$16)-C$12*INDEX($OF$1:$OK$19,16,MATCH(C13,$OF$1:$OK$1,0))+C9*SUMPRODUCT($OL$7:$PC$7,$OL$10:$PC$10)*SUMPRODUCT($OF$10:$OI$10,$OF$16:$OI$16)+SUMPRODUCT($OL$7:$PC$7,$OL$11:$PC$11)*SUMPRODUCT($OF$11:$OI$11,$OF$16:$OI$16),"")</f>
        <v/>
      </c>
      <c r="D16" s="19" t="str">
        <f t="array" ref="D16">IF(D$7="1",SUM(D$145:D$147)/3.6-PRODUCT(D9,INDEX($OL$1:$PC$19,16,MATCH(D$2&amp;D$6,INDEX($OL$1:$PC$19,2,)&amp;INDEX($OL$1:$PC$19,6,),0)))+D9*SUMPRODUCT($OL$7:$PC$7,$OL$16:$PC$16)-D$12*INDEX($OF$1:$OK$19,16,MATCH(D13,$OF$1:$OK$1,0))+D9*SUMPRODUCT($OL$7:$PC$7,$OL$10:$PC$10)*SUMPRODUCT($OF$10:$OI$10,$OF$16:$OI$16)+SUMPRODUCT($OL$7:$PC$7,$OL$11:$PC$11)*SUMPRODUCT($OF$11:$OI$11,$OF$16:$OI$16),"")</f>
        <v/>
      </c>
      <c r="E16" s="19" t="str">
        <f t="array" ref="E16">IF(E$7="1",SUM(E$145:E$147)/3.6-PRODUCT(E9,INDEX($OL$1:$PC$19,16,MATCH(E$2&amp;E$6,INDEX($OL$1:$PC$19,2,)&amp;INDEX($OL$1:$PC$19,6,),0)))+E9*SUMPRODUCT($OL$7:$PC$7,$OL$16:$PC$16)-E$12*INDEX($OF$1:$OK$19,16,MATCH(E13,$OF$1:$OK$1,0))+E9*SUMPRODUCT($OL$7:$PC$7,$OL$10:$PC$10)*SUMPRODUCT($OF$10:$OI$10,$OF$16:$OI$16)+SUMPRODUCT($OL$7:$PC$7,$OL$11:$PC$11)*SUMPRODUCT($OF$11:$OI$11,$OF$16:$OI$16),"")</f>
        <v/>
      </c>
      <c r="F16" s="19" t="str">
        <f t="array" ref="F16">IF(F$7="1",SUM(F$145:F$147)/3.6-PRODUCT(F9,INDEX($OL$1:$PC$19,16,MATCH(F$2&amp;F$6,INDEX($OL$1:$PC$19,2,)&amp;INDEX($OL$1:$PC$19,6,),0)))+F9*SUMPRODUCT($OL$7:$PC$7,$OL$16:$PC$16)-F$12*INDEX($OF$1:$OK$19,16,MATCH(F13,$OF$1:$OK$1,0))+F9*SUMPRODUCT($OL$7:$PC$7,$OL$10:$PC$10)*SUMPRODUCT($OF$10:$OI$10,$OF$16:$OI$16)+SUMPRODUCT($OL$7:$PC$7,$OL$11:$PC$11)*SUMPRODUCT($OF$11:$OI$11,$OF$16:$OI$16),"")</f>
        <v/>
      </c>
      <c r="G16" s="19" t="str">
        <f t="array" ref="G16">IF(G$7="1",SUM(G$145:G$147)/3.6-PRODUCT(G9,INDEX($OL$1:$PC$19,16,MATCH(G$2&amp;G$6,INDEX($OL$1:$PC$19,2,)&amp;INDEX($OL$1:$PC$19,6,),0)))+G9*SUMPRODUCT($OL$7:$PC$7,$OL$16:$PC$16)-G$12*INDEX($OF$1:$OK$19,16,MATCH(G13,$OF$1:$OK$1,0))+G9*SUMPRODUCT($OL$7:$PC$7,$OL$10:$PC$10)*SUMPRODUCT($OF$10:$OI$10,$OF$16:$OI$16)+SUMPRODUCT($OL$7:$PC$7,$OL$11:$PC$11)*SUMPRODUCT($OF$11:$OI$11,$OF$16:$OI$16),"")</f>
        <v/>
      </c>
      <c r="H16" s="19" t="str">
        <f t="array" ref="H16">IF(H$7="1",SUM(H$145:H$147)/3.6-PRODUCT(H9,INDEX($OL$1:$PC$19,16,MATCH(H$2&amp;H$6,INDEX($OL$1:$PC$19,2,)&amp;INDEX($OL$1:$PC$19,6,),0)))+H9*SUMPRODUCT($OL$7:$PC$7,$OL$16:$PC$16)-H$12*INDEX($OF$1:$OK$19,16,MATCH(H13,$OF$1:$OK$1,0))+H9*SUMPRODUCT($OL$7:$PC$7,$OL$10:$PC$10)*SUMPRODUCT($OF$10:$OI$10,$OF$16:$OI$16)+SUMPRODUCT($OL$7:$PC$7,$OL$11:$PC$11)*SUMPRODUCT($OF$11:$OI$11,$OF$16:$OI$16),"")</f>
        <v/>
      </c>
      <c r="I16" s="19" t="str">
        <f t="array" ref="I16">IF(I$7="1",SUM(I$145:I$147)/3.6-PRODUCT(I9,INDEX($OL$1:$PC$19,16,MATCH(I$2&amp;I$6,INDEX($OL$1:$PC$19,2,)&amp;INDEX($OL$1:$PC$19,6,),0)))+I9*SUMPRODUCT($OL$7:$PC$7,$OL$16:$PC$16)-I$12*INDEX($OF$1:$OK$19,16,MATCH(I13,$OF$1:$OK$1,0))+I9*SUMPRODUCT($OL$7:$PC$7,$OL$10:$PC$10)*SUMPRODUCT($OF$10:$OI$10,$OF$16:$OI$16)+SUMPRODUCT($OL$7:$PC$7,$OL$11:$PC$11)*SUMPRODUCT($OF$11:$OI$11,$OF$16:$OI$16),"")</f>
        <v/>
      </c>
      <c r="J16" s="19" t="str">
        <f t="array" ref="J16">IF(J$7="1",SUM(J$145:J$147)/3.6-PRODUCT(J9,INDEX($OL$1:$PC$19,16,MATCH(J$2&amp;J$6,INDEX($OL$1:$PC$19,2,)&amp;INDEX($OL$1:$PC$19,6,),0)))+J9*SUMPRODUCT($OL$7:$PC$7,$OL$16:$PC$16)-J$12*INDEX($OF$1:$OK$19,16,MATCH(J13,$OF$1:$OK$1,0))+J9*SUMPRODUCT($OL$7:$PC$7,$OL$10:$PC$10)*SUMPRODUCT($OF$10:$OI$10,$OF$16:$OI$16)+SUMPRODUCT($OL$7:$PC$7,$OL$11:$PC$11)*SUMPRODUCT($OF$11:$OI$11,$OF$16:$OI$16),"")</f>
        <v/>
      </c>
      <c r="K16" s="19" t="str">
        <f t="array" ref="K16">IF(K$7="1",SUM(K$145:K$147)/3.6-PRODUCT(K9,INDEX($OL$1:$PC$19,16,MATCH(K$2&amp;K$6,INDEX($OL$1:$PC$19,2,)&amp;INDEX($OL$1:$PC$19,6,),0)))+K9*SUMPRODUCT($OL$7:$PC$7,$OL$16:$PC$16)-K$12*INDEX($OF$1:$OK$19,16,MATCH(K13,$OF$1:$OK$1,0))+K9*SUMPRODUCT($OL$7:$PC$7,$OL$10:$PC$10)*SUMPRODUCT($OF$10:$OI$10,$OF$16:$OI$16)+SUMPRODUCT($OL$7:$PC$7,$OL$11:$PC$11)*SUMPRODUCT($OF$11:$OI$11,$OF$16:$OI$16),"")</f>
        <v/>
      </c>
      <c r="L16" s="19" t="str">
        <f t="array" ref="L16">IF(L$7="1",SUM(L$145:L$147)/3.6-PRODUCT(L9,INDEX($OL$1:$PC$19,16,MATCH(L$2&amp;L$6,INDEX($OL$1:$PC$19,2,)&amp;INDEX($OL$1:$PC$19,6,),0)))+L9*SUMPRODUCT($OL$7:$PC$7,$OL$16:$PC$16)-L$12*INDEX($OF$1:$OK$19,16,MATCH(L13,$OF$1:$OK$1,0))+L9*SUMPRODUCT($OL$7:$PC$7,$OL$10:$PC$10)*SUMPRODUCT($OF$10:$OI$10,$OF$16:$OI$16)+SUMPRODUCT($OL$7:$PC$7,$OL$11:$PC$11)*SUMPRODUCT($OF$11:$OI$11,$OF$16:$OI$16),"")</f>
        <v/>
      </c>
      <c r="M16" s="19" t="str">
        <f t="array" ref="M16">IF(M$7="1",SUM(M$145:M$147)/3.6-PRODUCT(M9,INDEX($OL$1:$PC$19,16,MATCH(M$2&amp;M$6,INDEX($OL$1:$PC$19,2,)&amp;INDEX($OL$1:$PC$19,6,),0)))+M9*SUMPRODUCT($OL$7:$PC$7,$OL$16:$PC$16)-M$12*INDEX($OF$1:$OK$19,16,MATCH(M13,$OF$1:$OK$1,0))+M9*SUMPRODUCT($OL$7:$PC$7,$OL$10:$PC$10)*SUMPRODUCT($OF$10:$OI$10,$OF$16:$OI$16)+SUMPRODUCT($OL$7:$PC$7,$OL$11:$PC$11)*SUMPRODUCT($OF$11:$OI$11,$OF$16:$OI$16),"")</f>
        <v/>
      </c>
      <c r="N16" s="19" t="str">
        <f t="array" ref="N16">IF(N$7="1",SUM(N$145:N$147)/3.6-PRODUCT(N9,INDEX($OL$1:$PC$19,16,MATCH(N$2&amp;N$6,INDEX($OL$1:$PC$19,2,)&amp;INDEX($OL$1:$PC$19,6,),0)))+N9*SUMPRODUCT($OL$7:$PC$7,$OL$16:$PC$16)-N$12*INDEX($OF$1:$OK$19,16,MATCH(N13,$OF$1:$OK$1,0))+N9*SUMPRODUCT($OL$7:$PC$7,$OL$10:$PC$10)*SUMPRODUCT($OF$10:$OI$10,$OF$16:$OI$16)+SUMPRODUCT($OL$7:$PC$7,$OL$11:$PC$11)*SUMPRODUCT($OF$11:$OI$11,$OF$16:$OI$16),"")</f>
        <v/>
      </c>
      <c r="O16" s="19" t="str">
        <f t="array" ref="O16">IF(O$7="1",SUM(O$145:O$147)/3.6-PRODUCT(O9,INDEX($OL$1:$PC$19,16,MATCH(O$2&amp;O$6,INDEX($OL$1:$PC$19,2,)&amp;INDEX($OL$1:$PC$19,6,),0)))+O9*SUMPRODUCT($OL$7:$PC$7,$OL$16:$PC$16)-O$12*INDEX($OF$1:$OK$19,16,MATCH(O13,$OF$1:$OK$1,0))+O9*SUMPRODUCT($OL$7:$PC$7,$OL$10:$PC$10)*SUMPRODUCT($OF$10:$OI$10,$OF$16:$OI$16)+SUMPRODUCT($OL$7:$PC$7,$OL$11:$PC$11)*SUMPRODUCT($OF$11:$OI$11,$OF$16:$OI$16),"")</f>
        <v/>
      </c>
      <c r="P16" s="19" t="str">
        <f t="array" ref="P16">IF(P$7="1",SUM(P$145:P$147)/3.6-PRODUCT(P9,INDEX($OL$1:$PC$19,16,MATCH(P$2&amp;P$6,INDEX($OL$1:$PC$19,2,)&amp;INDEX($OL$1:$PC$19,6,),0)))+P9*SUMPRODUCT($OL$7:$PC$7,$OL$16:$PC$16)-P$12*INDEX($OF$1:$OK$19,16,MATCH(P13,$OF$1:$OK$1,0))+P9*SUMPRODUCT($OL$7:$PC$7,$OL$10:$PC$10)*SUMPRODUCT($OF$10:$OI$10,$OF$16:$OI$16)+SUMPRODUCT($OL$7:$PC$7,$OL$11:$PC$11)*SUMPRODUCT($OF$11:$OI$11,$OF$16:$OI$16),"")</f>
        <v/>
      </c>
      <c r="Q16" s="19" t="str">
        <f t="array" ref="Q16">IF(Q$7="1",SUM(Q$145:Q$147)/3.6-PRODUCT(Q9,INDEX($OL$1:$PC$19,16,MATCH(Q$2&amp;Q$6,INDEX($OL$1:$PC$19,2,)&amp;INDEX($OL$1:$PC$19,6,),0)))+Q9*SUMPRODUCT($OL$7:$PC$7,$OL$16:$PC$16)-Q$12*INDEX($OF$1:$OK$19,16,MATCH(Q13,$OF$1:$OK$1,0))+Q9*SUMPRODUCT($OL$7:$PC$7,$OL$10:$PC$10)*SUMPRODUCT($OF$10:$OI$10,$OF$16:$OI$16)+SUMPRODUCT($OL$7:$PC$7,$OL$11:$PC$11)*SUMPRODUCT($OF$11:$OI$11,$OF$16:$OI$16),"")</f>
        <v/>
      </c>
      <c r="R16" s="19" t="str">
        <f t="array" ref="R16">IF(R$7="1",SUM(R$145:R$147)/3.6-PRODUCT(R9,INDEX($OL$1:$PC$19,16,MATCH(R$2&amp;R$6,INDEX($OL$1:$PC$19,2,)&amp;INDEX($OL$1:$PC$19,6,),0)))+R9*SUMPRODUCT($OL$7:$PC$7,$OL$16:$PC$16)-R$12*INDEX($OF$1:$OK$19,16,MATCH(R13,$OF$1:$OK$1,0))+R9*SUMPRODUCT($OL$7:$PC$7,$OL$10:$PC$10)*SUMPRODUCT($OF$10:$OI$10,$OF$16:$OI$16)+SUMPRODUCT($OL$7:$PC$7,$OL$11:$PC$11)*SUMPRODUCT($OF$11:$OI$11,$OF$16:$OI$16),"")</f>
        <v/>
      </c>
      <c r="S16" s="19" t="str">
        <f t="array" ref="S16">IF(S$7="1",SUM(S$145:S$147)/3.6-PRODUCT(S9,INDEX($OL$1:$PC$19,16,MATCH(S$2&amp;S$6,INDEX($OL$1:$PC$19,2,)&amp;INDEX($OL$1:$PC$19,6,),0)))+S9*SUMPRODUCT($OL$7:$PC$7,$OL$16:$PC$16)-S$12*INDEX($OF$1:$OK$19,16,MATCH(S13,$OF$1:$OK$1,0))+S9*SUMPRODUCT($OL$7:$PC$7,$OL$10:$PC$10)*SUMPRODUCT($OF$10:$OI$10,$OF$16:$OI$16)+SUMPRODUCT($OL$7:$PC$7,$OL$11:$PC$11)*SUMPRODUCT($OF$11:$OI$11,$OF$16:$OI$16),"")</f>
        <v/>
      </c>
      <c r="T16" s="19" t="str">
        <f t="array" ref="T16">IF(T$7="1",SUM(T$145:T$147)/3.6-PRODUCT(T9,INDEX($OL$1:$PC$19,16,MATCH(T$2&amp;T$6,INDEX($OL$1:$PC$19,2,)&amp;INDEX($OL$1:$PC$19,6,),0)))+T9*SUMPRODUCT($OL$7:$PC$7,$OL$16:$PC$16)-T$12*INDEX($OF$1:$OK$19,16,MATCH(T13,$OF$1:$OK$1,0))+T9*SUMPRODUCT($OL$7:$PC$7,$OL$10:$PC$10)*SUMPRODUCT($OF$10:$OI$10,$OF$16:$OI$16)+SUMPRODUCT($OL$7:$PC$7,$OL$11:$PC$11)*SUMPRODUCT($OF$11:$OI$11,$OF$16:$OI$16),"")</f>
        <v/>
      </c>
      <c r="U16" s="19" t="str">
        <f t="array" ref="U16">IF(U$7="1",SUM(U$145:U$147)/3.6-PRODUCT(U9,INDEX($OL$1:$PC$19,16,MATCH(U$2&amp;U$6,INDEX($OL$1:$PC$19,2,)&amp;INDEX($OL$1:$PC$19,6,),0)))+U9*SUMPRODUCT($OL$7:$PC$7,$OL$16:$PC$16)-U$12*INDEX($OF$1:$OK$19,16,MATCH(U13,$OF$1:$OK$1,0))+U9*SUMPRODUCT($OL$7:$PC$7,$OL$10:$PC$10)*SUMPRODUCT($OF$10:$OI$10,$OF$16:$OI$16)+SUMPRODUCT($OL$7:$PC$7,$OL$11:$PC$11)*SUMPRODUCT($OF$11:$OI$11,$OF$16:$OI$16),"")</f>
        <v/>
      </c>
      <c r="V16" s="19" t="str">
        <f t="array" ref="V16">IF(V$7="1",SUM(V$145:V$147)/3.6-PRODUCT(V9,INDEX($OL$1:$PC$19,16,MATCH(V$2&amp;V$6,INDEX($OL$1:$PC$19,2,)&amp;INDEX($OL$1:$PC$19,6,),0)))+V9*SUMPRODUCT($OL$7:$PC$7,$OL$16:$PC$16)-V$12*INDEX($OF$1:$OK$19,16,MATCH(V13,$OF$1:$OK$1,0))+V9*SUMPRODUCT($OL$7:$PC$7,$OL$10:$PC$10)*SUMPRODUCT($OF$10:$OI$10,$OF$16:$OI$16)+SUMPRODUCT($OL$7:$PC$7,$OL$11:$PC$11)*SUMPRODUCT($OF$11:$OI$11,$OF$16:$OI$16),"")</f>
        <v/>
      </c>
      <c r="W16" s="19" t="str">
        <f t="array" ref="W16">IF(W$7="1",SUM(W$145:W$147)/3.6-PRODUCT(W9,INDEX($OL$1:$PC$19,16,MATCH(W$2&amp;W$6,INDEX($OL$1:$PC$19,2,)&amp;INDEX($OL$1:$PC$19,6,),0)))+W9*SUMPRODUCT($OL$7:$PC$7,$OL$16:$PC$16)-W$12*INDEX($OF$1:$OK$19,16,MATCH(W13,$OF$1:$OK$1,0))+W9*SUMPRODUCT($OL$7:$PC$7,$OL$10:$PC$10)*SUMPRODUCT($OF$10:$OI$10,$OF$16:$OI$16)+SUMPRODUCT($OL$7:$PC$7,$OL$11:$PC$11)*SUMPRODUCT($OF$11:$OI$11,$OF$16:$OI$16),"")</f>
        <v/>
      </c>
      <c r="X16" s="19" t="str">
        <f t="array" ref="X16">IF(X$7="1",SUM(X$145:X$147)/3.6-PRODUCT(X9,INDEX($OL$1:$PC$19,16,MATCH(X$2&amp;X$6,INDEX($OL$1:$PC$19,2,)&amp;INDEX($OL$1:$PC$19,6,),0)))+X9*SUMPRODUCT($OL$7:$PC$7,$OL$16:$PC$16)-X$12*INDEX($OF$1:$OK$19,16,MATCH(X13,$OF$1:$OK$1,0))+X9*SUMPRODUCT($OL$7:$PC$7,$OL$10:$PC$10)*SUMPRODUCT($OF$10:$OI$10,$OF$16:$OI$16)+SUMPRODUCT($OL$7:$PC$7,$OL$11:$PC$11)*SUMPRODUCT($OF$11:$OI$11,$OF$16:$OI$16),"")</f>
        <v/>
      </c>
      <c r="Y16" s="19" t="str">
        <f t="array" ref="Y16">IF(Y$7="1",SUM(Y$145:Y$147)/3.6-PRODUCT(Y9,INDEX($OL$1:$PC$19,16,MATCH(Y$2&amp;Y$6,INDEX($OL$1:$PC$19,2,)&amp;INDEX($OL$1:$PC$19,6,),0)))+Y9*SUMPRODUCT($OL$7:$PC$7,$OL$16:$PC$16)-Y$12*INDEX($OF$1:$OK$19,16,MATCH(Y13,$OF$1:$OK$1,0))+Y9*SUMPRODUCT($OL$7:$PC$7,$OL$10:$PC$10)*SUMPRODUCT($OF$10:$OI$10,$OF$16:$OI$16)+SUMPRODUCT($OL$7:$PC$7,$OL$11:$PC$11)*SUMPRODUCT($OF$11:$OI$11,$OF$16:$OI$16),"")</f>
        <v/>
      </c>
      <c r="Z16" s="19" t="str">
        <f t="array" ref="Z16">IF(Z$7="1",SUM(Z$145:Z$147)/3.6-PRODUCT(Z9,INDEX($OL$1:$PC$19,16,MATCH(Z$2&amp;Z$6,INDEX($OL$1:$PC$19,2,)&amp;INDEX($OL$1:$PC$19,6,),0)))+Z9*SUMPRODUCT($OL$7:$PC$7,$OL$16:$PC$16)-Z$12*INDEX($OF$1:$OK$19,16,MATCH(Z13,$OF$1:$OK$1,0))+Z9*SUMPRODUCT($OL$7:$PC$7,$OL$10:$PC$10)*SUMPRODUCT($OF$10:$OI$10,$OF$16:$OI$16)+SUMPRODUCT($OL$7:$PC$7,$OL$11:$PC$11)*SUMPRODUCT($OF$11:$OI$11,$OF$16:$OI$16),"")</f>
        <v/>
      </c>
      <c r="AA16" s="19" t="str">
        <f t="array" ref="AA16">IF(AA$7="1",SUM(AA$145:AA$147)/3.6-PRODUCT(AA9,INDEX($OL$1:$PC$19,16,MATCH(AA$2&amp;AA$6,INDEX($OL$1:$PC$19,2,)&amp;INDEX($OL$1:$PC$19,6,),0)))+AA9*SUMPRODUCT($OL$7:$PC$7,$OL$16:$PC$16)-AA$12*INDEX($OF$1:$OK$19,16,MATCH(AA13,$OF$1:$OK$1,0))+AA9*SUMPRODUCT($OL$7:$PC$7,$OL$10:$PC$10)*SUMPRODUCT($OF$10:$OI$10,$OF$16:$OI$16)+SUMPRODUCT($OL$7:$PC$7,$OL$11:$PC$11)*SUMPRODUCT($OF$11:$OI$11,$OF$16:$OI$16),"")</f>
        <v/>
      </c>
      <c r="AB16" s="19" t="str">
        <f t="array" ref="AB16">IF(AB$7="1",SUM(AB$145:AB$147)/3.6-PRODUCT(AB9,INDEX($OL$1:$PC$19,16,MATCH(AB$2&amp;AB$6,INDEX($OL$1:$PC$19,2,)&amp;INDEX($OL$1:$PC$19,6,),0)))+AB9*SUMPRODUCT($OL$7:$PC$7,$OL$16:$PC$16)-AB$12*INDEX($OF$1:$OK$19,16,MATCH(AB13,$OF$1:$OK$1,0))+AB9*SUMPRODUCT($OL$7:$PC$7,$OL$10:$PC$10)*SUMPRODUCT($OF$10:$OI$10,$OF$16:$OI$16)+SUMPRODUCT($OL$7:$PC$7,$OL$11:$PC$11)*SUMPRODUCT($OF$11:$OI$11,$OF$16:$OI$16),"")</f>
        <v/>
      </c>
      <c r="AC16" s="19" t="str">
        <f t="array" ref="AC16">IF(AC$7="1",SUM(AC$145:AC$147)/3.6-PRODUCT(AC9,INDEX($OL$1:$PC$19,16,MATCH(AC$2&amp;AC$6,INDEX($OL$1:$PC$19,2,)&amp;INDEX($OL$1:$PC$19,6,),0)))+AC9*SUMPRODUCT($OL$7:$PC$7,$OL$16:$PC$16)-AC$12*INDEX($OF$1:$OK$19,16,MATCH(AC13,$OF$1:$OK$1,0))+AC9*SUMPRODUCT($OL$7:$PC$7,$OL$10:$PC$10)*SUMPRODUCT($OF$10:$OI$10,$OF$16:$OI$16)+SUMPRODUCT($OL$7:$PC$7,$OL$11:$PC$11)*SUMPRODUCT($OF$11:$OI$11,$OF$16:$OI$16),"")</f>
        <v/>
      </c>
      <c r="AD16" s="19" t="str">
        <f t="array" ref="AD16">IF(AD$7="1",SUM(AD$145:AD$147)/3.6-PRODUCT(AD9,INDEX($OL$1:$PC$19,16,MATCH(AD$2&amp;AD$6,INDEX($OL$1:$PC$19,2,)&amp;INDEX($OL$1:$PC$19,6,),0)))+AD9*SUMPRODUCT($OL$7:$PC$7,$OL$16:$PC$16)-AD$12*INDEX($OF$1:$OK$19,16,MATCH(AD13,$OF$1:$OK$1,0))+AD9*SUMPRODUCT($OL$7:$PC$7,$OL$10:$PC$10)*SUMPRODUCT($OF$10:$OI$10,$OF$16:$OI$16)+SUMPRODUCT($OL$7:$PC$7,$OL$11:$PC$11)*SUMPRODUCT($OF$11:$OI$11,$OF$16:$OI$16),"")</f>
        <v/>
      </c>
      <c r="AE16" s="19" t="str">
        <f t="array" ref="AE16">IF(AE$7="1",SUM(AE$145:AE$147)/3.6-PRODUCT(AE9,INDEX($OL$1:$PC$19,16,MATCH(AE$2&amp;AE$6,INDEX($OL$1:$PC$19,2,)&amp;INDEX($OL$1:$PC$19,6,),0)))+AE9*SUMPRODUCT($OL$7:$PC$7,$OL$16:$PC$16)-AE$12*INDEX($OF$1:$OK$19,16,MATCH(AE13,$OF$1:$OK$1,0))+AE9*SUMPRODUCT($OL$7:$PC$7,$OL$10:$PC$10)*SUMPRODUCT($OF$10:$OI$10,$OF$16:$OI$16)+SUMPRODUCT($OL$7:$PC$7,$OL$11:$PC$11)*SUMPRODUCT($OF$11:$OI$11,$OF$16:$OI$16),"")</f>
        <v/>
      </c>
      <c r="AF16" s="19" t="str">
        <f t="array" ref="AF16">IF(AF$7="1",SUM(AF$145:AF$147)/3.6-PRODUCT(AF9,INDEX($OL$1:$PC$19,16,MATCH(AF$2&amp;AF$6,INDEX($OL$1:$PC$19,2,)&amp;INDEX($OL$1:$PC$19,6,),0)))+AF9*SUMPRODUCT($OL$7:$PC$7,$OL$16:$PC$16)-AF$12*INDEX($OF$1:$OK$19,16,MATCH(AF13,$OF$1:$OK$1,0))+AF9*SUMPRODUCT($OL$7:$PC$7,$OL$10:$PC$10)*SUMPRODUCT($OF$10:$OI$10,$OF$16:$OI$16)+SUMPRODUCT($OL$7:$PC$7,$OL$11:$PC$11)*SUMPRODUCT($OF$11:$OI$11,$OF$16:$OI$16),"")</f>
        <v/>
      </c>
      <c r="AG16" s="19" t="str">
        <f t="array" ref="AG16">IF(AG$7="1",SUM(AG$145:AG$147)/3.6-PRODUCT(AG9,INDEX($OL$1:$PC$19,16,MATCH(AG$2&amp;AG$6,INDEX($OL$1:$PC$19,2,)&amp;INDEX($OL$1:$PC$19,6,),0)))+AG9*SUMPRODUCT($OL$7:$PC$7,$OL$16:$PC$16)-AG$12*INDEX($OF$1:$OK$19,16,MATCH(AG13,$OF$1:$OK$1,0))+AG9*SUMPRODUCT($OL$7:$PC$7,$OL$10:$PC$10)*SUMPRODUCT($OF$10:$OI$10,$OF$16:$OI$16)+SUMPRODUCT($OL$7:$PC$7,$OL$11:$PC$11)*SUMPRODUCT($OF$11:$OI$11,$OF$16:$OI$16),"")</f>
        <v/>
      </c>
      <c r="AH16" s="19" t="str">
        <f t="array" ref="AH16">IF(AH$7="1",SUM(AH$145:AH$147)/3.6-PRODUCT(AH9,INDEX($OL$1:$PC$19,16,MATCH(AH$2&amp;AH$6,INDEX($OL$1:$PC$19,2,)&amp;INDEX($OL$1:$PC$19,6,),0)))+AH9*SUMPRODUCT($OL$7:$PC$7,$OL$16:$PC$16)-AH$12*INDEX($OF$1:$OK$19,16,MATCH(AH13,$OF$1:$OK$1,0))+AH9*SUMPRODUCT($OL$7:$PC$7,$OL$10:$PC$10)*SUMPRODUCT($OF$10:$OI$10,$OF$16:$OI$16)+SUMPRODUCT($OL$7:$PC$7,$OL$11:$PC$11)*SUMPRODUCT($OF$11:$OI$11,$OF$16:$OI$16),"")</f>
        <v/>
      </c>
      <c r="AI16" s="19" t="str">
        <f t="array" ref="AI16">IF(AI$7="1",SUM(AI$145:AI$147)/3.6-PRODUCT(AI9,INDEX($OL$1:$PC$19,16,MATCH(AI$2&amp;AI$6,INDEX($OL$1:$PC$19,2,)&amp;INDEX($OL$1:$PC$19,6,),0)))+AI9*SUMPRODUCT($OL$7:$PC$7,$OL$16:$PC$16)-AI$12*INDEX($OF$1:$OK$19,16,MATCH(AI13,$OF$1:$OK$1,0))+AI9*SUMPRODUCT($OL$7:$PC$7,$OL$10:$PC$10)*SUMPRODUCT($OF$10:$OI$10,$OF$16:$OI$16)+SUMPRODUCT($OL$7:$PC$7,$OL$11:$PC$11)*SUMPRODUCT($OF$11:$OI$11,$OF$16:$OI$16),"")</f>
        <v/>
      </c>
      <c r="AJ16" s="19" t="str">
        <f t="array" ref="AJ16">IF(AJ$7="1",SUM(AJ$145:AJ$147)/3.6-PRODUCT(AJ9,INDEX($OL$1:$PC$19,16,MATCH(AJ$2&amp;AJ$6,INDEX($OL$1:$PC$19,2,)&amp;INDEX($OL$1:$PC$19,6,),0)))+AJ9*SUMPRODUCT($OL$7:$PC$7,$OL$16:$PC$16)-AJ$12*INDEX($OF$1:$OK$19,16,MATCH(AJ13,$OF$1:$OK$1,0))+AJ9*SUMPRODUCT($OL$7:$PC$7,$OL$10:$PC$10)*SUMPRODUCT($OF$10:$OI$10,$OF$16:$OI$16)+SUMPRODUCT($OL$7:$PC$7,$OL$11:$PC$11)*SUMPRODUCT($OF$11:$OI$11,$OF$16:$OI$16),"")</f>
        <v/>
      </c>
      <c r="AK16" s="19" t="str">
        <f t="array" ref="AK16">IF(AK$7="1",SUM(AK$145:AK$147)/3.6-PRODUCT(AK9,INDEX($OL$1:$PC$19,16,MATCH(AK$2&amp;AK$6,INDEX($OL$1:$PC$19,2,)&amp;INDEX($OL$1:$PC$19,6,),0)))+AK9*SUMPRODUCT($OL$7:$PC$7,$OL$16:$PC$16)-AK$12*INDEX($OF$1:$OK$19,16,MATCH(AK13,$OF$1:$OK$1,0))+AK9*SUMPRODUCT($OL$7:$PC$7,$OL$10:$PC$10)*SUMPRODUCT($OF$10:$OI$10,$OF$16:$OI$16)+SUMPRODUCT($OL$7:$PC$7,$OL$11:$PC$11)*SUMPRODUCT($OF$11:$OI$11,$OF$16:$OI$16),"")</f>
        <v/>
      </c>
      <c r="AL16" s="19" t="str">
        <f t="array" ref="AL16">IF(AL$7="1",SUM(AL$145:AL$147)/3.6-PRODUCT(AL9,INDEX($OL$1:$PC$19,16,MATCH(AL$2&amp;AL$6,INDEX($OL$1:$PC$19,2,)&amp;INDEX($OL$1:$PC$19,6,),0)))+AL9*SUMPRODUCT($OL$7:$PC$7,$OL$16:$PC$16)-AL$12*INDEX($OF$1:$OK$19,16,MATCH(AL13,$OF$1:$OK$1,0))+AL9*SUMPRODUCT($OL$7:$PC$7,$OL$10:$PC$10)*SUMPRODUCT($OF$10:$OI$10,$OF$16:$OI$16)+SUMPRODUCT($OL$7:$PC$7,$OL$11:$PC$11)*SUMPRODUCT($OF$11:$OI$11,$OF$16:$OI$16),"")</f>
        <v/>
      </c>
      <c r="AM16" s="19" t="str">
        <f t="array" ref="AM16">IF(AM$7="1",SUM(AM$145:AM$147)/3.6-PRODUCT(AM9,INDEX($OL$1:$PC$19,16,MATCH(AM$2&amp;AM$6,INDEX($OL$1:$PC$19,2,)&amp;INDEX($OL$1:$PC$19,6,),0)))+AM9*SUMPRODUCT($OL$7:$PC$7,$OL$16:$PC$16)-AM$12*INDEX($OF$1:$OK$19,16,MATCH(AM13,$OF$1:$OK$1,0))+AM9*SUMPRODUCT($OL$7:$PC$7,$OL$10:$PC$10)*SUMPRODUCT($OF$10:$OI$10,$OF$16:$OI$16)+SUMPRODUCT($OL$7:$PC$7,$OL$11:$PC$11)*SUMPRODUCT($OF$11:$OI$11,$OF$16:$OI$16),"")</f>
        <v/>
      </c>
      <c r="AN16" s="19" t="str">
        <f t="array" ref="AN16">IF(AN$7="1",SUM(AN$145:AN$147)/3.6-PRODUCT(AN9,INDEX($OL$1:$PC$19,16,MATCH(AN$2&amp;AN$6,INDEX($OL$1:$PC$19,2,)&amp;INDEX($OL$1:$PC$19,6,),0)))+AN9*SUMPRODUCT($OL$7:$PC$7,$OL$16:$PC$16)-AN$12*INDEX($OF$1:$OK$19,16,MATCH(AN13,$OF$1:$OK$1,0))+AN9*SUMPRODUCT($OL$7:$PC$7,$OL$10:$PC$10)*SUMPRODUCT($OF$10:$OI$10,$OF$16:$OI$16)+SUMPRODUCT($OL$7:$PC$7,$OL$11:$PC$11)*SUMPRODUCT($OF$11:$OI$11,$OF$16:$OI$16),"")</f>
        <v/>
      </c>
      <c r="AO16" s="19" t="str">
        <f t="array" ref="AO16">IF(AO$7="1",SUM(AO$145:AO$147)/3.6-PRODUCT(AO9,INDEX($OL$1:$PC$19,16,MATCH(AO$2&amp;AO$6,INDEX($OL$1:$PC$19,2,)&amp;INDEX($OL$1:$PC$19,6,),0)))+AO9*SUMPRODUCT($OL$7:$PC$7,$OL$16:$PC$16)-AO$12*INDEX($OF$1:$OK$19,16,MATCH(AO13,$OF$1:$OK$1,0))+AO9*SUMPRODUCT($OL$7:$PC$7,$OL$10:$PC$10)*SUMPRODUCT($OF$10:$OI$10,$OF$16:$OI$16)+SUMPRODUCT($OL$7:$PC$7,$OL$11:$PC$11)*SUMPRODUCT($OF$11:$OI$11,$OF$16:$OI$16),"")</f>
        <v/>
      </c>
      <c r="AP16" s="19" t="str">
        <f t="array" ref="AP16">IF(AP$7="1",SUM(AP$145:AP$147)/3.6-PRODUCT(AP9,INDEX($OL$1:$PC$19,16,MATCH(AP$2&amp;AP$6,INDEX($OL$1:$PC$19,2,)&amp;INDEX($OL$1:$PC$19,6,),0)))+AP9*SUMPRODUCT($OL$7:$PC$7,$OL$16:$PC$16)-AP$12*INDEX($OF$1:$OK$19,16,MATCH(AP13,$OF$1:$OK$1,0))+AP9*SUMPRODUCT($OL$7:$PC$7,$OL$10:$PC$10)*SUMPRODUCT($OF$10:$OI$10,$OF$16:$OI$16)+SUMPRODUCT($OL$7:$PC$7,$OL$11:$PC$11)*SUMPRODUCT($OF$11:$OI$11,$OF$16:$OI$16),"")</f>
        <v/>
      </c>
      <c r="AQ16" s="19" t="str">
        <f t="array" ref="AQ16">IF(AQ$7="1",SUM(AQ$145:AQ$147)/3.6-PRODUCT(AQ9,INDEX($OL$1:$PC$19,16,MATCH(AQ$2&amp;AQ$6,INDEX($OL$1:$PC$19,2,)&amp;INDEX($OL$1:$PC$19,6,),0)))+AQ9*SUMPRODUCT($OL$7:$PC$7,$OL$16:$PC$16)-AQ$12*INDEX($OF$1:$OK$19,16,MATCH(AQ13,$OF$1:$OK$1,0))+AQ9*SUMPRODUCT($OL$7:$PC$7,$OL$10:$PC$10)*SUMPRODUCT($OF$10:$OI$10,$OF$16:$OI$16)+SUMPRODUCT($OL$7:$PC$7,$OL$11:$PC$11)*SUMPRODUCT($OF$11:$OI$11,$OF$16:$OI$16),"")</f>
        <v/>
      </c>
      <c r="AR16" s="19" t="str">
        <f t="array" ref="AR16">IF(AR$7="1",SUM(AR$145:AR$147)/3.6-PRODUCT(AR9,INDEX($OL$1:$PC$19,16,MATCH(AR$2&amp;AR$6,INDEX($OL$1:$PC$19,2,)&amp;INDEX($OL$1:$PC$19,6,),0)))+AR9*SUMPRODUCT($OL$7:$PC$7,$OL$16:$PC$16)-AR$12*INDEX($OF$1:$OK$19,16,MATCH(AR13,$OF$1:$OK$1,0))+AR9*SUMPRODUCT($OL$7:$PC$7,$OL$10:$PC$10)*SUMPRODUCT($OF$10:$OI$10,$OF$16:$OI$16)+SUMPRODUCT($OL$7:$PC$7,$OL$11:$PC$11)*SUMPRODUCT($OF$11:$OI$11,$OF$16:$OI$16),"")</f>
        <v/>
      </c>
      <c r="AS16" s="19" t="str">
        <f t="array" ref="AS16">IF(AS$7="1",SUM(AS$145:AS$147)/3.6-PRODUCT(AS9,INDEX($OL$1:$PC$19,16,MATCH(AS$2&amp;AS$6,INDEX($OL$1:$PC$19,2,)&amp;INDEX($OL$1:$PC$19,6,),0)))+AS9*SUMPRODUCT($OL$7:$PC$7,$OL$16:$PC$16)-AS$12*INDEX($OF$1:$OK$19,16,MATCH(AS13,$OF$1:$OK$1,0))+AS9*SUMPRODUCT($OL$7:$PC$7,$OL$10:$PC$10)*SUMPRODUCT($OF$10:$OI$10,$OF$16:$OI$16)+SUMPRODUCT($OL$7:$PC$7,$OL$11:$PC$11)*SUMPRODUCT($OF$11:$OI$11,$OF$16:$OI$16),"")</f>
        <v/>
      </c>
      <c r="AT16" s="19" t="str">
        <f t="array" ref="AT16">IF(AT$7="1",SUM(AT$145:AT$147)/3.6-PRODUCT(AT9,INDEX($OL$1:$PC$19,16,MATCH(AT$2&amp;AT$6,INDEX($OL$1:$PC$19,2,)&amp;INDEX($OL$1:$PC$19,6,),0)))+AT9*SUMPRODUCT($OL$7:$PC$7,$OL$16:$PC$16)-AT$12*INDEX($OF$1:$OK$19,16,MATCH(AT13,$OF$1:$OK$1,0))+AT9*SUMPRODUCT($OL$7:$PC$7,$OL$10:$PC$10)*SUMPRODUCT($OF$10:$OI$10,$OF$16:$OI$16)+SUMPRODUCT($OL$7:$PC$7,$OL$11:$PC$11)*SUMPRODUCT($OF$11:$OI$11,$OF$16:$OI$16),"")</f>
        <v/>
      </c>
      <c r="AU16" s="19" t="str">
        <f t="array" ref="AU16">IF(AU$7="1",SUM(AU$145:AU$147)/3.6-PRODUCT(AU9,INDEX($OL$1:$PC$19,16,MATCH(AU$2&amp;AU$6,INDEX($OL$1:$PC$19,2,)&amp;INDEX($OL$1:$PC$19,6,),0)))+AU9*SUMPRODUCT($OL$7:$PC$7,$OL$16:$PC$16)-AU$12*INDEX($OF$1:$OK$19,16,MATCH(AU13,$OF$1:$OK$1,0))+AU9*SUMPRODUCT($OL$7:$PC$7,$OL$10:$PC$10)*SUMPRODUCT($OF$10:$OI$10,$OF$16:$OI$16)+SUMPRODUCT($OL$7:$PC$7,$OL$11:$PC$11)*SUMPRODUCT($OF$11:$OI$11,$OF$16:$OI$16),"")</f>
        <v/>
      </c>
      <c r="AV16" s="19" t="str">
        <f t="array" ref="AV16">IF(AV$7="1",SUM(AV$145:AV$147)/3.6-PRODUCT(AV9,INDEX($OL$1:$PC$19,16,MATCH(AV$2&amp;AV$6,INDEX($OL$1:$PC$19,2,)&amp;INDEX($OL$1:$PC$19,6,),0)))+AV9*SUMPRODUCT($OL$7:$PC$7,$OL$16:$PC$16)-AV$12*INDEX($OF$1:$OK$19,16,MATCH(AV13,$OF$1:$OK$1,0))+AV9*SUMPRODUCT($OL$7:$PC$7,$OL$10:$PC$10)*SUMPRODUCT($OF$10:$OI$10,$OF$16:$OI$16)+SUMPRODUCT($OL$7:$PC$7,$OL$11:$PC$11)*SUMPRODUCT($OF$11:$OI$11,$OF$16:$OI$16),"")</f>
        <v/>
      </c>
      <c r="AW16" s="19" t="str">
        <f t="array" ref="AW16">IF(AW$7="1",SUM(AW$145:AW$147)/3.6-PRODUCT(AW9,INDEX($OL$1:$PC$19,16,MATCH(AW$2&amp;AW$6,INDEX($OL$1:$PC$19,2,)&amp;INDEX($OL$1:$PC$19,6,),0)))+AW9*SUMPRODUCT($OL$7:$PC$7,$OL$16:$PC$16)-AW$12*INDEX($OF$1:$OK$19,16,MATCH(AW13,$OF$1:$OK$1,0))+AW9*SUMPRODUCT($OL$7:$PC$7,$OL$10:$PC$10)*SUMPRODUCT($OF$10:$OI$10,$OF$16:$OI$16)+SUMPRODUCT($OL$7:$PC$7,$OL$11:$PC$11)*SUMPRODUCT($OF$11:$OI$11,$OF$16:$OI$16),"")</f>
        <v/>
      </c>
      <c r="AX16" s="19" t="str">
        <f t="array" ref="AX16">IF(AX$7="1",SUM(AX$145:AX$147)/3.6-PRODUCT(AX9,INDEX($OL$1:$PC$19,16,MATCH(AX$2&amp;AX$6,INDEX($OL$1:$PC$19,2,)&amp;INDEX($OL$1:$PC$19,6,),0)))+AX9*SUMPRODUCT($OL$7:$PC$7,$OL$16:$PC$16)-AX$12*INDEX($OF$1:$OK$19,16,MATCH(AX13,$OF$1:$OK$1,0))+AX9*SUMPRODUCT($OL$7:$PC$7,$OL$10:$PC$10)*SUMPRODUCT($OF$10:$OI$10,$OF$16:$OI$16)+SUMPRODUCT($OL$7:$PC$7,$OL$11:$PC$11)*SUMPRODUCT($OF$11:$OI$11,$OF$16:$OI$16),"")</f>
        <v/>
      </c>
      <c r="AY16" s="19" t="str">
        <f t="array" ref="AY16">IF(AY$7="1",SUM(AY$145:AY$147)/3.6-PRODUCT(AY9,INDEX($OL$1:$PC$19,16,MATCH(AY$2&amp;AY$6,INDEX($OL$1:$PC$19,2,)&amp;INDEX($OL$1:$PC$19,6,),0)))+AY9*SUMPRODUCT($OL$7:$PC$7,$OL$16:$PC$16)-AY$12*INDEX($OF$1:$OK$19,16,MATCH(AY13,$OF$1:$OK$1,0))+AY9*SUMPRODUCT($OL$7:$PC$7,$OL$10:$PC$10)*SUMPRODUCT($OF$10:$OI$10,$OF$16:$OI$16)+SUMPRODUCT($OL$7:$PC$7,$OL$11:$PC$11)*SUMPRODUCT($OF$11:$OI$11,$OF$16:$OI$16),"")</f>
        <v/>
      </c>
      <c r="AZ16" s="19" t="str">
        <f t="array" ref="AZ16">IF(AZ$7="1",SUM(AZ$145:AZ$147)/3.6-PRODUCT(AZ9,INDEX($OL$1:$PC$19,16,MATCH(AZ$2&amp;AZ$6,INDEX($OL$1:$PC$19,2,)&amp;INDEX($OL$1:$PC$19,6,),0)))+AZ9*SUMPRODUCT($OL$7:$PC$7,$OL$16:$PC$16)-AZ$12*INDEX($OF$1:$OK$19,16,MATCH(AZ13,$OF$1:$OK$1,0))+AZ9*SUMPRODUCT($OL$7:$PC$7,$OL$10:$PC$10)*SUMPRODUCT($OF$10:$OI$10,$OF$16:$OI$16)+SUMPRODUCT($OL$7:$PC$7,$OL$11:$PC$11)*SUMPRODUCT($OF$11:$OI$11,$OF$16:$OI$16),"")</f>
        <v/>
      </c>
      <c r="BA16" s="19" t="str">
        <f t="array" ref="BA16">IF(BA$7="1",SUM(BA$145:BA$147)/3.6-PRODUCT(BA9,INDEX($OL$1:$PC$19,16,MATCH(BA$2&amp;BA$6,INDEX($OL$1:$PC$19,2,)&amp;INDEX($OL$1:$PC$19,6,),0)))+BA9*SUMPRODUCT($OL$7:$PC$7,$OL$16:$PC$16)-BA$12*INDEX($OF$1:$OK$19,16,MATCH(BA13,$OF$1:$OK$1,0))+BA9*SUMPRODUCT($OL$7:$PC$7,$OL$10:$PC$10)*SUMPRODUCT($OF$10:$OI$10,$OF$16:$OI$16)+SUMPRODUCT($OL$7:$PC$7,$OL$11:$PC$11)*SUMPRODUCT($OF$11:$OI$11,$OF$16:$OI$16),"")</f>
        <v/>
      </c>
      <c r="BB16" s="19" t="str">
        <f t="array" ref="BB16">IF(BB$7="1",SUM(BB$145:BB$147)/3.6-PRODUCT(BB9,INDEX($OL$1:$PC$19,16,MATCH(BB$2&amp;BB$6,INDEX($OL$1:$PC$19,2,)&amp;INDEX($OL$1:$PC$19,6,),0)))+BB9*SUMPRODUCT($OL$7:$PC$7,$OL$16:$PC$16)-BB$12*INDEX($OF$1:$OK$19,16,MATCH(BB13,$OF$1:$OK$1,0))+BB9*SUMPRODUCT($OL$7:$PC$7,$OL$10:$PC$10)*SUMPRODUCT($OF$10:$OI$10,$OF$16:$OI$16)+SUMPRODUCT($OL$7:$PC$7,$OL$11:$PC$11)*SUMPRODUCT($OF$11:$OI$11,$OF$16:$OI$16),"")</f>
        <v/>
      </c>
      <c r="BC16" s="19" t="str">
        <f t="array" ref="BC16">IF(BC$7="1",SUM(BC$145:BC$147)/3.6-PRODUCT(BC9,INDEX($OL$1:$PC$19,16,MATCH(BC$2&amp;BC$6,INDEX($OL$1:$PC$19,2,)&amp;INDEX($OL$1:$PC$19,6,),0)))+BC9*SUMPRODUCT($OL$7:$PC$7,$OL$16:$PC$16)-BC$12*INDEX($OF$1:$OK$19,16,MATCH(BC13,$OF$1:$OK$1,0))+BC9*SUMPRODUCT($OL$7:$PC$7,$OL$10:$PC$10)*SUMPRODUCT($OF$10:$OI$10,$OF$16:$OI$16)+SUMPRODUCT($OL$7:$PC$7,$OL$11:$PC$11)*SUMPRODUCT($OF$11:$OI$11,$OF$16:$OI$16),"")</f>
        <v/>
      </c>
      <c r="BD16" s="19" t="str">
        <f t="array" ref="BD16">IF(BD$7="1",SUM(BD$145:BD$147)/3.6-PRODUCT(BD9,INDEX($OL$1:$PC$19,16,MATCH(BD$2&amp;BD$6,INDEX($OL$1:$PC$19,2,)&amp;INDEX($OL$1:$PC$19,6,),0)))+BD9*SUMPRODUCT($OL$7:$PC$7,$OL$16:$PC$16)-BD$12*INDEX($OF$1:$OK$19,16,MATCH(BD13,$OF$1:$OK$1,0))+BD9*SUMPRODUCT($OL$7:$PC$7,$OL$10:$PC$10)*SUMPRODUCT($OF$10:$OI$10,$OF$16:$OI$16)+SUMPRODUCT($OL$7:$PC$7,$OL$11:$PC$11)*SUMPRODUCT($OF$11:$OI$11,$OF$16:$OI$16),"")</f>
        <v/>
      </c>
      <c r="BE16" s="19" t="str">
        <f t="array" ref="BE16">IF(BE$7="1",SUM(BE$145:BE$147)/3.6-PRODUCT(BE9,INDEX($OL$1:$PC$19,16,MATCH(BE$2&amp;BE$6,INDEX($OL$1:$PC$19,2,)&amp;INDEX($OL$1:$PC$19,6,),0)))+BE9*SUMPRODUCT($OL$7:$PC$7,$OL$16:$PC$16)-BE$12*INDEX($OF$1:$OK$19,16,MATCH(BE13,$OF$1:$OK$1,0))+BE9*SUMPRODUCT($OL$7:$PC$7,$OL$10:$PC$10)*SUMPRODUCT($OF$10:$OI$10,$OF$16:$OI$16)+SUMPRODUCT($OL$7:$PC$7,$OL$11:$PC$11)*SUMPRODUCT($OF$11:$OI$11,$OF$16:$OI$16),"")</f>
        <v/>
      </c>
      <c r="BF16" s="19" t="str">
        <f t="array" ref="BF16">IF(BF$7="1",SUM(BF$145:BF$147)/3.6-PRODUCT(BF9,INDEX($OL$1:$PC$19,16,MATCH(BF$2&amp;BF$6,INDEX($OL$1:$PC$19,2,)&amp;INDEX($OL$1:$PC$19,6,),0)))+BF9*SUMPRODUCT($OL$7:$PC$7,$OL$16:$PC$16)-BF$12*INDEX($OF$1:$OK$19,16,MATCH(BF13,$OF$1:$OK$1,0))+BF9*SUMPRODUCT($OL$7:$PC$7,$OL$10:$PC$10)*SUMPRODUCT($OF$10:$OI$10,$OF$16:$OI$16)+SUMPRODUCT($OL$7:$PC$7,$OL$11:$PC$11)*SUMPRODUCT($OF$11:$OI$11,$OF$16:$OI$16),"")</f>
        <v/>
      </c>
      <c r="BG16" s="19" t="str">
        <f t="array" ref="BG16">IF(BG$7="1",SUM(BG$145:BG$147)/3.6-PRODUCT(BG9,INDEX($OL$1:$PC$19,16,MATCH(BG$2&amp;BG$6,INDEX($OL$1:$PC$19,2,)&amp;INDEX($OL$1:$PC$19,6,),0)))+BG9*SUMPRODUCT($OL$7:$PC$7,$OL$16:$PC$16)-BG$12*INDEX($OF$1:$OK$19,16,MATCH(BG13,$OF$1:$OK$1,0))+BG9*SUMPRODUCT($OL$7:$PC$7,$OL$10:$PC$10)*SUMPRODUCT($OF$10:$OI$10,$OF$16:$OI$16)+SUMPRODUCT($OL$7:$PC$7,$OL$11:$PC$11)*SUMPRODUCT($OF$11:$OI$11,$OF$16:$OI$16),"")</f>
        <v/>
      </c>
      <c r="BH16" s="19" t="str">
        <f t="array" ref="BH16">IF(BH$7="1",SUM(BH$145:BH$147)/3.6-PRODUCT(BH9,INDEX($OL$1:$PC$19,16,MATCH(BH$2&amp;BH$6,INDEX($OL$1:$PC$19,2,)&amp;INDEX($OL$1:$PC$19,6,),0)))+BH9*SUMPRODUCT($OL$7:$PC$7,$OL$16:$PC$16)-BH$12*INDEX($OF$1:$OK$19,16,MATCH(BH13,$OF$1:$OK$1,0))+BH9*SUMPRODUCT($OL$7:$PC$7,$OL$10:$PC$10)*SUMPRODUCT($OF$10:$OI$10,$OF$16:$OI$16)+SUMPRODUCT($OL$7:$PC$7,$OL$11:$PC$11)*SUMPRODUCT($OF$11:$OI$11,$OF$16:$OI$16),"")</f>
        <v/>
      </c>
      <c r="BI16" s="19" t="str">
        <f t="array" ref="BI16">IF(BI$7="1",SUM(BI$145:BI$147)/3.6-PRODUCT(BI9,INDEX($OL$1:$PC$19,16,MATCH(BI$2&amp;BI$6,INDEX($OL$1:$PC$19,2,)&amp;INDEX($OL$1:$PC$19,6,),0)))+BI9*SUMPRODUCT($OL$7:$PC$7,$OL$16:$PC$16)-BI$12*INDEX($OF$1:$OK$19,16,MATCH(BI13,$OF$1:$OK$1,0))+BI9*SUMPRODUCT($OL$7:$PC$7,$OL$10:$PC$10)*SUMPRODUCT($OF$10:$OI$10,$OF$16:$OI$16)+SUMPRODUCT($OL$7:$PC$7,$OL$11:$PC$11)*SUMPRODUCT($OF$11:$OI$11,$OF$16:$OI$16),"")</f>
        <v/>
      </c>
      <c r="BJ16" s="19" t="str">
        <f t="array" ref="BJ16">IF(BJ$7="1",SUM(BJ$145:BJ$147)/3.6-PRODUCT(BJ9,INDEX($OL$1:$PC$19,16,MATCH(BJ$2&amp;BJ$6,INDEX($OL$1:$PC$19,2,)&amp;INDEX($OL$1:$PC$19,6,),0)))+BJ9*SUMPRODUCT($OL$7:$PC$7,$OL$16:$PC$16)-BJ$12*INDEX($OF$1:$OK$19,16,MATCH(BJ13,$OF$1:$OK$1,0))+BJ9*SUMPRODUCT($OL$7:$PC$7,$OL$10:$PC$10)*SUMPRODUCT($OF$10:$OI$10,$OF$16:$OI$16)+SUMPRODUCT($OL$7:$PC$7,$OL$11:$PC$11)*SUMPRODUCT($OF$11:$OI$11,$OF$16:$OI$16),"")</f>
        <v/>
      </c>
      <c r="BK16" s="19" t="str">
        <f t="array" ref="BK16">IF(BK$7="1",SUM(BK$145:BK$147)/3.6-PRODUCT(BK9,INDEX($OL$1:$PC$19,16,MATCH(BK$2&amp;BK$6,INDEX($OL$1:$PC$19,2,)&amp;INDEX($OL$1:$PC$19,6,),0)))+BK9*SUMPRODUCT($OL$7:$PC$7,$OL$16:$PC$16)-BK$12*INDEX($OF$1:$OK$19,16,MATCH(BK13,$OF$1:$OK$1,0))+BK9*SUMPRODUCT($OL$7:$PC$7,$OL$10:$PC$10)*SUMPRODUCT($OF$10:$OI$10,$OF$16:$OI$16)+SUMPRODUCT($OL$7:$PC$7,$OL$11:$PC$11)*SUMPRODUCT($OF$11:$OI$11,$OF$16:$OI$16),"")</f>
        <v/>
      </c>
      <c r="BL16" s="19" t="str">
        <f t="array" ref="BL16">IF(BL$7="1",SUM(BL$145:BL$147)/3.6-PRODUCT(BL9,INDEX($OL$1:$PC$19,16,MATCH(BL$2&amp;BL$6,INDEX($OL$1:$PC$19,2,)&amp;INDEX($OL$1:$PC$19,6,),0)))+BL9*SUMPRODUCT($OL$7:$PC$7,$OL$16:$PC$16)-BL$12*INDEX($OF$1:$OK$19,16,MATCH(BL13,$OF$1:$OK$1,0))+BL9*SUMPRODUCT($OL$7:$PC$7,$OL$10:$PC$10)*SUMPRODUCT($OF$10:$OI$10,$OF$16:$OI$16)+SUMPRODUCT($OL$7:$PC$7,$OL$11:$PC$11)*SUMPRODUCT($OF$11:$OI$11,$OF$16:$OI$16),"")</f>
        <v/>
      </c>
      <c r="BM16" s="19" t="str">
        <f t="array" ref="BM16">IF(BM$7="1",SUM(BM$145:BM$147)/3.6-PRODUCT(BM9,INDEX($OL$1:$PC$19,16,MATCH(BM$2&amp;BM$6,INDEX($OL$1:$PC$19,2,)&amp;INDEX($OL$1:$PC$19,6,),0)))+BM9*SUMPRODUCT($OL$7:$PC$7,$OL$16:$PC$16)-BM$12*INDEX($OF$1:$OK$19,16,MATCH(BM13,$OF$1:$OK$1,0))+BM9*SUMPRODUCT($OL$7:$PC$7,$OL$10:$PC$10)*SUMPRODUCT($OF$10:$OI$10,$OF$16:$OI$16)+SUMPRODUCT($OL$7:$PC$7,$OL$11:$PC$11)*SUMPRODUCT($OF$11:$OI$11,$OF$16:$OI$16),"")</f>
        <v/>
      </c>
      <c r="BN16" s="19" t="str">
        <f t="array" ref="BN16">IF(BN$7="1",SUM(BN$145:BN$147)/3.6-PRODUCT(BN9,INDEX($OL$1:$PC$19,16,MATCH(BN$2&amp;BN$6,INDEX($OL$1:$PC$19,2,)&amp;INDEX($OL$1:$PC$19,6,),0)))+BN9*SUMPRODUCT($OL$7:$PC$7,$OL$16:$PC$16)-BN$12*INDEX($OF$1:$OK$19,16,MATCH(BN13,$OF$1:$OK$1,0))+BN9*SUMPRODUCT($OL$7:$PC$7,$OL$10:$PC$10)*SUMPRODUCT($OF$10:$OI$10,$OF$16:$OI$16)+SUMPRODUCT($OL$7:$PC$7,$OL$11:$PC$11)*SUMPRODUCT($OF$11:$OI$11,$OF$16:$OI$16),"")</f>
        <v/>
      </c>
      <c r="BO16" s="19" t="str">
        <f t="array" ref="BO16">IF(BO$7="1",SUM(BO$145:BO$147)/3.6-PRODUCT(BO9,INDEX($OL$1:$PC$19,16,MATCH(BO$2&amp;BO$6,INDEX($OL$1:$PC$19,2,)&amp;INDEX($OL$1:$PC$19,6,),0)))+BO9*SUMPRODUCT($OL$7:$PC$7,$OL$16:$PC$16)-BO$12*INDEX($OF$1:$OK$19,16,MATCH(BO13,$OF$1:$OK$1,0))+BO9*SUMPRODUCT($OL$7:$PC$7,$OL$10:$PC$10)*SUMPRODUCT($OF$10:$OI$10,$OF$16:$OI$16)+SUMPRODUCT($OL$7:$PC$7,$OL$11:$PC$11)*SUMPRODUCT($OF$11:$OI$11,$OF$16:$OI$16),"")</f>
        <v/>
      </c>
      <c r="BP16" s="19" t="str">
        <f t="array" ref="BP16">IF(BP$7="1",SUM(BP$145:BP$147)/3.6-PRODUCT(BP9,INDEX($OL$1:$PC$19,16,MATCH(BP$2&amp;BP$6,INDEX($OL$1:$PC$19,2,)&amp;INDEX($OL$1:$PC$19,6,),0)))+BP9*SUMPRODUCT($OL$7:$PC$7,$OL$16:$PC$16)-BP$12*INDEX($OF$1:$OK$19,16,MATCH(BP13,$OF$1:$OK$1,0))+BP9*SUMPRODUCT($OL$7:$PC$7,$OL$10:$PC$10)*SUMPRODUCT($OF$10:$OI$10,$OF$16:$OI$16)+SUMPRODUCT($OL$7:$PC$7,$OL$11:$PC$11)*SUMPRODUCT($OF$11:$OI$11,$OF$16:$OI$16),"")</f>
        <v/>
      </c>
      <c r="BQ16" s="19" t="str">
        <f t="array" ref="BQ16">IF(BQ$7="1",SUM(BQ$145:BQ$147)/3.6-PRODUCT(BQ9,INDEX($OL$1:$PC$19,16,MATCH(BQ$2&amp;BQ$6,INDEX($OL$1:$PC$19,2,)&amp;INDEX($OL$1:$PC$19,6,),0)))+BQ9*SUMPRODUCT($OL$7:$PC$7,$OL$16:$PC$16)-BQ$12*INDEX($OF$1:$OK$19,16,MATCH(BQ13,$OF$1:$OK$1,0))+BQ9*SUMPRODUCT($OL$7:$PC$7,$OL$10:$PC$10)*SUMPRODUCT($OF$10:$OI$10,$OF$16:$OI$16)+SUMPRODUCT($OL$7:$PC$7,$OL$11:$PC$11)*SUMPRODUCT($OF$11:$OI$11,$OF$16:$OI$16),"")</f>
        <v/>
      </c>
      <c r="BR16" s="19" t="str">
        <f t="array" ref="BR16">IF(BR$7="1",SUM(BR$145:BR$147)/3.6-PRODUCT(BR9,INDEX($OL$1:$PC$19,16,MATCH(BR$2&amp;BR$6,INDEX($OL$1:$PC$19,2,)&amp;INDEX($OL$1:$PC$19,6,),0)))+BR9*SUMPRODUCT($OL$7:$PC$7,$OL$16:$PC$16)-BR$12*INDEX($OF$1:$OK$19,16,MATCH(BR13,$OF$1:$OK$1,0))+BR9*SUMPRODUCT($OL$7:$PC$7,$OL$10:$PC$10)*SUMPRODUCT($OF$10:$OI$10,$OF$16:$OI$16)+SUMPRODUCT($OL$7:$PC$7,$OL$11:$PC$11)*SUMPRODUCT($OF$11:$OI$11,$OF$16:$OI$16),"")</f>
        <v/>
      </c>
      <c r="BS16" s="19" t="str">
        <f t="array" ref="BS16">IF(BS$7="1",SUM(BS$145:BS$147)/3.6-PRODUCT(BS9,INDEX($OL$1:$PC$19,16,MATCH(BS$2&amp;BS$6,INDEX($OL$1:$PC$19,2,)&amp;INDEX($OL$1:$PC$19,6,),0)))+BS9*SUMPRODUCT($OL$7:$PC$7,$OL$16:$PC$16)-BS$12*INDEX($OF$1:$OK$19,16,MATCH(BS13,$OF$1:$OK$1,0))+BS9*SUMPRODUCT($OL$7:$PC$7,$OL$10:$PC$10)*SUMPRODUCT($OF$10:$OI$10,$OF$16:$OI$16)+SUMPRODUCT($OL$7:$PC$7,$OL$11:$PC$11)*SUMPRODUCT($OF$11:$OI$11,$OF$16:$OI$16),"")</f>
        <v/>
      </c>
      <c r="BT16" s="19" t="str">
        <f t="array" ref="BT16">IF(BT$7="1",SUM(BT$145:BT$147)/3.6-PRODUCT(BT9,INDEX($OL$1:$PC$19,16,MATCH(BT$2&amp;BT$6,INDEX($OL$1:$PC$19,2,)&amp;INDEX($OL$1:$PC$19,6,),0)))+BT9*SUMPRODUCT($OL$7:$PC$7,$OL$16:$PC$16)-BT$12*INDEX($OF$1:$OK$19,16,MATCH(BT13,$OF$1:$OK$1,0))+BT9*SUMPRODUCT($OL$7:$PC$7,$OL$10:$PC$10)*SUMPRODUCT($OF$10:$OI$10,$OF$16:$OI$16)+SUMPRODUCT($OL$7:$PC$7,$OL$11:$PC$11)*SUMPRODUCT($OF$11:$OI$11,$OF$16:$OI$16),"")</f>
        <v/>
      </c>
      <c r="BU16" s="19" t="str">
        <f t="array" ref="BU16">IF(BU$7="1",SUM(BU$145:BU$147)/3.6-PRODUCT(BU9,INDEX($OL$1:$PC$19,16,MATCH(BU$2&amp;BU$6,INDEX($OL$1:$PC$19,2,)&amp;INDEX($OL$1:$PC$19,6,),0)))+BU9*SUMPRODUCT($OL$7:$PC$7,$OL$16:$PC$16)-BU$12*INDEX($OF$1:$OK$19,16,MATCH(BU13,$OF$1:$OK$1,0))+BU9*SUMPRODUCT($OL$7:$PC$7,$OL$10:$PC$10)*SUMPRODUCT($OF$10:$OI$10,$OF$16:$OI$16)+SUMPRODUCT($OL$7:$PC$7,$OL$11:$PC$11)*SUMPRODUCT($OF$11:$OI$11,$OF$16:$OI$16),"")</f>
        <v/>
      </c>
      <c r="BV16" s="19" t="str">
        <f t="array" ref="BV16">IF(BV$7="1",SUM(BV$145:BV$147)/3.6-PRODUCT(BV9,INDEX($OL$1:$PC$19,16,MATCH(BV$2&amp;BV$6,INDEX($OL$1:$PC$19,2,)&amp;INDEX($OL$1:$PC$19,6,),0)))+BV9*SUMPRODUCT($OL$7:$PC$7,$OL$16:$PC$16)-BV$12*INDEX($OF$1:$OK$19,16,MATCH(BV13,$OF$1:$OK$1,0))+BV9*SUMPRODUCT($OL$7:$PC$7,$OL$10:$PC$10)*SUMPRODUCT($OF$10:$OI$10,$OF$16:$OI$16)+SUMPRODUCT($OL$7:$PC$7,$OL$11:$PC$11)*SUMPRODUCT($OF$11:$OI$11,$OF$16:$OI$16),"")</f>
        <v/>
      </c>
      <c r="BW16" s="19" t="str">
        <f t="array" ref="BW16">IF(BW$7="1",SUM(BW$145:BW$147)/3.6-PRODUCT(BW9,INDEX($OL$1:$PC$19,16,MATCH(BW$2&amp;BW$6,INDEX($OL$1:$PC$19,2,)&amp;INDEX($OL$1:$PC$19,6,),0)))+BW9*SUMPRODUCT($OL$7:$PC$7,$OL$16:$PC$16)-BW$12*INDEX($OF$1:$OK$19,16,MATCH(BW13,$OF$1:$OK$1,0))+BW9*SUMPRODUCT($OL$7:$PC$7,$OL$10:$PC$10)*SUMPRODUCT($OF$10:$OI$10,$OF$16:$OI$16)+SUMPRODUCT($OL$7:$PC$7,$OL$11:$PC$11)*SUMPRODUCT($OF$11:$OI$11,$OF$16:$OI$16),"")</f>
        <v/>
      </c>
      <c r="BX16" s="19" t="str">
        <f t="array" ref="BX16">IF(BX$7="1",SUM(BX$145:BX$147)/3.6-PRODUCT(BX9,INDEX($OL$1:$PC$19,16,MATCH(BX$2&amp;BX$6,INDEX($OL$1:$PC$19,2,)&amp;INDEX($OL$1:$PC$19,6,),0)))+BX9*SUMPRODUCT($OL$7:$PC$7,$OL$16:$PC$16)-BX$12*INDEX($OF$1:$OK$19,16,MATCH(BX13,$OF$1:$OK$1,0))+BX9*SUMPRODUCT($OL$7:$PC$7,$OL$10:$PC$10)*SUMPRODUCT($OF$10:$OI$10,$OF$16:$OI$16)+SUMPRODUCT($OL$7:$PC$7,$OL$11:$PC$11)*SUMPRODUCT($OF$11:$OI$11,$OF$16:$OI$16),"")</f>
        <v/>
      </c>
      <c r="BY16" s="19" t="str">
        <f t="array" ref="BY16">IF(BY$7="1",SUM(BY$145:BY$147)/3.6-PRODUCT(BY9,INDEX($OL$1:$PC$19,16,MATCH(BY$2&amp;BY$6,INDEX($OL$1:$PC$19,2,)&amp;INDEX($OL$1:$PC$19,6,),0)))+BY9*SUMPRODUCT($OL$7:$PC$7,$OL$16:$PC$16)-BY$12*INDEX($OF$1:$OK$19,16,MATCH(BY13,$OF$1:$OK$1,0))+BY9*SUMPRODUCT($OL$7:$PC$7,$OL$10:$PC$10)*SUMPRODUCT($OF$10:$OI$10,$OF$16:$OI$16)+SUMPRODUCT($OL$7:$PC$7,$OL$11:$PC$11)*SUMPRODUCT($OF$11:$OI$11,$OF$16:$OI$16),"")</f>
        <v/>
      </c>
      <c r="BZ16" s="19" t="str">
        <f t="array" ref="BZ16">IF(BZ$7="1",SUM(BZ$145:BZ$147)/3.6-PRODUCT(BZ9,INDEX($OL$1:$PC$19,16,MATCH(BZ$2&amp;BZ$6,INDEX($OL$1:$PC$19,2,)&amp;INDEX($OL$1:$PC$19,6,),0)))+BZ9*SUMPRODUCT($OL$7:$PC$7,$OL$16:$PC$16)-BZ$12*INDEX($OF$1:$OK$19,16,MATCH(BZ13,$OF$1:$OK$1,0))+BZ9*SUMPRODUCT($OL$7:$PC$7,$OL$10:$PC$10)*SUMPRODUCT($OF$10:$OI$10,$OF$16:$OI$16)+SUMPRODUCT($OL$7:$PC$7,$OL$11:$PC$11)*SUMPRODUCT($OF$11:$OI$11,$OF$16:$OI$16),"")</f>
        <v/>
      </c>
      <c r="CA16" s="19" t="str">
        <f t="array" ref="CA16">IF(CA$7="1",SUM(CA$145:CA$147)/3.6-PRODUCT(CA9,INDEX($OL$1:$PC$19,16,MATCH(CA$2&amp;CA$6,INDEX($OL$1:$PC$19,2,)&amp;INDEX($OL$1:$PC$19,6,),0)))+CA9*SUMPRODUCT($OL$7:$PC$7,$OL$16:$PC$16)-CA$12*INDEX($OF$1:$OK$19,16,MATCH(CA13,$OF$1:$OK$1,0))+CA9*SUMPRODUCT($OL$7:$PC$7,$OL$10:$PC$10)*SUMPRODUCT($OF$10:$OI$10,$OF$16:$OI$16)+SUMPRODUCT($OL$7:$PC$7,$OL$11:$PC$11)*SUMPRODUCT($OF$11:$OI$11,$OF$16:$OI$16),"")</f>
        <v/>
      </c>
      <c r="CB16" s="19" t="str">
        <f t="array" ref="CB16">IF(CB$7="1",SUM(CB$145:CB$147)/3.6-PRODUCT(CB9,INDEX($OL$1:$PC$19,16,MATCH(CB$2&amp;CB$6,INDEX($OL$1:$PC$19,2,)&amp;INDEX($OL$1:$PC$19,6,),0)))+CB9*SUMPRODUCT($OL$7:$PC$7,$OL$16:$PC$16)-CB$12*INDEX($OF$1:$OK$19,16,MATCH(CB13,$OF$1:$OK$1,0))+CB9*SUMPRODUCT($OL$7:$PC$7,$OL$10:$PC$10)*SUMPRODUCT($OF$10:$OI$10,$OF$16:$OI$16)+SUMPRODUCT($OL$7:$PC$7,$OL$11:$PC$11)*SUMPRODUCT($OF$11:$OI$11,$OF$16:$OI$16),"")</f>
        <v/>
      </c>
      <c r="CC16" s="19" t="str">
        <f t="array" ref="CC16">IF(CC$7="1",SUM(CC$145:CC$147)/3.6-PRODUCT(CC9,INDEX($OL$1:$PC$19,16,MATCH(CC$2&amp;CC$6,INDEX($OL$1:$PC$19,2,)&amp;INDEX($OL$1:$PC$19,6,),0)))+CC9*SUMPRODUCT($OL$7:$PC$7,$OL$16:$PC$16)-CC$12*INDEX($OF$1:$OK$19,16,MATCH(CC13,$OF$1:$OK$1,0))+CC9*SUMPRODUCT($OL$7:$PC$7,$OL$10:$PC$10)*SUMPRODUCT($OF$10:$OI$10,$OF$16:$OI$16)+SUMPRODUCT($OL$7:$PC$7,$OL$11:$PC$11)*SUMPRODUCT($OF$11:$OI$11,$OF$16:$OI$16),"")</f>
        <v/>
      </c>
      <c r="CD16" s="19" t="str">
        <f t="array" ref="CD16">IF(CD$7="1",SUM(CD$145:CD$147)/3.6-PRODUCT(CD9,INDEX($OL$1:$PC$19,16,MATCH(CD$2&amp;CD$6,INDEX($OL$1:$PC$19,2,)&amp;INDEX($OL$1:$PC$19,6,),0)))+CD9*SUMPRODUCT($OL$7:$PC$7,$OL$16:$PC$16)-CD$12*INDEX($OF$1:$OK$19,16,MATCH(CD13,$OF$1:$OK$1,0))+CD9*SUMPRODUCT($OL$7:$PC$7,$OL$10:$PC$10)*SUMPRODUCT($OF$10:$OI$10,$OF$16:$OI$16)+SUMPRODUCT($OL$7:$PC$7,$OL$11:$PC$11)*SUMPRODUCT($OF$11:$OI$11,$OF$16:$OI$16),"")</f>
        <v/>
      </c>
      <c r="CE16" s="19" t="str">
        <f t="array" ref="CE16">IF(CE$7="1",SUM(CE$145:CE$147)/3.6-PRODUCT(CE9,INDEX($OL$1:$PC$19,16,MATCH(CE$2&amp;CE$6,INDEX($OL$1:$PC$19,2,)&amp;INDEX($OL$1:$PC$19,6,),0)))+CE9*SUMPRODUCT($OL$7:$PC$7,$OL$16:$PC$16)-CE$12*INDEX($OF$1:$OK$19,16,MATCH(CE13,$OF$1:$OK$1,0))+CE9*SUMPRODUCT($OL$7:$PC$7,$OL$10:$PC$10)*SUMPRODUCT($OF$10:$OI$10,$OF$16:$OI$16)+SUMPRODUCT($OL$7:$PC$7,$OL$11:$PC$11)*SUMPRODUCT($OF$11:$OI$11,$OF$16:$OI$16),"")</f>
        <v/>
      </c>
      <c r="CF16" s="19" t="str">
        <f t="array" ref="CF16">IF(CF$7="1",SUM(CF$145:CF$147)/3.6-PRODUCT(CF9,INDEX($OL$1:$PC$19,16,MATCH(CF$2&amp;CF$6,INDEX($OL$1:$PC$19,2,)&amp;INDEX($OL$1:$PC$19,6,),0)))+CF9*SUMPRODUCT($OL$7:$PC$7,$OL$16:$PC$16)-CF$12*INDEX($OF$1:$OK$19,16,MATCH(CF13,$OF$1:$OK$1,0))+CF9*SUMPRODUCT($OL$7:$PC$7,$OL$10:$PC$10)*SUMPRODUCT($OF$10:$OI$10,$OF$16:$OI$16)+SUMPRODUCT($OL$7:$PC$7,$OL$11:$PC$11)*SUMPRODUCT($OF$11:$OI$11,$OF$16:$OI$16),"")</f>
        <v/>
      </c>
      <c r="CG16" s="19" t="str">
        <f t="array" ref="CG16">IF(CG$7="1",SUM(CG$145:CG$147)/3.6-PRODUCT(CG9,INDEX($OL$1:$PC$19,16,MATCH(CG$2&amp;CG$6,INDEX($OL$1:$PC$19,2,)&amp;INDEX($OL$1:$PC$19,6,),0)))+CG9*SUMPRODUCT($OL$7:$PC$7,$OL$16:$PC$16)-CG$12*INDEX($OF$1:$OK$19,16,MATCH(CG13,$OF$1:$OK$1,0))+CG9*SUMPRODUCT($OL$7:$PC$7,$OL$10:$PC$10)*SUMPRODUCT($OF$10:$OI$10,$OF$16:$OI$16)+SUMPRODUCT($OL$7:$PC$7,$OL$11:$PC$11)*SUMPRODUCT($OF$11:$OI$11,$OF$16:$OI$16),"")</f>
        <v/>
      </c>
      <c r="CH16" s="19" t="str">
        <f t="array" ref="CH16">IF(CH$7="1",SUM(CH$145:CH$147)/3.6-PRODUCT(CH9,INDEX($OL$1:$PC$19,16,MATCH(CH$2&amp;CH$6,INDEX($OL$1:$PC$19,2,)&amp;INDEX($OL$1:$PC$19,6,),0)))+CH9*SUMPRODUCT($OL$7:$PC$7,$OL$16:$PC$16)-CH$12*INDEX($OF$1:$OK$19,16,MATCH(CH13,$OF$1:$OK$1,0))+CH9*SUMPRODUCT($OL$7:$PC$7,$OL$10:$PC$10)*SUMPRODUCT($OF$10:$OI$10,$OF$16:$OI$16)+SUMPRODUCT($OL$7:$PC$7,$OL$11:$PC$11)*SUMPRODUCT($OF$11:$OI$11,$OF$16:$OI$16),"")</f>
        <v/>
      </c>
      <c r="CI16" s="19" t="str">
        <f t="array" ref="CI16">IF(CI$7="1",SUM(CI$145:CI$147)/3.6-PRODUCT(CI9,INDEX($OL$1:$PC$19,16,MATCH(CI$2&amp;CI$6,INDEX($OL$1:$PC$19,2,)&amp;INDEX($OL$1:$PC$19,6,),0)))+CI9*SUMPRODUCT($OL$7:$PC$7,$OL$16:$PC$16)-CI$12*INDEX($OF$1:$OK$19,16,MATCH(CI13,$OF$1:$OK$1,0))+CI9*SUMPRODUCT($OL$7:$PC$7,$OL$10:$PC$10)*SUMPRODUCT($OF$10:$OI$10,$OF$16:$OI$16)+SUMPRODUCT($OL$7:$PC$7,$OL$11:$PC$11)*SUMPRODUCT($OF$11:$OI$11,$OF$16:$OI$16),"")</f>
        <v/>
      </c>
      <c r="CJ16" s="19" t="str">
        <f t="array" ref="CJ16">IF(CJ$7="1",SUM(CJ$145:CJ$147)/3.6-PRODUCT(CJ9,INDEX($OL$1:$PC$19,16,MATCH(CJ$2&amp;CJ$6,INDEX($OL$1:$PC$19,2,)&amp;INDEX($OL$1:$PC$19,6,),0)))+CJ9*SUMPRODUCT($OL$7:$PC$7,$OL$16:$PC$16)-CJ$12*INDEX($OF$1:$OK$19,16,MATCH(CJ13,$OF$1:$OK$1,0))+CJ9*SUMPRODUCT($OL$7:$PC$7,$OL$10:$PC$10)*SUMPRODUCT($OF$10:$OI$10,$OF$16:$OI$16)+SUMPRODUCT($OL$7:$PC$7,$OL$11:$PC$11)*SUMPRODUCT($OF$11:$OI$11,$OF$16:$OI$16),"")</f>
        <v/>
      </c>
      <c r="CK16" s="19" t="str">
        <f t="array" ref="CK16">IF(CK$7="1",SUM(CK$145:CK$147)/3.6-PRODUCT(CK9,INDEX($OL$1:$PC$19,16,MATCH(CK$2&amp;CK$6,INDEX($OL$1:$PC$19,2,)&amp;INDEX($OL$1:$PC$19,6,),0)))+CK9*SUMPRODUCT($OL$7:$PC$7,$OL$16:$PC$16)-CK$12*INDEX($OF$1:$OK$19,16,MATCH(CK13,$OF$1:$OK$1,0))+CK9*SUMPRODUCT($OL$7:$PC$7,$OL$10:$PC$10)*SUMPRODUCT($OF$10:$OI$10,$OF$16:$OI$16)+SUMPRODUCT($OL$7:$PC$7,$OL$11:$PC$11)*SUMPRODUCT($OF$11:$OI$11,$OF$16:$OI$16),"")</f>
        <v/>
      </c>
      <c r="CL16" s="19" t="str">
        <f t="array" ref="CL16">IF(CL$7="1",SUM(CL$145:CL$147)/3.6-PRODUCT(CL9,INDEX($OL$1:$PC$19,16,MATCH(CL$2&amp;CL$6,INDEX($OL$1:$PC$19,2,)&amp;INDEX($OL$1:$PC$19,6,),0)))+CL9*SUMPRODUCT($OL$7:$PC$7,$OL$16:$PC$16)-CL$12*INDEX($OF$1:$OK$19,16,MATCH(CL13,$OF$1:$OK$1,0))+CL9*SUMPRODUCT($OL$7:$PC$7,$OL$10:$PC$10)*SUMPRODUCT($OF$10:$OI$10,$OF$16:$OI$16)+SUMPRODUCT($OL$7:$PC$7,$OL$11:$PC$11)*SUMPRODUCT($OF$11:$OI$11,$OF$16:$OI$16),"")</f>
        <v/>
      </c>
      <c r="CM16" s="19" t="str">
        <f t="array" ref="CM16">IF(CM$7="1",SUM(CM$145:CM$147)/3.6-PRODUCT(CM9,INDEX($OL$1:$PC$19,16,MATCH(CM$2&amp;CM$6,INDEX($OL$1:$PC$19,2,)&amp;INDEX($OL$1:$PC$19,6,),0)))+CM9*SUMPRODUCT($OL$7:$PC$7,$OL$16:$PC$16)-CM$12*INDEX($OF$1:$OK$19,16,MATCH(CM13,$OF$1:$OK$1,0))+CM9*SUMPRODUCT($OL$7:$PC$7,$OL$10:$PC$10)*SUMPRODUCT($OF$10:$OI$10,$OF$16:$OI$16)+SUMPRODUCT($OL$7:$PC$7,$OL$11:$PC$11)*SUMPRODUCT($OF$11:$OI$11,$OF$16:$OI$16),"")</f>
        <v/>
      </c>
      <c r="CN16" s="19" t="str">
        <f t="array" ref="CN16">IF(CN$7="1",SUM(CN$145:CN$147)/3.6-PRODUCT(CN9,INDEX($OL$1:$PC$19,16,MATCH(CN$2&amp;CN$6,INDEX($OL$1:$PC$19,2,)&amp;INDEX($OL$1:$PC$19,6,),0)))+CN9*SUMPRODUCT($OL$7:$PC$7,$OL$16:$PC$16)-CN$12*INDEX($OF$1:$OK$19,16,MATCH(CN13,$OF$1:$OK$1,0))+CN9*SUMPRODUCT($OL$7:$PC$7,$OL$10:$PC$10)*SUMPRODUCT($OF$10:$OI$10,$OF$16:$OI$16)+SUMPRODUCT($OL$7:$PC$7,$OL$11:$PC$11)*SUMPRODUCT($OF$11:$OI$11,$OF$16:$OI$16),"")</f>
        <v/>
      </c>
      <c r="CO16" s="19" t="str">
        <f t="array" ref="CO16">IF(CO$7="1",SUM(CO$145:CO$147)/3.6-PRODUCT(CO9,INDEX($OL$1:$PC$19,16,MATCH(CO$2&amp;CO$6,INDEX($OL$1:$PC$19,2,)&amp;INDEX($OL$1:$PC$19,6,),0)))+CO9*SUMPRODUCT($OL$7:$PC$7,$OL$16:$PC$16)-CO$12*INDEX($OF$1:$OK$19,16,MATCH(CO13,$OF$1:$OK$1,0))+CO9*SUMPRODUCT($OL$7:$PC$7,$OL$10:$PC$10)*SUMPRODUCT($OF$10:$OI$10,$OF$16:$OI$16)+SUMPRODUCT($OL$7:$PC$7,$OL$11:$PC$11)*SUMPRODUCT($OF$11:$OI$11,$OF$16:$OI$16),"")</f>
        <v/>
      </c>
      <c r="CP16" s="19" t="str">
        <f t="array" ref="CP16">IF(CP$7="1",SUM(CP$145:CP$147)/3.6-PRODUCT(CP9,INDEX($OL$1:$PC$19,16,MATCH(CP$2&amp;CP$6,INDEX($OL$1:$PC$19,2,)&amp;INDEX($OL$1:$PC$19,6,),0)))+CP9*SUMPRODUCT($OL$7:$PC$7,$OL$16:$PC$16)-CP$12*INDEX($OF$1:$OK$19,16,MATCH(CP13,$OF$1:$OK$1,0))+CP9*SUMPRODUCT($OL$7:$PC$7,$OL$10:$PC$10)*SUMPRODUCT($OF$10:$OI$10,$OF$16:$OI$16)+SUMPRODUCT($OL$7:$PC$7,$OL$11:$PC$11)*SUMPRODUCT($OF$11:$OI$11,$OF$16:$OI$16),"")</f>
        <v/>
      </c>
      <c r="CQ16" s="19" t="str">
        <f t="array" ref="CQ16">IF(CQ$7="1",SUM(CQ$145:CQ$147)/3.6-PRODUCT(CQ9,INDEX($OL$1:$PC$19,16,MATCH(CQ$2&amp;CQ$6,INDEX($OL$1:$PC$19,2,)&amp;INDEX($OL$1:$PC$19,6,),0)))+CQ9*SUMPRODUCT($OL$7:$PC$7,$OL$16:$PC$16)-CQ$12*INDEX($OF$1:$OK$19,16,MATCH(CQ13,$OF$1:$OK$1,0))+CQ9*SUMPRODUCT($OL$7:$PC$7,$OL$10:$PC$10)*SUMPRODUCT($OF$10:$OI$10,$OF$16:$OI$16)+SUMPRODUCT($OL$7:$PC$7,$OL$11:$PC$11)*SUMPRODUCT($OF$11:$OI$11,$OF$16:$OI$16),"")</f>
        <v/>
      </c>
      <c r="CR16" s="19" t="str">
        <f t="array" ref="CR16">IF(CR$7="1",SUM(CR$145:CR$147)/3.6-PRODUCT(CR9,INDEX($OL$1:$PC$19,16,MATCH(CR$2&amp;CR$6,INDEX($OL$1:$PC$19,2,)&amp;INDEX($OL$1:$PC$19,6,),0)))+CR9*SUMPRODUCT($OL$7:$PC$7,$OL$16:$PC$16)-CR$12*INDEX($OF$1:$OK$19,16,MATCH(CR13,$OF$1:$OK$1,0))+CR9*SUMPRODUCT($OL$7:$PC$7,$OL$10:$PC$10)*SUMPRODUCT($OF$10:$OI$10,$OF$16:$OI$16)+SUMPRODUCT($OL$7:$PC$7,$OL$11:$PC$11)*SUMPRODUCT($OF$11:$OI$11,$OF$16:$OI$16),"")</f>
        <v/>
      </c>
      <c r="CS16" s="19" t="str">
        <f t="array" ref="CS16">IF(CS$7="1",SUM(CS$145:CS$147)/3.6-PRODUCT(CS9,INDEX($OL$1:$PC$19,16,MATCH(CS$2&amp;CS$6,INDEX($OL$1:$PC$19,2,)&amp;INDEX($OL$1:$PC$19,6,),0)))+CS9*SUMPRODUCT($OL$7:$PC$7,$OL$16:$PC$16)-CS$12*INDEX($OF$1:$OK$19,16,MATCH(CS13,$OF$1:$OK$1,0))+CS9*SUMPRODUCT($OL$7:$PC$7,$OL$10:$PC$10)*SUMPRODUCT($OF$10:$OI$10,$OF$16:$OI$16)+SUMPRODUCT($OL$7:$PC$7,$OL$11:$PC$11)*SUMPRODUCT($OF$11:$OI$11,$OF$16:$OI$16),"")</f>
        <v/>
      </c>
      <c r="CT16" s="19" t="str">
        <f t="array" ref="CT16">IF(CT$7="1",SUM(CT$145:CT$147)/3.6-PRODUCT(CT9,INDEX($OL$1:$PC$19,16,MATCH(CT$2&amp;CT$6,INDEX($OL$1:$PC$19,2,)&amp;INDEX($OL$1:$PC$19,6,),0)))+CT9*SUMPRODUCT($OL$7:$PC$7,$OL$16:$PC$16)-CT$12*INDEX($OF$1:$OK$19,16,MATCH(CT13,$OF$1:$OK$1,0))+CT9*SUMPRODUCT($OL$7:$PC$7,$OL$10:$PC$10)*SUMPRODUCT($OF$10:$OI$10,$OF$16:$OI$16)+SUMPRODUCT($OL$7:$PC$7,$OL$11:$PC$11)*SUMPRODUCT($OF$11:$OI$11,$OF$16:$OI$16),"")</f>
        <v/>
      </c>
      <c r="CU16" s="19" t="str">
        <f t="array" ref="CU16">IF(CU$7="1",SUM(CU$145:CU$147)/3.6-PRODUCT(CU9,INDEX($OL$1:$PC$19,16,MATCH(CU$2&amp;CU$6,INDEX($OL$1:$PC$19,2,)&amp;INDEX($OL$1:$PC$19,6,),0)))+CU9*SUMPRODUCT($OL$7:$PC$7,$OL$16:$PC$16)-CU$12*INDEX($OF$1:$OK$19,16,MATCH(CU13,$OF$1:$OK$1,0))+CU9*SUMPRODUCT($OL$7:$PC$7,$OL$10:$PC$10)*SUMPRODUCT($OF$10:$OI$10,$OF$16:$OI$16)+SUMPRODUCT($OL$7:$PC$7,$OL$11:$PC$11)*SUMPRODUCT($OF$11:$OI$11,$OF$16:$OI$16),"")</f>
        <v/>
      </c>
      <c r="CV16" s="19" t="str">
        <f t="array" ref="CV16">IF(CV$7="1",SUM(CV$145:CV$147)/3.6-PRODUCT(CV9,INDEX($OL$1:$PC$19,16,MATCH(CV$2&amp;CV$6,INDEX($OL$1:$PC$19,2,)&amp;INDEX($OL$1:$PC$19,6,),0)))+CV9*SUMPRODUCT($OL$7:$PC$7,$OL$16:$PC$16)-CV$12*INDEX($OF$1:$OK$19,16,MATCH(CV13,$OF$1:$OK$1,0))+CV9*SUMPRODUCT($OL$7:$PC$7,$OL$10:$PC$10)*SUMPRODUCT($OF$10:$OI$10,$OF$16:$OI$16)+SUMPRODUCT($OL$7:$PC$7,$OL$11:$PC$11)*SUMPRODUCT($OF$11:$OI$11,$OF$16:$OI$16),"")</f>
        <v/>
      </c>
      <c r="CW16" s="19" t="str">
        <f t="array" ref="CW16">IF(CW$7="1",SUM(CW$145:CW$147)/3.6-PRODUCT(CW9,INDEX($OL$1:$PC$19,16,MATCH(CW$2&amp;CW$6,INDEX($OL$1:$PC$19,2,)&amp;INDEX($OL$1:$PC$19,6,),0)))+CW9*SUMPRODUCT($OL$7:$PC$7,$OL$16:$PC$16)-CW$12*INDEX($OF$1:$OK$19,16,MATCH(CW13,$OF$1:$OK$1,0))+CW9*SUMPRODUCT($OL$7:$PC$7,$OL$10:$PC$10)*SUMPRODUCT($OF$10:$OI$10,$OF$16:$OI$16)+SUMPRODUCT($OL$7:$PC$7,$OL$11:$PC$11)*SUMPRODUCT($OF$11:$OI$11,$OF$16:$OI$16),"")</f>
        <v/>
      </c>
      <c r="CX16" s="19" t="str">
        <f t="array" ref="CX16">IF(CX$7="1",SUM(CX$145:CX$147)/3.6-PRODUCT(CX9,INDEX($OL$1:$PC$19,16,MATCH(CX$2&amp;CX$6,INDEX($OL$1:$PC$19,2,)&amp;INDEX($OL$1:$PC$19,6,),0)))+CX9*SUMPRODUCT($OL$7:$PC$7,$OL$16:$PC$16)-CX$12*INDEX($OF$1:$OK$19,16,MATCH(CX13,$OF$1:$OK$1,0))+CX9*SUMPRODUCT($OL$7:$PC$7,$OL$10:$PC$10)*SUMPRODUCT($OF$10:$OI$10,$OF$16:$OI$16)+SUMPRODUCT($OL$7:$PC$7,$OL$11:$PC$11)*SUMPRODUCT($OF$11:$OI$11,$OF$16:$OI$16),"")</f>
        <v/>
      </c>
      <c r="CY16" s="19" t="str">
        <f t="array" ref="CY16">IF(CY$7="1",SUM(CY$145:CY$147)/3.6-PRODUCT(CY9,INDEX($OL$1:$PC$19,16,MATCH(CY$2&amp;CY$6,INDEX($OL$1:$PC$19,2,)&amp;INDEX($OL$1:$PC$19,6,),0)))+CY9*SUMPRODUCT($OL$7:$PC$7,$OL$16:$PC$16)-CY$12*INDEX($OF$1:$OK$19,16,MATCH(CY13,$OF$1:$OK$1,0))+CY9*SUMPRODUCT($OL$7:$PC$7,$OL$10:$PC$10)*SUMPRODUCT($OF$10:$OI$10,$OF$16:$OI$16)+SUMPRODUCT($OL$7:$PC$7,$OL$11:$PC$11)*SUMPRODUCT($OF$11:$OI$11,$OF$16:$OI$16),"")</f>
        <v/>
      </c>
      <c r="CZ16" s="19" t="str">
        <f t="array" ref="CZ16">IF(CZ$7="1",SUM(CZ$145:CZ$147)/3.6-PRODUCT(CZ9,INDEX($OL$1:$PC$19,16,MATCH(CZ$2&amp;CZ$6,INDEX($OL$1:$PC$19,2,)&amp;INDEX($OL$1:$PC$19,6,),0)))+CZ9*SUMPRODUCT($OL$7:$PC$7,$OL$16:$PC$16)-CZ$12*INDEX($OF$1:$OK$19,16,MATCH(CZ13,$OF$1:$OK$1,0))+CZ9*SUMPRODUCT($OL$7:$PC$7,$OL$10:$PC$10)*SUMPRODUCT($OF$10:$OI$10,$OF$16:$OI$16)+SUMPRODUCT($OL$7:$PC$7,$OL$11:$PC$11)*SUMPRODUCT($OF$11:$OI$11,$OF$16:$OI$16),"")</f>
        <v/>
      </c>
      <c r="DA16" s="19" t="str">
        <f t="array" ref="DA16">IF(DA$7="1",SUM(DA$145:DA$147)/3.6-PRODUCT(DA9,INDEX($OL$1:$PC$19,16,MATCH(DA$2&amp;DA$6,INDEX($OL$1:$PC$19,2,)&amp;INDEX($OL$1:$PC$19,6,),0)))+DA9*SUMPRODUCT($OL$7:$PC$7,$OL$16:$PC$16)-DA$12*INDEX($OF$1:$OK$19,16,MATCH(DA13,$OF$1:$OK$1,0))+DA9*SUMPRODUCT($OL$7:$PC$7,$OL$10:$PC$10)*SUMPRODUCT($OF$10:$OI$10,$OF$16:$OI$16)+SUMPRODUCT($OL$7:$PC$7,$OL$11:$PC$11)*SUMPRODUCT($OF$11:$OI$11,$OF$16:$OI$16),"")</f>
        <v/>
      </c>
      <c r="DB16" s="19" t="str">
        <f t="array" ref="DB16">IF(DB$7="1",SUM(DB$145:DB$147)/3.6-PRODUCT(DB9,INDEX($OL$1:$PC$19,16,MATCH(DB$2&amp;DB$6,INDEX($OL$1:$PC$19,2,)&amp;INDEX($OL$1:$PC$19,6,),0)))+DB9*SUMPRODUCT($OL$7:$PC$7,$OL$16:$PC$16)-DB$12*INDEX($OF$1:$OK$19,16,MATCH(DB13,$OF$1:$OK$1,0))+DB9*SUMPRODUCT($OL$7:$PC$7,$OL$10:$PC$10)*SUMPRODUCT($OF$10:$OI$10,$OF$16:$OI$16)+SUMPRODUCT($OL$7:$PC$7,$OL$11:$PC$11)*SUMPRODUCT($OF$11:$OI$11,$OF$16:$OI$16),"")</f>
        <v/>
      </c>
      <c r="DC16" s="19" t="str">
        <f t="array" ref="DC16">IF(DC$7="1",SUM(DC$145:DC$147)/3.6-PRODUCT(DC9,INDEX($OL$1:$PC$19,16,MATCH(DC$2&amp;DC$6,INDEX($OL$1:$PC$19,2,)&amp;INDEX($OL$1:$PC$19,6,),0)))+DC9*SUMPRODUCT($OL$7:$PC$7,$OL$16:$PC$16)-DC$12*INDEX($OF$1:$OK$19,16,MATCH(DC13,$OF$1:$OK$1,0))+DC9*SUMPRODUCT($OL$7:$PC$7,$OL$10:$PC$10)*SUMPRODUCT($OF$10:$OI$10,$OF$16:$OI$16)+SUMPRODUCT($OL$7:$PC$7,$OL$11:$PC$11)*SUMPRODUCT($OF$11:$OI$11,$OF$16:$OI$16),"")</f>
        <v/>
      </c>
      <c r="DD16" s="19" t="str">
        <f t="array" ref="DD16">IF(DD$7="1",SUM(DD$145:DD$147)/3.6-PRODUCT(DD9,INDEX($OL$1:$PC$19,16,MATCH(DD$2&amp;DD$6,INDEX($OL$1:$PC$19,2,)&amp;INDEX($OL$1:$PC$19,6,),0)))+DD9*SUMPRODUCT($OL$7:$PC$7,$OL$16:$PC$16)-DD$12*INDEX($OF$1:$OK$19,16,MATCH(DD13,$OF$1:$OK$1,0))+DD9*SUMPRODUCT($OL$7:$PC$7,$OL$10:$PC$10)*SUMPRODUCT($OF$10:$OI$10,$OF$16:$OI$16)+SUMPRODUCT($OL$7:$PC$7,$OL$11:$PC$11)*SUMPRODUCT($OF$11:$OI$11,$OF$16:$OI$16),"")</f>
        <v/>
      </c>
      <c r="DE16" s="19" t="str">
        <f t="array" ref="DE16">IF(DE$7="1",SUM(DE$145:DE$147)/3.6-PRODUCT(DE9,INDEX($OL$1:$PC$19,16,MATCH(DE$2&amp;DE$6,INDEX($OL$1:$PC$19,2,)&amp;INDEX($OL$1:$PC$19,6,),0)))+DE9*SUMPRODUCT($OL$7:$PC$7,$OL$16:$PC$16)-DE$12*INDEX($OF$1:$OK$19,16,MATCH(DE13,$OF$1:$OK$1,0))+DE9*SUMPRODUCT($OL$7:$PC$7,$OL$10:$PC$10)*SUMPRODUCT($OF$10:$OI$10,$OF$16:$OI$16)+SUMPRODUCT($OL$7:$PC$7,$OL$11:$PC$11)*SUMPRODUCT($OF$11:$OI$11,$OF$16:$OI$16),"")</f>
        <v/>
      </c>
      <c r="DF16" s="19" t="str">
        <f t="array" ref="DF16">IF(DF$7="1",SUM(DF$145:DF$147)/3.6-PRODUCT(DF9,INDEX($OL$1:$PC$19,16,MATCH(DF$2&amp;DF$6,INDEX($OL$1:$PC$19,2,)&amp;INDEX($OL$1:$PC$19,6,),0)))+DF9*SUMPRODUCT($OL$7:$PC$7,$OL$16:$PC$16)-DF$12*INDEX($OF$1:$OK$19,16,MATCH(DF13,$OF$1:$OK$1,0))+DF9*SUMPRODUCT($OL$7:$PC$7,$OL$10:$PC$10)*SUMPRODUCT($OF$10:$OI$10,$OF$16:$OI$16)+SUMPRODUCT($OL$7:$PC$7,$OL$11:$PC$11)*SUMPRODUCT($OF$11:$OI$11,$OF$16:$OI$16),"")</f>
        <v/>
      </c>
      <c r="DG16" s="19" t="str">
        <f t="array" ref="DG16">IF(DG$7="1",SUM(DG$145:DG$147)/3.6-PRODUCT(DG9,INDEX($OL$1:$PC$19,16,MATCH(DG$2&amp;DG$6,INDEX($OL$1:$PC$19,2,)&amp;INDEX($OL$1:$PC$19,6,),0)))+DG9*SUMPRODUCT($OL$7:$PC$7,$OL$16:$PC$16)-DG$12*INDEX($OF$1:$OK$19,16,MATCH(DG13,$OF$1:$OK$1,0))+DG9*SUMPRODUCT($OL$7:$PC$7,$OL$10:$PC$10)*SUMPRODUCT($OF$10:$OI$10,$OF$16:$OI$16)+SUMPRODUCT($OL$7:$PC$7,$OL$11:$PC$11)*SUMPRODUCT($OF$11:$OI$11,$OF$16:$OI$16),"")</f>
        <v/>
      </c>
      <c r="DH16" s="19" t="str">
        <f t="array" ref="DH16">IF(DH$7="1",SUM(DH$145:DH$147)/3.6-PRODUCT(DH9,INDEX($OL$1:$PC$19,16,MATCH(DH$2&amp;DH$6,INDEX($OL$1:$PC$19,2,)&amp;INDEX($OL$1:$PC$19,6,),0)))+DH9*SUMPRODUCT($OL$7:$PC$7,$OL$16:$PC$16)-DH$12*INDEX($OF$1:$OK$19,16,MATCH(DH13,$OF$1:$OK$1,0))+DH9*SUMPRODUCT($OL$7:$PC$7,$OL$10:$PC$10)*SUMPRODUCT($OF$10:$OI$10,$OF$16:$OI$16)+SUMPRODUCT($OL$7:$PC$7,$OL$11:$PC$11)*SUMPRODUCT($OF$11:$OI$11,$OF$16:$OI$16),"")</f>
        <v/>
      </c>
      <c r="DI16" s="19" t="str">
        <f t="array" ref="DI16">IF(DI$7="1",SUM(DI$145:DI$147)/3.6-PRODUCT(DI9,INDEX($OL$1:$PC$19,16,MATCH(DI$2&amp;DI$6,INDEX($OL$1:$PC$19,2,)&amp;INDEX($OL$1:$PC$19,6,),0)))+DI9*SUMPRODUCT($OL$7:$PC$7,$OL$16:$PC$16)-DI$12*INDEX($OF$1:$OK$19,16,MATCH(DI13,$OF$1:$OK$1,0))+DI9*SUMPRODUCT($OL$7:$PC$7,$OL$10:$PC$10)*SUMPRODUCT($OF$10:$OI$10,$OF$16:$OI$16)+SUMPRODUCT($OL$7:$PC$7,$OL$11:$PC$11)*SUMPRODUCT($OF$11:$OI$11,$OF$16:$OI$16),"")</f>
        <v/>
      </c>
      <c r="DJ16" s="19" t="str">
        <f t="array" ref="DJ16">IF(DJ$7="1",SUM(DJ$145:DJ$147)/3.6-PRODUCT(DJ9,INDEX($OL$1:$PC$19,16,MATCH(DJ$2&amp;DJ$6,INDEX($OL$1:$PC$19,2,)&amp;INDEX($OL$1:$PC$19,6,),0)))+DJ9*SUMPRODUCT($OL$7:$PC$7,$OL$16:$PC$16)-DJ$12*INDEX($OF$1:$OK$19,16,MATCH(DJ13,$OF$1:$OK$1,0))+DJ9*SUMPRODUCT($OL$7:$PC$7,$OL$10:$PC$10)*SUMPRODUCT($OF$10:$OI$10,$OF$16:$OI$16)+SUMPRODUCT($OL$7:$PC$7,$OL$11:$PC$11)*SUMPRODUCT($OF$11:$OI$11,$OF$16:$OI$16),"")</f>
        <v/>
      </c>
      <c r="DK16" s="19" t="str">
        <f t="array" ref="DK16">IF(DK$7="1",SUM(DK$145:DK$147)/3.6-PRODUCT(DK9,INDEX($OL$1:$PC$19,16,MATCH(DK$2&amp;DK$6,INDEX($OL$1:$PC$19,2,)&amp;INDEX($OL$1:$PC$19,6,),0)))+DK9*SUMPRODUCT($OL$7:$PC$7,$OL$16:$PC$16)-DK$12*INDEX($OF$1:$OK$19,16,MATCH(DK13,$OF$1:$OK$1,0))+DK9*SUMPRODUCT($OL$7:$PC$7,$OL$10:$PC$10)*SUMPRODUCT($OF$10:$OI$10,$OF$16:$OI$16)+SUMPRODUCT($OL$7:$PC$7,$OL$11:$PC$11)*SUMPRODUCT($OF$11:$OI$11,$OF$16:$OI$16),"")</f>
        <v/>
      </c>
      <c r="DL16" s="19" t="str">
        <f t="array" ref="DL16">IF(DL$7="1",SUM(DL$145:DL$147)/3.6-PRODUCT(DL9,INDEX($OL$1:$PC$19,16,MATCH(DL$2&amp;DL$6,INDEX($OL$1:$PC$19,2,)&amp;INDEX($OL$1:$PC$19,6,),0)))+DL9*SUMPRODUCT($OL$7:$PC$7,$OL$16:$PC$16)-DL$12*INDEX($OF$1:$OK$19,16,MATCH(DL13,$OF$1:$OK$1,0))+DL9*SUMPRODUCT($OL$7:$PC$7,$OL$10:$PC$10)*SUMPRODUCT($OF$10:$OI$10,$OF$16:$OI$16)+SUMPRODUCT($OL$7:$PC$7,$OL$11:$PC$11)*SUMPRODUCT($OF$11:$OI$11,$OF$16:$OI$16),"")</f>
        <v/>
      </c>
      <c r="DM16" s="19" t="str">
        <f t="array" ref="DM16">IF(DM$7="1",SUM(DM$145:DM$147)/3.6-PRODUCT(DM9,INDEX($OL$1:$PC$19,16,MATCH(DM$2&amp;DM$6,INDEX($OL$1:$PC$19,2,)&amp;INDEX($OL$1:$PC$19,6,),0)))+DM9*SUMPRODUCT($OL$7:$PC$7,$OL$16:$PC$16)-DM$12*INDEX($OF$1:$OK$19,16,MATCH(DM13,$OF$1:$OK$1,0))+DM9*SUMPRODUCT($OL$7:$PC$7,$OL$10:$PC$10)*SUMPRODUCT($OF$10:$OI$10,$OF$16:$OI$16)+SUMPRODUCT($OL$7:$PC$7,$OL$11:$PC$11)*SUMPRODUCT($OF$11:$OI$11,$OF$16:$OI$16),"")</f>
        <v/>
      </c>
      <c r="DN16" s="19" t="str">
        <f t="array" ref="DN16">IF(DN$7="1",SUM(DN$145:DN$147)/3.6-PRODUCT(DN9,INDEX($OL$1:$PC$19,16,MATCH(DN$2&amp;DN$6,INDEX($OL$1:$PC$19,2,)&amp;INDEX($OL$1:$PC$19,6,),0)))+DN9*SUMPRODUCT($OL$7:$PC$7,$OL$16:$PC$16)-DN$12*INDEX($OF$1:$OK$19,16,MATCH(DN13,$OF$1:$OK$1,0))+DN9*SUMPRODUCT($OL$7:$PC$7,$OL$10:$PC$10)*SUMPRODUCT($OF$10:$OI$10,$OF$16:$OI$16)+SUMPRODUCT($OL$7:$PC$7,$OL$11:$PC$11)*SUMPRODUCT($OF$11:$OI$11,$OF$16:$OI$16),"")</f>
        <v/>
      </c>
      <c r="DO16" s="19" t="str">
        <f t="array" ref="DO16">IF(DO$7="1",SUM(DO$145:DO$147)/3.6-PRODUCT(DO9,INDEX($OL$1:$PC$19,16,MATCH(DO$2&amp;DO$6,INDEX($OL$1:$PC$19,2,)&amp;INDEX($OL$1:$PC$19,6,),0)))+DO9*SUMPRODUCT($OL$7:$PC$7,$OL$16:$PC$16)-DO$12*INDEX($OF$1:$OK$19,16,MATCH(DO13,$OF$1:$OK$1,0))+DO9*SUMPRODUCT($OL$7:$PC$7,$OL$10:$PC$10)*SUMPRODUCT($OF$10:$OI$10,$OF$16:$OI$16)+SUMPRODUCT($OL$7:$PC$7,$OL$11:$PC$11)*SUMPRODUCT($OF$11:$OI$11,$OF$16:$OI$16),"")</f>
        <v/>
      </c>
      <c r="DP16" s="19" t="str">
        <f t="array" ref="DP16">IF(DP$7="1",SUM(DP$145:DP$147)/3.6-PRODUCT(DP9,INDEX($OL$1:$PC$19,16,MATCH(DP$2&amp;DP$6,INDEX($OL$1:$PC$19,2,)&amp;INDEX($OL$1:$PC$19,6,),0)))+DP9*SUMPRODUCT($OL$7:$PC$7,$OL$16:$PC$16)-DP$12*INDEX($OF$1:$OK$19,16,MATCH(DP13,$OF$1:$OK$1,0))+DP9*SUMPRODUCT($OL$7:$PC$7,$OL$10:$PC$10)*SUMPRODUCT($OF$10:$OI$10,$OF$16:$OI$16)+SUMPRODUCT($OL$7:$PC$7,$OL$11:$PC$11)*SUMPRODUCT($OF$11:$OI$11,$OF$16:$OI$16),"")</f>
        <v/>
      </c>
      <c r="DQ16" s="19" t="str">
        <f t="array" ref="DQ16">IF(DQ$7="1",SUM(DQ$145:DQ$147)/3.6-PRODUCT(DQ9,INDEX($OL$1:$PC$19,16,MATCH(DQ$2&amp;DQ$6,INDEX($OL$1:$PC$19,2,)&amp;INDEX($OL$1:$PC$19,6,),0)))+DQ9*SUMPRODUCT($OL$7:$PC$7,$OL$16:$PC$16)-DQ$12*INDEX($OF$1:$OK$19,16,MATCH(DQ13,$OF$1:$OK$1,0))+DQ9*SUMPRODUCT($OL$7:$PC$7,$OL$10:$PC$10)*SUMPRODUCT($OF$10:$OI$10,$OF$16:$OI$16)+SUMPRODUCT($OL$7:$PC$7,$OL$11:$PC$11)*SUMPRODUCT($OF$11:$OI$11,$OF$16:$OI$16),"")</f>
        <v/>
      </c>
      <c r="DR16" s="19" t="str">
        <f t="array" ref="DR16">IF(DR$7="1",SUM(DR$145:DR$147)/3.6-PRODUCT(DR9,INDEX($OL$1:$PC$19,16,MATCH(DR$2&amp;DR$6,INDEX($OL$1:$PC$19,2,)&amp;INDEX($OL$1:$PC$19,6,),0)))+DR9*SUMPRODUCT($OL$7:$PC$7,$OL$16:$PC$16)-DR$12*INDEX($OF$1:$OK$19,16,MATCH(DR13,$OF$1:$OK$1,0))+DR9*SUMPRODUCT($OL$7:$PC$7,$OL$10:$PC$10)*SUMPRODUCT($OF$10:$OI$10,$OF$16:$OI$16)+SUMPRODUCT($OL$7:$PC$7,$OL$11:$PC$11)*SUMPRODUCT($OF$11:$OI$11,$OF$16:$OI$16),"")</f>
        <v/>
      </c>
      <c r="DS16" s="19" t="str">
        <f t="array" ref="DS16">IF(DS$7="1",SUM(DS$145:DS$147)/3.6-PRODUCT(DS9,INDEX($OL$1:$PC$19,16,MATCH(DS$2&amp;DS$6,INDEX($OL$1:$PC$19,2,)&amp;INDEX($OL$1:$PC$19,6,),0)))+DS9*SUMPRODUCT($OL$7:$PC$7,$OL$16:$PC$16)-DS$12*INDEX($OF$1:$OK$19,16,MATCH(DS13,$OF$1:$OK$1,0))+DS9*SUMPRODUCT($OL$7:$PC$7,$OL$10:$PC$10)*SUMPRODUCT($OF$10:$OI$10,$OF$16:$OI$16)+SUMPRODUCT($OL$7:$PC$7,$OL$11:$PC$11)*SUMPRODUCT($OF$11:$OI$11,$OF$16:$OI$16),"")</f>
        <v/>
      </c>
      <c r="DT16" s="19" t="str">
        <f t="array" ref="DT16">IF(DT$7="1",SUM(DT$145:DT$147)/3.6-PRODUCT(DT9,INDEX($OL$1:$PC$19,16,MATCH(DT$2&amp;DT$6,INDEX($OL$1:$PC$19,2,)&amp;INDEX($OL$1:$PC$19,6,),0)))+DT9*SUMPRODUCT($OL$7:$PC$7,$OL$16:$PC$16)-DT$12*INDEX($OF$1:$OK$19,16,MATCH(DT13,$OF$1:$OK$1,0))+DT9*SUMPRODUCT($OL$7:$PC$7,$OL$10:$PC$10)*SUMPRODUCT($OF$10:$OI$10,$OF$16:$OI$16)+SUMPRODUCT($OL$7:$PC$7,$OL$11:$PC$11)*SUMPRODUCT($OF$11:$OI$11,$OF$16:$OI$16),"")</f>
        <v/>
      </c>
      <c r="DU16" s="19" t="str">
        <f t="array" ref="DU16">IF(DU$7="1",SUM(DU$145:DU$147)/3.6-PRODUCT(DU9,INDEX($OL$1:$PC$19,16,MATCH(DU$2&amp;DU$6,INDEX($OL$1:$PC$19,2,)&amp;INDEX($OL$1:$PC$19,6,),0)))+DU9*SUMPRODUCT($OL$7:$PC$7,$OL$16:$PC$16)-DU$12*INDEX($OF$1:$OK$19,16,MATCH(DU13,$OF$1:$OK$1,0))+DU9*SUMPRODUCT($OL$7:$PC$7,$OL$10:$PC$10)*SUMPRODUCT($OF$10:$OI$10,$OF$16:$OI$16)+SUMPRODUCT($OL$7:$PC$7,$OL$11:$PC$11)*SUMPRODUCT($OF$11:$OI$11,$OF$16:$OI$16),"")</f>
        <v/>
      </c>
      <c r="DV16" s="19" t="str">
        <f t="array" ref="DV16">IF(DV$7="1",SUM(DV$145:DV$147)/3.6-PRODUCT(DV9,INDEX($OL$1:$PC$19,16,MATCH(DV$2&amp;DV$6,INDEX($OL$1:$PC$19,2,)&amp;INDEX($OL$1:$PC$19,6,),0)))+DV9*SUMPRODUCT($OL$7:$PC$7,$OL$16:$PC$16)-DV$12*INDEX($OF$1:$OK$19,16,MATCH(DV13,$OF$1:$OK$1,0))+DV9*SUMPRODUCT($OL$7:$PC$7,$OL$10:$PC$10)*SUMPRODUCT($OF$10:$OI$10,$OF$16:$OI$16)+SUMPRODUCT($OL$7:$PC$7,$OL$11:$PC$11)*SUMPRODUCT($OF$11:$OI$11,$OF$16:$OI$16),"")</f>
        <v/>
      </c>
      <c r="DW16" s="19" t="str">
        <f t="array" ref="DW16">IF(DW$7="1",SUM(DW$145:DW$147)/3.6-PRODUCT(DW9,INDEX($OL$1:$PC$19,16,MATCH(DW$2&amp;DW$6,INDEX($OL$1:$PC$19,2,)&amp;INDEX($OL$1:$PC$19,6,),0)))+DW9*SUMPRODUCT($OL$7:$PC$7,$OL$16:$PC$16)-DW$12*INDEX($OF$1:$OK$19,16,MATCH(DW13,$OF$1:$OK$1,0))+DW9*SUMPRODUCT($OL$7:$PC$7,$OL$10:$PC$10)*SUMPRODUCT($OF$10:$OI$10,$OF$16:$OI$16)+SUMPRODUCT($OL$7:$PC$7,$OL$11:$PC$11)*SUMPRODUCT($OF$11:$OI$11,$OF$16:$OI$16),"")</f>
        <v/>
      </c>
      <c r="DX16" s="19" t="str">
        <f t="array" ref="DX16">IF(DX$7="1",SUM(DX$145:DX$147)/3.6-PRODUCT(DX9,INDEX($OL$1:$PC$19,16,MATCH(DX$2&amp;DX$6,INDEX($OL$1:$PC$19,2,)&amp;INDEX($OL$1:$PC$19,6,),0)))+DX9*SUMPRODUCT($OL$7:$PC$7,$OL$16:$PC$16)-DX$12*INDEX($OF$1:$OK$19,16,MATCH(DX13,$OF$1:$OK$1,0))+DX9*SUMPRODUCT($OL$7:$PC$7,$OL$10:$PC$10)*SUMPRODUCT($OF$10:$OI$10,$OF$16:$OI$16)+SUMPRODUCT($OL$7:$PC$7,$OL$11:$PC$11)*SUMPRODUCT($OF$11:$OI$11,$OF$16:$OI$16),"")</f>
        <v/>
      </c>
      <c r="DY16" s="19" t="str">
        <f t="array" ref="DY16">IF(DY$7="1",SUM(DY$145:DY$147)/3.6-PRODUCT(DY9,INDEX($OL$1:$PC$19,16,MATCH(DY$2&amp;DY$6,INDEX($OL$1:$PC$19,2,)&amp;INDEX($OL$1:$PC$19,6,),0)))+DY9*SUMPRODUCT($OL$7:$PC$7,$OL$16:$PC$16)-DY$12*INDEX($OF$1:$OK$19,16,MATCH(DY13,$OF$1:$OK$1,0))+DY9*SUMPRODUCT($OL$7:$PC$7,$OL$10:$PC$10)*SUMPRODUCT($OF$10:$OI$10,$OF$16:$OI$16)+SUMPRODUCT($OL$7:$PC$7,$OL$11:$PC$11)*SUMPRODUCT($OF$11:$OI$11,$OF$16:$OI$16),"")</f>
        <v/>
      </c>
      <c r="DZ16" s="19" t="str">
        <f t="array" ref="DZ16">IF(DZ$7="1",SUM(DZ$145:DZ$147)/3.6-PRODUCT(DZ9,INDEX($OL$1:$PC$19,16,MATCH(DZ$2&amp;DZ$6,INDEX($OL$1:$PC$19,2,)&amp;INDEX($OL$1:$PC$19,6,),0)))+DZ9*SUMPRODUCT($OL$7:$PC$7,$OL$16:$PC$16)-DZ$12*INDEX($OF$1:$OK$19,16,MATCH(DZ13,$OF$1:$OK$1,0))+DZ9*SUMPRODUCT($OL$7:$PC$7,$OL$10:$PC$10)*SUMPRODUCT($OF$10:$OI$10,$OF$16:$OI$16)+SUMPRODUCT($OL$7:$PC$7,$OL$11:$PC$11)*SUMPRODUCT($OF$11:$OI$11,$OF$16:$OI$16),"")</f>
        <v/>
      </c>
      <c r="EA16" s="19" t="str">
        <f t="array" ref="EA16">IF(EA$7="1",SUM(EA$145:EA$147)/3.6-PRODUCT(EA9,INDEX($OL$1:$PC$19,16,MATCH(EA$2&amp;EA$6,INDEX($OL$1:$PC$19,2,)&amp;INDEX($OL$1:$PC$19,6,),0)))+EA9*SUMPRODUCT($OL$7:$PC$7,$OL$16:$PC$16)-EA$12*INDEX($OF$1:$OK$19,16,MATCH(EA13,$OF$1:$OK$1,0))+EA9*SUMPRODUCT($OL$7:$PC$7,$OL$10:$PC$10)*SUMPRODUCT($OF$10:$OI$10,$OF$16:$OI$16)+SUMPRODUCT($OL$7:$PC$7,$OL$11:$PC$11)*SUMPRODUCT($OF$11:$OI$11,$OF$16:$OI$16),"")</f>
        <v/>
      </c>
      <c r="EB16" s="19" t="str">
        <f t="array" ref="EB16">IF(EB$7="1",SUM(EB$145:EB$147)/3.6-PRODUCT(EB9,INDEX($OL$1:$PC$19,16,MATCH(EB$2&amp;EB$6,INDEX($OL$1:$PC$19,2,)&amp;INDEX($OL$1:$PC$19,6,),0)))+EB9*SUMPRODUCT($OL$7:$PC$7,$OL$16:$PC$16)-EB$12*INDEX($OF$1:$OK$19,16,MATCH(EB13,$OF$1:$OK$1,0))+EB9*SUMPRODUCT($OL$7:$PC$7,$OL$10:$PC$10)*SUMPRODUCT($OF$10:$OI$10,$OF$16:$OI$16)+SUMPRODUCT($OL$7:$PC$7,$OL$11:$PC$11)*SUMPRODUCT($OF$11:$OI$11,$OF$16:$OI$16),"")</f>
        <v/>
      </c>
      <c r="EC16" s="19" t="str">
        <f t="array" ref="EC16">IF(EC$7="1",SUM(EC$145:EC$147)/3.6-PRODUCT(EC9,INDEX($OL$1:$PC$19,16,MATCH(EC$2&amp;EC$6,INDEX($OL$1:$PC$19,2,)&amp;INDEX($OL$1:$PC$19,6,),0)))+EC9*SUMPRODUCT($OL$7:$PC$7,$OL$16:$PC$16)-EC$12*INDEX($OF$1:$OK$19,16,MATCH(EC13,$OF$1:$OK$1,0))+EC9*SUMPRODUCT($OL$7:$PC$7,$OL$10:$PC$10)*SUMPRODUCT($OF$10:$OI$10,$OF$16:$OI$16)+SUMPRODUCT($OL$7:$PC$7,$OL$11:$PC$11)*SUMPRODUCT($OF$11:$OI$11,$OF$16:$OI$16),"")</f>
        <v/>
      </c>
      <c r="ED16" s="19" t="str">
        <f t="array" ref="ED16">IF(ED$7="1",SUM(ED$145:ED$147)/3.6-PRODUCT(ED9,INDEX($OL$1:$PC$19,16,MATCH(ED$2&amp;ED$6,INDEX($OL$1:$PC$19,2,)&amp;INDEX($OL$1:$PC$19,6,),0)))+ED9*SUMPRODUCT($OL$7:$PC$7,$OL$16:$PC$16)-ED$12*INDEX($OF$1:$OK$19,16,MATCH(ED13,$OF$1:$OK$1,0))+ED9*SUMPRODUCT($OL$7:$PC$7,$OL$10:$PC$10)*SUMPRODUCT($OF$10:$OI$10,$OF$16:$OI$16)+SUMPRODUCT($OL$7:$PC$7,$OL$11:$PC$11)*SUMPRODUCT($OF$11:$OI$11,$OF$16:$OI$16),"")</f>
        <v/>
      </c>
      <c r="EE16" s="19" t="str">
        <f t="array" ref="EE16">IF(EE$7="1",SUM(EE$145:EE$147)/3.6-PRODUCT(EE9,INDEX($OL$1:$PC$19,16,MATCH(EE$2&amp;EE$6,INDEX($OL$1:$PC$19,2,)&amp;INDEX($OL$1:$PC$19,6,),0)))+EE9*SUMPRODUCT($OL$7:$PC$7,$OL$16:$PC$16)-EE$12*INDEX($OF$1:$OK$19,16,MATCH(EE13,$OF$1:$OK$1,0))+EE9*SUMPRODUCT($OL$7:$PC$7,$OL$10:$PC$10)*SUMPRODUCT($OF$10:$OI$10,$OF$16:$OI$16)+SUMPRODUCT($OL$7:$PC$7,$OL$11:$PC$11)*SUMPRODUCT($OF$11:$OI$11,$OF$16:$OI$16),"")</f>
        <v/>
      </c>
      <c r="EF16" s="19" t="str">
        <f t="array" ref="EF16">IF(EF$7="1",SUM(EF$145:EF$147)/3.6-PRODUCT(EF9,INDEX($OL$1:$PC$19,16,MATCH(EF$2&amp;EF$6,INDEX($OL$1:$PC$19,2,)&amp;INDEX($OL$1:$PC$19,6,),0)))+EF9*SUMPRODUCT($OL$7:$PC$7,$OL$16:$PC$16)-EF$12*INDEX($OF$1:$OK$19,16,MATCH(EF13,$OF$1:$OK$1,0))+EF9*SUMPRODUCT($OL$7:$PC$7,$OL$10:$PC$10)*SUMPRODUCT($OF$10:$OI$10,$OF$16:$OI$16)+SUMPRODUCT($OL$7:$PC$7,$OL$11:$PC$11)*SUMPRODUCT($OF$11:$OI$11,$OF$16:$OI$16),"")</f>
        <v/>
      </c>
      <c r="EG16" s="19" t="str">
        <f t="array" ref="EG16">IF(EG$7="1",SUM(EG$145:EG$147)/3.6-PRODUCT(EG9,INDEX($OL$1:$PC$19,16,MATCH(EG$2&amp;EG$6,INDEX($OL$1:$PC$19,2,)&amp;INDEX($OL$1:$PC$19,6,),0)))+EG9*SUMPRODUCT($OL$7:$PC$7,$OL$16:$PC$16)-EG$12*INDEX($OF$1:$OK$19,16,MATCH(EG13,$OF$1:$OK$1,0))+EG9*SUMPRODUCT($OL$7:$PC$7,$OL$10:$PC$10)*SUMPRODUCT($OF$10:$OI$10,$OF$16:$OI$16)+SUMPRODUCT($OL$7:$PC$7,$OL$11:$PC$11)*SUMPRODUCT($OF$11:$OI$11,$OF$16:$OI$16),"")</f>
        <v/>
      </c>
      <c r="EH16" s="19" t="str">
        <f t="array" ref="EH16">IF(EH$7="1",SUM(EH$145:EH$147)/3.6-PRODUCT(EH9,INDEX($OL$1:$PC$19,16,MATCH(EH$2&amp;EH$6,INDEX($OL$1:$PC$19,2,)&amp;INDEX($OL$1:$PC$19,6,),0)))+EH9*SUMPRODUCT($OL$7:$PC$7,$OL$16:$PC$16)-EH$12*INDEX($OF$1:$OK$19,16,MATCH(EH13,$OF$1:$OK$1,0))+EH9*SUMPRODUCT($OL$7:$PC$7,$OL$10:$PC$10)*SUMPRODUCT($OF$10:$OI$10,$OF$16:$OI$16)+SUMPRODUCT($OL$7:$PC$7,$OL$11:$PC$11)*SUMPRODUCT($OF$11:$OI$11,$OF$16:$OI$16),"")</f>
        <v/>
      </c>
      <c r="EI16" s="19" t="str">
        <f t="array" ref="EI16">IF(EI$7="1",SUM(EI$145:EI$147)/3.6-PRODUCT(EI9,INDEX($OL$1:$PC$19,16,MATCH(EI$2&amp;EI$6,INDEX($OL$1:$PC$19,2,)&amp;INDEX($OL$1:$PC$19,6,),0)))+EI9*SUMPRODUCT($OL$7:$PC$7,$OL$16:$PC$16)-EI$12*INDEX($OF$1:$OK$19,16,MATCH(EI13,$OF$1:$OK$1,0))+EI9*SUMPRODUCT($OL$7:$PC$7,$OL$10:$PC$10)*SUMPRODUCT($OF$10:$OI$10,$OF$16:$OI$16)+SUMPRODUCT($OL$7:$PC$7,$OL$11:$PC$11)*SUMPRODUCT($OF$11:$OI$11,$OF$16:$OI$16),"")</f>
        <v/>
      </c>
      <c r="EJ16" s="19" t="str">
        <f t="array" ref="EJ16">IF(EJ$7="1",SUM(EJ$145:EJ$147)/3.6-PRODUCT(EJ9,INDEX($OL$1:$PC$19,16,MATCH(EJ$2&amp;EJ$6,INDEX($OL$1:$PC$19,2,)&amp;INDEX($OL$1:$PC$19,6,),0)))+EJ9*SUMPRODUCT($OL$7:$PC$7,$OL$16:$PC$16)-EJ$12*INDEX($OF$1:$OK$19,16,MATCH(EJ13,$OF$1:$OK$1,0))+EJ9*SUMPRODUCT($OL$7:$PC$7,$OL$10:$PC$10)*SUMPRODUCT($OF$10:$OI$10,$OF$16:$OI$16)+SUMPRODUCT($OL$7:$PC$7,$OL$11:$PC$11)*SUMPRODUCT($OF$11:$OI$11,$OF$16:$OI$16),"")</f>
        <v/>
      </c>
      <c r="EK16" s="19" t="str">
        <f t="array" ref="EK16">IF(EK$7="1",SUM(EK$145:EK$147)/3.6-PRODUCT(EK9,INDEX($OL$1:$PC$19,16,MATCH(EK$2&amp;EK$6,INDEX($OL$1:$PC$19,2,)&amp;INDEX($OL$1:$PC$19,6,),0)))+EK9*SUMPRODUCT($OL$7:$PC$7,$OL$16:$PC$16)-EK$12*INDEX($OF$1:$OK$19,16,MATCH(EK13,$OF$1:$OK$1,0))+EK9*SUMPRODUCT($OL$7:$PC$7,$OL$10:$PC$10)*SUMPRODUCT($OF$10:$OI$10,$OF$16:$OI$16)+SUMPRODUCT($OL$7:$PC$7,$OL$11:$PC$11)*SUMPRODUCT($OF$11:$OI$11,$OF$16:$OI$16),"")</f>
        <v/>
      </c>
      <c r="EL16" s="19" t="str">
        <f t="array" ref="EL16">IF(EL$7="1",SUM(EL$145:EL$147)/3.6-PRODUCT(EL9,INDEX($OL$1:$PC$19,16,MATCH(EL$2&amp;EL$6,INDEX($OL$1:$PC$19,2,)&amp;INDEX($OL$1:$PC$19,6,),0)))+EL9*SUMPRODUCT($OL$7:$PC$7,$OL$16:$PC$16)-EL$12*INDEX($OF$1:$OK$19,16,MATCH(EL13,$OF$1:$OK$1,0))+EL9*SUMPRODUCT($OL$7:$PC$7,$OL$10:$PC$10)*SUMPRODUCT($OF$10:$OI$10,$OF$16:$OI$16)+SUMPRODUCT($OL$7:$PC$7,$OL$11:$PC$11)*SUMPRODUCT($OF$11:$OI$11,$OF$16:$OI$16),"")</f>
        <v/>
      </c>
      <c r="EM16" s="19" t="str">
        <f t="array" ref="EM16">IF(EM$7="1",SUM(EM$145:EM$147)/3.6-PRODUCT(EM9,INDEX($OL$1:$PC$19,16,MATCH(EM$2&amp;EM$6,INDEX($OL$1:$PC$19,2,)&amp;INDEX($OL$1:$PC$19,6,),0)))+EM9*SUMPRODUCT($OL$7:$PC$7,$OL$16:$PC$16)-EM$12*INDEX($OF$1:$OK$19,16,MATCH(EM13,$OF$1:$OK$1,0))+EM9*SUMPRODUCT($OL$7:$PC$7,$OL$10:$PC$10)*SUMPRODUCT($OF$10:$OI$10,$OF$16:$OI$16)+SUMPRODUCT($OL$7:$PC$7,$OL$11:$PC$11)*SUMPRODUCT($OF$11:$OI$11,$OF$16:$OI$16),"")</f>
        <v/>
      </c>
      <c r="EN16" s="19" t="str">
        <f t="array" ref="EN16">IF(EN$7="1",SUM(EN$145:EN$147)/3.6-PRODUCT(EN9,INDEX($OL$1:$PC$19,16,MATCH(EN$2&amp;EN$6,INDEX($OL$1:$PC$19,2,)&amp;INDEX($OL$1:$PC$19,6,),0)))+EN9*SUMPRODUCT($OL$7:$PC$7,$OL$16:$PC$16)-EN$12*INDEX($OF$1:$OK$19,16,MATCH(EN13,$OF$1:$OK$1,0))+EN9*SUMPRODUCT($OL$7:$PC$7,$OL$10:$PC$10)*SUMPRODUCT($OF$10:$OI$10,$OF$16:$OI$16)+SUMPRODUCT($OL$7:$PC$7,$OL$11:$PC$11)*SUMPRODUCT($OF$11:$OI$11,$OF$16:$OI$16),"")</f>
        <v/>
      </c>
      <c r="EO16" s="19" t="str">
        <f t="array" ref="EO16">IF(EO$7="1",SUM(EO$145:EO$147)/3.6-PRODUCT(EO9,INDEX($OL$1:$PC$19,16,MATCH(EO$2&amp;EO$6,INDEX($OL$1:$PC$19,2,)&amp;INDEX($OL$1:$PC$19,6,),0)))+EO9*SUMPRODUCT($OL$7:$PC$7,$OL$16:$PC$16)-EO$12*INDEX($OF$1:$OK$19,16,MATCH(EO13,$OF$1:$OK$1,0))+EO9*SUMPRODUCT($OL$7:$PC$7,$OL$10:$PC$10)*SUMPRODUCT($OF$10:$OI$10,$OF$16:$OI$16)+SUMPRODUCT($OL$7:$PC$7,$OL$11:$PC$11)*SUMPRODUCT($OF$11:$OI$11,$OF$16:$OI$16),"")</f>
        <v/>
      </c>
      <c r="EP16" s="19" t="str">
        <f t="array" ref="EP16">IF(EP$7="1",SUM(EP$145:EP$147)/3.6-PRODUCT(EP9,INDEX($OL$1:$PC$19,16,MATCH(EP$2&amp;EP$6,INDEX($OL$1:$PC$19,2,)&amp;INDEX($OL$1:$PC$19,6,),0)))+EP9*SUMPRODUCT($OL$7:$PC$7,$OL$16:$PC$16)-EP$12*INDEX($OF$1:$OK$19,16,MATCH(EP13,$OF$1:$OK$1,0))+EP9*SUMPRODUCT($OL$7:$PC$7,$OL$10:$PC$10)*SUMPRODUCT($OF$10:$OI$10,$OF$16:$OI$16)+SUMPRODUCT($OL$7:$PC$7,$OL$11:$PC$11)*SUMPRODUCT($OF$11:$OI$11,$OF$16:$OI$16),"")</f>
        <v/>
      </c>
      <c r="EQ16" s="19" t="str">
        <f t="array" ref="EQ16">IF(EQ$7="1",SUM(EQ$145:EQ$147)/3.6-PRODUCT(EQ9,INDEX($OL$1:$PC$19,16,MATCH(EQ$2&amp;EQ$6,INDEX($OL$1:$PC$19,2,)&amp;INDEX($OL$1:$PC$19,6,),0)))+EQ9*SUMPRODUCT($OL$7:$PC$7,$OL$16:$PC$16)-EQ$12*INDEX($OF$1:$OK$19,16,MATCH(EQ13,$OF$1:$OK$1,0))+EQ9*SUMPRODUCT($OL$7:$PC$7,$OL$10:$PC$10)*SUMPRODUCT($OF$10:$OI$10,$OF$16:$OI$16)+SUMPRODUCT($OL$7:$PC$7,$OL$11:$PC$11)*SUMPRODUCT($OF$11:$OI$11,$OF$16:$OI$16),"")</f>
        <v/>
      </c>
      <c r="ER16" s="19" t="str">
        <f t="array" ref="ER16">IF(ER$7="1",SUM(ER$145:ER$147)/3.6-PRODUCT(ER9,INDEX($OL$1:$PC$19,16,MATCH(ER$2&amp;ER$6,INDEX($OL$1:$PC$19,2,)&amp;INDEX($OL$1:$PC$19,6,),0)))+ER9*SUMPRODUCT($OL$7:$PC$7,$OL$16:$PC$16)-ER$12*INDEX($OF$1:$OK$19,16,MATCH(ER13,$OF$1:$OK$1,0))+ER9*SUMPRODUCT($OL$7:$PC$7,$OL$10:$PC$10)*SUMPRODUCT($OF$10:$OI$10,$OF$16:$OI$16)+SUMPRODUCT($OL$7:$PC$7,$OL$11:$PC$11)*SUMPRODUCT($OF$11:$OI$11,$OF$16:$OI$16),"")</f>
        <v/>
      </c>
      <c r="ES16" s="19" t="str">
        <f t="array" ref="ES16">IF(ES$7="1",SUM(ES$145:ES$147)/3.6-PRODUCT(ES9,INDEX($OL$1:$PC$19,16,MATCH(ES$2&amp;ES$6,INDEX($OL$1:$PC$19,2,)&amp;INDEX($OL$1:$PC$19,6,),0)))+ES9*SUMPRODUCT($OL$7:$PC$7,$OL$16:$PC$16)-ES$12*INDEX($OF$1:$OK$19,16,MATCH(ES13,$OF$1:$OK$1,0))+ES9*SUMPRODUCT($OL$7:$PC$7,$OL$10:$PC$10)*SUMPRODUCT($OF$10:$OI$10,$OF$16:$OI$16)+SUMPRODUCT($OL$7:$PC$7,$OL$11:$PC$11)*SUMPRODUCT($OF$11:$OI$11,$OF$16:$OI$16),"")</f>
        <v/>
      </c>
      <c r="ET16" s="19" t="str">
        <f t="array" ref="ET16">IF(ET$7="1",SUM(ET$145:ET$147)/3.6-PRODUCT(ET9,INDEX($OL$1:$PC$19,16,MATCH(ET$2&amp;ET$6,INDEX($OL$1:$PC$19,2,)&amp;INDEX($OL$1:$PC$19,6,),0)))+ET9*SUMPRODUCT($OL$7:$PC$7,$OL$16:$PC$16)-ET$12*INDEX($OF$1:$OK$19,16,MATCH(ET13,$OF$1:$OK$1,0))+ET9*SUMPRODUCT($OL$7:$PC$7,$OL$10:$PC$10)*SUMPRODUCT($OF$10:$OI$10,$OF$16:$OI$16)+SUMPRODUCT($OL$7:$PC$7,$OL$11:$PC$11)*SUMPRODUCT($OF$11:$OI$11,$OF$16:$OI$16),"")</f>
        <v/>
      </c>
      <c r="EU16" s="19" t="str">
        <f t="array" ref="EU16">IF(EU$7="1",SUM(EU$145:EU$147)/3.6-PRODUCT(EU9,INDEX($OL$1:$PC$19,16,MATCH(EU$2&amp;EU$6,INDEX($OL$1:$PC$19,2,)&amp;INDEX($OL$1:$PC$19,6,),0)))+EU9*SUMPRODUCT($OL$7:$PC$7,$OL$16:$PC$16)-EU$12*INDEX($OF$1:$OK$19,16,MATCH(EU13,$OF$1:$OK$1,0))+EU9*SUMPRODUCT($OL$7:$PC$7,$OL$10:$PC$10)*SUMPRODUCT($OF$10:$OI$10,$OF$16:$OI$16)+SUMPRODUCT($OL$7:$PC$7,$OL$11:$PC$11)*SUMPRODUCT($OF$11:$OI$11,$OF$16:$OI$16),"")</f>
        <v/>
      </c>
      <c r="EV16" s="19" t="str">
        <f t="array" ref="EV16">IF(EV$7="1",SUM(EV$145:EV$147)/3.6-PRODUCT(EV9,INDEX($OL$1:$PC$19,16,MATCH(EV$2&amp;EV$6,INDEX($OL$1:$PC$19,2,)&amp;INDEX($OL$1:$PC$19,6,),0)))+EV9*SUMPRODUCT($OL$7:$PC$7,$OL$16:$PC$16)-EV$12*INDEX($OF$1:$OK$19,16,MATCH(EV13,$OF$1:$OK$1,0))+EV9*SUMPRODUCT($OL$7:$PC$7,$OL$10:$PC$10)*SUMPRODUCT($OF$10:$OI$10,$OF$16:$OI$16)+SUMPRODUCT($OL$7:$PC$7,$OL$11:$PC$11)*SUMPRODUCT($OF$11:$OI$11,$OF$16:$OI$16),"")</f>
        <v/>
      </c>
      <c r="EW16" s="19" t="str">
        <f t="array" ref="EW16">IF(EW$7="1",SUM(EW$145:EW$147)/3.6-PRODUCT(EW9,INDEX($OL$1:$PC$19,16,MATCH(EW$2&amp;EW$6,INDEX($OL$1:$PC$19,2,)&amp;INDEX($OL$1:$PC$19,6,),0)))+EW9*SUMPRODUCT($OL$7:$PC$7,$OL$16:$PC$16)-EW$12*INDEX($OF$1:$OK$19,16,MATCH(EW13,$OF$1:$OK$1,0))+EW9*SUMPRODUCT($OL$7:$PC$7,$OL$10:$PC$10)*SUMPRODUCT($OF$10:$OI$10,$OF$16:$OI$16)+SUMPRODUCT($OL$7:$PC$7,$OL$11:$PC$11)*SUMPRODUCT($OF$11:$OI$11,$OF$16:$OI$16),"")</f>
        <v/>
      </c>
      <c r="EX16" s="19" t="str">
        <f t="array" ref="EX16">IF(EX$7="1",SUM(EX$145:EX$147)/3.6-PRODUCT(EX9,INDEX($OL$1:$PC$19,16,MATCH(EX$2&amp;EX$6,INDEX($OL$1:$PC$19,2,)&amp;INDEX($OL$1:$PC$19,6,),0)))+EX9*SUMPRODUCT($OL$7:$PC$7,$OL$16:$PC$16)-EX$12*INDEX($OF$1:$OK$19,16,MATCH(EX13,$OF$1:$OK$1,0))+EX9*SUMPRODUCT($OL$7:$PC$7,$OL$10:$PC$10)*SUMPRODUCT($OF$10:$OI$10,$OF$16:$OI$16)+SUMPRODUCT($OL$7:$PC$7,$OL$11:$PC$11)*SUMPRODUCT($OF$11:$OI$11,$OF$16:$OI$16),"")</f>
        <v/>
      </c>
      <c r="EY16" s="19" t="str">
        <f t="array" ref="EY16">IF(EY$7="1",SUM(EY$145:EY$147)/3.6-PRODUCT(EY9,INDEX($OL$1:$PC$19,16,MATCH(EY$2&amp;EY$6,INDEX($OL$1:$PC$19,2,)&amp;INDEX($OL$1:$PC$19,6,),0)))+EY9*SUMPRODUCT($OL$7:$PC$7,$OL$16:$PC$16)-EY$12*INDEX($OF$1:$OK$19,16,MATCH(EY13,$OF$1:$OK$1,0))+EY9*SUMPRODUCT($OL$7:$PC$7,$OL$10:$PC$10)*SUMPRODUCT($OF$10:$OI$10,$OF$16:$OI$16)+SUMPRODUCT($OL$7:$PC$7,$OL$11:$PC$11)*SUMPRODUCT($OF$11:$OI$11,$OF$16:$OI$16),"")</f>
        <v/>
      </c>
      <c r="EZ16" s="19" t="str">
        <f t="array" ref="EZ16">IF(EZ$7="1",SUM(EZ$145:EZ$147)/3.6-PRODUCT(EZ9,INDEX($OL$1:$PC$19,16,MATCH(EZ$2&amp;EZ$6,INDEX($OL$1:$PC$19,2,)&amp;INDEX($OL$1:$PC$19,6,),0)))+EZ9*SUMPRODUCT($OL$7:$PC$7,$OL$16:$PC$16)-EZ$12*INDEX($OF$1:$OK$19,16,MATCH(EZ13,$OF$1:$OK$1,0))+EZ9*SUMPRODUCT($OL$7:$PC$7,$OL$10:$PC$10)*SUMPRODUCT($OF$10:$OI$10,$OF$16:$OI$16)+SUMPRODUCT($OL$7:$PC$7,$OL$11:$PC$11)*SUMPRODUCT($OF$11:$OI$11,$OF$16:$OI$16),"")</f>
        <v/>
      </c>
      <c r="FA16" s="19" t="str">
        <f t="array" ref="FA16">IF(FA$7="1",SUM(FA$145:FA$147)/3.6-PRODUCT(FA9,INDEX($OL$1:$PC$19,16,MATCH(FA$2&amp;FA$6,INDEX($OL$1:$PC$19,2,)&amp;INDEX($OL$1:$PC$19,6,),0)))+FA9*SUMPRODUCT($OL$7:$PC$7,$OL$16:$PC$16)-FA$12*INDEX($OF$1:$OK$19,16,MATCH(FA13,$OF$1:$OK$1,0))+FA9*SUMPRODUCT($OL$7:$PC$7,$OL$10:$PC$10)*SUMPRODUCT($OF$10:$OI$10,$OF$16:$OI$16)+SUMPRODUCT($OL$7:$PC$7,$OL$11:$PC$11)*SUMPRODUCT($OF$11:$OI$11,$OF$16:$OI$16),"")</f>
        <v/>
      </c>
      <c r="FB16" s="19" t="str">
        <f t="array" ref="FB16">IF(FB$7="1",SUM(FB$145:FB$147)/3.6-PRODUCT(FB9,INDEX($OL$1:$PC$19,16,MATCH(FB$2&amp;FB$6,INDEX($OL$1:$PC$19,2,)&amp;INDEX($OL$1:$PC$19,6,),0)))+FB9*SUMPRODUCT($OL$7:$PC$7,$OL$16:$PC$16)-FB$12*INDEX($OF$1:$OK$19,16,MATCH(FB13,$OF$1:$OK$1,0))+FB9*SUMPRODUCT($OL$7:$PC$7,$OL$10:$PC$10)*SUMPRODUCT($OF$10:$OI$10,$OF$16:$OI$16)+SUMPRODUCT($OL$7:$PC$7,$OL$11:$PC$11)*SUMPRODUCT($OF$11:$OI$11,$OF$16:$OI$16),"")</f>
        <v/>
      </c>
      <c r="FC16" s="19" t="str">
        <f t="array" ref="FC16">IF(FC$7="1",SUM(FC$145:FC$147)/3.6-PRODUCT(FC9,INDEX($OL$1:$PC$19,16,MATCH(FC$2&amp;FC$6,INDEX($OL$1:$PC$19,2,)&amp;INDEX($OL$1:$PC$19,6,),0)))+FC9*SUMPRODUCT($OL$7:$PC$7,$OL$16:$PC$16)-FC$12*INDEX($OF$1:$OK$19,16,MATCH(FC13,$OF$1:$OK$1,0))+FC9*SUMPRODUCT($OL$7:$PC$7,$OL$10:$PC$10)*SUMPRODUCT($OF$10:$OI$10,$OF$16:$OI$16)+SUMPRODUCT($OL$7:$PC$7,$OL$11:$PC$11)*SUMPRODUCT($OF$11:$OI$11,$OF$16:$OI$16),"")</f>
        <v/>
      </c>
      <c r="FD16" s="19" t="str">
        <f t="array" ref="FD16">IF(FD$7="1",SUM(FD$145:FD$147)/3.6-PRODUCT(FD9,INDEX($OL$1:$PC$19,16,MATCH(FD$2&amp;FD$6,INDEX($OL$1:$PC$19,2,)&amp;INDEX($OL$1:$PC$19,6,),0)))+FD9*SUMPRODUCT($OL$7:$PC$7,$OL$16:$PC$16)-FD$12*INDEX($OF$1:$OK$19,16,MATCH(FD13,$OF$1:$OK$1,0))+FD9*SUMPRODUCT($OL$7:$PC$7,$OL$10:$PC$10)*SUMPRODUCT($OF$10:$OI$10,$OF$16:$OI$16)+SUMPRODUCT($OL$7:$PC$7,$OL$11:$PC$11)*SUMPRODUCT($OF$11:$OI$11,$OF$16:$OI$16),"")</f>
        <v/>
      </c>
      <c r="FE16" s="19" t="str">
        <f t="array" ref="FE16">IF(FE$7="1",SUM(FE$145:FE$147)/3.6-PRODUCT(FE9,INDEX($OL$1:$PC$19,16,MATCH(FE$2&amp;FE$6,INDEX($OL$1:$PC$19,2,)&amp;INDEX($OL$1:$PC$19,6,),0)))+FE9*SUMPRODUCT($OL$7:$PC$7,$OL$16:$PC$16)-FE$12*INDEX($OF$1:$OK$19,16,MATCH(FE13,$OF$1:$OK$1,0))+FE9*SUMPRODUCT($OL$7:$PC$7,$OL$10:$PC$10)*SUMPRODUCT($OF$10:$OI$10,$OF$16:$OI$16)+SUMPRODUCT($OL$7:$PC$7,$OL$11:$PC$11)*SUMPRODUCT($OF$11:$OI$11,$OF$16:$OI$16),"")</f>
        <v/>
      </c>
      <c r="FF16" s="19" t="str">
        <f t="array" ref="FF16">IF(FF$7="1",SUM(FF$145:FF$147)/3.6-PRODUCT(FF9,INDEX($OL$1:$PC$19,16,MATCH(FF$2&amp;FF$6,INDEX($OL$1:$PC$19,2,)&amp;INDEX($OL$1:$PC$19,6,),0)))+FF9*SUMPRODUCT($OL$7:$PC$7,$OL$16:$PC$16)-FF$12*INDEX($OF$1:$OK$19,16,MATCH(FF13,$OF$1:$OK$1,0))+FF9*SUMPRODUCT($OL$7:$PC$7,$OL$10:$PC$10)*SUMPRODUCT($OF$10:$OI$10,$OF$16:$OI$16)+SUMPRODUCT($OL$7:$PC$7,$OL$11:$PC$11)*SUMPRODUCT($OF$11:$OI$11,$OF$16:$OI$16),"")</f>
        <v/>
      </c>
      <c r="FG16" s="19" t="str">
        <f t="array" ref="FG16">IF(FG$7="1",SUM(FG$145:FG$147)/3.6-PRODUCT(FG9,INDEX($OL$1:$PC$19,16,MATCH(FG$2&amp;FG$6,INDEX($OL$1:$PC$19,2,)&amp;INDEX($OL$1:$PC$19,6,),0)))+FG9*SUMPRODUCT($OL$7:$PC$7,$OL$16:$PC$16)-FG$12*INDEX($OF$1:$OK$19,16,MATCH(FG13,$OF$1:$OK$1,0))+FG9*SUMPRODUCT($OL$7:$PC$7,$OL$10:$PC$10)*SUMPRODUCT($OF$10:$OI$10,$OF$16:$OI$16)+SUMPRODUCT($OL$7:$PC$7,$OL$11:$PC$11)*SUMPRODUCT($OF$11:$OI$11,$OF$16:$OI$16),"")</f>
        <v/>
      </c>
      <c r="FH16" s="19" t="str">
        <f t="array" ref="FH16">IF(FH$7="1",SUM(FH$145:FH$147)/3.6-PRODUCT(FH9,INDEX($OL$1:$PC$19,16,MATCH(FH$2&amp;FH$6,INDEX($OL$1:$PC$19,2,)&amp;INDEX($OL$1:$PC$19,6,),0)))+FH9*SUMPRODUCT($OL$7:$PC$7,$OL$16:$PC$16)-FH$12*INDEX($OF$1:$OK$19,16,MATCH(FH13,$OF$1:$OK$1,0))+FH9*SUMPRODUCT($OL$7:$PC$7,$OL$10:$PC$10)*SUMPRODUCT($OF$10:$OI$10,$OF$16:$OI$16)+SUMPRODUCT($OL$7:$PC$7,$OL$11:$PC$11)*SUMPRODUCT($OF$11:$OI$11,$OF$16:$OI$16),"")</f>
        <v/>
      </c>
      <c r="FI16" s="19" t="str">
        <f t="array" ref="FI16">IF(FI$7="1",SUM(FI$145:FI$147)/3.6-PRODUCT(FI9,INDEX($OL$1:$PC$19,16,MATCH(FI$2&amp;FI$6,INDEX($OL$1:$PC$19,2,)&amp;INDEX($OL$1:$PC$19,6,),0)))+FI9*SUMPRODUCT($OL$7:$PC$7,$OL$16:$PC$16)-FI$12*INDEX($OF$1:$OK$19,16,MATCH(FI13,$OF$1:$OK$1,0))+FI9*SUMPRODUCT($OL$7:$PC$7,$OL$10:$PC$10)*SUMPRODUCT($OF$10:$OI$10,$OF$16:$OI$16)+SUMPRODUCT($OL$7:$PC$7,$OL$11:$PC$11)*SUMPRODUCT($OF$11:$OI$11,$OF$16:$OI$16),"")</f>
        <v/>
      </c>
      <c r="FJ16" s="19" t="str">
        <f t="array" ref="FJ16">IF(FJ$7="1",SUM(FJ$145:FJ$147)/3.6-PRODUCT(FJ9,INDEX($OL$1:$PC$19,16,MATCH(FJ$2&amp;FJ$6,INDEX($OL$1:$PC$19,2,)&amp;INDEX($OL$1:$PC$19,6,),0)))+FJ9*SUMPRODUCT($OL$7:$PC$7,$OL$16:$PC$16)-FJ$12*INDEX($OF$1:$OK$19,16,MATCH(FJ13,$OF$1:$OK$1,0))+FJ9*SUMPRODUCT($OL$7:$PC$7,$OL$10:$PC$10)*SUMPRODUCT($OF$10:$OI$10,$OF$16:$OI$16)+SUMPRODUCT($OL$7:$PC$7,$OL$11:$PC$11)*SUMPRODUCT($OF$11:$OI$11,$OF$16:$OI$16),"")</f>
        <v/>
      </c>
      <c r="FK16" s="19" t="str">
        <f t="array" ref="FK16">IF(FK$7="1",SUM(FK$145:FK$147)/3.6-PRODUCT(FK9,INDEX($OL$1:$PC$19,16,MATCH(FK$2&amp;FK$6,INDEX($OL$1:$PC$19,2,)&amp;INDEX($OL$1:$PC$19,6,),0)))+FK9*SUMPRODUCT($OL$7:$PC$7,$OL$16:$PC$16)-FK$12*INDEX($OF$1:$OK$19,16,MATCH(FK13,$OF$1:$OK$1,0))+FK9*SUMPRODUCT($OL$7:$PC$7,$OL$10:$PC$10)*SUMPRODUCT($OF$10:$OI$10,$OF$16:$OI$16)+SUMPRODUCT($OL$7:$PC$7,$OL$11:$PC$11)*SUMPRODUCT($OF$11:$OI$11,$OF$16:$OI$16),"")</f>
        <v/>
      </c>
      <c r="FL16" s="19" t="str">
        <f t="array" ref="FL16">IF(FL$7="1",SUM(FL$145:FL$147)/3.6-PRODUCT(FL9,INDEX($OL$1:$PC$19,16,MATCH(FL$2&amp;FL$6,INDEX($OL$1:$PC$19,2,)&amp;INDEX($OL$1:$PC$19,6,),0)))+FL9*SUMPRODUCT($OL$7:$PC$7,$OL$16:$PC$16)-FL$12*INDEX($OF$1:$OK$19,16,MATCH(FL13,$OF$1:$OK$1,0))+FL9*SUMPRODUCT($OL$7:$PC$7,$OL$10:$PC$10)*SUMPRODUCT($OF$10:$OI$10,$OF$16:$OI$16)+SUMPRODUCT($OL$7:$PC$7,$OL$11:$PC$11)*SUMPRODUCT($OF$11:$OI$11,$OF$16:$OI$16),"")</f>
        <v/>
      </c>
      <c r="FM16" s="19" t="str">
        <f t="array" ref="FM16">IF(FM$7="1",SUM(FM$145:FM$147)/3.6-PRODUCT(FM9,INDEX($OL$1:$PC$19,16,MATCH(FM$2&amp;FM$6,INDEX($OL$1:$PC$19,2,)&amp;INDEX($OL$1:$PC$19,6,),0)))+FM9*SUMPRODUCT($OL$7:$PC$7,$OL$16:$PC$16)-FM$12*INDEX($OF$1:$OK$19,16,MATCH(FM13,$OF$1:$OK$1,0))+FM9*SUMPRODUCT($OL$7:$PC$7,$OL$10:$PC$10)*SUMPRODUCT($OF$10:$OI$10,$OF$16:$OI$16)+SUMPRODUCT($OL$7:$PC$7,$OL$11:$PC$11)*SUMPRODUCT($OF$11:$OI$11,$OF$16:$OI$16),"")</f>
        <v/>
      </c>
      <c r="FN16" s="19" t="str">
        <f t="array" ref="FN16">IF(FN$7="1",SUM(FN$145:FN$147)/3.6-PRODUCT(FN9,INDEX($OL$1:$PC$19,16,MATCH(FN$2&amp;FN$6,INDEX($OL$1:$PC$19,2,)&amp;INDEX($OL$1:$PC$19,6,),0)))+FN9*SUMPRODUCT($OL$7:$PC$7,$OL$16:$PC$16)-FN$12*INDEX($OF$1:$OK$19,16,MATCH(FN13,$OF$1:$OK$1,0))+FN9*SUMPRODUCT($OL$7:$PC$7,$OL$10:$PC$10)*SUMPRODUCT($OF$10:$OI$10,$OF$16:$OI$16)+SUMPRODUCT($OL$7:$PC$7,$OL$11:$PC$11)*SUMPRODUCT($OF$11:$OI$11,$OF$16:$OI$16),"")</f>
        <v/>
      </c>
      <c r="FO16" s="19" t="str">
        <f t="array" ref="FO16">IF(FO$7="1",SUM(FO$145:FO$147)/3.6-PRODUCT(FO9,INDEX($OL$1:$PC$19,16,MATCH(FO$2&amp;FO$6,INDEX($OL$1:$PC$19,2,)&amp;INDEX($OL$1:$PC$19,6,),0)))+FO9*SUMPRODUCT($OL$7:$PC$7,$OL$16:$PC$16)-FO$12*INDEX($OF$1:$OK$19,16,MATCH(FO13,$OF$1:$OK$1,0))+FO9*SUMPRODUCT($OL$7:$PC$7,$OL$10:$PC$10)*SUMPRODUCT($OF$10:$OI$10,$OF$16:$OI$16)+SUMPRODUCT($OL$7:$PC$7,$OL$11:$PC$11)*SUMPRODUCT($OF$11:$OI$11,$OF$16:$OI$16),"")</f>
        <v/>
      </c>
      <c r="FP16" s="19" t="str">
        <f t="array" ref="FP16">IF(FP$7="1",SUM(FP$145:FP$147)/3.6-PRODUCT(FP9,INDEX($OL$1:$PC$19,16,MATCH(FP$2&amp;FP$6,INDEX($OL$1:$PC$19,2,)&amp;INDEX($OL$1:$PC$19,6,),0)))+FP9*SUMPRODUCT($OL$7:$PC$7,$OL$16:$PC$16)-FP$12*INDEX($OF$1:$OK$19,16,MATCH(FP13,$OF$1:$OK$1,0))+FP9*SUMPRODUCT($OL$7:$PC$7,$OL$10:$PC$10)*SUMPRODUCT($OF$10:$OI$10,$OF$16:$OI$16)+SUMPRODUCT($OL$7:$PC$7,$OL$11:$PC$11)*SUMPRODUCT($OF$11:$OI$11,$OF$16:$OI$16),"")</f>
        <v/>
      </c>
      <c r="FQ16" s="19" t="str">
        <f t="array" ref="FQ16">IF(FQ$7="1",SUM(FQ$145:FQ$147)/3.6-PRODUCT(FQ9,INDEX($OL$1:$PC$19,16,MATCH(FQ$2&amp;FQ$6,INDEX($OL$1:$PC$19,2,)&amp;INDEX($OL$1:$PC$19,6,),0)))+FQ9*SUMPRODUCT($OL$7:$PC$7,$OL$16:$PC$16)-FQ$12*INDEX($OF$1:$OK$19,16,MATCH(FQ13,$OF$1:$OK$1,0))+FQ9*SUMPRODUCT($OL$7:$PC$7,$OL$10:$PC$10)*SUMPRODUCT($OF$10:$OI$10,$OF$16:$OI$16)+SUMPRODUCT($OL$7:$PC$7,$OL$11:$PC$11)*SUMPRODUCT($OF$11:$OI$11,$OF$16:$OI$16),"")</f>
        <v/>
      </c>
      <c r="FR16" s="19" t="str">
        <f t="array" ref="FR16">IF(FR$7="1",SUM(FR$145:FR$147)/3.6-PRODUCT(FR9,INDEX($OL$1:$PC$19,16,MATCH(FR$2&amp;FR$6,INDEX($OL$1:$PC$19,2,)&amp;INDEX($OL$1:$PC$19,6,),0)))+FR9*SUMPRODUCT($OL$7:$PC$7,$OL$16:$PC$16)-FR$12*INDEX($OF$1:$OK$19,16,MATCH(FR13,$OF$1:$OK$1,0))+FR9*SUMPRODUCT($OL$7:$PC$7,$OL$10:$PC$10)*SUMPRODUCT($OF$10:$OI$10,$OF$16:$OI$16)+SUMPRODUCT($OL$7:$PC$7,$OL$11:$PC$11)*SUMPRODUCT($OF$11:$OI$11,$OF$16:$OI$16),"")</f>
        <v/>
      </c>
      <c r="FS16" s="19" t="str">
        <f t="array" ref="FS16">IF(FS$7="1",SUM(FS$145:FS$147)/3.6-PRODUCT(FS9,INDEX($OL$1:$PC$19,16,MATCH(FS$2&amp;FS$6,INDEX($OL$1:$PC$19,2,)&amp;INDEX($OL$1:$PC$19,6,),0)))+FS9*SUMPRODUCT($OL$7:$PC$7,$OL$16:$PC$16)-FS$12*INDEX($OF$1:$OK$19,16,MATCH(FS13,$OF$1:$OK$1,0))+FS9*SUMPRODUCT($OL$7:$PC$7,$OL$10:$PC$10)*SUMPRODUCT($OF$10:$OI$10,$OF$16:$OI$16)+SUMPRODUCT($OL$7:$PC$7,$OL$11:$PC$11)*SUMPRODUCT($OF$11:$OI$11,$OF$16:$OI$16),"")</f>
        <v/>
      </c>
      <c r="FT16" s="19" t="str">
        <f t="array" ref="FT16">IF(FT$7="1",SUM(FT$145:FT$147)/3.6-PRODUCT(FT9,INDEX($OL$1:$PC$19,16,MATCH(FT$2&amp;FT$6,INDEX($OL$1:$PC$19,2,)&amp;INDEX($OL$1:$PC$19,6,),0)))+FT9*SUMPRODUCT($OL$7:$PC$7,$OL$16:$PC$16)-FT$12*INDEX($OF$1:$OK$19,16,MATCH(FT13,$OF$1:$OK$1,0))+FT9*SUMPRODUCT($OL$7:$PC$7,$OL$10:$PC$10)*SUMPRODUCT($OF$10:$OI$10,$OF$16:$OI$16)+SUMPRODUCT($OL$7:$PC$7,$OL$11:$PC$11)*SUMPRODUCT($OF$11:$OI$11,$OF$16:$OI$16),"")</f>
        <v/>
      </c>
      <c r="FU16" s="19" t="str">
        <f t="array" ref="FU16">IF(FU$7="1",SUM(FU$145:FU$147)/3.6-PRODUCT(FU9,INDEX($OL$1:$PC$19,16,MATCH(FU$2&amp;FU$6,INDEX($OL$1:$PC$19,2,)&amp;INDEX($OL$1:$PC$19,6,),0)))+FU9*SUMPRODUCT($OL$7:$PC$7,$OL$16:$PC$16)-FU$12*INDEX($OF$1:$OK$19,16,MATCH(FU13,$OF$1:$OK$1,0))+FU9*SUMPRODUCT($OL$7:$PC$7,$OL$10:$PC$10)*SUMPRODUCT($OF$10:$OI$10,$OF$16:$OI$16)+SUMPRODUCT($OL$7:$PC$7,$OL$11:$PC$11)*SUMPRODUCT($OF$11:$OI$11,$OF$16:$OI$16),"")</f>
        <v/>
      </c>
      <c r="FV16" s="19" t="str">
        <f t="array" ref="FV16">IF(FV$7="1",SUM(FV$145:FV$147)/3.6-PRODUCT(FV9,INDEX($OL$1:$PC$19,16,MATCH(FV$2&amp;FV$6,INDEX($OL$1:$PC$19,2,)&amp;INDEX($OL$1:$PC$19,6,),0)))+FV9*SUMPRODUCT($OL$7:$PC$7,$OL$16:$PC$16)-FV$12*INDEX($OF$1:$OK$19,16,MATCH(FV13,$OF$1:$OK$1,0))+FV9*SUMPRODUCT($OL$7:$PC$7,$OL$10:$PC$10)*SUMPRODUCT($OF$10:$OI$10,$OF$16:$OI$16)+SUMPRODUCT($OL$7:$PC$7,$OL$11:$PC$11)*SUMPRODUCT($OF$11:$OI$11,$OF$16:$OI$16),"")</f>
        <v/>
      </c>
      <c r="FW16" s="19" t="str">
        <f t="array" ref="FW16">IF(FW$7="1",SUM(FW$145:FW$147)/3.6-PRODUCT(FW9,INDEX($OL$1:$PC$19,16,MATCH(FW$2&amp;FW$6,INDEX($OL$1:$PC$19,2,)&amp;INDEX($OL$1:$PC$19,6,),0)))+FW9*SUMPRODUCT($OL$7:$PC$7,$OL$16:$PC$16)-FW$12*INDEX($OF$1:$OK$19,16,MATCH(FW13,$OF$1:$OK$1,0))+FW9*SUMPRODUCT($OL$7:$PC$7,$OL$10:$PC$10)*SUMPRODUCT($OF$10:$OI$10,$OF$16:$OI$16)+SUMPRODUCT($OL$7:$PC$7,$OL$11:$PC$11)*SUMPRODUCT($OF$11:$OI$11,$OF$16:$OI$16),"")</f>
        <v/>
      </c>
      <c r="FX16" s="19" t="str">
        <f t="array" ref="FX16">IF(FX$7="1",SUM(FX$145:FX$147)/3.6-PRODUCT(FX9,INDEX($OL$1:$PC$19,16,MATCH(FX$2&amp;FX$6,INDEX($OL$1:$PC$19,2,)&amp;INDEX($OL$1:$PC$19,6,),0)))+FX9*SUMPRODUCT($OL$7:$PC$7,$OL$16:$PC$16)-FX$12*INDEX($OF$1:$OK$19,16,MATCH(FX13,$OF$1:$OK$1,0))+FX9*SUMPRODUCT($OL$7:$PC$7,$OL$10:$PC$10)*SUMPRODUCT($OF$10:$OI$10,$OF$16:$OI$16)+SUMPRODUCT($OL$7:$PC$7,$OL$11:$PC$11)*SUMPRODUCT($OF$11:$OI$11,$OF$16:$OI$16),"")</f>
        <v/>
      </c>
      <c r="FY16" s="19" t="str">
        <f t="array" ref="FY16">IF(FY$7="1",SUM(FY$145:FY$147)/3.6-PRODUCT(FY9,INDEX($OL$1:$PC$19,16,MATCH(FY$2&amp;FY$6,INDEX($OL$1:$PC$19,2,)&amp;INDEX($OL$1:$PC$19,6,),0)))+FY9*SUMPRODUCT($OL$7:$PC$7,$OL$16:$PC$16)-FY$12*INDEX($OF$1:$OK$19,16,MATCH(FY13,$OF$1:$OK$1,0))+FY9*SUMPRODUCT($OL$7:$PC$7,$OL$10:$PC$10)*SUMPRODUCT($OF$10:$OI$10,$OF$16:$OI$16)+SUMPRODUCT($OL$7:$PC$7,$OL$11:$PC$11)*SUMPRODUCT($OF$11:$OI$11,$OF$16:$OI$16),"")</f>
        <v/>
      </c>
      <c r="FZ16" s="19" t="str">
        <f t="array" ref="FZ16">IF(FZ$7="1",SUM(FZ$145:FZ$147)/3.6-PRODUCT(FZ9,INDEX($OL$1:$PC$19,16,MATCH(FZ$2&amp;FZ$6,INDEX($OL$1:$PC$19,2,)&amp;INDEX($OL$1:$PC$19,6,),0)))+FZ9*SUMPRODUCT($OL$7:$PC$7,$OL$16:$PC$16)-FZ$12*INDEX($OF$1:$OK$19,16,MATCH(FZ13,$OF$1:$OK$1,0))+FZ9*SUMPRODUCT($OL$7:$PC$7,$OL$10:$PC$10)*SUMPRODUCT($OF$10:$OI$10,$OF$16:$OI$16)+SUMPRODUCT($OL$7:$PC$7,$OL$11:$PC$11)*SUMPRODUCT($OF$11:$OI$11,$OF$16:$OI$16),"")</f>
        <v/>
      </c>
      <c r="GA16" s="19" t="str">
        <f t="array" ref="GA16">IF(GA$7="1",SUM(GA$145:GA$147)/3.6-PRODUCT(GA9,INDEX($OL$1:$PC$19,16,MATCH(GA$2&amp;GA$6,INDEX($OL$1:$PC$19,2,)&amp;INDEX($OL$1:$PC$19,6,),0)))+GA9*SUMPRODUCT($OL$7:$PC$7,$OL$16:$PC$16)-GA$12*INDEX($OF$1:$OK$19,16,MATCH(GA13,$OF$1:$OK$1,0))+GA9*SUMPRODUCT($OL$7:$PC$7,$OL$10:$PC$10)*SUMPRODUCT($OF$10:$OI$10,$OF$16:$OI$16)+SUMPRODUCT($OL$7:$PC$7,$OL$11:$PC$11)*SUMPRODUCT($OF$11:$OI$11,$OF$16:$OI$16),"")</f>
        <v/>
      </c>
      <c r="GB16" s="19" t="str">
        <f t="array" ref="GB16">IF(GB$7="1",SUM(GB$145:GB$147)/3.6-PRODUCT(GB9,INDEX($OL$1:$PC$19,16,MATCH(GB$2&amp;GB$6,INDEX($OL$1:$PC$19,2,)&amp;INDEX($OL$1:$PC$19,6,),0)))+GB9*SUMPRODUCT($OL$7:$PC$7,$OL$16:$PC$16)-GB$12*INDEX($OF$1:$OK$19,16,MATCH(GB13,$OF$1:$OK$1,0))+GB9*SUMPRODUCT($OL$7:$PC$7,$OL$10:$PC$10)*SUMPRODUCT($OF$10:$OI$10,$OF$16:$OI$16)+SUMPRODUCT($OL$7:$PC$7,$OL$11:$PC$11)*SUMPRODUCT($OF$11:$OI$11,$OF$16:$OI$16),"")</f>
        <v/>
      </c>
      <c r="GC16" s="19" t="str">
        <f t="array" ref="GC16">IF(GC$7="1",SUM(GC$145:GC$147)/3.6-PRODUCT(GC9,INDEX($OL$1:$PC$19,16,MATCH(GC$2&amp;GC$6,INDEX($OL$1:$PC$19,2,)&amp;INDEX($OL$1:$PC$19,6,),0)))+GC9*SUMPRODUCT($OL$7:$PC$7,$OL$16:$PC$16)-GC$12*INDEX($OF$1:$OK$19,16,MATCH(GC13,$OF$1:$OK$1,0))+GC9*SUMPRODUCT($OL$7:$PC$7,$OL$10:$PC$10)*SUMPRODUCT($OF$10:$OI$10,$OF$16:$OI$16)+SUMPRODUCT($OL$7:$PC$7,$OL$11:$PC$11)*SUMPRODUCT($OF$11:$OI$11,$OF$16:$OI$16),"")</f>
        <v/>
      </c>
      <c r="GD16" s="19" t="str">
        <f t="array" ref="GD16">IF(GD$7="1",SUM(GD$145:GD$147)/3.6-PRODUCT(GD9,INDEX($OL$1:$PC$19,16,MATCH(GD$2&amp;GD$6,INDEX($OL$1:$PC$19,2,)&amp;INDEX($OL$1:$PC$19,6,),0)))+GD9*SUMPRODUCT($OL$7:$PC$7,$OL$16:$PC$16)-GD$12*INDEX($OF$1:$OK$19,16,MATCH(GD13,$OF$1:$OK$1,0))+GD9*SUMPRODUCT($OL$7:$PC$7,$OL$10:$PC$10)*SUMPRODUCT($OF$10:$OI$10,$OF$16:$OI$16)+SUMPRODUCT($OL$7:$PC$7,$OL$11:$PC$11)*SUMPRODUCT($OF$11:$OI$11,$OF$16:$OI$16),"")</f>
        <v/>
      </c>
      <c r="GE16" s="19" t="str">
        <f t="array" ref="GE16">IF(GE$7="1",SUM(GE$145:GE$147)/3.6-PRODUCT(GE9,INDEX($OL$1:$PC$19,16,MATCH(GE$2&amp;GE$6,INDEX($OL$1:$PC$19,2,)&amp;INDEX($OL$1:$PC$19,6,),0)))+GE9*SUMPRODUCT($OL$7:$PC$7,$OL$16:$PC$16)-GE$12*INDEX($OF$1:$OK$19,16,MATCH(GE13,$OF$1:$OK$1,0))+GE9*SUMPRODUCT($OL$7:$PC$7,$OL$10:$PC$10)*SUMPRODUCT($OF$10:$OI$10,$OF$16:$OI$16)+SUMPRODUCT($OL$7:$PC$7,$OL$11:$PC$11)*SUMPRODUCT($OF$11:$OI$11,$OF$16:$OI$16),"")</f>
        <v/>
      </c>
      <c r="GF16" s="19" t="str">
        <f t="array" ref="GF16">IF(GF$7="1",SUM(GF$145:GF$147)/3.6-PRODUCT(GF9,INDEX($OL$1:$PC$19,16,MATCH(GF$2&amp;GF$6,INDEX($OL$1:$PC$19,2,)&amp;INDEX($OL$1:$PC$19,6,),0)))+GF9*SUMPRODUCT($OL$7:$PC$7,$OL$16:$PC$16)-GF$12*INDEX($OF$1:$OK$19,16,MATCH(GF13,$OF$1:$OK$1,0))+GF9*SUMPRODUCT($OL$7:$PC$7,$OL$10:$PC$10)*SUMPRODUCT($OF$10:$OI$10,$OF$16:$OI$16)+SUMPRODUCT($OL$7:$PC$7,$OL$11:$PC$11)*SUMPRODUCT($OF$11:$OI$11,$OF$16:$OI$16),"")</f>
        <v/>
      </c>
      <c r="GG16" s="19" t="str">
        <f t="array" ref="GG16">IF(GG$7="1",SUM(GG$145:GG$147)/3.6-PRODUCT(GG9,INDEX($OL$1:$PC$19,16,MATCH(GG$2&amp;GG$6,INDEX($OL$1:$PC$19,2,)&amp;INDEX($OL$1:$PC$19,6,),0)))+GG9*SUMPRODUCT($OL$7:$PC$7,$OL$16:$PC$16)-GG$12*INDEX($OF$1:$OK$19,16,MATCH(GG13,$OF$1:$OK$1,0))+GG9*SUMPRODUCT($OL$7:$PC$7,$OL$10:$PC$10)*SUMPRODUCT($OF$10:$OI$10,$OF$16:$OI$16)+SUMPRODUCT($OL$7:$PC$7,$OL$11:$PC$11)*SUMPRODUCT($OF$11:$OI$11,$OF$16:$OI$16),"")</f>
        <v/>
      </c>
      <c r="GH16" s="19" t="str">
        <f t="array" ref="GH16">IF(GH$7="1",SUM(GH$145:GH$147)/3.6-PRODUCT(GH9,INDEX($OL$1:$PC$19,16,MATCH(GH$2&amp;GH$6,INDEX($OL$1:$PC$19,2,)&amp;INDEX($OL$1:$PC$19,6,),0)))+GH9*SUMPRODUCT($OL$7:$PC$7,$OL$16:$PC$16)-GH$12*INDEX($OF$1:$OK$19,16,MATCH(GH13,$OF$1:$OK$1,0))+GH9*SUMPRODUCT($OL$7:$PC$7,$OL$10:$PC$10)*SUMPRODUCT($OF$10:$OI$10,$OF$16:$OI$16)+SUMPRODUCT($OL$7:$PC$7,$OL$11:$PC$11)*SUMPRODUCT($OF$11:$OI$11,$OF$16:$OI$16),"")</f>
        <v/>
      </c>
      <c r="GI16" s="19" t="str">
        <f t="array" ref="GI16">IF(GI$7="1",SUM(GI$145:GI$147)/3.6-PRODUCT(GI9,INDEX($OL$1:$PC$19,16,MATCH(GI$2&amp;GI$6,INDEX($OL$1:$PC$19,2,)&amp;INDEX($OL$1:$PC$19,6,),0)))+GI9*SUMPRODUCT($OL$7:$PC$7,$OL$16:$PC$16)-GI$12*INDEX($OF$1:$OK$19,16,MATCH(GI13,$OF$1:$OK$1,0))+GI9*SUMPRODUCT($OL$7:$PC$7,$OL$10:$PC$10)*SUMPRODUCT($OF$10:$OI$10,$OF$16:$OI$16)+SUMPRODUCT($OL$7:$PC$7,$OL$11:$PC$11)*SUMPRODUCT($OF$11:$OI$11,$OF$16:$OI$16),"")</f>
        <v/>
      </c>
      <c r="GJ16" s="19" t="str">
        <f t="array" ref="GJ16">IF(GJ$7="1",SUM(GJ$145:GJ$147)/3.6-PRODUCT(GJ9,INDEX($OL$1:$PC$19,16,MATCH(GJ$2&amp;GJ$6,INDEX($OL$1:$PC$19,2,)&amp;INDEX($OL$1:$PC$19,6,),0)))+GJ9*SUMPRODUCT($OL$7:$PC$7,$OL$16:$PC$16)-GJ$12*INDEX($OF$1:$OK$19,16,MATCH(GJ13,$OF$1:$OK$1,0))+GJ9*SUMPRODUCT($OL$7:$PC$7,$OL$10:$PC$10)*SUMPRODUCT($OF$10:$OI$10,$OF$16:$OI$16)+SUMPRODUCT($OL$7:$PC$7,$OL$11:$PC$11)*SUMPRODUCT($OF$11:$OI$11,$OF$16:$OI$16),"")</f>
        <v/>
      </c>
      <c r="GK16" s="19" t="str">
        <f t="array" ref="GK16">IF(GK$7="1",SUM(GK$145:GK$147)/3.6-PRODUCT(GK9,INDEX($OL$1:$PC$19,16,MATCH(GK$2&amp;GK$6,INDEX($OL$1:$PC$19,2,)&amp;INDEX($OL$1:$PC$19,6,),0)))+GK9*SUMPRODUCT($OL$7:$PC$7,$OL$16:$PC$16)-GK$12*INDEX($OF$1:$OK$19,16,MATCH(GK13,$OF$1:$OK$1,0))+GK9*SUMPRODUCT($OL$7:$PC$7,$OL$10:$PC$10)*SUMPRODUCT($OF$10:$OI$10,$OF$16:$OI$16)+SUMPRODUCT($OL$7:$PC$7,$OL$11:$PC$11)*SUMPRODUCT($OF$11:$OI$11,$OF$16:$OI$16),"")</f>
        <v/>
      </c>
      <c r="GL16" s="19" t="str">
        <f t="array" ref="GL16">IF(GL$7="1",SUM(GL$145:GL$147)/3.6-PRODUCT(GL9,INDEX($OL$1:$PC$19,16,MATCH(GL$2&amp;GL$6,INDEX($OL$1:$PC$19,2,)&amp;INDEX($OL$1:$PC$19,6,),0)))+GL9*SUMPRODUCT($OL$7:$PC$7,$OL$16:$PC$16)-GL$12*INDEX($OF$1:$OK$19,16,MATCH(GL13,$OF$1:$OK$1,0))+GL9*SUMPRODUCT($OL$7:$PC$7,$OL$10:$PC$10)*SUMPRODUCT($OF$10:$OI$10,$OF$16:$OI$16)+SUMPRODUCT($OL$7:$PC$7,$OL$11:$PC$11)*SUMPRODUCT($OF$11:$OI$11,$OF$16:$OI$16),"")</f>
        <v/>
      </c>
      <c r="GM16" s="19" t="str">
        <f t="array" ref="GM16">IF(GM$7="1",SUM(GM$145:GM$147)/3.6-PRODUCT(GM9,INDEX($OL$1:$PC$19,16,MATCH(GM$2&amp;GM$6,INDEX($OL$1:$PC$19,2,)&amp;INDEX($OL$1:$PC$19,6,),0)))+GM9*SUMPRODUCT($OL$7:$PC$7,$OL$16:$PC$16)-GM$12*INDEX($OF$1:$OK$19,16,MATCH(GM13,$OF$1:$OK$1,0))+GM9*SUMPRODUCT($OL$7:$PC$7,$OL$10:$PC$10)*SUMPRODUCT($OF$10:$OI$10,$OF$16:$OI$16)+SUMPRODUCT($OL$7:$PC$7,$OL$11:$PC$11)*SUMPRODUCT($OF$11:$OI$11,$OF$16:$OI$16),"")</f>
        <v/>
      </c>
      <c r="GN16" s="19" t="str">
        <f t="array" ref="GN16">IF(GN$7="1",SUM(GN$145:GN$147)/3.6-PRODUCT(GN9,INDEX($OL$1:$PC$19,16,MATCH(GN$2&amp;GN$6,INDEX($OL$1:$PC$19,2,)&amp;INDEX($OL$1:$PC$19,6,),0)))+GN9*SUMPRODUCT($OL$7:$PC$7,$OL$16:$PC$16)-GN$12*INDEX($OF$1:$OK$19,16,MATCH(GN13,$OF$1:$OK$1,0))+GN9*SUMPRODUCT($OL$7:$PC$7,$OL$10:$PC$10)*SUMPRODUCT($OF$10:$OI$10,$OF$16:$OI$16)+SUMPRODUCT($OL$7:$PC$7,$OL$11:$PC$11)*SUMPRODUCT($OF$11:$OI$11,$OF$16:$OI$16),"")</f>
        <v/>
      </c>
      <c r="GO16" s="19" t="str">
        <f t="array" ref="GO16">IF(GO$7="1",SUM(GO$145:GO$147)/3.6-PRODUCT(GO9,INDEX($OL$1:$PC$19,16,MATCH(GO$2&amp;GO$6,INDEX($OL$1:$PC$19,2,)&amp;INDEX($OL$1:$PC$19,6,),0)))+GO9*SUMPRODUCT($OL$7:$PC$7,$OL$16:$PC$16)-GO$12*INDEX($OF$1:$OK$19,16,MATCH(GO13,$OF$1:$OK$1,0))+GO9*SUMPRODUCT($OL$7:$PC$7,$OL$10:$PC$10)*SUMPRODUCT($OF$10:$OI$10,$OF$16:$OI$16)+SUMPRODUCT($OL$7:$PC$7,$OL$11:$PC$11)*SUMPRODUCT($OF$11:$OI$11,$OF$16:$OI$16),"")</f>
        <v/>
      </c>
      <c r="GP16" s="19" t="str">
        <f t="array" ref="GP16">IF(GP$7="1",SUM(GP$145:GP$147)/3.6-PRODUCT(GP9,INDEX($OL$1:$PC$19,16,MATCH(GP$2&amp;GP$6,INDEX($OL$1:$PC$19,2,)&amp;INDEX($OL$1:$PC$19,6,),0)))+GP9*SUMPRODUCT($OL$7:$PC$7,$OL$16:$PC$16)-GP$12*INDEX($OF$1:$OK$19,16,MATCH(GP13,$OF$1:$OK$1,0))+GP9*SUMPRODUCT($OL$7:$PC$7,$OL$10:$PC$10)*SUMPRODUCT($OF$10:$OI$10,$OF$16:$OI$16)+SUMPRODUCT($OL$7:$PC$7,$OL$11:$PC$11)*SUMPRODUCT($OF$11:$OI$11,$OF$16:$OI$16),"")</f>
        <v/>
      </c>
      <c r="GQ16" s="19" t="str">
        <f t="array" ref="GQ16">IF(GQ$7="1",SUM(GQ$145:GQ$147)/3.6-PRODUCT(GQ9,INDEX($OL$1:$PC$19,16,MATCH(GQ$2&amp;GQ$6,INDEX($OL$1:$PC$19,2,)&amp;INDEX($OL$1:$PC$19,6,),0)))+GQ9*SUMPRODUCT($OL$7:$PC$7,$OL$16:$PC$16)-GQ$12*INDEX($OF$1:$OK$19,16,MATCH(GQ13,$OF$1:$OK$1,0))+GQ9*SUMPRODUCT($OL$7:$PC$7,$OL$10:$PC$10)*SUMPRODUCT($OF$10:$OI$10,$OF$16:$OI$16)+SUMPRODUCT($OL$7:$PC$7,$OL$11:$PC$11)*SUMPRODUCT($OF$11:$OI$11,$OF$16:$OI$16),"")</f>
        <v/>
      </c>
      <c r="GR16" s="19" t="str">
        <f t="array" ref="GR16">IF(GR$7="1",SUM(GR$145:GR$147)/3.6-PRODUCT(GR9,INDEX($OL$1:$PC$19,16,MATCH(GR$2&amp;GR$6,INDEX($OL$1:$PC$19,2,)&amp;INDEX($OL$1:$PC$19,6,),0)))+GR9*SUMPRODUCT($OL$7:$PC$7,$OL$16:$PC$16)-GR$12*INDEX($OF$1:$OK$19,16,MATCH(GR13,$OF$1:$OK$1,0))+GR9*SUMPRODUCT($OL$7:$PC$7,$OL$10:$PC$10)*SUMPRODUCT($OF$10:$OI$10,$OF$16:$OI$16)+SUMPRODUCT($OL$7:$PC$7,$OL$11:$PC$11)*SUMPRODUCT($OF$11:$OI$11,$OF$16:$OI$16),"")</f>
        <v/>
      </c>
      <c r="GS16" s="19" t="str">
        <f t="array" ref="GS16">IF(GS$7="1",SUM(GS$145:GS$147)/3.6-PRODUCT(GS9,INDEX($OL$1:$PC$19,16,MATCH(GS$2&amp;GS$6,INDEX($OL$1:$PC$19,2,)&amp;INDEX($OL$1:$PC$19,6,),0)))+GS9*SUMPRODUCT($OL$7:$PC$7,$OL$16:$PC$16)-GS$12*INDEX($OF$1:$OK$19,16,MATCH(GS13,$OF$1:$OK$1,0))+GS9*SUMPRODUCT($OL$7:$PC$7,$OL$10:$PC$10)*SUMPRODUCT($OF$10:$OI$10,$OF$16:$OI$16)+SUMPRODUCT($OL$7:$PC$7,$OL$11:$PC$11)*SUMPRODUCT($OF$11:$OI$11,$OF$16:$OI$16),"")</f>
        <v/>
      </c>
      <c r="GT16" s="19" t="str">
        <f t="array" ref="GT16">IF(GT$7="1",SUM(GT$145:GT$147)/3.6-PRODUCT(GT9,INDEX($OL$1:$PC$19,16,MATCH(GT$2&amp;GT$6,INDEX($OL$1:$PC$19,2,)&amp;INDEX($OL$1:$PC$19,6,),0)))+GT9*SUMPRODUCT($OL$7:$PC$7,$OL$16:$PC$16)-GT$12*INDEX($OF$1:$OK$19,16,MATCH(GT13,$OF$1:$OK$1,0))+GT9*SUMPRODUCT($OL$7:$PC$7,$OL$10:$PC$10)*SUMPRODUCT($OF$10:$OI$10,$OF$16:$OI$16)+SUMPRODUCT($OL$7:$PC$7,$OL$11:$PC$11)*SUMPRODUCT($OF$11:$OI$11,$OF$16:$OI$16),"")</f>
        <v/>
      </c>
      <c r="GU16" s="19" t="str">
        <f t="array" ref="GU16">IF(GU$7="1",SUM(GU$145:GU$147)/3.6-PRODUCT(GU9,INDEX($OL$1:$PC$19,16,MATCH(GU$2&amp;GU$6,INDEX($OL$1:$PC$19,2,)&amp;INDEX($OL$1:$PC$19,6,),0)))+GU9*SUMPRODUCT($OL$7:$PC$7,$OL$16:$PC$16)-GU$12*INDEX($OF$1:$OK$19,16,MATCH(GU13,$OF$1:$OK$1,0))+GU9*SUMPRODUCT($OL$7:$PC$7,$OL$10:$PC$10)*SUMPRODUCT($OF$10:$OI$10,$OF$16:$OI$16)+SUMPRODUCT($OL$7:$PC$7,$OL$11:$PC$11)*SUMPRODUCT($OF$11:$OI$11,$OF$16:$OI$16),"")</f>
        <v/>
      </c>
      <c r="GV16" s="19" t="str">
        <f t="array" ref="GV16">IF(GV$7="1",SUM(GV$145:GV$147)/3.6-PRODUCT(GV9,INDEX($OL$1:$PC$19,16,MATCH(GV$2&amp;GV$6,INDEX($OL$1:$PC$19,2,)&amp;INDEX($OL$1:$PC$19,6,),0)))+GV9*SUMPRODUCT($OL$7:$PC$7,$OL$16:$PC$16)-GV$12*INDEX($OF$1:$OK$19,16,MATCH(GV13,$OF$1:$OK$1,0))+GV9*SUMPRODUCT($OL$7:$PC$7,$OL$10:$PC$10)*SUMPRODUCT($OF$10:$OI$10,$OF$16:$OI$16)+SUMPRODUCT($OL$7:$PC$7,$OL$11:$PC$11)*SUMPRODUCT($OF$11:$OI$11,$OF$16:$OI$16),"")</f>
        <v/>
      </c>
      <c r="GW16" s="19" t="str">
        <f t="array" ref="GW16">IF(GW$7="1",SUM(GW$145:GW$147)/3.6-PRODUCT(GW9,INDEX($OL$1:$PC$19,16,MATCH(GW$2&amp;GW$6,INDEX($OL$1:$PC$19,2,)&amp;INDEX($OL$1:$PC$19,6,),0)))+GW9*SUMPRODUCT($OL$7:$PC$7,$OL$16:$PC$16)-GW$12*INDEX($OF$1:$OK$19,16,MATCH(GW13,$OF$1:$OK$1,0))+GW9*SUMPRODUCT($OL$7:$PC$7,$OL$10:$PC$10)*SUMPRODUCT($OF$10:$OI$10,$OF$16:$OI$16)+SUMPRODUCT($OL$7:$PC$7,$OL$11:$PC$11)*SUMPRODUCT($OF$11:$OI$11,$OF$16:$OI$16),"")</f>
        <v/>
      </c>
      <c r="GX16" s="19" t="str">
        <f t="array" ref="GX16">IF(GX$7="1",SUM(GX$145:GX$147)/3.6-PRODUCT(GX9,INDEX($OL$1:$PC$19,16,MATCH(GX$2&amp;GX$6,INDEX($OL$1:$PC$19,2,)&amp;INDEX($OL$1:$PC$19,6,),0)))+GX9*SUMPRODUCT($OL$7:$PC$7,$OL$16:$PC$16)-GX$12*INDEX($OF$1:$OK$19,16,MATCH(GX13,$OF$1:$OK$1,0))+GX9*SUMPRODUCT($OL$7:$PC$7,$OL$10:$PC$10)*SUMPRODUCT($OF$10:$OI$10,$OF$16:$OI$16)+SUMPRODUCT($OL$7:$PC$7,$OL$11:$PC$11)*SUMPRODUCT($OF$11:$OI$11,$OF$16:$OI$16),"")</f>
        <v/>
      </c>
      <c r="GY16" s="19" t="str">
        <f t="array" ref="GY16">IF(GY$7="1",SUM(GY$145:GY$147)/3.6-PRODUCT(GY9,INDEX($OL$1:$PC$19,16,MATCH(GY$2&amp;GY$6,INDEX($OL$1:$PC$19,2,)&amp;INDEX($OL$1:$PC$19,6,),0)))+GY9*SUMPRODUCT($OL$7:$PC$7,$OL$16:$PC$16)-GY$12*INDEX($OF$1:$OK$19,16,MATCH(GY13,$OF$1:$OK$1,0))+GY9*SUMPRODUCT($OL$7:$PC$7,$OL$10:$PC$10)*SUMPRODUCT($OF$10:$OI$10,$OF$16:$OI$16)+SUMPRODUCT($OL$7:$PC$7,$OL$11:$PC$11)*SUMPRODUCT($OF$11:$OI$11,$OF$16:$OI$16),"")</f>
        <v/>
      </c>
      <c r="GZ16" s="19" t="str">
        <f t="array" ref="GZ16">IF(GZ$7="1",SUM(GZ$145:GZ$147)/3.6-PRODUCT(GZ9,INDEX($OL$1:$PC$19,16,MATCH(GZ$2&amp;GZ$6,INDEX($OL$1:$PC$19,2,)&amp;INDEX($OL$1:$PC$19,6,),0)))+GZ9*SUMPRODUCT($OL$7:$PC$7,$OL$16:$PC$16)-GZ$12*INDEX($OF$1:$OK$19,16,MATCH(GZ13,$OF$1:$OK$1,0))+GZ9*SUMPRODUCT($OL$7:$PC$7,$OL$10:$PC$10)*SUMPRODUCT($OF$10:$OI$10,$OF$16:$OI$16)+SUMPRODUCT($OL$7:$PC$7,$OL$11:$PC$11)*SUMPRODUCT($OF$11:$OI$11,$OF$16:$OI$16),"")</f>
        <v/>
      </c>
      <c r="HA16" s="19" t="str">
        <f t="array" ref="HA16">IF(HA$7="1",SUM(HA$145:HA$147)/3.6-PRODUCT(HA9,INDEX($OL$1:$PC$19,16,MATCH(HA$2&amp;HA$6,INDEX($OL$1:$PC$19,2,)&amp;INDEX($OL$1:$PC$19,6,),0)))+HA9*SUMPRODUCT($OL$7:$PC$7,$OL$16:$PC$16)-HA$12*INDEX($OF$1:$OK$19,16,MATCH(HA13,$OF$1:$OK$1,0))+HA9*SUMPRODUCT($OL$7:$PC$7,$OL$10:$PC$10)*SUMPRODUCT($OF$10:$OI$10,$OF$16:$OI$16)+SUMPRODUCT($OL$7:$PC$7,$OL$11:$PC$11)*SUMPRODUCT($OF$11:$OI$11,$OF$16:$OI$16),"")</f>
        <v/>
      </c>
      <c r="HB16" s="19" t="str">
        <f t="array" ref="HB16">IF(HB$7="1",SUM(HB$145:HB$147)/3.6-PRODUCT(HB9,INDEX($OL$1:$PC$19,16,MATCH(HB$2&amp;HB$6,INDEX($OL$1:$PC$19,2,)&amp;INDEX($OL$1:$PC$19,6,),0)))+HB9*SUMPRODUCT($OL$7:$PC$7,$OL$16:$PC$16)-HB$12*INDEX($OF$1:$OK$19,16,MATCH(HB13,$OF$1:$OK$1,0))+HB9*SUMPRODUCT($OL$7:$PC$7,$OL$10:$PC$10)*SUMPRODUCT($OF$10:$OI$10,$OF$16:$OI$16)+SUMPRODUCT($OL$7:$PC$7,$OL$11:$PC$11)*SUMPRODUCT($OF$11:$OI$11,$OF$16:$OI$16),"")</f>
        <v/>
      </c>
      <c r="HC16" s="19" t="str">
        <f t="array" ref="HC16">IF(HC$7="1",SUM(HC$145:HC$147)/3.6-PRODUCT(HC9,INDEX($OL$1:$PC$19,16,MATCH(HC$2&amp;HC$6,INDEX($OL$1:$PC$19,2,)&amp;INDEX($OL$1:$PC$19,6,),0)))+HC9*SUMPRODUCT($OL$7:$PC$7,$OL$16:$PC$16)-HC$12*INDEX($OF$1:$OK$19,16,MATCH(HC13,$OF$1:$OK$1,0))+HC9*SUMPRODUCT($OL$7:$PC$7,$OL$10:$PC$10)*SUMPRODUCT($OF$10:$OI$10,$OF$16:$OI$16)+SUMPRODUCT($OL$7:$PC$7,$OL$11:$PC$11)*SUMPRODUCT($OF$11:$OI$11,$OF$16:$OI$16),"")</f>
        <v/>
      </c>
      <c r="HD16" s="19" t="str">
        <f t="array" ref="HD16">IF(HD$7="1",SUM(HD$145:HD$147)/3.6-PRODUCT(HD9,INDEX($OL$1:$PC$19,16,MATCH(HD$2&amp;HD$6,INDEX($OL$1:$PC$19,2,)&amp;INDEX($OL$1:$PC$19,6,),0)))+HD9*SUMPRODUCT($OL$7:$PC$7,$OL$16:$PC$16)-HD$12*INDEX($OF$1:$OK$19,16,MATCH(HD13,$OF$1:$OK$1,0))+HD9*SUMPRODUCT($OL$7:$PC$7,$OL$10:$PC$10)*SUMPRODUCT($OF$10:$OI$10,$OF$16:$OI$16)+SUMPRODUCT($OL$7:$PC$7,$OL$11:$PC$11)*SUMPRODUCT($OF$11:$OI$11,$OF$16:$OI$16),"")</f>
        <v/>
      </c>
      <c r="HE16" s="19" t="str">
        <f t="array" ref="HE16">IF(HE$7="1",SUM(HE$145:HE$147)/3.6-PRODUCT(HE9,INDEX($OL$1:$PC$19,16,MATCH(HE$2&amp;HE$6,INDEX($OL$1:$PC$19,2,)&amp;INDEX($OL$1:$PC$19,6,),0)))+HE9*SUMPRODUCT($OL$7:$PC$7,$OL$16:$PC$16)-HE$12*INDEX($OF$1:$OK$19,16,MATCH(HE13,$OF$1:$OK$1,0))+HE9*SUMPRODUCT($OL$7:$PC$7,$OL$10:$PC$10)*SUMPRODUCT($OF$10:$OI$10,$OF$16:$OI$16)+SUMPRODUCT($OL$7:$PC$7,$OL$11:$PC$11)*SUMPRODUCT($OF$11:$OI$11,$OF$16:$OI$16),"")</f>
        <v/>
      </c>
      <c r="HF16" s="19" t="str">
        <f t="array" ref="HF16">IF(HF$7="1",SUM(HF$145:HF$147)/3.6-PRODUCT(HF9,INDEX($OL$1:$PC$19,16,MATCH(HF$2&amp;HF$6,INDEX($OL$1:$PC$19,2,)&amp;INDEX($OL$1:$PC$19,6,),0)))+HF9*SUMPRODUCT($OL$7:$PC$7,$OL$16:$PC$16)-HF$12*INDEX($OF$1:$OK$19,16,MATCH(HF13,$OF$1:$OK$1,0))+HF9*SUMPRODUCT($OL$7:$PC$7,$OL$10:$PC$10)*SUMPRODUCT($OF$10:$OI$10,$OF$16:$OI$16)+SUMPRODUCT($OL$7:$PC$7,$OL$11:$PC$11)*SUMPRODUCT($OF$11:$OI$11,$OF$16:$OI$16),"")</f>
        <v/>
      </c>
      <c r="HG16" s="19" t="str">
        <f t="array" ref="HG16">IF(HG$7="1",SUM(HG$145:HG$147)/3.6-PRODUCT(HG9,INDEX($OL$1:$PC$19,16,MATCH(HG$2&amp;HG$6,INDEX($OL$1:$PC$19,2,)&amp;INDEX($OL$1:$PC$19,6,),0)))+HG9*SUMPRODUCT($OL$7:$PC$7,$OL$16:$PC$16)-HG$12*INDEX($OF$1:$OK$19,16,MATCH(HG13,$OF$1:$OK$1,0))+HG9*SUMPRODUCT($OL$7:$PC$7,$OL$10:$PC$10)*SUMPRODUCT($OF$10:$OI$10,$OF$16:$OI$16)+SUMPRODUCT($OL$7:$PC$7,$OL$11:$PC$11)*SUMPRODUCT($OF$11:$OI$11,$OF$16:$OI$16),"")</f>
        <v/>
      </c>
      <c r="HH16" s="19" t="str">
        <f t="array" ref="HH16">IF(HH$7="1",SUM(HH$145:HH$147)/3.6-PRODUCT(HH9,INDEX($OL$1:$PC$19,16,MATCH(HH$2&amp;HH$6,INDEX($OL$1:$PC$19,2,)&amp;INDEX($OL$1:$PC$19,6,),0)))+HH9*SUMPRODUCT($OL$7:$PC$7,$OL$16:$PC$16)-HH$12*INDEX($OF$1:$OK$19,16,MATCH(HH13,$OF$1:$OK$1,0))+HH9*SUMPRODUCT($OL$7:$PC$7,$OL$10:$PC$10)*SUMPRODUCT($OF$10:$OI$10,$OF$16:$OI$16)+SUMPRODUCT($OL$7:$PC$7,$OL$11:$PC$11)*SUMPRODUCT($OF$11:$OI$11,$OF$16:$OI$16),"")</f>
        <v/>
      </c>
      <c r="HI16" s="19" t="str">
        <f t="array" ref="HI16">IF(HI$7="1",SUM(HI$145:HI$147)/3.6-PRODUCT(HI9,INDEX($OL$1:$PC$19,16,MATCH(HI$2&amp;HI$6,INDEX($OL$1:$PC$19,2,)&amp;INDEX($OL$1:$PC$19,6,),0)))+HI9*SUMPRODUCT($OL$7:$PC$7,$OL$16:$PC$16)-HI$12*INDEX($OF$1:$OK$19,16,MATCH(HI13,$OF$1:$OK$1,0))+HI9*SUMPRODUCT($OL$7:$PC$7,$OL$10:$PC$10)*SUMPRODUCT($OF$10:$OI$10,$OF$16:$OI$16)+SUMPRODUCT($OL$7:$PC$7,$OL$11:$PC$11)*SUMPRODUCT($OF$11:$OI$11,$OF$16:$OI$16),"")</f>
        <v/>
      </c>
      <c r="HJ16" s="19" t="str">
        <f t="array" ref="HJ16">IF(HJ$7="1",SUM(HJ$145:HJ$147)/3.6-PRODUCT(HJ9,INDEX($OL$1:$PC$19,16,MATCH(HJ$2&amp;HJ$6,INDEX($OL$1:$PC$19,2,)&amp;INDEX($OL$1:$PC$19,6,),0)))+HJ9*SUMPRODUCT($OL$7:$PC$7,$OL$16:$PC$16)-HJ$12*INDEX($OF$1:$OK$19,16,MATCH(HJ13,$OF$1:$OK$1,0))+HJ9*SUMPRODUCT($OL$7:$PC$7,$OL$10:$PC$10)*SUMPRODUCT($OF$10:$OI$10,$OF$16:$OI$16)+SUMPRODUCT($OL$7:$PC$7,$OL$11:$PC$11)*SUMPRODUCT($OF$11:$OI$11,$OF$16:$OI$16),"")</f>
        <v/>
      </c>
      <c r="HK16" s="19" t="str">
        <f t="array" ref="HK16">IF(HK$7="1",SUM(HK$145:HK$147)/3.6-PRODUCT(HK9,INDEX($OL$1:$PC$19,16,MATCH(HK$2&amp;HK$6,INDEX($OL$1:$PC$19,2,)&amp;INDEX($OL$1:$PC$19,6,),0)))+HK9*SUMPRODUCT($OL$7:$PC$7,$OL$16:$PC$16)-HK$12*INDEX($OF$1:$OK$19,16,MATCH(HK13,$OF$1:$OK$1,0))+HK9*SUMPRODUCT($OL$7:$PC$7,$OL$10:$PC$10)*SUMPRODUCT($OF$10:$OI$10,$OF$16:$OI$16)+SUMPRODUCT($OL$7:$PC$7,$OL$11:$PC$11)*SUMPRODUCT($OF$11:$OI$11,$OF$16:$OI$16),"")</f>
        <v/>
      </c>
      <c r="HL16" s="19" t="str">
        <f t="array" ref="HL16">IF(HL$7="1",SUM(HL$145:HL$147)/3.6-PRODUCT(HL9,INDEX($OL$1:$PC$19,16,MATCH(HL$2&amp;HL$6,INDEX($OL$1:$PC$19,2,)&amp;INDEX($OL$1:$PC$19,6,),0)))+HL9*SUMPRODUCT($OL$7:$PC$7,$OL$16:$PC$16)-HL$12*INDEX($OF$1:$OK$19,16,MATCH(HL13,$OF$1:$OK$1,0))+HL9*SUMPRODUCT($OL$7:$PC$7,$OL$10:$PC$10)*SUMPRODUCT($OF$10:$OI$10,$OF$16:$OI$16)+SUMPRODUCT($OL$7:$PC$7,$OL$11:$PC$11)*SUMPRODUCT($OF$11:$OI$11,$OF$16:$OI$16),"")</f>
        <v/>
      </c>
      <c r="HM16" s="19" t="str">
        <f t="array" ref="HM16">IF(HM$7="1",SUM(HM$145:HM$147)/3.6-PRODUCT(HM9,INDEX($OL$1:$PC$19,16,MATCH(HM$2&amp;HM$6,INDEX($OL$1:$PC$19,2,)&amp;INDEX($OL$1:$PC$19,6,),0)))+HM9*SUMPRODUCT($OL$7:$PC$7,$OL$16:$PC$16)-HM$12*INDEX($OF$1:$OK$19,16,MATCH(HM13,$OF$1:$OK$1,0))+HM9*SUMPRODUCT($OL$7:$PC$7,$OL$10:$PC$10)*SUMPRODUCT($OF$10:$OI$10,$OF$16:$OI$16)+SUMPRODUCT($OL$7:$PC$7,$OL$11:$PC$11)*SUMPRODUCT($OF$11:$OI$11,$OF$16:$OI$16),"")</f>
        <v/>
      </c>
      <c r="HN16" s="19" t="str">
        <f t="array" ref="HN16">IF(HN$7="1",SUM(HN$145:HN$147)/3.6-PRODUCT(HN9,INDEX($OL$1:$PC$19,16,MATCH(HN$2&amp;HN$6,INDEX($OL$1:$PC$19,2,)&amp;INDEX($OL$1:$PC$19,6,),0)))+HN9*SUMPRODUCT($OL$7:$PC$7,$OL$16:$PC$16)-HN$12*INDEX($OF$1:$OK$19,16,MATCH(HN13,$OF$1:$OK$1,0))+HN9*SUMPRODUCT($OL$7:$PC$7,$OL$10:$PC$10)*SUMPRODUCT($OF$10:$OI$10,$OF$16:$OI$16)+SUMPRODUCT($OL$7:$PC$7,$OL$11:$PC$11)*SUMPRODUCT($OF$11:$OI$11,$OF$16:$OI$16),"")</f>
        <v/>
      </c>
      <c r="HO16" s="19" t="str">
        <f t="array" ref="HO16">IF(HO$7="1",SUM(HO$145:HO$147)/3.6-PRODUCT(HO9,INDEX($OL$1:$PC$19,16,MATCH(HO$2&amp;HO$6,INDEX($OL$1:$PC$19,2,)&amp;INDEX($OL$1:$PC$19,6,),0)))+HO9*SUMPRODUCT($OL$7:$PC$7,$OL$16:$PC$16)-HO$12*INDEX($OF$1:$OK$19,16,MATCH(HO13,$OF$1:$OK$1,0))+HO9*SUMPRODUCT($OL$7:$PC$7,$OL$10:$PC$10)*SUMPRODUCT($OF$10:$OI$10,$OF$16:$OI$16)+SUMPRODUCT($OL$7:$PC$7,$OL$11:$PC$11)*SUMPRODUCT($OF$11:$OI$11,$OF$16:$OI$16),"")</f>
        <v/>
      </c>
      <c r="HP16" s="19" t="str">
        <f t="array" ref="HP16">IF(HP$7="1",SUM(HP$145:HP$147)/3.6-PRODUCT(HP9,INDEX($OL$1:$PC$19,16,MATCH(HP$2&amp;HP$6,INDEX($OL$1:$PC$19,2,)&amp;INDEX($OL$1:$PC$19,6,),0)))+HP9*SUMPRODUCT($OL$7:$PC$7,$OL$16:$PC$16)-HP$12*INDEX($OF$1:$OK$19,16,MATCH(HP13,$OF$1:$OK$1,0))+HP9*SUMPRODUCT($OL$7:$PC$7,$OL$10:$PC$10)*SUMPRODUCT($OF$10:$OI$10,$OF$16:$OI$16)+SUMPRODUCT($OL$7:$PC$7,$OL$11:$PC$11)*SUMPRODUCT($OF$11:$OI$11,$OF$16:$OI$16),"")</f>
        <v/>
      </c>
      <c r="HQ16" s="19" t="str">
        <f t="array" ref="HQ16">IF(HQ$7="1",SUM(HQ$145:HQ$147)/3.6-PRODUCT(HQ9,INDEX($OL$1:$PC$19,16,MATCH(HQ$2&amp;HQ$6,INDEX($OL$1:$PC$19,2,)&amp;INDEX($OL$1:$PC$19,6,),0)))+HQ9*SUMPRODUCT($OL$7:$PC$7,$OL$16:$PC$16)-HQ$12*INDEX($OF$1:$OK$19,16,MATCH(HQ13,$OF$1:$OK$1,0))+HQ9*SUMPRODUCT($OL$7:$PC$7,$OL$10:$PC$10)*SUMPRODUCT($OF$10:$OI$10,$OF$16:$OI$16)+SUMPRODUCT($OL$7:$PC$7,$OL$11:$PC$11)*SUMPRODUCT($OF$11:$OI$11,$OF$16:$OI$16),"")</f>
        <v/>
      </c>
      <c r="HR16" s="19" t="str">
        <f t="array" ref="HR16">IF(HR$7="1",SUM(HR$145:HR$147)/3.6-PRODUCT(HR9,INDEX($OL$1:$PC$19,16,MATCH(HR$2&amp;HR$6,INDEX($OL$1:$PC$19,2,)&amp;INDEX($OL$1:$PC$19,6,),0)))+HR9*SUMPRODUCT($OL$7:$PC$7,$OL$16:$PC$16)-HR$12*INDEX($OF$1:$OK$19,16,MATCH(HR13,$OF$1:$OK$1,0))+HR9*SUMPRODUCT($OL$7:$PC$7,$OL$10:$PC$10)*SUMPRODUCT($OF$10:$OI$10,$OF$16:$OI$16)+SUMPRODUCT($OL$7:$PC$7,$OL$11:$PC$11)*SUMPRODUCT($OF$11:$OI$11,$OF$16:$OI$16),"")</f>
        <v/>
      </c>
      <c r="HS16" s="19" t="str">
        <f t="array" ref="HS16">IF(HS$7="1",SUM(HS$145:HS$147)/3.6-PRODUCT(HS9,INDEX($OL$1:$PC$19,16,MATCH(HS$2&amp;HS$6,INDEX($OL$1:$PC$19,2,)&amp;INDEX($OL$1:$PC$19,6,),0)))+HS9*SUMPRODUCT($OL$7:$PC$7,$OL$16:$PC$16)-HS$12*INDEX($OF$1:$OK$19,16,MATCH(HS13,$OF$1:$OK$1,0))+HS9*SUMPRODUCT($OL$7:$PC$7,$OL$10:$PC$10)*SUMPRODUCT($OF$10:$OI$10,$OF$16:$OI$16)+SUMPRODUCT($OL$7:$PC$7,$OL$11:$PC$11)*SUMPRODUCT($OF$11:$OI$11,$OF$16:$OI$16),"")</f>
        <v/>
      </c>
      <c r="HT16" s="19" t="str">
        <f t="array" ref="HT16">IF(HT$7="1",SUM(HT$145:HT$147)/3.6-PRODUCT(HT9,INDEX($OL$1:$PC$19,16,MATCH(HT$2&amp;HT$6,INDEX($OL$1:$PC$19,2,)&amp;INDEX($OL$1:$PC$19,6,),0)))+HT9*SUMPRODUCT($OL$7:$PC$7,$OL$16:$PC$16)-HT$12*INDEX($OF$1:$OK$19,16,MATCH(HT13,$OF$1:$OK$1,0))+HT9*SUMPRODUCT($OL$7:$PC$7,$OL$10:$PC$10)*SUMPRODUCT($OF$10:$OI$10,$OF$16:$OI$16)+SUMPRODUCT($OL$7:$PC$7,$OL$11:$PC$11)*SUMPRODUCT($OF$11:$OI$11,$OF$16:$OI$16),"")</f>
        <v/>
      </c>
      <c r="HU16" s="19" t="str">
        <f t="array" ref="HU16">IF(HU$7="1",SUM(HU$145:HU$147)/3.6-PRODUCT(HU9,INDEX($OL$1:$PC$19,16,MATCH(HU$2&amp;HU$6,INDEX($OL$1:$PC$19,2,)&amp;INDEX($OL$1:$PC$19,6,),0)))+HU9*SUMPRODUCT($OL$7:$PC$7,$OL$16:$PC$16)-HU$12*INDEX($OF$1:$OK$19,16,MATCH(HU13,$OF$1:$OK$1,0))+HU9*SUMPRODUCT($OL$7:$PC$7,$OL$10:$PC$10)*SUMPRODUCT($OF$10:$OI$10,$OF$16:$OI$16)+SUMPRODUCT($OL$7:$PC$7,$OL$11:$PC$11)*SUMPRODUCT($OF$11:$OI$11,$OF$16:$OI$16),"")</f>
        <v/>
      </c>
      <c r="HV16" s="19" t="str">
        <f t="array" ref="HV16">IF(HV$7="1",SUM(HV$145:HV$147)/3.6-PRODUCT(HV9,INDEX($OL$1:$PC$19,16,MATCH(HV$2&amp;HV$6,INDEX($OL$1:$PC$19,2,)&amp;INDEX($OL$1:$PC$19,6,),0)))+HV9*SUMPRODUCT($OL$7:$PC$7,$OL$16:$PC$16)-HV$12*INDEX($OF$1:$OK$19,16,MATCH(HV13,$OF$1:$OK$1,0))+HV9*SUMPRODUCT($OL$7:$PC$7,$OL$10:$PC$10)*SUMPRODUCT($OF$10:$OI$10,$OF$16:$OI$16)+SUMPRODUCT($OL$7:$PC$7,$OL$11:$PC$11)*SUMPRODUCT($OF$11:$OI$11,$OF$16:$OI$16),"")</f>
        <v/>
      </c>
      <c r="HW16" s="19" t="str">
        <f t="array" ref="HW16">IF(HW$7="1",SUM(HW$145:HW$147)/3.6-PRODUCT(HW9,INDEX($OL$1:$PC$19,16,MATCH(HW$2&amp;HW$6,INDEX($OL$1:$PC$19,2,)&amp;INDEX($OL$1:$PC$19,6,),0)))+HW9*SUMPRODUCT($OL$7:$PC$7,$OL$16:$PC$16)-HW$12*INDEX($OF$1:$OK$19,16,MATCH(HW13,$OF$1:$OK$1,0))+HW9*SUMPRODUCT($OL$7:$PC$7,$OL$10:$PC$10)*SUMPRODUCT($OF$10:$OI$10,$OF$16:$OI$16)+SUMPRODUCT($OL$7:$PC$7,$OL$11:$PC$11)*SUMPRODUCT($OF$11:$OI$11,$OF$16:$OI$16),"")</f>
        <v/>
      </c>
      <c r="HX16" s="19" t="str">
        <f t="array" ref="HX16">IF(HX$7="1",SUM(HX$145:HX$147)/3.6-PRODUCT(HX9,INDEX($OL$1:$PC$19,16,MATCH(HX$2&amp;HX$6,INDEX($OL$1:$PC$19,2,)&amp;INDEX($OL$1:$PC$19,6,),0)))+HX9*SUMPRODUCT($OL$7:$PC$7,$OL$16:$PC$16)-HX$12*INDEX($OF$1:$OK$19,16,MATCH(HX13,$OF$1:$OK$1,0))+HX9*SUMPRODUCT($OL$7:$PC$7,$OL$10:$PC$10)*SUMPRODUCT($OF$10:$OI$10,$OF$16:$OI$16)+SUMPRODUCT($OL$7:$PC$7,$OL$11:$PC$11)*SUMPRODUCT($OF$11:$OI$11,$OF$16:$OI$16),"")</f>
        <v/>
      </c>
      <c r="HY16" s="19" t="str">
        <f t="array" ref="HY16">IF(HY$7="1",SUM(HY$145:HY$147)/3.6-PRODUCT(HY9,INDEX($OL$1:$PC$19,16,MATCH(HY$2&amp;HY$6,INDEX($OL$1:$PC$19,2,)&amp;INDEX($OL$1:$PC$19,6,),0)))+HY9*SUMPRODUCT($OL$7:$PC$7,$OL$16:$PC$16)-HY$12*INDEX($OF$1:$OK$19,16,MATCH(HY13,$OF$1:$OK$1,0))+HY9*SUMPRODUCT($OL$7:$PC$7,$OL$10:$PC$10)*SUMPRODUCT($OF$10:$OI$10,$OF$16:$OI$16)+SUMPRODUCT($OL$7:$PC$7,$OL$11:$PC$11)*SUMPRODUCT($OF$11:$OI$11,$OF$16:$OI$16),"")</f>
        <v/>
      </c>
      <c r="HZ16" s="19" t="str">
        <f t="array" ref="HZ16">IF(HZ$7="1",SUM(HZ$145:HZ$147)/3.6-PRODUCT(HZ9,INDEX($OL$1:$PC$19,16,MATCH(HZ$2&amp;HZ$6,INDEX($OL$1:$PC$19,2,)&amp;INDEX($OL$1:$PC$19,6,),0)))+HZ9*SUMPRODUCT($OL$7:$PC$7,$OL$16:$PC$16)-HZ$12*INDEX($OF$1:$OK$19,16,MATCH(HZ13,$OF$1:$OK$1,0))+HZ9*SUMPRODUCT($OL$7:$PC$7,$OL$10:$PC$10)*SUMPRODUCT($OF$10:$OI$10,$OF$16:$OI$16)+SUMPRODUCT($OL$7:$PC$7,$OL$11:$PC$11)*SUMPRODUCT($OF$11:$OI$11,$OF$16:$OI$16),"")</f>
        <v/>
      </c>
      <c r="IA16" s="19" t="str">
        <f t="array" ref="IA16">IF(IA$7="1",SUM(IA$145:IA$147)/3.6-PRODUCT(IA9,INDEX($OL$1:$PC$19,16,MATCH(IA$2&amp;IA$6,INDEX($OL$1:$PC$19,2,)&amp;INDEX($OL$1:$PC$19,6,),0)))+IA9*SUMPRODUCT($OL$7:$PC$7,$OL$16:$PC$16)-IA$12*INDEX($OF$1:$OK$19,16,MATCH(IA13,$OF$1:$OK$1,0))+IA9*SUMPRODUCT($OL$7:$PC$7,$OL$10:$PC$10)*SUMPRODUCT($OF$10:$OI$10,$OF$16:$OI$16)+SUMPRODUCT($OL$7:$PC$7,$OL$11:$PC$11)*SUMPRODUCT($OF$11:$OI$11,$OF$16:$OI$16),"")</f>
        <v/>
      </c>
      <c r="IB16" s="19" t="str">
        <f t="array" ref="IB16">IF(IB$7="1",SUM(IB$145:IB$147)/3.6-PRODUCT(IB9,INDEX($OL$1:$PC$19,16,MATCH(IB$2&amp;IB$6,INDEX($OL$1:$PC$19,2,)&amp;INDEX($OL$1:$PC$19,6,),0)))+IB9*SUMPRODUCT($OL$7:$PC$7,$OL$16:$PC$16)-IB$12*INDEX($OF$1:$OK$19,16,MATCH(IB13,$OF$1:$OK$1,0))+IB9*SUMPRODUCT($OL$7:$PC$7,$OL$10:$PC$10)*SUMPRODUCT($OF$10:$OI$10,$OF$16:$OI$16)+SUMPRODUCT($OL$7:$PC$7,$OL$11:$PC$11)*SUMPRODUCT($OF$11:$OI$11,$OF$16:$OI$16),"")</f>
        <v/>
      </c>
      <c r="IC16" s="19" t="str">
        <f t="array" ref="IC16">IF(IC$7="1",SUM(IC$145:IC$147)/3.6-PRODUCT(IC9,INDEX($OL$1:$PC$19,16,MATCH(IC$2&amp;IC$6,INDEX($OL$1:$PC$19,2,)&amp;INDEX($OL$1:$PC$19,6,),0)))+IC9*SUMPRODUCT($OL$7:$PC$7,$OL$16:$PC$16)-IC$12*INDEX($OF$1:$OK$19,16,MATCH(IC13,$OF$1:$OK$1,0))+IC9*SUMPRODUCT($OL$7:$PC$7,$OL$10:$PC$10)*SUMPRODUCT($OF$10:$OI$10,$OF$16:$OI$16)+SUMPRODUCT($OL$7:$PC$7,$OL$11:$PC$11)*SUMPRODUCT($OF$11:$OI$11,$OF$16:$OI$16),"")</f>
        <v/>
      </c>
      <c r="ID16" s="19" t="str">
        <f t="array" ref="ID16">IF(ID$7="1",SUM(ID$145:ID$147)/3.6-PRODUCT(ID9,INDEX($OL$1:$PC$19,16,MATCH(ID$2&amp;ID$6,INDEX($OL$1:$PC$19,2,)&amp;INDEX($OL$1:$PC$19,6,),0)))+ID9*SUMPRODUCT($OL$7:$PC$7,$OL$16:$PC$16)-ID$12*INDEX($OF$1:$OK$19,16,MATCH(ID13,$OF$1:$OK$1,0))+ID9*SUMPRODUCT($OL$7:$PC$7,$OL$10:$PC$10)*SUMPRODUCT($OF$10:$OI$10,$OF$16:$OI$16)+SUMPRODUCT($OL$7:$PC$7,$OL$11:$PC$11)*SUMPRODUCT($OF$11:$OI$11,$OF$16:$OI$16),"")</f>
        <v/>
      </c>
      <c r="IE16" s="19" t="str">
        <f t="array" ref="IE16">IF(IE$7="1",SUM(IE$145:IE$147)/3.6-PRODUCT(IE9,INDEX($OL$1:$PC$19,16,MATCH(IE$2&amp;IE$6,INDEX($OL$1:$PC$19,2,)&amp;INDEX($OL$1:$PC$19,6,),0)))+IE9*SUMPRODUCT($OL$7:$PC$7,$OL$16:$PC$16)-IE$12*INDEX($OF$1:$OK$19,16,MATCH(IE13,$OF$1:$OK$1,0))+IE9*SUMPRODUCT($OL$7:$PC$7,$OL$10:$PC$10)*SUMPRODUCT($OF$10:$OI$10,$OF$16:$OI$16)+SUMPRODUCT($OL$7:$PC$7,$OL$11:$PC$11)*SUMPRODUCT($OF$11:$OI$11,$OF$16:$OI$16),"")</f>
        <v/>
      </c>
      <c r="IF16" s="19" t="str">
        <f t="array" ref="IF16">IF(IF$7="1",SUM(IF$145:IF$147)/3.6-PRODUCT(IF9,INDEX($OL$1:$PC$19,16,MATCH(IF$2&amp;IF$6,INDEX($OL$1:$PC$19,2,)&amp;INDEX($OL$1:$PC$19,6,),0)))+IF9*SUMPRODUCT($OL$7:$PC$7,$OL$16:$PC$16)-IF$12*INDEX($OF$1:$OK$19,16,MATCH(IF13,$OF$1:$OK$1,0))+IF9*SUMPRODUCT($OL$7:$PC$7,$OL$10:$PC$10)*SUMPRODUCT($OF$10:$OI$10,$OF$16:$OI$16)+SUMPRODUCT($OL$7:$PC$7,$OL$11:$PC$11)*SUMPRODUCT($OF$11:$OI$11,$OF$16:$OI$16),"")</f>
        <v/>
      </c>
      <c r="IG16" s="19" t="str">
        <f t="array" ref="IG16">IF(IG$7="1",SUM(IG$145:IG$147)/3.6-PRODUCT(IG9,INDEX($OL$1:$PC$19,16,MATCH(IG$2&amp;IG$6,INDEX($OL$1:$PC$19,2,)&amp;INDEX($OL$1:$PC$19,6,),0)))+IG9*SUMPRODUCT($OL$7:$PC$7,$OL$16:$PC$16)-IG$12*INDEX($OF$1:$OK$19,16,MATCH(IG13,$OF$1:$OK$1,0))+IG9*SUMPRODUCT($OL$7:$PC$7,$OL$10:$PC$10)*SUMPRODUCT($OF$10:$OI$10,$OF$16:$OI$16)+SUMPRODUCT($OL$7:$PC$7,$OL$11:$PC$11)*SUMPRODUCT($OF$11:$OI$11,$OF$16:$OI$16),"")</f>
        <v/>
      </c>
      <c r="IH16" s="19" t="str">
        <f t="array" ref="IH16">IF(IH$7="1",SUM(IH$145:IH$147)/3.6-PRODUCT(IH9,INDEX($OL$1:$PC$19,16,MATCH(IH$2&amp;IH$6,INDEX($OL$1:$PC$19,2,)&amp;INDEX($OL$1:$PC$19,6,),0)))+IH9*SUMPRODUCT($OL$7:$PC$7,$OL$16:$PC$16)-IH$12*INDEX($OF$1:$OK$19,16,MATCH(IH13,$OF$1:$OK$1,0))+IH9*SUMPRODUCT($OL$7:$PC$7,$OL$10:$PC$10)*SUMPRODUCT($OF$10:$OI$10,$OF$16:$OI$16)+SUMPRODUCT($OL$7:$PC$7,$OL$11:$PC$11)*SUMPRODUCT($OF$11:$OI$11,$OF$16:$OI$16),"")</f>
        <v/>
      </c>
      <c r="II16" s="19" t="str">
        <f t="array" ref="II16">IF(II$7="1",SUM(II$145:II$147)/3.6-PRODUCT(II9,INDEX($OL$1:$PC$19,16,MATCH(II$2&amp;II$6,INDEX($OL$1:$PC$19,2,)&amp;INDEX($OL$1:$PC$19,6,),0)))+II9*SUMPRODUCT($OL$7:$PC$7,$OL$16:$PC$16)-II$12*INDEX($OF$1:$OK$19,16,MATCH(II13,$OF$1:$OK$1,0))+II9*SUMPRODUCT($OL$7:$PC$7,$OL$10:$PC$10)*SUMPRODUCT($OF$10:$OI$10,$OF$16:$OI$16)+SUMPRODUCT($OL$7:$PC$7,$OL$11:$PC$11)*SUMPRODUCT($OF$11:$OI$11,$OF$16:$OI$16),"")</f>
        <v/>
      </c>
      <c r="IJ16" s="19" t="str">
        <f t="array" ref="IJ16">IF(IJ$7="1",SUM(IJ$145:IJ$147)/3.6-PRODUCT(IJ9,INDEX($OL$1:$PC$19,16,MATCH(IJ$2&amp;IJ$6,INDEX($OL$1:$PC$19,2,)&amp;INDEX($OL$1:$PC$19,6,),0)))+IJ9*SUMPRODUCT($OL$7:$PC$7,$OL$16:$PC$16)-IJ$12*INDEX($OF$1:$OK$19,16,MATCH(IJ13,$OF$1:$OK$1,0))+IJ9*SUMPRODUCT($OL$7:$PC$7,$OL$10:$PC$10)*SUMPRODUCT($OF$10:$OI$10,$OF$16:$OI$16)+SUMPRODUCT($OL$7:$PC$7,$OL$11:$PC$11)*SUMPRODUCT($OF$11:$OI$11,$OF$16:$OI$16),"")</f>
        <v/>
      </c>
      <c r="IK16" s="19" t="str">
        <f t="array" ref="IK16">IF(IK$7="1",SUM(IK$145:IK$147)/3.6-PRODUCT(IK9,INDEX($OL$1:$PC$19,16,MATCH(IK$2&amp;IK$6,INDEX($OL$1:$PC$19,2,)&amp;INDEX($OL$1:$PC$19,6,),0)))+IK9*SUMPRODUCT($OL$7:$PC$7,$OL$16:$PC$16)-IK$12*INDEX($OF$1:$OK$19,16,MATCH(IK13,$OF$1:$OK$1,0))+IK9*SUMPRODUCT($OL$7:$PC$7,$OL$10:$PC$10)*SUMPRODUCT($OF$10:$OI$10,$OF$16:$OI$16)+SUMPRODUCT($OL$7:$PC$7,$OL$11:$PC$11)*SUMPRODUCT($OF$11:$OI$11,$OF$16:$OI$16),"")</f>
        <v/>
      </c>
      <c r="IL16" s="19" t="str">
        <f t="array" ref="IL16">IF(IL$7="1",SUM(IL$145:IL$147)/3.6-PRODUCT(IL9,INDEX($OL$1:$PC$19,16,MATCH(IL$2&amp;IL$6,INDEX($OL$1:$PC$19,2,)&amp;INDEX($OL$1:$PC$19,6,),0)))+IL9*SUMPRODUCT($OL$7:$PC$7,$OL$16:$PC$16)-IL$12*INDEX($OF$1:$OK$19,16,MATCH(IL13,$OF$1:$OK$1,0))+IL9*SUMPRODUCT($OL$7:$PC$7,$OL$10:$PC$10)*SUMPRODUCT($OF$10:$OI$10,$OF$16:$OI$16)+SUMPRODUCT($OL$7:$PC$7,$OL$11:$PC$11)*SUMPRODUCT($OF$11:$OI$11,$OF$16:$OI$16),"")</f>
        <v/>
      </c>
      <c r="IM16" s="19" t="str">
        <f t="array" ref="IM16">IF(IM$7="1",SUM(IM$145:IM$147)/3.6-PRODUCT(IM9,INDEX($OL$1:$PC$19,16,MATCH(IM$2&amp;IM$6,INDEX($OL$1:$PC$19,2,)&amp;INDEX($OL$1:$PC$19,6,),0)))+IM9*SUMPRODUCT($OL$7:$PC$7,$OL$16:$PC$16)-IM$12*INDEX($OF$1:$OK$19,16,MATCH(IM13,$OF$1:$OK$1,0))+IM9*SUMPRODUCT($OL$7:$PC$7,$OL$10:$PC$10)*SUMPRODUCT($OF$10:$OI$10,$OF$16:$OI$16)+SUMPRODUCT($OL$7:$PC$7,$OL$11:$PC$11)*SUMPRODUCT($OF$11:$OI$11,$OF$16:$OI$16),"")</f>
        <v/>
      </c>
      <c r="IN16" s="19" t="str">
        <f t="array" ref="IN16">IF(IN$7="1",SUM(IN$145:IN$147)/3.6-PRODUCT(IN9,INDEX($OL$1:$PC$19,16,MATCH(IN$2&amp;IN$6,INDEX($OL$1:$PC$19,2,)&amp;INDEX($OL$1:$PC$19,6,),0)))+IN9*SUMPRODUCT($OL$7:$PC$7,$OL$16:$PC$16)-IN$12*INDEX($OF$1:$OK$19,16,MATCH(IN13,$OF$1:$OK$1,0))+IN9*SUMPRODUCT($OL$7:$PC$7,$OL$10:$PC$10)*SUMPRODUCT($OF$10:$OI$10,$OF$16:$OI$16)+SUMPRODUCT($OL$7:$PC$7,$OL$11:$PC$11)*SUMPRODUCT($OF$11:$OI$11,$OF$16:$OI$16),"")</f>
        <v/>
      </c>
      <c r="IO16" s="19" t="str">
        <f t="array" ref="IO16">IF(IO$7="1",SUM(IO$145:IO$147)/3.6-PRODUCT(IO9,INDEX($OL$1:$PC$19,16,MATCH(IO$2&amp;IO$6,INDEX($OL$1:$PC$19,2,)&amp;INDEX($OL$1:$PC$19,6,),0)))+IO9*SUMPRODUCT($OL$7:$PC$7,$OL$16:$PC$16)-IO$12*INDEX($OF$1:$OK$19,16,MATCH(IO13,$OF$1:$OK$1,0))+IO9*SUMPRODUCT($OL$7:$PC$7,$OL$10:$PC$10)*SUMPRODUCT($OF$10:$OI$10,$OF$16:$OI$16)+SUMPRODUCT($OL$7:$PC$7,$OL$11:$PC$11)*SUMPRODUCT($OF$11:$OI$11,$OF$16:$OI$16),"")</f>
        <v/>
      </c>
      <c r="IP16" s="19" t="str">
        <f t="array" ref="IP16">IF(IP$7="1",SUM(IP$145:IP$147)/3.6-PRODUCT(IP9,INDEX($OL$1:$PC$19,16,MATCH(IP$2&amp;IP$6,INDEX($OL$1:$PC$19,2,)&amp;INDEX($OL$1:$PC$19,6,),0)))+IP9*SUMPRODUCT($OL$7:$PC$7,$OL$16:$PC$16)-IP$12*INDEX($OF$1:$OK$19,16,MATCH(IP13,$OF$1:$OK$1,0))+IP9*SUMPRODUCT($OL$7:$PC$7,$OL$10:$PC$10)*SUMPRODUCT($OF$10:$OI$10,$OF$16:$OI$16)+SUMPRODUCT($OL$7:$PC$7,$OL$11:$PC$11)*SUMPRODUCT($OF$11:$OI$11,$OF$16:$OI$16),"")</f>
        <v/>
      </c>
      <c r="IQ16" s="19" t="str">
        <f t="array" ref="IQ16">IF(IQ$7="1",SUM(IQ$145:IQ$147)/3.6-PRODUCT(IQ9,INDEX($OL$1:$PC$19,16,MATCH(IQ$2&amp;IQ$6,INDEX($OL$1:$PC$19,2,)&amp;INDEX($OL$1:$PC$19,6,),0)))+IQ9*SUMPRODUCT($OL$7:$PC$7,$OL$16:$PC$16)-IQ$12*INDEX($OF$1:$OK$19,16,MATCH(IQ13,$OF$1:$OK$1,0))+IQ9*SUMPRODUCT($OL$7:$PC$7,$OL$10:$PC$10)*SUMPRODUCT($OF$10:$OI$10,$OF$16:$OI$16)+SUMPRODUCT($OL$7:$PC$7,$OL$11:$PC$11)*SUMPRODUCT($OF$11:$OI$11,$OF$16:$OI$16),"")</f>
        <v/>
      </c>
      <c r="IR16" s="19" t="str">
        <f t="array" ref="IR16">IF(IR$7="1",SUM(IR$145:IR$147)/3.6-PRODUCT(IR9,INDEX($OL$1:$PC$19,16,MATCH(IR$2&amp;IR$6,INDEX($OL$1:$PC$19,2,)&amp;INDEX($OL$1:$PC$19,6,),0)))+IR9*SUMPRODUCT($OL$7:$PC$7,$OL$16:$PC$16)-IR$12*INDEX($OF$1:$OK$19,16,MATCH(IR13,$OF$1:$OK$1,0))+IR9*SUMPRODUCT($OL$7:$PC$7,$OL$10:$PC$10)*SUMPRODUCT($OF$10:$OI$10,$OF$16:$OI$16)+SUMPRODUCT($OL$7:$PC$7,$OL$11:$PC$11)*SUMPRODUCT($OF$11:$OI$11,$OF$16:$OI$16),"")</f>
        <v/>
      </c>
      <c r="IS16" s="19" t="str">
        <f t="array" ref="IS16">IF(IS$7="1",SUM(IS$145:IS$147)/3.6-PRODUCT(IS9,INDEX($OL$1:$PC$19,16,MATCH(IS$2&amp;IS$6,INDEX($OL$1:$PC$19,2,)&amp;INDEX($OL$1:$PC$19,6,),0)))+IS9*SUMPRODUCT($OL$7:$PC$7,$OL$16:$PC$16)-IS$12*INDEX($OF$1:$OK$19,16,MATCH(IS13,$OF$1:$OK$1,0))+IS9*SUMPRODUCT($OL$7:$PC$7,$OL$10:$PC$10)*SUMPRODUCT($OF$10:$OI$10,$OF$16:$OI$16)+SUMPRODUCT($OL$7:$PC$7,$OL$11:$PC$11)*SUMPRODUCT($OF$11:$OI$11,$OF$16:$OI$16),"")</f>
        <v/>
      </c>
      <c r="IT16" s="19" t="str">
        <f t="array" ref="IT16">IF(IT$7="1",SUM(IT$145:IT$147)/3.6-PRODUCT(IT9,INDEX($OL$1:$PC$19,16,MATCH(IT$2&amp;IT$6,INDEX($OL$1:$PC$19,2,)&amp;INDEX($OL$1:$PC$19,6,),0)))+IT9*SUMPRODUCT($OL$7:$PC$7,$OL$16:$PC$16)-IT$12*INDEX($OF$1:$OK$19,16,MATCH(IT13,$OF$1:$OK$1,0))+IT9*SUMPRODUCT($OL$7:$PC$7,$OL$10:$PC$10)*SUMPRODUCT($OF$10:$OI$10,$OF$16:$OI$16)+SUMPRODUCT($OL$7:$PC$7,$OL$11:$PC$11)*SUMPRODUCT($OF$11:$OI$11,$OF$16:$OI$16),"")</f>
        <v/>
      </c>
      <c r="IU16" s="19" t="str">
        <f t="array" ref="IU16">IF(IU$7="1",SUM(IU$145:IU$147)/3.6-PRODUCT(IU9,INDEX($OL$1:$PC$19,16,MATCH(IU$2&amp;IU$6,INDEX($OL$1:$PC$19,2,)&amp;INDEX($OL$1:$PC$19,6,),0)))+IU9*SUMPRODUCT($OL$7:$PC$7,$OL$16:$PC$16)-IU$12*INDEX($OF$1:$OK$19,16,MATCH(IU13,$OF$1:$OK$1,0))+IU9*SUMPRODUCT($OL$7:$PC$7,$OL$10:$PC$10)*SUMPRODUCT($OF$10:$OI$10,$OF$16:$OI$16)+SUMPRODUCT($OL$7:$PC$7,$OL$11:$PC$11)*SUMPRODUCT($OF$11:$OI$11,$OF$16:$OI$16),"")</f>
        <v/>
      </c>
      <c r="IV16" s="19" t="str">
        <f t="array" ref="IV16">IF(IV$7="1",SUM(IV$145:IV$147)/3.6-PRODUCT(IV9,INDEX($OL$1:$PC$19,16,MATCH(IV$2&amp;IV$6,INDEX($OL$1:$PC$19,2,)&amp;INDEX($OL$1:$PC$19,6,),0)))+IV9*SUMPRODUCT($OL$7:$PC$7,$OL$16:$PC$16)-IV$12*INDEX($OF$1:$OK$19,16,MATCH(IV13,$OF$1:$OK$1,0))+IV9*SUMPRODUCT($OL$7:$PC$7,$OL$10:$PC$10)*SUMPRODUCT($OF$10:$OI$10,$OF$16:$OI$16)+SUMPRODUCT($OL$7:$PC$7,$OL$11:$PC$11)*SUMPRODUCT($OF$11:$OI$11,$OF$16:$OI$16),"")</f>
        <v/>
      </c>
      <c r="IW16" s="19" t="str">
        <f t="array" ref="IW16">IF(IW$7="1",SUM(IW$145:IW$147)/3.6-PRODUCT(IW9,INDEX($OL$1:$PC$19,16,MATCH(IW$2&amp;IW$6,INDEX($OL$1:$PC$19,2,)&amp;INDEX($OL$1:$PC$19,6,),0)))+IW9*SUMPRODUCT($OL$7:$PC$7,$OL$16:$PC$16)-IW$12*INDEX($OF$1:$OK$19,16,MATCH(IW13,$OF$1:$OK$1,0))+IW9*SUMPRODUCT($OL$7:$PC$7,$OL$10:$PC$10)*SUMPRODUCT($OF$10:$OI$10,$OF$16:$OI$16)+SUMPRODUCT($OL$7:$PC$7,$OL$11:$PC$11)*SUMPRODUCT($OF$11:$OI$11,$OF$16:$OI$16),"")</f>
        <v/>
      </c>
      <c r="IX16" s="19" t="str">
        <f t="array" ref="IX16">IF(IX$7="1",SUM(IX$145:IX$147)/3.6-PRODUCT(IX9,INDEX($OL$1:$PC$19,16,MATCH(IX$2&amp;IX$6,INDEX($OL$1:$PC$19,2,)&amp;INDEX($OL$1:$PC$19,6,),0)))+IX9*SUMPRODUCT($OL$7:$PC$7,$OL$16:$PC$16)-IX$12*INDEX($OF$1:$OK$19,16,MATCH(IX13,$OF$1:$OK$1,0))+IX9*SUMPRODUCT($OL$7:$PC$7,$OL$10:$PC$10)*SUMPRODUCT($OF$10:$OI$10,$OF$16:$OI$16)+SUMPRODUCT($OL$7:$PC$7,$OL$11:$PC$11)*SUMPRODUCT($OF$11:$OI$11,$OF$16:$OI$16),"")</f>
        <v/>
      </c>
      <c r="IY16" s="19" t="str">
        <f t="array" ref="IY16">IF(IY$7="1",SUM(IY$145:IY$147)/3.6-PRODUCT(IY9,INDEX($OL$1:$PC$19,16,MATCH(IY$2&amp;IY$6,INDEX($OL$1:$PC$19,2,)&amp;INDEX($OL$1:$PC$19,6,),0)))+IY9*SUMPRODUCT($OL$7:$PC$7,$OL$16:$PC$16)-IY$12*INDEX($OF$1:$OK$19,16,MATCH(IY13,$OF$1:$OK$1,0))+IY9*SUMPRODUCT($OL$7:$PC$7,$OL$10:$PC$10)*SUMPRODUCT($OF$10:$OI$10,$OF$16:$OI$16)+SUMPRODUCT($OL$7:$PC$7,$OL$11:$PC$11)*SUMPRODUCT($OF$11:$OI$11,$OF$16:$OI$16),"")</f>
        <v/>
      </c>
      <c r="IZ16" s="19" t="str">
        <f t="array" ref="IZ16">IF(IZ$7="1",SUM(IZ$145:IZ$147)/3.6-PRODUCT(IZ9,INDEX($OL$1:$PC$19,16,MATCH(IZ$2&amp;IZ$6,INDEX($OL$1:$PC$19,2,)&amp;INDEX($OL$1:$PC$19,6,),0)))+IZ9*SUMPRODUCT($OL$7:$PC$7,$OL$16:$PC$16)-IZ$12*INDEX($OF$1:$OK$19,16,MATCH(IZ13,$OF$1:$OK$1,0))+IZ9*SUMPRODUCT($OL$7:$PC$7,$OL$10:$PC$10)*SUMPRODUCT($OF$10:$OI$10,$OF$16:$OI$16)+SUMPRODUCT($OL$7:$PC$7,$OL$11:$PC$11)*SUMPRODUCT($OF$11:$OI$11,$OF$16:$OI$16),"")</f>
        <v/>
      </c>
      <c r="JA16" s="19" t="str">
        <f t="array" ref="JA16">IF(JA$7="1",SUM(JA$145:JA$147)/3.6-PRODUCT(JA9,INDEX($OL$1:$PC$19,16,MATCH(JA$2&amp;JA$6,INDEX($OL$1:$PC$19,2,)&amp;INDEX($OL$1:$PC$19,6,),0)))+JA9*SUMPRODUCT($OL$7:$PC$7,$OL$16:$PC$16)-JA$12*INDEX($OF$1:$OK$19,16,MATCH(JA13,$OF$1:$OK$1,0))+JA9*SUMPRODUCT($OL$7:$PC$7,$OL$10:$PC$10)*SUMPRODUCT($OF$10:$OI$10,$OF$16:$OI$16)+SUMPRODUCT($OL$7:$PC$7,$OL$11:$PC$11)*SUMPRODUCT($OF$11:$OI$11,$OF$16:$OI$16),"")</f>
        <v/>
      </c>
      <c r="JB16" s="19" t="str">
        <f t="array" ref="JB16">IF(JB$7="1",SUM(JB$145:JB$147)/3.6-PRODUCT(JB9,INDEX($OL$1:$PC$19,16,MATCH(JB$2&amp;JB$6,INDEX($OL$1:$PC$19,2,)&amp;INDEX($OL$1:$PC$19,6,),0)))+JB9*SUMPRODUCT($OL$7:$PC$7,$OL$16:$PC$16)-JB$12*INDEX($OF$1:$OK$19,16,MATCH(JB13,$OF$1:$OK$1,0))+JB9*SUMPRODUCT($OL$7:$PC$7,$OL$10:$PC$10)*SUMPRODUCT($OF$10:$OI$10,$OF$16:$OI$16)+SUMPRODUCT($OL$7:$PC$7,$OL$11:$PC$11)*SUMPRODUCT($OF$11:$OI$11,$OF$16:$OI$16),"")</f>
        <v/>
      </c>
      <c r="JC16" s="19" t="str">
        <f t="array" ref="JC16">IF(JC$7="1",SUM(JC$145:JC$147)/3.6-PRODUCT(JC9,INDEX($OL$1:$PC$19,16,MATCH(JC$2&amp;JC$6,INDEX($OL$1:$PC$19,2,)&amp;INDEX($OL$1:$PC$19,6,),0)))+JC9*SUMPRODUCT($OL$7:$PC$7,$OL$16:$PC$16)-JC$12*INDEX($OF$1:$OK$19,16,MATCH(JC13,$OF$1:$OK$1,0))+JC9*SUMPRODUCT($OL$7:$PC$7,$OL$10:$PC$10)*SUMPRODUCT($OF$10:$OI$10,$OF$16:$OI$16)+SUMPRODUCT($OL$7:$PC$7,$OL$11:$PC$11)*SUMPRODUCT($OF$11:$OI$11,$OF$16:$OI$16),"")</f>
        <v/>
      </c>
      <c r="JD16" s="19" t="str">
        <f t="array" ref="JD16">IF(JD$7="1",SUM(JD$145:JD$147)/3.6-PRODUCT(JD9,INDEX($OL$1:$PC$19,16,MATCH(JD$2&amp;JD$6,INDEX($OL$1:$PC$19,2,)&amp;INDEX($OL$1:$PC$19,6,),0)))+JD9*SUMPRODUCT($OL$7:$PC$7,$OL$16:$PC$16)-JD$12*INDEX($OF$1:$OK$19,16,MATCH(JD13,$OF$1:$OK$1,0))+JD9*SUMPRODUCT($OL$7:$PC$7,$OL$10:$PC$10)*SUMPRODUCT($OF$10:$OI$10,$OF$16:$OI$16)+SUMPRODUCT($OL$7:$PC$7,$OL$11:$PC$11)*SUMPRODUCT($OF$11:$OI$11,$OF$16:$OI$16),"")</f>
        <v/>
      </c>
      <c r="JE16" s="19" t="str">
        <f t="array" ref="JE16">IF(JE$7="1",SUM(JE$145:JE$147)/3.6-PRODUCT(JE9,INDEX($OL$1:$PC$19,16,MATCH(JE$2&amp;JE$6,INDEX($OL$1:$PC$19,2,)&amp;INDEX($OL$1:$PC$19,6,),0)))+JE9*SUMPRODUCT($OL$7:$PC$7,$OL$16:$PC$16)-JE$12*INDEX($OF$1:$OK$19,16,MATCH(JE13,$OF$1:$OK$1,0))+JE9*SUMPRODUCT($OL$7:$PC$7,$OL$10:$PC$10)*SUMPRODUCT($OF$10:$OI$10,$OF$16:$OI$16)+SUMPRODUCT($OL$7:$PC$7,$OL$11:$PC$11)*SUMPRODUCT($OF$11:$OI$11,$OF$16:$OI$16),"")</f>
        <v/>
      </c>
      <c r="JF16" s="19" t="str">
        <f t="array" ref="JF16">IF(JF$7="1",SUM(JF$145:JF$147)/3.6-PRODUCT(JF9,INDEX($OL$1:$PC$19,16,MATCH(JF$2&amp;JF$6,INDEX($OL$1:$PC$19,2,)&amp;INDEX($OL$1:$PC$19,6,),0)))+JF9*SUMPRODUCT($OL$7:$PC$7,$OL$16:$PC$16)-JF$12*INDEX($OF$1:$OK$19,16,MATCH(JF13,$OF$1:$OK$1,0))+JF9*SUMPRODUCT($OL$7:$PC$7,$OL$10:$PC$10)*SUMPRODUCT($OF$10:$OI$10,$OF$16:$OI$16)+SUMPRODUCT($OL$7:$PC$7,$OL$11:$PC$11)*SUMPRODUCT($OF$11:$OI$11,$OF$16:$OI$16),"")</f>
        <v/>
      </c>
      <c r="JG16" s="19" t="str">
        <f t="array" ref="JG16">IF(JG$7="1",SUM(JG$145:JG$147)/3.6-PRODUCT(JG9,INDEX($OL$1:$PC$19,16,MATCH(JG$2&amp;JG$6,INDEX($OL$1:$PC$19,2,)&amp;INDEX($OL$1:$PC$19,6,),0)))+JG9*SUMPRODUCT($OL$7:$PC$7,$OL$16:$PC$16)-JG$12*INDEX($OF$1:$OK$19,16,MATCH(JG13,$OF$1:$OK$1,0))+JG9*SUMPRODUCT($OL$7:$PC$7,$OL$10:$PC$10)*SUMPRODUCT($OF$10:$OI$10,$OF$16:$OI$16)+SUMPRODUCT($OL$7:$PC$7,$OL$11:$PC$11)*SUMPRODUCT($OF$11:$OI$11,$OF$16:$OI$16),"")</f>
        <v/>
      </c>
      <c r="JH16" s="19" t="str">
        <f t="array" ref="JH16">IF(JH$7="1",SUM(JH$145:JH$147)/3.6-PRODUCT(JH9,INDEX($OL$1:$PC$19,16,MATCH(JH$2&amp;JH$6,INDEX($OL$1:$PC$19,2,)&amp;INDEX($OL$1:$PC$19,6,),0)))+JH9*SUMPRODUCT($OL$7:$PC$7,$OL$16:$PC$16)-JH$12*INDEX($OF$1:$OK$19,16,MATCH(JH13,$OF$1:$OK$1,0))+JH9*SUMPRODUCT($OL$7:$PC$7,$OL$10:$PC$10)*SUMPRODUCT($OF$10:$OI$10,$OF$16:$OI$16)+SUMPRODUCT($OL$7:$PC$7,$OL$11:$PC$11)*SUMPRODUCT($OF$11:$OI$11,$OF$16:$OI$16),"")</f>
        <v/>
      </c>
      <c r="JI16" s="19" t="str">
        <f t="array" ref="JI16">IF(JI$7="1",SUM(JI$145:JI$147)/3.6-PRODUCT(JI9,INDEX($OL$1:$PC$19,16,MATCH(JI$2&amp;JI$6,INDEX($OL$1:$PC$19,2,)&amp;INDEX($OL$1:$PC$19,6,),0)))+JI9*SUMPRODUCT($OL$7:$PC$7,$OL$16:$PC$16)-JI$12*INDEX($OF$1:$OK$19,16,MATCH(JI13,$OF$1:$OK$1,0))+JI9*SUMPRODUCT($OL$7:$PC$7,$OL$10:$PC$10)*SUMPRODUCT($OF$10:$OI$10,$OF$16:$OI$16)+SUMPRODUCT($OL$7:$PC$7,$OL$11:$PC$11)*SUMPRODUCT($OF$11:$OI$11,$OF$16:$OI$16),"")</f>
        <v/>
      </c>
      <c r="JJ16" s="19" t="str">
        <f t="array" ref="JJ16">IF(JJ$7="1",SUM(JJ$145:JJ$147)/3.6-PRODUCT(JJ9,INDEX($OL$1:$PC$19,16,MATCH(JJ$2&amp;JJ$6,INDEX($OL$1:$PC$19,2,)&amp;INDEX($OL$1:$PC$19,6,),0)))+JJ9*SUMPRODUCT($OL$7:$PC$7,$OL$16:$PC$16)-JJ$12*INDEX($OF$1:$OK$19,16,MATCH(JJ13,$OF$1:$OK$1,0))+JJ9*SUMPRODUCT($OL$7:$PC$7,$OL$10:$PC$10)*SUMPRODUCT($OF$10:$OI$10,$OF$16:$OI$16)+SUMPRODUCT($OL$7:$PC$7,$OL$11:$PC$11)*SUMPRODUCT($OF$11:$OI$11,$OF$16:$OI$16),"")</f>
        <v/>
      </c>
      <c r="JK16" s="19" t="str">
        <f t="array" ref="JK16">IF(JK$7="1",SUM(JK$145:JK$147)/3.6-PRODUCT(JK9,INDEX($OL$1:$PC$19,16,MATCH(JK$2&amp;JK$6,INDEX($OL$1:$PC$19,2,)&amp;INDEX($OL$1:$PC$19,6,),0)))+JK9*SUMPRODUCT($OL$7:$PC$7,$OL$16:$PC$16)-JK$12*INDEX($OF$1:$OK$19,16,MATCH(JK13,$OF$1:$OK$1,0))+JK9*SUMPRODUCT($OL$7:$PC$7,$OL$10:$PC$10)*SUMPRODUCT($OF$10:$OI$10,$OF$16:$OI$16)+SUMPRODUCT($OL$7:$PC$7,$OL$11:$PC$11)*SUMPRODUCT($OF$11:$OI$11,$OF$16:$OI$16),"")</f>
        <v/>
      </c>
      <c r="JL16" s="19" t="str">
        <f t="array" ref="JL16">IF(JL$7="1",SUM(JL$145:JL$147)/3.6-PRODUCT(JL9,INDEX($OL$1:$PC$19,16,MATCH(JL$2&amp;JL$6,INDEX($OL$1:$PC$19,2,)&amp;INDEX($OL$1:$PC$19,6,),0)))+JL9*SUMPRODUCT($OL$7:$PC$7,$OL$16:$PC$16)-JL$12*INDEX($OF$1:$OK$19,16,MATCH(JL13,$OF$1:$OK$1,0))+JL9*SUMPRODUCT($OL$7:$PC$7,$OL$10:$PC$10)*SUMPRODUCT($OF$10:$OI$10,$OF$16:$OI$16)+SUMPRODUCT($OL$7:$PC$7,$OL$11:$PC$11)*SUMPRODUCT($OF$11:$OI$11,$OF$16:$OI$16),"")</f>
        <v/>
      </c>
      <c r="JM16" s="19" t="str">
        <f t="array" ref="JM16">IF(JM$7="1",SUM(JM$145:JM$147)/3.6-PRODUCT(JM9,INDEX($OL$1:$PC$19,16,MATCH(JM$2&amp;JM$6,INDEX($OL$1:$PC$19,2,)&amp;INDEX($OL$1:$PC$19,6,),0)))+JM9*SUMPRODUCT($OL$7:$PC$7,$OL$16:$PC$16)-JM$12*INDEX($OF$1:$OK$19,16,MATCH(JM13,$OF$1:$OK$1,0))+JM9*SUMPRODUCT($OL$7:$PC$7,$OL$10:$PC$10)*SUMPRODUCT($OF$10:$OI$10,$OF$16:$OI$16)+SUMPRODUCT($OL$7:$PC$7,$OL$11:$PC$11)*SUMPRODUCT($OF$11:$OI$11,$OF$16:$OI$16),"")</f>
        <v/>
      </c>
      <c r="JN16" s="19" t="str">
        <f t="array" ref="JN16">IF(JN$7="1",SUM(JN$145:JN$147)/3.6-PRODUCT(JN9,INDEX($OL$1:$PC$19,16,MATCH(JN$2&amp;JN$6,INDEX($OL$1:$PC$19,2,)&amp;INDEX($OL$1:$PC$19,6,),0)))+JN9*SUMPRODUCT($OL$7:$PC$7,$OL$16:$PC$16)-JN$12*INDEX($OF$1:$OK$19,16,MATCH(JN13,$OF$1:$OK$1,0))+JN9*SUMPRODUCT($OL$7:$PC$7,$OL$10:$PC$10)*SUMPRODUCT($OF$10:$OI$10,$OF$16:$OI$16)+SUMPRODUCT($OL$7:$PC$7,$OL$11:$PC$11)*SUMPRODUCT($OF$11:$OI$11,$OF$16:$OI$16),"")</f>
        <v/>
      </c>
      <c r="JO16" s="19" t="str">
        <f t="array" ref="JO16">IF(JO$7="1",SUM(JO$145:JO$147)/3.6-PRODUCT(JO9,INDEX($OL$1:$PC$19,16,MATCH(JO$2&amp;JO$6,INDEX($OL$1:$PC$19,2,)&amp;INDEX($OL$1:$PC$19,6,),0)))+JO9*SUMPRODUCT($OL$7:$PC$7,$OL$16:$PC$16)-JO$12*INDEX($OF$1:$OK$19,16,MATCH(JO13,$OF$1:$OK$1,0))+JO9*SUMPRODUCT($OL$7:$PC$7,$OL$10:$PC$10)*SUMPRODUCT($OF$10:$OI$10,$OF$16:$OI$16)+SUMPRODUCT($OL$7:$PC$7,$OL$11:$PC$11)*SUMPRODUCT($OF$11:$OI$11,$OF$16:$OI$16),"")</f>
        <v/>
      </c>
      <c r="JP16" s="19" t="str">
        <f t="array" ref="JP16">IF(JP$7="1",SUM(JP$145:JP$147)/3.6-PRODUCT(JP9,INDEX($OL$1:$PC$19,16,MATCH(JP$2&amp;JP$6,INDEX($OL$1:$PC$19,2,)&amp;INDEX($OL$1:$PC$19,6,),0)))+JP9*SUMPRODUCT($OL$7:$PC$7,$OL$16:$PC$16)-JP$12*INDEX($OF$1:$OK$19,16,MATCH(JP13,$OF$1:$OK$1,0))+JP9*SUMPRODUCT($OL$7:$PC$7,$OL$10:$PC$10)*SUMPRODUCT($OF$10:$OI$10,$OF$16:$OI$16)+SUMPRODUCT($OL$7:$PC$7,$OL$11:$PC$11)*SUMPRODUCT($OF$11:$OI$11,$OF$16:$OI$16),"")</f>
        <v/>
      </c>
      <c r="JQ16" s="19" t="str">
        <f t="array" ref="JQ16">IF(JQ$7="1",SUM(JQ$145:JQ$147)/3.6-PRODUCT(JQ9,INDEX($OL$1:$PC$19,16,MATCH(JQ$2&amp;JQ$6,INDEX($OL$1:$PC$19,2,)&amp;INDEX($OL$1:$PC$19,6,),0)))+JQ9*SUMPRODUCT($OL$7:$PC$7,$OL$16:$PC$16)-JQ$12*INDEX($OF$1:$OK$19,16,MATCH(JQ13,$OF$1:$OK$1,0))+JQ9*SUMPRODUCT($OL$7:$PC$7,$OL$10:$PC$10)*SUMPRODUCT($OF$10:$OI$10,$OF$16:$OI$16)+SUMPRODUCT($OL$7:$PC$7,$OL$11:$PC$11)*SUMPRODUCT($OF$11:$OI$11,$OF$16:$OI$16),"")</f>
        <v/>
      </c>
      <c r="JR16" s="19" t="str">
        <f t="array" ref="JR16">IF(JR$7="1",SUM(JR$145:JR$147)/3.6-PRODUCT(JR9,INDEX($OL$1:$PC$19,16,MATCH(JR$2&amp;JR$6,INDEX($OL$1:$PC$19,2,)&amp;INDEX($OL$1:$PC$19,6,),0)))+JR9*SUMPRODUCT($OL$7:$PC$7,$OL$16:$PC$16)-JR$12*INDEX($OF$1:$OK$19,16,MATCH(JR13,$OF$1:$OK$1,0))+JR9*SUMPRODUCT($OL$7:$PC$7,$OL$10:$PC$10)*SUMPRODUCT($OF$10:$OI$10,$OF$16:$OI$16)+SUMPRODUCT($OL$7:$PC$7,$OL$11:$PC$11)*SUMPRODUCT($OF$11:$OI$11,$OF$16:$OI$16),"")</f>
        <v/>
      </c>
      <c r="JS16" s="19" t="str">
        <f t="array" ref="JS16">IF(JS$7="1",SUM(JS$145:JS$147)/3.6-PRODUCT(JS9,INDEX($OL$1:$PC$19,16,MATCH(JS$2&amp;JS$6,INDEX($OL$1:$PC$19,2,)&amp;INDEX($OL$1:$PC$19,6,),0)))+JS9*SUMPRODUCT($OL$7:$PC$7,$OL$16:$PC$16)-JS$12*INDEX($OF$1:$OK$19,16,MATCH(JS13,$OF$1:$OK$1,0))+JS9*SUMPRODUCT($OL$7:$PC$7,$OL$10:$PC$10)*SUMPRODUCT($OF$10:$OI$10,$OF$16:$OI$16)+SUMPRODUCT($OL$7:$PC$7,$OL$11:$PC$11)*SUMPRODUCT($OF$11:$OI$11,$OF$16:$OI$16),"")</f>
        <v/>
      </c>
      <c r="JT16" s="19" t="str">
        <f t="array" ref="JT16">IF(JT$7="1",SUM(JT$145:JT$147)/3.6-PRODUCT(JT9,INDEX($OL$1:$PC$19,16,MATCH(JT$2&amp;JT$6,INDEX($OL$1:$PC$19,2,)&amp;INDEX($OL$1:$PC$19,6,),0)))+JT9*SUMPRODUCT($OL$7:$PC$7,$OL$16:$PC$16)-JT$12*INDEX($OF$1:$OK$19,16,MATCH(JT13,$OF$1:$OK$1,0))+JT9*SUMPRODUCT($OL$7:$PC$7,$OL$10:$PC$10)*SUMPRODUCT($OF$10:$OI$10,$OF$16:$OI$16)+SUMPRODUCT($OL$7:$PC$7,$OL$11:$PC$11)*SUMPRODUCT($OF$11:$OI$11,$OF$16:$OI$16),"")</f>
        <v/>
      </c>
      <c r="JU16" s="19" t="str">
        <f t="array" ref="JU16">IF(JU$7="1",SUM(JU$145:JU$147)/3.6-PRODUCT(JU9,INDEX($OL$1:$PC$19,16,MATCH(JU$2&amp;JU$6,INDEX($OL$1:$PC$19,2,)&amp;INDEX($OL$1:$PC$19,6,),0)))+JU9*SUMPRODUCT($OL$7:$PC$7,$OL$16:$PC$16)-JU$12*INDEX($OF$1:$OK$19,16,MATCH(JU13,$OF$1:$OK$1,0))+JU9*SUMPRODUCT($OL$7:$PC$7,$OL$10:$PC$10)*SUMPRODUCT($OF$10:$OI$10,$OF$16:$OI$16)+SUMPRODUCT($OL$7:$PC$7,$OL$11:$PC$11)*SUMPRODUCT($OF$11:$OI$11,$OF$16:$OI$16),"")</f>
        <v/>
      </c>
      <c r="JV16" s="19" t="str">
        <f t="array" ref="JV16">IF(JV$7="1",SUM(JV$145:JV$147)/3.6-PRODUCT(JV9,INDEX($OL$1:$PC$19,16,MATCH(JV$2&amp;JV$6,INDEX($OL$1:$PC$19,2,)&amp;INDEX($OL$1:$PC$19,6,),0)))+JV9*SUMPRODUCT($OL$7:$PC$7,$OL$16:$PC$16)-JV$12*INDEX($OF$1:$OK$19,16,MATCH(JV13,$OF$1:$OK$1,0))+JV9*SUMPRODUCT($OL$7:$PC$7,$OL$10:$PC$10)*SUMPRODUCT($OF$10:$OI$10,$OF$16:$OI$16)+SUMPRODUCT($OL$7:$PC$7,$OL$11:$PC$11)*SUMPRODUCT($OF$11:$OI$11,$OF$16:$OI$16),"")</f>
        <v/>
      </c>
      <c r="JW16" s="19" t="str">
        <f t="array" ref="JW16">IF(JW$7="1",SUM(JW$145:JW$147)/3.6-PRODUCT(JW9,INDEX($OL$1:$PC$19,16,MATCH(JW$2&amp;JW$6,INDEX($OL$1:$PC$19,2,)&amp;INDEX($OL$1:$PC$19,6,),0)))+JW9*SUMPRODUCT($OL$7:$PC$7,$OL$16:$PC$16)-JW$12*INDEX($OF$1:$OK$19,16,MATCH(JW13,$OF$1:$OK$1,0))+JW9*SUMPRODUCT($OL$7:$PC$7,$OL$10:$PC$10)*SUMPRODUCT($OF$10:$OI$10,$OF$16:$OI$16)+SUMPRODUCT($OL$7:$PC$7,$OL$11:$PC$11)*SUMPRODUCT($OF$11:$OI$11,$OF$16:$OI$16),"")</f>
        <v/>
      </c>
      <c r="JX16" s="19" t="str">
        <f t="array" ref="JX16">IF(JX$7="1",SUM(JX$145:JX$147)/3.6-PRODUCT(JX9,INDEX($OL$1:$PC$19,16,MATCH(JX$2&amp;JX$6,INDEX($OL$1:$PC$19,2,)&amp;INDEX($OL$1:$PC$19,6,),0)))+JX9*SUMPRODUCT($OL$7:$PC$7,$OL$16:$PC$16)-JX$12*INDEX($OF$1:$OK$19,16,MATCH(JX13,$OF$1:$OK$1,0))+JX9*SUMPRODUCT($OL$7:$PC$7,$OL$10:$PC$10)*SUMPRODUCT($OF$10:$OI$10,$OF$16:$OI$16)+SUMPRODUCT($OL$7:$PC$7,$OL$11:$PC$11)*SUMPRODUCT($OF$11:$OI$11,$OF$16:$OI$16),"")</f>
        <v/>
      </c>
      <c r="JY16" s="19" t="str">
        <f t="array" ref="JY16">IF(JY$7="1",SUM(JY$145:JY$147)/3.6-PRODUCT(JY9,INDEX($OL$1:$PC$19,16,MATCH(JY$2&amp;JY$6,INDEX($OL$1:$PC$19,2,)&amp;INDEX($OL$1:$PC$19,6,),0)))+JY9*SUMPRODUCT($OL$7:$PC$7,$OL$16:$PC$16)-JY$12*INDEX($OF$1:$OK$19,16,MATCH(JY13,$OF$1:$OK$1,0))+JY9*SUMPRODUCT($OL$7:$PC$7,$OL$10:$PC$10)*SUMPRODUCT($OF$10:$OI$10,$OF$16:$OI$16)+SUMPRODUCT($OL$7:$PC$7,$OL$11:$PC$11)*SUMPRODUCT($OF$11:$OI$11,$OF$16:$OI$16),"")</f>
        <v/>
      </c>
      <c r="JZ16" s="19" t="str">
        <f t="array" ref="JZ16">IF(JZ$7="1",SUM(JZ$145:JZ$147)/3.6-PRODUCT(JZ9,INDEX($OL$1:$PC$19,16,MATCH(JZ$2&amp;JZ$6,INDEX($OL$1:$PC$19,2,)&amp;INDEX($OL$1:$PC$19,6,),0)))+JZ9*SUMPRODUCT($OL$7:$PC$7,$OL$16:$PC$16)-JZ$12*INDEX($OF$1:$OK$19,16,MATCH(JZ13,$OF$1:$OK$1,0))+JZ9*SUMPRODUCT($OL$7:$PC$7,$OL$10:$PC$10)*SUMPRODUCT($OF$10:$OI$10,$OF$16:$OI$16)+SUMPRODUCT($OL$7:$PC$7,$OL$11:$PC$11)*SUMPRODUCT($OF$11:$OI$11,$OF$16:$OI$16),"")</f>
        <v/>
      </c>
      <c r="KA16" s="19" t="str">
        <f t="array" ref="KA16">IF(KA$7="1",SUM(KA$145:KA$147)/3.6-PRODUCT(KA9,INDEX($OL$1:$PC$19,16,MATCH(KA$2&amp;KA$6,INDEX($OL$1:$PC$19,2,)&amp;INDEX($OL$1:$PC$19,6,),0)))+KA9*SUMPRODUCT($OL$7:$PC$7,$OL$16:$PC$16)-KA$12*INDEX($OF$1:$OK$19,16,MATCH(KA13,$OF$1:$OK$1,0))+KA9*SUMPRODUCT($OL$7:$PC$7,$OL$10:$PC$10)*SUMPRODUCT($OF$10:$OI$10,$OF$16:$OI$16)+SUMPRODUCT($OL$7:$PC$7,$OL$11:$PC$11)*SUMPRODUCT($OF$11:$OI$11,$OF$16:$OI$16),"")</f>
        <v/>
      </c>
      <c r="KB16" s="19" t="str">
        <f t="array" ref="KB16">IF(KB$7="1",SUM(KB$145:KB$147)/3.6-PRODUCT(KB9,INDEX($OL$1:$PC$19,16,MATCH(KB$2&amp;KB$6,INDEX($OL$1:$PC$19,2,)&amp;INDEX($OL$1:$PC$19,6,),0)))+KB9*SUMPRODUCT($OL$7:$PC$7,$OL$16:$PC$16)-KB$12*INDEX($OF$1:$OK$19,16,MATCH(KB13,$OF$1:$OK$1,0))+KB9*SUMPRODUCT($OL$7:$PC$7,$OL$10:$PC$10)*SUMPRODUCT($OF$10:$OI$10,$OF$16:$OI$16)+SUMPRODUCT($OL$7:$PC$7,$OL$11:$PC$11)*SUMPRODUCT($OF$11:$OI$11,$OF$16:$OI$16),"")</f>
        <v/>
      </c>
      <c r="KC16" s="19" t="str">
        <f t="array" ref="KC16">IF(KC$7="1",SUM(KC$145:KC$147)/3.6-PRODUCT(KC9,INDEX($OL$1:$PC$19,16,MATCH(KC$2&amp;KC$6,INDEX($OL$1:$PC$19,2,)&amp;INDEX($OL$1:$PC$19,6,),0)))+KC9*SUMPRODUCT($OL$7:$PC$7,$OL$16:$PC$16)-KC$12*INDEX($OF$1:$OK$19,16,MATCH(KC13,$OF$1:$OK$1,0))+KC9*SUMPRODUCT($OL$7:$PC$7,$OL$10:$PC$10)*SUMPRODUCT($OF$10:$OI$10,$OF$16:$OI$16)+SUMPRODUCT($OL$7:$PC$7,$OL$11:$PC$11)*SUMPRODUCT($OF$11:$OI$11,$OF$16:$OI$16),"")</f>
        <v/>
      </c>
      <c r="KD16" s="19" t="str">
        <f t="array" ref="KD16">IF(KD$7="1",SUM(KD$145:KD$147)/3.6-PRODUCT(KD9,INDEX($OL$1:$PC$19,16,MATCH(KD$2&amp;KD$6,INDEX($OL$1:$PC$19,2,)&amp;INDEX($OL$1:$PC$19,6,),0)))+KD9*SUMPRODUCT($OL$7:$PC$7,$OL$16:$PC$16)-KD$12*INDEX($OF$1:$OK$19,16,MATCH(KD13,$OF$1:$OK$1,0))+KD9*SUMPRODUCT($OL$7:$PC$7,$OL$10:$PC$10)*SUMPRODUCT($OF$10:$OI$10,$OF$16:$OI$16)+SUMPRODUCT($OL$7:$PC$7,$OL$11:$PC$11)*SUMPRODUCT($OF$11:$OI$11,$OF$16:$OI$16),"")</f>
        <v/>
      </c>
      <c r="KE16" s="19" t="str">
        <f t="array" ref="KE16">IF(KE$7="1",SUM(KE$145:KE$147)/3.6-PRODUCT(KE9,INDEX($OL$1:$PC$19,16,MATCH(KE$2&amp;KE$6,INDEX($OL$1:$PC$19,2,)&amp;INDEX($OL$1:$PC$19,6,),0)))+KE9*SUMPRODUCT($OL$7:$PC$7,$OL$16:$PC$16)-KE$12*INDEX($OF$1:$OK$19,16,MATCH(KE13,$OF$1:$OK$1,0))+KE9*SUMPRODUCT($OL$7:$PC$7,$OL$10:$PC$10)*SUMPRODUCT($OF$10:$OI$10,$OF$16:$OI$16)+SUMPRODUCT($OL$7:$PC$7,$OL$11:$PC$11)*SUMPRODUCT($OF$11:$OI$11,$OF$16:$OI$16),"")</f>
        <v/>
      </c>
      <c r="KF16" s="19" t="str">
        <f t="array" ref="KF16">IF(KF$7="1",SUM(KF$145:KF$147)/3.6-PRODUCT(KF9,INDEX($OL$1:$PC$19,16,MATCH(KF$2&amp;KF$6,INDEX($OL$1:$PC$19,2,)&amp;INDEX($OL$1:$PC$19,6,),0)))+KF9*SUMPRODUCT($OL$7:$PC$7,$OL$16:$PC$16)-KF$12*INDEX($OF$1:$OK$19,16,MATCH(KF13,$OF$1:$OK$1,0))+KF9*SUMPRODUCT($OL$7:$PC$7,$OL$10:$PC$10)*SUMPRODUCT($OF$10:$OI$10,$OF$16:$OI$16)+SUMPRODUCT($OL$7:$PC$7,$OL$11:$PC$11)*SUMPRODUCT($OF$11:$OI$11,$OF$16:$OI$16),"")</f>
        <v/>
      </c>
      <c r="KG16" s="19" t="str">
        <f t="array" ref="KG16">IF(KG$7="1",SUM(KG$145:KG$147)/3.6-PRODUCT(KG9,INDEX($OL$1:$PC$19,16,MATCH(KG$2&amp;KG$6,INDEX($OL$1:$PC$19,2,)&amp;INDEX($OL$1:$PC$19,6,),0)))+KG9*SUMPRODUCT($OL$7:$PC$7,$OL$16:$PC$16)-KG$12*INDEX($OF$1:$OK$19,16,MATCH(KG13,$OF$1:$OK$1,0))+KG9*SUMPRODUCT($OL$7:$PC$7,$OL$10:$PC$10)*SUMPRODUCT($OF$10:$OI$10,$OF$16:$OI$16)+SUMPRODUCT($OL$7:$PC$7,$OL$11:$PC$11)*SUMPRODUCT($OF$11:$OI$11,$OF$16:$OI$16),"")</f>
        <v/>
      </c>
      <c r="KH16" s="19" t="str">
        <f t="array" ref="KH16">IF(KH$7="1",SUM(KH$145:KH$147)/3.6-PRODUCT(KH9,INDEX($OL$1:$PC$19,16,MATCH(KH$2&amp;KH$6,INDEX($OL$1:$PC$19,2,)&amp;INDEX($OL$1:$PC$19,6,),0)))+KH9*SUMPRODUCT($OL$7:$PC$7,$OL$16:$PC$16)-KH$12*INDEX($OF$1:$OK$19,16,MATCH(KH13,$OF$1:$OK$1,0))+KH9*SUMPRODUCT($OL$7:$PC$7,$OL$10:$PC$10)*SUMPRODUCT($OF$10:$OI$10,$OF$16:$OI$16)+SUMPRODUCT($OL$7:$PC$7,$OL$11:$PC$11)*SUMPRODUCT($OF$11:$OI$11,$OF$16:$OI$16),"")</f>
        <v/>
      </c>
      <c r="KI16" s="19" t="str">
        <f t="array" ref="KI16">IF(KI$7="1",SUM(KI$145:KI$147)/3.6-PRODUCT(KI9,INDEX($OL$1:$PC$19,16,MATCH(KI$2&amp;KI$6,INDEX($OL$1:$PC$19,2,)&amp;INDEX($OL$1:$PC$19,6,),0)))+KI9*SUMPRODUCT($OL$7:$PC$7,$OL$16:$PC$16)-KI$12*INDEX($OF$1:$OK$19,16,MATCH(KI13,$OF$1:$OK$1,0))+KI9*SUMPRODUCT($OL$7:$PC$7,$OL$10:$PC$10)*SUMPRODUCT($OF$10:$OI$10,$OF$16:$OI$16)+SUMPRODUCT($OL$7:$PC$7,$OL$11:$PC$11)*SUMPRODUCT($OF$11:$OI$11,$OF$16:$OI$16),"")</f>
        <v/>
      </c>
      <c r="KJ16" s="19" t="str">
        <f t="array" ref="KJ16">IF(KJ$7="1",SUM(KJ$145:KJ$147)/3.6-PRODUCT(KJ9,INDEX($OL$1:$PC$19,16,MATCH(KJ$2&amp;KJ$6,INDEX($OL$1:$PC$19,2,)&amp;INDEX($OL$1:$PC$19,6,),0)))+KJ9*SUMPRODUCT($OL$7:$PC$7,$OL$16:$PC$16)-KJ$12*INDEX($OF$1:$OK$19,16,MATCH(KJ13,$OF$1:$OK$1,0))+KJ9*SUMPRODUCT($OL$7:$PC$7,$OL$10:$PC$10)*SUMPRODUCT($OF$10:$OI$10,$OF$16:$OI$16)+SUMPRODUCT($OL$7:$PC$7,$OL$11:$PC$11)*SUMPRODUCT($OF$11:$OI$11,$OF$16:$OI$16),"")</f>
        <v/>
      </c>
      <c r="KK16" s="19" t="str">
        <f t="array" ref="KK16">IF(KK$7="1",SUM(KK$145:KK$147)/3.6-PRODUCT(KK9,INDEX($OL$1:$PC$19,16,MATCH(KK$2&amp;KK$6,INDEX($OL$1:$PC$19,2,)&amp;INDEX($OL$1:$PC$19,6,),0)))+KK9*SUMPRODUCT($OL$7:$PC$7,$OL$16:$PC$16)-KK$12*INDEX($OF$1:$OK$19,16,MATCH(KK13,$OF$1:$OK$1,0))+KK9*SUMPRODUCT($OL$7:$PC$7,$OL$10:$PC$10)*SUMPRODUCT($OF$10:$OI$10,$OF$16:$OI$16)+SUMPRODUCT($OL$7:$PC$7,$OL$11:$PC$11)*SUMPRODUCT($OF$11:$OI$11,$OF$16:$OI$16),"")</f>
        <v/>
      </c>
      <c r="KL16" s="19" t="str">
        <f t="array" ref="KL16">IF(KL$7="1",SUM(KL$145:KL$147)/3.6-PRODUCT(KL9,INDEX($OL$1:$PC$19,16,MATCH(KL$2&amp;KL$6,INDEX($OL$1:$PC$19,2,)&amp;INDEX($OL$1:$PC$19,6,),0)))+KL9*SUMPRODUCT($OL$7:$PC$7,$OL$16:$PC$16)-KL$12*INDEX($OF$1:$OK$19,16,MATCH(KL13,$OF$1:$OK$1,0))+KL9*SUMPRODUCT($OL$7:$PC$7,$OL$10:$PC$10)*SUMPRODUCT($OF$10:$OI$10,$OF$16:$OI$16)+SUMPRODUCT($OL$7:$PC$7,$OL$11:$PC$11)*SUMPRODUCT($OF$11:$OI$11,$OF$16:$OI$16),"")</f>
        <v/>
      </c>
      <c r="KM16" s="19" t="str">
        <f t="array" ref="KM16">IF(KM$7="1",SUM(KM$145:KM$147)/3.6-PRODUCT(KM9,INDEX($OL$1:$PC$19,16,MATCH(KM$2&amp;KM$6,INDEX($OL$1:$PC$19,2,)&amp;INDEX($OL$1:$PC$19,6,),0)))+KM9*SUMPRODUCT($OL$7:$PC$7,$OL$16:$PC$16)-KM$12*INDEX($OF$1:$OK$19,16,MATCH(KM13,$OF$1:$OK$1,0))+KM9*SUMPRODUCT($OL$7:$PC$7,$OL$10:$PC$10)*SUMPRODUCT($OF$10:$OI$10,$OF$16:$OI$16)+SUMPRODUCT($OL$7:$PC$7,$OL$11:$PC$11)*SUMPRODUCT($OF$11:$OI$11,$OF$16:$OI$16),"")</f>
        <v/>
      </c>
      <c r="KN16" s="19" t="str">
        <f t="array" ref="KN16">IF(KN$7="1",SUM(KN$145:KN$147)/3.6-PRODUCT(KN9,INDEX($OL$1:$PC$19,16,MATCH(KN$2&amp;KN$6,INDEX($OL$1:$PC$19,2,)&amp;INDEX($OL$1:$PC$19,6,),0)))+KN9*SUMPRODUCT($OL$7:$PC$7,$OL$16:$PC$16)-KN$12*INDEX($OF$1:$OK$19,16,MATCH(KN13,$OF$1:$OK$1,0))+KN9*SUMPRODUCT($OL$7:$PC$7,$OL$10:$PC$10)*SUMPRODUCT($OF$10:$OI$10,$OF$16:$OI$16)+SUMPRODUCT($OL$7:$PC$7,$OL$11:$PC$11)*SUMPRODUCT($OF$11:$OI$11,$OF$16:$OI$16),"")</f>
        <v/>
      </c>
      <c r="KO16" s="19" t="str">
        <f t="array" ref="KO16">IF(KO$7="1",SUM(KO$145:KO$147)/3.6-PRODUCT(KO9,INDEX($OL$1:$PC$19,16,MATCH(KO$2&amp;KO$6,INDEX($OL$1:$PC$19,2,)&amp;INDEX($OL$1:$PC$19,6,),0)))+KO9*SUMPRODUCT($OL$7:$PC$7,$OL$16:$PC$16)-KO$12*INDEX($OF$1:$OK$19,16,MATCH(KO13,$OF$1:$OK$1,0))+KO9*SUMPRODUCT($OL$7:$PC$7,$OL$10:$PC$10)*SUMPRODUCT($OF$10:$OI$10,$OF$16:$OI$16)+SUMPRODUCT($OL$7:$PC$7,$OL$11:$PC$11)*SUMPRODUCT($OF$11:$OI$11,$OF$16:$OI$16),"")</f>
        <v/>
      </c>
      <c r="KP16" s="19" t="str">
        <f t="array" ref="KP16">IF(KP$7="1",SUM(KP$145:KP$147)/3.6-PRODUCT(KP9,INDEX($OL$1:$PC$19,16,MATCH(KP$2&amp;KP$6,INDEX($OL$1:$PC$19,2,)&amp;INDEX($OL$1:$PC$19,6,),0)))+KP9*SUMPRODUCT($OL$7:$PC$7,$OL$16:$PC$16)-KP$12*INDEX($OF$1:$OK$19,16,MATCH(KP13,$OF$1:$OK$1,0))+KP9*SUMPRODUCT($OL$7:$PC$7,$OL$10:$PC$10)*SUMPRODUCT($OF$10:$OI$10,$OF$16:$OI$16)+SUMPRODUCT($OL$7:$PC$7,$OL$11:$PC$11)*SUMPRODUCT($OF$11:$OI$11,$OF$16:$OI$16),"")</f>
        <v/>
      </c>
      <c r="KQ16" s="19" t="str">
        <f t="array" ref="KQ16">IF(KQ$7="1",SUM(KQ$145:KQ$147)/3.6-PRODUCT(KQ9,INDEX($OL$1:$PC$19,16,MATCH(KQ$2&amp;KQ$6,INDEX($OL$1:$PC$19,2,)&amp;INDEX($OL$1:$PC$19,6,),0)))+KQ9*SUMPRODUCT($OL$7:$PC$7,$OL$16:$PC$16)-KQ$12*INDEX($OF$1:$OK$19,16,MATCH(KQ13,$OF$1:$OK$1,0))+KQ9*SUMPRODUCT($OL$7:$PC$7,$OL$10:$PC$10)*SUMPRODUCT($OF$10:$OI$10,$OF$16:$OI$16)+SUMPRODUCT($OL$7:$PC$7,$OL$11:$PC$11)*SUMPRODUCT($OF$11:$OI$11,$OF$16:$OI$16),"")</f>
        <v/>
      </c>
      <c r="KR16" s="19" t="str">
        <f t="array" ref="KR16">IF(KR$7="1",SUM(KR$145:KR$147)/3.6-PRODUCT(KR9,INDEX($OL$1:$PC$19,16,MATCH(KR$2&amp;KR$6,INDEX($OL$1:$PC$19,2,)&amp;INDEX($OL$1:$PC$19,6,),0)))+KR9*SUMPRODUCT($OL$7:$PC$7,$OL$16:$PC$16)-KR$12*INDEX($OF$1:$OK$19,16,MATCH(KR13,$OF$1:$OK$1,0))+KR9*SUMPRODUCT($OL$7:$PC$7,$OL$10:$PC$10)*SUMPRODUCT($OF$10:$OI$10,$OF$16:$OI$16)+SUMPRODUCT($OL$7:$PC$7,$OL$11:$PC$11)*SUMPRODUCT($OF$11:$OI$11,$OF$16:$OI$16),"")</f>
        <v/>
      </c>
      <c r="KS16" s="19" t="str">
        <f t="array" ref="KS16">IF(KS$7="1",SUM(KS$145:KS$147)/3.6-PRODUCT(KS9,INDEX($OL$1:$PC$19,16,MATCH(KS$2&amp;KS$6,INDEX($OL$1:$PC$19,2,)&amp;INDEX($OL$1:$PC$19,6,),0)))+KS9*SUMPRODUCT($OL$7:$PC$7,$OL$16:$PC$16)-KS$12*INDEX($OF$1:$OK$19,16,MATCH(KS13,$OF$1:$OK$1,0))+KS9*SUMPRODUCT($OL$7:$PC$7,$OL$10:$PC$10)*SUMPRODUCT($OF$10:$OI$10,$OF$16:$OI$16)+SUMPRODUCT($OL$7:$PC$7,$OL$11:$PC$11)*SUMPRODUCT($OF$11:$OI$11,$OF$16:$OI$16),"")</f>
        <v/>
      </c>
      <c r="KT16" s="19" t="str">
        <f t="array" ref="KT16">IF(KT$7="1",SUM(KT$145:KT$147)/3.6-PRODUCT(KT9,INDEX($OL$1:$PC$19,16,MATCH(KT$2&amp;KT$6,INDEX($OL$1:$PC$19,2,)&amp;INDEX($OL$1:$PC$19,6,),0)))+KT9*SUMPRODUCT($OL$7:$PC$7,$OL$16:$PC$16)-KT$12*INDEX($OF$1:$OK$19,16,MATCH(KT13,$OF$1:$OK$1,0))+KT9*SUMPRODUCT($OL$7:$PC$7,$OL$10:$PC$10)*SUMPRODUCT($OF$10:$OI$10,$OF$16:$OI$16)+SUMPRODUCT($OL$7:$PC$7,$OL$11:$PC$11)*SUMPRODUCT($OF$11:$OI$11,$OF$16:$OI$16),"")</f>
        <v/>
      </c>
      <c r="KU16" s="19" t="str">
        <f t="array" ref="KU16">IF(KU$7="1",SUM(KU$145:KU$147)/3.6-PRODUCT(KU9,INDEX($OL$1:$PC$19,16,MATCH(KU$2&amp;KU$6,INDEX($OL$1:$PC$19,2,)&amp;INDEX($OL$1:$PC$19,6,),0)))+KU9*SUMPRODUCT($OL$7:$PC$7,$OL$16:$PC$16)-KU$12*INDEX($OF$1:$OK$19,16,MATCH(KU13,$OF$1:$OK$1,0))+KU9*SUMPRODUCT($OL$7:$PC$7,$OL$10:$PC$10)*SUMPRODUCT($OF$10:$OI$10,$OF$16:$OI$16)+SUMPRODUCT($OL$7:$PC$7,$OL$11:$PC$11)*SUMPRODUCT($OF$11:$OI$11,$OF$16:$OI$16),"")</f>
        <v/>
      </c>
      <c r="KV16" s="19" t="str">
        <f t="array" ref="KV16">IF(KV$7="1",SUM(KV$145:KV$147)/3.6-PRODUCT(KV9,INDEX($OL$1:$PC$19,16,MATCH(KV$2&amp;KV$6,INDEX($OL$1:$PC$19,2,)&amp;INDEX($OL$1:$PC$19,6,),0)))+KV9*SUMPRODUCT($OL$7:$PC$7,$OL$16:$PC$16)-KV$12*INDEX($OF$1:$OK$19,16,MATCH(KV13,$OF$1:$OK$1,0))+KV9*SUMPRODUCT($OL$7:$PC$7,$OL$10:$PC$10)*SUMPRODUCT($OF$10:$OI$10,$OF$16:$OI$16)+SUMPRODUCT($OL$7:$PC$7,$OL$11:$PC$11)*SUMPRODUCT($OF$11:$OI$11,$OF$16:$OI$16),"")</f>
        <v/>
      </c>
      <c r="KW16" s="19" t="str">
        <f t="array" ref="KW16">IF(KW$7="1",SUM(KW$145:KW$147)/3.6-PRODUCT(KW9,INDEX($OL$1:$PC$19,16,MATCH(KW$2&amp;KW$6,INDEX($OL$1:$PC$19,2,)&amp;INDEX($OL$1:$PC$19,6,),0)))+KW9*SUMPRODUCT($OL$7:$PC$7,$OL$16:$PC$16)-KW$12*INDEX($OF$1:$OK$19,16,MATCH(KW13,$OF$1:$OK$1,0))+KW9*SUMPRODUCT($OL$7:$PC$7,$OL$10:$PC$10)*SUMPRODUCT($OF$10:$OI$10,$OF$16:$OI$16)+SUMPRODUCT($OL$7:$PC$7,$OL$11:$PC$11)*SUMPRODUCT($OF$11:$OI$11,$OF$16:$OI$16),"")</f>
        <v/>
      </c>
      <c r="KX16" s="19" t="str">
        <f t="array" ref="KX16">IF(KX$7="1",SUM(KX$145:KX$147)/3.6-PRODUCT(KX9,INDEX($OL$1:$PC$19,16,MATCH(KX$2&amp;KX$6,INDEX($OL$1:$PC$19,2,)&amp;INDEX($OL$1:$PC$19,6,),0)))+KX9*SUMPRODUCT($OL$7:$PC$7,$OL$16:$PC$16)-KX$12*INDEX($OF$1:$OK$19,16,MATCH(KX13,$OF$1:$OK$1,0))+KX9*SUMPRODUCT($OL$7:$PC$7,$OL$10:$PC$10)*SUMPRODUCT($OF$10:$OI$10,$OF$16:$OI$16)+SUMPRODUCT($OL$7:$PC$7,$OL$11:$PC$11)*SUMPRODUCT($OF$11:$OI$11,$OF$16:$OI$16),"")</f>
        <v/>
      </c>
      <c r="KY16" s="19" t="str">
        <f t="array" ref="KY16">IF(KY$7="1",SUM(KY$145:KY$147)/3.6-PRODUCT(KY9,INDEX($OL$1:$PC$19,16,MATCH(KY$2&amp;KY$6,INDEX($OL$1:$PC$19,2,)&amp;INDEX($OL$1:$PC$19,6,),0)))+KY9*SUMPRODUCT($OL$7:$PC$7,$OL$16:$PC$16)-KY$12*INDEX($OF$1:$OK$19,16,MATCH(KY13,$OF$1:$OK$1,0))+KY9*SUMPRODUCT($OL$7:$PC$7,$OL$10:$PC$10)*SUMPRODUCT($OF$10:$OI$10,$OF$16:$OI$16)+SUMPRODUCT($OL$7:$PC$7,$OL$11:$PC$11)*SUMPRODUCT($OF$11:$OI$11,$OF$16:$OI$16),"")</f>
        <v/>
      </c>
      <c r="KZ16" s="19" t="str">
        <f t="array" ref="KZ16">IF(KZ$7="1",SUM(KZ$145:KZ$147)/3.6-PRODUCT(KZ9,INDEX($OL$1:$PC$19,16,MATCH(KZ$2&amp;KZ$6,INDEX($OL$1:$PC$19,2,)&amp;INDEX($OL$1:$PC$19,6,),0)))+KZ9*SUMPRODUCT($OL$7:$PC$7,$OL$16:$PC$16)-KZ$12*INDEX($OF$1:$OK$19,16,MATCH(KZ13,$OF$1:$OK$1,0))+KZ9*SUMPRODUCT($OL$7:$PC$7,$OL$10:$PC$10)*SUMPRODUCT($OF$10:$OI$10,$OF$16:$OI$16)+SUMPRODUCT($OL$7:$PC$7,$OL$11:$PC$11)*SUMPRODUCT($OF$11:$OI$11,$OF$16:$OI$16),"")</f>
        <v/>
      </c>
      <c r="LA16" s="19" t="str">
        <f t="array" ref="LA16">IF(LA$7="1",SUM(LA$145:LA$147)/3.6-PRODUCT(LA9,INDEX($OL$1:$PC$19,16,MATCH(LA$2&amp;LA$6,INDEX($OL$1:$PC$19,2,)&amp;INDEX($OL$1:$PC$19,6,),0)))+LA9*SUMPRODUCT($OL$7:$PC$7,$OL$16:$PC$16)-LA$12*INDEX($OF$1:$OK$19,16,MATCH(LA13,$OF$1:$OK$1,0))+LA9*SUMPRODUCT($OL$7:$PC$7,$OL$10:$PC$10)*SUMPRODUCT($OF$10:$OI$10,$OF$16:$OI$16)+SUMPRODUCT($OL$7:$PC$7,$OL$11:$PC$11)*SUMPRODUCT($OF$11:$OI$11,$OF$16:$OI$16),"")</f>
        <v/>
      </c>
      <c r="LB16" s="19" t="str">
        <f t="array" ref="LB16">IF(LB$7="1",SUM(LB$145:LB$147)/3.6-PRODUCT(LB9,INDEX($OL$1:$PC$19,16,MATCH(LB$2&amp;LB$6,INDEX($OL$1:$PC$19,2,)&amp;INDEX($OL$1:$PC$19,6,),0)))+LB9*SUMPRODUCT($OL$7:$PC$7,$OL$16:$PC$16)-LB$12*INDEX($OF$1:$OK$19,16,MATCH(LB13,$OF$1:$OK$1,0))+LB9*SUMPRODUCT($OL$7:$PC$7,$OL$10:$PC$10)*SUMPRODUCT($OF$10:$OI$10,$OF$16:$OI$16)+SUMPRODUCT($OL$7:$PC$7,$OL$11:$PC$11)*SUMPRODUCT($OF$11:$OI$11,$OF$16:$OI$16),"")</f>
        <v/>
      </c>
      <c r="LC16" s="19" t="str">
        <f t="array" ref="LC16">IF(LC$7="1",SUM(LC$145:LC$147)/3.6-PRODUCT(LC9,INDEX($OL$1:$PC$19,16,MATCH(LC$2&amp;LC$6,INDEX($OL$1:$PC$19,2,)&amp;INDEX($OL$1:$PC$19,6,),0)))+LC9*SUMPRODUCT($OL$7:$PC$7,$OL$16:$PC$16)-LC$12*INDEX($OF$1:$OK$19,16,MATCH(LC13,$OF$1:$OK$1,0))+LC9*SUMPRODUCT($OL$7:$PC$7,$OL$10:$PC$10)*SUMPRODUCT($OF$10:$OI$10,$OF$16:$OI$16)+SUMPRODUCT($OL$7:$PC$7,$OL$11:$PC$11)*SUMPRODUCT($OF$11:$OI$11,$OF$16:$OI$16),"")</f>
        <v/>
      </c>
      <c r="LD16" s="19" t="str">
        <f t="array" ref="LD16">IF(LD$7="1",SUM(LD$145:LD$147)/3.6-PRODUCT(LD9,INDEX($OL$1:$PC$19,16,MATCH(LD$2&amp;LD$6,INDEX($OL$1:$PC$19,2,)&amp;INDEX($OL$1:$PC$19,6,),0)))+LD9*SUMPRODUCT($OL$7:$PC$7,$OL$16:$PC$16)-LD$12*INDEX($OF$1:$OK$19,16,MATCH(LD13,$OF$1:$OK$1,0))+LD9*SUMPRODUCT($OL$7:$PC$7,$OL$10:$PC$10)*SUMPRODUCT($OF$10:$OI$10,$OF$16:$OI$16)+SUMPRODUCT($OL$7:$PC$7,$OL$11:$PC$11)*SUMPRODUCT($OF$11:$OI$11,$OF$16:$OI$16),"")</f>
        <v/>
      </c>
      <c r="LE16" s="19" t="str">
        <f t="array" ref="LE16">IF(LE$7="1",SUM(LE$145:LE$147)/3.6-PRODUCT(LE9,INDEX($OL$1:$PC$19,16,MATCH(LE$2&amp;LE$6,INDEX($OL$1:$PC$19,2,)&amp;INDEX($OL$1:$PC$19,6,),0)))+LE9*SUMPRODUCT($OL$7:$PC$7,$OL$16:$PC$16)-LE$12*INDEX($OF$1:$OK$19,16,MATCH(LE13,$OF$1:$OK$1,0))+LE9*SUMPRODUCT($OL$7:$PC$7,$OL$10:$PC$10)*SUMPRODUCT($OF$10:$OI$10,$OF$16:$OI$16)+SUMPRODUCT($OL$7:$PC$7,$OL$11:$PC$11)*SUMPRODUCT($OF$11:$OI$11,$OF$16:$OI$16),"")</f>
        <v/>
      </c>
      <c r="LF16" s="19" t="str">
        <f t="array" ref="LF16">IF(LF$7="1",SUM(LF$145:LF$147)/3.6-PRODUCT(LF9,INDEX($OL$1:$PC$19,16,MATCH(LF$2&amp;LF$6,INDEX($OL$1:$PC$19,2,)&amp;INDEX($OL$1:$PC$19,6,),0)))+LF9*SUMPRODUCT($OL$7:$PC$7,$OL$16:$PC$16)-LF$12*INDEX($OF$1:$OK$19,16,MATCH(LF13,$OF$1:$OK$1,0))+LF9*SUMPRODUCT($OL$7:$PC$7,$OL$10:$PC$10)*SUMPRODUCT($OF$10:$OI$10,$OF$16:$OI$16)+SUMPRODUCT($OL$7:$PC$7,$OL$11:$PC$11)*SUMPRODUCT($OF$11:$OI$11,$OF$16:$OI$16),"")</f>
        <v/>
      </c>
      <c r="LG16" s="19" t="str">
        <f t="array" ref="LG16">IF(LG$7="1",SUM(LG$145:LG$147)/3.6-PRODUCT(LG9,INDEX($OL$1:$PC$19,16,MATCH(LG$2&amp;LG$6,INDEX($OL$1:$PC$19,2,)&amp;INDEX($OL$1:$PC$19,6,),0)))+LG9*SUMPRODUCT($OL$7:$PC$7,$OL$16:$PC$16)-LG$12*INDEX($OF$1:$OK$19,16,MATCH(LG13,$OF$1:$OK$1,0))+LG9*SUMPRODUCT($OL$7:$PC$7,$OL$10:$PC$10)*SUMPRODUCT($OF$10:$OI$10,$OF$16:$OI$16)+SUMPRODUCT($OL$7:$PC$7,$OL$11:$PC$11)*SUMPRODUCT($OF$11:$OI$11,$OF$16:$OI$16),"")</f>
        <v/>
      </c>
      <c r="LH16" s="19" t="str">
        <f t="array" ref="LH16">IF(LH$7="1",SUM(LH$145:LH$147)/3.6-PRODUCT(LH9,INDEX($OL$1:$PC$19,16,MATCH(LH$2&amp;LH$6,INDEX($OL$1:$PC$19,2,)&amp;INDEX($OL$1:$PC$19,6,),0)))+LH9*SUMPRODUCT($OL$7:$PC$7,$OL$16:$PC$16)-LH$12*INDEX($OF$1:$OK$19,16,MATCH(LH13,$OF$1:$OK$1,0))+LH9*SUMPRODUCT($OL$7:$PC$7,$OL$10:$PC$10)*SUMPRODUCT($OF$10:$OI$10,$OF$16:$OI$16)+SUMPRODUCT($OL$7:$PC$7,$OL$11:$PC$11)*SUMPRODUCT($OF$11:$OI$11,$OF$16:$OI$16),"")</f>
        <v/>
      </c>
      <c r="LI16" s="19">
        <f t="array" ref="LI16">IF(LI$7="1",SUM(LI$145:LI$147)/3.6-PRODUCT(LI9,INDEX($OL$1:$PC$19,16,MATCH(LI$2&amp;LI$6,INDEX($OL$1:$PC$19,2,)&amp;INDEX($OL$1:$PC$19,6,),0)))+LI9*SUMPRODUCT($OL$7:$PC$7,$OL$16:$PC$16)-LI$12*INDEX($OF$1:$OK$19,16,MATCH(LI13,$OF$1:$OK$1,0))+LI9*SUMPRODUCT($OL$7:$PC$7,$OL$10:$PC$10)*SUMPRODUCT($OF$10:$OI$10,$OF$16:$OI$16)+SUMPRODUCT($OL$7:$PC$7,$OL$11:$PC$11)*SUMPRODUCT($OF$11:$OI$11,$OF$16:$OI$16),"")</f>
        <v>1873.6822084402945</v>
      </c>
      <c r="LJ16" s="19" t="str">
        <f t="array" ref="LJ16">IF(LJ$7="1",SUM(LJ$145:LJ$147)/3.6-PRODUCT(LJ9,INDEX($OL$1:$PC$19,16,MATCH(LJ$2&amp;LJ$6,INDEX($OL$1:$PC$19,2,)&amp;INDEX($OL$1:$PC$19,6,),0)))+LJ9*SUMPRODUCT($OL$7:$PC$7,$OL$16:$PC$16)-LJ$12*INDEX($OF$1:$OK$19,16,MATCH(LJ13,$OF$1:$OK$1,0))+LJ9*SUMPRODUCT($OL$7:$PC$7,$OL$10:$PC$10)*SUMPRODUCT($OF$10:$OI$10,$OF$16:$OI$16)+SUMPRODUCT($OL$7:$PC$7,$OL$11:$PC$11)*SUMPRODUCT($OF$11:$OI$11,$OF$16:$OI$16),"")</f>
        <v/>
      </c>
      <c r="LK16" s="19" t="str">
        <f t="array" ref="LK16">IF(LK$7="1",SUM(LK$145:LK$147)/3.6-PRODUCT(LK9,INDEX($OL$1:$PC$19,16,MATCH(LK$2&amp;LK$6,INDEX($OL$1:$PC$19,2,)&amp;INDEX($OL$1:$PC$19,6,),0)))+LK9*SUMPRODUCT($OL$7:$PC$7,$OL$16:$PC$16)-LK$12*INDEX($OF$1:$OK$19,16,MATCH(LK13,$OF$1:$OK$1,0))+LK9*SUMPRODUCT($OL$7:$PC$7,$OL$10:$PC$10)*SUMPRODUCT($OF$10:$OI$10,$OF$16:$OI$16)+SUMPRODUCT($OL$7:$PC$7,$OL$11:$PC$11)*SUMPRODUCT($OF$11:$OI$11,$OF$16:$OI$16),"")</f>
        <v/>
      </c>
      <c r="LL16" s="19" t="str">
        <f t="array" ref="LL16">IF(LL$7="1",SUM(LL$145:LL$147)/3.6-PRODUCT(LL9,INDEX($OL$1:$PC$19,16,MATCH(LL$2&amp;LL$6,INDEX($OL$1:$PC$19,2,)&amp;INDEX($OL$1:$PC$19,6,),0)))+LL9*SUMPRODUCT($OL$7:$PC$7,$OL$16:$PC$16)-LL$12*INDEX($OF$1:$OK$19,16,MATCH(LL13,$OF$1:$OK$1,0))+LL9*SUMPRODUCT($OL$7:$PC$7,$OL$10:$PC$10)*SUMPRODUCT($OF$10:$OI$10,$OF$16:$OI$16)+SUMPRODUCT($OL$7:$PC$7,$OL$11:$PC$11)*SUMPRODUCT($OF$11:$OI$11,$OF$16:$OI$16),"")</f>
        <v/>
      </c>
      <c r="LM16" s="19" t="str">
        <f t="array" ref="LM16">IF(LM$7="1",SUM(LM$145:LM$147)/3.6-PRODUCT(LM9,INDEX($OL$1:$PC$19,16,MATCH(LM$2&amp;LM$6,INDEX($OL$1:$PC$19,2,)&amp;INDEX($OL$1:$PC$19,6,),0)))+LM9*SUMPRODUCT($OL$7:$PC$7,$OL$16:$PC$16)-LM$12*INDEX($OF$1:$OK$19,16,MATCH(LM13,$OF$1:$OK$1,0))+LM9*SUMPRODUCT($OL$7:$PC$7,$OL$10:$PC$10)*SUMPRODUCT($OF$10:$OI$10,$OF$16:$OI$16)+SUMPRODUCT($OL$7:$PC$7,$OL$11:$PC$11)*SUMPRODUCT($OF$11:$OI$11,$OF$16:$OI$16),"")</f>
        <v/>
      </c>
      <c r="LN16" s="19" t="str">
        <f t="array" ref="LN16">IF(LN$7="1",SUM(LN$145:LN$147)/3.6-PRODUCT(LN9,INDEX($OL$1:$PC$19,16,MATCH(LN$2&amp;LN$6,INDEX($OL$1:$PC$19,2,)&amp;INDEX($OL$1:$PC$19,6,),0)))+LN9*SUMPRODUCT($OL$7:$PC$7,$OL$16:$PC$16)-LN$12*INDEX($OF$1:$OK$19,16,MATCH(LN13,$OF$1:$OK$1,0))+LN9*SUMPRODUCT($OL$7:$PC$7,$OL$10:$PC$10)*SUMPRODUCT($OF$10:$OI$10,$OF$16:$OI$16)+SUMPRODUCT($OL$7:$PC$7,$OL$11:$PC$11)*SUMPRODUCT($OF$11:$OI$11,$OF$16:$OI$16),"")</f>
        <v/>
      </c>
      <c r="LO16" s="19" t="str">
        <f t="array" ref="LO16">IF(LO$7="1",SUM(LO$145:LO$147)/3.6-PRODUCT(LO9,INDEX($OL$1:$PC$19,16,MATCH(LO$2&amp;LO$6,INDEX($OL$1:$PC$19,2,)&amp;INDEX($OL$1:$PC$19,6,),0)))+LO9*SUMPRODUCT($OL$7:$PC$7,$OL$16:$PC$16)-LO$12*INDEX($OF$1:$OK$19,16,MATCH(LO13,$OF$1:$OK$1,0))+LO9*SUMPRODUCT($OL$7:$PC$7,$OL$10:$PC$10)*SUMPRODUCT($OF$10:$OI$10,$OF$16:$OI$16)+SUMPRODUCT($OL$7:$PC$7,$OL$11:$PC$11)*SUMPRODUCT($OF$11:$OI$11,$OF$16:$OI$16),"")</f>
        <v/>
      </c>
      <c r="LP16" s="19" t="str">
        <f t="array" ref="LP16">IF(LP$7="1",SUM(LP$145:LP$147)/3.6-PRODUCT(LP9,INDEX($OL$1:$PC$19,16,MATCH(LP$2&amp;LP$6,INDEX($OL$1:$PC$19,2,)&amp;INDEX($OL$1:$PC$19,6,),0)))+LP9*SUMPRODUCT($OL$7:$PC$7,$OL$16:$PC$16)-LP$12*INDEX($OF$1:$OK$19,16,MATCH(LP13,$OF$1:$OK$1,0))+LP9*SUMPRODUCT($OL$7:$PC$7,$OL$10:$PC$10)*SUMPRODUCT($OF$10:$OI$10,$OF$16:$OI$16)+SUMPRODUCT($OL$7:$PC$7,$OL$11:$PC$11)*SUMPRODUCT($OF$11:$OI$11,$OF$16:$OI$16),"")</f>
        <v/>
      </c>
      <c r="LQ16" s="19" t="str">
        <f t="array" ref="LQ16">IF(LQ$7="1",SUM(LQ$145:LQ$147)/3.6-PRODUCT(LQ9,INDEX($OL$1:$PC$19,16,MATCH(LQ$2&amp;LQ$6,INDEX($OL$1:$PC$19,2,)&amp;INDEX($OL$1:$PC$19,6,),0)))+LQ9*SUMPRODUCT($OL$7:$PC$7,$OL$16:$PC$16)-LQ$12*INDEX($OF$1:$OK$19,16,MATCH(LQ13,$OF$1:$OK$1,0))+LQ9*SUMPRODUCT($OL$7:$PC$7,$OL$10:$PC$10)*SUMPRODUCT($OF$10:$OI$10,$OF$16:$OI$16)+SUMPRODUCT($OL$7:$PC$7,$OL$11:$PC$11)*SUMPRODUCT($OF$11:$OI$11,$OF$16:$OI$16),"")</f>
        <v/>
      </c>
      <c r="LR16" s="19" t="str">
        <f t="array" ref="LR16">IF(LR$7="1",SUM(LR$145:LR$147)/3.6-PRODUCT(LR9,INDEX($OL$1:$PC$19,16,MATCH(LR$2&amp;LR$6,INDEX($OL$1:$PC$19,2,)&amp;INDEX($OL$1:$PC$19,6,),0)))+LR9*SUMPRODUCT($OL$7:$PC$7,$OL$16:$PC$16)-LR$12*INDEX($OF$1:$OK$19,16,MATCH(LR13,$OF$1:$OK$1,0))+LR9*SUMPRODUCT($OL$7:$PC$7,$OL$10:$PC$10)*SUMPRODUCT($OF$10:$OI$10,$OF$16:$OI$16)+SUMPRODUCT($OL$7:$PC$7,$OL$11:$PC$11)*SUMPRODUCT($OF$11:$OI$11,$OF$16:$OI$16),"")</f>
        <v/>
      </c>
      <c r="LS16" s="19" t="str">
        <f t="array" ref="LS16">IF(LS$7="1",SUM(LS$145:LS$147)/3.6-PRODUCT(LS$9,INDEX($OL$1:$PC$19,16,MATCH(LS$2&amp;LS$6,INDEX($OL$1:$PC$19,2,)&amp;INDEX($OL$1:$PC$19,6,),0)))+LS9*SUMPRODUCT($OL$7:$PC$7,$OL$16:$PC$16),"")</f>
        <v/>
      </c>
      <c r="LT16" s="19" t="str">
        <f t="array" ref="LT16">IF(LT$7="1",SUM(LT$145:LT$147)/3.6-PRODUCT(LT$9,INDEX($OL$1:$PC$19,16,MATCH(LT$2&amp;LT$6,INDEX($OL$1:$PC$19,2,)&amp;INDEX($OL$1:$PC$19,6,),0)))+LT9*SUMPRODUCT($OL$7:$PC$7,$OL$16:$PC$16),"")</f>
        <v/>
      </c>
      <c r="LU16" s="19" t="str">
        <f t="array" ref="LU16">IF(LU$7="1",SUM(LU$145:LU$147)/3.6+LU11*SUMPRODUCT($OF$11:$OI$11,$OF$16:$OI$16),"")</f>
        <v/>
      </c>
      <c r="LV16" s="19" t="str">
        <f t="array" ref="LV16">IF(LV$7="1",SUM(LV$145:LV$147)/3.6+LV11*SUMPRODUCT($OF$11:$OI$11,$OF$16:$OI$16),"")</f>
        <v/>
      </c>
      <c r="LW16" s="19" t="str">
        <f t="array" ref="LW16">IF(LW$7="1",SUM(LW$145:LW$147)/3.6+LW11*SUMPRODUCT($OF$11:$OI$11,$OF$16:$OI$16),"")</f>
        <v/>
      </c>
      <c r="LX16" s="19" t="str">
        <f t="array" ref="LX16">IF(LX$7="1",SUM(LX$145:LX$147)/3.6+LX11*SUMPRODUCT($OF$11:$OI$11,$OF$16:$OI$16),"")</f>
        <v/>
      </c>
      <c r="LY16" s="19" t="str">
        <f t="array" ref="LY16">IF(LY$7="1",SUM(LY$145:LY$147)/3.6+LY11*SUMPRODUCT($OF$11:$OI$11,$OF$16:$OI$16),"")</f>
        <v/>
      </c>
      <c r="LZ16" s="19" t="str">
        <f t="array" ref="LZ16">IF(LZ$7="1",SUM(LZ$145:LZ$147)/3.6+LZ11*SUMPRODUCT($OF$11:$OI$11,$OF$16:$OI$16),"")</f>
        <v/>
      </c>
      <c r="MA16" s="19" t="str">
        <f t="array" ref="MA16">IF(MA$7="1",SUM(MA$145:MA$147)/3.6+MA11*SUMPRODUCT($OF$11:$OI$11,$OF$16:$OI$16),"")</f>
        <v/>
      </c>
      <c r="MB16" s="19" t="str">
        <f t="array" ref="MB16">IF(MB$7="1",SUM(MB$145:MB$147)/3.6+MB11*SUMPRODUCT($OF$11:$OI$11,$OF$16:$OI$16),"")</f>
        <v/>
      </c>
      <c r="MC16" s="19" t="str">
        <f t="array" ref="MC16">IF(MC$7="1",SUM(MC$145:MC$147)/3.6+MC11*SUMPRODUCT($OF$11:$OI$11,$OF$16:$OI$16),"")</f>
        <v/>
      </c>
      <c r="MD16" s="19" t="str">
        <f t="array" ref="MD16">IF(MD$7="1",SUM(MD$145:MD$147)/3.6-PRODUCT(MD$9,INDEX($OL$1:$PC$19,16,MATCH(MD$2&amp;MD$6,INDEX($OL$1:$PC$19,2,)&amp;INDEX($OL$1:$PC$19,6,),0)))+MD9*SUMPRODUCT($OL$7:$PC$7,$OL$16:$PC$16),"")</f>
        <v/>
      </c>
      <c r="ME16" s="19" t="str">
        <f t="array" ref="ME16">IF(ME$7="1",SUM(ME$145:ME$147)/3.6-PRODUCT(ME$9,INDEX($OL$1:$PC$19,16,MATCH(ME$2&amp;ME$6,INDEX($OL$1:$PC$19,2,)&amp;INDEX($OL$1:$PC$19,6,),0)))+ME9*SUMPRODUCT($OL$7:$PC$7,$OL$16:$PC$16),"")</f>
        <v/>
      </c>
      <c r="MF16" s="19" t="str">
        <f t="array" ref="MF16">IF(MF$7="1",SUM(MF$145:MF$147)/3.6-PRODUCT(MF9,INDEX($OL$1:$PC$19,16,MATCH(MF$2&amp;MF$6,INDEX($OL$1:$PC$19,2,)&amp;INDEX($OL$1:$PC$19,6,),0)))+MF9*SUMPRODUCT($OL$7:$PC$7,$OL$16:$PC$16)-MF$12*INDEX($OF$1:$OK$19,16,MATCH(MF13,$OF$1:$OK$1,0))+MF9*SUMPRODUCT($OL$7:$PC$7,$OL$10:$PC$10)*SUMPRODUCT($OF$10:$OI$10,$OF$16:$OI$16)+SUMPRODUCT($OL$7:$PC$7,$OL$11:$PC$11)*SUMPRODUCT($OF$11:$OI$11,$OF$16:$OI$16),"")</f>
        <v/>
      </c>
      <c r="MG16" s="19" t="str">
        <f t="array" ref="MG16">IF(MG$7="1",SUM(MG$145:MG$147)/3.6-PRODUCT(MG9,INDEX($OL$1:$PC$19,16,MATCH(MG$2&amp;MG$6,INDEX($OL$1:$PC$19,2,)&amp;INDEX($OL$1:$PC$19,6,),0)))+MG9*SUMPRODUCT($OL$7:$PC$7,$OL$16:$PC$16)-MG$12*INDEX($OF$1:$OK$19,16,MATCH(MG13,$OF$1:$OK$1,0))+MG9*SUMPRODUCT($OL$7:$PC$7,$OL$10:$PC$10)*SUMPRODUCT($OF$10:$OI$10,$OF$16:$OI$16)+SUMPRODUCT($OL$7:$PC$7,$OL$11:$PC$11)*SUMPRODUCT($OF$11:$OI$11,$OF$16:$OI$16),"")</f>
        <v/>
      </c>
      <c r="MH16" s="19" t="str">
        <f t="array" ref="MH16">IF(MH$7="1",SUM(MH$145:MH$147)/3.6-PRODUCT(MH9,INDEX($OL$1:$PC$19,16,MATCH(MH$2&amp;MH$6,INDEX($OL$1:$PC$19,2,)&amp;INDEX($OL$1:$PC$19,6,),0)))+MH9*SUMPRODUCT($OL$7:$PC$7,$OL$16:$PC$16)-MH$12*INDEX($OF$1:$OK$19,16,MATCH(MH13,$OF$1:$OK$1,0))+MH9*SUMPRODUCT($OL$7:$PC$7,$OL$10:$PC$10)*SUMPRODUCT($OF$10:$OI$10,$OF$16:$OI$16)+SUMPRODUCT($OL$7:$PC$7,$OL$11:$PC$11)*SUMPRODUCT($OF$11:$OI$11,$OF$16:$OI$16),"")</f>
        <v/>
      </c>
      <c r="MI16" s="19" t="str">
        <f t="array" ref="MI16">IF(MI$7="1",SUM(MI$145:MI$147)/3.6-PRODUCT(MI9,INDEX($OL$1:$PC$19,16,MATCH(MI$2&amp;MI$6,INDEX($OL$1:$PC$19,2,)&amp;INDEX($OL$1:$PC$19,6,),0)))+MI9*SUMPRODUCT($OL$7:$PC$7,$OL$16:$PC$16)-MI$12*INDEX($OF$1:$OK$19,16,MATCH(MI13,$OF$1:$OK$1,0))+MI9*SUMPRODUCT($OL$7:$PC$7,$OL$10:$PC$10)*SUMPRODUCT($OF$10:$OI$10,$OF$16:$OI$16)+SUMPRODUCT($OL$7:$PC$7,$OL$11:$PC$11)*SUMPRODUCT($OF$11:$OI$11,$OF$16:$OI$16),"")</f>
        <v/>
      </c>
      <c r="MJ16" s="19" t="str">
        <f t="array" ref="MJ16">IF(MJ$7="1",SUM(MJ$145:MJ$147)/3.6-PRODUCT(MJ9,INDEX($OL$1:$PC$19,16,MATCH(MJ$2&amp;MJ$6,INDEX($OL$1:$PC$19,2,)&amp;INDEX($OL$1:$PC$19,6,),0)))+MJ9*SUMPRODUCT($OL$7:$PC$7,$OL$16:$PC$16)-MJ$12*INDEX($OF$1:$OK$19,16,MATCH(MJ13,$OF$1:$OK$1,0))+MJ9*SUMPRODUCT($OL$7:$PC$7,$OL$10:$PC$10)*SUMPRODUCT($OF$10:$OI$10,$OF$16:$OI$16)+SUMPRODUCT($OL$7:$PC$7,$OL$11:$PC$11)*SUMPRODUCT($OF$11:$OI$11,$OF$16:$OI$16),"")</f>
        <v/>
      </c>
      <c r="MK16" s="19" t="str">
        <f t="array" ref="MK16">IF(MK$7="1",SUM(MK$145:MK$147)/3.6-PRODUCT(MK9,INDEX($OL$1:$PC$19,16,MATCH(MK$2&amp;MK$6,INDEX($OL$1:$PC$19,2,)&amp;INDEX($OL$1:$PC$19,6,),0)))+MK9*SUMPRODUCT($OL$7:$PC$7,$OL$16:$PC$16)-MK$12*INDEX($OF$1:$OK$19,16,MATCH(MK13,$OF$1:$OK$1,0))+MK9*SUMPRODUCT($OL$7:$PC$7,$OL$10:$PC$10)*SUMPRODUCT($OF$10:$OI$10,$OF$16:$OI$16)+SUMPRODUCT($OL$7:$PC$7,$OL$11:$PC$11)*SUMPRODUCT($OF$11:$OI$11,$OF$16:$OI$16),"")</f>
        <v/>
      </c>
      <c r="ML16" s="19" t="str">
        <f t="array" ref="ML16">IF(ML$7="1",SUM(ML$145:ML$147)/3.6-PRODUCT(ML9,INDEX($OL$1:$PC$19,16,MATCH(ML$2&amp;ML$6,INDEX($OL$1:$PC$19,2,)&amp;INDEX($OL$1:$PC$19,6,),0)))+ML9*SUMPRODUCT($OL$7:$PC$7,$OL$16:$PC$16)-ML$12*INDEX($OF$1:$OK$19,16,MATCH(ML13,$OF$1:$OK$1,0))+ML9*SUMPRODUCT($OL$7:$PC$7,$OL$10:$PC$10)*SUMPRODUCT($OF$10:$OI$10,$OF$16:$OI$16)+SUMPRODUCT($OL$7:$PC$7,$OL$11:$PC$11)*SUMPRODUCT($OF$11:$OI$11,$OF$16:$OI$16),"")</f>
        <v/>
      </c>
      <c r="MM16" s="19" t="str">
        <f t="array" ref="MM16">IF(MM$7="1",SUM(MM$145:MM$147)/3.6-PRODUCT(MM9,INDEX($OL$1:$PC$19,16,MATCH(MM$2&amp;MM$6,INDEX($OL$1:$PC$19,2,)&amp;INDEX($OL$1:$PC$19,6,),0)))+MM9*SUMPRODUCT($OL$7:$PC$7,$OL$16:$PC$16)-MM$12*INDEX($OF$1:$OK$19,16,MATCH(MM13,$OF$1:$OK$1,0))+MM9*SUMPRODUCT($OL$7:$PC$7,$OL$10:$PC$10)*SUMPRODUCT($OF$10:$OI$10,$OF$16:$OI$16)+SUMPRODUCT($OL$7:$PC$7,$OL$11:$PC$11)*SUMPRODUCT($OF$11:$OI$11,$OF$16:$OI$16),"")</f>
        <v/>
      </c>
      <c r="MN16" s="19" t="str">
        <f t="array" ref="MN16">IF(MN$7="1",SUM(MN$145:MN$147)/3.6-PRODUCT(MN9,INDEX($OL$1:$PC$19,16,MATCH(MN$2&amp;MN$6,INDEX($OL$1:$PC$19,2,)&amp;INDEX($OL$1:$PC$19,6,),0)))+MN9*SUMPRODUCT($OL$7:$PC$7,$OL$16:$PC$16)-MN$12*INDEX($OF$1:$OK$19,16,MATCH(MN13,$OF$1:$OK$1,0))+MN9*SUMPRODUCT($OL$7:$PC$7,$OL$10:$PC$10)*SUMPRODUCT($OF$10:$OI$10,$OF$16:$OI$16)+SUMPRODUCT($OL$7:$PC$7,$OL$11:$PC$11)*SUMPRODUCT($OF$11:$OI$11,$OF$16:$OI$16),"")</f>
        <v/>
      </c>
      <c r="MO16" s="19" t="str">
        <f t="array" ref="MO16">IF(MO$7="1",SUM(MO$145:MO$147)/3.6-PRODUCT(MO9,INDEX($OL$1:$PC$19,16,MATCH(MO$2&amp;MO$6,INDEX($OL$1:$PC$19,2,)&amp;INDEX($OL$1:$PC$19,6,),0)))+MO9*SUMPRODUCT($OL$7:$PC$7,$OL$16:$PC$16)-MO$12*INDEX($OF$1:$OK$19,16,MATCH(MO13,$OF$1:$OK$1,0))+MO9*SUMPRODUCT($OL$7:$PC$7,$OL$10:$PC$10)*SUMPRODUCT($OF$10:$OI$10,$OF$16:$OI$16)+SUMPRODUCT($OL$7:$PC$7,$OL$11:$PC$11)*SUMPRODUCT($OF$11:$OI$11,$OF$16:$OI$16),"")</f>
        <v/>
      </c>
      <c r="MP16" s="19" t="str">
        <f t="array" ref="MP16">IF(MP$7="1",SUM(MP$145:MP$147)/3.6-PRODUCT(MP9,INDEX($OL$1:$PC$19,16,MATCH(MP$2&amp;MP$6,INDEX($OL$1:$PC$19,2,)&amp;INDEX($OL$1:$PC$19,6,),0)))+MP9*SUMPRODUCT($OL$7:$PC$7,$OL$16:$PC$16)-MP$12*INDEX($OF$1:$OK$19,16,MATCH(MP13,$OF$1:$OK$1,0))+MP9*SUMPRODUCT($OL$7:$PC$7,$OL$10:$PC$10)*SUMPRODUCT($OF$10:$OI$10,$OF$16:$OI$16)+SUMPRODUCT($OL$7:$PC$7,$OL$11:$PC$11)*SUMPRODUCT($OF$11:$OI$11,$OF$16:$OI$16),"")</f>
        <v/>
      </c>
      <c r="MQ16" s="19" t="str">
        <f t="array" ref="MQ16">IF(MQ$7="1",SUM(MQ$145:MQ$147)/3.6-PRODUCT(MQ9,INDEX($OL$1:$PC$19,16,MATCH(MQ$2&amp;MQ$6,INDEX($OL$1:$PC$19,2,)&amp;INDEX($OL$1:$PC$19,6,),0)))+MQ9*SUMPRODUCT($OL$7:$PC$7,$OL$16:$PC$16)-MQ$12*INDEX($OF$1:$OK$19,16,MATCH(MQ13,$OF$1:$OK$1,0))+MQ9*SUMPRODUCT($OL$7:$PC$7,$OL$10:$PC$10)*SUMPRODUCT($OF$10:$OI$10,$OF$16:$OI$16)+SUMPRODUCT($OL$7:$PC$7,$OL$11:$PC$11)*SUMPRODUCT($OF$11:$OI$11,$OF$16:$OI$16),"")</f>
        <v/>
      </c>
      <c r="MR16" s="19" t="str">
        <f t="array" ref="MR16">IF(MR$7="1",SUM(MR$145:MR$147)/3.6-PRODUCT(MR9,INDEX($OL$1:$PC$19,16,MATCH(MR$2&amp;MR$6,INDEX($OL$1:$PC$19,2,)&amp;INDEX($OL$1:$PC$19,6,),0)))+MR9*SUMPRODUCT($OL$7:$PC$7,$OL$16:$PC$16)-MR$12*INDEX($OF$1:$OK$19,16,MATCH(MR13,$OF$1:$OK$1,0))+MR9*SUMPRODUCT($OL$7:$PC$7,$OL$10:$PC$10)*SUMPRODUCT($OF$10:$OI$10,$OF$16:$OI$16)+SUMPRODUCT($OL$7:$PC$7,$OL$11:$PC$11)*SUMPRODUCT($OF$11:$OI$11,$OF$16:$OI$16),"")</f>
        <v/>
      </c>
      <c r="MS16" s="19" t="str">
        <f t="array" ref="MS16">IF(MS$7="1",SUM(MS$145:MS$147)/3.6-PRODUCT(MS9,INDEX($OL$1:$PC$19,16,MATCH(MS$2&amp;MS$6,INDEX($OL$1:$PC$19,2,)&amp;INDEX($OL$1:$PC$19,6,),0)))+MS9*SUMPRODUCT($OL$7:$PC$7,$OL$16:$PC$16)-MS$12*INDEX($OF$1:$OK$19,16,MATCH(MS13,$OF$1:$OK$1,0))+MS9*SUMPRODUCT($OL$7:$PC$7,$OL$10:$PC$10)*SUMPRODUCT($OF$10:$OI$10,$OF$16:$OI$16)+SUMPRODUCT($OL$7:$PC$7,$OL$11:$PC$11)*SUMPRODUCT($OF$11:$OI$11,$OF$16:$OI$16),"")</f>
        <v/>
      </c>
      <c r="MT16" s="19" t="str">
        <f t="array" ref="MT16">IF(MT$7="1",SUM(MT$145:MT$147)/3.6-PRODUCT(MT9,INDEX($OL$1:$PC$19,16,MATCH(MT$2&amp;MT$6,INDEX($OL$1:$PC$19,2,)&amp;INDEX($OL$1:$PC$19,6,),0)))+MT9*SUMPRODUCT($OL$7:$PC$7,$OL$16:$PC$16)-MT$12*INDEX($OF$1:$OK$19,16,MATCH(MT13,$OF$1:$OK$1,0))+MT9*SUMPRODUCT($OL$7:$PC$7,$OL$10:$PC$10)*SUMPRODUCT($OF$10:$OI$10,$OF$16:$OI$16)+SUMPRODUCT($OL$7:$PC$7,$OL$11:$PC$11)*SUMPRODUCT($OF$11:$OI$11,$OF$16:$OI$16),"")</f>
        <v/>
      </c>
      <c r="MU16" s="19" t="str">
        <f t="array" ref="MU16">IF(MU$7="1",SUM(MU$145:MU$147)/3.6-PRODUCT(MU9,INDEX($OL$1:$PC$19,16,MATCH(MU$2&amp;MU$6,INDEX($OL$1:$PC$19,2,)&amp;INDEX($OL$1:$PC$19,6,),0)))+MU9*SUMPRODUCT($OL$7:$PC$7,$OL$16:$PC$16)-MU$12*INDEX($OF$1:$OK$19,16,MATCH(MU13,$OF$1:$OK$1,0))+MU9*SUMPRODUCT($OL$7:$PC$7,$OL$10:$PC$10)*SUMPRODUCT($OF$10:$OI$10,$OF$16:$OI$16)+SUMPRODUCT($OL$7:$PC$7,$OL$11:$PC$11)*SUMPRODUCT($OF$11:$OI$11,$OF$16:$OI$16),"")</f>
        <v/>
      </c>
      <c r="MV16" s="19" t="str">
        <f t="array" ref="MV16">IF(MV$7="1",SUM(MV$145:MV$147)/3.6-PRODUCT(MV9,INDEX($OL$1:$PC$19,16,MATCH(MV$2&amp;MV$6,INDEX($OL$1:$PC$19,2,)&amp;INDEX($OL$1:$PC$19,6,),0)))+MV9*SUMPRODUCT($OL$7:$PC$7,$OL$16:$PC$16)-MV$12*INDEX($OF$1:$OK$19,16,MATCH(MV13,$OF$1:$OK$1,0))+MV9*SUMPRODUCT($OL$7:$PC$7,$OL$10:$PC$10)*SUMPRODUCT($OF$10:$OI$10,$OF$16:$OI$16)+SUMPRODUCT($OL$7:$PC$7,$OL$11:$PC$11)*SUMPRODUCT($OF$11:$OI$11,$OF$16:$OI$16),"")</f>
        <v/>
      </c>
      <c r="MW16" s="19" t="str">
        <f t="array" ref="MW16">IF(MW$7="1",SUM(MW$145:MW$147)/3.6-PRODUCT(MW9,INDEX($OL$1:$PC$19,16,MATCH(MW$2&amp;MW$6,INDEX($OL$1:$PC$19,2,)&amp;INDEX($OL$1:$PC$19,6,),0)))+MW9*SUMPRODUCT($OL$7:$PC$7,$OL$16:$PC$16)-MW$12*INDEX($OF$1:$OK$19,16,MATCH(MW13,$OF$1:$OK$1,0))+MW9*SUMPRODUCT($OL$7:$PC$7,$OL$10:$PC$10)*SUMPRODUCT($OF$10:$OI$10,$OF$16:$OI$16)+SUMPRODUCT($OL$7:$PC$7,$OL$11:$PC$11)*SUMPRODUCT($OF$11:$OI$11,$OF$16:$OI$16),"")</f>
        <v/>
      </c>
      <c r="MX16" s="19" t="str">
        <f t="array" ref="MX16">IF(MX$7="1",SUM(MX$145:MX$147)/3.6-PRODUCT(MX$9,INDEX($OL$1:$PC$19,16,MATCH(MX$2&amp;MX$6,INDEX($OL$1:$PC$19,2,)&amp;INDEX($OL$1:$PC$19,6,),0)))+MX9*SUMPRODUCT($OL$7:$PC$7,$OL$16:$PC$16),"")</f>
        <v/>
      </c>
      <c r="MY16" s="19" t="str">
        <f t="array" ref="MY16">IF(MY$7="1",SUM(MY$145:MY$147)/3.6-PRODUCT(MY$9,INDEX($OL$1:$PC$19,16,MATCH(MY$2&amp;MY$6,INDEX($OL$1:$PC$19,2,)&amp;INDEX($OL$1:$PC$19,6,),0)))+MY9*SUMPRODUCT($OL$7:$PC$7,$OL$16:$PC$16),"")</f>
        <v/>
      </c>
      <c r="MZ16" s="19" t="str">
        <f t="array" ref="MZ16">IF(MZ$7="1",SUM(MZ$145:MZ$147)*Ressourcenkorrektur!$E$4/3.6+MZ11*SUMPRODUCT($OF$11:$OI$11,$OF$16:$OI$16),"")</f>
        <v/>
      </c>
      <c r="NA16" s="19" t="str">
        <f t="array" ref="NA16">IF(NA$7="1",SUM(NA$145:NA$147)*Ressourcenkorrektur!$E$4/3.6+NA11*SUMPRODUCT($OF$11:$OI$11,$OF$16:$OI$16),"")</f>
        <v/>
      </c>
      <c r="NB16" s="19" t="str">
        <f t="array" ref="NB16">IF(NB$7="1",SUM(NB$145:NB$147)*Ressourcenkorrektur!$E$4/3.6+NB11*SUMPRODUCT($OF$11:$OI$11,$OF$16:$OI$16),"")</f>
        <v/>
      </c>
      <c r="NC16" s="19" t="str">
        <f t="array" ref="NC16">IF(NC$7="1",SUM(NC$145:NC$147)*Ressourcenkorrektur!$E$4/3.6+NC11*SUMPRODUCT($OF$11:$OI$11,$OF$16:$OI$16),"")</f>
        <v/>
      </c>
      <c r="ND16" s="19" t="str">
        <f t="array" ref="ND16">IF(ND$7="1",SUM(ND$145:ND$147)*Ressourcenkorrektur!$E$4/3.6+ND11*SUMPRODUCT($OF$11:$OI$11,$OF$16:$OI$16),"")</f>
        <v/>
      </c>
      <c r="NE16" s="19" t="str">
        <f t="array" ref="NE16">IF(NE$7="1",SUM(NE$145:NE$147)*Ressourcenkorrektur!$E$4/3.6+NE11*SUMPRODUCT($OF$11:$OI$11,$OF$16:$OI$16),"")</f>
        <v/>
      </c>
      <c r="NF16" s="19" t="str">
        <f t="array" ref="NF16">IF(NF$7="1",SUM(NF$145:NF$147)*Ressourcenkorrektur!$E$4/3.6+NF11*SUMPRODUCT($OF$11:$OI$11,$OF$16:$OI$16),"")</f>
        <v/>
      </c>
      <c r="NG16" s="19" t="str">
        <f t="array" ref="NG16">IF(NG$7="1",SUM(NG$145:NG$147)*Ressourcenkorrektur!$E$4/3.6+NG11*SUMPRODUCT($OF$11:$OI$11,$OF$16:$OI$16),"")</f>
        <v/>
      </c>
      <c r="NH16" s="19" t="str">
        <f t="array" ref="NH16">IF(NH$7="1",SUM(NH$145:NH$147)*Ressourcenkorrektur!$E$4/3.6+NH11*SUMPRODUCT($OF$11:$OI$11,$OF$16:$OI$16),"")</f>
        <v/>
      </c>
      <c r="NI16" s="19" t="str">
        <f t="array" ref="NI16">IF(NI$7="1",SUM(NI$145:NI$147)*Ressourcenkorrektur!$E$4/3.6+NI11*SUMPRODUCT($OF$11:$OI$11,$OF$16:$OI$16),"")</f>
        <v/>
      </c>
      <c r="NJ16" s="19" t="str">
        <f t="array" ref="NJ16">IF(NJ$7="1",SUM(NJ$145:NJ$147)*Ressourcenkorrektur!$E$4/3.6+NJ11*SUMPRODUCT($OF$11:$OI$11,$OF$16:$OI$16),"")</f>
        <v/>
      </c>
      <c r="NK16" s="19" t="str">
        <f t="array" ref="NK16">IF(NK$7="1",SUM(NK$145:NK$147)*Ressourcenkorrektur!$E$4/3.6+NK11*SUMPRODUCT($OF$11:$OI$11,$OF$16:$OI$16),"")</f>
        <v/>
      </c>
      <c r="NL16" s="19" t="str">
        <f t="array" ref="NL16">IF(NL$7="1",SUM(NL$145:NL$147)*Ressourcenkorrektur!$E$4/3.6+NL11*SUMPRODUCT($OF$11:$OI$11,$OF$16:$OI$16),"")</f>
        <v/>
      </c>
      <c r="NM16" s="19" t="str">
        <f t="array" ref="NM16">IF(NM$7="1",SUM(NM$145:NM$147)*Ressourcenkorrektur!$E$4/3.6+NM11*SUMPRODUCT($OF$11:$OI$11,$OF$16:$OI$16),"")</f>
        <v/>
      </c>
      <c r="NN16" s="19" t="str">
        <f t="array" ref="NN16">IF(NN$7="1",SUM(NN$145:NN$147)*Ressourcenkorrektur!$E$4/3.6+NN11*SUMPRODUCT($OF$11:$OI$11,$OF$16:$OI$16),"")</f>
        <v/>
      </c>
      <c r="NO16" s="19" t="str">
        <f t="array" ref="NO16">IF(NO$7="1",SUM(NO$145:NO$147)*Ressourcenkorrektur!$E$4/3.6+NO11*SUMPRODUCT($OF$11:$OI$11,$OF$16:$OI$16),"")</f>
        <v/>
      </c>
      <c r="NP16" s="19" t="str">
        <f t="array" ref="NP16">IF(NP$7="1",SUM(NP$145:NP$147)*Ressourcenkorrektur!$E$4/3.6+NP11*SUMPRODUCT($OF$11:$OI$11,$OF$16:$OI$16),"")</f>
        <v/>
      </c>
      <c r="NQ16" s="19" t="str">
        <f t="array" ref="NQ16">IF(NQ$7="1",SUM(NQ$145:NQ$147)*Ressourcenkorrektur!$E$4/3.6+NQ11*SUMPRODUCT($OF$11:$OI$11,$OF$16:$OI$16),"")</f>
        <v/>
      </c>
      <c r="NR16" s="19"/>
      <c r="NS16" s="19"/>
      <c r="NT16" s="19"/>
      <c r="NU16" s="19"/>
      <c r="NV16" s="19" t="str">
        <f t="array" ref="NV16">IF(ISTEXT(NV$4),SUM(NV145:NV147)*SUMPRODUCT($OL$7:$PC$7,$OL$11:$PC$11)*1000/3.6,"")</f>
        <v/>
      </c>
      <c r="NW16" s="19" t="str">
        <f t="array" ref="NW16">IF(ISTEXT(NW$4),IF(ISTEXT($LU$4),SUM(NW145:NW147)*Ressourcenkorrektur!$E$23/3.6,SUM(NW145:NW147)*Ressourcenkorrektur!$E$24/3.6),"")</f>
        <v/>
      </c>
      <c r="NX16" s="19" t="str">
        <f t="array" ref="NX16">IF(AND(ISTEXT(NX$4),Holzrechner!$E$16='3.LCIA'!NX$2),SUM(NX145:NX147)*SUMPRODUCT($OL$7:$PC$7,$OL$11:$PC$11)*1000/3.6,"")</f>
        <v/>
      </c>
      <c r="NY16" s="19" t="str">
        <f t="array" ref="NY16">IF(AND(ISTEXT(NY$4),Holzrechner!$E$16='3.LCIA'!NY$2),SUM(NY145:NY147)*SUMPRODUCT($OL$7:$PC$7,$OL$11:$PC$11)*1000/3.6,"")</f>
        <v/>
      </c>
      <c r="NZ16" s="19"/>
      <c r="OA16" s="19" t="str">
        <f t="array" ref="OA16">IF(AND(ISTEXT(OA$4),Holzrechner!$E$16='3.LCIA'!OA$2),SUM(OA145:OA147)*SUMPRODUCT($OL$7:$PC$7,$OL$11:$PC$11)*1000/3.6,"")</f>
        <v/>
      </c>
      <c r="OB16" s="19">
        <f t="array" ref="OB16">IF(AND(ISTEXT(OB$4),Holzrechner!$E$16='3.LCIA'!OB$2),SUM(OB145:OB147)*SUMPRODUCT($OL$7:$PC$7,$OL$11:$PC$11)*1000/3.6,"")</f>
        <v>17.318806537396224</v>
      </c>
      <c r="OC16" s="19"/>
      <c r="OD16" s="19" t="str">
        <f t="array" ref="OD16">IF(ISTEXT(OD$4),SUM(OD145:OD147)*Ressourcenkorrektur!$E$4/3.6,"")</f>
        <v/>
      </c>
      <c r="OE16" s="19" t="str">
        <f t="array" ref="OE16">IF(ISTEXT(OE$4),SUM(OE145:OE147)*Ressourcenkorrektur!$E$4/3.6,"")</f>
        <v/>
      </c>
      <c r="OF16" s="19">
        <f>SUM(OF145:OF147)/3.6</f>
        <v>0.61974274398050011</v>
      </c>
      <c r="OG16" s="19">
        <f t="shared" ref="OG16:OI16" si="43">SUM(OG145:OG147)/3.6</f>
        <v>0.18675462899480275</v>
      </c>
      <c r="OH16" s="19">
        <f t="shared" si="43"/>
        <v>0.88984389504700001</v>
      </c>
      <c r="OI16" s="19">
        <f t="shared" si="43"/>
        <v>0.15233266879232499</v>
      </c>
      <c r="OJ16" s="19" t="str">
        <f t="shared" ref="OJ16:OK16" si="44">IF(AND(ISTEXT(OJ$4),ISTEXT(OJ$5)),SUM(OJ145:OJ147)*OJ7/3.6,"")</f>
        <v/>
      </c>
      <c r="OK16" s="19" t="str">
        <f t="shared" si="44"/>
        <v/>
      </c>
      <c r="OL16" s="19">
        <f>SUM(OL145:OL147)/3.6</f>
        <v>42.278321221216665</v>
      </c>
      <c r="OM16" s="19">
        <f t="shared" ref="OM16:PC16" si="45">SUM(OM145:OM147)/3.6</f>
        <v>51.970658625274993</v>
      </c>
      <c r="ON16" s="19">
        <f t="shared" si="45"/>
        <v>38.971790877266663</v>
      </c>
      <c r="OO16" s="19">
        <f t="shared" si="45"/>
        <v>52.002368492377769</v>
      </c>
      <c r="OP16" s="19">
        <f t="shared" si="45"/>
        <v>52.002368492377769</v>
      </c>
      <c r="OQ16" s="19">
        <f t="shared" si="45"/>
        <v>52.002368492377769</v>
      </c>
      <c r="OR16" s="19">
        <f t="shared" si="45"/>
        <v>38.971790877266663</v>
      </c>
      <c r="OS16" s="19">
        <f t="shared" si="45"/>
        <v>38.971790877266663</v>
      </c>
      <c r="OT16" s="19">
        <f t="shared" si="45"/>
        <v>42.278321221216665</v>
      </c>
      <c r="OU16" s="19">
        <f t="shared" si="45"/>
        <v>48.28305867668611</v>
      </c>
      <c r="OV16" s="19">
        <f t="shared" si="45"/>
        <v>44.748841525125002</v>
      </c>
      <c r="OW16" s="19">
        <f t="shared" si="45"/>
        <v>42.542562537488877</v>
      </c>
      <c r="OX16" s="19">
        <f t="shared" si="45"/>
        <v>44.748841525125002</v>
      </c>
      <c r="OY16" s="19">
        <f t="shared" si="45"/>
        <v>50.521487855263885</v>
      </c>
      <c r="OZ16" s="19">
        <f t="shared" si="45"/>
        <v>50.521487855263885</v>
      </c>
      <c r="PA16" s="19">
        <f t="shared" si="45"/>
        <v>42.542562537488877</v>
      </c>
      <c r="PB16" s="19">
        <f t="shared" si="45"/>
        <v>42.542562537488877</v>
      </c>
      <c r="PC16" s="19">
        <f t="shared" si="45"/>
        <v>48.28305867668611</v>
      </c>
    </row>
    <row r="17" spans="1:419" s="17" customFormat="1" ht="28.5">
      <c r="A17" s="18" t="s">
        <v>83</v>
      </c>
      <c r="B17" s="18">
        <f t="array" ref="B17">SUM(C17:OE17)</f>
        <v>2982.8207116781523</v>
      </c>
      <c r="C17" s="19" t="str">
        <f t="array" ref="C17">IF(C7="1",SUM(C148:C150)/3.6-PRODUCT(C9,INDEX($OL$1:$PC$19,17,MATCH(C$2&amp;C$6,INDEX($OL$1:$PC$19,2,)&amp;INDEX($OL$1:$PC$19,6,),0)))+C9*SUMPRODUCT($OL$7:$PC$7,$OL$17:$PC$17)-C$12*INDEX($OF$1:$OK$19,17,MATCH(C13,$OF$1:$OK$1,0))+C9*SUMPRODUCT($OL$7:$PC$7,$OL$10:$PC$10)*SUMPRODUCT($OF$10:$OI$10,$OF$17:$OI$17)+SUMPRODUCT($OL$7:$PC$7,$OL$11:$PC$11)*SUMPRODUCT($OF$11:$OI$11,$OF$17:$OI$17),"")</f>
        <v/>
      </c>
      <c r="D17" s="19" t="str">
        <f t="array" ref="D17">IF(D7="1",SUM(D148:D150)/3.6-PRODUCT(D9,INDEX($OL$1:$PC$19,17,MATCH(D$2&amp;D$6,INDEX($OL$1:$PC$19,2,)&amp;INDEX($OL$1:$PC$19,6,),0)))+D9*SUMPRODUCT($OL$7:$PC$7,$OL$17:$PC$17)-D$12*INDEX($OF$1:$OK$19,17,MATCH(D13,$OF$1:$OK$1,0))+D9*SUMPRODUCT($OL$7:$PC$7,$OL$10:$PC$10)*SUMPRODUCT($OF$10:$OI$10,$OF$17:$OI$17)+SUMPRODUCT($OL$7:$PC$7,$OL$11:$PC$11)*SUMPRODUCT($OF$11:$OI$11,$OF$17:$OI$17),"")</f>
        <v/>
      </c>
      <c r="E17" s="19" t="str">
        <f t="array" ref="E17">IF(E7="1",SUM(E148:E150)/3.6-PRODUCT(E9,INDEX($OL$1:$PC$19,17,MATCH(E$2&amp;E$6,INDEX($OL$1:$PC$19,2,)&amp;INDEX($OL$1:$PC$19,6,),0)))+E9*SUMPRODUCT($OL$7:$PC$7,$OL$17:$PC$17)-E$12*INDEX($OF$1:$OK$19,17,MATCH(E13,$OF$1:$OK$1,0))+E9*SUMPRODUCT($OL$7:$PC$7,$OL$10:$PC$10)*SUMPRODUCT($OF$10:$OI$10,$OF$17:$OI$17)+SUMPRODUCT($OL$7:$PC$7,$OL$11:$PC$11)*SUMPRODUCT($OF$11:$OI$11,$OF$17:$OI$17),"")</f>
        <v/>
      </c>
      <c r="F17" s="19" t="str">
        <f t="array" ref="F17">IF(F7="1",SUM(F148:F150)/3.6-PRODUCT(F9,INDEX($OL$1:$PC$19,17,MATCH(F$2&amp;F$6,INDEX($OL$1:$PC$19,2,)&amp;INDEX($OL$1:$PC$19,6,),0)))+F9*SUMPRODUCT($OL$7:$PC$7,$OL$17:$PC$17)-F$12*INDEX($OF$1:$OK$19,17,MATCH(F13,$OF$1:$OK$1,0))+F9*SUMPRODUCT($OL$7:$PC$7,$OL$10:$PC$10)*SUMPRODUCT($OF$10:$OI$10,$OF$17:$OI$17)+SUMPRODUCT($OL$7:$PC$7,$OL$11:$PC$11)*SUMPRODUCT($OF$11:$OI$11,$OF$17:$OI$17),"")</f>
        <v/>
      </c>
      <c r="G17" s="19" t="str">
        <f t="array" ref="G17">IF(G7="1",SUM(G148:G150)/3.6-PRODUCT(G9,INDEX($OL$1:$PC$19,17,MATCH(G$2&amp;G$6,INDEX($OL$1:$PC$19,2,)&amp;INDEX($OL$1:$PC$19,6,),0)))+G9*SUMPRODUCT($OL$7:$PC$7,$OL$17:$PC$17)-G$12*INDEX($OF$1:$OK$19,17,MATCH(G13,$OF$1:$OK$1,0))+G9*SUMPRODUCT($OL$7:$PC$7,$OL$10:$PC$10)*SUMPRODUCT($OF$10:$OI$10,$OF$17:$OI$17)+SUMPRODUCT($OL$7:$PC$7,$OL$11:$PC$11)*SUMPRODUCT($OF$11:$OI$11,$OF$17:$OI$17),"")</f>
        <v/>
      </c>
      <c r="H17" s="19" t="str">
        <f t="array" ref="H17">IF(H7="1",SUM(H148:H150)/3.6-PRODUCT(H9,INDEX($OL$1:$PC$19,17,MATCH(H$2&amp;H$6,INDEX($OL$1:$PC$19,2,)&amp;INDEX($OL$1:$PC$19,6,),0)))+H9*SUMPRODUCT($OL$7:$PC$7,$OL$17:$PC$17)-H$12*INDEX($OF$1:$OK$19,17,MATCH(H13,$OF$1:$OK$1,0))+H9*SUMPRODUCT($OL$7:$PC$7,$OL$10:$PC$10)*SUMPRODUCT($OF$10:$OI$10,$OF$17:$OI$17)+SUMPRODUCT($OL$7:$PC$7,$OL$11:$PC$11)*SUMPRODUCT($OF$11:$OI$11,$OF$17:$OI$17),"")</f>
        <v/>
      </c>
      <c r="I17" s="19" t="str">
        <f t="array" ref="I17">IF(I7="1",SUM(I148:I150)/3.6-PRODUCT(I9,INDEX($OL$1:$PC$19,17,MATCH(I$2&amp;I$6,INDEX($OL$1:$PC$19,2,)&amp;INDEX($OL$1:$PC$19,6,),0)))+I9*SUMPRODUCT($OL$7:$PC$7,$OL$17:$PC$17)-I$12*INDEX($OF$1:$OK$19,17,MATCH(I13,$OF$1:$OK$1,0))+I9*SUMPRODUCT($OL$7:$PC$7,$OL$10:$PC$10)*SUMPRODUCT($OF$10:$OI$10,$OF$17:$OI$17)+SUMPRODUCT($OL$7:$PC$7,$OL$11:$PC$11)*SUMPRODUCT($OF$11:$OI$11,$OF$17:$OI$17),"")</f>
        <v/>
      </c>
      <c r="J17" s="19" t="str">
        <f t="array" ref="J17">IF(J7="1",SUM(J148:J150)/3.6-PRODUCT(J9,INDEX($OL$1:$PC$19,17,MATCH(J$2&amp;J$6,INDEX($OL$1:$PC$19,2,)&amp;INDEX($OL$1:$PC$19,6,),0)))+J9*SUMPRODUCT($OL$7:$PC$7,$OL$17:$PC$17)-J$12*INDEX($OF$1:$OK$19,17,MATCH(J13,$OF$1:$OK$1,0))+J9*SUMPRODUCT($OL$7:$PC$7,$OL$10:$PC$10)*SUMPRODUCT($OF$10:$OI$10,$OF$17:$OI$17)+SUMPRODUCT($OL$7:$PC$7,$OL$11:$PC$11)*SUMPRODUCT($OF$11:$OI$11,$OF$17:$OI$17),"")</f>
        <v/>
      </c>
      <c r="K17" s="19" t="str">
        <f t="array" ref="K17">IF(K7="1",SUM(K148:K150)/3.6-PRODUCT(K9,INDEX($OL$1:$PC$19,17,MATCH(K$2&amp;K$6,INDEX($OL$1:$PC$19,2,)&amp;INDEX($OL$1:$PC$19,6,),0)))+K9*SUMPRODUCT($OL$7:$PC$7,$OL$17:$PC$17)-K$12*INDEX($OF$1:$OK$19,17,MATCH(K13,$OF$1:$OK$1,0))+K9*SUMPRODUCT($OL$7:$PC$7,$OL$10:$PC$10)*SUMPRODUCT($OF$10:$OI$10,$OF$17:$OI$17)+SUMPRODUCT($OL$7:$PC$7,$OL$11:$PC$11)*SUMPRODUCT($OF$11:$OI$11,$OF$17:$OI$17),"")</f>
        <v/>
      </c>
      <c r="L17" s="19" t="str">
        <f t="array" ref="L17">IF(L7="1",SUM(L148:L150)/3.6-PRODUCT(L9,INDEX($OL$1:$PC$19,17,MATCH(L$2&amp;L$6,INDEX($OL$1:$PC$19,2,)&amp;INDEX($OL$1:$PC$19,6,),0)))+L9*SUMPRODUCT($OL$7:$PC$7,$OL$17:$PC$17)-L$12*INDEX($OF$1:$OK$19,17,MATCH(L13,$OF$1:$OK$1,0))+L9*SUMPRODUCT($OL$7:$PC$7,$OL$10:$PC$10)*SUMPRODUCT($OF$10:$OI$10,$OF$17:$OI$17)+SUMPRODUCT($OL$7:$PC$7,$OL$11:$PC$11)*SUMPRODUCT($OF$11:$OI$11,$OF$17:$OI$17),"")</f>
        <v/>
      </c>
      <c r="M17" s="19" t="str">
        <f t="array" ref="M17">IF(M7="1",SUM(M148:M150)/3.6-PRODUCT(M9,INDEX($OL$1:$PC$19,17,MATCH(M$2&amp;M$6,INDEX($OL$1:$PC$19,2,)&amp;INDEX($OL$1:$PC$19,6,),0)))+M9*SUMPRODUCT($OL$7:$PC$7,$OL$17:$PC$17)-M$12*INDEX($OF$1:$OK$19,17,MATCH(M13,$OF$1:$OK$1,0))+M9*SUMPRODUCT($OL$7:$PC$7,$OL$10:$PC$10)*SUMPRODUCT($OF$10:$OI$10,$OF$17:$OI$17)+SUMPRODUCT($OL$7:$PC$7,$OL$11:$PC$11)*SUMPRODUCT($OF$11:$OI$11,$OF$17:$OI$17),"")</f>
        <v/>
      </c>
      <c r="N17" s="19" t="str">
        <f t="array" ref="N17">IF(N7="1",SUM(N148:N150)/3.6-PRODUCT(N9,INDEX($OL$1:$PC$19,17,MATCH(N$2&amp;N$6,INDEX($OL$1:$PC$19,2,)&amp;INDEX($OL$1:$PC$19,6,),0)))+N9*SUMPRODUCT($OL$7:$PC$7,$OL$17:$PC$17)-N$12*INDEX($OF$1:$OK$19,17,MATCH(N13,$OF$1:$OK$1,0))+N9*SUMPRODUCT($OL$7:$PC$7,$OL$10:$PC$10)*SUMPRODUCT($OF$10:$OI$10,$OF$17:$OI$17)+SUMPRODUCT($OL$7:$PC$7,$OL$11:$PC$11)*SUMPRODUCT($OF$11:$OI$11,$OF$17:$OI$17),"")</f>
        <v/>
      </c>
      <c r="O17" s="19" t="str">
        <f t="array" ref="O17">IF(O7="1",SUM(O148:O150)/3.6-PRODUCT(O9,INDEX($OL$1:$PC$19,17,MATCH(O$2&amp;O$6,INDEX($OL$1:$PC$19,2,)&amp;INDEX($OL$1:$PC$19,6,),0)))+O9*SUMPRODUCT($OL$7:$PC$7,$OL$17:$PC$17)-O$12*INDEX($OF$1:$OK$19,17,MATCH(O13,$OF$1:$OK$1,0))+O9*SUMPRODUCT($OL$7:$PC$7,$OL$10:$PC$10)*SUMPRODUCT($OF$10:$OI$10,$OF$17:$OI$17)+SUMPRODUCT($OL$7:$PC$7,$OL$11:$PC$11)*SUMPRODUCT($OF$11:$OI$11,$OF$17:$OI$17),"")</f>
        <v/>
      </c>
      <c r="P17" s="19" t="str">
        <f t="array" ref="P17">IF(P7="1",SUM(P148:P150)/3.6-PRODUCT(P9,INDEX($OL$1:$PC$19,17,MATCH(P$2&amp;P$6,INDEX($OL$1:$PC$19,2,)&amp;INDEX($OL$1:$PC$19,6,),0)))+P9*SUMPRODUCT($OL$7:$PC$7,$OL$17:$PC$17)-P$12*INDEX($OF$1:$OK$19,17,MATCH(P13,$OF$1:$OK$1,0))+P9*SUMPRODUCT($OL$7:$PC$7,$OL$10:$PC$10)*SUMPRODUCT($OF$10:$OI$10,$OF$17:$OI$17)+SUMPRODUCT($OL$7:$PC$7,$OL$11:$PC$11)*SUMPRODUCT($OF$11:$OI$11,$OF$17:$OI$17),"")</f>
        <v/>
      </c>
      <c r="Q17" s="19" t="str">
        <f t="array" ref="Q17">IF(Q7="1",SUM(Q148:Q150)/3.6-PRODUCT(Q9,INDEX($OL$1:$PC$19,17,MATCH(Q$2&amp;Q$6,INDEX($OL$1:$PC$19,2,)&amp;INDEX($OL$1:$PC$19,6,),0)))+Q9*SUMPRODUCT($OL$7:$PC$7,$OL$17:$PC$17)-Q$12*INDEX($OF$1:$OK$19,17,MATCH(Q13,$OF$1:$OK$1,0))+Q9*SUMPRODUCT($OL$7:$PC$7,$OL$10:$PC$10)*SUMPRODUCT($OF$10:$OI$10,$OF$17:$OI$17)+SUMPRODUCT($OL$7:$PC$7,$OL$11:$PC$11)*SUMPRODUCT($OF$11:$OI$11,$OF$17:$OI$17),"")</f>
        <v/>
      </c>
      <c r="R17" s="19" t="str">
        <f t="array" ref="R17">IF(R7="1",SUM(R148:R150)/3.6-PRODUCT(R9,INDEX($OL$1:$PC$19,17,MATCH(R$2&amp;R$6,INDEX($OL$1:$PC$19,2,)&amp;INDEX($OL$1:$PC$19,6,),0)))+R9*SUMPRODUCT($OL$7:$PC$7,$OL$17:$PC$17)-R$12*INDEX($OF$1:$OK$19,17,MATCH(R13,$OF$1:$OK$1,0))+R9*SUMPRODUCT($OL$7:$PC$7,$OL$10:$PC$10)*SUMPRODUCT($OF$10:$OI$10,$OF$17:$OI$17)+SUMPRODUCT($OL$7:$PC$7,$OL$11:$PC$11)*SUMPRODUCT($OF$11:$OI$11,$OF$17:$OI$17),"")</f>
        <v/>
      </c>
      <c r="S17" s="19" t="str">
        <f t="array" ref="S17">IF(S7="1",SUM(S148:S150)/3.6-PRODUCT(S9,INDEX($OL$1:$PC$19,17,MATCH(S$2&amp;S$6,INDEX($OL$1:$PC$19,2,)&amp;INDEX($OL$1:$PC$19,6,),0)))+S9*SUMPRODUCT($OL$7:$PC$7,$OL$17:$PC$17)-S$12*INDEX($OF$1:$OK$19,17,MATCH(S13,$OF$1:$OK$1,0))+S9*SUMPRODUCT($OL$7:$PC$7,$OL$10:$PC$10)*SUMPRODUCT($OF$10:$OI$10,$OF$17:$OI$17)+SUMPRODUCT($OL$7:$PC$7,$OL$11:$PC$11)*SUMPRODUCT($OF$11:$OI$11,$OF$17:$OI$17),"")</f>
        <v/>
      </c>
      <c r="T17" s="19" t="str">
        <f t="array" ref="T17">IF(T7="1",SUM(T148:T150)/3.6-PRODUCT(T9,INDEX($OL$1:$PC$19,17,MATCH(T$2&amp;T$6,INDEX($OL$1:$PC$19,2,)&amp;INDEX($OL$1:$PC$19,6,),0)))+T9*SUMPRODUCT($OL$7:$PC$7,$OL$17:$PC$17)-T$12*INDEX($OF$1:$OK$19,17,MATCH(T13,$OF$1:$OK$1,0))+T9*SUMPRODUCT($OL$7:$PC$7,$OL$10:$PC$10)*SUMPRODUCT($OF$10:$OI$10,$OF$17:$OI$17)+SUMPRODUCT($OL$7:$PC$7,$OL$11:$PC$11)*SUMPRODUCT($OF$11:$OI$11,$OF$17:$OI$17),"")</f>
        <v/>
      </c>
      <c r="U17" s="19" t="str">
        <f t="array" ref="U17">IF(U7="1",SUM(U148:U150)/3.6-PRODUCT(U9,INDEX($OL$1:$PC$19,17,MATCH(U$2&amp;U$6,INDEX($OL$1:$PC$19,2,)&amp;INDEX($OL$1:$PC$19,6,),0)))+U9*SUMPRODUCT($OL$7:$PC$7,$OL$17:$PC$17)-U$12*INDEX($OF$1:$OK$19,17,MATCH(U13,$OF$1:$OK$1,0))+U9*SUMPRODUCT($OL$7:$PC$7,$OL$10:$PC$10)*SUMPRODUCT($OF$10:$OI$10,$OF$17:$OI$17)+SUMPRODUCT($OL$7:$PC$7,$OL$11:$PC$11)*SUMPRODUCT($OF$11:$OI$11,$OF$17:$OI$17),"")</f>
        <v/>
      </c>
      <c r="V17" s="19" t="str">
        <f t="array" ref="V17">IF(V7="1",SUM(V148:V150)/3.6-PRODUCT(V9,INDEX($OL$1:$PC$19,17,MATCH(V$2&amp;V$6,INDEX($OL$1:$PC$19,2,)&amp;INDEX($OL$1:$PC$19,6,),0)))+V9*SUMPRODUCT($OL$7:$PC$7,$OL$17:$PC$17)-V$12*INDEX($OF$1:$OK$19,17,MATCH(V13,$OF$1:$OK$1,0))+V9*SUMPRODUCT($OL$7:$PC$7,$OL$10:$PC$10)*SUMPRODUCT($OF$10:$OI$10,$OF$17:$OI$17)+SUMPRODUCT($OL$7:$PC$7,$OL$11:$PC$11)*SUMPRODUCT($OF$11:$OI$11,$OF$17:$OI$17),"")</f>
        <v/>
      </c>
      <c r="W17" s="19" t="str">
        <f t="array" ref="W17">IF(W7="1",SUM(W148:W150)/3.6-PRODUCT(W9,INDEX($OL$1:$PC$19,17,MATCH(W$2&amp;W$6,INDEX($OL$1:$PC$19,2,)&amp;INDEX($OL$1:$PC$19,6,),0)))+W9*SUMPRODUCT($OL$7:$PC$7,$OL$17:$PC$17)-W$12*INDEX($OF$1:$OK$19,17,MATCH(W13,$OF$1:$OK$1,0))+W9*SUMPRODUCT($OL$7:$PC$7,$OL$10:$PC$10)*SUMPRODUCT($OF$10:$OI$10,$OF$17:$OI$17)+SUMPRODUCT($OL$7:$PC$7,$OL$11:$PC$11)*SUMPRODUCT($OF$11:$OI$11,$OF$17:$OI$17),"")</f>
        <v/>
      </c>
      <c r="X17" s="19" t="str">
        <f t="array" ref="X17">IF(X7="1",SUM(X148:X150)/3.6-PRODUCT(X9,INDEX($OL$1:$PC$19,17,MATCH(X$2&amp;X$6,INDEX($OL$1:$PC$19,2,)&amp;INDEX($OL$1:$PC$19,6,),0)))+X9*SUMPRODUCT($OL$7:$PC$7,$OL$17:$PC$17)-X$12*INDEX($OF$1:$OK$19,17,MATCH(X13,$OF$1:$OK$1,0))+X9*SUMPRODUCT($OL$7:$PC$7,$OL$10:$PC$10)*SUMPRODUCT($OF$10:$OI$10,$OF$17:$OI$17)+SUMPRODUCT($OL$7:$PC$7,$OL$11:$PC$11)*SUMPRODUCT($OF$11:$OI$11,$OF$17:$OI$17),"")</f>
        <v/>
      </c>
      <c r="Y17" s="19" t="str">
        <f t="array" ref="Y17">IF(Y7="1",SUM(Y148:Y150)/3.6-PRODUCT(Y9,INDEX($OL$1:$PC$19,17,MATCH(Y$2&amp;Y$6,INDEX($OL$1:$PC$19,2,)&amp;INDEX($OL$1:$PC$19,6,),0)))+Y9*SUMPRODUCT($OL$7:$PC$7,$OL$17:$PC$17)-Y$12*INDEX($OF$1:$OK$19,17,MATCH(Y13,$OF$1:$OK$1,0))+Y9*SUMPRODUCT($OL$7:$PC$7,$OL$10:$PC$10)*SUMPRODUCT($OF$10:$OI$10,$OF$17:$OI$17)+SUMPRODUCT($OL$7:$PC$7,$OL$11:$PC$11)*SUMPRODUCT($OF$11:$OI$11,$OF$17:$OI$17),"")</f>
        <v/>
      </c>
      <c r="Z17" s="19" t="str">
        <f t="array" ref="Z17">IF(Z7="1",SUM(Z148:Z150)/3.6-PRODUCT(Z9,INDEX($OL$1:$PC$19,17,MATCH(Z$2&amp;Z$6,INDEX($OL$1:$PC$19,2,)&amp;INDEX($OL$1:$PC$19,6,),0)))+Z9*SUMPRODUCT($OL$7:$PC$7,$OL$17:$PC$17)-Z$12*INDEX($OF$1:$OK$19,17,MATCH(Z13,$OF$1:$OK$1,0))+Z9*SUMPRODUCT($OL$7:$PC$7,$OL$10:$PC$10)*SUMPRODUCT($OF$10:$OI$10,$OF$17:$OI$17)+SUMPRODUCT($OL$7:$PC$7,$OL$11:$PC$11)*SUMPRODUCT($OF$11:$OI$11,$OF$17:$OI$17),"")</f>
        <v/>
      </c>
      <c r="AA17" s="19" t="str">
        <f t="array" ref="AA17">IF(AA7="1",SUM(AA148:AA150)/3.6-PRODUCT(AA9,INDEX($OL$1:$PC$19,17,MATCH(AA$2&amp;AA$6,INDEX($OL$1:$PC$19,2,)&amp;INDEX($OL$1:$PC$19,6,),0)))+AA9*SUMPRODUCT($OL$7:$PC$7,$OL$17:$PC$17)-AA$12*INDEX($OF$1:$OK$19,17,MATCH(AA13,$OF$1:$OK$1,0))+AA9*SUMPRODUCT($OL$7:$PC$7,$OL$10:$PC$10)*SUMPRODUCT($OF$10:$OI$10,$OF$17:$OI$17)+SUMPRODUCT($OL$7:$PC$7,$OL$11:$PC$11)*SUMPRODUCT($OF$11:$OI$11,$OF$17:$OI$17),"")</f>
        <v/>
      </c>
      <c r="AB17" s="19" t="str">
        <f t="array" ref="AB17">IF(AB7="1",SUM(AB148:AB150)/3.6-PRODUCT(AB9,INDEX($OL$1:$PC$19,17,MATCH(AB$2&amp;AB$6,INDEX($OL$1:$PC$19,2,)&amp;INDEX($OL$1:$PC$19,6,),0)))+AB9*SUMPRODUCT($OL$7:$PC$7,$OL$17:$PC$17)-AB$12*INDEX($OF$1:$OK$19,17,MATCH(AB13,$OF$1:$OK$1,0))+AB9*SUMPRODUCT($OL$7:$PC$7,$OL$10:$PC$10)*SUMPRODUCT($OF$10:$OI$10,$OF$17:$OI$17)+SUMPRODUCT($OL$7:$PC$7,$OL$11:$PC$11)*SUMPRODUCT($OF$11:$OI$11,$OF$17:$OI$17),"")</f>
        <v/>
      </c>
      <c r="AC17" s="19" t="str">
        <f t="array" ref="AC17">IF(AC7="1",SUM(AC148:AC150)/3.6-PRODUCT(AC9,INDEX($OL$1:$PC$19,17,MATCH(AC$2&amp;AC$6,INDEX($OL$1:$PC$19,2,)&amp;INDEX($OL$1:$PC$19,6,),0)))+AC9*SUMPRODUCT($OL$7:$PC$7,$OL$17:$PC$17)-AC$12*INDEX($OF$1:$OK$19,17,MATCH(AC13,$OF$1:$OK$1,0))+AC9*SUMPRODUCT($OL$7:$PC$7,$OL$10:$PC$10)*SUMPRODUCT($OF$10:$OI$10,$OF$17:$OI$17)+SUMPRODUCT($OL$7:$PC$7,$OL$11:$PC$11)*SUMPRODUCT($OF$11:$OI$11,$OF$17:$OI$17),"")</f>
        <v/>
      </c>
      <c r="AD17" s="19" t="str">
        <f t="array" ref="AD17">IF(AD7="1",SUM(AD148:AD150)/3.6-PRODUCT(AD9,INDEX($OL$1:$PC$19,17,MATCH(AD$2&amp;AD$6,INDEX($OL$1:$PC$19,2,)&amp;INDEX($OL$1:$PC$19,6,),0)))+AD9*SUMPRODUCT($OL$7:$PC$7,$OL$17:$PC$17)-AD$12*INDEX($OF$1:$OK$19,17,MATCH(AD13,$OF$1:$OK$1,0))+AD9*SUMPRODUCT($OL$7:$PC$7,$OL$10:$PC$10)*SUMPRODUCT($OF$10:$OI$10,$OF$17:$OI$17)+SUMPRODUCT($OL$7:$PC$7,$OL$11:$PC$11)*SUMPRODUCT($OF$11:$OI$11,$OF$17:$OI$17),"")</f>
        <v/>
      </c>
      <c r="AE17" s="19" t="str">
        <f t="array" ref="AE17">IF(AE7="1",SUM(AE148:AE150)/3.6-PRODUCT(AE9,INDEX($OL$1:$PC$19,17,MATCH(AE$2&amp;AE$6,INDEX($OL$1:$PC$19,2,)&amp;INDEX($OL$1:$PC$19,6,),0)))+AE9*SUMPRODUCT($OL$7:$PC$7,$OL$17:$PC$17)-AE$12*INDEX($OF$1:$OK$19,17,MATCH(AE13,$OF$1:$OK$1,0))+AE9*SUMPRODUCT($OL$7:$PC$7,$OL$10:$PC$10)*SUMPRODUCT($OF$10:$OI$10,$OF$17:$OI$17)+SUMPRODUCT($OL$7:$PC$7,$OL$11:$PC$11)*SUMPRODUCT($OF$11:$OI$11,$OF$17:$OI$17),"")</f>
        <v/>
      </c>
      <c r="AF17" s="19" t="str">
        <f t="array" ref="AF17">IF(AF7="1",SUM(AF148:AF150)/3.6-PRODUCT(AF9,INDEX($OL$1:$PC$19,17,MATCH(AF$2&amp;AF$6,INDEX($OL$1:$PC$19,2,)&amp;INDEX($OL$1:$PC$19,6,),0)))+AF9*SUMPRODUCT($OL$7:$PC$7,$OL$17:$PC$17)-AF$12*INDEX($OF$1:$OK$19,17,MATCH(AF13,$OF$1:$OK$1,0))+AF9*SUMPRODUCT($OL$7:$PC$7,$OL$10:$PC$10)*SUMPRODUCT($OF$10:$OI$10,$OF$17:$OI$17)+SUMPRODUCT($OL$7:$PC$7,$OL$11:$PC$11)*SUMPRODUCT($OF$11:$OI$11,$OF$17:$OI$17),"")</f>
        <v/>
      </c>
      <c r="AG17" s="19" t="str">
        <f t="array" ref="AG17">IF(AG7="1",SUM(AG148:AG150)/3.6-PRODUCT(AG9,INDEX($OL$1:$PC$19,17,MATCH(AG$2&amp;AG$6,INDEX($OL$1:$PC$19,2,)&amp;INDEX($OL$1:$PC$19,6,),0)))+AG9*SUMPRODUCT($OL$7:$PC$7,$OL$17:$PC$17)-AG$12*INDEX($OF$1:$OK$19,17,MATCH(AG13,$OF$1:$OK$1,0))+AG9*SUMPRODUCT($OL$7:$PC$7,$OL$10:$PC$10)*SUMPRODUCT($OF$10:$OI$10,$OF$17:$OI$17)+SUMPRODUCT($OL$7:$PC$7,$OL$11:$PC$11)*SUMPRODUCT($OF$11:$OI$11,$OF$17:$OI$17),"")</f>
        <v/>
      </c>
      <c r="AH17" s="19" t="str">
        <f t="array" ref="AH17">IF(AH7="1",SUM(AH148:AH150)/3.6-PRODUCT(AH9,INDEX($OL$1:$PC$19,17,MATCH(AH$2&amp;AH$6,INDEX($OL$1:$PC$19,2,)&amp;INDEX($OL$1:$PC$19,6,),0)))+AH9*SUMPRODUCT($OL$7:$PC$7,$OL$17:$PC$17)-AH$12*INDEX($OF$1:$OK$19,17,MATCH(AH13,$OF$1:$OK$1,0))+AH9*SUMPRODUCT($OL$7:$PC$7,$OL$10:$PC$10)*SUMPRODUCT($OF$10:$OI$10,$OF$17:$OI$17)+SUMPRODUCT($OL$7:$PC$7,$OL$11:$PC$11)*SUMPRODUCT($OF$11:$OI$11,$OF$17:$OI$17),"")</f>
        <v/>
      </c>
      <c r="AI17" s="19" t="str">
        <f t="array" ref="AI17">IF(AI7="1",SUM(AI148:AI150)/3.6-PRODUCT(AI9,INDEX($OL$1:$PC$19,17,MATCH(AI$2&amp;AI$6,INDEX($OL$1:$PC$19,2,)&amp;INDEX($OL$1:$PC$19,6,),0)))+AI9*SUMPRODUCT($OL$7:$PC$7,$OL$17:$PC$17)-AI$12*INDEX($OF$1:$OK$19,17,MATCH(AI13,$OF$1:$OK$1,0))+AI9*SUMPRODUCT($OL$7:$PC$7,$OL$10:$PC$10)*SUMPRODUCT($OF$10:$OI$10,$OF$17:$OI$17)+SUMPRODUCT($OL$7:$PC$7,$OL$11:$PC$11)*SUMPRODUCT($OF$11:$OI$11,$OF$17:$OI$17),"")</f>
        <v/>
      </c>
      <c r="AJ17" s="19" t="str">
        <f t="array" ref="AJ17">IF(AJ7="1",SUM(AJ148:AJ150)/3.6-PRODUCT(AJ9,INDEX($OL$1:$PC$19,17,MATCH(AJ$2&amp;AJ$6,INDEX($OL$1:$PC$19,2,)&amp;INDEX($OL$1:$PC$19,6,),0)))+AJ9*SUMPRODUCT($OL$7:$PC$7,$OL$17:$PC$17)-AJ$12*INDEX($OF$1:$OK$19,17,MATCH(AJ13,$OF$1:$OK$1,0))+AJ9*SUMPRODUCT($OL$7:$PC$7,$OL$10:$PC$10)*SUMPRODUCT($OF$10:$OI$10,$OF$17:$OI$17)+SUMPRODUCT($OL$7:$PC$7,$OL$11:$PC$11)*SUMPRODUCT($OF$11:$OI$11,$OF$17:$OI$17),"")</f>
        <v/>
      </c>
      <c r="AK17" s="19" t="str">
        <f t="array" ref="AK17">IF(AK7="1",SUM(AK148:AK150)/3.6-PRODUCT(AK9,INDEX($OL$1:$PC$19,17,MATCH(AK$2&amp;AK$6,INDEX($OL$1:$PC$19,2,)&amp;INDEX($OL$1:$PC$19,6,),0)))+AK9*SUMPRODUCT($OL$7:$PC$7,$OL$17:$PC$17)-AK$12*INDEX($OF$1:$OK$19,17,MATCH(AK13,$OF$1:$OK$1,0))+AK9*SUMPRODUCT($OL$7:$PC$7,$OL$10:$PC$10)*SUMPRODUCT($OF$10:$OI$10,$OF$17:$OI$17)+SUMPRODUCT($OL$7:$PC$7,$OL$11:$PC$11)*SUMPRODUCT($OF$11:$OI$11,$OF$17:$OI$17),"")</f>
        <v/>
      </c>
      <c r="AL17" s="19" t="str">
        <f t="array" ref="AL17">IF(AL7="1",SUM(AL148:AL150)/3.6-PRODUCT(AL9,INDEX($OL$1:$PC$19,17,MATCH(AL$2&amp;AL$6,INDEX($OL$1:$PC$19,2,)&amp;INDEX($OL$1:$PC$19,6,),0)))+AL9*SUMPRODUCT($OL$7:$PC$7,$OL$17:$PC$17)-AL$12*INDEX($OF$1:$OK$19,17,MATCH(AL13,$OF$1:$OK$1,0))+AL9*SUMPRODUCT($OL$7:$PC$7,$OL$10:$PC$10)*SUMPRODUCT($OF$10:$OI$10,$OF$17:$OI$17)+SUMPRODUCT($OL$7:$PC$7,$OL$11:$PC$11)*SUMPRODUCT($OF$11:$OI$11,$OF$17:$OI$17),"")</f>
        <v/>
      </c>
      <c r="AM17" s="19" t="str">
        <f t="array" ref="AM17">IF(AM7="1",SUM(AM148:AM150)/3.6-PRODUCT(AM9,INDEX($OL$1:$PC$19,17,MATCH(AM$2&amp;AM$6,INDEX($OL$1:$PC$19,2,)&amp;INDEX($OL$1:$PC$19,6,),0)))+AM9*SUMPRODUCT($OL$7:$PC$7,$OL$17:$PC$17)-AM$12*INDEX($OF$1:$OK$19,17,MATCH(AM13,$OF$1:$OK$1,0))+AM9*SUMPRODUCT($OL$7:$PC$7,$OL$10:$PC$10)*SUMPRODUCT($OF$10:$OI$10,$OF$17:$OI$17)+SUMPRODUCT($OL$7:$PC$7,$OL$11:$PC$11)*SUMPRODUCT($OF$11:$OI$11,$OF$17:$OI$17),"")</f>
        <v/>
      </c>
      <c r="AN17" s="19" t="str">
        <f t="array" ref="AN17">IF(AN7="1",SUM(AN148:AN150)/3.6-PRODUCT(AN9,INDEX($OL$1:$PC$19,17,MATCH(AN$2&amp;AN$6,INDEX($OL$1:$PC$19,2,)&amp;INDEX($OL$1:$PC$19,6,),0)))+AN9*SUMPRODUCT($OL$7:$PC$7,$OL$17:$PC$17)-AN$12*INDEX($OF$1:$OK$19,17,MATCH(AN13,$OF$1:$OK$1,0))+AN9*SUMPRODUCT($OL$7:$PC$7,$OL$10:$PC$10)*SUMPRODUCT($OF$10:$OI$10,$OF$17:$OI$17)+SUMPRODUCT($OL$7:$PC$7,$OL$11:$PC$11)*SUMPRODUCT($OF$11:$OI$11,$OF$17:$OI$17),"")</f>
        <v/>
      </c>
      <c r="AO17" s="19" t="str">
        <f t="array" ref="AO17">IF(AO7="1",SUM(AO148:AO150)/3.6-PRODUCT(AO9,INDEX($OL$1:$PC$19,17,MATCH(AO$2&amp;AO$6,INDEX($OL$1:$PC$19,2,)&amp;INDEX($OL$1:$PC$19,6,),0)))+AO9*SUMPRODUCT($OL$7:$PC$7,$OL$17:$PC$17)-AO$12*INDEX($OF$1:$OK$19,17,MATCH(AO13,$OF$1:$OK$1,0))+AO9*SUMPRODUCT($OL$7:$PC$7,$OL$10:$PC$10)*SUMPRODUCT($OF$10:$OI$10,$OF$17:$OI$17)+SUMPRODUCT($OL$7:$PC$7,$OL$11:$PC$11)*SUMPRODUCT($OF$11:$OI$11,$OF$17:$OI$17),"")</f>
        <v/>
      </c>
      <c r="AP17" s="19" t="str">
        <f t="array" ref="AP17">IF(AP7="1",SUM(AP148:AP150)/3.6-PRODUCT(AP9,INDEX($OL$1:$PC$19,17,MATCH(AP$2&amp;AP$6,INDEX($OL$1:$PC$19,2,)&amp;INDEX($OL$1:$PC$19,6,),0)))+AP9*SUMPRODUCT($OL$7:$PC$7,$OL$17:$PC$17)-AP$12*INDEX($OF$1:$OK$19,17,MATCH(AP13,$OF$1:$OK$1,0))+AP9*SUMPRODUCT($OL$7:$PC$7,$OL$10:$PC$10)*SUMPRODUCT($OF$10:$OI$10,$OF$17:$OI$17)+SUMPRODUCT($OL$7:$PC$7,$OL$11:$PC$11)*SUMPRODUCT($OF$11:$OI$11,$OF$17:$OI$17),"")</f>
        <v/>
      </c>
      <c r="AQ17" s="19" t="str">
        <f t="array" ref="AQ17">IF(AQ7="1",SUM(AQ148:AQ150)/3.6-PRODUCT(AQ9,INDEX($OL$1:$PC$19,17,MATCH(AQ$2&amp;AQ$6,INDEX($OL$1:$PC$19,2,)&amp;INDEX($OL$1:$PC$19,6,),0)))+AQ9*SUMPRODUCT($OL$7:$PC$7,$OL$17:$PC$17)-AQ$12*INDEX($OF$1:$OK$19,17,MATCH(AQ13,$OF$1:$OK$1,0))+AQ9*SUMPRODUCT($OL$7:$PC$7,$OL$10:$PC$10)*SUMPRODUCT($OF$10:$OI$10,$OF$17:$OI$17)+SUMPRODUCT($OL$7:$PC$7,$OL$11:$PC$11)*SUMPRODUCT($OF$11:$OI$11,$OF$17:$OI$17),"")</f>
        <v/>
      </c>
      <c r="AR17" s="19" t="str">
        <f t="array" ref="AR17">IF(AR7="1",SUM(AR148:AR150)/3.6-PRODUCT(AR9,INDEX($OL$1:$PC$19,17,MATCH(AR$2&amp;AR$6,INDEX($OL$1:$PC$19,2,)&amp;INDEX($OL$1:$PC$19,6,),0)))+AR9*SUMPRODUCT($OL$7:$PC$7,$OL$17:$PC$17)-AR$12*INDEX($OF$1:$OK$19,17,MATCH(AR13,$OF$1:$OK$1,0))+AR9*SUMPRODUCT($OL$7:$PC$7,$OL$10:$PC$10)*SUMPRODUCT($OF$10:$OI$10,$OF$17:$OI$17)+SUMPRODUCT($OL$7:$PC$7,$OL$11:$PC$11)*SUMPRODUCT($OF$11:$OI$11,$OF$17:$OI$17),"")</f>
        <v/>
      </c>
      <c r="AS17" s="19" t="str">
        <f t="array" ref="AS17">IF(AS7="1",SUM(AS148:AS150)/3.6-PRODUCT(AS9,INDEX($OL$1:$PC$19,17,MATCH(AS$2&amp;AS$6,INDEX($OL$1:$PC$19,2,)&amp;INDEX($OL$1:$PC$19,6,),0)))+AS9*SUMPRODUCT($OL$7:$PC$7,$OL$17:$PC$17)-AS$12*INDEX($OF$1:$OK$19,17,MATCH(AS13,$OF$1:$OK$1,0))+AS9*SUMPRODUCT($OL$7:$PC$7,$OL$10:$PC$10)*SUMPRODUCT($OF$10:$OI$10,$OF$17:$OI$17)+SUMPRODUCT($OL$7:$PC$7,$OL$11:$PC$11)*SUMPRODUCT($OF$11:$OI$11,$OF$17:$OI$17),"")</f>
        <v/>
      </c>
      <c r="AT17" s="19" t="str">
        <f t="array" ref="AT17">IF(AT7="1",SUM(AT148:AT150)/3.6-PRODUCT(AT9,INDEX($OL$1:$PC$19,17,MATCH(AT$2&amp;AT$6,INDEX($OL$1:$PC$19,2,)&amp;INDEX($OL$1:$PC$19,6,),0)))+AT9*SUMPRODUCT($OL$7:$PC$7,$OL$17:$PC$17)-AT$12*INDEX($OF$1:$OK$19,17,MATCH(AT13,$OF$1:$OK$1,0))+AT9*SUMPRODUCT($OL$7:$PC$7,$OL$10:$PC$10)*SUMPRODUCT($OF$10:$OI$10,$OF$17:$OI$17)+SUMPRODUCT($OL$7:$PC$7,$OL$11:$PC$11)*SUMPRODUCT($OF$11:$OI$11,$OF$17:$OI$17),"")</f>
        <v/>
      </c>
      <c r="AU17" s="19" t="str">
        <f t="array" ref="AU17">IF(AU7="1",SUM(AU148:AU150)/3.6-PRODUCT(AU9,INDEX($OL$1:$PC$19,17,MATCH(AU$2&amp;AU$6,INDEX($OL$1:$PC$19,2,)&amp;INDEX($OL$1:$PC$19,6,),0)))+AU9*SUMPRODUCT($OL$7:$PC$7,$OL$17:$PC$17)-AU$12*INDEX($OF$1:$OK$19,17,MATCH(AU13,$OF$1:$OK$1,0))+AU9*SUMPRODUCT($OL$7:$PC$7,$OL$10:$PC$10)*SUMPRODUCT($OF$10:$OI$10,$OF$17:$OI$17)+SUMPRODUCT($OL$7:$PC$7,$OL$11:$PC$11)*SUMPRODUCT($OF$11:$OI$11,$OF$17:$OI$17),"")</f>
        <v/>
      </c>
      <c r="AV17" s="19" t="str">
        <f t="array" ref="AV17">IF(AV7="1",SUM(AV148:AV150)/3.6-PRODUCT(AV9,INDEX($OL$1:$PC$19,17,MATCH(AV$2&amp;AV$6,INDEX($OL$1:$PC$19,2,)&amp;INDEX($OL$1:$PC$19,6,),0)))+AV9*SUMPRODUCT($OL$7:$PC$7,$OL$17:$PC$17)-AV$12*INDEX($OF$1:$OK$19,17,MATCH(AV13,$OF$1:$OK$1,0))+AV9*SUMPRODUCT($OL$7:$PC$7,$OL$10:$PC$10)*SUMPRODUCT($OF$10:$OI$10,$OF$17:$OI$17)+SUMPRODUCT($OL$7:$PC$7,$OL$11:$PC$11)*SUMPRODUCT($OF$11:$OI$11,$OF$17:$OI$17),"")</f>
        <v/>
      </c>
      <c r="AW17" s="19" t="str">
        <f t="array" ref="AW17">IF(AW7="1",SUM(AW148:AW150)/3.6-PRODUCT(AW9,INDEX($OL$1:$PC$19,17,MATCH(AW$2&amp;AW$6,INDEX($OL$1:$PC$19,2,)&amp;INDEX($OL$1:$PC$19,6,),0)))+AW9*SUMPRODUCT($OL$7:$PC$7,$OL$17:$PC$17)-AW$12*INDEX($OF$1:$OK$19,17,MATCH(AW13,$OF$1:$OK$1,0))+AW9*SUMPRODUCT($OL$7:$PC$7,$OL$10:$PC$10)*SUMPRODUCT($OF$10:$OI$10,$OF$17:$OI$17)+SUMPRODUCT($OL$7:$PC$7,$OL$11:$PC$11)*SUMPRODUCT($OF$11:$OI$11,$OF$17:$OI$17),"")</f>
        <v/>
      </c>
      <c r="AX17" s="19" t="str">
        <f t="array" ref="AX17">IF(AX7="1",SUM(AX148:AX150)/3.6-PRODUCT(AX9,INDEX($OL$1:$PC$19,17,MATCH(AX$2&amp;AX$6,INDEX($OL$1:$PC$19,2,)&amp;INDEX($OL$1:$PC$19,6,),0)))+AX9*SUMPRODUCT($OL$7:$PC$7,$OL$17:$PC$17)-AX$12*INDEX($OF$1:$OK$19,17,MATCH(AX13,$OF$1:$OK$1,0))+AX9*SUMPRODUCT($OL$7:$PC$7,$OL$10:$PC$10)*SUMPRODUCT($OF$10:$OI$10,$OF$17:$OI$17)+SUMPRODUCT($OL$7:$PC$7,$OL$11:$PC$11)*SUMPRODUCT($OF$11:$OI$11,$OF$17:$OI$17),"")</f>
        <v/>
      </c>
      <c r="AY17" s="19" t="str">
        <f t="array" ref="AY17">IF(AY7="1",SUM(AY148:AY150)/3.6-PRODUCT(AY9,INDEX($OL$1:$PC$19,17,MATCH(AY$2&amp;AY$6,INDEX($OL$1:$PC$19,2,)&amp;INDEX($OL$1:$PC$19,6,),0)))+AY9*SUMPRODUCT($OL$7:$PC$7,$OL$17:$PC$17)-AY$12*INDEX($OF$1:$OK$19,17,MATCH(AY13,$OF$1:$OK$1,0))+AY9*SUMPRODUCT($OL$7:$PC$7,$OL$10:$PC$10)*SUMPRODUCT($OF$10:$OI$10,$OF$17:$OI$17)+SUMPRODUCT($OL$7:$PC$7,$OL$11:$PC$11)*SUMPRODUCT($OF$11:$OI$11,$OF$17:$OI$17),"")</f>
        <v/>
      </c>
      <c r="AZ17" s="19" t="str">
        <f t="array" ref="AZ17">IF(AZ7="1",SUM(AZ148:AZ150)/3.6-PRODUCT(AZ9,INDEX($OL$1:$PC$19,17,MATCH(AZ$2&amp;AZ$6,INDEX($OL$1:$PC$19,2,)&amp;INDEX($OL$1:$PC$19,6,),0)))+AZ9*SUMPRODUCT($OL$7:$PC$7,$OL$17:$PC$17)-AZ$12*INDEX($OF$1:$OK$19,17,MATCH(AZ13,$OF$1:$OK$1,0))+AZ9*SUMPRODUCT($OL$7:$PC$7,$OL$10:$PC$10)*SUMPRODUCT($OF$10:$OI$10,$OF$17:$OI$17)+SUMPRODUCT($OL$7:$PC$7,$OL$11:$PC$11)*SUMPRODUCT($OF$11:$OI$11,$OF$17:$OI$17),"")</f>
        <v/>
      </c>
      <c r="BA17" s="19" t="str">
        <f t="array" ref="BA17">IF(BA7="1",SUM(BA148:BA150)/3.6-PRODUCT(BA9,INDEX($OL$1:$PC$19,17,MATCH(BA$2&amp;BA$6,INDEX($OL$1:$PC$19,2,)&amp;INDEX($OL$1:$PC$19,6,),0)))+BA9*SUMPRODUCT($OL$7:$PC$7,$OL$17:$PC$17)-BA$12*INDEX($OF$1:$OK$19,17,MATCH(BA13,$OF$1:$OK$1,0))+BA9*SUMPRODUCT($OL$7:$PC$7,$OL$10:$PC$10)*SUMPRODUCT($OF$10:$OI$10,$OF$17:$OI$17)+SUMPRODUCT($OL$7:$PC$7,$OL$11:$PC$11)*SUMPRODUCT($OF$11:$OI$11,$OF$17:$OI$17),"")</f>
        <v/>
      </c>
      <c r="BB17" s="19" t="str">
        <f t="array" ref="BB17">IF(BB7="1",SUM(BB148:BB150)/3.6-PRODUCT(BB9,INDEX($OL$1:$PC$19,17,MATCH(BB$2&amp;BB$6,INDEX($OL$1:$PC$19,2,)&amp;INDEX($OL$1:$PC$19,6,),0)))+BB9*SUMPRODUCT($OL$7:$PC$7,$OL$17:$PC$17)-BB$12*INDEX($OF$1:$OK$19,17,MATCH(BB13,$OF$1:$OK$1,0))+BB9*SUMPRODUCT($OL$7:$PC$7,$OL$10:$PC$10)*SUMPRODUCT($OF$10:$OI$10,$OF$17:$OI$17)+SUMPRODUCT($OL$7:$PC$7,$OL$11:$PC$11)*SUMPRODUCT($OF$11:$OI$11,$OF$17:$OI$17),"")</f>
        <v/>
      </c>
      <c r="BC17" s="19" t="str">
        <f t="array" ref="BC17">IF(BC7="1",SUM(BC148:BC150)/3.6-PRODUCT(BC9,INDEX($OL$1:$PC$19,17,MATCH(BC$2&amp;BC$6,INDEX($OL$1:$PC$19,2,)&amp;INDEX($OL$1:$PC$19,6,),0)))+BC9*SUMPRODUCT($OL$7:$PC$7,$OL$17:$PC$17)-BC$12*INDEX($OF$1:$OK$19,17,MATCH(BC13,$OF$1:$OK$1,0))+BC9*SUMPRODUCT($OL$7:$PC$7,$OL$10:$PC$10)*SUMPRODUCT($OF$10:$OI$10,$OF$17:$OI$17)+SUMPRODUCT($OL$7:$PC$7,$OL$11:$PC$11)*SUMPRODUCT($OF$11:$OI$11,$OF$17:$OI$17),"")</f>
        <v/>
      </c>
      <c r="BD17" s="19" t="str">
        <f t="array" ref="BD17">IF(BD7="1",SUM(BD148:BD150)/3.6-PRODUCT(BD9,INDEX($OL$1:$PC$19,17,MATCH(BD$2&amp;BD$6,INDEX($OL$1:$PC$19,2,)&amp;INDEX($OL$1:$PC$19,6,),0)))+BD9*SUMPRODUCT($OL$7:$PC$7,$OL$17:$PC$17)-BD$12*INDEX($OF$1:$OK$19,17,MATCH(BD13,$OF$1:$OK$1,0))+BD9*SUMPRODUCT($OL$7:$PC$7,$OL$10:$PC$10)*SUMPRODUCT($OF$10:$OI$10,$OF$17:$OI$17)+SUMPRODUCT($OL$7:$PC$7,$OL$11:$PC$11)*SUMPRODUCT($OF$11:$OI$11,$OF$17:$OI$17),"")</f>
        <v/>
      </c>
      <c r="BE17" s="19" t="str">
        <f t="array" ref="BE17">IF(BE7="1",SUM(BE148:BE150)/3.6-PRODUCT(BE9,INDEX($OL$1:$PC$19,17,MATCH(BE$2&amp;BE$6,INDEX($OL$1:$PC$19,2,)&amp;INDEX($OL$1:$PC$19,6,),0)))+BE9*SUMPRODUCT($OL$7:$PC$7,$OL$17:$PC$17)-BE$12*INDEX($OF$1:$OK$19,17,MATCH(BE13,$OF$1:$OK$1,0))+BE9*SUMPRODUCT($OL$7:$PC$7,$OL$10:$PC$10)*SUMPRODUCT($OF$10:$OI$10,$OF$17:$OI$17)+SUMPRODUCT($OL$7:$PC$7,$OL$11:$PC$11)*SUMPRODUCT($OF$11:$OI$11,$OF$17:$OI$17),"")</f>
        <v/>
      </c>
      <c r="BF17" s="19" t="str">
        <f t="array" ref="BF17">IF(BF7="1",SUM(BF148:BF150)/3.6-PRODUCT(BF9,INDEX($OL$1:$PC$19,17,MATCH(BF$2&amp;BF$6,INDEX($OL$1:$PC$19,2,)&amp;INDEX($OL$1:$PC$19,6,),0)))+BF9*SUMPRODUCT($OL$7:$PC$7,$OL$17:$PC$17)-BF$12*INDEX($OF$1:$OK$19,17,MATCH(BF13,$OF$1:$OK$1,0))+BF9*SUMPRODUCT($OL$7:$PC$7,$OL$10:$PC$10)*SUMPRODUCT($OF$10:$OI$10,$OF$17:$OI$17)+SUMPRODUCT($OL$7:$PC$7,$OL$11:$PC$11)*SUMPRODUCT($OF$11:$OI$11,$OF$17:$OI$17),"")</f>
        <v/>
      </c>
      <c r="BG17" s="19" t="str">
        <f t="array" ref="BG17">IF(BG7="1",SUM(BG148:BG150)/3.6-PRODUCT(BG9,INDEX($OL$1:$PC$19,17,MATCH(BG$2&amp;BG$6,INDEX($OL$1:$PC$19,2,)&amp;INDEX($OL$1:$PC$19,6,),0)))+BG9*SUMPRODUCT($OL$7:$PC$7,$OL$17:$PC$17)-BG$12*INDEX($OF$1:$OK$19,17,MATCH(BG13,$OF$1:$OK$1,0))+BG9*SUMPRODUCT($OL$7:$PC$7,$OL$10:$PC$10)*SUMPRODUCT($OF$10:$OI$10,$OF$17:$OI$17)+SUMPRODUCT($OL$7:$PC$7,$OL$11:$PC$11)*SUMPRODUCT($OF$11:$OI$11,$OF$17:$OI$17),"")</f>
        <v/>
      </c>
      <c r="BH17" s="19" t="str">
        <f t="array" ref="BH17">IF(BH7="1",SUM(BH148:BH150)/3.6-PRODUCT(BH9,INDEX($OL$1:$PC$19,17,MATCH(BH$2&amp;BH$6,INDEX($OL$1:$PC$19,2,)&amp;INDEX($OL$1:$PC$19,6,),0)))+BH9*SUMPRODUCT($OL$7:$PC$7,$OL$17:$PC$17)-BH$12*INDEX($OF$1:$OK$19,17,MATCH(BH13,$OF$1:$OK$1,0))+BH9*SUMPRODUCT($OL$7:$PC$7,$OL$10:$PC$10)*SUMPRODUCT($OF$10:$OI$10,$OF$17:$OI$17)+SUMPRODUCT($OL$7:$PC$7,$OL$11:$PC$11)*SUMPRODUCT($OF$11:$OI$11,$OF$17:$OI$17),"")</f>
        <v/>
      </c>
      <c r="BI17" s="19" t="str">
        <f t="array" ref="BI17">IF(BI7="1",SUM(BI148:BI150)/3.6-PRODUCT(BI9,INDEX($OL$1:$PC$19,17,MATCH(BI$2&amp;BI$6,INDEX($OL$1:$PC$19,2,)&amp;INDEX($OL$1:$PC$19,6,),0)))+BI9*SUMPRODUCT($OL$7:$PC$7,$OL$17:$PC$17)-BI$12*INDEX($OF$1:$OK$19,17,MATCH(BI13,$OF$1:$OK$1,0))+BI9*SUMPRODUCT($OL$7:$PC$7,$OL$10:$PC$10)*SUMPRODUCT($OF$10:$OI$10,$OF$17:$OI$17)+SUMPRODUCT($OL$7:$PC$7,$OL$11:$PC$11)*SUMPRODUCT($OF$11:$OI$11,$OF$17:$OI$17),"")</f>
        <v/>
      </c>
      <c r="BJ17" s="19" t="str">
        <f t="array" ref="BJ17">IF(BJ7="1",SUM(BJ148:BJ150)/3.6-PRODUCT(BJ9,INDEX($OL$1:$PC$19,17,MATCH(BJ$2&amp;BJ$6,INDEX($OL$1:$PC$19,2,)&amp;INDEX($OL$1:$PC$19,6,),0)))+BJ9*SUMPRODUCT($OL$7:$PC$7,$OL$17:$PC$17)-BJ$12*INDEX($OF$1:$OK$19,17,MATCH(BJ13,$OF$1:$OK$1,0))+BJ9*SUMPRODUCT($OL$7:$PC$7,$OL$10:$PC$10)*SUMPRODUCT($OF$10:$OI$10,$OF$17:$OI$17)+SUMPRODUCT($OL$7:$PC$7,$OL$11:$PC$11)*SUMPRODUCT($OF$11:$OI$11,$OF$17:$OI$17),"")</f>
        <v/>
      </c>
      <c r="BK17" s="19" t="str">
        <f t="array" ref="BK17">IF(BK7="1",SUM(BK148:BK150)/3.6-PRODUCT(BK9,INDEX($OL$1:$PC$19,17,MATCH(BK$2&amp;BK$6,INDEX($OL$1:$PC$19,2,)&amp;INDEX($OL$1:$PC$19,6,),0)))+BK9*SUMPRODUCT($OL$7:$PC$7,$OL$17:$PC$17)-BK$12*INDEX($OF$1:$OK$19,17,MATCH(BK13,$OF$1:$OK$1,0))+BK9*SUMPRODUCT($OL$7:$PC$7,$OL$10:$PC$10)*SUMPRODUCT($OF$10:$OI$10,$OF$17:$OI$17)+SUMPRODUCT($OL$7:$PC$7,$OL$11:$PC$11)*SUMPRODUCT($OF$11:$OI$11,$OF$17:$OI$17),"")</f>
        <v/>
      </c>
      <c r="BL17" s="19" t="str">
        <f t="array" ref="BL17">IF(BL7="1",SUM(BL148:BL150)/3.6-PRODUCT(BL9,INDEX($OL$1:$PC$19,17,MATCH(BL$2&amp;BL$6,INDEX($OL$1:$PC$19,2,)&amp;INDEX($OL$1:$PC$19,6,),0)))+BL9*SUMPRODUCT($OL$7:$PC$7,$OL$17:$PC$17)-BL$12*INDEX($OF$1:$OK$19,17,MATCH(BL13,$OF$1:$OK$1,0))+BL9*SUMPRODUCT($OL$7:$PC$7,$OL$10:$PC$10)*SUMPRODUCT($OF$10:$OI$10,$OF$17:$OI$17)+SUMPRODUCT($OL$7:$PC$7,$OL$11:$PC$11)*SUMPRODUCT($OF$11:$OI$11,$OF$17:$OI$17),"")</f>
        <v/>
      </c>
      <c r="BM17" s="19" t="str">
        <f t="array" ref="BM17">IF(BM7="1",SUM(BM148:BM150)/3.6-PRODUCT(BM9,INDEX($OL$1:$PC$19,17,MATCH(BM$2&amp;BM$6,INDEX($OL$1:$PC$19,2,)&amp;INDEX($OL$1:$PC$19,6,),0)))+BM9*SUMPRODUCT($OL$7:$PC$7,$OL$17:$PC$17)-BM$12*INDEX($OF$1:$OK$19,17,MATCH(BM13,$OF$1:$OK$1,0))+BM9*SUMPRODUCT($OL$7:$PC$7,$OL$10:$PC$10)*SUMPRODUCT($OF$10:$OI$10,$OF$17:$OI$17)+SUMPRODUCT($OL$7:$PC$7,$OL$11:$PC$11)*SUMPRODUCT($OF$11:$OI$11,$OF$17:$OI$17),"")</f>
        <v/>
      </c>
      <c r="BN17" s="19" t="str">
        <f t="array" ref="BN17">IF(BN7="1",SUM(BN148:BN150)/3.6-PRODUCT(BN9,INDEX($OL$1:$PC$19,17,MATCH(BN$2&amp;BN$6,INDEX($OL$1:$PC$19,2,)&amp;INDEX($OL$1:$PC$19,6,),0)))+BN9*SUMPRODUCT($OL$7:$PC$7,$OL$17:$PC$17)-BN$12*INDEX($OF$1:$OK$19,17,MATCH(BN13,$OF$1:$OK$1,0))+BN9*SUMPRODUCT($OL$7:$PC$7,$OL$10:$PC$10)*SUMPRODUCT($OF$10:$OI$10,$OF$17:$OI$17)+SUMPRODUCT($OL$7:$PC$7,$OL$11:$PC$11)*SUMPRODUCT($OF$11:$OI$11,$OF$17:$OI$17),"")</f>
        <v/>
      </c>
      <c r="BO17" s="19" t="str">
        <f t="array" ref="BO17">IF(BO7="1",SUM(BO148:BO150)/3.6-PRODUCT(BO9,INDEX($OL$1:$PC$19,17,MATCH(BO$2&amp;BO$6,INDEX($OL$1:$PC$19,2,)&amp;INDEX($OL$1:$PC$19,6,),0)))+BO9*SUMPRODUCT($OL$7:$PC$7,$OL$17:$PC$17)-BO$12*INDEX($OF$1:$OK$19,17,MATCH(BO13,$OF$1:$OK$1,0))+BO9*SUMPRODUCT($OL$7:$PC$7,$OL$10:$PC$10)*SUMPRODUCT($OF$10:$OI$10,$OF$17:$OI$17)+SUMPRODUCT($OL$7:$PC$7,$OL$11:$PC$11)*SUMPRODUCT($OF$11:$OI$11,$OF$17:$OI$17),"")</f>
        <v/>
      </c>
      <c r="BP17" s="19" t="str">
        <f t="array" ref="BP17">IF(BP7="1",SUM(BP148:BP150)/3.6-PRODUCT(BP9,INDEX($OL$1:$PC$19,17,MATCH(BP$2&amp;BP$6,INDEX($OL$1:$PC$19,2,)&amp;INDEX($OL$1:$PC$19,6,),0)))+BP9*SUMPRODUCT($OL$7:$PC$7,$OL$17:$PC$17)-BP$12*INDEX($OF$1:$OK$19,17,MATCH(BP13,$OF$1:$OK$1,0))+BP9*SUMPRODUCT($OL$7:$PC$7,$OL$10:$PC$10)*SUMPRODUCT($OF$10:$OI$10,$OF$17:$OI$17)+SUMPRODUCT($OL$7:$PC$7,$OL$11:$PC$11)*SUMPRODUCT($OF$11:$OI$11,$OF$17:$OI$17),"")</f>
        <v/>
      </c>
      <c r="BQ17" s="19" t="str">
        <f t="array" ref="BQ17">IF(BQ7="1",SUM(BQ148:BQ150)/3.6-PRODUCT(BQ9,INDEX($OL$1:$PC$19,17,MATCH(BQ$2&amp;BQ$6,INDEX($OL$1:$PC$19,2,)&amp;INDEX($OL$1:$PC$19,6,),0)))+BQ9*SUMPRODUCT($OL$7:$PC$7,$OL$17:$PC$17)-BQ$12*INDEX($OF$1:$OK$19,17,MATCH(BQ13,$OF$1:$OK$1,0))+BQ9*SUMPRODUCT($OL$7:$PC$7,$OL$10:$PC$10)*SUMPRODUCT($OF$10:$OI$10,$OF$17:$OI$17)+SUMPRODUCT($OL$7:$PC$7,$OL$11:$PC$11)*SUMPRODUCT($OF$11:$OI$11,$OF$17:$OI$17),"")</f>
        <v/>
      </c>
      <c r="BR17" s="19" t="str">
        <f t="array" ref="BR17">IF(BR7="1",SUM(BR148:BR150)/3.6-PRODUCT(BR9,INDEX($OL$1:$PC$19,17,MATCH(BR$2&amp;BR$6,INDEX($OL$1:$PC$19,2,)&amp;INDEX($OL$1:$PC$19,6,),0)))+BR9*SUMPRODUCT($OL$7:$PC$7,$OL$17:$PC$17)-BR$12*INDEX($OF$1:$OK$19,17,MATCH(BR13,$OF$1:$OK$1,0))+BR9*SUMPRODUCT($OL$7:$PC$7,$OL$10:$PC$10)*SUMPRODUCT($OF$10:$OI$10,$OF$17:$OI$17)+SUMPRODUCT($OL$7:$PC$7,$OL$11:$PC$11)*SUMPRODUCT($OF$11:$OI$11,$OF$17:$OI$17),"")</f>
        <v/>
      </c>
      <c r="BS17" s="19" t="str">
        <f t="array" ref="BS17">IF(BS7="1",SUM(BS148:BS150)/3.6-PRODUCT(BS9,INDEX($OL$1:$PC$19,17,MATCH(BS$2&amp;BS$6,INDEX($OL$1:$PC$19,2,)&amp;INDEX($OL$1:$PC$19,6,),0)))+BS9*SUMPRODUCT($OL$7:$PC$7,$OL$17:$PC$17)-BS$12*INDEX($OF$1:$OK$19,17,MATCH(BS13,$OF$1:$OK$1,0))+BS9*SUMPRODUCT($OL$7:$PC$7,$OL$10:$PC$10)*SUMPRODUCT($OF$10:$OI$10,$OF$17:$OI$17)+SUMPRODUCT($OL$7:$PC$7,$OL$11:$PC$11)*SUMPRODUCT($OF$11:$OI$11,$OF$17:$OI$17),"")</f>
        <v/>
      </c>
      <c r="BT17" s="19" t="str">
        <f t="array" ref="BT17">IF(BT7="1",SUM(BT148:BT150)/3.6-PRODUCT(BT9,INDEX($OL$1:$PC$19,17,MATCH(BT$2&amp;BT$6,INDEX($OL$1:$PC$19,2,)&amp;INDEX($OL$1:$PC$19,6,),0)))+BT9*SUMPRODUCT($OL$7:$PC$7,$OL$17:$PC$17)-BT$12*INDEX($OF$1:$OK$19,17,MATCH(BT13,$OF$1:$OK$1,0))+BT9*SUMPRODUCT($OL$7:$PC$7,$OL$10:$PC$10)*SUMPRODUCT($OF$10:$OI$10,$OF$17:$OI$17)+SUMPRODUCT($OL$7:$PC$7,$OL$11:$PC$11)*SUMPRODUCT($OF$11:$OI$11,$OF$17:$OI$17),"")</f>
        <v/>
      </c>
      <c r="BU17" s="19" t="str">
        <f t="array" ref="BU17">IF(BU7="1",SUM(BU148:BU150)/3.6-PRODUCT(BU9,INDEX($OL$1:$PC$19,17,MATCH(BU$2&amp;BU$6,INDEX($OL$1:$PC$19,2,)&amp;INDEX($OL$1:$PC$19,6,),0)))+BU9*SUMPRODUCT($OL$7:$PC$7,$OL$17:$PC$17)-BU$12*INDEX($OF$1:$OK$19,17,MATCH(BU13,$OF$1:$OK$1,0))+BU9*SUMPRODUCT($OL$7:$PC$7,$OL$10:$PC$10)*SUMPRODUCT($OF$10:$OI$10,$OF$17:$OI$17)+SUMPRODUCT($OL$7:$PC$7,$OL$11:$PC$11)*SUMPRODUCT($OF$11:$OI$11,$OF$17:$OI$17),"")</f>
        <v/>
      </c>
      <c r="BV17" s="19" t="str">
        <f t="array" ref="BV17">IF(BV7="1",SUM(BV148:BV150)/3.6-PRODUCT(BV9,INDEX($OL$1:$PC$19,17,MATCH(BV$2&amp;BV$6,INDEX($OL$1:$PC$19,2,)&amp;INDEX($OL$1:$PC$19,6,),0)))+BV9*SUMPRODUCT($OL$7:$PC$7,$OL$17:$PC$17)-BV$12*INDEX($OF$1:$OK$19,17,MATCH(BV13,$OF$1:$OK$1,0))+BV9*SUMPRODUCT($OL$7:$PC$7,$OL$10:$PC$10)*SUMPRODUCT($OF$10:$OI$10,$OF$17:$OI$17)+SUMPRODUCT($OL$7:$PC$7,$OL$11:$PC$11)*SUMPRODUCT($OF$11:$OI$11,$OF$17:$OI$17),"")</f>
        <v/>
      </c>
      <c r="BW17" s="19" t="str">
        <f t="array" ref="BW17">IF(BW7="1",SUM(BW148:BW150)/3.6-PRODUCT(BW9,INDEX($OL$1:$PC$19,17,MATCH(BW$2&amp;BW$6,INDEX($OL$1:$PC$19,2,)&amp;INDEX($OL$1:$PC$19,6,),0)))+BW9*SUMPRODUCT($OL$7:$PC$7,$OL$17:$PC$17)-BW$12*INDEX($OF$1:$OK$19,17,MATCH(BW13,$OF$1:$OK$1,0))+BW9*SUMPRODUCT($OL$7:$PC$7,$OL$10:$PC$10)*SUMPRODUCT($OF$10:$OI$10,$OF$17:$OI$17)+SUMPRODUCT($OL$7:$PC$7,$OL$11:$PC$11)*SUMPRODUCT($OF$11:$OI$11,$OF$17:$OI$17),"")</f>
        <v/>
      </c>
      <c r="BX17" s="19" t="str">
        <f t="array" ref="BX17">IF(BX7="1",SUM(BX148:BX150)/3.6-PRODUCT(BX9,INDEX($OL$1:$PC$19,17,MATCH(BX$2&amp;BX$6,INDEX($OL$1:$PC$19,2,)&amp;INDEX($OL$1:$PC$19,6,),0)))+BX9*SUMPRODUCT($OL$7:$PC$7,$OL$17:$PC$17)-BX$12*INDEX($OF$1:$OK$19,17,MATCH(BX13,$OF$1:$OK$1,0))+BX9*SUMPRODUCT($OL$7:$PC$7,$OL$10:$PC$10)*SUMPRODUCT($OF$10:$OI$10,$OF$17:$OI$17)+SUMPRODUCT($OL$7:$PC$7,$OL$11:$PC$11)*SUMPRODUCT($OF$11:$OI$11,$OF$17:$OI$17),"")</f>
        <v/>
      </c>
      <c r="BY17" s="19" t="str">
        <f t="array" ref="BY17">IF(BY7="1",SUM(BY148:BY150)/3.6-PRODUCT(BY9,INDEX($OL$1:$PC$19,17,MATCH(BY$2&amp;BY$6,INDEX($OL$1:$PC$19,2,)&amp;INDEX($OL$1:$PC$19,6,),0)))+BY9*SUMPRODUCT($OL$7:$PC$7,$OL$17:$PC$17)-BY$12*INDEX($OF$1:$OK$19,17,MATCH(BY13,$OF$1:$OK$1,0))+BY9*SUMPRODUCT($OL$7:$PC$7,$OL$10:$PC$10)*SUMPRODUCT($OF$10:$OI$10,$OF$17:$OI$17)+SUMPRODUCT($OL$7:$PC$7,$OL$11:$PC$11)*SUMPRODUCT($OF$11:$OI$11,$OF$17:$OI$17),"")</f>
        <v/>
      </c>
      <c r="BZ17" s="19" t="str">
        <f t="array" ref="BZ17">IF(BZ7="1",SUM(BZ148:BZ150)/3.6-PRODUCT(BZ9,INDEX($OL$1:$PC$19,17,MATCH(BZ$2&amp;BZ$6,INDEX($OL$1:$PC$19,2,)&amp;INDEX($OL$1:$PC$19,6,),0)))+BZ9*SUMPRODUCT($OL$7:$PC$7,$OL$17:$PC$17)-BZ$12*INDEX($OF$1:$OK$19,17,MATCH(BZ13,$OF$1:$OK$1,0))+BZ9*SUMPRODUCT($OL$7:$PC$7,$OL$10:$PC$10)*SUMPRODUCT($OF$10:$OI$10,$OF$17:$OI$17)+SUMPRODUCT($OL$7:$PC$7,$OL$11:$PC$11)*SUMPRODUCT($OF$11:$OI$11,$OF$17:$OI$17),"")</f>
        <v/>
      </c>
      <c r="CA17" s="19" t="str">
        <f t="array" ref="CA17">IF(CA7="1",SUM(CA148:CA150)/3.6-PRODUCT(CA9,INDEX($OL$1:$PC$19,17,MATCH(CA$2&amp;CA$6,INDEX($OL$1:$PC$19,2,)&amp;INDEX($OL$1:$PC$19,6,),0)))+CA9*SUMPRODUCT($OL$7:$PC$7,$OL$17:$PC$17)-CA$12*INDEX($OF$1:$OK$19,17,MATCH(CA13,$OF$1:$OK$1,0))+CA9*SUMPRODUCT($OL$7:$PC$7,$OL$10:$PC$10)*SUMPRODUCT($OF$10:$OI$10,$OF$17:$OI$17)+SUMPRODUCT($OL$7:$PC$7,$OL$11:$PC$11)*SUMPRODUCT($OF$11:$OI$11,$OF$17:$OI$17),"")</f>
        <v/>
      </c>
      <c r="CB17" s="19" t="str">
        <f t="array" ref="CB17">IF(CB7="1",SUM(CB148:CB150)/3.6-PRODUCT(CB9,INDEX($OL$1:$PC$19,17,MATCH(CB$2&amp;CB$6,INDEX($OL$1:$PC$19,2,)&amp;INDEX($OL$1:$PC$19,6,),0)))+CB9*SUMPRODUCT($OL$7:$PC$7,$OL$17:$PC$17)-CB$12*INDEX($OF$1:$OK$19,17,MATCH(CB13,$OF$1:$OK$1,0))+CB9*SUMPRODUCT($OL$7:$PC$7,$OL$10:$PC$10)*SUMPRODUCT($OF$10:$OI$10,$OF$17:$OI$17)+SUMPRODUCT($OL$7:$PC$7,$OL$11:$PC$11)*SUMPRODUCT($OF$11:$OI$11,$OF$17:$OI$17),"")</f>
        <v/>
      </c>
      <c r="CC17" s="19" t="str">
        <f t="array" ref="CC17">IF(CC7="1",SUM(CC148:CC150)/3.6-PRODUCT(CC9,INDEX($OL$1:$PC$19,17,MATCH(CC$2&amp;CC$6,INDEX($OL$1:$PC$19,2,)&amp;INDEX($OL$1:$PC$19,6,),0)))+CC9*SUMPRODUCT($OL$7:$PC$7,$OL$17:$PC$17)-CC$12*INDEX($OF$1:$OK$19,17,MATCH(CC13,$OF$1:$OK$1,0))+CC9*SUMPRODUCT($OL$7:$PC$7,$OL$10:$PC$10)*SUMPRODUCT($OF$10:$OI$10,$OF$17:$OI$17)+SUMPRODUCT($OL$7:$PC$7,$OL$11:$PC$11)*SUMPRODUCT($OF$11:$OI$11,$OF$17:$OI$17),"")</f>
        <v/>
      </c>
      <c r="CD17" s="19" t="str">
        <f t="array" ref="CD17">IF(CD7="1",SUM(CD148:CD150)/3.6-PRODUCT(CD9,INDEX($OL$1:$PC$19,17,MATCH(CD$2&amp;CD$6,INDEX($OL$1:$PC$19,2,)&amp;INDEX($OL$1:$PC$19,6,),0)))+CD9*SUMPRODUCT($OL$7:$PC$7,$OL$17:$PC$17)-CD$12*INDEX($OF$1:$OK$19,17,MATCH(CD13,$OF$1:$OK$1,0))+CD9*SUMPRODUCT($OL$7:$PC$7,$OL$10:$PC$10)*SUMPRODUCT($OF$10:$OI$10,$OF$17:$OI$17)+SUMPRODUCT($OL$7:$PC$7,$OL$11:$PC$11)*SUMPRODUCT($OF$11:$OI$11,$OF$17:$OI$17),"")</f>
        <v/>
      </c>
      <c r="CE17" s="19" t="str">
        <f t="array" ref="CE17">IF(CE7="1",SUM(CE148:CE150)/3.6-PRODUCT(CE9,INDEX($OL$1:$PC$19,17,MATCH(CE$2&amp;CE$6,INDEX($OL$1:$PC$19,2,)&amp;INDEX($OL$1:$PC$19,6,),0)))+CE9*SUMPRODUCT($OL$7:$PC$7,$OL$17:$PC$17)-CE$12*INDEX($OF$1:$OK$19,17,MATCH(CE13,$OF$1:$OK$1,0))+CE9*SUMPRODUCT($OL$7:$PC$7,$OL$10:$PC$10)*SUMPRODUCT($OF$10:$OI$10,$OF$17:$OI$17)+SUMPRODUCT($OL$7:$PC$7,$OL$11:$PC$11)*SUMPRODUCT($OF$11:$OI$11,$OF$17:$OI$17),"")</f>
        <v/>
      </c>
      <c r="CF17" s="19" t="str">
        <f t="array" ref="CF17">IF(CF7="1",SUM(CF148:CF150)/3.6-PRODUCT(CF9,INDEX($OL$1:$PC$19,17,MATCH(CF$2&amp;CF$6,INDEX($OL$1:$PC$19,2,)&amp;INDEX($OL$1:$PC$19,6,),0)))+CF9*SUMPRODUCT($OL$7:$PC$7,$OL$17:$PC$17)-CF$12*INDEX($OF$1:$OK$19,17,MATCH(CF13,$OF$1:$OK$1,0))+CF9*SUMPRODUCT($OL$7:$PC$7,$OL$10:$PC$10)*SUMPRODUCT($OF$10:$OI$10,$OF$17:$OI$17)+SUMPRODUCT($OL$7:$PC$7,$OL$11:$PC$11)*SUMPRODUCT($OF$11:$OI$11,$OF$17:$OI$17),"")</f>
        <v/>
      </c>
      <c r="CG17" s="19" t="str">
        <f t="array" ref="CG17">IF(CG7="1",SUM(CG148:CG150)/3.6-PRODUCT(CG9,INDEX($OL$1:$PC$19,17,MATCH(CG$2&amp;CG$6,INDEX($OL$1:$PC$19,2,)&amp;INDEX($OL$1:$PC$19,6,),0)))+CG9*SUMPRODUCT($OL$7:$PC$7,$OL$17:$PC$17)-CG$12*INDEX($OF$1:$OK$19,17,MATCH(CG13,$OF$1:$OK$1,0))+CG9*SUMPRODUCT($OL$7:$PC$7,$OL$10:$PC$10)*SUMPRODUCT($OF$10:$OI$10,$OF$17:$OI$17)+SUMPRODUCT($OL$7:$PC$7,$OL$11:$PC$11)*SUMPRODUCT($OF$11:$OI$11,$OF$17:$OI$17),"")</f>
        <v/>
      </c>
      <c r="CH17" s="19" t="str">
        <f t="array" ref="CH17">IF(CH7="1",SUM(CH148:CH150)/3.6-PRODUCT(CH9,INDEX($OL$1:$PC$19,17,MATCH(CH$2&amp;CH$6,INDEX($OL$1:$PC$19,2,)&amp;INDEX($OL$1:$PC$19,6,),0)))+CH9*SUMPRODUCT($OL$7:$PC$7,$OL$17:$PC$17)-CH$12*INDEX($OF$1:$OK$19,17,MATCH(CH13,$OF$1:$OK$1,0))+CH9*SUMPRODUCT($OL$7:$PC$7,$OL$10:$PC$10)*SUMPRODUCT($OF$10:$OI$10,$OF$17:$OI$17)+SUMPRODUCT($OL$7:$PC$7,$OL$11:$PC$11)*SUMPRODUCT($OF$11:$OI$11,$OF$17:$OI$17),"")</f>
        <v/>
      </c>
      <c r="CI17" s="19" t="str">
        <f t="array" ref="CI17">IF(CI7="1",SUM(CI148:CI150)/3.6-PRODUCT(CI9,INDEX($OL$1:$PC$19,17,MATCH(CI$2&amp;CI$6,INDEX($OL$1:$PC$19,2,)&amp;INDEX($OL$1:$PC$19,6,),0)))+CI9*SUMPRODUCT($OL$7:$PC$7,$OL$17:$PC$17)-CI$12*INDEX($OF$1:$OK$19,17,MATCH(CI13,$OF$1:$OK$1,0))+CI9*SUMPRODUCT($OL$7:$PC$7,$OL$10:$PC$10)*SUMPRODUCT($OF$10:$OI$10,$OF$17:$OI$17)+SUMPRODUCT($OL$7:$PC$7,$OL$11:$PC$11)*SUMPRODUCT($OF$11:$OI$11,$OF$17:$OI$17),"")</f>
        <v/>
      </c>
      <c r="CJ17" s="19" t="str">
        <f t="array" ref="CJ17">IF(CJ7="1",SUM(CJ148:CJ150)/3.6-PRODUCT(CJ9,INDEX($OL$1:$PC$19,17,MATCH(CJ$2&amp;CJ$6,INDEX($OL$1:$PC$19,2,)&amp;INDEX($OL$1:$PC$19,6,),0)))+CJ9*SUMPRODUCT($OL$7:$PC$7,$OL$17:$PC$17)-CJ$12*INDEX($OF$1:$OK$19,17,MATCH(CJ13,$OF$1:$OK$1,0))+CJ9*SUMPRODUCT($OL$7:$PC$7,$OL$10:$PC$10)*SUMPRODUCT($OF$10:$OI$10,$OF$17:$OI$17)+SUMPRODUCT($OL$7:$PC$7,$OL$11:$PC$11)*SUMPRODUCT($OF$11:$OI$11,$OF$17:$OI$17),"")</f>
        <v/>
      </c>
      <c r="CK17" s="19" t="str">
        <f t="array" ref="CK17">IF(CK7="1",SUM(CK148:CK150)/3.6-PRODUCT(CK9,INDEX($OL$1:$PC$19,17,MATCH(CK$2&amp;CK$6,INDEX($OL$1:$PC$19,2,)&amp;INDEX($OL$1:$PC$19,6,),0)))+CK9*SUMPRODUCT($OL$7:$PC$7,$OL$17:$PC$17)-CK$12*INDEX($OF$1:$OK$19,17,MATCH(CK13,$OF$1:$OK$1,0))+CK9*SUMPRODUCT($OL$7:$PC$7,$OL$10:$PC$10)*SUMPRODUCT($OF$10:$OI$10,$OF$17:$OI$17)+SUMPRODUCT($OL$7:$PC$7,$OL$11:$PC$11)*SUMPRODUCT($OF$11:$OI$11,$OF$17:$OI$17),"")</f>
        <v/>
      </c>
      <c r="CL17" s="19" t="str">
        <f t="array" ref="CL17">IF(CL7="1",SUM(CL148:CL150)/3.6-PRODUCT(CL9,INDEX($OL$1:$PC$19,17,MATCH(CL$2&amp;CL$6,INDEX($OL$1:$PC$19,2,)&amp;INDEX($OL$1:$PC$19,6,),0)))+CL9*SUMPRODUCT($OL$7:$PC$7,$OL$17:$PC$17)-CL$12*INDEX($OF$1:$OK$19,17,MATCH(CL13,$OF$1:$OK$1,0))+CL9*SUMPRODUCT($OL$7:$PC$7,$OL$10:$PC$10)*SUMPRODUCT($OF$10:$OI$10,$OF$17:$OI$17)+SUMPRODUCT($OL$7:$PC$7,$OL$11:$PC$11)*SUMPRODUCT($OF$11:$OI$11,$OF$17:$OI$17),"")</f>
        <v/>
      </c>
      <c r="CM17" s="19" t="str">
        <f t="array" ref="CM17">IF(CM7="1",SUM(CM148:CM150)/3.6-PRODUCT(CM9,INDEX($OL$1:$PC$19,17,MATCH(CM$2&amp;CM$6,INDEX($OL$1:$PC$19,2,)&amp;INDEX($OL$1:$PC$19,6,),0)))+CM9*SUMPRODUCT($OL$7:$PC$7,$OL$17:$PC$17)-CM$12*INDEX($OF$1:$OK$19,17,MATCH(CM13,$OF$1:$OK$1,0))+CM9*SUMPRODUCT($OL$7:$PC$7,$OL$10:$PC$10)*SUMPRODUCT($OF$10:$OI$10,$OF$17:$OI$17)+SUMPRODUCT($OL$7:$PC$7,$OL$11:$PC$11)*SUMPRODUCT($OF$11:$OI$11,$OF$17:$OI$17),"")</f>
        <v/>
      </c>
      <c r="CN17" s="19" t="str">
        <f t="array" ref="CN17">IF(CN7="1",SUM(CN148:CN150)/3.6-PRODUCT(CN9,INDEX($OL$1:$PC$19,17,MATCH(CN$2&amp;CN$6,INDEX($OL$1:$PC$19,2,)&amp;INDEX($OL$1:$PC$19,6,),0)))+CN9*SUMPRODUCT($OL$7:$PC$7,$OL$17:$PC$17)-CN$12*INDEX($OF$1:$OK$19,17,MATCH(CN13,$OF$1:$OK$1,0))+CN9*SUMPRODUCT($OL$7:$PC$7,$OL$10:$PC$10)*SUMPRODUCT($OF$10:$OI$10,$OF$17:$OI$17)+SUMPRODUCT($OL$7:$PC$7,$OL$11:$PC$11)*SUMPRODUCT($OF$11:$OI$11,$OF$17:$OI$17),"")</f>
        <v/>
      </c>
      <c r="CO17" s="19" t="str">
        <f t="array" ref="CO17">IF(CO7="1",SUM(CO148:CO150)/3.6-PRODUCT(CO9,INDEX($OL$1:$PC$19,17,MATCH(CO$2&amp;CO$6,INDEX($OL$1:$PC$19,2,)&amp;INDEX($OL$1:$PC$19,6,),0)))+CO9*SUMPRODUCT($OL$7:$PC$7,$OL$17:$PC$17)-CO$12*INDEX($OF$1:$OK$19,17,MATCH(CO13,$OF$1:$OK$1,0))+CO9*SUMPRODUCT($OL$7:$PC$7,$OL$10:$PC$10)*SUMPRODUCT($OF$10:$OI$10,$OF$17:$OI$17)+SUMPRODUCT($OL$7:$PC$7,$OL$11:$PC$11)*SUMPRODUCT($OF$11:$OI$11,$OF$17:$OI$17),"")</f>
        <v/>
      </c>
      <c r="CP17" s="19" t="str">
        <f t="array" ref="CP17">IF(CP7="1",SUM(CP148:CP150)/3.6-PRODUCT(CP9,INDEX($OL$1:$PC$19,17,MATCH(CP$2&amp;CP$6,INDEX($OL$1:$PC$19,2,)&amp;INDEX($OL$1:$PC$19,6,),0)))+CP9*SUMPRODUCT($OL$7:$PC$7,$OL$17:$PC$17)-CP$12*INDEX($OF$1:$OK$19,17,MATCH(CP13,$OF$1:$OK$1,0))+CP9*SUMPRODUCT($OL$7:$PC$7,$OL$10:$PC$10)*SUMPRODUCT($OF$10:$OI$10,$OF$17:$OI$17)+SUMPRODUCT($OL$7:$PC$7,$OL$11:$PC$11)*SUMPRODUCT($OF$11:$OI$11,$OF$17:$OI$17),"")</f>
        <v/>
      </c>
      <c r="CQ17" s="19" t="str">
        <f t="array" ref="CQ17">IF(CQ7="1",SUM(CQ148:CQ150)/3.6-PRODUCT(CQ9,INDEX($OL$1:$PC$19,17,MATCH(CQ$2&amp;CQ$6,INDEX($OL$1:$PC$19,2,)&amp;INDEX($OL$1:$PC$19,6,),0)))+CQ9*SUMPRODUCT($OL$7:$PC$7,$OL$17:$PC$17)-CQ$12*INDEX($OF$1:$OK$19,17,MATCH(CQ13,$OF$1:$OK$1,0))+CQ9*SUMPRODUCT($OL$7:$PC$7,$OL$10:$PC$10)*SUMPRODUCT($OF$10:$OI$10,$OF$17:$OI$17)+SUMPRODUCT($OL$7:$PC$7,$OL$11:$PC$11)*SUMPRODUCT($OF$11:$OI$11,$OF$17:$OI$17),"")</f>
        <v/>
      </c>
      <c r="CR17" s="19" t="str">
        <f t="array" ref="CR17">IF(CR7="1",SUM(CR148:CR150)/3.6-PRODUCT(CR9,INDEX($OL$1:$PC$19,17,MATCH(CR$2&amp;CR$6,INDEX($OL$1:$PC$19,2,)&amp;INDEX($OL$1:$PC$19,6,),0)))+CR9*SUMPRODUCT($OL$7:$PC$7,$OL$17:$PC$17)-CR$12*INDEX($OF$1:$OK$19,17,MATCH(CR13,$OF$1:$OK$1,0))+CR9*SUMPRODUCT($OL$7:$PC$7,$OL$10:$PC$10)*SUMPRODUCT($OF$10:$OI$10,$OF$17:$OI$17)+SUMPRODUCT($OL$7:$PC$7,$OL$11:$PC$11)*SUMPRODUCT($OF$11:$OI$11,$OF$17:$OI$17),"")</f>
        <v/>
      </c>
      <c r="CS17" s="19" t="str">
        <f t="array" ref="CS17">IF(CS7="1",SUM(CS148:CS150)/3.6-PRODUCT(CS9,INDEX($OL$1:$PC$19,17,MATCH(CS$2&amp;CS$6,INDEX($OL$1:$PC$19,2,)&amp;INDEX($OL$1:$PC$19,6,),0)))+CS9*SUMPRODUCT($OL$7:$PC$7,$OL$17:$PC$17)-CS$12*INDEX($OF$1:$OK$19,17,MATCH(CS13,$OF$1:$OK$1,0))+CS9*SUMPRODUCT($OL$7:$PC$7,$OL$10:$PC$10)*SUMPRODUCT($OF$10:$OI$10,$OF$17:$OI$17)+SUMPRODUCT($OL$7:$PC$7,$OL$11:$PC$11)*SUMPRODUCT($OF$11:$OI$11,$OF$17:$OI$17),"")</f>
        <v/>
      </c>
      <c r="CT17" s="19" t="str">
        <f t="array" ref="CT17">IF(CT7="1",SUM(CT148:CT150)/3.6-PRODUCT(CT9,INDEX($OL$1:$PC$19,17,MATCH(CT$2&amp;CT$6,INDEX($OL$1:$PC$19,2,)&amp;INDEX($OL$1:$PC$19,6,),0)))+CT9*SUMPRODUCT($OL$7:$PC$7,$OL$17:$PC$17)-CT$12*INDEX($OF$1:$OK$19,17,MATCH(CT13,$OF$1:$OK$1,0))+CT9*SUMPRODUCT($OL$7:$PC$7,$OL$10:$PC$10)*SUMPRODUCT($OF$10:$OI$10,$OF$17:$OI$17)+SUMPRODUCT($OL$7:$PC$7,$OL$11:$PC$11)*SUMPRODUCT($OF$11:$OI$11,$OF$17:$OI$17),"")</f>
        <v/>
      </c>
      <c r="CU17" s="19" t="str">
        <f t="array" ref="CU17">IF(CU7="1",SUM(CU148:CU150)/3.6-PRODUCT(CU9,INDEX($OL$1:$PC$19,17,MATCH(CU$2&amp;CU$6,INDEX($OL$1:$PC$19,2,)&amp;INDEX($OL$1:$PC$19,6,),0)))+CU9*SUMPRODUCT($OL$7:$PC$7,$OL$17:$PC$17)-CU$12*INDEX($OF$1:$OK$19,17,MATCH(CU13,$OF$1:$OK$1,0))+CU9*SUMPRODUCT($OL$7:$PC$7,$OL$10:$PC$10)*SUMPRODUCT($OF$10:$OI$10,$OF$17:$OI$17)+SUMPRODUCT($OL$7:$PC$7,$OL$11:$PC$11)*SUMPRODUCT($OF$11:$OI$11,$OF$17:$OI$17),"")</f>
        <v/>
      </c>
      <c r="CV17" s="19" t="str">
        <f t="array" ref="CV17">IF(CV7="1",SUM(CV148:CV150)/3.6-PRODUCT(CV9,INDEX($OL$1:$PC$19,17,MATCH(CV$2&amp;CV$6,INDEX($OL$1:$PC$19,2,)&amp;INDEX($OL$1:$PC$19,6,),0)))+CV9*SUMPRODUCT($OL$7:$PC$7,$OL$17:$PC$17)-CV$12*INDEX($OF$1:$OK$19,17,MATCH(CV13,$OF$1:$OK$1,0))+CV9*SUMPRODUCT($OL$7:$PC$7,$OL$10:$PC$10)*SUMPRODUCT($OF$10:$OI$10,$OF$17:$OI$17)+SUMPRODUCT($OL$7:$PC$7,$OL$11:$PC$11)*SUMPRODUCT($OF$11:$OI$11,$OF$17:$OI$17),"")</f>
        <v/>
      </c>
      <c r="CW17" s="19" t="str">
        <f t="array" ref="CW17">IF(CW7="1",SUM(CW148:CW150)/3.6-PRODUCT(CW9,INDEX($OL$1:$PC$19,17,MATCH(CW$2&amp;CW$6,INDEX($OL$1:$PC$19,2,)&amp;INDEX($OL$1:$PC$19,6,),0)))+CW9*SUMPRODUCT($OL$7:$PC$7,$OL$17:$PC$17)-CW$12*INDEX($OF$1:$OK$19,17,MATCH(CW13,$OF$1:$OK$1,0))+CW9*SUMPRODUCT($OL$7:$PC$7,$OL$10:$PC$10)*SUMPRODUCT($OF$10:$OI$10,$OF$17:$OI$17)+SUMPRODUCT($OL$7:$PC$7,$OL$11:$PC$11)*SUMPRODUCT($OF$11:$OI$11,$OF$17:$OI$17),"")</f>
        <v/>
      </c>
      <c r="CX17" s="19" t="str">
        <f t="array" ref="CX17">IF(CX7="1",SUM(CX148:CX150)/3.6-PRODUCT(CX9,INDEX($OL$1:$PC$19,17,MATCH(CX$2&amp;CX$6,INDEX($OL$1:$PC$19,2,)&amp;INDEX($OL$1:$PC$19,6,),0)))+CX9*SUMPRODUCT($OL$7:$PC$7,$OL$17:$PC$17)-CX$12*INDEX($OF$1:$OK$19,17,MATCH(CX13,$OF$1:$OK$1,0))+CX9*SUMPRODUCT($OL$7:$PC$7,$OL$10:$PC$10)*SUMPRODUCT($OF$10:$OI$10,$OF$17:$OI$17)+SUMPRODUCT($OL$7:$PC$7,$OL$11:$PC$11)*SUMPRODUCT($OF$11:$OI$11,$OF$17:$OI$17),"")</f>
        <v/>
      </c>
      <c r="CY17" s="19" t="str">
        <f t="array" ref="CY17">IF(CY7="1",SUM(CY148:CY150)/3.6-PRODUCT(CY9,INDEX($OL$1:$PC$19,17,MATCH(CY$2&amp;CY$6,INDEX($OL$1:$PC$19,2,)&amp;INDEX($OL$1:$PC$19,6,),0)))+CY9*SUMPRODUCT($OL$7:$PC$7,$OL$17:$PC$17)-CY$12*INDEX($OF$1:$OK$19,17,MATCH(CY13,$OF$1:$OK$1,0))+CY9*SUMPRODUCT($OL$7:$PC$7,$OL$10:$PC$10)*SUMPRODUCT($OF$10:$OI$10,$OF$17:$OI$17)+SUMPRODUCT($OL$7:$PC$7,$OL$11:$PC$11)*SUMPRODUCT($OF$11:$OI$11,$OF$17:$OI$17),"")</f>
        <v/>
      </c>
      <c r="CZ17" s="19" t="str">
        <f t="array" ref="CZ17">IF(CZ7="1",SUM(CZ148:CZ150)/3.6-PRODUCT(CZ9,INDEX($OL$1:$PC$19,17,MATCH(CZ$2&amp;CZ$6,INDEX($OL$1:$PC$19,2,)&amp;INDEX($OL$1:$PC$19,6,),0)))+CZ9*SUMPRODUCT($OL$7:$PC$7,$OL$17:$PC$17)-CZ$12*INDEX($OF$1:$OK$19,17,MATCH(CZ13,$OF$1:$OK$1,0))+CZ9*SUMPRODUCT($OL$7:$PC$7,$OL$10:$PC$10)*SUMPRODUCT($OF$10:$OI$10,$OF$17:$OI$17)+SUMPRODUCT($OL$7:$PC$7,$OL$11:$PC$11)*SUMPRODUCT($OF$11:$OI$11,$OF$17:$OI$17),"")</f>
        <v/>
      </c>
      <c r="DA17" s="19" t="str">
        <f t="array" ref="DA17">IF(DA7="1",SUM(DA148:DA150)/3.6-PRODUCT(DA9,INDEX($OL$1:$PC$19,17,MATCH(DA$2&amp;DA$6,INDEX($OL$1:$PC$19,2,)&amp;INDEX($OL$1:$PC$19,6,),0)))+DA9*SUMPRODUCT($OL$7:$PC$7,$OL$17:$PC$17)-DA$12*INDEX($OF$1:$OK$19,17,MATCH(DA13,$OF$1:$OK$1,0))+DA9*SUMPRODUCT($OL$7:$PC$7,$OL$10:$PC$10)*SUMPRODUCT($OF$10:$OI$10,$OF$17:$OI$17)+SUMPRODUCT($OL$7:$PC$7,$OL$11:$PC$11)*SUMPRODUCT($OF$11:$OI$11,$OF$17:$OI$17),"")</f>
        <v/>
      </c>
      <c r="DB17" s="19" t="str">
        <f t="array" ref="DB17">IF(DB7="1",SUM(DB148:DB150)/3.6-PRODUCT(DB9,INDEX($OL$1:$PC$19,17,MATCH(DB$2&amp;DB$6,INDEX($OL$1:$PC$19,2,)&amp;INDEX($OL$1:$PC$19,6,),0)))+DB9*SUMPRODUCT($OL$7:$PC$7,$OL$17:$PC$17)-DB$12*INDEX($OF$1:$OK$19,17,MATCH(DB13,$OF$1:$OK$1,0))+DB9*SUMPRODUCT($OL$7:$PC$7,$OL$10:$PC$10)*SUMPRODUCT($OF$10:$OI$10,$OF$17:$OI$17)+SUMPRODUCT($OL$7:$PC$7,$OL$11:$PC$11)*SUMPRODUCT($OF$11:$OI$11,$OF$17:$OI$17),"")</f>
        <v/>
      </c>
      <c r="DC17" s="19" t="str">
        <f t="array" ref="DC17">IF(DC7="1",SUM(DC148:DC150)/3.6-PRODUCT(DC9,INDEX($OL$1:$PC$19,17,MATCH(DC$2&amp;DC$6,INDEX($OL$1:$PC$19,2,)&amp;INDEX($OL$1:$PC$19,6,),0)))+DC9*SUMPRODUCT($OL$7:$PC$7,$OL$17:$PC$17)-DC$12*INDEX($OF$1:$OK$19,17,MATCH(DC13,$OF$1:$OK$1,0))+DC9*SUMPRODUCT($OL$7:$PC$7,$OL$10:$PC$10)*SUMPRODUCT($OF$10:$OI$10,$OF$17:$OI$17)+SUMPRODUCT($OL$7:$PC$7,$OL$11:$PC$11)*SUMPRODUCT($OF$11:$OI$11,$OF$17:$OI$17),"")</f>
        <v/>
      </c>
      <c r="DD17" s="19" t="str">
        <f t="array" ref="DD17">IF(DD7="1",SUM(DD148:DD150)/3.6-PRODUCT(DD9,INDEX($OL$1:$PC$19,17,MATCH(DD$2&amp;DD$6,INDEX($OL$1:$PC$19,2,)&amp;INDEX($OL$1:$PC$19,6,),0)))+DD9*SUMPRODUCT($OL$7:$PC$7,$OL$17:$PC$17)-DD$12*INDEX($OF$1:$OK$19,17,MATCH(DD13,$OF$1:$OK$1,0))+DD9*SUMPRODUCT($OL$7:$PC$7,$OL$10:$PC$10)*SUMPRODUCT($OF$10:$OI$10,$OF$17:$OI$17)+SUMPRODUCT($OL$7:$PC$7,$OL$11:$PC$11)*SUMPRODUCT($OF$11:$OI$11,$OF$17:$OI$17),"")</f>
        <v/>
      </c>
      <c r="DE17" s="19" t="str">
        <f t="array" ref="DE17">IF(DE7="1",SUM(DE148:DE150)/3.6-PRODUCT(DE9,INDEX($OL$1:$PC$19,17,MATCH(DE$2&amp;DE$6,INDEX($OL$1:$PC$19,2,)&amp;INDEX($OL$1:$PC$19,6,),0)))+DE9*SUMPRODUCT($OL$7:$PC$7,$OL$17:$PC$17)-DE$12*INDEX($OF$1:$OK$19,17,MATCH(DE13,$OF$1:$OK$1,0))+DE9*SUMPRODUCT($OL$7:$PC$7,$OL$10:$PC$10)*SUMPRODUCT($OF$10:$OI$10,$OF$17:$OI$17)+SUMPRODUCT($OL$7:$PC$7,$OL$11:$PC$11)*SUMPRODUCT($OF$11:$OI$11,$OF$17:$OI$17),"")</f>
        <v/>
      </c>
      <c r="DF17" s="19" t="str">
        <f t="array" ref="DF17">IF(DF7="1",SUM(DF148:DF150)/3.6-PRODUCT(DF9,INDEX($OL$1:$PC$19,17,MATCH(DF$2&amp;DF$6,INDEX($OL$1:$PC$19,2,)&amp;INDEX($OL$1:$PC$19,6,),0)))+DF9*SUMPRODUCT($OL$7:$PC$7,$OL$17:$PC$17)-DF$12*INDEX($OF$1:$OK$19,17,MATCH(DF13,$OF$1:$OK$1,0))+DF9*SUMPRODUCT($OL$7:$PC$7,$OL$10:$PC$10)*SUMPRODUCT($OF$10:$OI$10,$OF$17:$OI$17)+SUMPRODUCT($OL$7:$PC$7,$OL$11:$PC$11)*SUMPRODUCT($OF$11:$OI$11,$OF$17:$OI$17),"")</f>
        <v/>
      </c>
      <c r="DG17" s="19" t="str">
        <f t="array" ref="DG17">IF(DG7="1",SUM(DG148:DG150)/3.6-PRODUCT(DG9,INDEX($OL$1:$PC$19,17,MATCH(DG$2&amp;DG$6,INDEX($OL$1:$PC$19,2,)&amp;INDEX($OL$1:$PC$19,6,),0)))+DG9*SUMPRODUCT($OL$7:$PC$7,$OL$17:$PC$17)-DG$12*INDEX($OF$1:$OK$19,17,MATCH(DG13,$OF$1:$OK$1,0))+DG9*SUMPRODUCT($OL$7:$PC$7,$OL$10:$PC$10)*SUMPRODUCT($OF$10:$OI$10,$OF$17:$OI$17)+SUMPRODUCT($OL$7:$PC$7,$OL$11:$PC$11)*SUMPRODUCT($OF$11:$OI$11,$OF$17:$OI$17),"")</f>
        <v/>
      </c>
      <c r="DH17" s="19" t="str">
        <f t="array" ref="DH17">IF(DH7="1",SUM(DH148:DH150)/3.6-PRODUCT(DH9,INDEX($OL$1:$PC$19,17,MATCH(DH$2&amp;DH$6,INDEX($OL$1:$PC$19,2,)&amp;INDEX($OL$1:$PC$19,6,),0)))+DH9*SUMPRODUCT($OL$7:$PC$7,$OL$17:$PC$17)-DH$12*INDEX($OF$1:$OK$19,17,MATCH(DH13,$OF$1:$OK$1,0))+DH9*SUMPRODUCT($OL$7:$PC$7,$OL$10:$PC$10)*SUMPRODUCT($OF$10:$OI$10,$OF$17:$OI$17)+SUMPRODUCT($OL$7:$PC$7,$OL$11:$PC$11)*SUMPRODUCT($OF$11:$OI$11,$OF$17:$OI$17),"")</f>
        <v/>
      </c>
      <c r="DI17" s="19" t="str">
        <f t="array" ref="DI17">IF(DI7="1",SUM(DI148:DI150)/3.6-PRODUCT(DI9,INDEX($OL$1:$PC$19,17,MATCH(DI$2&amp;DI$6,INDEX($OL$1:$PC$19,2,)&amp;INDEX($OL$1:$PC$19,6,),0)))+DI9*SUMPRODUCT($OL$7:$PC$7,$OL$17:$PC$17)-DI$12*INDEX($OF$1:$OK$19,17,MATCH(DI13,$OF$1:$OK$1,0))+DI9*SUMPRODUCT($OL$7:$PC$7,$OL$10:$PC$10)*SUMPRODUCT($OF$10:$OI$10,$OF$17:$OI$17)+SUMPRODUCT($OL$7:$PC$7,$OL$11:$PC$11)*SUMPRODUCT($OF$11:$OI$11,$OF$17:$OI$17),"")</f>
        <v/>
      </c>
      <c r="DJ17" s="19" t="str">
        <f t="array" ref="DJ17">IF(DJ7="1",SUM(DJ148:DJ150)/3.6-PRODUCT(DJ9,INDEX($OL$1:$PC$19,17,MATCH(DJ$2&amp;DJ$6,INDEX($OL$1:$PC$19,2,)&amp;INDEX($OL$1:$PC$19,6,),0)))+DJ9*SUMPRODUCT($OL$7:$PC$7,$OL$17:$PC$17)-DJ$12*INDEX($OF$1:$OK$19,17,MATCH(DJ13,$OF$1:$OK$1,0))+DJ9*SUMPRODUCT($OL$7:$PC$7,$OL$10:$PC$10)*SUMPRODUCT($OF$10:$OI$10,$OF$17:$OI$17)+SUMPRODUCT($OL$7:$PC$7,$OL$11:$PC$11)*SUMPRODUCT($OF$11:$OI$11,$OF$17:$OI$17),"")</f>
        <v/>
      </c>
      <c r="DK17" s="19" t="str">
        <f t="array" ref="DK17">IF(DK7="1",SUM(DK148:DK150)/3.6-PRODUCT(DK9,INDEX($OL$1:$PC$19,17,MATCH(DK$2&amp;DK$6,INDEX($OL$1:$PC$19,2,)&amp;INDEX($OL$1:$PC$19,6,),0)))+DK9*SUMPRODUCT($OL$7:$PC$7,$OL$17:$PC$17)-DK$12*INDEX($OF$1:$OK$19,17,MATCH(DK13,$OF$1:$OK$1,0))+DK9*SUMPRODUCT($OL$7:$PC$7,$OL$10:$PC$10)*SUMPRODUCT($OF$10:$OI$10,$OF$17:$OI$17)+SUMPRODUCT($OL$7:$PC$7,$OL$11:$PC$11)*SUMPRODUCT($OF$11:$OI$11,$OF$17:$OI$17),"")</f>
        <v/>
      </c>
      <c r="DL17" s="19" t="str">
        <f t="array" ref="DL17">IF(DL7="1",SUM(DL148:DL150)/3.6-PRODUCT(DL9,INDEX($OL$1:$PC$19,17,MATCH(DL$2&amp;DL$6,INDEX($OL$1:$PC$19,2,)&amp;INDEX($OL$1:$PC$19,6,),0)))+DL9*SUMPRODUCT($OL$7:$PC$7,$OL$17:$PC$17)-DL$12*INDEX($OF$1:$OK$19,17,MATCH(DL13,$OF$1:$OK$1,0))+DL9*SUMPRODUCT($OL$7:$PC$7,$OL$10:$PC$10)*SUMPRODUCT($OF$10:$OI$10,$OF$17:$OI$17)+SUMPRODUCT($OL$7:$PC$7,$OL$11:$PC$11)*SUMPRODUCT($OF$11:$OI$11,$OF$17:$OI$17),"")</f>
        <v/>
      </c>
      <c r="DM17" s="19" t="str">
        <f t="array" ref="DM17">IF(DM7="1",SUM(DM148:DM150)/3.6-PRODUCT(DM9,INDEX($OL$1:$PC$19,17,MATCH(DM$2&amp;DM$6,INDEX($OL$1:$PC$19,2,)&amp;INDEX($OL$1:$PC$19,6,),0)))+DM9*SUMPRODUCT($OL$7:$PC$7,$OL$17:$PC$17)-DM$12*INDEX($OF$1:$OK$19,17,MATCH(DM13,$OF$1:$OK$1,0))+DM9*SUMPRODUCT($OL$7:$PC$7,$OL$10:$PC$10)*SUMPRODUCT($OF$10:$OI$10,$OF$17:$OI$17)+SUMPRODUCT($OL$7:$PC$7,$OL$11:$PC$11)*SUMPRODUCT($OF$11:$OI$11,$OF$17:$OI$17),"")</f>
        <v/>
      </c>
      <c r="DN17" s="19" t="str">
        <f t="array" ref="DN17">IF(DN7="1",SUM(DN148:DN150)/3.6-PRODUCT(DN9,INDEX($OL$1:$PC$19,17,MATCH(DN$2&amp;DN$6,INDEX($OL$1:$PC$19,2,)&amp;INDEX($OL$1:$PC$19,6,),0)))+DN9*SUMPRODUCT($OL$7:$PC$7,$OL$17:$PC$17)-DN$12*INDEX($OF$1:$OK$19,17,MATCH(DN13,$OF$1:$OK$1,0))+DN9*SUMPRODUCT($OL$7:$PC$7,$OL$10:$PC$10)*SUMPRODUCT($OF$10:$OI$10,$OF$17:$OI$17)+SUMPRODUCT($OL$7:$PC$7,$OL$11:$PC$11)*SUMPRODUCT($OF$11:$OI$11,$OF$17:$OI$17),"")</f>
        <v/>
      </c>
      <c r="DO17" s="19" t="str">
        <f t="array" ref="DO17">IF(DO7="1",SUM(DO148:DO150)/3.6-PRODUCT(DO9,INDEX($OL$1:$PC$19,17,MATCH(DO$2&amp;DO$6,INDEX($OL$1:$PC$19,2,)&amp;INDEX($OL$1:$PC$19,6,),0)))+DO9*SUMPRODUCT($OL$7:$PC$7,$OL$17:$PC$17)-DO$12*INDEX($OF$1:$OK$19,17,MATCH(DO13,$OF$1:$OK$1,0))+DO9*SUMPRODUCT($OL$7:$PC$7,$OL$10:$PC$10)*SUMPRODUCT($OF$10:$OI$10,$OF$17:$OI$17)+SUMPRODUCT($OL$7:$PC$7,$OL$11:$PC$11)*SUMPRODUCT($OF$11:$OI$11,$OF$17:$OI$17),"")</f>
        <v/>
      </c>
      <c r="DP17" s="19" t="str">
        <f t="array" ref="DP17">IF(DP7="1",SUM(DP148:DP150)/3.6-PRODUCT(DP9,INDEX($OL$1:$PC$19,17,MATCH(DP$2&amp;DP$6,INDEX($OL$1:$PC$19,2,)&amp;INDEX($OL$1:$PC$19,6,),0)))+DP9*SUMPRODUCT($OL$7:$PC$7,$OL$17:$PC$17)-DP$12*INDEX($OF$1:$OK$19,17,MATCH(DP13,$OF$1:$OK$1,0))+DP9*SUMPRODUCT($OL$7:$PC$7,$OL$10:$PC$10)*SUMPRODUCT($OF$10:$OI$10,$OF$17:$OI$17)+SUMPRODUCT($OL$7:$PC$7,$OL$11:$PC$11)*SUMPRODUCT($OF$11:$OI$11,$OF$17:$OI$17),"")</f>
        <v/>
      </c>
      <c r="DQ17" s="19" t="str">
        <f t="array" ref="DQ17">IF(DQ7="1",SUM(DQ148:DQ150)/3.6-PRODUCT(DQ9,INDEX($OL$1:$PC$19,17,MATCH(DQ$2&amp;DQ$6,INDEX($OL$1:$PC$19,2,)&amp;INDEX($OL$1:$PC$19,6,),0)))+DQ9*SUMPRODUCT($OL$7:$PC$7,$OL$17:$PC$17)-DQ$12*INDEX($OF$1:$OK$19,17,MATCH(DQ13,$OF$1:$OK$1,0))+DQ9*SUMPRODUCT($OL$7:$PC$7,$OL$10:$PC$10)*SUMPRODUCT($OF$10:$OI$10,$OF$17:$OI$17)+SUMPRODUCT($OL$7:$PC$7,$OL$11:$PC$11)*SUMPRODUCT($OF$11:$OI$11,$OF$17:$OI$17),"")</f>
        <v/>
      </c>
      <c r="DR17" s="19" t="str">
        <f t="array" ref="DR17">IF(DR7="1",SUM(DR148:DR150)/3.6-PRODUCT(DR9,INDEX($OL$1:$PC$19,17,MATCH(DR$2&amp;DR$6,INDEX($OL$1:$PC$19,2,)&amp;INDEX($OL$1:$PC$19,6,),0)))+DR9*SUMPRODUCT($OL$7:$PC$7,$OL$17:$PC$17)-DR$12*INDEX($OF$1:$OK$19,17,MATCH(DR13,$OF$1:$OK$1,0))+DR9*SUMPRODUCT($OL$7:$PC$7,$OL$10:$PC$10)*SUMPRODUCT($OF$10:$OI$10,$OF$17:$OI$17)+SUMPRODUCT($OL$7:$PC$7,$OL$11:$PC$11)*SUMPRODUCT($OF$11:$OI$11,$OF$17:$OI$17),"")</f>
        <v/>
      </c>
      <c r="DS17" s="19" t="str">
        <f t="array" ref="DS17">IF(DS7="1",SUM(DS148:DS150)/3.6-PRODUCT(DS9,INDEX($OL$1:$PC$19,17,MATCH(DS$2&amp;DS$6,INDEX($OL$1:$PC$19,2,)&amp;INDEX($OL$1:$PC$19,6,),0)))+DS9*SUMPRODUCT($OL$7:$PC$7,$OL$17:$PC$17)-DS$12*INDEX($OF$1:$OK$19,17,MATCH(DS13,$OF$1:$OK$1,0))+DS9*SUMPRODUCT($OL$7:$PC$7,$OL$10:$PC$10)*SUMPRODUCT($OF$10:$OI$10,$OF$17:$OI$17)+SUMPRODUCT($OL$7:$PC$7,$OL$11:$PC$11)*SUMPRODUCT($OF$11:$OI$11,$OF$17:$OI$17),"")</f>
        <v/>
      </c>
      <c r="DT17" s="19" t="str">
        <f t="array" ref="DT17">IF(DT7="1",SUM(DT148:DT150)/3.6-PRODUCT(DT9,INDEX($OL$1:$PC$19,17,MATCH(DT$2&amp;DT$6,INDEX($OL$1:$PC$19,2,)&amp;INDEX($OL$1:$PC$19,6,),0)))+DT9*SUMPRODUCT($OL$7:$PC$7,$OL$17:$PC$17)-DT$12*INDEX($OF$1:$OK$19,17,MATCH(DT13,$OF$1:$OK$1,0))+DT9*SUMPRODUCT($OL$7:$PC$7,$OL$10:$PC$10)*SUMPRODUCT($OF$10:$OI$10,$OF$17:$OI$17)+SUMPRODUCT($OL$7:$PC$7,$OL$11:$PC$11)*SUMPRODUCT($OF$11:$OI$11,$OF$17:$OI$17),"")</f>
        <v/>
      </c>
      <c r="DU17" s="19" t="str">
        <f t="array" ref="DU17">IF(DU7="1",SUM(DU148:DU150)/3.6-PRODUCT(DU9,INDEX($OL$1:$PC$19,17,MATCH(DU$2&amp;DU$6,INDEX($OL$1:$PC$19,2,)&amp;INDEX($OL$1:$PC$19,6,),0)))+DU9*SUMPRODUCT($OL$7:$PC$7,$OL$17:$PC$17)-DU$12*INDEX($OF$1:$OK$19,17,MATCH(DU13,$OF$1:$OK$1,0))+DU9*SUMPRODUCT($OL$7:$PC$7,$OL$10:$PC$10)*SUMPRODUCT($OF$10:$OI$10,$OF$17:$OI$17)+SUMPRODUCT($OL$7:$PC$7,$OL$11:$PC$11)*SUMPRODUCT($OF$11:$OI$11,$OF$17:$OI$17),"")</f>
        <v/>
      </c>
      <c r="DV17" s="19" t="str">
        <f t="array" ref="DV17">IF(DV7="1",SUM(DV148:DV150)/3.6-PRODUCT(DV9,INDEX($OL$1:$PC$19,17,MATCH(DV$2&amp;DV$6,INDEX($OL$1:$PC$19,2,)&amp;INDEX($OL$1:$PC$19,6,),0)))+DV9*SUMPRODUCT($OL$7:$PC$7,$OL$17:$PC$17)-DV$12*INDEX($OF$1:$OK$19,17,MATCH(DV13,$OF$1:$OK$1,0))+DV9*SUMPRODUCT($OL$7:$PC$7,$OL$10:$PC$10)*SUMPRODUCT($OF$10:$OI$10,$OF$17:$OI$17)+SUMPRODUCT($OL$7:$PC$7,$OL$11:$PC$11)*SUMPRODUCT($OF$11:$OI$11,$OF$17:$OI$17),"")</f>
        <v/>
      </c>
      <c r="DW17" s="19" t="str">
        <f t="array" ref="DW17">IF(DW7="1",SUM(DW148:DW150)/3.6-PRODUCT(DW9,INDEX($OL$1:$PC$19,17,MATCH(DW$2&amp;DW$6,INDEX($OL$1:$PC$19,2,)&amp;INDEX($OL$1:$PC$19,6,),0)))+DW9*SUMPRODUCT($OL$7:$PC$7,$OL$17:$PC$17)-DW$12*INDEX($OF$1:$OK$19,17,MATCH(DW13,$OF$1:$OK$1,0))+DW9*SUMPRODUCT($OL$7:$PC$7,$OL$10:$PC$10)*SUMPRODUCT($OF$10:$OI$10,$OF$17:$OI$17)+SUMPRODUCT($OL$7:$PC$7,$OL$11:$PC$11)*SUMPRODUCT($OF$11:$OI$11,$OF$17:$OI$17),"")</f>
        <v/>
      </c>
      <c r="DX17" s="19" t="str">
        <f t="array" ref="DX17">IF(DX7="1",SUM(DX148:DX150)/3.6-PRODUCT(DX9,INDEX($OL$1:$PC$19,17,MATCH(DX$2&amp;DX$6,INDEX($OL$1:$PC$19,2,)&amp;INDEX($OL$1:$PC$19,6,),0)))+DX9*SUMPRODUCT($OL$7:$PC$7,$OL$17:$PC$17)-DX$12*INDEX($OF$1:$OK$19,17,MATCH(DX13,$OF$1:$OK$1,0))+DX9*SUMPRODUCT($OL$7:$PC$7,$OL$10:$PC$10)*SUMPRODUCT($OF$10:$OI$10,$OF$17:$OI$17)+SUMPRODUCT($OL$7:$PC$7,$OL$11:$PC$11)*SUMPRODUCT($OF$11:$OI$11,$OF$17:$OI$17),"")</f>
        <v/>
      </c>
      <c r="DY17" s="19" t="str">
        <f t="array" ref="DY17">IF(DY7="1",SUM(DY148:DY150)/3.6-PRODUCT(DY9,INDEX($OL$1:$PC$19,17,MATCH(DY$2&amp;DY$6,INDEX($OL$1:$PC$19,2,)&amp;INDEX($OL$1:$PC$19,6,),0)))+DY9*SUMPRODUCT($OL$7:$PC$7,$OL$17:$PC$17)-DY$12*INDEX($OF$1:$OK$19,17,MATCH(DY13,$OF$1:$OK$1,0))+DY9*SUMPRODUCT($OL$7:$PC$7,$OL$10:$PC$10)*SUMPRODUCT($OF$10:$OI$10,$OF$17:$OI$17)+SUMPRODUCT($OL$7:$PC$7,$OL$11:$PC$11)*SUMPRODUCT($OF$11:$OI$11,$OF$17:$OI$17),"")</f>
        <v/>
      </c>
      <c r="DZ17" s="19" t="str">
        <f t="array" ref="DZ17">IF(DZ7="1",SUM(DZ148:DZ150)/3.6-PRODUCT(DZ9,INDEX($OL$1:$PC$19,17,MATCH(DZ$2&amp;DZ$6,INDEX($OL$1:$PC$19,2,)&amp;INDEX($OL$1:$PC$19,6,),0)))+DZ9*SUMPRODUCT($OL$7:$PC$7,$OL$17:$PC$17)-DZ$12*INDEX($OF$1:$OK$19,17,MATCH(DZ13,$OF$1:$OK$1,0))+DZ9*SUMPRODUCT($OL$7:$PC$7,$OL$10:$PC$10)*SUMPRODUCT($OF$10:$OI$10,$OF$17:$OI$17)+SUMPRODUCT($OL$7:$PC$7,$OL$11:$PC$11)*SUMPRODUCT($OF$11:$OI$11,$OF$17:$OI$17),"")</f>
        <v/>
      </c>
      <c r="EA17" s="19" t="str">
        <f t="array" ref="EA17">IF(EA7="1",SUM(EA148:EA150)/3.6-PRODUCT(EA9,INDEX($OL$1:$PC$19,17,MATCH(EA$2&amp;EA$6,INDEX($OL$1:$PC$19,2,)&amp;INDEX($OL$1:$PC$19,6,),0)))+EA9*SUMPRODUCT($OL$7:$PC$7,$OL$17:$PC$17)-EA$12*INDEX($OF$1:$OK$19,17,MATCH(EA13,$OF$1:$OK$1,0))+EA9*SUMPRODUCT($OL$7:$PC$7,$OL$10:$PC$10)*SUMPRODUCT($OF$10:$OI$10,$OF$17:$OI$17)+SUMPRODUCT($OL$7:$PC$7,$OL$11:$PC$11)*SUMPRODUCT($OF$11:$OI$11,$OF$17:$OI$17),"")</f>
        <v/>
      </c>
      <c r="EB17" s="19" t="str">
        <f t="array" ref="EB17">IF(EB7="1",SUM(EB148:EB150)/3.6-PRODUCT(EB9,INDEX($OL$1:$PC$19,17,MATCH(EB$2&amp;EB$6,INDEX($OL$1:$PC$19,2,)&amp;INDEX($OL$1:$PC$19,6,),0)))+EB9*SUMPRODUCT($OL$7:$PC$7,$OL$17:$PC$17)-EB$12*INDEX($OF$1:$OK$19,17,MATCH(EB13,$OF$1:$OK$1,0))+EB9*SUMPRODUCT($OL$7:$PC$7,$OL$10:$PC$10)*SUMPRODUCT($OF$10:$OI$10,$OF$17:$OI$17)+SUMPRODUCT($OL$7:$PC$7,$OL$11:$PC$11)*SUMPRODUCT($OF$11:$OI$11,$OF$17:$OI$17),"")</f>
        <v/>
      </c>
      <c r="EC17" s="19" t="str">
        <f t="array" ref="EC17">IF(EC7="1",SUM(EC148:EC150)/3.6-PRODUCT(EC9,INDEX($OL$1:$PC$19,17,MATCH(EC$2&amp;EC$6,INDEX($OL$1:$PC$19,2,)&amp;INDEX($OL$1:$PC$19,6,),0)))+EC9*SUMPRODUCT($OL$7:$PC$7,$OL$17:$PC$17)-EC$12*INDEX($OF$1:$OK$19,17,MATCH(EC13,$OF$1:$OK$1,0))+EC9*SUMPRODUCT($OL$7:$PC$7,$OL$10:$PC$10)*SUMPRODUCT($OF$10:$OI$10,$OF$17:$OI$17)+SUMPRODUCT($OL$7:$PC$7,$OL$11:$PC$11)*SUMPRODUCT($OF$11:$OI$11,$OF$17:$OI$17),"")</f>
        <v/>
      </c>
      <c r="ED17" s="19" t="str">
        <f t="array" ref="ED17">IF(ED7="1",SUM(ED148:ED150)/3.6-PRODUCT(ED9,INDEX($OL$1:$PC$19,17,MATCH(ED$2&amp;ED$6,INDEX($OL$1:$PC$19,2,)&amp;INDEX($OL$1:$PC$19,6,),0)))+ED9*SUMPRODUCT($OL$7:$PC$7,$OL$17:$PC$17)-ED$12*INDEX($OF$1:$OK$19,17,MATCH(ED13,$OF$1:$OK$1,0))+ED9*SUMPRODUCT($OL$7:$PC$7,$OL$10:$PC$10)*SUMPRODUCT($OF$10:$OI$10,$OF$17:$OI$17)+SUMPRODUCT($OL$7:$PC$7,$OL$11:$PC$11)*SUMPRODUCT($OF$11:$OI$11,$OF$17:$OI$17),"")</f>
        <v/>
      </c>
      <c r="EE17" s="19" t="str">
        <f t="array" ref="EE17">IF(EE7="1",SUM(EE148:EE150)/3.6-PRODUCT(EE9,INDEX($OL$1:$PC$19,17,MATCH(EE$2&amp;EE$6,INDEX($OL$1:$PC$19,2,)&amp;INDEX($OL$1:$PC$19,6,),0)))+EE9*SUMPRODUCT($OL$7:$PC$7,$OL$17:$PC$17)-EE$12*INDEX($OF$1:$OK$19,17,MATCH(EE13,$OF$1:$OK$1,0))+EE9*SUMPRODUCT($OL$7:$PC$7,$OL$10:$PC$10)*SUMPRODUCT($OF$10:$OI$10,$OF$17:$OI$17)+SUMPRODUCT($OL$7:$PC$7,$OL$11:$PC$11)*SUMPRODUCT($OF$11:$OI$11,$OF$17:$OI$17),"")</f>
        <v/>
      </c>
      <c r="EF17" s="19" t="str">
        <f t="array" ref="EF17">IF(EF7="1",SUM(EF148:EF150)/3.6-PRODUCT(EF9,INDEX($OL$1:$PC$19,17,MATCH(EF$2&amp;EF$6,INDEX($OL$1:$PC$19,2,)&amp;INDEX($OL$1:$PC$19,6,),0)))+EF9*SUMPRODUCT($OL$7:$PC$7,$OL$17:$PC$17)-EF$12*INDEX($OF$1:$OK$19,17,MATCH(EF13,$OF$1:$OK$1,0))+EF9*SUMPRODUCT($OL$7:$PC$7,$OL$10:$PC$10)*SUMPRODUCT($OF$10:$OI$10,$OF$17:$OI$17)+SUMPRODUCT($OL$7:$PC$7,$OL$11:$PC$11)*SUMPRODUCT($OF$11:$OI$11,$OF$17:$OI$17),"")</f>
        <v/>
      </c>
      <c r="EG17" s="19" t="str">
        <f t="array" ref="EG17">IF(EG7="1",SUM(EG148:EG150)/3.6-PRODUCT(EG9,INDEX($OL$1:$PC$19,17,MATCH(EG$2&amp;EG$6,INDEX($OL$1:$PC$19,2,)&amp;INDEX($OL$1:$PC$19,6,),0)))+EG9*SUMPRODUCT($OL$7:$PC$7,$OL$17:$PC$17)-EG$12*INDEX($OF$1:$OK$19,17,MATCH(EG13,$OF$1:$OK$1,0))+EG9*SUMPRODUCT($OL$7:$PC$7,$OL$10:$PC$10)*SUMPRODUCT($OF$10:$OI$10,$OF$17:$OI$17)+SUMPRODUCT($OL$7:$PC$7,$OL$11:$PC$11)*SUMPRODUCT($OF$11:$OI$11,$OF$17:$OI$17),"")</f>
        <v/>
      </c>
      <c r="EH17" s="19" t="str">
        <f t="array" ref="EH17">IF(EH7="1",SUM(EH148:EH150)/3.6-PRODUCT(EH9,INDEX($OL$1:$PC$19,17,MATCH(EH$2&amp;EH$6,INDEX($OL$1:$PC$19,2,)&amp;INDEX($OL$1:$PC$19,6,),0)))+EH9*SUMPRODUCT($OL$7:$PC$7,$OL$17:$PC$17)-EH$12*INDEX($OF$1:$OK$19,17,MATCH(EH13,$OF$1:$OK$1,0))+EH9*SUMPRODUCT($OL$7:$PC$7,$OL$10:$PC$10)*SUMPRODUCT($OF$10:$OI$10,$OF$17:$OI$17)+SUMPRODUCT($OL$7:$PC$7,$OL$11:$PC$11)*SUMPRODUCT($OF$11:$OI$11,$OF$17:$OI$17),"")</f>
        <v/>
      </c>
      <c r="EI17" s="19" t="str">
        <f t="array" ref="EI17">IF(EI7="1",SUM(EI148:EI150)/3.6-PRODUCT(EI9,INDEX($OL$1:$PC$19,17,MATCH(EI$2&amp;EI$6,INDEX($OL$1:$PC$19,2,)&amp;INDEX($OL$1:$PC$19,6,),0)))+EI9*SUMPRODUCT($OL$7:$PC$7,$OL$17:$PC$17)-EI$12*INDEX($OF$1:$OK$19,17,MATCH(EI13,$OF$1:$OK$1,0))+EI9*SUMPRODUCT($OL$7:$PC$7,$OL$10:$PC$10)*SUMPRODUCT($OF$10:$OI$10,$OF$17:$OI$17)+SUMPRODUCT($OL$7:$PC$7,$OL$11:$PC$11)*SUMPRODUCT($OF$11:$OI$11,$OF$17:$OI$17),"")</f>
        <v/>
      </c>
      <c r="EJ17" s="19" t="str">
        <f t="array" ref="EJ17">IF(EJ7="1",SUM(EJ148:EJ150)/3.6-PRODUCT(EJ9,INDEX($OL$1:$PC$19,17,MATCH(EJ$2&amp;EJ$6,INDEX($OL$1:$PC$19,2,)&amp;INDEX($OL$1:$PC$19,6,),0)))+EJ9*SUMPRODUCT($OL$7:$PC$7,$OL$17:$PC$17)-EJ$12*INDEX($OF$1:$OK$19,17,MATCH(EJ13,$OF$1:$OK$1,0))+EJ9*SUMPRODUCT($OL$7:$PC$7,$OL$10:$PC$10)*SUMPRODUCT($OF$10:$OI$10,$OF$17:$OI$17)+SUMPRODUCT($OL$7:$PC$7,$OL$11:$PC$11)*SUMPRODUCT($OF$11:$OI$11,$OF$17:$OI$17),"")</f>
        <v/>
      </c>
      <c r="EK17" s="19" t="str">
        <f t="array" ref="EK17">IF(EK7="1",SUM(EK148:EK150)/3.6-PRODUCT(EK9,INDEX($OL$1:$PC$19,17,MATCH(EK$2&amp;EK$6,INDEX($OL$1:$PC$19,2,)&amp;INDEX($OL$1:$PC$19,6,),0)))+EK9*SUMPRODUCT($OL$7:$PC$7,$OL$17:$PC$17)-EK$12*INDEX($OF$1:$OK$19,17,MATCH(EK13,$OF$1:$OK$1,0))+EK9*SUMPRODUCT($OL$7:$PC$7,$OL$10:$PC$10)*SUMPRODUCT($OF$10:$OI$10,$OF$17:$OI$17)+SUMPRODUCT($OL$7:$PC$7,$OL$11:$PC$11)*SUMPRODUCT($OF$11:$OI$11,$OF$17:$OI$17),"")</f>
        <v/>
      </c>
      <c r="EL17" s="19" t="str">
        <f t="array" ref="EL17">IF(EL7="1",SUM(EL148:EL150)/3.6-PRODUCT(EL9,INDEX($OL$1:$PC$19,17,MATCH(EL$2&amp;EL$6,INDEX($OL$1:$PC$19,2,)&amp;INDEX($OL$1:$PC$19,6,),0)))+EL9*SUMPRODUCT($OL$7:$PC$7,$OL$17:$PC$17)-EL$12*INDEX($OF$1:$OK$19,17,MATCH(EL13,$OF$1:$OK$1,0))+EL9*SUMPRODUCT($OL$7:$PC$7,$OL$10:$PC$10)*SUMPRODUCT($OF$10:$OI$10,$OF$17:$OI$17)+SUMPRODUCT($OL$7:$PC$7,$OL$11:$PC$11)*SUMPRODUCT($OF$11:$OI$11,$OF$17:$OI$17),"")</f>
        <v/>
      </c>
      <c r="EM17" s="19" t="str">
        <f t="array" ref="EM17">IF(EM7="1",SUM(EM148:EM150)/3.6-PRODUCT(EM9,INDEX($OL$1:$PC$19,17,MATCH(EM$2&amp;EM$6,INDEX($OL$1:$PC$19,2,)&amp;INDEX($OL$1:$PC$19,6,),0)))+EM9*SUMPRODUCT($OL$7:$PC$7,$OL$17:$PC$17)-EM$12*INDEX($OF$1:$OK$19,17,MATCH(EM13,$OF$1:$OK$1,0))+EM9*SUMPRODUCT($OL$7:$PC$7,$OL$10:$PC$10)*SUMPRODUCT($OF$10:$OI$10,$OF$17:$OI$17)+SUMPRODUCT($OL$7:$PC$7,$OL$11:$PC$11)*SUMPRODUCT($OF$11:$OI$11,$OF$17:$OI$17),"")</f>
        <v/>
      </c>
      <c r="EN17" s="19" t="str">
        <f t="array" ref="EN17">IF(EN7="1",SUM(EN148:EN150)/3.6-PRODUCT(EN9,INDEX($OL$1:$PC$19,17,MATCH(EN$2&amp;EN$6,INDEX($OL$1:$PC$19,2,)&amp;INDEX($OL$1:$PC$19,6,),0)))+EN9*SUMPRODUCT($OL$7:$PC$7,$OL$17:$PC$17)-EN$12*INDEX($OF$1:$OK$19,17,MATCH(EN13,$OF$1:$OK$1,0))+EN9*SUMPRODUCT($OL$7:$PC$7,$OL$10:$PC$10)*SUMPRODUCT($OF$10:$OI$10,$OF$17:$OI$17)+SUMPRODUCT($OL$7:$PC$7,$OL$11:$PC$11)*SUMPRODUCT($OF$11:$OI$11,$OF$17:$OI$17),"")</f>
        <v/>
      </c>
      <c r="EO17" s="19" t="str">
        <f t="array" ref="EO17">IF(EO7="1",SUM(EO148:EO150)/3.6-PRODUCT(EO9,INDEX($OL$1:$PC$19,17,MATCH(EO$2&amp;EO$6,INDEX($OL$1:$PC$19,2,)&amp;INDEX($OL$1:$PC$19,6,),0)))+EO9*SUMPRODUCT($OL$7:$PC$7,$OL$17:$PC$17)-EO$12*INDEX($OF$1:$OK$19,17,MATCH(EO13,$OF$1:$OK$1,0))+EO9*SUMPRODUCT($OL$7:$PC$7,$OL$10:$PC$10)*SUMPRODUCT($OF$10:$OI$10,$OF$17:$OI$17)+SUMPRODUCT($OL$7:$PC$7,$OL$11:$PC$11)*SUMPRODUCT($OF$11:$OI$11,$OF$17:$OI$17),"")</f>
        <v/>
      </c>
      <c r="EP17" s="19" t="str">
        <f t="array" ref="EP17">IF(EP7="1",SUM(EP148:EP150)/3.6-PRODUCT(EP9,INDEX($OL$1:$PC$19,17,MATCH(EP$2&amp;EP$6,INDEX($OL$1:$PC$19,2,)&amp;INDEX($OL$1:$PC$19,6,),0)))+EP9*SUMPRODUCT($OL$7:$PC$7,$OL$17:$PC$17)-EP$12*INDEX($OF$1:$OK$19,17,MATCH(EP13,$OF$1:$OK$1,0))+EP9*SUMPRODUCT($OL$7:$PC$7,$OL$10:$PC$10)*SUMPRODUCT($OF$10:$OI$10,$OF$17:$OI$17)+SUMPRODUCT($OL$7:$PC$7,$OL$11:$PC$11)*SUMPRODUCT($OF$11:$OI$11,$OF$17:$OI$17),"")</f>
        <v/>
      </c>
      <c r="EQ17" s="19" t="str">
        <f t="array" ref="EQ17">IF(EQ7="1",SUM(EQ148:EQ150)/3.6-PRODUCT(EQ9,INDEX($OL$1:$PC$19,17,MATCH(EQ$2&amp;EQ$6,INDEX($OL$1:$PC$19,2,)&amp;INDEX($OL$1:$PC$19,6,),0)))+EQ9*SUMPRODUCT($OL$7:$PC$7,$OL$17:$PC$17)-EQ$12*INDEX($OF$1:$OK$19,17,MATCH(EQ13,$OF$1:$OK$1,0))+EQ9*SUMPRODUCT($OL$7:$PC$7,$OL$10:$PC$10)*SUMPRODUCT($OF$10:$OI$10,$OF$17:$OI$17)+SUMPRODUCT($OL$7:$PC$7,$OL$11:$PC$11)*SUMPRODUCT($OF$11:$OI$11,$OF$17:$OI$17),"")</f>
        <v/>
      </c>
      <c r="ER17" s="19" t="str">
        <f t="array" ref="ER17">IF(ER7="1",SUM(ER148:ER150)/3.6-PRODUCT(ER9,INDEX($OL$1:$PC$19,17,MATCH(ER$2&amp;ER$6,INDEX($OL$1:$PC$19,2,)&amp;INDEX($OL$1:$PC$19,6,),0)))+ER9*SUMPRODUCT($OL$7:$PC$7,$OL$17:$PC$17)-ER$12*INDEX($OF$1:$OK$19,17,MATCH(ER13,$OF$1:$OK$1,0))+ER9*SUMPRODUCT($OL$7:$PC$7,$OL$10:$PC$10)*SUMPRODUCT($OF$10:$OI$10,$OF$17:$OI$17)+SUMPRODUCT($OL$7:$PC$7,$OL$11:$PC$11)*SUMPRODUCT($OF$11:$OI$11,$OF$17:$OI$17),"")</f>
        <v/>
      </c>
      <c r="ES17" s="19" t="str">
        <f t="array" ref="ES17">IF(ES7="1",SUM(ES148:ES150)/3.6-PRODUCT(ES9,INDEX($OL$1:$PC$19,17,MATCH(ES$2&amp;ES$6,INDEX($OL$1:$PC$19,2,)&amp;INDEX($OL$1:$PC$19,6,),0)))+ES9*SUMPRODUCT($OL$7:$PC$7,$OL$17:$PC$17)-ES$12*INDEX($OF$1:$OK$19,17,MATCH(ES13,$OF$1:$OK$1,0))+ES9*SUMPRODUCT($OL$7:$PC$7,$OL$10:$PC$10)*SUMPRODUCT($OF$10:$OI$10,$OF$17:$OI$17)+SUMPRODUCT($OL$7:$PC$7,$OL$11:$PC$11)*SUMPRODUCT($OF$11:$OI$11,$OF$17:$OI$17),"")</f>
        <v/>
      </c>
      <c r="ET17" s="19" t="str">
        <f t="array" ref="ET17">IF(ET7="1",SUM(ET148:ET150)/3.6-PRODUCT(ET9,INDEX($OL$1:$PC$19,17,MATCH(ET$2&amp;ET$6,INDEX($OL$1:$PC$19,2,)&amp;INDEX($OL$1:$PC$19,6,),0)))+ET9*SUMPRODUCT($OL$7:$PC$7,$OL$17:$PC$17)-ET$12*INDEX($OF$1:$OK$19,17,MATCH(ET13,$OF$1:$OK$1,0))+ET9*SUMPRODUCT($OL$7:$PC$7,$OL$10:$PC$10)*SUMPRODUCT($OF$10:$OI$10,$OF$17:$OI$17)+SUMPRODUCT($OL$7:$PC$7,$OL$11:$PC$11)*SUMPRODUCT($OF$11:$OI$11,$OF$17:$OI$17),"")</f>
        <v/>
      </c>
      <c r="EU17" s="19" t="str">
        <f t="array" ref="EU17">IF(EU7="1",SUM(EU148:EU150)/3.6-PRODUCT(EU9,INDEX($OL$1:$PC$19,17,MATCH(EU$2&amp;EU$6,INDEX($OL$1:$PC$19,2,)&amp;INDEX($OL$1:$PC$19,6,),0)))+EU9*SUMPRODUCT($OL$7:$PC$7,$OL$17:$PC$17)-EU$12*INDEX($OF$1:$OK$19,17,MATCH(EU13,$OF$1:$OK$1,0))+EU9*SUMPRODUCT($OL$7:$PC$7,$OL$10:$PC$10)*SUMPRODUCT($OF$10:$OI$10,$OF$17:$OI$17)+SUMPRODUCT($OL$7:$PC$7,$OL$11:$PC$11)*SUMPRODUCT($OF$11:$OI$11,$OF$17:$OI$17),"")</f>
        <v/>
      </c>
      <c r="EV17" s="19" t="str">
        <f t="array" ref="EV17">IF(EV7="1",SUM(EV148:EV150)/3.6-PRODUCT(EV9,INDEX($OL$1:$PC$19,17,MATCH(EV$2&amp;EV$6,INDEX($OL$1:$PC$19,2,)&amp;INDEX($OL$1:$PC$19,6,),0)))+EV9*SUMPRODUCT($OL$7:$PC$7,$OL$17:$PC$17)-EV$12*INDEX($OF$1:$OK$19,17,MATCH(EV13,$OF$1:$OK$1,0))+EV9*SUMPRODUCT($OL$7:$PC$7,$OL$10:$PC$10)*SUMPRODUCT($OF$10:$OI$10,$OF$17:$OI$17)+SUMPRODUCT($OL$7:$PC$7,$OL$11:$PC$11)*SUMPRODUCT($OF$11:$OI$11,$OF$17:$OI$17),"")</f>
        <v/>
      </c>
      <c r="EW17" s="19" t="str">
        <f t="array" ref="EW17">IF(EW7="1",SUM(EW148:EW150)/3.6-PRODUCT(EW9,INDEX($OL$1:$PC$19,17,MATCH(EW$2&amp;EW$6,INDEX($OL$1:$PC$19,2,)&amp;INDEX($OL$1:$PC$19,6,),0)))+EW9*SUMPRODUCT($OL$7:$PC$7,$OL$17:$PC$17)-EW$12*INDEX($OF$1:$OK$19,17,MATCH(EW13,$OF$1:$OK$1,0))+EW9*SUMPRODUCT($OL$7:$PC$7,$OL$10:$PC$10)*SUMPRODUCT($OF$10:$OI$10,$OF$17:$OI$17)+SUMPRODUCT($OL$7:$PC$7,$OL$11:$PC$11)*SUMPRODUCT($OF$11:$OI$11,$OF$17:$OI$17),"")</f>
        <v/>
      </c>
      <c r="EX17" s="19" t="str">
        <f t="array" ref="EX17">IF(EX7="1",SUM(EX148:EX150)/3.6-PRODUCT(EX9,INDEX($OL$1:$PC$19,17,MATCH(EX$2&amp;EX$6,INDEX($OL$1:$PC$19,2,)&amp;INDEX($OL$1:$PC$19,6,),0)))+EX9*SUMPRODUCT($OL$7:$PC$7,$OL$17:$PC$17)-EX$12*INDEX($OF$1:$OK$19,17,MATCH(EX13,$OF$1:$OK$1,0))+EX9*SUMPRODUCT($OL$7:$PC$7,$OL$10:$PC$10)*SUMPRODUCT($OF$10:$OI$10,$OF$17:$OI$17)+SUMPRODUCT($OL$7:$PC$7,$OL$11:$PC$11)*SUMPRODUCT($OF$11:$OI$11,$OF$17:$OI$17),"")</f>
        <v/>
      </c>
      <c r="EY17" s="19" t="str">
        <f t="array" ref="EY17">IF(EY7="1",SUM(EY148:EY150)/3.6-PRODUCT(EY9,INDEX($OL$1:$PC$19,17,MATCH(EY$2&amp;EY$6,INDEX($OL$1:$PC$19,2,)&amp;INDEX($OL$1:$PC$19,6,),0)))+EY9*SUMPRODUCT($OL$7:$PC$7,$OL$17:$PC$17)-EY$12*INDEX($OF$1:$OK$19,17,MATCH(EY13,$OF$1:$OK$1,0))+EY9*SUMPRODUCT($OL$7:$PC$7,$OL$10:$PC$10)*SUMPRODUCT($OF$10:$OI$10,$OF$17:$OI$17)+SUMPRODUCT($OL$7:$PC$7,$OL$11:$PC$11)*SUMPRODUCT($OF$11:$OI$11,$OF$17:$OI$17),"")</f>
        <v/>
      </c>
      <c r="EZ17" s="19" t="str">
        <f t="array" ref="EZ17">IF(EZ7="1",SUM(EZ148:EZ150)/3.6-PRODUCT(EZ9,INDEX($OL$1:$PC$19,17,MATCH(EZ$2&amp;EZ$6,INDEX($OL$1:$PC$19,2,)&amp;INDEX($OL$1:$PC$19,6,),0)))+EZ9*SUMPRODUCT($OL$7:$PC$7,$OL$17:$PC$17)-EZ$12*INDEX($OF$1:$OK$19,17,MATCH(EZ13,$OF$1:$OK$1,0))+EZ9*SUMPRODUCT($OL$7:$PC$7,$OL$10:$PC$10)*SUMPRODUCT($OF$10:$OI$10,$OF$17:$OI$17)+SUMPRODUCT($OL$7:$PC$7,$OL$11:$PC$11)*SUMPRODUCT($OF$11:$OI$11,$OF$17:$OI$17),"")</f>
        <v/>
      </c>
      <c r="FA17" s="19" t="str">
        <f t="array" ref="FA17">IF(FA7="1",SUM(FA148:FA150)/3.6-PRODUCT(FA9,INDEX($OL$1:$PC$19,17,MATCH(FA$2&amp;FA$6,INDEX($OL$1:$PC$19,2,)&amp;INDEX($OL$1:$PC$19,6,),0)))+FA9*SUMPRODUCT($OL$7:$PC$7,$OL$17:$PC$17)-FA$12*INDEX($OF$1:$OK$19,17,MATCH(FA13,$OF$1:$OK$1,0))+FA9*SUMPRODUCT($OL$7:$PC$7,$OL$10:$PC$10)*SUMPRODUCT($OF$10:$OI$10,$OF$17:$OI$17)+SUMPRODUCT($OL$7:$PC$7,$OL$11:$PC$11)*SUMPRODUCT($OF$11:$OI$11,$OF$17:$OI$17),"")</f>
        <v/>
      </c>
      <c r="FB17" s="19" t="str">
        <f t="array" ref="FB17">IF(FB7="1",SUM(FB148:FB150)/3.6-PRODUCT(FB9,INDEX($OL$1:$PC$19,17,MATCH(FB$2&amp;FB$6,INDEX($OL$1:$PC$19,2,)&amp;INDEX($OL$1:$PC$19,6,),0)))+FB9*SUMPRODUCT($OL$7:$PC$7,$OL$17:$PC$17)-FB$12*INDEX($OF$1:$OK$19,17,MATCH(FB13,$OF$1:$OK$1,0))+FB9*SUMPRODUCT($OL$7:$PC$7,$OL$10:$PC$10)*SUMPRODUCT($OF$10:$OI$10,$OF$17:$OI$17)+SUMPRODUCT($OL$7:$PC$7,$OL$11:$PC$11)*SUMPRODUCT($OF$11:$OI$11,$OF$17:$OI$17),"")</f>
        <v/>
      </c>
      <c r="FC17" s="19" t="str">
        <f t="array" ref="FC17">IF(FC7="1",SUM(FC148:FC150)/3.6-PRODUCT(FC9,INDEX($OL$1:$PC$19,17,MATCH(FC$2&amp;FC$6,INDEX($OL$1:$PC$19,2,)&amp;INDEX($OL$1:$PC$19,6,),0)))+FC9*SUMPRODUCT($OL$7:$PC$7,$OL$17:$PC$17)-FC$12*INDEX($OF$1:$OK$19,17,MATCH(FC13,$OF$1:$OK$1,0))+FC9*SUMPRODUCT($OL$7:$PC$7,$OL$10:$PC$10)*SUMPRODUCT($OF$10:$OI$10,$OF$17:$OI$17)+SUMPRODUCT($OL$7:$PC$7,$OL$11:$PC$11)*SUMPRODUCT($OF$11:$OI$11,$OF$17:$OI$17),"")</f>
        <v/>
      </c>
      <c r="FD17" s="19" t="str">
        <f t="array" ref="FD17">IF(FD7="1",SUM(FD148:FD150)/3.6-PRODUCT(FD9,INDEX($OL$1:$PC$19,17,MATCH(FD$2&amp;FD$6,INDEX($OL$1:$PC$19,2,)&amp;INDEX($OL$1:$PC$19,6,),0)))+FD9*SUMPRODUCT($OL$7:$PC$7,$OL$17:$PC$17)-FD$12*INDEX($OF$1:$OK$19,17,MATCH(FD13,$OF$1:$OK$1,0))+FD9*SUMPRODUCT($OL$7:$PC$7,$OL$10:$PC$10)*SUMPRODUCT($OF$10:$OI$10,$OF$17:$OI$17)+SUMPRODUCT($OL$7:$PC$7,$OL$11:$PC$11)*SUMPRODUCT($OF$11:$OI$11,$OF$17:$OI$17),"")</f>
        <v/>
      </c>
      <c r="FE17" s="19" t="str">
        <f t="array" ref="FE17">IF(FE7="1",SUM(FE148:FE150)/3.6-PRODUCT(FE9,INDEX($OL$1:$PC$19,17,MATCH(FE$2&amp;FE$6,INDEX($OL$1:$PC$19,2,)&amp;INDEX($OL$1:$PC$19,6,),0)))+FE9*SUMPRODUCT($OL$7:$PC$7,$OL$17:$PC$17)-FE$12*INDEX($OF$1:$OK$19,17,MATCH(FE13,$OF$1:$OK$1,0))+FE9*SUMPRODUCT($OL$7:$PC$7,$OL$10:$PC$10)*SUMPRODUCT($OF$10:$OI$10,$OF$17:$OI$17)+SUMPRODUCT($OL$7:$PC$7,$OL$11:$PC$11)*SUMPRODUCT($OF$11:$OI$11,$OF$17:$OI$17),"")</f>
        <v/>
      </c>
      <c r="FF17" s="19" t="str">
        <f t="array" ref="FF17">IF(FF7="1",SUM(FF148:FF150)/3.6-PRODUCT(FF9,INDEX($OL$1:$PC$19,17,MATCH(FF$2&amp;FF$6,INDEX($OL$1:$PC$19,2,)&amp;INDEX($OL$1:$PC$19,6,),0)))+FF9*SUMPRODUCT($OL$7:$PC$7,$OL$17:$PC$17)-FF$12*INDEX($OF$1:$OK$19,17,MATCH(FF13,$OF$1:$OK$1,0))+FF9*SUMPRODUCT($OL$7:$PC$7,$OL$10:$PC$10)*SUMPRODUCT($OF$10:$OI$10,$OF$17:$OI$17)+SUMPRODUCT($OL$7:$PC$7,$OL$11:$PC$11)*SUMPRODUCT($OF$11:$OI$11,$OF$17:$OI$17),"")</f>
        <v/>
      </c>
      <c r="FG17" s="19" t="str">
        <f t="array" ref="FG17">IF(FG7="1",SUM(FG148:FG150)/3.6-PRODUCT(FG9,INDEX($OL$1:$PC$19,17,MATCH(FG$2&amp;FG$6,INDEX($OL$1:$PC$19,2,)&amp;INDEX($OL$1:$PC$19,6,),0)))+FG9*SUMPRODUCT($OL$7:$PC$7,$OL$17:$PC$17)-FG$12*INDEX($OF$1:$OK$19,17,MATCH(FG13,$OF$1:$OK$1,0))+FG9*SUMPRODUCT($OL$7:$PC$7,$OL$10:$PC$10)*SUMPRODUCT($OF$10:$OI$10,$OF$17:$OI$17)+SUMPRODUCT($OL$7:$PC$7,$OL$11:$PC$11)*SUMPRODUCT($OF$11:$OI$11,$OF$17:$OI$17),"")</f>
        <v/>
      </c>
      <c r="FH17" s="19" t="str">
        <f t="array" ref="FH17">IF(FH7="1",SUM(FH148:FH150)/3.6-PRODUCT(FH9,INDEX($OL$1:$PC$19,17,MATCH(FH$2&amp;FH$6,INDEX($OL$1:$PC$19,2,)&amp;INDEX($OL$1:$PC$19,6,),0)))+FH9*SUMPRODUCT($OL$7:$PC$7,$OL$17:$PC$17)-FH$12*INDEX($OF$1:$OK$19,17,MATCH(FH13,$OF$1:$OK$1,0))+FH9*SUMPRODUCT($OL$7:$PC$7,$OL$10:$PC$10)*SUMPRODUCT($OF$10:$OI$10,$OF$17:$OI$17)+SUMPRODUCT($OL$7:$PC$7,$OL$11:$PC$11)*SUMPRODUCT($OF$11:$OI$11,$OF$17:$OI$17),"")</f>
        <v/>
      </c>
      <c r="FI17" s="19" t="str">
        <f t="array" ref="FI17">IF(FI7="1",SUM(FI148:FI150)/3.6-PRODUCT(FI9,INDEX($OL$1:$PC$19,17,MATCH(FI$2&amp;FI$6,INDEX($OL$1:$PC$19,2,)&amp;INDEX($OL$1:$PC$19,6,),0)))+FI9*SUMPRODUCT($OL$7:$PC$7,$OL$17:$PC$17)-FI$12*INDEX($OF$1:$OK$19,17,MATCH(FI13,$OF$1:$OK$1,0))+FI9*SUMPRODUCT($OL$7:$PC$7,$OL$10:$PC$10)*SUMPRODUCT($OF$10:$OI$10,$OF$17:$OI$17)+SUMPRODUCT($OL$7:$PC$7,$OL$11:$PC$11)*SUMPRODUCT($OF$11:$OI$11,$OF$17:$OI$17),"")</f>
        <v/>
      </c>
      <c r="FJ17" s="19" t="str">
        <f t="array" ref="FJ17">IF(FJ7="1",SUM(FJ148:FJ150)/3.6-PRODUCT(FJ9,INDEX($OL$1:$PC$19,17,MATCH(FJ$2&amp;FJ$6,INDEX($OL$1:$PC$19,2,)&amp;INDEX($OL$1:$PC$19,6,),0)))+FJ9*SUMPRODUCT($OL$7:$PC$7,$OL$17:$PC$17)-FJ$12*INDEX($OF$1:$OK$19,17,MATCH(FJ13,$OF$1:$OK$1,0))+FJ9*SUMPRODUCT($OL$7:$PC$7,$OL$10:$PC$10)*SUMPRODUCT($OF$10:$OI$10,$OF$17:$OI$17)+SUMPRODUCT($OL$7:$PC$7,$OL$11:$PC$11)*SUMPRODUCT($OF$11:$OI$11,$OF$17:$OI$17),"")</f>
        <v/>
      </c>
      <c r="FK17" s="19" t="str">
        <f t="array" ref="FK17">IF(FK7="1",SUM(FK148:FK150)/3.6-PRODUCT(FK9,INDEX($OL$1:$PC$19,17,MATCH(FK$2&amp;FK$6,INDEX($OL$1:$PC$19,2,)&amp;INDEX($OL$1:$PC$19,6,),0)))+FK9*SUMPRODUCT($OL$7:$PC$7,$OL$17:$PC$17)-FK$12*INDEX($OF$1:$OK$19,17,MATCH(FK13,$OF$1:$OK$1,0))+FK9*SUMPRODUCT($OL$7:$PC$7,$OL$10:$PC$10)*SUMPRODUCT($OF$10:$OI$10,$OF$17:$OI$17)+SUMPRODUCT($OL$7:$PC$7,$OL$11:$PC$11)*SUMPRODUCT($OF$11:$OI$11,$OF$17:$OI$17),"")</f>
        <v/>
      </c>
      <c r="FL17" s="19" t="str">
        <f t="array" ref="FL17">IF(FL7="1",SUM(FL148:FL150)/3.6-PRODUCT(FL9,INDEX($OL$1:$PC$19,17,MATCH(FL$2&amp;FL$6,INDEX($OL$1:$PC$19,2,)&amp;INDEX($OL$1:$PC$19,6,),0)))+FL9*SUMPRODUCT($OL$7:$PC$7,$OL$17:$PC$17)-FL$12*INDEX($OF$1:$OK$19,17,MATCH(FL13,$OF$1:$OK$1,0))+FL9*SUMPRODUCT($OL$7:$PC$7,$OL$10:$PC$10)*SUMPRODUCT($OF$10:$OI$10,$OF$17:$OI$17)+SUMPRODUCT($OL$7:$PC$7,$OL$11:$PC$11)*SUMPRODUCT($OF$11:$OI$11,$OF$17:$OI$17),"")</f>
        <v/>
      </c>
      <c r="FM17" s="19" t="str">
        <f t="array" ref="FM17">IF(FM7="1",SUM(FM148:FM150)/3.6-PRODUCT(FM9,INDEX($OL$1:$PC$19,17,MATCH(FM$2&amp;FM$6,INDEX($OL$1:$PC$19,2,)&amp;INDEX($OL$1:$PC$19,6,),0)))+FM9*SUMPRODUCT($OL$7:$PC$7,$OL$17:$PC$17)-FM$12*INDEX($OF$1:$OK$19,17,MATCH(FM13,$OF$1:$OK$1,0))+FM9*SUMPRODUCT($OL$7:$PC$7,$OL$10:$PC$10)*SUMPRODUCT($OF$10:$OI$10,$OF$17:$OI$17)+SUMPRODUCT($OL$7:$PC$7,$OL$11:$PC$11)*SUMPRODUCT($OF$11:$OI$11,$OF$17:$OI$17),"")</f>
        <v/>
      </c>
      <c r="FN17" s="19" t="str">
        <f t="array" ref="FN17">IF(FN7="1",SUM(FN148:FN150)/3.6-PRODUCT(FN9,INDEX($OL$1:$PC$19,17,MATCH(FN$2&amp;FN$6,INDEX($OL$1:$PC$19,2,)&amp;INDEX($OL$1:$PC$19,6,),0)))+FN9*SUMPRODUCT($OL$7:$PC$7,$OL$17:$PC$17)-FN$12*INDEX($OF$1:$OK$19,17,MATCH(FN13,$OF$1:$OK$1,0))+FN9*SUMPRODUCT($OL$7:$PC$7,$OL$10:$PC$10)*SUMPRODUCT($OF$10:$OI$10,$OF$17:$OI$17)+SUMPRODUCT($OL$7:$PC$7,$OL$11:$PC$11)*SUMPRODUCT($OF$11:$OI$11,$OF$17:$OI$17),"")</f>
        <v/>
      </c>
      <c r="FO17" s="19" t="str">
        <f t="array" ref="FO17">IF(FO7="1",SUM(FO148:FO150)/3.6-PRODUCT(FO9,INDEX($OL$1:$PC$19,17,MATCH(FO$2&amp;FO$6,INDEX($OL$1:$PC$19,2,)&amp;INDEX($OL$1:$PC$19,6,),0)))+FO9*SUMPRODUCT($OL$7:$PC$7,$OL$17:$PC$17)-FO$12*INDEX($OF$1:$OK$19,17,MATCH(FO13,$OF$1:$OK$1,0))+FO9*SUMPRODUCT($OL$7:$PC$7,$OL$10:$PC$10)*SUMPRODUCT($OF$10:$OI$10,$OF$17:$OI$17)+SUMPRODUCT($OL$7:$PC$7,$OL$11:$PC$11)*SUMPRODUCT($OF$11:$OI$11,$OF$17:$OI$17),"")</f>
        <v/>
      </c>
      <c r="FP17" s="19" t="str">
        <f t="array" ref="FP17">IF(FP7="1",SUM(FP148:FP150)/3.6-PRODUCT(FP9,INDEX($OL$1:$PC$19,17,MATCH(FP$2&amp;FP$6,INDEX($OL$1:$PC$19,2,)&amp;INDEX($OL$1:$PC$19,6,),0)))+FP9*SUMPRODUCT($OL$7:$PC$7,$OL$17:$PC$17)-FP$12*INDEX($OF$1:$OK$19,17,MATCH(FP13,$OF$1:$OK$1,0))+FP9*SUMPRODUCT($OL$7:$PC$7,$OL$10:$PC$10)*SUMPRODUCT($OF$10:$OI$10,$OF$17:$OI$17)+SUMPRODUCT($OL$7:$PC$7,$OL$11:$PC$11)*SUMPRODUCT($OF$11:$OI$11,$OF$17:$OI$17),"")</f>
        <v/>
      </c>
      <c r="FQ17" s="19" t="str">
        <f t="array" ref="FQ17">IF(FQ7="1",SUM(FQ148:FQ150)/3.6-PRODUCT(FQ9,INDEX($OL$1:$PC$19,17,MATCH(FQ$2&amp;FQ$6,INDEX($OL$1:$PC$19,2,)&amp;INDEX($OL$1:$PC$19,6,),0)))+FQ9*SUMPRODUCT($OL$7:$PC$7,$OL$17:$PC$17)-FQ$12*INDEX($OF$1:$OK$19,17,MATCH(FQ13,$OF$1:$OK$1,0))+FQ9*SUMPRODUCT($OL$7:$PC$7,$OL$10:$PC$10)*SUMPRODUCT($OF$10:$OI$10,$OF$17:$OI$17)+SUMPRODUCT($OL$7:$PC$7,$OL$11:$PC$11)*SUMPRODUCT($OF$11:$OI$11,$OF$17:$OI$17),"")</f>
        <v/>
      </c>
      <c r="FR17" s="19" t="str">
        <f t="array" ref="FR17">IF(FR7="1",SUM(FR148:FR150)/3.6-PRODUCT(FR9,INDEX($OL$1:$PC$19,17,MATCH(FR$2&amp;FR$6,INDEX($OL$1:$PC$19,2,)&amp;INDEX($OL$1:$PC$19,6,),0)))+FR9*SUMPRODUCT($OL$7:$PC$7,$OL$17:$PC$17)-FR$12*INDEX($OF$1:$OK$19,17,MATCH(FR13,$OF$1:$OK$1,0))+FR9*SUMPRODUCT($OL$7:$PC$7,$OL$10:$PC$10)*SUMPRODUCT($OF$10:$OI$10,$OF$17:$OI$17)+SUMPRODUCT($OL$7:$PC$7,$OL$11:$PC$11)*SUMPRODUCT($OF$11:$OI$11,$OF$17:$OI$17),"")</f>
        <v/>
      </c>
      <c r="FS17" s="19" t="str">
        <f t="array" ref="FS17">IF(FS7="1",SUM(FS148:FS150)/3.6-PRODUCT(FS9,INDEX($OL$1:$PC$19,17,MATCH(FS$2&amp;FS$6,INDEX($OL$1:$PC$19,2,)&amp;INDEX($OL$1:$PC$19,6,),0)))+FS9*SUMPRODUCT($OL$7:$PC$7,$OL$17:$PC$17)-FS$12*INDEX($OF$1:$OK$19,17,MATCH(FS13,$OF$1:$OK$1,0))+FS9*SUMPRODUCT($OL$7:$PC$7,$OL$10:$PC$10)*SUMPRODUCT($OF$10:$OI$10,$OF$17:$OI$17)+SUMPRODUCT($OL$7:$PC$7,$OL$11:$PC$11)*SUMPRODUCT($OF$11:$OI$11,$OF$17:$OI$17),"")</f>
        <v/>
      </c>
      <c r="FT17" s="19" t="str">
        <f t="array" ref="FT17">IF(FT7="1",SUM(FT148:FT150)/3.6-PRODUCT(FT9,INDEX($OL$1:$PC$19,17,MATCH(FT$2&amp;FT$6,INDEX($OL$1:$PC$19,2,)&amp;INDEX($OL$1:$PC$19,6,),0)))+FT9*SUMPRODUCT($OL$7:$PC$7,$OL$17:$PC$17)-FT$12*INDEX($OF$1:$OK$19,17,MATCH(FT13,$OF$1:$OK$1,0))+FT9*SUMPRODUCT($OL$7:$PC$7,$OL$10:$PC$10)*SUMPRODUCT($OF$10:$OI$10,$OF$17:$OI$17)+SUMPRODUCT($OL$7:$PC$7,$OL$11:$PC$11)*SUMPRODUCT($OF$11:$OI$11,$OF$17:$OI$17),"")</f>
        <v/>
      </c>
      <c r="FU17" s="19" t="str">
        <f t="array" ref="FU17">IF(FU7="1",SUM(FU148:FU150)/3.6-PRODUCT(FU9,INDEX($OL$1:$PC$19,17,MATCH(FU$2&amp;FU$6,INDEX($OL$1:$PC$19,2,)&amp;INDEX($OL$1:$PC$19,6,),0)))+FU9*SUMPRODUCT($OL$7:$PC$7,$OL$17:$PC$17)-FU$12*INDEX($OF$1:$OK$19,17,MATCH(FU13,$OF$1:$OK$1,0))+FU9*SUMPRODUCT($OL$7:$PC$7,$OL$10:$PC$10)*SUMPRODUCT($OF$10:$OI$10,$OF$17:$OI$17)+SUMPRODUCT($OL$7:$PC$7,$OL$11:$PC$11)*SUMPRODUCT($OF$11:$OI$11,$OF$17:$OI$17),"")</f>
        <v/>
      </c>
      <c r="FV17" s="19" t="str">
        <f t="array" ref="FV17">IF(FV7="1",SUM(FV148:FV150)/3.6-PRODUCT(FV9,INDEX($OL$1:$PC$19,17,MATCH(FV$2&amp;FV$6,INDEX($OL$1:$PC$19,2,)&amp;INDEX($OL$1:$PC$19,6,),0)))+FV9*SUMPRODUCT($OL$7:$PC$7,$OL$17:$PC$17)-FV$12*INDEX($OF$1:$OK$19,17,MATCH(FV13,$OF$1:$OK$1,0))+FV9*SUMPRODUCT($OL$7:$PC$7,$OL$10:$PC$10)*SUMPRODUCT($OF$10:$OI$10,$OF$17:$OI$17)+SUMPRODUCT($OL$7:$PC$7,$OL$11:$PC$11)*SUMPRODUCT($OF$11:$OI$11,$OF$17:$OI$17),"")</f>
        <v/>
      </c>
      <c r="FW17" s="19" t="str">
        <f t="array" ref="FW17">IF(FW7="1",SUM(FW148:FW150)/3.6-PRODUCT(FW9,INDEX($OL$1:$PC$19,17,MATCH(FW$2&amp;FW$6,INDEX($OL$1:$PC$19,2,)&amp;INDEX($OL$1:$PC$19,6,),0)))+FW9*SUMPRODUCT($OL$7:$PC$7,$OL$17:$PC$17)-FW$12*INDEX($OF$1:$OK$19,17,MATCH(FW13,$OF$1:$OK$1,0))+FW9*SUMPRODUCT($OL$7:$PC$7,$OL$10:$PC$10)*SUMPRODUCT($OF$10:$OI$10,$OF$17:$OI$17)+SUMPRODUCT($OL$7:$PC$7,$OL$11:$PC$11)*SUMPRODUCT($OF$11:$OI$11,$OF$17:$OI$17),"")</f>
        <v/>
      </c>
      <c r="FX17" s="19" t="str">
        <f t="array" ref="FX17">IF(FX7="1",SUM(FX148:FX150)/3.6-PRODUCT(FX9,INDEX($OL$1:$PC$19,17,MATCH(FX$2&amp;FX$6,INDEX($OL$1:$PC$19,2,)&amp;INDEX($OL$1:$PC$19,6,),0)))+FX9*SUMPRODUCT($OL$7:$PC$7,$OL$17:$PC$17)-FX$12*INDEX($OF$1:$OK$19,17,MATCH(FX13,$OF$1:$OK$1,0))+FX9*SUMPRODUCT($OL$7:$PC$7,$OL$10:$PC$10)*SUMPRODUCT($OF$10:$OI$10,$OF$17:$OI$17)+SUMPRODUCT($OL$7:$PC$7,$OL$11:$PC$11)*SUMPRODUCT($OF$11:$OI$11,$OF$17:$OI$17),"")</f>
        <v/>
      </c>
      <c r="FY17" s="19" t="str">
        <f t="array" ref="FY17">IF(FY7="1",SUM(FY148:FY150)/3.6-PRODUCT(FY9,INDEX($OL$1:$PC$19,17,MATCH(FY$2&amp;FY$6,INDEX($OL$1:$PC$19,2,)&amp;INDEX($OL$1:$PC$19,6,),0)))+FY9*SUMPRODUCT($OL$7:$PC$7,$OL$17:$PC$17)-FY$12*INDEX($OF$1:$OK$19,17,MATCH(FY13,$OF$1:$OK$1,0))+FY9*SUMPRODUCT($OL$7:$PC$7,$OL$10:$PC$10)*SUMPRODUCT($OF$10:$OI$10,$OF$17:$OI$17)+SUMPRODUCT($OL$7:$PC$7,$OL$11:$PC$11)*SUMPRODUCT($OF$11:$OI$11,$OF$17:$OI$17),"")</f>
        <v/>
      </c>
      <c r="FZ17" s="19" t="str">
        <f t="array" ref="FZ17">IF(FZ7="1",SUM(FZ148:FZ150)/3.6-PRODUCT(FZ9,INDEX($OL$1:$PC$19,17,MATCH(FZ$2&amp;FZ$6,INDEX($OL$1:$PC$19,2,)&amp;INDEX($OL$1:$PC$19,6,),0)))+FZ9*SUMPRODUCT($OL$7:$PC$7,$OL$17:$PC$17)-FZ$12*INDEX($OF$1:$OK$19,17,MATCH(FZ13,$OF$1:$OK$1,0))+FZ9*SUMPRODUCT($OL$7:$PC$7,$OL$10:$PC$10)*SUMPRODUCT($OF$10:$OI$10,$OF$17:$OI$17)+SUMPRODUCT($OL$7:$PC$7,$OL$11:$PC$11)*SUMPRODUCT($OF$11:$OI$11,$OF$17:$OI$17),"")</f>
        <v/>
      </c>
      <c r="GA17" s="19" t="str">
        <f t="array" ref="GA17">IF(GA7="1",SUM(GA148:GA150)/3.6-PRODUCT(GA9,INDEX($OL$1:$PC$19,17,MATCH(GA$2&amp;GA$6,INDEX($OL$1:$PC$19,2,)&amp;INDEX($OL$1:$PC$19,6,),0)))+GA9*SUMPRODUCT($OL$7:$PC$7,$OL$17:$PC$17)-GA$12*INDEX($OF$1:$OK$19,17,MATCH(GA13,$OF$1:$OK$1,0))+GA9*SUMPRODUCT($OL$7:$PC$7,$OL$10:$PC$10)*SUMPRODUCT($OF$10:$OI$10,$OF$17:$OI$17)+SUMPRODUCT($OL$7:$PC$7,$OL$11:$PC$11)*SUMPRODUCT($OF$11:$OI$11,$OF$17:$OI$17),"")</f>
        <v/>
      </c>
      <c r="GB17" s="19" t="str">
        <f t="array" ref="GB17">IF(GB7="1",SUM(GB148:GB150)/3.6-PRODUCT(GB9,INDEX($OL$1:$PC$19,17,MATCH(GB$2&amp;GB$6,INDEX($OL$1:$PC$19,2,)&amp;INDEX($OL$1:$PC$19,6,),0)))+GB9*SUMPRODUCT($OL$7:$PC$7,$OL$17:$PC$17)-GB$12*INDEX($OF$1:$OK$19,17,MATCH(GB13,$OF$1:$OK$1,0))+GB9*SUMPRODUCT($OL$7:$PC$7,$OL$10:$PC$10)*SUMPRODUCT($OF$10:$OI$10,$OF$17:$OI$17)+SUMPRODUCT($OL$7:$PC$7,$OL$11:$PC$11)*SUMPRODUCT($OF$11:$OI$11,$OF$17:$OI$17),"")</f>
        <v/>
      </c>
      <c r="GC17" s="19" t="str">
        <f t="array" ref="GC17">IF(GC7="1",SUM(GC148:GC150)/3.6-PRODUCT(GC9,INDEX($OL$1:$PC$19,17,MATCH(GC$2&amp;GC$6,INDEX($OL$1:$PC$19,2,)&amp;INDEX($OL$1:$PC$19,6,),0)))+GC9*SUMPRODUCT($OL$7:$PC$7,$OL$17:$PC$17)-GC$12*INDEX($OF$1:$OK$19,17,MATCH(GC13,$OF$1:$OK$1,0))+GC9*SUMPRODUCT($OL$7:$PC$7,$OL$10:$PC$10)*SUMPRODUCT($OF$10:$OI$10,$OF$17:$OI$17)+SUMPRODUCT($OL$7:$PC$7,$OL$11:$PC$11)*SUMPRODUCT($OF$11:$OI$11,$OF$17:$OI$17),"")</f>
        <v/>
      </c>
      <c r="GD17" s="19" t="str">
        <f t="array" ref="GD17">IF(GD7="1",SUM(GD148:GD150)/3.6-PRODUCT(GD9,INDEX($OL$1:$PC$19,17,MATCH(GD$2&amp;GD$6,INDEX($OL$1:$PC$19,2,)&amp;INDEX($OL$1:$PC$19,6,),0)))+GD9*SUMPRODUCT($OL$7:$PC$7,$OL$17:$PC$17)-GD$12*INDEX($OF$1:$OK$19,17,MATCH(GD13,$OF$1:$OK$1,0))+GD9*SUMPRODUCT($OL$7:$PC$7,$OL$10:$PC$10)*SUMPRODUCT($OF$10:$OI$10,$OF$17:$OI$17)+SUMPRODUCT($OL$7:$PC$7,$OL$11:$PC$11)*SUMPRODUCT($OF$11:$OI$11,$OF$17:$OI$17),"")</f>
        <v/>
      </c>
      <c r="GE17" s="19" t="str">
        <f t="array" ref="GE17">IF(GE7="1",SUM(GE148:GE150)/3.6-PRODUCT(GE9,INDEX($OL$1:$PC$19,17,MATCH(GE$2&amp;GE$6,INDEX($OL$1:$PC$19,2,)&amp;INDEX($OL$1:$PC$19,6,),0)))+GE9*SUMPRODUCT($OL$7:$PC$7,$OL$17:$PC$17)-GE$12*INDEX($OF$1:$OK$19,17,MATCH(GE13,$OF$1:$OK$1,0))+GE9*SUMPRODUCT($OL$7:$PC$7,$OL$10:$PC$10)*SUMPRODUCT($OF$10:$OI$10,$OF$17:$OI$17)+SUMPRODUCT($OL$7:$PC$7,$OL$11:$PC$11)*SUMPRODUCT($OF$11:$OI$11,$OF$17:$OI$17),"")</f>
        <v/>
      </c>
      <c r="GF17" s="19" t="str">
        <f t="array" ref="GF17">IF(GF7="1",SUM(GF148:GF150)/3.6-PRODUCT(GF9,INDEX($OL$1:$PC$19,17,MATCH(GF$2&amp;GF$6,INDEX($OL$1:$PC$19,2,)&amp;INDEX($OL$1:$PC$19,6,),0)))+GF9*SUMPRODUCT($OL$7:$PC$7,$OL$17:$PC$17)-GF$12*INDEX($OF$1:$OK$19,17,MATCH(GF13,$OF$1:$OK$1,0))+GF9*SUMPRODUCT($OL$7:$PC$7,$OL$10:$PC$10)*SUMPRODUCT($OF$10:$OI$10,$OF$17:$OI$17)+SUMPRODUCT($OL$7:$PC$7,$OL$11:$PC$11)*SUMPRODUCT($OF$11:$OI$11,$OF$17:$OI$17),"")</f>
        <v/>
      </c>
      <c r="GG17" s="19" t="str">
        <f t="array" ref="GG17">IF(GG7="1",SUM(GG148:GG150)/3.6-PRODUCT(GG9,INDEX($OL$1:$PC$19,17,MATCH(GG$2&amp;GG$6,INDEX($OL$1:$PC$19,2,)&amp;INDEX($OL$1:$PC$19,6,),0)))+GG9*SUMPRODUCT($OL$7:$PC$7,$OL$17:$PC$17)-GG$12*INDEX($OF$1:$OK$19,17,MATCH(GG13,$OF$1:$OK$1,0))+GG9*SUMPRODUCT($OL$7:$PC$7,$OL$10:$PC$10)*SUMPRODUCT($OF$10:$OI$10,$OF$17:$OI$17)+SUMPRODUCT($OL$7:$PC$7,$OL$11:$PC$11)*SUMPRODUCT($OF$11:$OI$11,$OF$17:$OI$17),"")</f>
        <v/>
      </c>
      <c r="GH17" s="19" t="str">
        <f t="array" ref="GH17">IF(GH7="1",SUM(GH148:GH150)/3.6-PRODUCT(GH9,INDEX($OL$1:$PC$19,17,MATCH(GH$2&amp;GH$6,INDEX($OL$1:$PC$19,2,)&amp;INDEX($OL$1:$PC$19,6,),0)))+GH9*SUMPRODUCT($OL$7:$PC$7,$OL$17:$PC$17)-GH$12*INDEX($OF$1:$OK$19,17,MATCH(GH13,$OF$1:$OK$1,0))+GH9*SUMPRODUCT($OL$7:$PC$7,$OL$10:$PC$10)*SUMPRODUCT($OF$10:$OI$10,$OF$17:$OI$17)+SUMPRODUCT($OL$7:$PC$7,$OL$11:$PC$11)*SUMPRODUCT($OF$11:$OI$11,$OF$17:$OI$17),"")</f>
        <v/>
      </c>
      <c r="GI17" s="19" t="str">
        <f t="array" ref="GI17">IF(GI7="1",SUM(GI148:GI150)/3.6-PRODUCT(GI9,INDEX($OL$1:$PC$19,17,MATCH(GI$2&amp;GI$6,INDEX($OL$1:$PC$19,2,)&amp;INDEX($OL$1:$PC$19,6,),0)))+GI9*SUMPRODUCT($OL$7:$PC$7,$OL$17:$PC$17)-GI$12*INDEX($OF$1:$OK$19,17,MATCH(GI13,$OF$1:$OK$1,0))+GI9*SUMPRODUCT($OL$7:$PC$7,$OL$10:$PC$10)*SUMPRODUCT($OF$10:$OI$10,$OF$17:$OI$17)+SUMPRODUCT($OL$7:$PC$7,$OL$11:$PC$11)*SUMPRODUCT($OF$11:$OI$11,$OF$17:$OI$17),"")</f>
        <v/>
      </c>
      <c r="GJ17" s="19" t="str">
        <f t="array" ref="GJ17">IF(GJ7="1",SUM(GJ148:GJ150)/3.6-PRODUCT(GJ9,INDEX($OL$1:$PC$19,17,MATCH(GJ$2&amp;GJ$6,INDEX($OL$1:$PC$19,2,)&amp;INDEX($OL$1:$PC$19,6,),0)))+GJ9*SUMPRODUCT($OL$7:$PC$7,$OL$17:$PC$17)-GJ$12*INDEX($OF$1:$OK$19,17,MATCH(GJ13,$OF$1:$OK$1,0))+GJ9*SUMPRODUCT($OL$7:$PC$7,$OL$10:$PC$10)*SUMPRODUCT($OF$10:$OI$10,$OF$17:$OI$17)+SUMPRODUCT($OL$7:$PC$7,$OL$11:$PC$11)*SUMPRODUCT($OF$11:$OI$11,$OF$17:$OI$17),"")</f>
        <v/>
      </c>
      <c r="GK17" s="19" t="str">
        <f t="array" ref="GK17">IF(GK7="1",SUM(GK148:GK150)/3.6-PRODUCT(GK9,INDEX($OL$1:$PC$19,17,MATCH(GK$2&amp;GK$6,INDEX($OL$1:$PC$19,2,)&amp;INDEX($OL$1:$PC$19,6,),0)))+GK9*SUMPRODUCT($OL$7:$PC$7,$OL$17:$PC$17)-GK$12*INDEX($OF$1:$OK$19,17,MATCH(GK13,$OF$1:$OK$1,0))+GK9*SUMPRODUCT($OL$7:$PC$7,$OL$10:$PC$10)*SUMPRODUCT($OF$10:$OI$10,$OF$17:$OI$17)+SUMPRODUCT($OL$7:$PC$7,$OL$11:$PC$11)*SUMPRODUCT($OF$11:$OI$11,$OF$17:$OI$17),"")</f>
        <v/>
      </c>
      <c r="GL17" s="19" t="str">
        <f t="array" ref="GL17">IF(GL7="1",SUM(GL148:GL150)/3.6-PRODUCT(GL9,INDEX($OL$1:$PC$19,17,MATCH(GL$2&amp;GL$6,INDEX($OL$1:$PC$19,2,)&amp;INDEX($OL$1:$PC$19,6,),0)))+GL9*SUMPRODUCT($OL$7:$PC$7,$OL$17:$PC$17)-GL$12*INDEX($OF$1:$OK$19,17,MATCH(GL13,$OF$1:$OK$1,0))+GL9*SUMPRODUCT($OL$7:$PC$7,$OL$10:$PC$10)*SUMPRODUCT($OF$10:$OI$10,$OF$17:$OI$17)+SUMPRODUCT($OL$7:$PC$7,$OL$11:$PC$11)*SUMPRODUCT($OF$11:$OI$11,$OF$17:$OI$17),"")</f>
        <v/>
      </c>
      <c r="GM17" s="19" t="str">
        <f t="array" ref="GM17">IF(GM7="1",SUM(GM148:GM150)/3.6-PRODUCT(GM9,INDEX($OL$1:$PC$19,17,MATCH(GM$2&amp;GM$6,INDEX($OL$1:$PC$19,2,)&amp;INDEX($OL$1:$PC$19,6,),0)))+GM9*SUMPRODUCT($OL$7:$PC$7,$OL$17:$PC$17)-GM$12*INDEX($OF$1:$OK$19,17,MATCH(GM13,$OF$1:$OK$1,0))+GM9*SUMPRODUCT($OL$7:$PC$7,$OL$10:$PC$10)*SUMPRODUCT($OF$10:$OI$10,$OF$17:$OI$17)+SUMPRODUCT($OL$7:$PC$7,$OL$11:$PC$11)*SUMPRODUCT($OF$11:$OI$11,$OF$17:$OI$17),"")</f>
        <v/>
      </c>
      <c r="GN17" s="19" t="str">
        <f t="array" ref="GN17">IF(GN7="1",SUM(GN148:GN150)/3.6-PRODUCT(GN9,INDEX($OL$1:$PC$19,17,MATCH(GN$2&amp;GN$6,INDEX($OL$1:$PC$19,2,)&amp;INDEX($OL$1:$PC$19,6,),0)))+GN9*SUMPRODUCT($OL$7:$PC$7,$OL$17:$PC$17)-GN$12*INDEX($OF$1:$OK$19,17,MATCH(GN13,$OF$1:$OK$1,0))+GN9*SUMPRODUCT($OL$7:$PC$7,$OL$10:$PC$10)*SUMPRODUCT($OF$10:$OI$10,$OF$17:$OI$17)+SUMPRODUCT($OL$7:$PC$7,$OL$11:$PC$11)*SUMPRODUCT($OF$11:$OI$11,$OF$17:$OI$17),"")</f>
        <v/>
      </c>
      <c r="GO17" s="19" t="str">
        <f t="array" ref="GO17">IF(GO7="1",SUM(GO148:GO150)/3.6-PRODUCT(GO9,INDEX($OL$1:$PC$19,17,MATCH(GO$2&amp;GO$6,INDEX($OL$1:$PC$19,2,)&amp;INDEX($OL$1:$PC$19,6,),0)))+GO9*SUMPRODUCT($OL$7:$PC$7,$OL$17:$PC$17)-GO$12*INDEX($OF$1:$OK$19,17,MATCH(GO13,$OF$1:$OK$1,0))+GO9*SUMPRODUCT($OL$7:$PC$7,$OL$10:$PC$10)*SUMPRODUCT($OF$10:$OI$10,$OF$17:$OI$17)+SUMPRODUCT($OL$7:$PC$7,$OL$11:$PC$11)*SUMPRODUCT($OF$11:$OI$11,$OF$17:$OI$17),"")</f>
        <v/>
      </c>
      <c r="GP17" s="19" t="str">
        <f t="array" ref="GP17">IF(GP7="1",SUM(GP148:GP150)/3.6-PRODUCT(GP9,INDEX($OL$1:$PC$19,17,MATCH(GP$2&amp;GP$6,INDEX($OL$1:$PC$19,2,)&amp;INDEX($OL$1:$PC$19,6,),0)))+GP9*SUMPRODUCT($OL$7:$PC$7,$OL$17:$PC$17)-GP$12*INDEX($OF$1:$OK$19,17,MATCH(GP13,$OF$1:$OK$1,0))+GP9*SUMPRODUCT($OL$7:$PC$7,$OL$10:$PC$10)*SUMPRODUCT($OF$10:$OI$10,$OF$17:$OI$17)+SUMPRODUCT($OL$7:$PC$7,$OL$11:$PC$11)*SUMPRODUCT($OF$11:$OI$11,$OF$17:$OI$17),"")</f>
        <v/>
      </c>
      <c r="GQ17" s="19" t="str">
        <f t="array" ref="GQ17">IF(GQ7="1",SUM(GQ148:GQ150)/3.6-PRODUCT(GQ9,INDEX($OL$1:$PC$19,17,MATCH(GQ$2&amp;GQ$6,INDEX($OL$1:$PC$19,2,)&amp;INDEX($OL$1:$PC$19,6,),0)))+GQ9*SUMPRODUCT($OL$7:$PC$7,$OL$17:$PC$17)-GQ$12*INDEX($OF$1:$OK$19,17,MATCH(GQ13,$OF$1:$OK$1,0))+GQ9*SUMPRODUCT($OL$7:$PC$7,$OL$10:$PC$10)*SUMPRODUCT($OF$10:$OI$10,$OF$17:$OI$17)+SUMPRODUCT($OL$7:$PC$7,$OL$11:$PC$11)*SUMPRODUCT($OF$11:$OI$11,$OF$17:$OI$17),"")</f>
        <v/>
      </c>
      <c r="GR17" s="19" t="str">
        <f t="array" ref="GR17">IF(GR7="1",SUM(GR148:GR150)/3.6-PRODUCT(GR9,INDEX($OL$1:$PC$19,17,MATCH(GR$2&amp;GR$6,INDEX($OL$1:$PC$19,2,)&amp;INDEX($OL$1:$PC$19,6,),0)))+GR9*SUMPRODUCT($OL$7:$PC$7,$OL$17:$PC$17)-GR$12*INDEX($OF$1:$OK$19,17,MATCH(GR13,$OF$1:$OK$1,0))+GR9*SUMPRODUCT($OL$7:$PC$7,$OL$10:$PC$10)*SUMPRODUCT($OF$10:$OI$10,$OF$17:$OI$17)+SUMPRODUCT($OL$7:$PC$7,$OL$11:$PC$11)*SUMPRODUCT($OF$11:$OI$11,$OF$17:$OI$17),"")</f>
        <v/>
      </c>
      <c r="GS17" s="19" t="str">
        <f t="array" ref="GS17">IF(GS7="1",SUM(GS148:GS150)/3.6-PRODUCT(GS9,INDEX($OL$1:$PC$19,17,MATCH(GS$2&amp;GS$6,INDEX($OL$1:$PC$19,2,)&amp;INDEX($OL$1:$PC$19,6,),0)))+GS9*SUMPRODUCT($OL$7:$PC$7,$OL$17:$PC$17)-GS$12*INDEX($OF$1:$OK$19,17,MATCH(GS13,$OF$1:$OK$1,0))+GS9*SUMPRODUCT($OL$7:$PC$7,$OL$10:$PC$10)*SUMPRODUCT($OF$10:$OI$10,$OF$17:$OI$17)+SUMPRODUCT($OL$7:$PC$7,$OL$11:$PC$11)*SUMPRODUCT($OF$11:$OI$11,$OF$17:$OI$17),"")</f>
        <v/>
      </c>
      <c r="GT17" s="19" t="str">
        <f t="array" ref="GT17">IF(GT7="1",SUM(GT148:GT150)/3.6-PRODUCT(GT9,INDEX($OL$1:$PC$19,17,MATCH(GT$2&amp;GT$6,INDEX($OL$1:$PC$19,2,)&amp;INDEX($OL$1:$PC$19,6,),0)))+GT9*SUMPRODUCT($OL$7:$PC$7,$OL$17:$PC$17)-GT$12*INDEX($OF$1:$OK$19,17,MATCH(GT13,$OF$1:$OK$1,0))+GT9*SUMPRODUCT($OL$7:$PC$7,$OL$10:$PC$10)*SUMPRODUCT($OF$10:$OI$10,$OF$17:$OI$17)+SUMPRODUCT($OL$7:$PC$7,$OL$11:$PC$11)*SUMPRODUCT($OF$11:$OI$11,$OF$17:$OI$17),"")</f>
        <v/>
      </c>
      <c r="GU17" s="19" t="str">
        <f t="array" ref="GU17">IF(GU7="1",SUM(GU148:GU150)/3.6-PRODUCT(GU9,INDEX($OL$1:$PC$19,17,MATCH(GU$2&amp;GU$6,INDEX($OL$1:$PC$19,2,)&amp;INDEX($OL$1:$PC$19,6,),0)))+GU9*SUMPRODUCT($OL$7:$PC$7,$OL$17:$PC$17)-GU$12*INDEX($OF$1:$OK$19,17,MATCH(GU13,$OF$1:$OK$1,0))+GU9*SUMPRODUCT($OL$7:$PC$7,$OL$10:$PC$10)*SUMPRODUCT($OF$10:$OI$10,$OF$17:$OI$17)+SUMPRODUCT($OL$7:$PC$7,$OL$11:$PC$11)*SUMPRODUCT($OF$11:$OI$11,$OF$17:$OI$17),"")</f>
        <v/>
      </c>
      <c r="GV17" s="19" t="str">
        <f t="array" ref="GV17">IF(GV7="1",SUM(GV148:GV150)/3.6-PRODUCT(GV9,INDEX($OL$1:$PC$19,17,MATCH(GV$2&amp;GV$6,INDEX($OL$1:$PC$19,2,)&amp;INDEX($OL$1:$PC$19,6,),0)))+GV9*SUMPRODUCT($OL$7:$PC$7,$OL$17:$PC$17)-GV$12*INDEX($OF$1:$OK$19,17,MATCH(GV13,$OF$1:$OK$1,0))+GV9*SUMPRODUCT($OL$7:$PC$7,$OL$10:$PC$10)*SUMPRODUCT($OF$10:$OI$10,$OF$17:$OI$17)+SUMPRODUCT($OL$7:$PC$7,$OL$11:$PC$11)*SUMPRODUCT($OF$11:$OI$11,$OF$17:$OI$17),"")</f>
        <v/>
      </c>
      <c r="GW17" s="19" t="str">
        <f t="array" ref="GW17">IF(GW7="1",SUM(GW148:GW150)/3.6-PRODUCT(GW9,INDEX($OL$1:$PC$19,17,MATCH(GW$2&amp;GW$6,INDEX($OL$1:$PC$19,2,)&amp;INDEX($OL$1:$PC$19,6,),0)))+GW9*SUMPRODUCT($OL$7:$PC$7,$OL$17:$PC$17)-GW$12*INDEX($OF$1:$OK$19,17,MATCH(GW13,$OF$1:$OK$1,0))+GW9*SUMPRODUCT($OL$7:$PC$7,$OL$10:$PC$10)*SUMPRODUCT($OF$10:$OI$10,$OF$17:$OI$17)+SUMPRODUCT($OL$7:$PC$7,$OL$11:$PC$11)*SUMPRODUCT($OF$11:$OI$11,$OF$17:$OI$17),"")</f>
        <v/>
      </c>
      <c r="GX17" s="19" t="str">
        <f t="array" ref="GX17">IF(GX7="1",SUM(GX148:GX150)/3.6-PRODUCT(GX9,INDEX($OL$1:$PC$19,17,MATCH(GX$2&amp;GX$6,INDEX($OL$1:$PC$19,2,)&amp;INDEX($OL$1:$PC$19,6,),0)))+GX9*SUMPRODUCT($OL$7:$PC$7,$OL$17:$PC$17)-GX$12*INDEX($OF$1:$OK$19,17,MATCH(GX13,$OF$1:$OK$1,0))+GX9*SUMPRODUCT($OL$7:$PC$7,$OL$10:$PC$10)*SUMPRODUCT($OF$10:$OI$10,$OF$17:$OI$17)+SUMPRODUCT($OL$7:$PC$7,$OL$11:$PC$11)*SUMPRODUCT($OF$11:$OI$11,$OF$17:$OI$17),"")</f>
        <v/>
      </c>
      <c r="GY17" s="19" t="str">
        <f t="array" ref="GY17">IF(GY7="1",SUM(GY148:GY150)/3.6-PRODUCT(GY9,INDEX($OL$1:$PC$19,17,MATCH(GY$2&amp;GY$6,INDEX($OL$1:$PC$19,2,)&amp;INDEX($OL$1:$PC$19,6,),0)))+GY9*SUMPRODUCT($OL$7:$PC$7,$OL$17:$PC$17)-GY$12*INDEX($OF$1:$OK$19,17,MATCH(GY13,$OF$1:$OK$1,0))+GY9*SUMPRODUCT($OL$7:$PC$7,$OL$10:$PC$10)*SUMPRODUCT($OF$10:$OI$10,$OF$17:$OI$17)+SUMPRODUCT($OL$7:$PC$7,$OL$11:$PC$11)*SUMPRODUCT($OF$11:$OI$11,$OF$17:$OI$17),"")</f>
        <v/>
      </c>
      <c r="GZ17" s="19" t="str">
        <f t="array" ref="GZ17">IF(GZ7="1",SUM(GZ148:GZ150)/3.6-PRODUCT(GZ9,INDEX($OL$1:$PC$19,17,MATCH(GZ$2&amp;GZ$6,INDEX($OL$1:$PC$19,2,)&amp;INDEX($OL$1:$PC$19,6,),0)))+GZ9*SUMPRODUCT($OL$7:$PC$7,$OL$17:$PC$17)-GZ$12*INDEX($OF$1:$OK$19,17,MATCH(GZ13,$OF$1:$OK$1,0))+GZ9*SUMPRODUCT($OL$7:$PC$7,$OL$10:$PC$10)*SUMPRODUCT($OF$10:$OI$10,$OF$17:$OI$17)+SUMPRODUCT($OL$7:$PC$7,$OL$11:$PC$11)*SUMPRODUCT($OF$11:$OI$11,$OF$17:$OI$17),"")</f>
        <v/>
      </c>
      <c r="HA17" s="19" t="str">
        <f t="array" ref="HA17">IF(HA7="1",SUM(HA148:HA150)/3.6-PRODUCT(HA9,INDEX($OL$1:$PC$19,17,MATCH(HA$2&amp;HA$6,INDEX($OL$1:$PC$19,2,)&amp;INDEX($OL$1:$PC$19,6,),0)))+HA9*SUMPRODUCT($OL$7:$PC$7,$OL$17:$PC$17)-HA$12*INDEX($OF$1:$OK$19,17,MATCH(HA13,$OF$1:$OK$1,0))+HA9*SUMPRODUCT($OL$7:$PC$7,$OL$10:$PC$10)*SUMPRODUCT($OF$10:$OI$10,$OF$17:$OI$17)+SUMPRODUCT($OL$7:$PC$7,$OL$11:$PC$11)*SUMPRODUCT($OF$11:$OI$11,$OF$17:$OI$17),"")</f>
        <v/>
      </c>
      <c r="HB17" s="19" t="str">
        <f t="array" ref="HB17">IF(HB7="1",SUM(HB148:HB150)/3.6-PRODUCT(HB9,INDEX($OL$1:$PC$19,17,MATCH(HB$2&amp;HB$6,INDEX($OL$1:$PC$19,2,)&amp;INDEX($OL$1:$PC$19,6,),0)))+HB9*SUMPRODUCT($OL$7:$PC$7,$OL$17:$PC$17)-HB$12*INDEX($OF$1:$OK$19,17,MATCH(HB13,$OF$1:$OK$1,0))+HB9*SUMPRODUCT($OL$7:$PC$7,$OL$10:$PC$10)*SUMPRODUCT($OF$10:$OI$10,$OF$17:$OI$17)+SUMPRODUCT($OL$7:$PC$7,$OL$11:$PC$11)*SUMPRODUCT($OF$11:$OI$11,$OF$17:$OI$17),"")</f>
        <v/>
      </c>
      <c r="HC17" s="19" t="str">
        <f t="array" ref="HC17">IF(HC7="1",SUM(HC148:HC150)/3.6-PRODUCT(HC9,INDEX($OL$1:$PC$19,17,MATCH(HC$2&amp;HC$6,INDEX($OL$1:$PC$19,2,)&amp;INDEX($OL$1:$PC$19,6,),0)))+HC9*SUMPRODUCT($OL$7:$PC$7,$OL$17:$PC$17)-HC$12*INDEX($OF$1:$OK$19,17,MATCH(HC13,$OF$1:$OK$1,0))+HC9*SUMPRODUCT($OL$7:$PC$7,$OL$10:$PC$10)*SUMPRODUCT($OF$10:$OI$10,$OF$17:$OI$17)+SUMPRODUCT($OL$7:$PC$7,$OL$11:$PC$11)*SUMPRODUCT($OF$11:$OI$11,$OF$17:$OI$17),"")</f>
        <v/>
      </c>
      <c r="HD17" s="19" t="str">
        <f t="array" ref="HD17">IF(HD7="1",SUM(HD148:HD150)/3.6-PRODUCT(HD9,INDEX($OL$1:$PC$19,17,MATCH(HD$2&amp;HD$6,INDEX($OL$1:$PC$19,2,)&amp;INDEX($OL$1:$PC$19,6,),0)))+HD9*SUMPRODUCT($OL$7:$PC$7,$OL$17:$PC$17)-HD$12*INDEX($OF$1:$OK$19,17,MATCH(HD13,$OF$1:$OK$1,0))+HD9*SUMPRODUCT($OL$7:$PC$7,$OL$10:$PC$10)*SUMPRODUCT($OF$10:$OI$10,$OF$17:$OI$17)+SUMPRODUCT($OL$7:$PC$7,$OL$11:$PC$11)*SUMPRODUCT($OF$11:$OI$11,$OF$17:$OI$17),"")</f>
        <v/>
      </c>
      <c r="HE17" s="19" t="str">
        <f t="array" ref="HE17">IF(HE7="1",SUM(HE148:HE150)/3.6-PRODUCT(HE9,INDEX($OL$1:$PC$19,17,MATCH(HE$2&amp;HE$6,INDEX($OL$1:$PC$19,2,)&amp;INDEX($OL$1:$PC$19,6,),0)))+HE9*SUMPRODUCT($OL$7:$PC$7,$OL$17:$PC$17)-HE$12*INDEX($OF$1:$OK$19,17,MATCH(HE13,$OF$1:$OK$1,0))+HE9*SUMPRODUCT($OL$7:$PC$7,$OL$10:$PC$10)*SUMPRODUCT($OF$10:$OI$10,$OF$17:$OI$17)+SUMPRODUCT($OL$7:$PC$7,$OL$11:$PC$11)*SUMPRODUCT($OF$11:$OI$11,$OF$17:$OI$17),"")</f>
        <v/>
      </c>
      <c r="HF17" s="19" t="str">
        <f t="array" ref="HF17">IF(HF7="1",SUM(HF148:HF150)/3.6-PRODUCT(HF9,INDEX($OL$1:$PC$19,17,MATCH(HF$2&amp;HF$6,INDEX($OL$1:$PC$19,2,)&amp;INDEX($OL$1:$PC$19,6,),0)))+HF9*SUMPRODUCT($OL$7:$PC$7,$OL$17:$PC$17)-HF$12*INDEX($OF$1:$OK$19,17,MATCH(HF13,$OF$1:$OK$1,0))+HF9*SUMPRODUCT($OL$7:$PC$7,$OL$10:$PC$10)*SUMPRODUCT($OF$10:$OI$10,$OF$17:$OI$17)+SUMPRODUCT($OL$7:$PC$7,$OL$11:$PC$11)*SUMPRODUCT($OF$11:$OI$11,$OF$17:$OI$17),"")</f>
        <v/>
      </c>
      <c r="HG17" s="19" t="str">
        <f t="array" ref="HG17">IF(HG7="1",SUM(HG148:HG150)/3.6-PRODUCT(HG9,INDEX($OL$1:$PC$19,17,MATCH(HG$2&amp;HG$6,INDEX($OL$1:$PC$19,2,)&amp;INDEX($OL$1:$PC$19,6,),0)))+HG9*SUMPRODUCT($OL$7:$PC$7,$OL$17:$PC$17)-HG$12*INDEX($OF$1:$OK$19,17,MATCH(HG13,$OF$1:$OK$1,0))+HG9*SUMPRODUCT($OL$7:$PC$7,$OL$10:$PC$10)*SUMPRODUCT($OF$10:$OI$10,$OF$17:$OI$17)+SUMPRODUCT($OL$7:$PC$7,$OL$11:$PC$11)*SUMPRODUCT($OF$11:$OI$11,$OF$17:$OI$17),"")</f>
        <v/>
      </c>
      <c r="HH17" s="19" t="str">
        <f t="array" ref="HH17">IF(HH7="1",SUM(HH148:HH150)/3.6-PRODUCT(HH9,INDEX($OL$1:$PC$19,17,MATCH(HH$2&amp;HH$6,INDEX($OL$1:$PC$19,2,)&amp;INDEX($OL$1:$PC$19,6,),0)))+HH9*SUMPRODUCT($OL$7:$PC$7,$OL$17:$PC$17)-HH$12*INDEX($OF$1:$OK$19,17,MATCH(HH13,$OF$1:$OK$1,0))+HH9*SUMPRODUCT($OL$7:$PC$7,$OL$10:$PC$10)*SUMPRODUCT($OF$10:$OI$10,$OF$17:$OI$17)+SUMPRODUCT($OL$7:$PC$7,$OL$11:$PC$11)*SUMPRODUCT($OF$11:$OI$11,$OF$17:$OI$17),"")</f>
        <v/>
      </c>
      <c r="HI17" s="19" t="str">
        <f t="array" ref="HI17">IF(HI7="1",SUM(HI148:HI150)/3.6-PRODUCT(HI9,INDEX($OL$1:$PC$19,17,MATCH(HI$2&amp;HI$6,INDEX($OL$1:$PC$19,2,)&amp;INDEX($OL$1:$PC$19,6,),0)))+HI9*SUMPRODUCT($OL$7:$PC$7,$OL$17:$PC$17)-HI$12*INDEX($OF$1:$OK$19,17,MATCH(HI13,$OF$1:$OK$1,0))+HI9*SUMPRODUCT($OL$7:$PC$7,$OL$10:$PC$10)*SUMPRODUCT($OF$10:$OI$10,$OF$17:$OI$17)+SUMPRODUCT($OL$7:$PC$7,$OL$11:$PC$11)*SUMPRODUCT($OF$11:$OI$11,$OF$17:$OI$17),"")</f>
        <v/>
      </c>
      <c r="HJ17" s="19" t="str">
        <f t="array" ref="HJ17">IF(HJ7="1",SUM(HJ148:HJ150)/3.6-PRODUCT(HJ9,INDEX($OL$1:$PC$19,17,MATCH(HJ$2&amp;HJ$6,INDEX($OL$1:$PC$19,2,)&amp;INDEX($OL$1:$PC$19,6,),0)))+HJ9*SUMPRODUCT($OL$7:$PC$7,$OL$17:$PC$17)-HJ$12*INDEX($OF$1:$OK$19,17,MATCH(HJ13,$OF$1:$OK$1,0))+HJ9*SUMPRODUCT($OL$7:$PC$7,$OL$10:$PC$10)*SUMPRODUCT($OF$10:$OI$10,$OF$17:$OI$17)+SUMPRODUCT($OL$7:$PC$7,$OL$11:$PC$11)*SUMPRODUCT($OF$11:$OI$11,$OF$17:$OI$17),"")</f>
        <v/>
      </c>
      <c r="HK17" s="19" t="str">
        <f t="array" ref="HK17">IF(HK7="1",SUM(HK148:HK150)/3.6-PRODUCT(HK9,INDEX($OL$1:$PC$19,17,MATCH(HK$2&amp;HK$6,INDEX($OL$1:$PC$19,2,)&amp;INDEX($OL$1:$PC$19,6,),0)))+HK9*SUMPRODUCT($OL$7:$PC$7,$OL$17:$PC$17)-HK$12*INDEX($OF$1:$OK$19,17,MATCH(HK13,$OF$1:$OK$1,0))+HK9*SUMPRODUCT($OL$7:$PC$7,$OL$10:$PC$10)*SUMPRODUCT($OF$10:$OI$10,$OF$17:$OI$17)+SUMPRODUCT($OL$7:$PC$7,$OL$11:$PC$11)*SUMPRODUCT($OF$11:$OI$11,$OF$17:$OI$17),"")</f>
        <v/>
      </c>
      <c r="HL17" s="19" t="str">
        <f t="array" ref="HL17">IF(HL7="1",SUM(HL148:HL150)/3.6-PRODUCT(HL9,INDEX($OL$1:$PC$19,17,MATCH(HL$2&amp;HL$6,INDEX($OL$1:$PC$19,2,)&amp;INDEX($OL$1:$PC$19,6,),0)))+HL9*SUMPRODUCT($OL$7:$PC$7,$OL$17:$PC$17)-HL$12*INDEX($OF$1:$OK$19,17,MATCH(HL13,$OF$1:$OK$1,0))+HL9*SUMPRODUCT($OL$7:$PC$7,$OL$10:$PC$10)*SUMPRODUCT($OF$10:$OI$10,$OF$17:$OI$17)+SUMPRODUCT($OL$7:$PC$7,$OL$11:$PC$11)*SUMPRODUCT($OF$11:$OI$11,$OF$17:$OI$17),"")</f>
        <v/>
      </c>
      <c r="HM17" s="19" t="str">
        <f t="array" ref="HM17">IF(HM7="1",SUM(HM148:HM150)/3.6-PRODUCT(HM9,INDEX($OL$1:$PC$19,17,MATCH(HM$2&amp;HM$6,INDEX($OL$1:$PC$19,2,)&amp;INDEX($OL$1:$PC$19,6,),0)))+HM9*SUMPRODUCT($OL$7:$PC$7,$OL$17:$PC$17)-HM$12*INDEX($OF$1:$OK$19,17,MATCH(HM13,$OF$1:$OK$1,0))+HM9*SUMPRODUCT($OL$7:$PC$7,$OL$10:$PC$10)*SUMPRODUCT($OF$10:$OI$10,$OF$17:$OI$17)+SUMPRODUCT($OL$7:$PC$7,$OL$11:$PC$11)*SUMPRODUCT($OF$11:$OI$11,$OF$17:$OI$17),"")</f>
        <v/>
      </c>
      <c r="HN17" s="19" t="str">
        <f t="array" ref="HN17">IF(HN7="1",SUM(HN148:HN150)/3.6-PRODUCT(HN9,INDEX($OL$1:$PC$19,17,MATCH(HN$2&amp;HN$6,INDEX($OL$1:$PC$19,2,)&amp;INDEX($OL$1:$PC$19,6,),0)))+HN9*SUMPRODUCT($OL$7:$PC$7,$OL$17:$PC$17)-HN$12*INDEX($OF$1:$OK$19,17,MATCH(HN13,$OF$1:$OK$1,0))+HN9*SUMPRODUCT($OL$7:$PC$7,$OL$10:$PC$10)*SUMPRODUCT($OF$10:$OI$10,$OF$17:$OI$17)+SUMPRODUCT($OL$7:$PC$7,$OL$11:$PC$11)*SUMPRODUCT($OF$11:$OI$11,$OF$17:$OI$17),"")</f>
        <v/>
      </c>
      <c r="HO17" s="19" t="str">
        <f t="array" ref="HO17">IF(HO7="1",SUM(HO148:HO150)/3.6-PRODUCT(HO9,INDEX($OL$1:$PC$19,17,MATCH(HO$2&amp;HO$6,INDEX($OL$1:$PC$19,2,)&amp;INDEX($OL$1:$PC$19,6,),0)))+HO9*SUMPRODUCT($OL$7:$PC$7,$OL$17:$PC$17)-HO$12*INDEX($OF$1:$OK$19,17,MATCH(HO13,$OF$1:$OK$1,0))+HO9*SUMPRODUCT($OL$7:$PC$7,$OL$10:$PC$10)*SUMPRODUCT($OF$10:$OI$10,$OF$17:$OI$17)+SUMPRODUCT($OL$7:$PC$7,$OL$11:$PC$11)*SUMPRODUCT($OF$11:$OI$11,$OF$17:$OI$17),"")</f>
        <v/>
      </c>
      <c r="HP17" s="19" t="str">
        <f t="array" ref="HP17">IF(HP7="1",SUM(HP148:HP150)/3.6-PRODUCT(HP9,INDEX($OL$1:$PC$19,17,MATCH(HP$2&amp;HP$6,INDEX($OL$1:$PC$19,2,)&amp;INDEX($OL$1:$PC$19,6,),0)))+HP9*SUMPRODUCT($OL$7:$PC$7,$OL$17:$PC$17)-HP$12*INDEX($OF$1:$OK$19,17,MATCH(HP13,$OF$1:$OK$1,0))+HP9*SUMPRODUCT($OL$7:$PC$7,$OL$10:$PC$10)*SUMPRODUCT($OF$10:$OI$10,$OF$17:$OI$17)+SUMPRODUCT($OL$7:$PC$7,$OL$11:$PC$11)*SUMPRODUCT($OF$11:$OI$11,$OF$17:$OI$17),"")</f>
        <v/>
      </c>
      <c r="HQ17" s="19" t="str">
        <f t="array" ref="HQ17">IF(HQ7="1",SUM(HQ148:HQ150)/3.6-PRODUCT(HQ9,INDEX($OL$1:$PC$19,17,MATCH(HQ$2&amp;HQ$6,INDEX($OL$1:$PC$19,2,)&amp;INDEX($OL$1:$PC$19,6,),0)))+HQ9*SUMPRODUCT($OL$7:$PC$7,$OL$17:$PC$17)-HQ$12*INDEX($OF$1:$OK$19,17,MATCH(HQ13,$OF$1:$OK$1,0))+HQ9*SUMPRODUCT($OL$7:$PC$7,$OL$10:$PC$10)*SUMPRODUCT($OF$10:$OI$10,$OF$17:$OI$17)+SUMPRODUCT($OL$7:$PC$7,$OL$11:$PC$11)*SUMPRODUCT($OF$11:$OI$11,$OF$17:$OI$17),"")</f>
        <v/>
      </c>
      <c r="HR17" s="19" t="str">
        <f t="array" ref="HR17">IF(HR7="1",SUM(HR148:HR150)/3.6-PRODUCT(HR9,INDEX($OL$1:$PC$19,17,MATCH(HR$2&amp;HR$6,INDEX($OL$1:$PC$19,2,)&amp;INDEX($OL$1:$PC$19,6,),0)))+HR9*SUMPRODUCT($OL$7:$PC$7,$OL$17:$PC$17)-HR$12*INDEX($OF$1:$OK$19,17,MATCH(HR13,$OF$1:$OK$1,0))+HR9*SUMPRODUCT($OL$7:$PC$7,$OL$10:$PC$10)*SUMPRODUCT($OF$10:$OI$10,$OF$17:$OI$17)+SUMPRODUCT($OL$7:$PC$7,$OL$11:$PC$11)*SUMPRODUCT($OF$11:$OI$11,$OF$17:$OI$17),"")</f>
        <v/>
      </c>
      <c r="HS17" s="19" t="str">
        <f t="array" ref="HS17">IF(HS7="1",SUM(HS148:HS150)/3.6-PRODUCT(HS9,INDEX($OL$1:$PC$19,17,MATCH(HS$2&amp;HS$6,INDEX($OL$1:$PC$19,2,)&amp;INDEX($OL$1:$PC$19,6,),0)))+HS9*SUMPRODUCT($OL$7:$PC$7,$OL$17:$PC$17)-HS$12*INDEX($OF$1:$OK$19,17,MATCH(HS13,$OF$1:$OK$1,0))+HS9*SUMPRODUCT($OL$7:$PC$7,$OL$10:$PC$10)*SUMPRODUCT($OF$10:$OI$10,$OF$17:$OI$17)+SUMPRODUCT($OL$7:$PC$7,$OL$11:$PC$11)*SUMPRODUCT($OF$11:$OI$11,$OF$17:$OI$17),"")</f>
        <v/>
      </c>
      <c r="HT17" s="19" t="str">
        <f t="array" ref="HT17">IF(HT7="1",SUM(HT148:HT150)/3.6-PRODUCT(HT9,INDEX($OL$1:$PC$19,17,MATCH(HT$2&amp;HT$6,INDEX($OL$1:$PC$19,2,)&amp;INDEX($OL$1:$PC$19,6,),0)))+HT9*SUMPRODUCT($OL$7:$PC$7,$OL$17:$PC$17)-HT$12*INDEX($OF$1:$OK$19,17,MATCH(HT13,$OF$1:$OK$1,0))+HT9*SUMPRODUCT($OL$7:$PC$7,$OL$10:$PC$10)*SUMPRODUCT($OF$10:$OI$10,$OF$17:$OI$17)+SUMPRODUCT($OL$7:$PC$7,$OL$11:$PC$11)*SUMPRODUCT($OF$11:$OI$11,$OF$17:$OI$17),"")</f>
        <v/>
      </c>
      <c r="HU17" s="19" t="str">
        <f t="array" ref="HU17">IF(HU7="1",SUM(HU148:HU150)/3.6-PRODUCT(HU9,INDEX($OL$1:$PC$19,17,MATCH(HU$2&amp;HU$6,INDEX($OL$1:$PC$19,2,)&amp;INDEX($OL$1:$PC$19,6,),0)))+HU9*SUMPRODUCT($OL$7:$PC$7,$OL$17:$PC$17)-HU$12*INDEX($OF$1:$OK$19,17,MATCH(HU13,$OF$1:$OK$1,0))+HU9*SUMPRODUCT($OL$7:$PC$7,$OL$10:$PC$10)*SUMPRODUCT($OF$10:$OI$10,$OF$17:$OI$17)+SUMPRODUCT($OL$7:$PC$7,$OL$11:$PC$11)*SUMPRODUCT($OF$11:$OI$11,$OF$17:$OI$17),"")</f>
        <v/>
      </c>
      <c r="HV17" s="19" t="str">
        <f t="array" ref="HV17">IF(HV7="1",SUM(HV148:HV150)/3.6-PRODUCT(HV9,INDEX($OL$1:$PC$19,17,MATCH(HV$2&amp;HV$6,INDEX($OL$1:$PC$19,2,)&amp;INDEX($OL$1:$PC$19,6,),0)))+HV9*SUMPRODUCT($OL$7:$PC$7,$OL$17:$PC$17)-HV$12*INDEX($OF$1:$OK$19,17,MATCH(HV13,$OF$1:$OK$1,0))+HV9*SUMPRODUCT($OL$7:$PC$7,$OL$10:$PC$10)*SUMPRODUCT($OF$10:$OI$10,$OF$17:$OI$17)+SUMPRODUCT($OL$7:$PC$7,$OL$11:$PC$11)*SUMPRODUCT($OF$11:$OI$11,$OF$17:$OI$17),"")</f>
        <v/>
      </c>
      <c r="HW17" s="19" t="str">
        <f t="array" ref="HW17">IF(HW7="1",SUM(HW148:HW150)/3.6-PRODUCT(HW9,INDEX($OL$1:$PC$19,17,MATCH(HW$2&amp;HW$6,INDEX($OL$1:$PC$19,2,)&amp;INDEX($OL$1:$PC$19,6,),0)))+HW9*SUMPRODUCT($OL$7:$PC$7,$OL$17:$PC$17)-HW$12*INDEX($OF$1:$OK$19,17,MATCH(HW13,$OF$1:$OK$1,0))+HW9*SUMPRODUCT($OL$7:$PC$7,$OL$10:$PC$10)*SUMPRODUCT($OF$10:$OI$10,$OF$17:$OI$17)+SUMPRODUCT($OL$7:$PC$7,$OL$11:$PC$11)*SUMPRODUCT($OF$11:$OI$11,$OF$17:$OI$17),"")</f>
        <v/>
      </c>
      <c r="HX17" s="19" t="str">
        <f t="array" ref="HX17">IF(HX7="1",SUM(HX148:HX150)/3.6-PRODUCT(HX9,INDEX($OL$1:$PC$19,17,MATCH(HX$2&amp;HX$6,INDEX($OL$1:$PC$19,2,)&amp;INDEX($OL$1:$PC$19,6,),0)))+HX9*SUMPRODUCT($OL$7:$PC$7,$OL$17:$PC$17)-HX$12*INDEX($OF$1:$OK$19,17,MATCH(HX13,$OF$1:$OK$1,0))+HX9*SUMPRODUCT($OL$7:$PC$7,$OL$10:$PC$10)*SUMPRODUCT($OF$10:$OI$10,$OF$17:$OI$17)+SUMPRODUCT($OL$7:$PC$7,$OL$11:$PC$11)*SUMPRODUCT($OF$11:$OI$11,$OF$17:$OI$17),"")</f>
        <v/>
      </c>
      <c r="HY17" s="19" t="str">
        <f t="array" ref="HY17">IF(HY7="1",SUM(HY148:HY150)/3.6-PRODUCT(HY9,INDEX($OL$1:$PC$19,17,MATCH(HY$2&amp;HY$6,INDEX($OL$1:$PC$19,2,)&amp;INDEX($OL$1:$PC$19,6,),0)))+HY9*SUMPRODUCT($OL$7:$PC$7,$OL$17:$PC$17)-HY$12*INDEX($OF$1:$OK$19,17,MATCH(HY13,$OF$1:$OK$1,0))+HY9*SUMPRODUCT($OL$7:$PC$7,$OL$10:$PC$10)*SUMPRODUCT($OF$10:$OI$10,$OF$17:$OI$17)+SUMPRODUCT($OL$7:$PC$7,$OL$11:$PC$11)*SUMPRODUCT($OF$11:$OI$11,$OF$17:$OI$17),"")</f>
        <v/>
      </c>
      <c r="HZ17" s="19" t="str">
        <f t="array" ref="HZ17">IF(HZ7="1",SUM(HZ148:HZ150)/3.6-PRODUCT(HZ9,INDEX($OL$1:$PC$19,17,MATCH(HZ$2&amp;HZ$6,INDEX($OL$1:$PC$19,2,)&amp;INDEX($OL$1:$PC$19,6,),0)))+HZ9*SUMPRODUCT($OL$7:$PC$7,$OL$17:$PC$17)-HZ$12*INDEX($OF$1:$OK$19,17,MATCH(HZ13,$OF$1:$OK$1,0))+HZ9*SUMPRODUCT($OL$7:$PC$7,$OL$10:$PC$10)*SUMPRODUCT($OF$10:$OI$10,$OF$17:$OI$17)+SUMPRODUCT($OL$7:$PC$7,$OL$11:$PC$11)*SUMPRODUCT($OF$11:$OI$11,$OF$17:$OI$17),"")</f>
        <v/>
      </c>
      <c r="IA17" s="19" t="str">
        <f t="array" ref="IA17">IF(IA7="1",SUM(IA148:IA150)/3.6-PRODUCT(IA9,INDEX($OL$1:$PC$19,17,MATCH(IA$2&amp;IA$6,INDEX($OL$1:$PC$19,2,)&amp;INDEX($OL$1:$PC$19,6,),0)))+IA9*SUMPRODUCT($OL$7:$PC$7,$OL$17:$PC$17)-IA$12*INDEX($OF$1:$OK$19,17,MATCH(IA13,$OF$1:$OK$1,0))+IA9*SUMPRODUCT($OL$7:$PC$7,$OL$10:$PC$10)*SUMPRODUCT($OF$10:$OI$10,$OF$17:$OI$17)+SUMPRODUCT($OL$7:$PC$7,$OL$11:$PC$11)*SUMPRODUCT($OF$11:$OI$11,$OF$17:$OI$17),"")</f>
        <v/>
      </c>
      <c r="IB17" s="19" t="str">
        <f t="array" ref="IB17">IF(IB7="1",SUM(IB148:IB150)/3.6-PRODUCT(IB9,INDEX($OL$1:$PC$19,17,MATCH(IB$2&amp;IB$6,INDEX($OL$1:$PC$19,2,)&amp;INDEX($OL$1:$PC$19,6,),0)))+IB9*SUMPRODUCT($OL$7:$PC$7,$OL$17:$PC$17)-IB$12*INDEX($OF$1:$OK$19,17,MATCH(IB13,$OF$1:$OK$1,0))+IB9*SUMPRODUCT($OL$7:$PC$7,$OL$10:$PC$10)*SUMPRODUCT($OF$10:$OI$10,$OF$17:$OI$17)+SUMPRODUCT($OL$7:$PC$7,$OL$11:$PC$11)*SUMPRODUCT($OF$11:$OI$11,$OF$17:$OI$17),"")</f>
        <v/>
      </c>
      <c r="IC17" s="19" t="str">
        <f t="array" ref="IC17">IF(IC7="1",SUM(IC148:IC150)/3.6-PRODUCT(IC9,INDEX($OL$1:$PC$19,17,MATCH(IC$2&amp;IC$6,INDEX($OL$1:$PC$19,2,)&amp;INDEX($OL$1:$PC$19,6,),0)))+IC9*SUMPRODUCT($OL$7:$PC$7,$OL$17:$PC$17)-IC$12*INDEX($OF$1:$OK$19,17,MATCH(IC13,$OF$1:$OK$1,0))+IC9*SUMPRODUCT($OL$7:$PC$7,$OL$10:$PC$10)*SUMPRODUCT($OF$10:$OI$10,$OF$17:$OI$17)+SUMPRODUCT($OL$7:$PC$7,$OL$11:$PC$11)*SUMPRODUCT($OF$11:$OI$11,$OF$17:$OI$17),"")</f>
        <v/>
      </c>
      <c r="ID17" s="19" t="str">
        <f t="array" ref="ID17">IF(ID7="1",SUM(ID148:ID150)/3.6-PRODUCT(ID9,INDEX($OL$1:$PC$19,17,MATCH(ID$2&amp;ID$6,INDEX($OL$1:$PC$19,2,)&amp;INDEX($OL$1:$PC$19,6,),0)))+ID9*SUMPRODUCT($OL$7:$PC$7,$OL$17:$PC$17)-ID$12*INDEX($OF$1:$OK$19,17,MATCH(ID13,$OF$1:$OK$1,0))+ID9*SUMPRODUCT($OL$7:$PC$7,$OL$10:$PC$10)*SUMPRODUCT($OF$10:$OI$10,$OF$17:$OI$17)+SUMPRODUCT($OL$7:$PC$7,$OL$11:$PC$11)*SUMPRODUCT($OF$11:$OI$11,$OF$17:$OI$17),"")</f>
        <v/>
      </c>
      <c r="IE17" s="19" t="str">
        <f t="array" ref="IE17">IF(IE7="1",SUM(IE148:IE150)/3.6-PRODUCT(IE9,INDEX($OL$1:$PC$19,17,MATCH(IE$2&amp;IE$6,INDEX($OL$1:$PC$19,2,)&amp;INDEX($OL$1:$PC$19,6,),0)))+IE9*SUMPRODUCT($OL$7:$PC$7,$OL$17:$PC$17)-IE$12*INDEX($OF$1:$OK$19,17,MATCH(IE13,$OF$1:$OK$1,0))+IE9*SUMPRODUCT($OL$7:$PC$7,$OL$10:$PC$10)*SUMPRODUCT($OF$10:$OI$10,$OF$17:$OI$17)+SUMPRODUCT($OL$7:$PC$7,$OL$11:$PC$11)*SUMPRODUCT($OF$11:$OI$11,$OF$17:$OI$17),"")</f>
        <v/>
      </c>
      <c r="IF17" s="19" t="str">
        <f t="array" ref="IF17">IF(IF7="1",SUM(IF148:IF150)/3.6-PRODUCT(IF9,INDEX($OL$1:$PC$19,17,MATCH(IF$2&amp;IF$6,INDEX($OL$1:$PC$19,2,)&amp;INDEX($OL$1:$PC$19,6,),0)))+IF9*SUMPRODUCT($OL$7:$PC$7,$OL$17:$PC$17)-IF$12*INDEX($OF$1:$OK$19,17,MATCH(IF13,$OF$1:$OK$1,0))+IF9*SUMPRODUCT($OL$7:$PC$7,$OL$10:$PC$10)*SUMPRODUCT($OF$10:$OI$10,$OF$17:$OI$17)+SUMPRODUCT($OL$7:$PC$7,$OL$11:$PC$11)*SUMPRODUCT($OF$11:$OI$11,$OF$17:$OI$17),"")</f>
        <v/>
      </c>
      <c r="IG17" s="19" t="str">
        <f t="array" ref="IG17">IF(IG7="1",SUM(IG148:IG150)/3.6-PRODUCT(IG9,INDEX($OL$1:$PC$19,17,MATCH(IG$2&amp;IG$6,INDEX($OL$1:$PC$19,2,)&amp;INDEX($OL$1:$PC$19,6,),0)))+IG9*SUMPRODUCT($OL$7:$PC$7,$OL$17:$PC$17)-IG$12*INDEX($OF$1:$OK$19,17,MATCH(IG13,$OF$1:$OK$1,0))+IG9*SUMPRODUCT($OL$7:$PC$7,$OL$10:$PC$10)*SUMPRODUCT($OF$10:$OI$10,$OF$17:$OI$17)+SUMPRODUCT($OL$7:$PC$7,$OL$11:$PC$11)*SUMPRODUCT($OF$11:$OI$11,$OF$17:$OI$17),"")</f>
        <v/>
      </c>
      <c r="IH17" s="19" t="str">
        <f t="array" ref="IH17">IF(IH7="1",SUM(IH148:IH150)/3.6-PRODUCT(IH9,INDEX($OL$1:$PC$19,17,MATCH(IH$2&amp;IH$6,INDEX($OL$1:$PC$19,2,)&amp;INDEX($OL$1:$PC$19,6,),0)))+IH9*SUMPRODUCT($OL$7:$PC$7,$OL$17:$PC$17)-IH$12*INDEX($OF$1:$OK$19,17,MATCH(IH13,$OF$1:$OK$1,0))+IH9*SUMPRODUCT($OL$7:$PC$7,$OL$10:$PC$10)*SUMPRODUCT($OF$10:$OI$10,$OF$17:$OI$17)+SUMPRODUCT($OL$7:$PC$7,$OL$11:$PC$11)*SUMPRODUCT($OF$11:$OI$11,$OF$17:$OI$17),"")</f>
        <v/>
      </c>
      <c r="II17" s="19" t="str">
        <f t="array" ref="II17">IF(II7="1",SUM(II148:II150)/3.6-PRODUCT(II9,INDEX($OL$1:$PC$19,17,MATCH(II$2&amp;II$6,INDEX($OL$1:$PC$19,2,)&amp;INDEX($OL$1:$PC$19,6,),0)))+II9*SUMPRODUCT($OL$7:$PC$7,$OL$17:$PC$17)-II$12*INDEX($OF$1:$OK$19,17,MATCH(II13,$OF$1:$OK$1,0))+II9*SUMPRODUCT($OL$7:$PC$7,$OL$10:$PC$10)*SUMPRODUCT($OF$10:$OI$10,$OF$17:$OI$17)+SUMPRODUCT($OL$7:$PC$7,$OL$11:$PC$11)*SUMPRODUCT($OF$11:$OI$11,$OF$17:$OI$17),"")</f>
        <v/>
      </c>
      <c r="IJ17" s="19" t="str">
        <f t="array" ref="IJ17">IF(IJ7="1",SUM(IJ148:IJ150)/3.6-PRODUCT(IJ9,INDEX($OL$1:$PC$19,17,MATCH(IJ$2&amp;IJ$6,INDEX($OL$1:$PC$19,2,)&amp;INDEX($OL$1:$PC$19,6,),0)))+IJ9*SUMPRODUCT($OL$7:$PC$7,$OL$17:$PC$17)-IJ$12*INDEX($OF$1:$OK$19,17,MATCH(IJ13,$OF$1:$OK$1,0))+IJ9*SUMPRODUCT($OL$7:$PC$7,$OL$10:$PC$10)*SUMPRODUCT($OF$10:$OI$10,$OF$17:$OI$17)+SUMPRODUCT($OL$7:$PC$7,$OL$11:$PC$11)*SUMPRODUCT($OF$11:$OI$11,$OF$17:$OI$17),"")</f>
        <v/>
      </c>
      <c r="IK17" s="19" t="str">
        <f t="array" ref="IK17">IF(IK7="1",SUM(IK148:IK150)/3.6-PRODUCT(IK9,INDEX($OL$1:$PC$19,17,MATCH(IK$2&amp;IK$6,INDEX($OL$1:$PC$19,2,)&amp;INDEX($OL$1:$PC$19,6,),0)))+IK9*SUMPRODUCT($OL$7:$PC$7,$OL$17:$PC$17)-IK$12*INDEX($OF$1:$OK$19,17,MATCH(IK13,$OF$1:$OK$1,0))+IK9*SUMPRODUCT($OL$7:$PC$7,$OL$10:$PC$10)*SUMPRODUCT($OF$10:$OI$10,$OF$17:$OI$17)+SUMPRODUCT($OL$7:$PC$7,$OL$11:$PC$11)*SUMPRODUCT($OF$11:$OI$11,$OF$17:$OI$17),"")</f>
        <v/>
      </c>
      <c r="IL17" s="19" t="str">
        <f t="array" ref="IL17">IF(IL7="1",SUM(IL148:IL150)/3.6-PRODUCT(IL9,INDEX($OL$1:$PC$19,17,MATCH(IL$2&amp;IL$6,INDEX($OL$1:$PC$19,2,)&amp;INDEX($OL$1:$PC$19,6,),0)))+IL9*SUMPRODUCT($OL$7:$PC$7,$OL$17:$PC$17)-IL$12*INDEX($OF$1:$OK$19,17,MATCH(IL13,$OF$1:$OK$1,0))+IL9*SUMPRODUCT($OL$7:$PC$7,$OL$10:$PC$10)*SUMPRODUCT($OF$10:$OI$10,$OF$17:$OI$17)+SUMPRODUCT($OL$7:$PC$7,$OL$11:$PC$11)*SUMPRODUCT($OF$11:$OI$11,$OF$17:$OI$17),"")</f>
        <v/>
      </c>
      <c r="IM17" s="19" t="str">
        <f t="array" ref="IM17">IF(IM7="1",SUM(IM148:IM150)/3.6-PRODUCT(IM9,INDEX($OL$1:$PC$19,17,MATCH(IM$2&amp;IM$6,INDEX($OL$1:$PC$19,2,)&amp;INDEX($OL$1:$PC$19,6,),0)))+IM9*SUMPRODUCT($OL$7:$PC$7,$OL$17:$PC$17)-IM$12*INDEX($OF$1:$OK$19,17,MATCH(IM13,$OF$1:$OK$1,0))+IM9*SUMPRODUCT($OL$7:$PC$7,$OL$10:$PC$10)*SUMPRODUCT($OF$10:$OI$10,$OF$17:$OI$17)+SUMPRODUCT($OL$7:$PC$7,$OL$11:$PC$11)*SUMPRODUCT($OF$11:$OI$11,$OF$17:$OI$17),"")</f>
        <v/>
      </c>
      <c r="IN17" s="19" t="str">
        <f t="array" ref="IN17">IF(IN7="1",SUM(IN148:IN150)/3.6-PRODUCT(IN9,INDEX($OL$1:$PC$19,17,MATCH(IN$2&amp;IN$6,INDEX($OL$1:$PC$19,2,)&amp;INDEX($OL$1:$PC$19,6,),0)))+IN9*SUMPRODUCT($OL$7:$PC$7,$OL$17:$PC$17)-IN$12*INDEX($OF$1:$OK$19,17,MATCH(IN13,$OF$1:$OK$1,0))+IN9*SUMPRODUCT($OL$7:$PC$7,$OL$10:$PC$10)*SUMPRODUCT($OF$10:$OI$10,$OF$17:$OI$17)+SUMPRODUCT($OL$7:$PC$7,$OL$11:$PC$11)*SUMPRODUCT($OF$11:$OI$11,$OF$17:$OI$17),"")</f>
        <v/>
      </c>
      <c r="IO17" s="19" t="str">
        <f t="array" ref="IO17">IF(IO7="1",SUM(IO148:IO150)/3.6-PRODUCT(IO9,INDEX($OL$1:$PC$19,17,MATCH(IO$2&amp;IO$6,INDEX($OL$1:$PC$19,2,)&amp;INDEX($OL$1:$PC$19,6,),0)))+IO9*SUMPRODUCT($OL$7:$PC$7,$OL$17:$PC$17)-IO$12*INDEX($OF$1:$OK$19,17,MATCH(IO13,$OF$1:$OK$1,0))+IO9*SUMPRODUCT($OL$7:$PC$7,$OL$10:$PC$10)*SUMPRODUCT($OF$10:$OI$10,$OF$17:$OI$17)+SUMPRODUCT($OL$7:$PC$7,$OL$11:$PC$11)*SUMPRODUCT($OF$11:$OI$11,$OF$17:$OI$17),"")</f>
        <v/>
      </c>
      <c r="IP17" s="19" t="str">
        <f t="array" ref="IP17">IF(IP7="1",SUM(IP148:IP150)/3.6-PRODUCT(IP9,INDEX($OL$1:$PC$19,17,MATCH(IP$2&amp;IP$6,INDEX($OL$1:$PC$19,2,)&amp;INDEX($OL$1:$PC$19,6,),0)))+IP9*SUMPRODUCT($OL$7:$PC$7,$OL$17:$PC$17)-IP$12*INDEX($OF$1:$OK$19,17,MATCH(IP13,$OF$1:$OK$1,0))+IP9*SUMPRODUCT($OL$7:$PC$7,$OL$10:$PC$10)*SUMPRODUCT($OF$10:$OI$10,$OF$17:$OI$17)+SUMPRODUCT($OL$7:$PC$7,$OL$11:$PC$11)*SUMPRODUCT($OF$11:$OI$11,$OF$17:$OI$17),"")</f>
        <v/>
      </c>
      <c r="IQ17" s="19" t="str">
        <f t="array" ref="IQ17">IF(IQ7="1",SUM(IQ148:IQ150)/3.6-PRODUCT(IQ9,INDEX($OL$1:$PC$19,17,MATCH(IQ$2&amp;IQ$6,INDEX($OL$1:$PC$19,2,)&amp;INDEX($OL$1:$PC$19,6,),0)))+IQ9*SUMPRODUCT($OL$7:$PC$7,$OL$17:$PC$17)-IQ$12*INDEX($OF$1:$OK$19,17,MATCH(IQ13,$OF$1:$OK$1,0))+IQ9*SUMPRODUCT($OL$7:$PC$7,$OL$10:$PC$10)*SUMPRODUCT($OF$10:$OI$10,$OF$17:$OI$17)+SUMPRODUCT($OL$7:$PC$7,$OL$11:$PC$11)*SUMPRODUCT($OF$11:$OI$11,$OF$17:$OI$17),"")</f>
        <v/>
      </c>
      <c r="IR17" s="19" t="str">
        <f t="array" ref="IR17">IF(IR7="1",SUM(IR148:IR150)/3.6-PRODUCT(IR9,INDEX($OL$1:$PC$19,17,MATCH(IR$2&amp;IR$6,INDEX($OL$1:$PC$19,2,)&amp;INDEX($OL$1:$PC$19,6,),0)))+IR9*SUMPRODUCT($OL$7:$PC$7,$OL$17:$PC$17)-IR$12*INDEX($OF$1:$OK$19,17,MATCH(IR13,$OF$1:$OK$1,0))+IR9*SUMPRODUCT($OL$7:$PC$7,$OL$10:$PC$10)*SUMPRODUCT($OF$10:$OI$10,$OF$17:$OI$17)+SUMPRODUCT($OL$7:$PC$7,$OL$11:$PC$11)*SUMPRODUCT($OF$11:$OI$11,$OF$17:$OI$17),"")</f>
        <v/>
      </c>
      <c r="IS17" s="19" t="str">
        <f t="array" ref="IS17">IF(IS7="1",SUM(IS148:IS150)/3.6-PRODUCT(IS9,INDEX($OL$1:$PC$19,17,MATCH(IS$2&amp;IS$6,INDEX($OL$1:$PC$19,2,)&amp;INDEX($OL$1:$PC$19,6,),0)))+IS9*SUMPRODUCT($OL$7:$PC$7,$OL$17:$PC$17)-IS$12*INDEX($OF$1:$OK$19,17,MATCH(IS13,$OF$1:$OK$1,0))+IS9*SUMPRODUCT($OL$7:$PC$7,$OL$10:$PC$10)*SUMPRODUCT($OF$10:$OI$10,$OF$17:$OI$17)+SUMPRODUCT($OL$7:$PC$7,$OL$11:$PC$11)*SUMPRODUCT($OF$11:$OI$11,$OF$17:$OI$17),"")</f>
        <v/>
      </c>
      <c r="IT17" s="19" t="str">
        <f t="array" ref="IT17">IF(IT7="1",SUM(IT148:IT150)/3.6-PRODUCT(IT9,INDEX($OL$1:$PC$19,17,MATCH(IT$2&amp;IT$6,INDEX($OL$1:$PC$19,2,)&amp;INDEX($OL$1:$PC$19,6,),0)))+IT9*SUMPRODUCT($OL$7:$PC$7,$OL$17:$PC$17)-IT$12*INDEX($OF$1:$OK$19,17,MATCH(IT13,$OF$1:$OK$1,0))+IT9*SUMPRODUCT($OL$7:$PC$7,$OL$10:$PC$10)*SUMPRODUCT($OF$10:$OI$10,$OF$17:$OI$17)+SUMPRODUCT($OL$7:$PC$7,$OL$11:$PC$11)*SUMPRODUCT($OF$11:$OI$11,$OF$17:$OI$17),"")</f>
        <v/>
      </c>
      <c r="IU17" s="19" t="str">
        <f t="array" ref="IU17">IF(IU7="1",SUM(IU148:IU150)/3.6-PRODUCT(IU9,INDEX($OL$1:$PC$19,17,MATCH(IU$2&amp;IU$6,INDEX($OL$1:$PC$19,2,)&amp;INDEX($OL$1:$PC$19,6,),0)))+IU9*SUMPRODUCT($OL$7:$PC$7,$OL$17:$PC$17)-IU$12*INDEX($OF$1:$OK$19,17,MATCH(IU13,$OF$1:$OK$1,0))+IU9*SUMPRODUCT($OL$7:$PC$7,$OL$10:$PC$10)*SUMPRODUCT($OF$10:$OI$10,$OF$17:$OI$17)+SUMPRODUCT($OL$7:$PC$7,$OL$11:$PC$11)*SUMPRODUCT($OF$11:$OI$11,$OF$17:$OI$17),"")</f>
        <v/>
      </c>
      <c r="IV17" s="19" t="str">
        <f t="array" ref="IV17">IF(IV7="1",SUM(IV148:IV150)/3.6-PRODUCT(IV9,INDEX($OL$1:$PC$19,17,MATCH(IV$2&amp;IV$6,INDEX($OL$1:$PC$19,2,)&amp;INDEX($OL$1:$PC$19,6,),0)))+IV9*SUMPRODUCT($OL$7:$PC$7,$OL$17:$PC$17)-IV$12*INDEX($OF$1:$OK$19,17,MATCH(IV13,$OF$1:$OK$1,0))+IV9*SUMPRODUCT($OL$7:$PC$7,$OL$10:$PC$10)*SUMPRODUCT($OF$10:$OI$10,$OF$17:$OI$17)+SUMPRODUCT($OL$7:$PC$7,$OL$11:$PC$11)*SUMPRODUCT($OF$11:$OI$11,$OF$17:$OI$17),"")</f>
        <v/>
      </c>
      <c r="IW17" s="19" t="str">
        <f t="array" ref="IW17">IF(IW7="1",SUM(IW148:IW150)/3.6-PRODUCT(IW9,INDEX($OL$1:$PC$19,17,MATCH(IW$2&amp;IW$6,INDEX($OL$1:$PC$19,2,)&amp;INDEX($OL$1:$PC$19,6,),0)))+IW9*SUMPRODUCT($OL$7:$PC$7,$OL$17:$PC$17)-IW$12*INDEX($OF$1:$OK$19,17,MATCH(IW13,$OF$1:$OK$1,0))+IW9*SUMPRODUCT($OL$7:$PC$7,$OL$10:$PC$10)*SUMPRODUCT($OF$10:$OI$10,$OF$17:$OI$17)+SUMPRODUCT($OL$7:$PC$7,$OL$11:$PC$11)*SUMPRODUCT($OF$11:$OI$11,$OF$17:$OI$17),"")</f>
        <v/>
      </c>
      <c r="IX17" s="19" t="str">
        <f t="array" ref="IX17">IF(IX7="1",SUM(IX148:IX150)/3.6-PRODUCT(IX9,INDEX($OL$1:$PC$19,17,MATCH(IX$2&amp;IX$6,INDEX($OL$1:$PC$19,2,)&amp;INDEX($OL$1:$PC$19,6,),0)))+IX9*SUMPRODUCT($OL$7:$PC$7,$OL$17:$PC$17)-IX$12*INDEX($OF$1:$OK$19,17,MATCH(IX13,$OF$1:$OK$1,0))+IX9*SUMPRODUCT($OL$7:$PC$7,$OL$10:$PC$10)*SUMPRODUCT($OF$10:$OI$10,$OF$17:$OI$17)+SUMPRODUCT($OL$7:$PC$7,$OL$11:$PC$11)*SUMPRODUCT($OF$11:$OI$11,$OF$17:$OI$17),"")</f>
        <v/>
      </c>
      <c r="IY17" s="19" t="str">
        <f t="array" ref="IY17">IF(IY7="1",SUM(IY148:IY150)/3.6-PRODUCT(IY9,INDEX($OL$1:$PC$19,17,MATCH(IY$2&amp;IY$6,INDEX($OL$1:$PC$19,2,)&amp;INDEX($OL$1:$PC$19,6,),0)))+IY9*SUMPRODUCT($OL$7:$PC$7,$OL$17:$PC$17)-IY$12*INDEX($OF$1:$OK$19,17,MATCH(IY13,$OF$1:$OK$1,0))+IY9*SUMPRODUCT($OL$7:$PC$7,$OL$10:$PC$10)*SUMPRODUCT($OF$10:$OI$10,$OF$17:$OI$17)+SUMPRODUCT($OL$7:$PC$7,$OL$11:$PC$11)*SUMPRODUCT($OF$11:$OI$11,$OF$17:$OI$17),"")</f>
        <v/>
      </c>
      <c r="IZ17" s="19" t="str">
        <f t="array" ref="IZ17">IF(IZ7="1",SUM(IZ148:IZ150)/3.6-PRODUCT(IZ9,INDEX($OL$1:$PC$19,17,MATCH(IZ$2&amp;IZ$6,INDEX($OL$1:$PC$19,2,)&amp;INDEX($OL$1:$PC$19,6,),0)))+IZ9*SUMPRODUCT($OL$7:$PC$7,$OL$17:$PC$17)-IZ$12*INDEX($OF$1:$OK$19,17,MATCH(IZ13,$OF$1:$OK$1,0))+IZ9*SUMPRODUCT($OL$7:$PC$7,$OL$10:$PC$10)*SUMPRODUCT($OF$10:$OI$10,$OF$17:$OI$17)+SUMPRODUCT($OL$7:$PC$7,$OL$11:$PC$11)*SUMPRODUCT($OF$11:$OI$11,$OF$17:$OI$17),"")</f>
        <v/>
      </c>
      <c r="JA17" s="19" t="str">
        <f t="array" ref="JA17">IF(JA7="1",SUM(JA148:JA150)/3.6-PRODUCT(JA9,INDEX($OL$1:$PC$19,17,MATCH(JA$2&amp;JA$6,INDEX($OL$1:$PC$19,2,)&amp;INDEX($OL$1:$PC$19,6,),0)))+JA9*SUMPRODUCT($OL$7:$PC$7,$OL$17:$PC$17)-JA$12*INDEX($OF$1:$OK$19,17,MATCH(JA13,$OF$1:$OK$1,0))+JA9*SUMPRODUCT($OL$7:$PC$7,$OL$10:$PC$10)*SUMPRODUCT($OF$10:$OI$10,$OF$17:$OI$17)+SUMPRODUCT($OL$7:$PC$7,$OL$11:$PC$11)*SUMPRODUCT($OF$11:$OI$11,$OF$17:$OI$17),"")</f>
        <v/>
      </c>
      <c r="JB17" s="19" t="str">
        <f t="array" ref="JB17">IF(JB7="1",SUM(JB148:JB150)/3.6-PRODUCT(JB9,INDEX($OL$1:$PC$19,17,MATCH(JB$2&amp;JB$6,INDEX($OL$1:$PC$19,2,)&amp;INDEX($OL$1:$PC$19,6,),0)))+JB9*SUMPRODUCT($OL$7:$PC$7,$OL$17:$PC$17)-JB$12*INDEX($OF$1:$OK$19,17,MATCH(JB13,$OF$1:$OK$1,0))+JB9*SUMPRODUCT($OL$7:$PC$7,$OL$10:$PC$10)*SUMPRODUCT($OF$10:$OI$10,$OF$17:$OI$17)+SUMPRODUCT($OL$7:$PC$7,$OL$11:$PC$11)*SUMPRODUCT($OF$11:$OI$11,$OF$17:$OI$17),"")</f>
        <v/>
      </c>
      <c r="JC17" s="19" t="str">
        <f t="array" ref="JC17">IF(JC7="1",SUM(JC148:JC150)/3.6-PRODUCT(JC9,INDEX($OL$1:$PC$19,17,MATCH(JC$2&amp;JC$6,INDEX($OL$1:$PC$19,2,)&amp;INDEX($OL$1:$PC$19,6,),0)))+JC9*SUMPRODUCT($OL$7:$PC$7,$OL$17:$PC$17)-JC$12*INDEX($OF$1:$OK$19,17,MATCH(JC13,$OF$1:$OK$1,0))+JC9*SUMPRODUCT($OL$7:$PC$7,$OL$10:$PC$10)*SUMPRODUCT($OF$10:$OI$10,$OF$17:$OI$17)+SUMPRODUCT($OL$7:$PC$7,$OL$11:$PC$11)*SUMPRODUCT($OF$11:$OI$11,$OF$17:$OI$17),"")</f>
        <v/>
      </c>
      <c r="JD17" s="19" t="str">
        <f t="array" ref="JD17">IF(JD7="1",SUM(JD148:JD150)/3.6-PRODUCT(JD9,INDEX($OL$1:$PC$19,17,MATCH(JD$2&amp;JD$6,INDEX($OL$1:$PC$19,2,)&amp;INDEX($OL$1:$PC$19,6,),0)))+JD9*SUMPRODUCT($OL$7:$PC$7,$OL$17:$PC$17)-JD$12*INDEX($OF$1:$OK$19,17,MATCH(JD13,$OF$1:$OK$1,0))+JD9*SUMPRODUCT($OL$7:$PC$7,$OL$10:$PC$10)*SUMPRODUCT($OF$10:$OI$10,$OF$17:$OI$17)+SUMPRODUCT($OL$7:$PC$7,$OL$11:$PC$11)*SUMPRODUCT($OF$11:$OI$11,$OF$17:$OI$17),"")</f>
        <v/>
      </c>
      <c r="JE17" s="19" t="str">
        <f t="array" ref="JE17">IF(JE7="1",SUM(JE148:JE150)/3.6-PRODUCT(JE9,INDEX($OL$1:$PC$19,17,MATCH(JE$2&amp;JE$6,INDEX($OL$1:$PC$19,2,)&amp;INDEX($OL$1:$PC$19,6,),0)))+JE9*SUMPRODUCT($OL$7:$PC$7,$OL$17:$PC$17)-JE$12*INDEX($OF$1:$OK$19,17,MATCH(JE13,$OF$1:$OK$1,0))+JE9*SUMPRODUCT($OL$7:$PC$7,$OL$10:$PC$10)*SUMPRODUCT($OF$10:$OI$10,$OF$17:$OI$17)+SUMPRODUCT($OL$7:$PC$7,$OL$11:$PC$11)*SUMPRODUCT($OF$11:$OI$11,$OF$17:$OI$17),"")</f>
        <v/>
      </c>
      <c r="JF17" s="19" t="str">
        <f t="array" ref="JF17">IF(JF7="1",SUM(JF148:JF150)/3.6-PRODUCT(JF9,INDEX($OL$1:$PC$19,17,MATCH(JF$2&amp;JF$6,INDEX($OL$1:$PC$19,2,)&amp;INDEX($OL$1:$PC$19,6,),0)))+JF9*SUMPRODUCT($OL$7:$PC$7,$OL$17:$PC$17)-JF$12*INDEX($OF$1:$OK$19,17,MATCH(JF13,$OF$1:$OK$1,0))+JF9*SUMPRODUCT($OL$7:$PC$7,$OL$10:$PC$10)*SUMPRODUCT($OF$10:$OI$10,$OF$17:$OI$17)+SUMPRODUCT($OL$7:$PC$7,$OL$11:$PC$11)*SUMPRODUCT($OF$11:$OI$11,$OF$17:$OI$17),"")</f>
        <v/>
      </c>
      <c r="JG17" s="19" t="str">
        <f t="array" ref="JG17">IF(JG7="1",SUM(JG148:JG150)/3.6-PRODUCT(JG9,INDEX($OL$1:$PC$19,17,MATCH(JG$2&amp;JG$6,INDEX($OL$1:$PC$19,2,)&amp;INDEX($OL$1:$PC$19,6,),0)))+JG9*SUMPRODUCT($OL$7:$PC$7,$OL$17:$PC$17)-JG$12*INDEX($OF$1:$OK$19,17,MATCH(JG13,$OF$1:$OK$1,0))+JG9*SUMPRODUCT($OL$7:$PC$7,$OL$10:$PC$10)*SUMPRODUCT($OF$10:$OI$10,$OF$17:$OI$17)+SUMPRODUCT($OL$7:$PC$7,$OL$11:$PC$11)*SUMPRODUCT($OF$11:$OI$11,$OF$17:$OI$17),"")</f>
        <v/>
      </c>
      <c r="JH17" s="19" t="str">
        <f t="array" ref="JH17">IF(JH7="1",SUM(JH148:JH150)/3.6-PRODUCT(JH9,INDEX($OL$1:$PC$19,17,MATCH(JH$2&amp;JH$6,INDEX($OL$1:$PC$19,2,)&amp;INDEX($OL$1:$PC$19,6,),0)))+JH9*SUMPRODUCT($OL$7:$PC$7,$OL$17:$PC$17)-JH$12*INDEX($OF$1:$OK$19,17,MATCH(JH13,$OF$1:$OK$1,0))+JH9*SUMPRODUCT($OL$7:$PC$7,$OL$10:$PC$10)*SUMPRODUCT($OF$10:$OI$10,$OF$17:$OI$17)+SUMPRODUCT($OL$7:$PC$7,$OL$11:$PC$11)*SUMPRODUCT($OF$11:$OI$11,$OF$17:$OI$17),"")</f>
        <v/>
      </c>
      <c r="JI17" s="19" t="str">
        <f t="array" ref="JI17">IF(JI7="1",SUM(JI148:JI150)/3.6-PRODUCT(JI9,INDEX($OL$1:$PC$19,17,MATCH(JI$2&amp;JI$6,INDEX($OL$1:$PC$19,2,)&amp;INDEX($OL$1:$PC$19,6,),0)))+JI9*SUMPRODUCT($OL$7:$PC$7,$OL$17:$PC$17)-JI$12*INDEX($OF$1:$OK$19,17,MATCH(JI13,$OF$1:$OK$1,0))+JI9*SUMPRODUCT($OL$7:$PC$7,$OL$10:$PC$10)*SUMPRODUCT($OF$10:$OI$10,$OF$17:$OI$17)+SUMPRODUCT($OL$7:$PC$7,$OL$11:$PC$11)*SUMPRODUCT($OF$11:$OI$11,$OF$17:$OI$17),"")</f>
        <v/>
      </c>
      <c r="JJ17" s="19" t="str">
        <f t="array" ref="JJ17">IF(JJ7="1",SUM(JJ148:JJ150)/3.6-PRODUCT(JJ9,INDEX($OL$1:$PC$19,17,MATCH(JJ$2&amp;JJ$6,INDEX($OL$1:$PC$19,2,)&amp;INDEX($OL$1:$PC$19,6,),0)))+JJ9*SUMPRODUCT($OL$7:$PC$7,$OL$17:$PC$17)-JJ$12*INDEX($OF$1:$OK$19,17,MATCH(JJ13,$OF$1:$OK$1,0))+JJ9*SUMPRODUCT($OL$7:$PC$7,$OL$10:$PC$10)*SUMPRODUCT($OF$10:$OI$10,$OF$17:$OI$17)+SUMPRODUCT($OL$7:$PC$7,$OL$11:$PC$11)*SUMPRODUCT($OF$11:$OI$11,$OF$17:$OI$17),"")</f>
        <v/>
      </c>
      <c r="JK17" s="19" t="str">
        <f t="array" ref="JK17">IF(JK7="1",SUM(JK148:JK150)/3.6-PRODUCT(JK9,INDEX($OL$1:$PC$19,17,MATCH(JK$2&amp;JK$6,INDEX($OL$1:$PC$19,2,)&amp;INDEX($OL$1:$PC$19,6,),0)))+JK9*SUMPRODUCT($OL$7:$PC$7,$OL$17:$PC$17)-JK$12*INDEX($OF$1:$OK$19,17,MATCH(JK13,$OF$1:$OK$1,0))+JK9*SUMPRODUCT($OL$7:$PC$7,$OL$10:$PC$10)*SUMPRODUCT($OF$10:$OI$10,$OF$17:$OI$17)+SUMPRODUCT($OL$7:$PC$7,$OL$11:$PC$11)*SUMPRODUCT($OF$11:$OI$11,$OF$17:$OI$17),"")</f>
        <v/>
      </c>
      <c r="JL17" s="19" t="str">
        <f t="array" ref="JL17">IF(JL7="1",SUM(JL148:JL150)/3.6-PRODUCT(JL9,INDEX($OL$1:$PC$19,17,MATCH(JL$2&amp;JL$6,INDEX($OL$1:$PC$19,2,)&amp;INDEX($OL$1:$PC$19,6,),0)))+JL9*SUMPRODUCT($OL$7:$PC$7,$OL$17:$PC$17)-JL$12*INDEX($OF$1:$OK$19,17,MATCH(JL13,$OF$1:$OK$1,0))+JL9*SUMPRODUCT($OL$7:$PC$7,$OL$10:$PC$10)*SUMPRODUCT($OF$10:$OI$10,$OF$17:$OI$17)+SUMPRODUCT($OL$7:$PC$7,$OL$11:$PC$11)*SUMPRODUCT($OF$11:$OI$11,$OF$17:$OI$17),"")</f>
        <v/>
      </c>
      <c r="JM17" s="19" t="str">
        <f t="array" ref="JM17">IF(JM7="1",SUM(JM148:JM150)/3.6-PRODUCT(JM9,INDEX($OL$1:$PC$19,17,MATCH(JM$2&amp;JM$6,INDEX($OL$1:$PC$19,2,)&amp;INDEX($OL$1:$PC$19,6,),0)))+JM9*SUMPRODUCT($OL$7:$PC$7,$OL$17:$PC$17)-JM$12*INDEX($OF$1:$OK$19,17,MATCH(JM13,$OF$1:$OK$1,0))+JM9*SUMPRODUCT($OL$7:$PC$7,$OL$10:$PC$10)*SUMPRODUCT($OF$10:$OI$10,$OF$17:$OI$17)+SUMPRODUCT($OL$7:$PC$7,$OL$11:$PC$11)*SUMPRODUCT($OF$11:$OI$11,$OF$17:$OI$17),"")</f>
        <v/>
      </c>
      <c r="JN17" s="19" t="str">
        <f t="array" ref="JN17">IF(JN7="1",SUM(JN148:JN150)/3.6-PRODUCT(JN9,INDEX($OL$1:$PC$19,17,MATCH(JN$2&amp;JN$6,INDEX($OL$1:$PC$19,2,)&amp;INDEX($OL$1:$PC$19,6,),0)))+JN9*SUMPRODUCT($OL$7:$PC$7,$OL$17:$PC$17)-JN$12*INDEX($OF$1:$OK$19,17,MATCH(JN13,$OF$1:$OK$1,0))+JN9*SUMPRODUCT($OL$7:$PC$7,$OL$10:$PC$10)*SUMPRODUCT($OF$10:$OI$10,$OF$17:$OI$17)+SUMPRODUCT($OL$7:$PC$7,$OL$11:$PC$11)*SUMPRODUCT($OF$11:$OI$11,$OF$17:$OI$17),"")</f>
        <v/>
      </c>
      <c r="JO17" s="19" t="str">
        <f t="array" ref="JO17">IF(JO7="1",SUM(JO148:JO150)/3.6-PRODUCT(JO9,INDEX($OL$1:$PC$19,17,MATCH(JO$2&amp;JO$6,INDEX($OL$1:$PC$19,2,)&amp;INDEX($OL$1:$PC$19,6,),0)))+JO9*SUMPRODUCT($OL$7:$PC$7,$OL$17:$PC$17)-JO$12*INDEX($OF$1:$OK$19,17,MATCH(JO13,$OF$1:$OK$1,0))+JO9*SUMPRODUCT($OL$7:$PC$7,$OL$10:$PC$10)*SUMPRODUCT($OF$10:$OI$10,$OF$17:$OI$17)+SUMPRODUCT($OL$7:$PC$7,$OL$11:$PC$11)*SUMPRODUCT($OF$11:$OI$11,$OF$17:$OI$17),"")</f>
        <v/>
      </c>
      <c r="JP17" s="19" t="str">
        <f t="array" ref="JP17">IF(JP7="1",SUM(JP148:JP150)/3.6-PRODUCT(JP9,INDEX($OL$1:$PC$19,17,MATCH(JP$2&amp;JP$6,INDEX($OL$1:$PC$19,2,)&amp;INDEX($OL$1:$PC$19,6,),0)))+JP9*SUMPRODUCT($OL$7:$PC$7,$OL$17:$PC$17)-JP$12*INDEX($OF$1:$OK$19,17,MATCH(JP13,$OF$1:$OK$1,0))+JP9*SUMPRODUCT($OL$7:$PC$7,$OL$10:$PC$10)*SUMPRODUCT($OF$10:$OI$10,$OF$17:$OI$17)+SUMPRODUCT($OL$7:$PC$7,$OL$11:$PC$11)*SUMPRODUCT($OF$11:$OI$11,$OF$17:$OI$17),"")</f>
        <v/>
      </c>
      <c r="JQ17" s="19" t="str">
        <f t="array" ref="JQ17">IF(JQ7="1",SUM(JQ148:JQ150)/3.6-PRODUCT(JQ9,INDEX($OL$1:$PC$19,17,MATCH(JQ$2&amp;JQ$6,INDEX($OL$1:$PC$19,2,)&amp;INDEX($OL$1:$PC$19,6,),0)))+JQ9*SUMPRODUCT($OL$7:$PC$7,$OL$17:$PC$17)-JQ$12*INDEX($OF$1:$OK$19,17,MATCH(JQ13,$OF$1:$OK$1,0))+JQ9*SUMPRODUCT($OL$7:$PC$7,$OL$10:$PC$10)*SUMPRODUCT($OF$10:$OI$10,$OF$17:$OI$17)+SUMPRODUCT($OL$7:$PC$7,$OL$11:$PC$11)*SUMPRODUCT($OF$11:$OI$11,$OF$17:$OI$17),"")</f>
        <v/>
      </c>
      <c r="JR17" s="19" t="str">
        <f t="array" ref="JR17">IF(JR7="1",SUM(JR148:JR150)/3.6-PRODUCT(JR9,INDEX($OL$1:$PC$19,17,MATCH(JR$2&amp;JR$6,INDEX($OL$1:$PC$19,2,)&amp;INDEX($OL$1:$PC$19,6,),0)))+JR9*SUMPRODUCT($OL$7:$PC$7,$OL$17:$PC$17)-JR$12*INDEX($OF$1:$OK$19,17,MATCH(JR13,$OF$1:$OK$1,0))+JR9*SUMPRODUCT($OL$7:$PC$7,$OL$10:$PC$10)*SUMPRODUCT($OF$10:$OI$10,$OF$17:$OI$17)+SUMPRODUCT($OL$7:$PC$7,$OL$11:$PC$11)*SUMPRODUCT($OF$11:$OI$11,$OF$17:$OI$17),"")</f>
        <v/>
      </c>
      <c r="JS17" s="19" t="str">
        <f t="array" ref="JS17">IF(JS7="1",SUM(JS148:JS150)/3.6-PRODUCT(JS9,INDEX($OL$1:$PC$19,17,MATCH(JS$2&amp;JS$6,INDEX($OL$1:$PC$19,2,)&amp;INDEX($OL$1:$PC$19,6,),0)))+JS9*SUMPRODUCT($OL$7:$PC$7,$OL$17:$PC$17)-JS$12*INDEX($OF$1:$OK$19,17,MATCH(JS13,$OF$1:$OK$1,0))+JS9*SUMPRODUCT($OL$7:$PC$7,$OL$10:$PC$10)*SUMPRODUCT($OF$10:$OI$10,$OF$17:$OI$17)+SUMPRODUCT($OL$7:$PC$7,$OL$11:$PC$11)*SUMPRODUCT($OF$11:$OI$11,$OF$17:$OI$17),"")</f>
        <v/>
      </c>
      <c r="JT17" s="19" t="str">
        <f t="array" ref="JT17">IF(JT7="1",SUM(JT148:JT150)/3.6-PRODUCT(JT9,INDEX($OL$1:$PC$19,17,MATCH(JT$2&amp;JT$6,INDEX($OL$1:$PC$19,2,)&amp;INDEX($OL$1:$PC$19,6,),0)))+JT9*SUMPRODUCT($OL$7:$PC$7,$OL$17:$PC$17)-JT$12*INDEX($OF$1:$OK$19,17,MATCH(JT13,$OF$1:$OK$1,0))+JT9*SUMPRODUCT($OL$7:$PC$7,$OL$10:$PC$10)*SUMPRODUCT($OF$10:$OI$10,$OF$17:$OI$17)+SUMPRODUCT($OL$7:$PC$7,$OL$11:$PC$11)*SUMPRODUCT($OF$11:$OI$11,$OF$17:$OI$17),"")</f>
        <v/>
      </c>
      <c r="JU17" s="19" t="str">
        <f t="array" ref="JU17">IF(JU7="1",SUM(JU148:JU150)/3.6-PRODUCT(JU9,INDEX($OL$1:$PC$19,17,MATCH(JU$2&amp;JU$6,INDEX($OL$1:$PC$19,2,)&amp;INDEX($OL$1:$PC$19,6,),0)))+JU9*SUMPRODUCT($OL$7:$PC$7,$OL$17:$PC$17)-JU$12*INDEX($OF$1:$OK$19,17,MATCH(JU13,$OF$1:$OK$1,0))+JU9*SUMPRODUCT($OL$7:$PC$7,$OL$10:$PC$10)*SUMPRODUCT($OF$10:$OI$10,$OF$17:$OI$17)+SUMPRODUCT($OL$7:$PC$7,$OL$11:$PC$11)*SUMPRODUCT($OF$11:$OI$11,$OF$17:$OI$17),"")</f>
        <v/>
      </c>
      <c r="JV17" s="19" t="str">
        <f t="array" ref="JV17">IF(JV7="1",SUM(JV148:JV150)/3.6-PRODUCT(JV9,INDEX($OL$1:$PC$19,17,MATCH(JV$2&amp;JV$6,INDEX($OL$1:$PC$19,2,)&amp;INDEX($OL$1:$PC$19,6,),0)))+JV9*SUMPRODUCT($OL$7:$PC$7,$OL$17:$PC$17)-JV$12*INDEX($OF$1:$OK$19,17,MATCH(JV13,$OF$1:$OK$1,0))+JV9*SUMPRODUCT($OL$7:$PC$7,$OL$10:$PC$10)*SUMPRODUCT($OF$10:$OI$10,$OF$17:$OI$17)+SUMPRODUCT($OL$7:$PC$7,$OL$11:$PC$11)*SUMPRODUCT($OF$11:$OI$11,$OF$17:$OI$17),"")</f>
        <v/>
      </c>
      <c r="JW17" s="19" t="str">
        <f t="array" ref="JW17">IF(JW7="1",SUM(JW148:JW150)/3.6-PRODUCT(JW9,INDEX($OL$1:$PC$19,17,MATCH(JW$2&amp;JW$6,INDEX($OL$1:$PC$19,2,)&amp;INDEX($OL$1:$PC$19,6,),0)))+JW9*SUMPRODUCT($OL$7:$PC$7,$OL$17:$PC$17)-JW$12*INDEX($OF$1:$OK$19,17,MATCH(JW13,$OF$1:$OK$1,0))+JW9*SUMPRODUCT($OL$7:$PC$7,$OL$10:$PC$10)*SUMPRODUCT($OF$10:$OI$10,$OF$17:$OI$17)+SUMPRODUCT($OL$7:$PC$7,$OL$11:$PC$11)*SUMPRODUCT($OF$11:$OI$11,$OF$17:$OI$17),"")</f>
        <v/>
      </c>
      <c r="JX17" s="19" t="str">
        <f t="array" ref="JX17">IF(JX7="1",SUM(JX148:JX150)/3.6-PRODUCT(JX9,INDEX($OL$1:$PC$19,17,MATCH(JX$2&amp;JX$6,INDEX($OL$1:$PC$19,2,)&amp;INDEX($OL$1:$PC$19,6,),0)))+JX9*SUMPRODUCT($OL$7:$PC$7,$OL$17:$PC$17)-JX$12*INDEX($OF$1:$OK$19,17,MATCH(JX13,$OF$1:$OK$1,0))+JX9*SUMPRODUCT($OL$7:$PC$7,$OL$10:$PC$10)*SUMPRODUCT($OF$10:$OI$10,$OF$17:$OI$17)+SUMPRODUCT($OL$7:$PC$7,$OL$11:$PC$11)*SUMPRODUCT($OF$11:$OI$11,$OF$17:$OI$17),"")</f>
        <v/>
      </c>
      <c r="JY17" s="19" t="str">
        <f t="array" ref="JY17">IF(JY7="1",SUM(JY148:JY150)/3.6-PRODUCT(JY9,INDEX($OL$1:$PC$19,17,MATCH(JY$2&amp;JY$6,INDEX($OL$1:$PC$19,2,)&amp;INDEX($OL$1:$PC$19,6,),0)))+JY9*SUMPRODUCT($OL$7:$PC$7,$OL$17:$PC$17)-JY$12*INDEX($OF$1:$OK$19,17,MATCH(JY13,$OF$1:$OK$1,0))+JY9*SUMPRODUCT($OL$7:$PC$7,$OL$10:$PC$10)*SUMPRODUCT($OF$10:$OI$10,$OF$17:$OI$17)+SUMPRODUCT($OL$7:$PC$7,$OL$11:$PC$11)*SUMPRODUCT($OF$11:$OI$11,$OF$17:$OI$17),"")</f>
        <v/>
      </c>
      <c r="JZ17" s="19" t="str">
        <f t="array" ref="JZ17">IF(JZ7="1",SUM(JZ148:JZ150)/3.6-PRODUCT(JZ9,INDEX($OL$1:$PC$19,17,MATCH(JZ$2&amp;JZ$6,INDEX($OL$1:$PC$19,2,)&amp;INDEX($OL$1:$PC$19,6,),0)))+JZ9*SUMPRODUCT($OL$7:$PC$7,$OL$17:$PC$17)-JZ$12*INDEX($OF$1:$OK$19,17,MATCH(JZ13,$OF$1:$OK$1,0))+JZ9*SUMPRODUCT($OL$7:$PC$7,$OL$10:$PC$10)*SUMPRODUCT($OF$10:$OI$10,$OF$17:$OI$17)+SUMPRODUCT($OL$7:$PC$7,$OL$11:$PC$11)*SUMPRODUCT($OF$11:$OI$11,$OF$17:$OI$17),"")</f>
        <v/>
      </c>
      <c r="KA17" s="19" t="str">
        <f t="array" ref="KA17">IF(KA7="1",SUM(KA148:KA150)/3.6-PRODUCT(KA9,INDEX($OL$1:$PC$19,17,MATCH(KA$2&amp;KA$6,INDEX($OL$1:$PC$19,2,)&amp;INDEX($OL$1:$PC$19,6,),0)))+KA9*SUMPRODUCT($OL$7:$PC$7,$OL$17:$PC$17)-KA$12*INDEX($OF$1:$OK$19,17,MATCH(KA13,$OF$1:$OK$1,0))+KA9*SUMPRODUCT($OL$7:$PC$7,$OL$10:$PC$10)*SUMPRODUCT($OF$10:$OI$10,$OF$17:$OI$17)+SUMPRODUCT($OL$7:$PC$7,$OL$11:$PC$11)*SUMPRODUCT($OF$11:$OI$11,$OF$17:$OI$17),"")</f>
        <v/>
      </c>
      <c r="KB17" s="19" t="str">
        <f t="array" ref="KB17">IF(KB7="1",SUM(KB148:KB150)/3.6-PRODUCT(KB9,INDEX($OL$1:$PC$19,17,MATCH(KB$2&amp;KB$6,INDEX($OL$1:$PC$19,2,)&amp;INDEX($OL$1:$PC$19,6,),0)))+KB9*SUMPRODUCT($OL$7:$PC$7,$OL$17:$PC$17)-KB$12*INDEX($OF$1:$OK$19,17,MATCH(KB13,$OF$1:$OK$1,0))+KB9*SUMPRODUCT($OL$7:$PC$7,$OL$10:$PC$10)*SUMPRODUCT($OF$10:$OI$10,$OF$17:$OI$17)+SUMPRODUCT($OL$7:$PC$7,$OL$11:$PC$11)*SUMPRODUCT($OF$11:$OI$11,$OF$17:$OI$17),"")</f>
        <v/>
      </c>
      <c r="KC17" s="19" t="str">
        <f t="array" ref="KC17">IF(KC7="1",SUM(KC148:KC150)/3.6-PRODUCT(KC9,INDEX($OL$1:$PC$19,17,MATCH(KC$2&amp;KC$6,INDEX($OL$1:$PC$19,2,)&amp;INDEX($OL$1:$PC$19,6,),0)))+KC9*SUMPRODUCT($OL$7:$PC$7,$OL$17:$PC$17)-KC$12*INDEX($OF$1:$OK$19,17,MATCH(KC13,$OF$1:$OK$1,0))+KC9*SUMPRODUCT($OL$7:$PC$7,$OL$10:$PC$10)*SUMPRODUCT($OF$10:$OI$10,$OF$17:$OI$17)+SUMPRODUCT($OL$7:$PC$7,$OL$11:$PC$11)*SUMPRODUCT($OF$11:$OI$11,$OF$17:$OI$17),"")</f>
        <v/>
      </c>
      <c r="KD17" s="19" t="str">
        <f t="array" ref="KD17">IF(KD7="1",SUM(KD148:KD150)/3.6-PRODUCT(KD9,INDEX($OL$1:$PC$19,17,MATCH(KD$2&amp;KD$6,INDEX($OL$1:$PC$19,2,)&amp;INDEX($OL$1:$PC$19,6,),0)))+KD9*SUMPRODUCT($OL$7:$PC$7,$OL$17:$PC$17)-KD$12*INDEX($OF$1:$OK$19,17,MATCH(KD13,$OF$1:$OK$1,0))+KD9*SUMPRODUCT($OL$7:$PC$7,$OL$10:$PC$10)*SUMPRODUCT($OF$10:$OI$10,$OF$17:$OI$17)+SUMPRODUCT($OL$7:$PC$7,$OL$11:$PC$11)*SUMPRODUCT($OF$11:$OI$11,$OF$17:$OI$17),"")</f>
        <v/>
      </c>
      <c r="KE17" s="19" t="str">
        <f t="array" ref="KE17">IF(KE7="1",SUM(KE148:KE150)/3.6-PRODUCT(KE9,INDEX($OL$1:$PC$19,17,MATCH(KE$2&amp;KE$6,INDEX($OL$1:$PC$19,2,)&amp;INDEX($OL$1:$PC$19,6,),0)))+KE9*SUMPRODUCT($OL$7:$PC$7,$OL$17:$PC$17)-KE$12*INDEX($OF$1:$OK$19,17,MATCH(KE13,$OF$1:$OK$1,0))+KE9*SUMPRODUCT($OL$7:$PC$7,$OL$10:$PC$10)*SUMPRODUCT($OF$10:$OI$10,$OF$17:$OI$17)+SUMPRODUCT($OL$7:$PC$7,$OL$11:$PC$11)*SUMPRODUCT($OF$11:$OI$11,$OF$17:$OI$17),"")</f>
        <v/>
      </c>
      <c r="KF17" s="19" t="str">
        <f t="array" ref="KF17">IF(KF7="1",SUM(KF148:KF150)/3.6-PRODUCT(KF9,INDEX($OL$1:$PC$19,17,MATCH(KF$2&amp;KF$6,INDEX($OL$1:$PC$19,2,)&amp;INDEX($OL$1:$PC$19,6,),0)))+KF9*SUMPRODUCT($OL$7:$PC$7,$OL$17:$PC$17)-KF$12*INDEX($OF$1:$OK$19,17,MATCH(KF13,$OF$1:$OK$1,0))+KF9*SUMPRODUCT($OL$7:$PC$7,$OL$10:$PC$10)*SUMPRODUCT($OF$10:$OI$10,$OF$17:$OI$17)+SUMPRODUCT($OL$7:$PC$7,$OL$11:$PC$11)*SUMPRODUCT($OF$11:$OI$11,$OF$17:$OI$17),"")</f>
        <v/>
      </c>
      <c r="KG17" s="19" t="str">
        <f t="array" ref="KG17">IF(KG7="1",SUM(KG148:KG150)/3.6-PRODUCT(KG9,INDEX($OL$1:$PC$19,17,MATCH(KG$2&amp;KG$6,INDEX($OL$1:$PC$19,2,)&amp;INDEX($OL$1:$PC$19,6,),0)))+KG9*SUMPRODUCT($OL$7:$PC$7,$OL$17:$PC$17)-KG$12*INDEX($OF$1:$OK$19,17,MATCH(KG13,$OF$1:$OK$1,0))+KG9*SUMPRODUCT($OL$7:$PC$7,$OL$10:$PC$10)*SUMPRODUCT($OF$10:$OI$10,$OF$17:$OI$17)+SUMPRODUCT($OL$7:$PC$7,$OL$11:$PC$11)*SUMPRODUCT($OF$11:$OI$11,$OF$17:$OI$17),"")</f>
        <v/>
      </c>
      <c r="KH17" s="19" t="str">
        <f t="array" ref="KH17">IF(KH7="1",SUM(KH148:KH150)/3.6-PRODUCT(KH9,INDEX($OL$1:$PC$19,17,MATCH(KH$2&amp;KH$6,INDEX($OL$1:$PC$19,2,)&amp;INDEX($OL$1:$PC$19,6,),0)))+KH9*SUMPRODUCT($OL$7:$PC$7,$OL$17:$PC$17)-KH$12*INDEX($OF$1:$OK$19,17,MATCH(KH13,$OF$1:$OK$1,0))+KH9*SUMPRODUCT($OL$7:$PC$7,$OL$10:$PC$10)*SUMPRODUCT($OF$10:$OI$10,$OF$17:$OI$17)+SUMPRODUCT($OL$7:$PC$7,$OL$11:$PC$11)*SUMPRODUCT($OF$11:$OI$11,$OF$17:$OI$17),"")</f>
        <v/>
      </c>
      <c r="KI17" s="19" t="str">
        <f t="array" ref="KI17">IF(KI7="1",SUM(KI148:KI150)/3.6-PRODUCT(KI9,INDEX($OL$1:$PC$19,17,MATCH(KI$2&amp;KI$6,INDEX($OL$1:$PC$19,2,)&amp;INDEX($OL$1:$PC$19,6,),0)))+KI9*SUMPRODUCT($OL$7:$PC$7,$OL$17:$PC$17)-KI$12*INDEX($OF$1:$OK$19,17,MATCH(KI13,$OF$1:$OK$1,0))+KI9*SUMPRODUCT($OL$7:$PC$7,$OL$10:$PC$10)*SUMPRODUCT($OF$10:$OI$10,$OF$17:$OI$17)+SUMPRODUCT($OL$7:$PC$7,$OL$11:$PC$11)*SUMPRODUCT($OF$11:$OI$11,$OF$17:$OI$17),"")</f>
        <v/>
      </c>
      <c r="KJ17" s="19" t="str">
        <f t="array" ref="KJ17">IF(KJ7="1",SUM(KJ148:KJ150)/3.6-PRODUCT(KJ9,INDEX($OL$1:$PC$19,17,MATCH(KJ$2&amp;KJ$6,INDEX($OL$1:$PC$19,2,)&amp;INDEX($OL$1:$PC$19,6,),0)))+KJ9*SUMPRODUCT($OL$7:$PC$7,$OL$17:$PC$17)-KJ$12*INDEX($OF$1:$OK$19,17,MATCH(KJ13,$OF$1:$OK$1,0))+KJ9*SUMPRODUCT($OL$7:$PC$7,$OL$10:$PC$10)*SUMPRODUCT($OF$10:$OI$10,$OF$17:$OI$17)+SUMPRODUCT($OL$7:$PC$7,$OL$11:$PC$11)*SUMPRODUCT($OF$11:$OI$11,$OF$17:$OI$17),"")</f>
        <v/>
      </c>
      <c r="KK17" s="19" t="str">
        <f t="array" ref="KK17">IF(KK7="1",SUM(KK148:KK150)/3.6-PRODUCT(KK9,INDEX($OL$1:$PC$19,17,MATCH(KK$2&amp;KK$6,INDEX($OL$1:$PC$19,2,)&amp;INDEX($OL$1:$PC$19,6,),0)))+KK9*SUMPRODUCT($OL$7:$PC$7,$OL$17:$PC$17)-KK$12*INDEX($OF$1:$OK$19,17,MATCH(KK13,$OF$1:$OK$1,0))+KK9*SUMPRODUCT($OL$7:$PC$7,$OL$10:$PC$10)*SUMPRODUCT($OF$10:$OI$10,$OF$17:$OI$17)+SUMPRODUCT($OL$7:$PC$7,$OL$11:$PC$11)*SUMPRODUCT($OF$11:$OI$11,$OF$17:$OI$17),"")</f>
        <v/>
      </c>
      <c r="KL17" s="19" t="str">
        <f t="array" ref="KL17">IF(KL7="1",SUM(KL148:KL150)/3.6-PRODUCT(KL9,INDEX($OL$1:$PC$19,17,MATCH(KL$2&amp;KL$6,INDEX($OL$1:$PC$19,2,)&amp;INDEX($OL$1:$PC$19,6,),0)))+KL9*SUMPRODUCT($OL$7:$PC$7,$OL$17:$PC$17)-KL$12*INDEX($OF$1:$OK$19,17,MATCH(KL13,$OF$1:$OK$1,0))+KL9*SUMPRODUCT($OL$7:$PC$7,$OL$10:$PC$10)*SUMPRODUCT($OF$10:$OI$10,$OF$17:$OI$17)+SUMPRODUCT($OL$7:$PC$7,$OL$11:$PC$11)*SUMPRODUCT($OF$11:$OI$11,$OF$17:$OI$17),"")</f>
        <v/>
      </c>
      <c r="KM17" s="19" t="str">
        <f t="array" ref="KM17">IF(KM7="1",SUM(KM148:KM150)/3.6-PRODUCT(KM9,INDEX($OL$1:$PC$19,17,MATCH(KM$2&amp;KM$6,INDEX($OL$1:$PC$19,2,)&amp;INDEX($OL$1:$PC$19,6,),0)))+KM9*SUMPRODUCT($OL$7:$PC$7,$OL$17:$PC$17)-KM$12*INDEX($OF$1:$OK$19,17,MATCH(KM13,$OF$1:$OK$1,0))+KM9*SUMPRODUCT($OL$7:$PC$7,$OL$10:$PC$10)*SUMPRODUCT($OF$10:$OI$10,$OF$17:$OI$17)+SUMPRODUCT($OL$7:$PC$7,$OL$11:$PC$11)*SUMPRODUCT($OF$11:$OI$11,$OF$17:$OI$17),"")</f>
        <v/>
      </c>
      <c r="KN17" s="19" t="str">
        <f t="array" ref="KN17">IF(KN7="1",SUM(KN148:KN150)/3.6-PRODUCT(KN9,INDEX($OL$1:$PC$19,17,MATCH(KN$2&amp;KN$6,INDEX($OL$1:$PC$19,2,)&amp;INDEX($OL$1:$PC$19,6,),0)))+KN9*SUMPRODUCT($OL$7:$PC$7,$OL$17:$PC$17)-KN$12*INDEX($OF$1:$OK$19,17,MATCH(KN13,$OF$1:$OK$1,0))+KN9*SUMPRODUCT($OL$7:$PC$7,$OL$10:$PC$10)*SUMPRODUCT($OF$10:$OI$10,$OF$17:$OI$17)+SUMPRODUCT($OL$7:$PC$7,$OL$11:$PC$11)*SUMPRODUCT($OF$11:$OI$11,$OF$17:$OI$17),"")</f>
        <v/>
      </c>
      <c r="KO17" s="19" t="str">
        <f t="array" ref="KO17">IF(KO7="1",SUM(KO148:KO150)/3.6-PRODUCT(KO9,INDEX($OL$1:$PC$19,17,MATCH(KO$2&amp;KO$6,INDEX($OL$1:$PC$19,2,)&amp;INDEX($OL$1:$PC$19,6,),0)))+KO9*SUMPRODUCT($OL$7:$PC$7,$OL$17:$PC$17)-KO$12*INDEX($OF$1:$OK$19,17,MATCH(KO13,$OF$1:$OK$1,0))+KO9*SUMPRODUCT($OL$7:$PC$7,$OL$10:$PC$10)*SUMPRODUCT($OF$10:$OI$10,$OF$17:$OI$17)+SUMPRODUCT($OL$7:$PC$7,$OL$11:$PC$11)*SUMPRODUCT($OF$11:$OI$11,$OF$17:$OI$17),"")</f>
        <v/>
      </c>
      <c r="KP17" s="19" t="str">
        <f t="array" ref="KP17">IF(KP7="1",SUM(KP148:KP150)/3.6-PRODUCT(KP9,INDEX($OL$1:$PC$19,17,MATCH(KP$2&amp;KP$6,INDEX($OL$1:$PC$19,2,)&amp;INDEX($OL$1:$PC$19,6,),0)))+KP9*SUMPRODUCT($OL$7:$PC$7,$OL$17:$PC$17)-KP$12*INDEX($OF$1:$OK$19,17,MATCH(KP13,$OF$1:$OK$1,0))+KP9*SUMPRODUCT($OL$7:$PC$7,$OL$10:$PC$10)*SUMPRODUCT($OF$10:$OI$10,$OF$17:$OI$17)+SUMPRODUCT($OL$7:$PC$7,$OL$11:$PC$11)*SUMPRODUCT($OF$11:$OI$11,$OF$17:$OI$17),"")</f>
        <v/>
      </c>
      <c r="KQ17" s="19" t="str">
        <f t="array" ref="KQ17">IF(KQ7="1",SUM(KQ148:KQ150)/3.6-PRODUCT(KQ9,INDEX($OL$1:$PC$19,17,MATCH(KQ$2&amp;KQ$6,INDEX($OL$1:$PC$19,2,)&amp;INDEX($OL$1:$PC$19,6,),0)))+KQ9*SUMPRODUCT($OL$7:$PC$7,$OL$17:$PC$17)-KQ$12*INDEX($OF$1:$OK$19,17,MATCH(KQ13,$OF$1:$OK$1,0))+KQ9*SUMPRODUCT($OL$7:$PC$7,$OL$10:$PC$10)*SUMPRODUCT($OF$10:$OI$10,$OF$17:$OI$17)+SUMPRODUCT($OL$7:$PC$7,$OL$11:$PC$11)*SUMPRODUCT($OF$11:$OI$11,$OF$17:$OI$17),"")</f>
        <v/>
      </c>
      <c r="KR17" s="19" t="str">
        <f t="array" ref="KR17">IF(KR7="1",SUM(KR148:KR150)/3.6-PRODUCT(KR9,INDEX($OL$1:$PC$19,17,MATCH(KR$2&amp;KR$6,INDEX($OL$1:$PC$19,2,)&amp;INDEX($OL$1:$PC$19,6,),0)))+KR9*SUMPRODUCT($OL$7:$PC$7,$OL$17:$PC$17)-KR$12*INDEX($OF$1:$OK$19,17,MATCH(KR13,$OF$1:$OK$1,0))+KR9*SUMPRODUCT($OL$7:$PC$7,$OL$10:$PC$10)*SUMPRODUCT($OF$10:$OI$10,$OF$17:$OI$17)+SUMPRODUCT($OL$7:$PC$7,$OL$11:$PC$11)*SUMPRODUCT($OF$11:$OI$11,$OF$17:$OI$17),"")</f>
        <v/>
      </c>
      <c r="KS17" s="19" t="str">
        <f t="array" ref="KS17">IF(KS7="1",SUM(KS148:KS150)/3.6-PRODUCT(KS9,INDEX($OL$1:$PC$19,17,MATCH(KS$2&amp;KS$6,INDEX($OL$1:$PC$19,2,)&amp;INDEX($OL$1:$PC$19,6,),0)))+KS9*SUMPRODUCT($OL$7:$PC$7,$OL$17:$PC$17)-KS$12*INDEX($OF$1:$OK$19,17,MATCH(KS13,$OF$1:$OK$1,0))+KS9*SUMPRODUCT($OL$7:$PC$7,$OL$10:$PC$10)*SUMPRODUCT($OF$10:$OI$10,$OF$17:$OI$17)+SUMPRODUCT($OL$7:$PC$7,$OL$11:$PC$11)*SUMPRODUCT($OF$11:$OI$11,$OF$17:$OI$17),"")</f>
        <v/>
      </c>
      <c r="KT17" s="19" t="str">
        <f t="array" ref="KT17">IF(KT7="1",SUM(KT148:KT150)/3.6-PRODUCT(KT9,INDEX($OL$1:$PC$19,17,MATCH(KT$2&amp;KT$6,INDEX($OL$1:$PC$19,2,)&amp;INDEX($OL$1:$PC$19,6,),0)))+KT9*SUMPRODUCT($OL$7:$PC$7,$OL$17:$PC$17)-KT$12*INDEX($OF$1:$OK$19,17,MATCH(KT13,$OF$1:$OK$1,0))+KT9*SUMPRODUCT($OL$7:$PC$7,$OL$10:$PC$10)*SUMPRODUCT($OF$10:$OI$10,$OF$17:$OI$17)+SUMPRODUCT($OL$7:$PC$7,$OL$11:$PC$11)*SUMPRODUCT($OF$11:$OI$11,$OF$17:$OI$17),"")</f>
        <v/>
      </c>
      <c r="KU17" s="19" t="str">
        <f t="array" ref="KU17">IF(KU7="1",SUM(KU148:KU150)/3.6-PRODUCT(KU9,INDEX($OL$1:$PC$19,17,MATCH(KU$2&amp;KU$6,INDEX($OL$1:$PC$19,2,)&amp;INDEX($OL$1:$PC$19,6,),0)))+KU9*SUMPRODUCT($OL$7:$PC$7,$OL$17:$PC$17)-KU$12*INDEX($OF$1:$OK$19,17,MATCH(KU13,$OF$1:$OK$1,0))+KU9*SUMPRODUCT($OL$7:$PC$7,$OL$10:$PC$10)*SUMPRODUCT($OF$10:$OI$10,$OF$17:$OI$17)+SUMPRODUCT($OL$7:$PC$7,$OL$11:$PC$11)*SUMPRODUCT($OF$11:$OI$11,$OF$17:$OI$17),"")</f>
        <v/>
      </c>
      <c r="KV17" s="19" t="str">
        <f t="array" ref="KV17">IF(KV7="1",SUM(KV148:KV150)/3.6-PRODUCT(KV9,INDEX($OL$1:$PC$19,17,MATCH(KV$2&amp;KV$6,INDEX($OL$1:$PC$19,2,)&amp;INDEX($OL$1:$PC$19,6,),0)))+KV9*SUMPRODUCT($OL$7:$PC$7,$OL$17:$PC$17)-KV$12*INDEX($OF$1:$OK$19,17,MATCH(KV13,$OF$1:$OK$1,0))+KV9*SUMPRODUCT($OL$7:$PC$7,$OL$10:$PC$10)*SUMPRODUCT($OF$10:$OI$10,$OF$17:$OI$17)+SUMPRODUCT($OL$7:$PC$7,$OL$11:$PC$11)*SUMPRODUCT($OF$11:$OI$11,$OF$17:$OI$17),"")</f>
        <v/>
      </c>
      <c r="KW17" s="19" t="str">
        <f t="array" ref="KW17">IF(KW7="1",SUM(KW148:KW150)/3.6-PRODUCT(KW9,INDEX($OL$1:$PC$19,17,MATCH(KW$2&amp;KW$6,INDEX($OL$1:$PC$19,2,)&amp;INDEX($OL$1:$PC$19,6,),0)))+KW9*SUMPRODUCT($OL$7:$PC$7,$OL$17:$PC$17)-KW$12*INDEX($OF$1:$OK$19,17,MATCH(KW13,$OF$1:$OK$1,0))+KW9*SUMPRODUCT($OL$7:$PC$7,$OL$10:$PC$10)*SUMPRODUCT($OF$10:$OI$10,$OF$17:$OI$17)+SUMPRODUCT($OL$7:$PC$7,$OL$11:$PC$11)*SUMPRODUCT($OF$11:$OI$11,$OF$17:$OI$17),"")</f>
        <v/>
      </c>
      <c r="KX17" s="19" t="str">
        <f t="array" ref="KX17">IF(KX7="1",SUM(KX148:KX150)/3.6-PRODUCT(KX9,INDEX($OL$1:$PC$19,17,MATCH(KX$2&amp;KX$6,INDEX($OL$1:$PC$19,2,)&amp;INDEX($OL$1:$PC$19,6,),0)))+KX9*SUMPRODUCT($OL$7:$PC$7,$OL$17:$PC$17)-KX$12*INDEX($OF$1:$OK$19,17,MATCH(KX13,$OF$1:$OK$1,0))+KX9*SUMPRODUCT($OL$7:$PC$7,$OL$10:$PC$10)*SUMPRODUCT($OF$10:$OI$10,$OF$17:$OI$17)+SUMPRODUCT($OL$7:$PC$7,$OL$11:$PC$11)*SUMPRODUCT($OF$11:$OI$11,$OF$17:$OI$17),"")</f>
        <v/>
      </c>
      <c r="KY17" s="19" t="str">
        <f t="array" ref="KY17">IF(KY7="1",SUM(KY148:KY150)/3.6-PRODUCT(KY9,INDEX($OL$1:$PC$19,17,MATCH(KY$2&amp;KY$6,INDEX($OL$1:$PC$19,2,)&amp;INDEX($OL$1:$PC$19,6,),0)))+KY9*SUMPRODUCT($OL$7:$PC$7,$OL$17:$PC$17)-KY$12*INDEX($OF$1:$OK$19,17,MATCH(KY13,$OF$1:$OK$1,0))+KY9*SUMPRODUCT($OL$7:$PC$7,$OL$10:$PC$10)*SUMPRODUCT($OF$10:$OI$10,$OF$17:$OI$17)+SUMPRODUCT($OL$7:$PC$7,$OL$11:$PC$11)*SUMPRODUCT($OF$11:$OI$11,$OF$17:$OI$17),"")</f>
        <v/>
      </c>
      <c r="KZ17" s="19" t="str">
        <f t="array" ref="KZ17">IF(KZ7="1",SUM(KZ148:KZ150)/3.6-PRODUCT(KZ9,INDEX($OL$1:$PC$19,17,MATCH(KZ$2&amp;KZ$6,INDEX($OL$1:$PC$19,2,)&amp;INDEX($OL$1:$PC$19,6,),0)))+KZ9*SUMPRODUCT($OL$7:$PC$7,$OL$17:$PC$17)-KZ$12*INDEX($OF$1:$OK$19,17,MATCH(KZ13,$OF$1:$OK$1,0))+KZ9*SUMPRODUCT($OL$7:$PC$7,$OL$10:$PC$10)*SUMPRODUCT($OF$10:$OI$10,$OF$17:$OI$17)+SUMPRODUCT($OL$7:$PC$7,$OL$11:$PC$11)*SUMPRODUCT($OF$11:$OI$11,$OF$17:$OI$17),"")</f>
        <v/>
      </c>
      <c r="LA17" s="19" t="str">
        <f t="array" ref="LA17">IF(LA7="1",SUM(LA148:LA150)/3.6-PRODUCT(LA9,INDEX($OL$1:$PC$19,17,MATCH(LA$2&amp;LA$6,INDEX($OL$1:$PC$19,2,)&amp;INDEX($OL$1:$PC$19,6,),0)))+LA9*SUMPRODUCT($OL$7:$PC$7,$OL$17:$PC$17)-LA$12*INDEX($OF$1:$OK$19,17,MATCH(LA13,$OF$1:$OK$1,0))+LA9*SUMPRODUCT($OL$7:$PC$7,$OL$10:$PC$10)*SUMPRODUCT($OF$10:$OI$10,$OF$17:$OI$17)+SUMPRODUCT($OL$7:$PC$7,$OL$11:$PC$11)*SUMPRODUCT($OF$11:$OI$11,$OF$17:$OI$17),"")</f>
        <v/>
      </c>
      <c r="LB17" s="19" t="str">
        <f t="array" ref="LB17">IF(LB7="1",SUM(LB148:LB150)/3.6-PRODUCT(LB9,INDEX($OL$1:$PC$19,17,MATCH(LB$2&amp;LB$6,INDEX($OL$1:$PC$19,2,)&amp;INDEX($OL$1:$PC$19,6,),0)))+LB9*SUMPRODUCT($OL$7:$PC$7,$OL$17:$PC$17)-LB$12*INDEX($OF$1:$OK$19,17,MATCH(LB13,$OF$1:$OK$1,0))+LB9*SUMPRODUCT($OL$7:$PC$7,$OL$10:$PC$10)*SUMPRODUCT($OF$10:$OI$10,$OF$17:$OI$17)+SUMPRODUCT($OL$7:$PC$7,$OL$11:$PC$11)*SUMPRODUCT($OF$11:$OI$11,$OF$17:$OI$17),"")</f>
        <v/>
      </c>
      <c r="LC17" s="19" t="str">
        <f t="array" ref="LC17">IF(LC7="1",SUM(LC148:LC150)/3.6-PRODUCT(LC9,INDEX($OL$1:$PC$19,17,MATCH(LC$2&amp;LC$6,INDEX($OL$1:$PC$19,2,)&amp;INDEX($OL$1:$PC$19,6,),0)))+LC9*SUMPRODUCT($OL$7:$PC$7,$OL$17:$PC$17)-LC$12*INDEX($OF$1:$OK$19,17,MATCH(LC13,$OF$1:$OK$1,0))+LC9*SUMPRODUCT($OL$7:$PC$7,$OL$10:$PC$10)*SUMPRODUCT($OF$10:$OI$10,$OF$17:$OI$17)+SUMPRODUCT($OL$7:$PC$7,$OL$11:$PC$11)*SUMPRODUCT($OF$11:$OI$11,$OF$17:$OI$17),"")</f>
        <v/>
      </c>
      <c r="LD17" s="19" t="str">
        <f t="array" ref="LD17">IF(LD7="1",SUM(LD148:LD150)/3.6-PRODUCT(LD9,INDEX($OL$1:$PC$19,17,MATCH(LD$2&amp;LD$6,INDEX($OL$1:$PC$19,2,)&amp;INDEX($OL$1:$PC$19,6,),0)))+LD9*SUMPRODUCT($OL$7:$PC$7,$OL$17:$PC$17)-LD$12*INDEX($OF$1:$OK$19,17,MATCH(LD13,$OF$1:$OK$1,0))+LD9*SUMPRODUCT($OL$7:$PC$7,$OL$10:$PC$10)*SUMPRODUCT($OF$10:$OI$10,$OF$17:$OI$17)+SUMPRODUCT($OL$7:$PC$7,$OL$11:$PC$11)*SUMPRODUCT($OF$11:$OI$11,$OF$17:$OI$17),"")</f>
        <v/>
      </c>
      <c r="LE17" s="19" t="str">
        <f t="array" ref="LE17">IF(LE7="1",SUM(LE148:LE150)/3.6-PRODUCT(LE9,INDEX($OL$1:$PC$19,17,MATCH(LE$2&amp;LE$6,INDEX($OL$1:$PC$19,2,)&amp;INDEX($OL$1:$PC$19,6,),0)))+LE9*SUMPRODUCT($OL$7:$PC$7,$OL$17:$PC$17)-LE$12*INDEX($OF$1:$OK$19,17,MATCH(LE13,$OF$1:$OK$1,0))+LE9*SUMPRODUCT($OL$7:$PC$7,$OL$10:$PC$10)*SUMPRODUCT($OF$10:$OI$10,$OF$17:$OI$17)+SUMPRODUCT($OL$7:$PC$7,$OL$11:$PC$11)*SUMPRODUCT($OF$11:$OI$11,$OF$17:$OI$17),"")</f>
        <v/>
      </c>
      <c r="LF17" s="19" t="str">
        <f t="array" ref="LF17">IF(LF7="1",SUM(LF148:LF150)/3.6-PRODUCT(LF9,INDEX($OL$1:$PC$19,17,MATCH(LF$2&amp;LF$6,INDEX($OL$1:$PC$19,2,)&amp;INDEX($OL$1:$PC$19,6,),0)))+LF9*SUMPRODUCT($OL$7:$PC$7,$OL$17:$PC$17)-LF$12*INDEX($OF$1:$OK$19,17,MATCH(LF13,$OF$1:$OK$1,0))+LF9*SUMPRODUCT($OL$7:$PC$7,$OL$10:$PC$10)*SUMPRODUCT($OF$10:$OI$10,$OF$17:$OI$17)+SUMPRODUCT($OL$7:$PC$7,$OL$11:$PC$11)*SUMPRODUCT($OF$11:$OI$11,$OF$17:$OI$17),"")</f>
        <v/>
      </c>
      <c r="LG17" s="19" t="str">
        <f t="array" ref="LG17">IF(LG7="1",SUM(LG148:LG150)/3.6-PRODUCT(LG9,INDEX($OL$1:$PC$19,17,MATCH(LG$2&amp;LG$6,INDEX($OL$1:$PC$19,2,)&amp;INDEX($OL$1:$PC$19,6,),0)))+LG9*SUMPRODUCT($OL$7:$PC$7,$OL$17:$PC$17)-LG$12*INDEX($OF$1:$OK$19,17,MATCH(LG13,$OF$1:$OK$1,0))+LG9*SUMPRODUCT($OL$7:$PC$7,$OL$10:$PC$10)*SUMPRODUCT($OF$10:$OI$10,$OF$17:$OI$17)+SUMPRODUCT($OL$7:$PC$7,$OL$11:$PC$11)*SUMPRODUCT($OF$11:$OI$11,$OF$17:$OI$17),"")</f>
        <v/>
      </c>
      <c r="LH17" s="19" t="str">
        <f t="array" ref="LH17">IF(LH7="1",SUM(LH148:LH150)/3.6-PRODUCT(LH9,INDEX($OL$1:$PC$19,17,MATCH(LH$2&amp;LH$6,INDEX($OL$1:$PC$19,2,)&amp;INDEX($OL$1:$PC$19,6,),0)))+LH9*SUMPRODUCT($OL$7:$PC$7,$OL$17:$PC$17)-LH$12*INDEX($OF$1:$OK$19,17,MATCH(LH13,$OF$1:$OK$1,0))+LH9*SUMPRODUCT($OL$7:$PC$7,$OL$10:$PC$10)*SUMPRODUCT($OF$10:$OI$10,$OF$17:$OI$17)+SUMPRODUCT($OL$7:$PC$7,$OL$11:$PC$11)*SUMPRODUCT($OF$11:$OI$11,$OF$17:$OI$17),"")</f>
        <v/>
      </c>
      <c r="LI17" s="19">
        <f t="array" ref="LI17">IF(LI7="1",SUM(LI148:LI150)/3.6-PRODUCT(LI9,INDEX($OL$1:$PC$19,17,MATCH(LI$2&amp;LI$6,INDEX($OL$1:$PC$19,2,)&amp;INDEX($OL$1:$PC$19,6,),0)))+LI9*SUMPRODUCT($OL$7:$PC$7,$OL$17:$PC$17)-LI$12*INDEX($OF$1:$OK$19,17,MATCH(LI13,$OF$1:$OK$1,0))+LI9*SUMPRODUCT($OL$7:$PC$7,$OL$10:$PC$10)*SUMPRODUCT($OF$10:$OI$10,$OF$17:$OI$17)+SUMPRODUCT($OL$7:$PC$7,$OL$11:$PC$11)*SUMPRODUCT($OF$11:$OI$11,$OF$17:$OI$17),"")</f>
        <v>2982.5380195812854</v>
      </c>
      <c r="LJ17" s="19" t="str">
        <f t="array" ref="LJ17">IF(LJ7="1",SUM(LJ148:LJ150)/3.6-PRODUCT(LJ9,INDEX($OL$1:$PC$19,17,MATCH(LJ$2&amp;LJ$6,INDEX($OL$1:$PC$19,2,)&amp;INDEX($OL$1:$PC$19,6,),0)))+LJ9*SUMPRODUCT($OL$7:$PC$7,$OL$17:$PC$17)-LJ$12*INDEX($OF$1:$OK$19,17,MATCH(LJ13,$OF$1:$OK$1,0))+LJ9*SUMPRODUCT($OL$7:$PC$7,$OL$10:$PC$10)*SUMPRODUCT($OF$10:$OI$10,$OF$17:$OI$17)+SUMPRODUCT($OL$7:$PC$7,$OL$11:$PC$11)*SUMPRODUCT($OF$11:$OI$11,$OF$17:$OI$17),"")</f>
        <v/>
      </c>
      <c r="LK17" s="19" t="str">
        <f t="array" ref="LK17">IF(LK7="1",SUM(LK148:LK150)/3.6-PRODUCT(LK9,INDEX($OL$1:$PC$19,17,MATCH(LK$2&amp;LK$6,INDEX($OL$1:$PC$19,2,)&amp;INDEX($OL$1:$PC$19,6,),0)))+LK9*SUMPRODUCT($OL$7:$PC$7,$OL$17:$PC$17)-LK$12*INDEX($OF$1:$OK$19,17,MATCH(LK13,$OF$1:$OK$1,0))+LK9*SUMPRODUCT($OL$7:$PC$7,$OL$10:$PC$10)*SUMPRODUCT($OF$10:$OI$10,$OF$17:$OI$17)+SUMPRODUCT($OL$7:$PC$7,$OL$11:$PC$11)*SUMPRODUCT($OF$11:$OI$11,$OF$17:$OI$17),"")</f>
        <v/>
      </c>
      <c r="LL17" s="19" t="str">
        <f t="array" ref="LL17">IF(LL7="1",SUM(LL148:LL150)/3.6-PRODUCT(LL9,INDEX($OL$1:$PC$19,17,MATCH(LL$2&amp;LL$6,INDEX($OL$1:$PC$19,2,)&amp;INDEX($OL$1:$PC$19,6,),0)))+LL9*SUMPRODUCT($OL$7:$PC$7,$OL$17:$PC$17)-LL$12*INDEX($OF$1:$OK$19,17,MATCH(LL13,$OF$1:$OK$1,0))+LL9*SUMPRODUCT($OL$7:$PC$7,$OL$10:$PC$10)*SUMPRODUCT($OF$10:$OI$10,$OF$17:$OI$17)+SUMPRODUCT($OL$7:$PC$7,$OL$11:$PC$11)*SUMPRODUCT($OF$11:$OI$11,$OF$17:$OI$17),"")</f>
        <v/>
      </c>
      <c r="LM17" s="19" t="str">
        <f t="array" ref="LM17">IF(LM7="1",SUM(LM148:LM150)/3.6-PRODUCT(LM9,INDEX($OL$1:$PC$19,17,MATCH(LM$2&amp;LM$6,INDEX($OL$1:$PC$19,2,)&amp;INDEX($OL$1:$PC$19,6,),0)))+LM9*SUMPRODUCT($OL$7:$PC$7,$OL$17:$PC$17)-LM$12*INDEX($OF$1:$OK$19,17,MATCH(LM13,$OF$1:$OK$1,0))+LM9*SUMPRODUCT($OL$7:$PC$7,$OL$10:$PC$10)*SUMPRODUCT($OF$10:$OI$10,$OF$17:$OI$17)+SUMPRODUCT($OL$7:$PC$7,$OL$11:$PC$11)*SUMPRODUCT($OF$11:$OI$11,$OF$17:$OI$17),"")</f>
        <v/>
      </c>
      <c r="LN17" s="19" t="str">
        <f t="array" ref="LN17">IF(LN7="1",SUM(LN148:LN150)/3.6-PRODUCT(LN9,INDEX($OL$1:$PC$19,17,MATCH(LN$2&amp;LN$6,INDEX($OL$1:$PC$19,2,)&amp;INDEX($OL$1:$PC$19,6,),0)))+LN9*SUMPRODUCT($OL$7:$PC$7,$OL$17:$PC$17)-LN$12*INDEX($OF$1:$OK$19,17,MATCH(LN13,$OF$1:$OK$1,0))+LN9*SUMPRODUCT($OL$7:$PC$7,$OL$10:$PC$10)*SUMPRODUCT($OF$10:$OI$10,$OF$17:$OI$17)+SUMPRODUCT($OL$7:$PC$7,$OL$11:$PC$11)*SUMPRODUCT($OF$11:$OI$11,$OF$17:$OI$17),"")</f>
        <v/>
      </c>
      <c r="LO17" s="19" t="str">
        <f t="array" ref="LO17">IF(LO7="1",SUM(LO148:LO150)/3.6-PRODUCT(LO9,INDEX($OL$1:$PC$19,17,MATCH(LO$2&amp;LO$6,INDEX($OL$1:$PC$19,2,)&amp;INDEX($OL$1:$PC$19,6,),0)))+LO9*SUMPRODUCT($OL$7:$PC$7,$OL$17:$PC$17)-LO$12*INDEX($OF$1:$OK$19,17,MATCH(LO13,$OF$1:$OK$1,0))+LO9*SUMPRODUCT($OL$7:$PC$7,$OL$10:$PC$10)*SUMPRODUCT($OF$10:$OI$10,$OF$17:$OI$17)+SUMPRODUCT($OL$7:$PC$7,$OL$11:$PC$11)*SUMPRODUCT($OF$11:$OI$11,$OF$17:$OI$17),"")</f>
        <v/>
      </c>
      <c r="LP17" s="19" t="str">
        <f t="array" ref="LP17">IF(LP7="1",SUM(LP148:LP150)/3.6-PRODUCT(LP9,INDEX($OL$1:$PC$19,17,MATCH(LP$2&amp;LP$6,INDEX($OL$1:$PC$19,2,)&amp;INDEX($OL$1:$PC$19,6,),0)))+LP9*SUMPRODUCT($OL$7:$PC$7,$OL$17:$PC$17)-LP$12*INDEX($OF$1:$OK$19,17,MATCH(LP13,$OF$1:$OK$1,0))+LP9*SUMPRODUCT($OL$7:$PC$7,$OL$10:$PC$10)*SUMPRODUCT($OF$10:$OI$10,$OF$17:$OI$17)+SUMPRODUCT($OL$7:$PC$7,$OL$11:$PC$11)*SUMPRODUCT($OF$11:$OI$11,$OF$17:$OI$17),"")</f>
        <v/>
      </c>
      <c r="LQ17" s="19" t="str">
        <f t="array" ref="LQ17">IF(LQ7="1",SUM(LQ148:LQ150)/3.6-PRODUCT(LQ9,INDEX($OL$1:$PC$19,17,MATCH(LQ$2&amp;LQ$6,INDEX($OL$1:$PC$19,2,)&amp;INDEX($OL$1:$PC$19,6,),0)))+LQ9*SUMPRODUCT($OL$7:$PC$7,$OL$17:$PC$17)-LQ$12*INDEX($OF$1:$OK$19,17,MATCH(LQ13,$OF$1:$OK$1,0))+LQ9*SUMPRODUCT($OL$7:$PC$7,$OL$10:$PC$10)*SUMPRODUCT($OF$10:$OI$10,$OF$17:$OI$17)+SUMPRODUCT($OL$7:$PC$7,$OL$11:$PC$11)*SUMPRODUCT($OF$11:$OI$11,$OF$17:$OI$17),"")</f>
        <v/>
      </c>
      <c r="LR17" s="19" t="str">
        <f t="array" ref="LR17">IF(LR7="1",SUM(LR148:LR150)/3.6-PRODUCT(LR9,INDEX($OL$1:$PC$19,17,MATCH(LR$2&amp;LR$6,INDEX($OL$1:$PC$19,2,)&amp;INDEX($OL$1:$PC$19,6,),0)))+LR9*SUMPRODUCT($OL$7:$PC$7,$OL$17:$PC$17)-LR$12*INDEX($OF$1:$OK$19,17,MATCH(LR13,$OF$1:$OK$1,0))+LR9*SUMPRODUCT($OL$7:$PC$7,$OL$10:$PC$10)*SUMPRODUCT($OF$10:$OI$10,$OF$17:$OI$17)+SUMPRODUCT($OL$7:$PC$7,$OL$11:$PC$11)*SUMPRODUCT($OF$11:$OI$11,$OF$17:$OI$17),"")</f>
        <v/>
      </c>
      <c r="LS17" s="19" t="str">
        <f t="array" ref="LS17">IF(LS7="1",SUM(LS148:LS150)/3.6-PRODUCT(LS$9,INDEX($OL$1:$PC$19,17,MATCH(LS$2&amp;LS$6,INDEX($OL$1:$PC$19,2,)&amp;INDEX($OL$1:$PC$19,6,),0)))+LS9*SUMPRODUCT($OL$7:$PC$7,$OL$17:$PC$17),"")</f>
        <v/>
      </c>
      <c r="LT17" s="19" t="str">
        <f t="array" ref="LT17">IF(LT7="1",SUM(LT148:LT150)/3.6-PRODUCT(LT$9,INDEX($OL$1:$PC$19,17,MATCH(LT$2&amp;LT$6,INDEX($OL$1:$PC$19,2,)&amp;INDEX($OL$1:$PC$19,6,),0)))+LT9*SUMPRODUCT($OL$7:$PC$7,$OL$17:$PC$17),"")</f>
        <v/>
      </c>
      <c r="LU17" s="19" t="str">
        <f t="array" ref="LU17">IF(LU7="1",SUM(LU148:LU150)/3.6+LU11*SUMPRODUCT($OF$11:$OI$11,$OF$17:$OI$17),"")</f>
        <v/>
      </c>
      <c r="LV17" s="19" t="str">
        <f t="array" ref="LV17">IF(LV7="1",SUM(LV148:LV150)/3.6+LV11*SUMPRODUCT($OF$11:$OI$11,$OF$17:$OI$17),"")</f>
        <v/>
      </c>
      <c r="LW17" s="19" t="str">
        <f t="array" ref="LW17">IF(LW7="1",SUM(LW148:LW150)/3.6+LW11*SUMPRODUCT($OF$11:$OI$11,$OF$17:$OI$17),"")</f>
        <v/>
      </c>
      <c r="LX17" s="19" t="str">
        <f t="array" ref="LX17">IF(LX7="1",SUM(LX148:LX150)/3.6+LX11*SUMPRODUCT($OF$11:$OI$11,$OF$17:$OI$17),"")</f>
        <v/>
      </c>
      <c r="LY17" s="19" t="str">
        <f t="array" ref="LY17">IF(LY7="1",SUM(LY148:LY150)/3.6+LY11*SUMPRODUCT($OF$11:$OI$11,$OF$17:$OI$17),"")</f>
        <v/>
      </c>
      <c r="LZ17" s="19" t="str">
        <f t="array" ref="LZ17">IF(LZ7="1",SUM(LZ148:LZ150)/3.6+LZ11*SUMPRODUCT($OF$11:$OI$11,$OF$17:$OI$17),"")</f>
        <v/>
      </c>
      <c r="MA17" s="19" t="str">
        <f t="array" ref="MA17">IF(MA7="1",SUM(MA148:MA150)/3.6+MA11*SUMPRODUCT($OF$11:$OI$11,$OF$17:$OI$17),"")</f>
        <v/>
      </c>
      <c r="MB17" s="19" t="str">
        <f t="array" ref="MB17">IF(MB7="1",SUM(MB148:MB150)/3.6+MB11*SUMPRODUCT($OF$11:$OI$11,$OF$17:$OI$17),"")</f>
        <v/>
      </c>
      <c r="MC17" s="19" t="str">
        <f t="array" ref="MC17">IF(MC7="1",SUM(MC148:MC150)/3.6+MC11*SUMPRODUCT($OF$11:$OI$11,$OF$17:$OI$17),"")</f>
        <v/>
      </c>
      <c r="MD17" s="19" t="str">
        <f t="array" ref="MD17">IF(MD7="1",SUM(MD148:MD150)/3.6-PRODUCT(MD$9,INDEX($OL$1:$PC$19,17,MATCH(MD$2&amp;MD$6,INDEX($OL$1:$PC$19,2,)&amp;INDEX($OL$1:$PC$19,6,),0)))+MD9*SUMPRODUCT($OL$7:$PC$7,$OL$17:$PC$17),"")</f>
        <v/>
      </c>
      <c r="ME17" s="19" t="str">
        <f t="array" ref="ME17">IF(ME7="1",SUM(ME148:ME150)/3.6-PRODUCT(ME$9,INDEX($OL$1:$PC$19,17,MATCH(ME$2&amp;ME$6,INDEX($OL$1:$PC$19,2,)&amp;INDEX($OL$1:$PC$19,6,),0)))+ME9*SUMPRODUCT($OL$7:$PC$7,$OL$17:$PC$17),"")</f>
        <v/>
      </c>
      <c r="MF17" s="19" t="str">
        <f t="array" ref="MF17">IF(MF7="1",SUM(MF148:MF150)/3.6-PRODUCT(MF9,INDEX($OL$1:$PC$19,17,MATCH(MF$2&amp;MF$6,INDEX($OL$1:$PC$19,2,)&amp;INDEX($OL$1:$PC$19,6,),0)))+MF9*SUMPRODUCT($OL$7:$PC$7,$OL$17:$PC$17)-MF$12*INDEX($OF$1:$OK$19,17,MATCH(MF13,$OF$1:$OK$1,0))+MF9*SUMPRODUCT($OL$7:$PC$7,$OL$10:$PC$10)*SUMPRODUCT($OF$10:$OI$10,$OF$17:$OI$17)+SUMPRODUCT($OL$7:$PC$7,$OL$11:$PC$11)*SUMPRODUCT($OF$11:$OI$11,$OF$17:$OI$17),"")</f>
        <v/>
      </c>
      <c r="MG17" s="19" t="str">
        <f t="array" ref="MG17">IF(MG7="1",SUM(MG148:MG150)/3.6-PRODUCT(MG9,INDEX($OL$1:$PC$19,17,MATCH(MG$2&amp;MG$6,INDEX($OL$1:$PC$19,2,)&amp;INDEX($OL$1:$PC$19,6,),0)))+MG9*SUMPRODUCT($OL$7:$PC$7,$OL$17:$PC$17)-MG$12*INDEX($OF$1:$OK$19,17,MATCH(MG13,$OF$1:$OK$1,0))+MG9*SUMPRODUCT($OL$7:$PC$7,$OL$10:$PC$10)*SUMPRODUCT($OF$10:$OI$10,$OF$17:$OI$17)+SUMPRODUCT($OL$7:$PC$7,$OL$11:$PC$11)*SUMPRODUCT($OF$11:$OI$11,$OF$17:$OI$17),"")</f>
        <v/>
      </c>
      <c r="MH17" s="19" t="str">
        <f t="array" ref="MH17">IF(MH7="1",SUM(MH148:MH150)/3.6-PRODUCT(MH9,INDEX($OL$1:$PC$19,17,MATCH(MH$2&amp;MH$6,INDEX($OL$1:$PC$19,2,)&amp;INDEX($OL$1:$PC$19,6,),0)))+MH9*SUMPRODUCT($OL$7:$PC$7,$OL$17:$PC$17)-MH$12*INDEX($OF$1:$OK$19,17,MATCH(MH13,$OF$1:$OK$1,0))+MH9*SUMPRODUCT($OL$7:$PC$7,$OL$10:$PC$10)*SUMPRODUCT($OF$10:$OI$10,$OF$17:$OI$17)+SUMPRODUCT($OL$7:$PC$7,$OL$11:$PC$11)*SUMPRODUCT($OF$11:$OI$11,$OF$17:$OI$17),"")</f>
        <v/>
      </c>
      <c r="MI17" s="19" t="str">
        <f t="array" ref="MI17">IF(MI7="1",SUM(MI148:MI150)/3.6-PRODUCT(MI9,INDEX($OL$1:$PC$19,17,MATCH(MI$2&amp;MI$6,INDEX($OL$1:$PC$19,2,)&amp;INDEX($OL$1:$PC$19,6,),0)))+MI9*SUMPRODUCT($OL$7:$PC$7,$OL$17:$PC$17)-MI$12*INDEX($OF$1:$OK$19,17,MATCH(MI13,$OF$1:$OK$1,0))+MI9*SUMPRODUCT($OL$7:$PC$7,$OL$10:$PC$10)*SUMPRODUCT($OF$10:$OI$10,$OF$17:$OI$17)+SUMPRODUCT($OL$7:$PC$7,$OL$11:$PC$11)*SUMPRODUCT($OF$11:$OI$11,$OF$17:$OI$17),"")</f>
        <v/>
      </c>
      <c r="MJ17" s="19" t="str">
        <f t="array" ref="MJ17">IF(MJ7="1",SUM(MJ148:MJ150)/3.6-PRODUCT(MJ9,INDEX($OL$1:$PC$19,17,MATCH(MJ$2&amp;MJ$6,INDEX($OL$1:$PC$19,2,)&amp;INDEX($OL$1:$PC$19,6,),0)))+MJ9*SUMPRODUCT($OL$7:$PC$7,$OL$17:$PC$17)-MJ$12*INDEX($OF$1:$OK$19,17,MATCH(MJ13,$OF$1:$OK$1,0))+MJ9*SUMPRODUCT($OL$7:$PC$7,$OL$10:$PC$10)*SUMPRODUCT($OF$10:$OI$10,$OF$17:$OI$17)+SUMPRODUCT($OL$7:$PC$7,$OL$11:$PC$11)*SUMPRODUCT($OF$11:$OI$11,$OF$17:$OI$17),"")</f>
        <v/>
      </c>
      <c r="MK17" s="19" t="str">
        <f t="array" ref="MK17">IF(MK7="1",SUM(MK148:MK150)/3.6-PRODUCT(MK9,INDEX($OL$1:$PC$19,17,MATCH(MK$2&amp;MK$6,INDEX($OL$1:$PC$19,2,)&amp;INDEX($OL$1:$PC$19,6,),0)))+MK9*SUMPRODUCT($OL$7:$PC$7,$OL$17:$PC$17)-MK$12*INDEX($OF$1:$OK$19,17,MATCH(MK13,$OF$1:$OK$1,0))+MK9*SUMPRODUCT($OL$7:$PC$7,$OL$10:$PC$10)*SUMPRODUCT($OF$10:$OI$10,$OF$17:$OI$17)+SUMPRODUCT($OL$7:$PC$7,$OL$11:$PC$11)*SUMPRODUCT($OF$11:$OI$11,$OF$17:$OI$17),"")</f>
        <v/>
      </c>
      <c r="ML17" s="19" t="str">
        <f t="array" ref="ML17">IF(ML7="1",SUM(ML148:ML150)/3.6-PRODUCT(ML9,INDEX($OL$1:$PC$19,17,MATCH(ML$2&amp;ML$6,INDEX($OL$1:$PC$19,2,)&amp;INDEX($OL$1:$PC$19,6,),0)))+ML9*SUMPRODUCT($OL$7:$PC$7,$OL$17:$PC$17)-ML$12*INDEX($OF$1:$OK$19,17,MATCH(ML13,$OF$1:$OK$1,0))+ML9*SUMPRODUCT($OL$7:$PC$7,$OL$10:$PC$10)*SUMPRODUCT($OF$10:$OI$10,$OF$17:$OI$17)+SUMPRODUCT($OL$7:$PC$7,$OL$11:$PC$11)*SUMPRODUCT($OF$11:$OI$11,$OF$17:$OI$17),"")</f>
        <v/>
      </c>
      <c r="MM17" s="19" t="str">
        <f t="array" ref="MM17">IF(MM7="1",SUM(MM148:MM150)/3.6-PRODUCT(MM9,INDEX($OL$1:$PC$19,17,MATCH(MM$2&amp;MM$6,INDEX($OL$1:$PC$19,2,)&amp;INDEX($OL$1:$PC$19,6,),0)))+MM9*SUMPRODUCT($OL$7:$PC$7,$OL$17:$PC$17)-MM$12*INDEX($OF$1:$OK$19,17,MATCH(MM13,$OF$1:$OK$1,0))+MM9*SUMPRODUCT($OL$7:$PC$7,$OL$10:$PC$10)*SUMPRODUCT($OF$10:$OI$10,$OF$17:$OI$17)+SUMPRODUCT($OL$7:$PC$7,$OL$11:$PC$11)*SUMPRODUCT($OF$11:$OI$11,$OF$17:$OI$17),"")</f>
        <v/>
      </c>
      <c r="MN17" s="19" t="str">
        <f t="array" ref="MN17">IF(MN7="1",SUM(MN148:MN150)/3.6-PRODUCT(MN9,INDEX($OL$1:$PC$19,17,MATCH(MN$2&amp;MN$6,INDEX($OL$1:$PC$19,2,)&amp;INDEX($OL$1:$PC$19,6,),0)))+MN9*SUMPRODUCT($OL$7:$PC$7,$OL$17:$PC$17)-MN$12*INDEX($OF$1:$OK$19,17,MATCH(MN13,$OF$1:$OK$1,0))+MN9*SUMPRODUCT($OL$7:$PC$7,$OL$10:$PC$10)*SUMPRODUCT($OF$10:$OI$10,$OF$17:$OI$17)+SUMPRODUCT($OL$7:$PC$7,$OL$11:$PC$11)*SUMPRODUCT($OF$11:$OI$11,$OF$17:$OI$17),"")</f>
        <v/>
      </c>
      <c r="MO17" s="19" t="str">
        <f t="array" ref="MO17">IF(MO7="1",SUM(MO148:MO150)/3.6-PRODUCT(MO9,INDEX($OL$1:$PC$19,17,MATCH(MO$2&amp;MO$6,INDEX($OL$1:$PC$19,2,)&amp;INDEX($OL$1:$PC$19,6,),0)))+MO9*SUMPRODUCT($OL$7:$PC$7,$OL$17:$PC$17)-MO$12*INDEX($OF$1:$OK$19,17,MATCH(MO13,$OF$1:$OK$1,0))+MO9*SUMPRODUCT($OL$7:$PC$7,$OL$10:$PC$10)*SUMPRODUCT($OF$10:$OI$10,$OF$17:$OI$17)+SUMPRODUCT($OL$7:$PC$7,$OL$11:$PC$11)*SUMPRODUCT($OF$11:$OI$11,$OF$17:$OI$17),"")</f>
        <v/>
      </c>
      <c r="MP17" s="19" t="str">
        <f t="array" ref="MP17">IF(MP7="1",SUM(MP148:MP150)/3.6-PRODUCT(MP9,INDEX($OL$1:$PC$19,17,MATCH(MP$2&amp;MP$6,INDEX($OL$1:$PC$19,2,)&amp;INDEX($OL$1:$PC$19,6,),0)))+MP9*SUMPRODUCT($OL$7:$PC$7,$OL$17:$PC$17)-MP$12*INDEX($OF$1:$OK$19,17,MATCH(MP13,$OF$1:$OK$1,0))+MP9*SUMPRODUCT($OL$7:$PC$7,$OL$10:$PC$10)*SUMPRODUCT($OF$10:$OI$10,$OF$17:$OI$17)+SUMPRODUCT($OL$7:$PC$7,$OL$11:$PC$11)*SUMPRODUCT($OF$11:$OI$11,$OF$17:$OI$17),"")</f>
        <v/>
      </c>
      <c r="MQ17" s="19" t="str">
        <f t="array" ref="MQ17">IF(MQ7="1",SUM(MQ148:MQ150)/3.6-PRODUCT(MQ9,INDEX($OL$1:$PC$19,17,MATCH(MQ$2&amp;MQ$6,INDEX($OL$1:$PC$19,2,)&amp;INDEX($OL$1:$PC$19,6,),0)))+MQ9*SUMPRODUCT($OL$7:$PC$7,$OL$17:$PC$17)-MQ$12*INDEX($OF$1:$OK$19,17,MATCH(MQ13,$OF$1:$OK$1,0))+MQ9*SUMPRODUCT($OL$7:$PC$7,$OL$10:$PC$10)*SUMPRODUCT($OF$10:$OI$10,$OF$17:$OI$17)+SUMPRODUCT($OL$7:$PC$7,$OL$11:$PC$11)*SUMPRODUCT($OF$11:$OI$11,$OF$17:$OI$17),"")</f>
        <v/>
      </c>
      <c r="MR17" s="19" t="str">
        <f t="array" ref="MR17">IF(MR7="1",SUM(MR148:MR150)/3.6-PRODUCT(MR9,INDEX($OL$1:$PC$19,17,MATCH(MR$2&amp;MR$6,INDEX($OL$1:$PC$19,2,)&amp;INDEX($OL$1:$PC$19,6,),0)))+MR9*SUMPRODUCT($OL$7:$PC$7,$OL$17:$PC$17)-MR$12*INDEX($OF$1:$OK$19,17,MATCH(MR13,$OF$1:$OK$1,0))+MR9*SUMPRODUCT($OL$7:$PC$7,$OL$10:$PC$10)*SUMPRODUCT($OF$10:$OI$10,$OF$17:$OI$17)+SUMPRODUCT($OL$7:$PC$7,$OL$11:$PC$11)*SUMPRODUCT($OF$11:$OI$11,$OF$17:$OI$17),"")</f>
        <v/>
      </c>
      <c r="MS17" s="19" t="str">
        <f t="array" ref="MS17">IF(MS7="1",SUM(MS148:MS150)/3.6-PRODUCT(MS9,INDEX($OL$1:$PC$19,17,MATCH(MS$2&amp;MS$6,INDEX($OL$1:$PC$19,2,)&amp;INDEX($OL$1:$PC$19,6,),0)))+MS9*SUMPRODUCT($OL$7:$PC$7,$OL$17:$PC$17)-MS$12*INDEX($OF$1:$OK$19,17,MATCH(MS13,$OF$1:$OK$1,0))+MS9*SUMPRODUCT($OL$7:$PC$7,$OL$10:$PC$10)*SUMPRODUCT($OF$10:$OI$10,$OF$17:$OI$17)+SUMPRODUCT($OL$7:$PC$7,$OL$11:$PC$11)*SUMPRODUCT($OF$11:$OI$11,$OF$17:$OI$17),"")</f>
        <v/>
      </c>
      <c r="MT17" s="19" t="str">
        <f t="array" ref="MT17">IF(MT7="1",SUM(MT148:MT150)/3.6-PRODUCT(MT9,INDEX($OL$1:$PC$19,17,MATCH(MT$2&amp;MT$6,INDEX($OL$1:$PC$19,2,)&amp;INDEX($OL$1:$PC$19,6,),0)))+MT9*SUMPRODUCT($OL$7:$PC$7,$OL$17:$PC$17)-MT$12*INDEX($OF$1:$OK$19,17,MATCH(MT13,$OF$1:$OK$1,0))+MT9*SUMPRODUCT($OL$7:$PC$7,$OL$10:$PC$10)*SUMPRODUCT($OF$10:$OI$10,$OF$17:$OI$17)+SUMPRODUCT($OL$7:$PC$7,$OL$11:$PC$11)*SUMPRODUCT($OF$11:$OI$11,$OF$17:$OI$17),"")</f>
        <v/>
      </c>
      <c r="MU17" s="19" t="str">
        <f t="array" ref="MU17">IF(MU7="1",SUM(MU148:MU150)/3.6-PRODUCT(MU9,INDEX($OL$1:$PC$19,17,MATCH(MU$2&amp;MU$6,INDEX($OL$1:$PC$19,2,)&amp;INDEX($OL$1:$PC$19,6,),0)))+MU9*SUMPRODUCT($OL$7:$PC$7,$OL$17:$PC$17)-MU$12*INDEX($OF$1:$OK$19,17,MATCH(MU13,$OF$1:$OK$1,0))+MU9*SUMPRODUCT($OL$7:$PC$7,$OL$10:$PC$10)*SUMPRODUCT($OF$10:$OI$10,$OF$17:$OI$17)+SUMPRODUCT($OL$7:$PC$7,$OL$11:$PC$11)*SUMPRODUCT($OF$11:$OI$11,$OF$17:$OI$17),"")</f>
        <v/>
      </c>
      <c r="MV17" s="19" t="str">
        <f t="array" ref="MV17">IF(MV7="1",SUM(MV148:MV150)/3.6-PRODUCT(MV9,INDEX($OL$1:$PC$19,17,MATCH(MV$2&amp;MV$6,INDEX($OL$1:$PC$19,2,)&amp;INDEX($OL$1:$PC$19,6,),0)))+MV9*SUMPRODUCT($OL$7:$PC$7,$OL$17:$PC$17)-MV$12*INDEX($OF$1:$OK$19,17,MATCH(MV13,$OF$1:$OK$1,0))+MV9*SUMPRODUCT($OL$7:$PC$7,$OL$10:$PC$10)*SUMPRODUCT($OF$10:$OI$10,$OF$17:$OI$17)+SUMPRODUCT($OL$7:$PC$7,$OL$11:$PC$11)*SUMPRODUCT($OF$11:$OI$11,$OF$17:$OI$17),"")</f>
        <v/>
      </c>
      <c r="MW17" s="19" t="str">
        <f t="array" ref="MW17">IF(MW7="1",SUM(MW148:MW150)/3.6-PRODUCT(MW9,INDEX($OL$1:$PC$19,17,MATCH(MW$2&amp;MW$6,INDEX($OL$1:$PC$19,2,)&amp;INDEX($OL$1:$PC$19,6,),0)))+MW9*SUMPRODUCT($OL$7:$PC$7,$OL$17:$PC$17)-MW$12*INDEX($OF$1:$OK$19,17,MATCH(MW13,$OF$1:$OK$1,0))+MW9*SUMPRODUCT($OL$7:$PC$7,$OL$10:$PC$10)*SUMPRODUCT($OF$10:$OI$10,$OF$17:$OI$17)+SUMPRODUCT($OL$7:$PC$7,$OL$11:$PC$11)*SUMPRODUCT($OF$11:$OI$11,$OF$17:$OI$17),"")</f>
        <v/>
      </c>
      <c r="MX17" s="19" t="str">
        <f t="array" ref="MX17">IF(MX7="1",SUM(MX148:MX150)/3.6-PRODUCT(MX$9,INDEX($OL$1:$PC$19,17,MATCH(MX$2&amp;MX$6,INDEX($OL$1:$PC$19,2,)&amp;INDEX($OL$1:$PC$19,6,),0)))+MX9*SUMPRODUCT($OL$7:$PC$7,$OL$17:$PC$17),"")</f>
        <v/>
      </c>
      <c r="MY17" s="19" t="str">
        <f t="array" ref="MY17">IF(MY7="1",SUM(MY148:MY150)/3.6-PRODUCT(MY$9,INDEX($OL$1:$PC$19,17,MATCH(MY$2&amp;MY$6,INDEX($OL$1:$PC$19,2,)&amp;INDEX($OL$1:$PC$19,6,),0)))+MY9*SUMPRODUCT($OL$7:$PC$7,$OL$17:$PC$17),"")</f>
        <v/>
      </c>
      <c r="MZ17" s="19" t="str">
        <f t="array" ref="MZ17">IF(MZ7="1",SUM(MZ148:MZ150)*Ressourcenkorrektur!$E$4/3.6+MZ11*SUMPRODUCT($OF$11:$OI$11,$OF$17:$OI$17),"")</f>
        <v/>
      </c>
      <c r="NA17" s="19" t="str">
        <f t="array" ref="NA17">IF(NA7="1",SUM(NA148:NA150)*Ressourcenkorrektur!$E$4/3.6+NA11*SUMPRODUCT($OF$11:$OI$11,$OF$17:$OI$17),"")</f>
        <v/>
      </c>
      <c r="NB17" s="19" t="str">
        <f t="array" ref="NB17">IF(NB7="1",SUM(NB148:NB150)*Ressourcenkorrektur!$E$4/3.6+NB11*SUMPRODUCT($OF$11:$OI$11,$OF$17:$OI$17),"")</f>
        <v/>
      </c>
      <c r="NC17" s="19" t="str">
        <f t="array" ref="NC17">IF(NC7="1",SUM(NC148:NC150)*Ressourcenkorrektur!$E$4/3.6+NC11*SUMPRODUCT($OF$11:$OI$11,$OF$17:$OI$17),"")</f>
        <v/>
      </c>
      <c r="ND17" s="19" t="str">
        <f t="array" ref="ND17">IF(ND7="1",SUM(ND148:ND150)*Ressourcenkorrektur!$E$4/3.6+ND11*SUMPRODUCT($OF$11:$OI$11,$OF$17:$OI$17),"")</f>
        <v/>
      </c>
      <c r="NE17" s="19" t="str">
        <f t="array" ref="NE17">IF(NE7="1",SUM(NE148:NE150)*Ressourcenkorrektur!$E$4/3.6+NE11*SUMPRODUCT($OF$11:$OI$11,$OF$17:$OI$17),"")</f>
        <v/>
      </c>
      <c r="NF17" s="19" t="str">
        <f t="array" ref="NF17">IF(NF7="1",SUM(NF148:NF150)*Ressourcenkorrektur!$E$4/3.6+NF11*SUMPRODUCT($OF$11:$OI$11,$OF$17:$OI$17),"")</f>
        <v/>
      </c>
      <c r="NG17" s="19" t="str">
        <f t="array" ref="NG17">IF(NG7="1",SUM(NG148:NG150)*Ressourcenkorrektur!$E$4/3.6+NG11*SUMPRODUCT($OF$11:$OI$11,$OF$17:$OI$17),"")</f>
        <v/>
      </c>
      <c r="NH17" s="19" t="str">
        <f t="array" ref="NH17">IF(NH7="1",SUM(NH148:NH150)*Ressourcenkorrektur!$E$4/3.6+NH11*SUMPRODUCT($OF$11:$OI$11,$OF$17:$OI$17),"")</f>
        <v/>
      </c>
      <c r="NI17" s="19" t="str">
        <f t="array" ref="NI17">IF(NI7="1",SUM(NI148:NI150)*Ressourcenkorrektur!$E$4/3.6+NI11*SUMPRODUCT($OF$11:$OI$11,$OF$17:$OI$17),"")</f>
        <v/>
      </c>
      <c r="NJ17" s="19" t="str">
        <f t="array" ref="NJ17">IF(NJ7="1",SUM(NJ148:NJ150)*Ressourcenkorrektur!$E$4/3.6+NJ11*SUMPRODUCT($OF$11:$OI$11,$OF$17:$OI$17),"")</f>
        <v/>
      </c>
      <c r="NK17" s="19" t="str">
        <f t="array" ref="NK17">IF(NK7="1",SUM(NK148:NK150)*Ressourcenkorrektur!$E$4/3.6+NK11*SUMPRODUCT($OF$11:$OI$11,$OF$17:$OI$17),"")</f>
        <v/>
      </c>
      <c r="NL17" s="19" t="str">
        <f t="array" ref="NL17">IF(NL7="1",SUM(NL148:NL150)*Ressourcenkorrektur!$E$4/3.6+NL11*SUMPRODUCT($OF$11:$OI$11,$OF$17:$OI$17),"")</f>
        <v/>
      </c>
      <c r="NM17" s="19" t="str">
        <f t="array" ref="NM17">IF(NM7="1",SUM(NM148:NM150)*Ressourcenkorrektur!$E$4/3.6+NM11*SUMPRODUCT($OF$11:$OI$11,$OF$17:$OI$17),"")</f>
        <v/>
      </c>
      <c r="NN17" s="19" t="str">
        <f t="array" ref="NN17">IF(NN7="1",SUM(NN148:NN150)*Ressourcenkorrektur!$E$4/3.6+NN11*SUMPRODUCT($OF$11:$OI$11,$OF$17:$OI$17),"")</f>
        <v/>
      </c>
      <c r="NO17" s="19" t="str">
        <f t="array" ref="NO17">IF(NO7="1",SUM(NO148:NO150)*Ressourcenkorrektur!$E$4/3.6+NO11*SUMPRODUCT($OF$11:$OI$11,$OF$17:$OI$17),"")</f>
        <v/>
      </c>
      <c r="NP17" s="19" t="str">
        <f t="array" ref="NP17">IF(NP7="1",SUM(NP148:NP150)*Ressourcenkorrektur!$E$4/3.6+NP11*SUMPRODUCT($OF$11:$OI$11,$OF$17:$OI$17),"")</f>
        <v/>
      </c>
      <c r="NQ17" s="19" t="str">
        <f t="array" ref="NQ17">IF(NQ7="1",SUM(NQ148:NQ150)*Ressourcenkorrektur!$E$4/3.6+NQ11*SUMPRODUCT($OF$11:$OI$11,$OF$17:$OI$17),"")</f>
        <v/>
      </c>
      <c r="NR17" s="19"/>
      <c r="NS17" s="19"/>
      <c r="NT17" s="19"/>
      <c r="NU17" s="19"/>
      <c r="NV17" s="19" t="str">
        <f t="array" ref="NV17">IF(ISTEXT(NV$4),SUM(NV148:NV150)*SUMPRODUCT($OL$7:$PC$7,$OL$11:$PC$11)*1000/3.6,"")</f>
        <v/>
      </c>
      <c r="NW17" s="19" t="str">
        <f t="array" ref="NW17">IF(ISTEXT(NW$4),IF(ISTEXT($LU$4),SUM(NW148:NW150)*Ressourcenkorrektur!$E$23/3.6,SUM(NW148:NW150)*Ressourcenkorrektur!$E$24/3.6),"")</f>
        <v/>
      </c>
      <c r="NX17" s="19" t="str">
        <f t="array" ref="NX17">IF(AND(ISTEXT(NX$4),Holzrechner!$E$16='3.LCIA'!NX$2),SUM(NX148:NX150)*SUMPRODUCT($OL$7:$PC$7,$OL$11:$PC$11)*1000/3.6,"")</f>
        <v/>
      </c>
      <c r="NY17" s="19" t="str">
        <f t="array" ref="NY17">IF(AND(ISTEXT(NY$4),Holzrechner!$E$16='3.LCIA'!NY$2),SUM(NY148:NY150)*SUMPRODUCT($OL$7:$PC$7,$OL$11:$PC$11)*1000/3.6,"")</f>
        <v/>
      </c>
      <c r="NZ17" s="19"/>
      <c r="OA17" s="19" t="str">
        <f t="array" ref="OA17">IF(AND(ISTEXT(OA$4),Holzrechner!$E$16='3.LCIA'!OA$2),SUM(OA148:OA150)*SUMPRODUCT($OL$7:$PC$7,$OL$11:$PC$11)*1000/3.6,"")</f>
        <v/>
      </c>
      <c r="OB17" s="19">
        <f t="array" ref="OB17">IF(AND(ISTEXT(OB$4),Holzrechner!$E$16='3.LCIA'!OB$2),SUM(OB148:OB150)*SUMPRODUCT($OL$7:$PC$7,$OL$11:$PC$11)*1000/3.6,"")</f>
        <v>0.28269209686666669</v>
      </c>
      <c r="OC17" s="19"/>
      <c r="OD17" s="19" t="str">
        <f t="array" ref="OD17">IF(ISTEXT(OD$4),SUM(OD148:OD150)*Ressourcenkorrektur!$E$4/3.6,"")</f>
        <v/>
      </c>
      <c r="OE17" s="19" t="str">
        <f t="array" ref="OE17">IF(ISTEXT(OE$4),SUM(OE148:OE150)*Ressourcenkorrektur!$E$4/3.6,"")</f>
        <v/>
      </c>
      <c r="OF17" s="19">
        <f>SUM(OF148:OF150)/3.6</f>
        <v>9.0383751111111112E-3</v>
      </c>
      <c r="OG17" s="19">
        <f t="shared" ref="OG17:OI17" si="46">SUM(OG148:OG150)/3.6</f>
        <v>1.4704601388888889E-2</v>
      </c>
      <c r="OH17" s="19">
        <f t="shared" si="46"/>
        <v>1.2207986833333333E-2</v>
      </c>
      <c r="OI17" s="19">
        <f t="shared" si="46"/>
        <v>7.307118475555556E-2</v>
      </c>
      <c r="OJ17" s="19" t="str">
        <f t="shared" ref="OJ17:OK17" si="47">IF(AND(ISTEXT(OJ$4),ISTEXT(OJ$5)),SUM(OJ148:OJ150)*OJ7/3.6,"")</f>
        <v/>
      </c>
      <c r="OK17" s="19" t="str">
        <f t="shared" si="47"/>
        <v/>
      </c>
      <c r="OL17" s="19">
        <f>SUM(OL148:OL150)/3.6</f>
        <v>3476.0338999666669</v>
      </c>
      <c r="OM17" s="19">
        <f t="shared" ref="OM17:PC17" si="48">SUM(OM148:OM150)/3.6</f>
        <v>3337.9863440222216</v>
      </c>
      <c r="ON17" s="19">
        <f t="shared" si="48"/>
        <v>3390.8854981666668</v>
      </c>
      <c r="OO17" s="19">
        <f t="shared" si="48"/>
        <v>3393.2801898055554</v>
      </c>
      <c r="OP17" s="19">
        <f t="shared" si="48"/>
        <v>3393.2801898055554</v>
      </c>
      <c r="OQ17" s="19">
        <f t="shared" si="48"/>
        <v>3393.2801898055554</v>
      </c>
      <c r="OR17" s="19">
        <f t="shared" si="48"/>
        <v>3390.8854981666668</v>
      </c>
      <c r="OS17" s="19">
        <f t="shared" si="48"/>
        <v>3390.8854981666668</v>
      </c>
      <c r="OT17" s="19">
        <f t="shared" si="48"/>
        <v>3476.0338999666669</v>
      </c>
      <c r="OU17" s="19">
        <f t="shared" si="48"/>
        <v>2441.7865125944445</v>
      </c>
      <c r="OV17" s="19">
        <f t="shared" si="48"/>
        <v>2611.4423875416669</v>
      </c>
      <c r="OW17" s="19">
        <f t="shared" si="48"/>
        <v>2608.7783267722225</v>
      </c>
      <c r="OX17" s="19">
        <f t="shared" si="48"/>
        <v>2611.4423875416669</v>
      </c>
      <c r="OY17" s="19">
        <f t="shared" si="48"/>
        <v>2782.7261217472224</v>
      </c>
      <c r="OZ17" s="19">
        <f t="shared" si="48"/>
        <v>2782.7261217472224</v>
      </c>
      <c r="PA17" s="19">
        <f t="shared" si="48"/>
        <v>2608.7783267722225</v>
      </c>
      <c r="PB17" s="19">
        <f t="shared" si="48"/>
        <v>2608.7783267722225</v>
      </c>
      <c r="PC17" s="19">
        <f t="shared" si="48"/>
        <v>2441.7865125944445</v>
      </c>
    </row>
    <row r="18" spans="1:419" s="17" customFormat="1" ht="28.5">
      <c r="A18" s="18" t="s">
        <v>3</v>
      </c>
      <c r="B18" s="18">
        <f t="array" ref="B18">SUM(C18:OE18)</f>
        <v>391.48813255539994</v>
      </c>
      <c r="C18" s="19" t="str">
        <f t="array" ref="C18">IF(C7="1",C284-PRODUCT(C9,INDEX($OL$1:$PC$19,18,MATCH(C$2&amp;C$6,INDEX($OL$1:$PC$19,2,)&amp;INDEX($OL$1:$PC$19,6,),0)))+C9*SUMPRODUCT($OL$7:$PC$7,$OL$18:$PC$18)-C$12*INDEX($OF$1:$OK$19,18,MATCH(C13,$OF$1:$OK$1,0))+C9*SUMPRODUCT($OL$7:$PC$7,$OL$10:$PC$10)*SUMPRODUCT($OF$10:$OI$10,$OF$18:$OI$18)+SUMPRODUCT($OL$7:$PC$7,$OL$11:$PC$11)*SUMPRODUCT($OF$11:$OI$11,$OF$18:$OI$18),"")</f>
        <v/>
      </c>
      <c r="D18" s="19" t="str">
        <f t="array" ref="D18">IF(D7="1",D284-PRODUCT(D9,INDEX($OL$1:$PC$19,18,MATCH(D$2&amp;D$6,INDEX($OL$1:$PC$19,2,)&amp;INDEX($OL$1:$PC$19,6,),0)))+D9*SUMPRODUCT($OL$7:$PC$7,$OL$18:$PC$18)-D$12*INDEX($OF$1:$OK$19,18,MATCH(D13,$OF$1:$OK$1,0))+D9*SUMPRODUCT($OL$7:$PC$7,$OL$10:$PC$10)*SUMPRODUCT($OF$10:$OI$10,$OF$18:$OI$18)+SUMPRODUCT($OL$7:$PC$7,$OL$11:$PC$11)*SUMPRODUCT($OF$11:$OI$11,$OF$18:$OI$18),"")</f>
        <v/>
      </c>
      <c r="E18" s="19" t="str">
        <f t="array" ref="E18">IF(E7="1",E284-PRODUCT(E9,INDEX($OL$1:$PC$19,18,MATCH(E$2&amp;E$6,INDEX($OL$1:$PC$19,2,)&amp;INDEX($OL$1:$PC$19,6,),0)))+E9*SUMPRODUCT($OL$7:$PC$7,$OL$18:$PC$18)-E$12*INDEX($OF$1:$OK$19,18,MATCH(E13,$OF$1:$OK$1,0))+E9*SUMPRODUCT($OL$7:$PC$7,$OL$10:$PC$10)*SUMPRODUCT($OF$10:$OI$10,$OF$18:$OI$18)+SUMPRODUCT($OL$7:$PC$7,$OL$11:$PC$11)*SUMPRODUCT($OF$11:$OI$11,$OF$18:$OI$18),"")</f>
        <v/>
      </c>
      <c r="F18" s="19" t="str">
        <f t="array" ref="F18">IF(F7="1",F284-PRODUCT(F9,INDEX($OL$1:$PC$19,18,MATCH(F$2&amp;F$6,INDEX($OL$1:$PC$19,2,)&amp;INDEX($OL$1:$PC$19,6,),0)))+F9*SUMPRODUCT($OL$7:$PC$7,$OL$18:$PC$18)-F$12*INDEX($OF$1:$OK$19,18,MATCH(F13,$OF$1:$OK$1,0))+F9*SUMPRODUCT($OL$7:$PC$7,$OL$10:$PC$10)*SUMPRODUCT($OF$10:$OI$10,$OF$18:$OI$18)+SUMPRODUCT($OL$7:$PC$7,$OL$11:$PC$11)*SUMPRODUCT($OF$11:$OI$11,$OF$18:$OI$18),"")</f>
        <v/>
      </c>
      <c r="G18" s="19" t="str">
        <f t="array" ref="G18">IF(G7="1",G284-PRODUCT(G9,INDEX($OL$1:$PC$19,18,MATCH(G$2&amp;G$6,INDEX($OL$1:$PC$19,2,)&amp;INDEX($OL$1:$PC$19,6,),0)))+G9*SUMPRODUCT($OL$7:$PC$7,$OL$18:$PC$18)-G$12*INDEX($OF$1:$OK$19,18,MATCH(G13,$OF$1:$OK$1,0))+G9*SUMPRODUCT($OL$7:$PC$7,$OL$10:$PC$10)*SUMPRODUCT($OF$10:$OI$10,$OF$18:$OI$18)+SUMPRODUCT($OL$7:$PC$7,$OL$11:$PC$11)*SUMPRODUCT($OF$11:$OI$11,$OF$18:$OI$18),"")</f>
        <v/>
      </c>
      <c r="H18" s="19" t="str">
        <f t="array" ref="H18">IF(H7="1",H284-PRODUCT(H9,INDEX($OL$1:$PC$19,18,MATCH(H$2&amp;H$6,INDEX($OL$1:$PC$19,2,)&amp;INDEX($OL$1:$PC$19,6,),0)))+H9*SUMPRODUCT($OL$7:$PC$7,$OL$18:$PC$18)-H$12*INDEX($OF$1:$OK$19,18,MATCH(H13,$OF$1:$OK$1,0))+H9*SUMPRODUCT($OL$7:$PC$7,$OL$10:$PC$10)*SUMPRODUCT($OF$10:$OI$10,$OF$18:$OI$18)+SUMPRODUCT($OL$7:$PC$7,$OL$11:$PC$11)*SUMPRODUCT($OF$11:$OI$11,$OF$18:$OI$18),"")</f>
        <v/>
      </c>
      <c r="I18" s="19" t="str">
        <f t="array" ref="I18">IF(I7="1",I284-PRODUCT(I9,INDEX($OL$1:$PC$19,18,MATCH(I$2&amp;I$6,INDEX($OL$1:$PC$19,2,)&amp;INDEX($OL$1:$PC$19,6,),0)))+I9*SUMPRODUCT($OL$7:$PC$7,$OL$18:$PC$18)-I$12*INDEX($OF$1:$OK$19,18,MATCH(I13,$OF$1:$OK$1,0))+I9*SUMPRODUCT($OL$7:$PC$7,$OL$10:$PC$10)*SUMPRODUCT($OF$10:$OI$10,$OF$18:$OI$18)+SUMPRODUCT($OL$7:$PC$7,$OL$11:$PC$11)*SUMPRODUCT($OF$11:$OI$11,$OF$18:$OI$18),"")</f>
        <v/>
      </c>
      <c r="J18" s="19" t="str">
        <f t="array" ref="J18">IF(J7="1",J284-PRODUCT(J9,INDEX($OL$1:$PC$19,18,MATCH(J$2&amp;J$6,INDEX($OL$1:$PC$19,2,)&amp;INDEX($OL$1:$PC$19,6,),0)))+J9*SUMPRODUCT($OL$7:$PC$7,$OL$18:$PC$18)-J$12*INDEX($OF$1:$OK$19,18,MATCH(J13,$OF$1:$OK$1,0))+J9*SUMPRODUCT($OL$7:$PC$7,$OL$10:$PC$10)*SUMPRODUCT($OF$10:$OI$10,$OF$18:$OI$18)+SUMPRODUCT($OL$7:$PC$7,$OL$11:$PC$11)*SUMPRODUCT($OF$11:$OI$11,$OF$18:$OI$18),"")</f>
        <v/>
      </c>
      <c r="K18" s="19" t="str">
        <f t="array" ref="K18">IF(K7="1",K284-PRODUCT(K9,INDEX($OL$1:$PC$19,18,MATCH(K$2&amp;K$6,INDEX($OL$1:$PC$19,2,)&amp;INDEX($OL$1:$PC$19,6,),0)))+K9*SUMPRODUCT($OL$7:$PC$7,$OL$18:$PC$18)-K$12*INDEX($OF$1:$OK$19,18,MATCH(K13,$OF$1:$OK$1,0))+K9*SUMPRODUCT($OL$7:$PC$7,$OL$10:$PC$10)*SUMPRODUCT($OF$10:$OI$10,$OF$18:$OI$18)+SUMPRODUCT($OL$7:$PC$7,$OL$11:$PC$11)*SUMPRODUCT($OF$11:$OI$11,$OF$18:$OI$18),"")</f>
        <v/>
      </c>
      <c r="L18" s="19" t="str">
        <f t="array" ref="L18">IF(L7="1",L284-PRODUCT(L9,INDEX($OL$1:$PC$19,18,MATCH(L$2&amp;L$6,INDEX($OL$1:$PC$19,2,)&amp;INDEX($OL$1:$PC$19,6,),0)))+L9*SUMPRODUCT($OL$7:$PC$7,$OL$18:$PC$18)-L$12*INDEX($OF$1:$OK$19,18,MATCH(L13,$OF$1:$OK$1,0))+L9*SUMPRODUCT($OL$7:$PC$7,$OL$10:$PC$10)*SUMPRODUCT($OF$10:$OI$10,$OF$18:$OI$18)+SUMPRODUCT($OL$7:$PC$7,$OL$11:$PC$11)*SUMPRODUCT($OF$11:$OI$11,$OF$18:$OI$18),"")</f>
        <v/>
      </c>
      <c r="M18" s="19" t="str">
        <f t="array" ref="M18">IF(M7="1",M284-PRODUCT(M9,INDEX($OL$1:$PC$19,18,MATCH(M$2&amp;M$6,INDEX($OL$1:$PC$19,2,)&amp;INDEX($OL$1:$PC$19,6,),0)))+M9*SUMPRODUCT($OL$7:$PC$7,$OL$18:$PC$18)-M$12*INDEX($OF$1:$OK$19,18,MATCH(M13,$OF$1:$OK$1,0))+M9*SUMPRODUCT($OL$7:$PC$7,$OL$10:$PC$10)*SUMPRODUCT($OF$10:$OI$10,$OF$18:$OI$18)+SUMPRODUCT($OL$7:$PC$7,$OL$11:$PC$11)*SUMPRODUCT($OF$11:$OI$11,$OF$18:$OI$18),"")</f>
        <v/>
      </c>
      <c r="N18" s="19" t="str">
        <f t="array" ref="N18">IF(N7="1",N284-PRODUCT(N9,INDEX($OL$1:$PC$19,18,MATCH(N$2&amp;N$6,INDEX($OL$1:$PC$19,2,)&amp;INDEX($OL$1:$PC$19,6,),0)))+N9*SUMPRODUCT($OL$7:$PC$7,$OL$18:$PC$18)-N$12*INDEX($OF$1:$OK$19,18,MATCH(N13,$OF$1:$OK$1,0))+N9*SUMPRODUCT($OL$7:$PC$7,$OL$10:$PC$10)*SUMPRODUCT($OF$10:$OI$10,$OF$18:$OI$18)+SUMPRODUCT($OL$7:$PC$7,$OL$11:$PC$11)*SUMPRODUCT($OF$11:$OI$11,$OF$18:$OI$18),"")</f>
        <v/>
      </c>
      <c r="O18" s="19" t="str">
        <f t="array" ref="O18">IF(O7="1",O284-PRODUCT(O9,INDEX($OL$1:$PC$19,18,MATCH(O$2&amp;O$6,INDEX($OL$1:$PC$19,2,)&amp;INDEX($OL$1:$PC$19,6,),0)))+O9*SUMPRODUCT($OL$7:$PC$7,$OL$18:$PC$18)-O$12*INDEX($OF$1:$OK$19,18,MATCH(O13,$OF$1:$OK$1,0))+O9*SUMPRODUCT($OL$7:$PC$7,$OL$10:$PC$10)*SUMPRODUCT($OF$10:$OI$10,$OF$18:$OI$18)+SUMPRODUCT($OL$7:$PC$7,$OL$11:$PC$11)*SUMPRODUCT($OF$11:$OI$11,$OF$18:$OI$18),"")</f>
        <v/>
      </c>
      <c r="P18" s="19" t="str">
        <f t="array" ref="P18">IF(P7="1",P284-PRODUCT(P9,INDEX($OL$1:$PC$19,18,MATCH(P$2&amp;P$6,INDEX($OL$1:$PC$19,2,)&amp;INDEX($OL$1:$PC$19,6,),0)))+P9*SUMPRODUCT($OL$7:$PC$7,$OL$18:$PC$18)-P$12*INDEX($OF$1:$OK$19,18,MATCH(P13,$OF$1:$OK$1,0))+P9*SUMPRODUCT($OL$7:$PC$7,$OL$10:$PC$10)*SUMPRODUCT($OF$10:$OI$10,$OF$18:$OI$18)+SUMPRODUCT($OL$7:$PC$7,$OL$11:$PC$11)*SUMPRODUCT($OF$11:$OI$11,$OF$18:$OI$18),"")</f>
        <v/>
      </c>
      <c r="Q18" s="19" t="str">
        <f t="array" ref="Q18">IF(Q7="1",Q284-PRODUCT(Q9,INDEX($OL$1:$PC$19,18,MATCH(Q$2&amp;Q$6,INDEX($OL$1:$PC$19,2,)&amp;INDEX($OL$1:$PC$19,6,),0)))+Q9*SUMPRODUCT($OL$7:$PC$7,$OL$18:$PC$18)-Q$12*INDEX($OF$1:$OK$19,18,MATCH(Q13,$OF$1:$OK$1,0))+Q9*SUMPRODUCT($OL$7:$PC$7,$OL$10:$PC$10)*SUMPRODUCT($OF$10:$OI$10,$OF$18:$OI$18)+SUMPRODUCT($OL$7:$PC$7,$OL$11:$PC$11)*SUMPRODUCT($OF$11:$OI$11,$OF$18:$OI$18),"")</f>
        <v/>
      </c>
      <c r="R18" s="19" t="str">
        <f t="array" ref="R18">IF(R7="1",R284-PRODUCT(R9,INDEX($OL$1:$PC$19,18,MATCH(R$2&amp;R$6,INDEX($OL$1:$PC$19,2,)&amp;INDEX($OL$1:$PC$19,6,),0)))+R9*SUMPRODUCT($OL$7:$PC$7,$OL$18:$PC$18)-R$12*INDEX($OF$1:$OK$19,18,MATCH(R13,$OF$1:$OK$1,0))+R9*SUMPRODUCT($OL$7:$PC$7,$OL$10:$PC$10)*SUMPRODUCT($OF$10:$OI$10,$OF$18:$OI$18)+SUMPRODUCT($OL$7:$PC$7,$OL$11:$PC$11)*SUMPRODUCT($OF$11:$OI$11,$OF$18:$OI$18),"")</f>
        <v/>
      </c>
      <c r="S18" s="19" t="str">
        <f t="array" ref="S18">IF(S7="1",S284-PRODUCT(S9,INDEX($OL$1:$PC$19,18,MATCH(S$2&amp;S$6,INDEX($OL$1:$PC$19,2,)&amp;INDEX($OL$1:$PC$19,6,),0)))+S9*SUMPRODUCT($OL$7:$PC$7,$OL$18:$PC$18)-S$12*INDEX($OF$1:$OK$19,18,MATCH(S13,$OF$1:$OK$1,0))+S9*SUMPRODUCT($OL$7:$PC$7,$OL$10:$PC$10)*SUMPRODUCT($OF$10:$OI$10,$OF$18:$OI$18)+SUMPRODUCT($OL$7:$PC$7,$OL$11:$PC$11)*SUMPRODUCT($OF$11:$OI$11,$OF$18:$OI$18),"")</f>
        <v/>
      </c>
      <c r="T18" s="19" t="str">
        <f t="array" ref="T18">IF(T7="1",T284-PRODUCT(T9,INDEX($OL$1:$PC$19,18,MATCH(T$2&amp;T$6,INDEX($OL$1:$PC$19,2,)&amp;INDEX($OL$1:$PC$19,6,),0)))+T9*SUMPRODUCT($OL$7:$PC$7,$OL$18:$PC$18)-T$12*INDEX($OF$1:$OK$19,18,MATCH(T13,$OF$1:$OK$1,0))+T9*SUMPRODUCT($OL$7:$PC$7,$OL$10:$PC$10)*SUMPRODUCT($OF$10:$OI$10,$OF$18:$OI$18)+SUMPRODUCT($OL$7:$PC$7,$OL$11:$PC$11)*SUMPRODUCT($OF$11:$OI$11,$OF$18:$OI$18),"")</f>
        <v/>
      </c>
      <c r="U18" s="19" t="str">
        <f t="array" ref="U18">IF(U7="1",U284-PRODUCT(U9,INDEX($OL$1:$PC$19,18,MATCH(U$2&amp;U$6,INDEX($OL$1:$PC$19,2,)&amp;INDEX($OL$1:$PC$19,6,),0)))+U9*SUMPRODUCT($OL$7:$PC$7,$OL$18:$PC$18)-U$12*INDEX($OF$1:$OK$19,18,MATCH(U13,$OF$1:$OK$1,0))+U9*SUMPRODUCT($OL$7:$PC$7,$OL$10:$PC$10)*SUMPRODUCT($OF$10:$OI$10,$OF$18:$OI$18)+SUMPRODUCT($OL$7:$PC$7,$OL$11:$PC$11)*SUMPRODUCT($OF$11:$OI$11,$OF$18:$OI$18),"")</f>
        <v/>
      </c>
      <c r="V18" s="19" t="str">
        <f t="array" ref="V18">IF(V7="1",V284-PRODUCT(V9,INDEX($OL$1:$PC$19,18,MATCH(V$2&amp;V$6,INDEX($OL$1:$PC$19,2,)&amp;INDEX($OL$1:$PC$19,6,),0)))+V9*SUMPRODUCT($OL$7:$PC$7,$OL$18:$PC$18)-V$12*INDEX($OF$1:$OK$19,18,MATCH(V13,$OF$1:$OK$1,0))+V9*SUMPRODUCT($OL$7:$PC$7,$OL$10:$PC$10)*SUMPRODUCT($OF$10:$OI$10,$OF$18:$OI$18)+SUMPRODUCT($OL$7:$PC$7,$OL$11:$PC$11)*SUMPRODUCT($OF$11:$OI$11,$OF$18:$OI$18),"")</f>
        <v/>
      </c>
      <c r="W18" s="19" t="str">
        <f t="array" ref="W18">IF(W7="1",W284-PRODUCT(W9,INDEX($OL$1:$PC$19,18,MATCH(W$2&amp;W$6,INDEX($OL$1:$PC$19,2,)&amp;INDEX($OL$1:$PC$19,6,),0)))+W9*SUMPRODUCT($OL$7:$PC$7,$OL$18:$PC$18)-W$12*INDEX($OF$1:$OK$19,18,MATCH(W13,$OF$1:$OK$1,0))+W9*SUMPRODUCT($OL$7:$PC$7,$OL$10:$PC$10)*SUMPRODUCT($OF$10:$OI$10,$OF$18:$OI$18)+SUMPRODUCT($OL$7:$PC$7,$OL$11:$PC$11)*SUMPRODUCT($OF$11:$OI$11,$OF$18:$OI$18),"")</f>
        <v/>
      </c>
      <c r="X18" s="19" t="str">
        <f t="array" ref="X18">IF(X7="1",X284-PRODUCT(X9,INDEX($OL$1:$PC$19,18,MATCH(X$2&amp;X$6,INDEX($OL$1:$PC$19,2,)&amp;INDEX($OL$1:$PC$19,6,),0)))+X9*SUMPRODUCT($OL$7:$PC$7,$OL$18:$PC$18)-X$12*INDEX($OF$1:$OK$19,18,MATCH(X13,$OF$1:$OK$1,0))+X9*SUMPRODUCT($OL$7:$PC$7,$OL$10:$PC$10)*SUMPRODUCT($OF$10:$OI$10,$OF$18:$OI$18)+SUMPRODUCT($OL$7:$PC$7,$OL$11:$PC$11)*SUMPRODUCT($OF$11:$OI$11,$OF$18:$OI$18),"")</f>
        <v/>
      </c>
      <c r="Y18" s="19" t="str">
        <f t="array" ref="Y18">IF(Y7="1",Y284-PRODUCT(Y9,INDEX($OL$1:$PC$19,18,MATCH(Y$2&amp;Y$6,INDEX($OL$1:$PC$19,2,)&amp;INDEX($OL$1:$PC$19,6,),0)))+Y9*SUMPRODUCT($OL$7:$PC$7,$OL$18:$PC$18)-Y$12*INDEX($OF$1:$OK$19,18,MATCH(Y13,$OF$1:$OK$1,0))+Y9*SUMPRODUCT($OL$7:$PC$7,$OL$10:$PC$10)*SUMPRODUCT($OF$10:$OI$10,$OF$18:$OI$18)+SUMPRODUCT($OL$7:$PC$7,$OL$11:$PC$11)*SUMPRODUCT($OF$11:$OI$11,$OF$18:$OI$18),"")</f>
        <v/>
      </c>
      <c r="Z18" s="19" t="str">
        <f t="array" ref="Z18">IF(Z7="1",Z284-PRODUCT(Z9,INDEX($OL$1:$PC$19,18,MATCH(Z$2&amp;Z$6,INDEX($OL$1:$PC$19,2,)&amp;INDEX($OL$1:$PC$19,6,),0)))+Z9*SUMPRODUCT($OL$7:$PC$7,$OL$18:$PC$18)-Z$12*INDEX($OF$1:$OK$19,18,MATCH(Z13,$OF$1:$OK$1,0))+Z9*SUMPRODUCT($OL$7:$PC$7,$OL$10:$PC$10)*SUMPRODUCT($OF$10:$OI$10,$OF$18:$OI$18)+SUMPRODUCT($OL$7:$PC$7,$OL$11:$PC$11)*SUMPRODUCT($OF$11:$OI$11,$OF$18:$OI$18),"")</f>
        <v/>
      </c>
      <c r="AA18" s="19" t="str">
        <f t="array" ref="AA18">IF(AA7="1",AA284-PRODUCT(AA9,INDEX($OL$1:$PC$19,18,MATCH(AA$2&amp;AA$6,INDEX($OL$1:$PC$19,2,)&amp;INDEX($OL$1:$PC$19,6,),0)))+AA9*SUMPRODUCT($OL$7:$PC$7,$OL$18:$PC$18)-AA$12*INDEX($OF$1:$OK$19,18,MATCH(AA13,$OF$1:$OK$1,0))+AA9*SUMPRODUCT($OL$7:$PC$7,$OL$10:$PC$10)*SUMPRODUCT($OF$10:$OI$10,$OF$18:$OI$18)+SUMPRODUCT($OL$7:$PC$7,$OL$11:$PC$11)*SUMPRODUCT($OF$11:$OI$11,$OF$18:$OI$18),"")</f>
        <v/>
      </c>
      <c r="AB18" s="19" t="str">
        <f t="array" ref="AB18">IF(AB7="1",AB284-PRODUCT(AB9,INDEX($OL$1:$PC$19,18,MATCH(AB$2&amp;AB$6,INDEX($OL$1:$PC$19,2,)&amp;INDEX($OL$1:$PC$19,6,),0)))+AB9*SUMPRODUCT($OL$7:$PC$7,$OL$18:$PC$18)-AB$12*INDEX($OF$1:$OK$19,18,MATCH(AB13,$OF$1:$OK$1,0))+AB9*SUMPRODUCT($OL$7:$PC$7,$OL$10:$PC$10)*SUMPRODUCT($OF$10:$OI$10,$OF$18:$OI$18)+SUMPRODUCT($OL$7:$PC$7,$OL$11:$PC$11)*SUMPRODUCT($OF$11:$OI$11,$OF$18:$OI$18),"")</f>
        <v/>
      </c>
      <c r="AC18" s="19" t="str">
        <f t="array" ref="AC18">IF(AC7="1",AC284-PRODUCT(AC9,INDEX($OL$1:$PC$19,18,MATCH(AC$2&amp;AC$6,INDEX($OL$1:$PC$19,2,)&amp;INDEX($OL$1:$PC$19,6,),0)))+AC9*SUMPRODUCT($OL$7:$PC$7,$OL$18:$PC$18)-AC$12*INDEX($OF$1:$OK$19,18,MATCH(AC13,$OF$1:$OK$1,0))+AC9*SUMPRODUCT($OL$7:$PC$7,$OL$10:$PC$10)*SUMPRODUCT($OF$10:$OI$10,$OF$18:$OI$18)+SUMPRODUCT($OL$7:$PC$7,$OL$11:$PC$11)*SUMPRODUCT($OF$11:$OI$11,$OF$18:$OI$18),"")</f>
        <v/>
      </c>
      <c r="AD18" s="19" t="str">
        <f t="array" ref="AD18">IF(AD7="1",AD284-PRODUCT(AD9,INDEX($OL$1:$PC$19,18,MATCH(AD$2&amp;AD$6,INDEX($OL$1:$PC$19,2,)&amp;INDEX($OL$1:$PC$19,6,),0)))+AD9*SUMPRODUCT($OL$7:$PC$7,$OL$18:$PC$18)-AD$12*INDEX($OF$1:$OK$19,18,MATCH(AD13,$OF$1:$OK$1,0))+AD9*SUMPRODUCT($OL$7:$PC$7,$OL$10:$PC$10)*SUMPRODUCT($OF$10:$OI$10,$OF$18:$OI$18)+SUMPRODUCT($OL$7:$PC$7,$OL$11:$PC$11)*SUMPRODUCT($OF$11:$OI$11,$OF$18:$OI$18),"")</f>
        <v/>
      </c>
      <c r="AE18" s="19" t="str">
        <f t="array" ref="AE18">IF(AE7="1",AE284-PRODUCT(AE9,INDEX($OL$1:$PC$19,18,MATCH(AE$2&amp;AE$6,INDEX($OL$1:$PC$19,2,)&amp;INDEX($OL$1:$PC$19,6,),0)))+AE9*SUMPRODUCT($OL$7:$PC$7,$OL$18:$PC$18)-AE$12*INDEX($OF$1:$OK$19,18,MATCH(AE13,$OF$1:$OK$1,0))+AE9*SUMPRODUCT($OL$7:$PC$7,$OL$10:$PC$10)*SUMPRODUCT($OF$10:$OI$10,$OF$18:$OI$18)+SUMPRODUCT($OL$7:$PC$7,$OL$11:$PC$11)*SUMPRODUCT($OF$11:$OI$11,$OF$18:$OI$18),"")</f>
        <v/>
      </c>
      <c r="AF18" s="19" t="str">
        <f t="array" ref="AF18">IF(AF7="1",AF284-PRODUCT(AF9,INDEX($OL$1:$PC$19,18,MATCH(AF$2&amp;AF$6,INDEX($OL$1:$PC$19,2,)&amp;INDEX($OL$1:$PC$19,6,),0)))+AF9*SUMPRODUCT($OL$7:$PC$7,$OL$18:$PC$18)-AF$12*INDEX($OF$1:$OK$19,18,MATCH(AF13,$OF$1:$OK$1,0))+AF9*SUMPRODUCT($OL$7:$PC$7,$OL$10:$PC$10)*SUMPRODUCT($OF$10:$OI$10,$OF$18:$OI$18)+SUMPRODUCT($OL$7:$PC$7,$OL$11:$PC$11)*SUMPRODUCT($OF$11:$OI$11,$OF$18:$OI$18),"")</f>
        <v/>
      </c>
      <c r="AG18" s="19" t="str">
        <f t="array" ref="AG18">IF(AG7="1",AG284-PRODUCT(AG9,INDEX($OL$1:$PC$19,18,MATCH(AG$2&amp;AG$6,INDEX($OL$1:$PC$19,2,)&amp;INDEX($OL$1:$PC$19,6,),0)))+AG9*SUMPRODUCT($OL$7:$PC$7,$OL$18:$PC$18)-AG$12*INDEX($OF$1:$OK$19,18,MATCH(AG13,$OF$1:$OK$1,0))+AG9*SUMPRODUCT($OL$7:$PC$7,$OL$10:$PC$10)*SUMPRODUCT($OF$10:$OI$10,$OF$18:$OI$18)+SUMPRODUCT($OL$7:$PC$7,$OL$11:$PC$11)*SUMPRODUCT($OF$11:$OI$11,$OF$18:$OI$18),"")</f>
        <v/>
      </c>
      <c r="AH18" s="19" t="str">
        <f t="array" ref="AH18">IF(AH7="1",AH284-PRODUCT(AH9,INDEX($OL$1:$PC$19,18,MATCH(AH$2&amp;AH$6,INDEX($OL$1:$PC$19,2,)&amp;INDEX($OL$1:$PC$19,6,),0)))+AH9*SUMPRODUCT($OL$7:$PC$7,$OL$18:$PC$18)-AH$12*INDEX($OF$1:$OK$19,18,MATCH(AH13,$OF$1:$OK$1,0))+AH9*SUMPRODUCT($OL$7:$PC$7,$OL$10:$PC$10)*SUMPRODUCT($OF$10:$OI$10,$OF$18:$OI$18)+SUMPRODUCT($OL$7:$PC$7,$OL$11:$PC$11)*SUMPRODUCT($OF$11:$OI$11,$OF$18:$OI$18),"")</f>
        <v/>
      </c>
      <c r="AI18" s="19" t="str">
        <f t="array" ref="AI18">IF(AI7="1",AI284-PRODUCT(AI9,INDEX($OL$1:$PC$19,18,MATCH(AI$2&amp;AI$6,INDEX($OL$1:$PC$19,2,)&amp;INDEX($OL$1:$PC$19,6,),0)))+AI9*SUMPRODUCT($OL$7:$PC$7,$OL$18:$PC$18)-AI$12*INDEX($OF$1:$OK$19,18,MATCH(AI13,$OF$1:$OK$1,0))+AI9*SUMPRODUCT($OL$7:$PC$7,$OL$10:$PC$10)*SUMPRODUCT($OF$10:$OI$10,$OF$18:$OI$18)+SUMPRODUCT($OL$7:$PC$7,$OL$11:$PC$11)*SUMPRODUCT($OF$11:$OI$11,$OF$18:$OI$18),"")</f>
        <v/>
      </c>
      <c r="AJ18" s="19" t="str">
        <f t="array" ref="AJ18">IF(AJ7="1",AJ284-PRODUCT(AJ9,INDEX($OL$1:$PC$19,18,MATCH(AJ$2&amp;AJ$6,INDEX($OL$1:$PC$19,2,)&amp;INDEX($OL$1:$PC$19,6,),0)))+AJ9*SUMPRODUCT($OL$7:$PC$7,$OL$18:$PC$18)-AJ$12*INDEX($OF$1:$OK$19,18,MATCH(AJ13,$OF$1:$OK$1,0))+AJ9*SUMPRODUCT($OL$7:$PC$7,$OL$10:$PC$10)*SUMPRODUCT($OF$10:$OI$10,$OF$18:$OI$18)+SUMPRODUCT($OL$7:$PC$7,$OL$11:$PC$11)*SUMPRODUCT($OF$11:$OI$11,$OF$18:$OI$18),"")</f>
        <v/>
      </c>
      <c r="AK18" s="19" t="str">
        <f t="array" ref="AK18">IF(AK7="1",AK284-PRODUCT(AK9,INDEX($OL$1:$PC$19,18,MATCH(AK$2&amp;AK$6,INDEX($OL$1:$PC$19,2,)&amp;INDEX($OL$1:$PC$19,6,),0)))+AK9*SUMPRODUCT($OL$7:$PC$7,$OL$18:$PC$18)-AK$12*INDEX($OF$1:$OK$19,18,MATCH(AK13,$OF$1:$OK$1,0))+AK9*SUMPRODUCT($OL$7:$PC$7,$OL$10:$PC$10)*SUMPRODUCT($OF$10:$OI$10,$OF$18:$OI$18)+SUMPRODUCT($OL$7:$PC$7,$OL$11:$PC$11)*SUMPRODUCT($OF$11:$OI$11,$OF$18:$OI$18),"")</f>
        <v/>
      </c>
      <c r="AL18" s="19" t="str">
        <f t="array" ref="AL18">IF(AL7="1",AL284-PRODUCT(AL9,INDEX($OL$1:$PC$19,18,MATCH(AL$2&amp;AL$6,INDEX($OL$1:$PC$19,2,)&amp;INDEX($OL$1:$PC$19,6,),0)))+AL9*SUMPRODUCT($OL$7:$PC$7,$OL$18:$PC$18)-AL$12*INDEX($OF$1:$OK$19,18,MATCH(AL13,$OF$1:$OK$1,0))+AL9*SUMPRODUCT($OL$7:$PC$7,$OL$10:$PC$10)*SUMPRODUCT($OF$10:$OI$10,$OF$18:$OI$18)+SUMPRODUCT($OL$7:$PC$7,$OL$11:$PC$11)*SUMPRODUCT($OF$11:$OI$11,$OF$18:$OI$18),"")</f>
        <v/>
      </c>
      <c r="AM18" s="19" t="str">
        <f t="array" ref="AM18">IF(AM7="1",AM284-PRODUCT(AM9,INDEX($OL$1:$PC$19,18,MATCH(AM$2&amp;AM$6,INDEX($OL$1:$PC$19,2,)&amp;INDEX($OL$1:$PC$19,6,),0)))+AM9*SUMPRODUCT($OL$7:$PC$7,$OL$18:$PC$18)-AM$12*INDEX($OF$1:$OK$19,18,MATCH(AM13,$OF$1:$OK$1,0))+AM9*SUMPRODUCT($OL$7:$PC$7,$OL$10:$PC$10)*SUMPRODUCT($OF$10:$OI$10,$OF$18:$OI$18)+SUMPRODUCT($OL$7:$PC$7,$OL$11:$PC$11)*SUMPRODUCT($OF$11:$OI$11,$OF$18:$OI$18),"")</f>
        <v/>
      </c>
      <c r="AN18" s="19" t="str">
        <f t="array" ref="AN18">IF(AN7="1",AN284-PRODUCT(AN9,INDEX($OL$1:$PC$19,18,MATCH(AN$2&amp;AN$6,INDEX($OL$1:$PC$19,2,)&amp;INDEX($OL$1:$PC$19,6,),0)))+AN9*SUMPRODUCT($OL$7:$PC$7,$OL$18:$PC$18)-AN$12*INDEX($OF$1:$OK$19,18,MATCH(AN13,$OF$1:$OK$1,0))+AN9*SUMPRODUCT($OL$7:$PC$7,$OL$10:$PC$10)*SUMPRODUCT($OF$10:$OI$10,$OF$18:$OI$18)+SUMPRODUCT($OL$7:$PC$7,$OL$11:$PC$11)*SUMPRODUCT($OF$11:$OI$11,$OF$18:$OI$18),"")</f>
        <v/>
      </c>
      <c r="AO18" s="19" t="str">
        <f t="array" ref="AO18">IF(AO7="1",AO284-PRODUCT(AO9,INDEX($OL$1:$PC$19,18,MATCH(AO$2&amp;AO$6,INDEX($OL$1:$PC$19,2,)&amp;INDEX($OL$1:$PC$19,6,),0)))+AO9*SUMPRODUCT($OL$7:$PC$7,$OL$18:$PC$18)-AO$12*INDEX($OF$1:$OK$19,18,MATCH(AO13,$OF$1:$OK$1,0))+AO9*SUMPRODUCT($OL$7:$PC$7,$OL$10:$PC$10)*SUMPRODUCT($OF$10:$OI$10,$OF$18:$OI$18)+SUMPRODUCT($OL$7:$PC$7,$OL$11:$PC$11)*SUMPRODUCT($OF$11:$OI$11,$OF$18:$OI$18),"")</f>
        <v/>
      </c>
      <c r="AP18" s="19" t="str">
        <f t="array" ref="AP18">IF(AP7="1",AP284-PRODUCT(AP9,INDEX($OL$1:$PC$19,18,MATCH(AP$2&amp;AP$6,INDEX($OL$1:$PC$19,2,)&amp;INDEX($OL$1:$PC$19,6,),0)))+AP9*SUMPRODUCT($OL$7:$PC$7,$OL$18:$PC$18)-AP$12*INDEX($OF$1:$OK$19,18,MATCH(AP13,$OF$1:$OK$1,0))+AP9*SUMPRODUCT($OL$7:$PC$7,$OL$10:$PC$10)*SUMPRODUCT($OF$10:$OI$10,$OF$18:$OI$18)+SUMPRODUCT($OL$7:$PC$7,$OL$11:$PC$11)*SUMPRODUCT($OF$11:$OI$11,$OF$18:$OI$18),"")</f>
        <v/>
      </c>
      <c r="AQ18" s="19" t="str">
        <f t="array" ref="AQ18">IF(AQ7="1",AQ284-PRODUCT(AQ9,INDEX($OL$1:$PC$19,18,MATCH(AQ$2&amp;AQ$6,INDEX($OL$1:$PC$19,2,)&amp;INDEX($OL$1:$PC$19,6,),0)))+AQ9*SUMPRODUCT($OL$7:$PC$7,$OL$18:$PC$18)-AQ$12*INDEX($OF$1:$OK$19,18,MATCH(AQ13,$OF$1:$OK$1,0))+AQ9*SUMPRODUCT($OL$7:$PC$7,$OL$10:$PC$10)*SUMPRODUCT($OF$10:$OI$10,$OF$18:$OI$18)+SUMPRODUCT($OL$7:$PC$7,$OL$11:$PC$11)*SUMPRODUCT($OF$11:$OI$11,$OF$18:$OI$18),"")</f>
        <v/>
      </c>
      <c r="AR18" s="19" t="str">
        <f t="array" ref="AR18">IF(AR7="1",AR284-PRODUCT(AR9,INDEX($OL$1:$PC$19,18,MATCH(AR$2&amp;AR$6,INDEX($OL$1:$PC$19,2,)&amp;INDEX($OL$1:$PC$19,6,),0)))+AR9*SUMPRODUCT($OL$7:$PC$7,$OL$18:$PC$18)-AR$12*INDEX($OF$1:$OK$19,18,MATCH(AR13,$OF$1:$OK$1,0))+AR9*SUMPRODUCT($OL$7:$PC$7,$OL$10:$PC$10)*SUMPRODUCT($OF$10:$OI$10,$OF$18:$OI$18)+SUMPRODUCT($OL$7:$PC$7,$OL$11:$PC$11)*SUMPRODUCT($OF$11:$OI$11,$OF$18:$OI$18),"")</f>
        <v/>
      </c>
      <c r="AS18" s="19" t="str">
        <f t="array" ref="AS18">IF(AS7="1",AS284-PRODUCT(AS9,INDEX($OL$1:$PC$19,18,MATCH(AS$2&amp;AS$6,INDEX($OL$1:$PC$19,2,)&amp;INDEX($OL$1:$PC$19,6,),0)))+AS9*SUMPRODUCT($OL$7:$PC$7,$OL$18:$PC$18)-AS$12*INDEX($OF$1:$OK$19,18,MATCH(AS13,$OF$1:$OK$1,0))+AS9*SUMPRODUCT($OL$7:$PC$7,$OL$10:$PC$10)*SUMPRODUCT($OF$10:$OI$10,$OF$18:$OI$18)+SUMPRODUCT($OL$7:$PC$7,$OL$11:$PC$11)*SUMPRODUCT($OF$11:$OI$11,$OF$18:$OI$18),"")</f>
        <v/>
      </c>
      <c r="AT18" s="19" t="str">
        <f t="array" ref="AT18">IF(AT7="1",AT284-PRODUCT(AT9,INDEX($OL$1:$PC$19,18,MATCH(AT$2&amp;AT$6,INDEX($OL$1:$PC$19,2,)&amp;INDEX($OL$1:$PC$19,6,),0)))+AT9*SUMPRODUCT($OL$7:$PC$7,$OL$18:$PC$18)-AT$12*INDEX($OF$1:$OK$19,18,MATCH(AT13,$OF$1:$OK$1,0))+AT9*SUMPRODUCT($OL$7:$PC$7,$OL$10:$PC$10)*SUMPRODUCT($OF$10:$OI$10,$OF$18:$OI$18)+SUMPRODUCT($OL$7:$PC$7,$OL$11:$PC$11)*SUMPRODUCT($OF$11:$OI$11,$OF$18:$OI$18),"")</f>
        <v/>
      </c>
      <c r="AU18" s="19" t="str">
        <f t="array" ref="AU18">IF(AU7="1",AU284-PRODUCT(AU9,INDEX($OL$1:$PC$19,18,MATCH(AU$2&amp;AU$6,INDEX($OL$1:$PC$19,2,)&amp;INDEX($OL$1:$PC$19,6,),0)))+AU9*SUMPRODUCT($OL$7:$PC$7,$OL$18:$PC$18)-AU$12*INDEX($OF$1:$OK$19,18,MATCH(AU13,$OF$1:$OK$1,0))+AU9*SUMPRODUCT($OL$7:$PC$7,$OL$10:$PC$10)*SUMPRODUCT($OF$10:$OI$10,$OF$18:$OI$18)+SUMPRODUCT($OL$7:$PC$7,$OL$11:$PC$11)*SUMPRODUCT($OF$11:$OI$11,$OF$18:$OI$18),"")</f>
        <v/>
      </c>
      <c r="AV18" s="19" t="str">
        <f t="array" ref="AV18">IF(AV7="1",AV284-PRODUCT(AV9,INDEX($OL$1:$PC$19,18,MATCH(AV$2&amp;AV$6,INDEX($OL$1:$PC$19,2,)&amp;INDEX($OL$1:$PC$19,6,),0)))+AV9*SUMPRODUCT($OL$7:$PC$7,$OL$18:$PC$18)-AV$12*INDEX($OF$1:$OK$19,18,MATCH(AV13,$OF$1:$OK$1,0))+AV9*SUMPRODUCT($OL$7:$PC$7,$OL$10:$PC$10)*SUMPRODUCT($OF$10:$OI$10,$OF$18:$OI$18)+SUMPRODUCT($OL$7:$PC$7,$OL$11:$PC$11)*SUMPRODUCT($OF$11:$OI$11,$OF$18:$OI$18),"")</f>
        <v/>
      </c>
      <c r="AW18" s="19" t="str">
        <f t="array" ref="AW18">IF(AW7="1",AW284-PRODUCT(AW9,INDEX($OL$1:$PC$19,18,MATCH(AW$2&amp;AW$6,INDEX($OL$1:$PC$19,2,)&amp;INDEX($OL$1:$PC$19,6,),0)))+AW9*SUMPRODUCT($OL$7:$PC$7,$OL$18:$PC$18)-AW$12*INDEX($OF$1:$OK$19,18,MATCH(AW13,$OF$1:$OK$1,0))+AW9*SUMPRODUCT($OL$7:$PC$7,$OL$10:$PC$10)*SUMPRODUCT($OF$10:$OI$10,$OF$18:$OI$18)+SUMPRODUCT($OL$7:$PC$7,$OL$11:$PC$11)*SUMPRODUCT($OF$11:$OI$11,$OF$18:$OI$18),"")</f>
        <v/>
      </c>
      <c r="AX18" s="19" t="str">
        <f t="array" ref="AX18">IF(AX7="1",AX284-PRODUCT(AX9,INDEX($OL$1:$PC$19,18,MATCH(AX$2&amp;AX$6,INDEX($OL$1:$PC$19,2,)&amp;INDEX($OL$1:$PC$19,6,),0)))+AX9*SUMPRODUCT($OL$7:$PC$7,$OL$18:$PC$18)-AX$12*INDEX($OF$1:$OK$19,18,MATCH(AX13,$OF$1:$OK$1,0))+AX9*SUMPRODUCT($OL$7:$PC$7,$OL$10:$PC$10)*SUMPRODUCT($OF$10:$OI$10,$OF$18:$OI$18)+SUMPRODUCT($OL$7:$PC$7,$OL$11:$PC$11)*SUMPRODUCT($OF$11:$OI$11,$OF$18:$OI$18),"")</f>
        <v/>
      </c>
      <c r="AY18" s="19" t="str">
        <f t="array" ref="AY18">IF(AY7="1",AY284-PRODUCT(AY9,INDEX($OL$1:$PC$19,18,MATCH(AY$2&amp;AY$6,INDEX($OL$1:$PC$19,2,)&amp;INDEX($OL$1:$PC$19,6,),0)))+AY9*SUMPRODUCT($OL$7:$PC$7,$OL$18:$PC$18)-AY$12*INDEX($OF$1:$OK$19,18,MATCH(AY13,$OF$1:$OK$1,0))+AY9*SUMPRODUCT($OL$7:$PC$7,$OL$10:$PC$10)*SUMPRODUCT($OF$10:$OI$10,$OF$18:$OI$18)+SUMPRODUCT($OL$7:$PC$7,$OL$11:$PC$11)*SUMPRODUCT($OF$11:$OI$11,$OF$18:$OI$18),"")</f>
        <v/>
      </c>
      <c r="AZ18" s="19" t="str">
        <f t="array" ref="AZ18">IF(AZ7="1",AZ284-PRODUCT(AZ9,INDEX($OL$1:$PC$19,18,MATCH(AZ$2&amp;AZ$6,INDEX($OL$1:$PC$19,2,)&amp;INDEX($OL$1:$PC$19,6,),0)))+AZ9*SUMPRODUCT($OL$7:$PC$7,$OL$18:$PC$18)-AZ$12*INDEX($OF$1:$OK$19,18,MATCH(AZ13,$OF$1:$OK$1,0))+AZ9*SUMPRODUCT($OL$7:$PC$7,$OL$10:$PC$10)*SUMPRODUCT($OF$10:$OI$10,$OF$18:$OI$18)+SUMPRODUCT($OL$7:$PC$7,$OL$11:$PC$11)*SUMPRODUCT($OF$11:$OI$11,$OF$18:$OI$18),"")</f>
        <v/>
      </c>
      <c r="BA18" s="19" t="str">
        <f t="array" ref="BA18">IF(BA7="1",BA284-PRODUCT(BA9,INDEX($OL$1:$PC$19,18,MATCH(BA$2&amp;BA$6,INDEX($OL$1:$PC$19,2,)&amp;INDEX($OL$1:$PC$19,6,),0)))+BA9*SUMPRODUCT($OL$7:$PC$7,$OL$18:$PC$18)-BA$12*INDEX($OF$1:$OK$19,18,MATCH(BA13,$OF$1:$OK$1,0))+BA9*SUMPRODUCT($OL$7:$PC$7,$OL$10:$PC$10)*SUMPRODUCT($OF$10:$OI$10,$OF$18:$OI$18)+SUMPRODUCT($OL$7:$PC$7,$OL$11:$PC$11)*SUMPRODUCT($OF$11:$OI$11,$OF$18:$OI$18),"")</f>
        <v/>
      </c>
      <c r="BB18" s="19" t="str">
        <f t="array" ref="BB18">IF(BB7="1",BB284-PRODUCT(BB9,INDEX($OL$1:$PC$19,18,MATCH(BB$2&amp;BB$6,INDEX($OL$1:$PC$19,2,)&amp;INDEX($OL$1:$PC$19,6,),0)))+BB9*SUMPRODUCT($OL$7:$PC$7,$OL$18:$PC$18)-BB$12*INDEX($OF$1:$OK$19,18,MATCH(BB13,$OF$1:$OK$1,0))+BB9*SUMPRODUCT($OL$7:$PC$7,$OL$10:$PC$10)*SUMPRODUCT($OF$10:$OI$10,$OF$18:$OI$18)+SUMPRODUCT($OL$7:$PC$7,$OL$11:$PC$11)*SUMPRODUCT($OF$11:$OI$11,$OF$18:$OI$18),"")</f>
        <v/>
      </c>
      <c r="BC18" s="19" t="str">
        <f t="array" ref="BC18">IF(BC7="1",BC284-PRODUCT(BC9,INDEX($OL$1:$PC$19,18,MATCH(BC$2&amp;BC$6,INDEX($OL$1:$PC$19,2,)&amp;INDEX($OL$1:$PC$19,6,),0)))+BC9*SUMPRODUCT($OL$7:$PC$7,$OL$18:$PC$18)-BC$12*INDEX($OF$1:$OK$19,18,MATCH(BC13,$OF$1:$OK$1,0))+BC9*SUMPRODUCT($OL$7:$PC$7,$OL$10:$PC$10)*SUMPRODUCT($OF$10:$OI$10,$OF$18:$OI$18)+SUMPRODUCT($OL$7:$PC$7,$OL$11:$PC$11)*SUMPRODUCT($OF$11:$OI$11,$OF$18:$OI$18),"")</f>
        <v/>
      </c>
      <c r="BD18" s="19" t="str">
        <f t="array" ref="BD18">IF(BD7="1",BD284-PRODUCT(BD9,INDEX($OL$1:$PC$19,18,MATCH(BD$2&amp;BD$6,INDEX($OL$1:$PC$19,2,)&amp;INDEX($OL$1:$PC$19,6,),0)))+BD9*SUMPRODUCT($OL$7:$PC$7,$OL$18:$PC$18)-BD$12*INDEX($OF$1:$OK$19,18,MATCH(BD13,$OF$1:$OK$1,0))+BD9*SUMPRODUCT($OL$7:$PC$7,$OL$10:$PC$10)*SUMPRODUCT($OF$10:$OI$10,$OF$18:$OI$18)+SUMPRODUCT($OL$7:$PC$7,$OL$11:$PC$11)*SUMPRODUCT($OF$11:$OI$11,$OF$18:$OI$18),"")</f>
        <v/>
      </c>
      <c r="BE18" s="19" t="str">
        <f t="array" ref="BE18">IF(BE7="1",BE284-PRODUCT(BE9,INDEX($OL$1:$PC$19,18,MATCH(BE$2&amp;BE$6,INDEX($OL$1:$PC$19,2,)&amp;INDEX($OL$1:$PC$19,6,),0)))+BE9*SUMPRODUCT($OL$7:$PC$7,$OL$18:$PC$18)-BE$12*INDEX($OF$1:$OK$19,18,MATCH(BE13,$OF$1:$OK$1,0))+BE9*SUMPRODUCT($OL$7:$PC$7,$OL$10:$PC$10)*SUMPRODUCT($OF$10:$OI$10,$OF$18:$OI$18)+SUMPRODUCT($OL$7:$PC$7,$OL$11:$PC$11)*SUMPRODUCT($OF$11:$OI$11,$OF$18:$OI$18),"")</f>
        <v/>
      </c>
      <c r="BF18" s="19" t="str">
        <f t="array" ref="BF18">IF(BF7="1",BF284-PRODUCT(BF9,INDEX($OL$1:$PC$19,18,MATCH(BF$2&amp;BF$6,INDEX($OL$1:$PC$19,2,)&amp;INDEX($OL$1:$PC$19,6,),0)))+BF9*SUMPRODUCT($OL$7:$PC$7,$OL$18:$PC$18)-BF$12*INDEX($OF$1:$OK$19,18,MATCH(BF13,$OF$1:$OK$1,0))+BF9*SUMPRODUCT($OL$7:$PC$7,$OL$10:$PC$10)*SUMPRODUCT($OF$10:$OI$10,$OF$18:$OI$18)+SUMPRODUCT($OL$7:$PC$7,$OL$11:$PC$11)*SUMPRODUCT($OF$11:$OI$11,$OF$18:$OI$18),"")</f>
        <v/>
      </c>
      <c r="BG18" s="19" t="str">
        <f t="array" ref="BG18">IF(BG7="1",BG284-PRODUCT(BG9,INDEX($OL$1:$PC$19,18,MATCH(BG$2&amp;BG$6,INDEX($OL$1:$PC$19,2,)&amp;INDEX($OL$1:$PC$19,6,),0)))+BG9*SUMPRODUCT($OL$7:$PC$7,$OL$18:$PC$18)-BG$12*INDEX($OF$1:$OK$19,18,MATCH(BG13,$OF$1:$OK$1,0))+BG9*SUMPRODUCT($OL$7:$PC$7,$OL$10:$PC$10)*SUMPRODUCT($OF$10:$OI$10,$OF$18:$OI$18)+SUMPRODUCT($OL$7:$PC$7,$OL$11:$PC$11)*SUMPRODUCT($OF$11:$OI$11,$OF$18:$OI$18),"")</f>
        <v/>
      </c>
      <c r="BH18" s="19" t="str">
        <f t="array" ref="BH18">IF(BH7="1",BH284-PRODUCT(BH9,INDEX($OL$1:$PC$19,18,MATCH(BH$2&amp;BH$6,INDEX($OL$1:$PC$19,2,)&amp;INDEX($OL$1:$PC$19,6,),0)))+BH9*SUMPRODUCT($OL$7:$PC$7,$OL$18:$PC$18)-BH$12*INDEX($OF$1:$OK$19,18,MATCH(BH13,$OF$1:$OK$1,0))+BH9*SUMPRODUCT($OL$7:$PC$7,$OL$10:$PC$10)*SUMPRODUCT($OF$10:$OI$10,$OF$18:$OI$18)+SUMPRODUCT($OL$7:$PC$7,$OL$11:$PC$11)*SUMPRODUCT($OF$11:$OI$11,$OF$18:$OI$18),"")</f>
        <v/>
      </c>
      <c r="BI18" s="19" t="str">
        <f t="array" ref="BI18">IF(BI7="1",BI284-PRODUCT(BI9,INDEX($OL$1:$PC$19,18,MATCH(BI$2&amp;BI$6,INDEX($OL$1:$PC$19,2,)&amp;INDEX($OL$1:$PC$19,6,),0)))+BI9*SUMPRODUCT($OL$7:$PC$7,$OL$18:$PC$18)-BI$12*INDEX($OF$1:$OK$19,18,MATCH(BI13,$OF$1:$OK$1,0))+BI9*SUMPRODUCT($OL$7:$PC$7,$OL$10:$PC$10)*SUMPRODUCT($OF$10:$OI$10,$OF$18:$OI$18)+SUMPRODUCT($OL$7:$PC$7,$OL$11:$PC$11)*SUMPRODUCT($OF$11:$OI$11,$OF$18:$OI$18),"")</f>
        <v/>
      </c>
      <c r="BJ18" s="19" t="str">
        <f t="array" ref="BJ18">IF(BJ7="1",BJ284-PRODUCT(BJ9,INDEX($OL$1:$PC$19,18,MATCH(BJ$2&amp;BJ$6,INDEX($OL$1:$PC$19,2,)&amp;INDEX($OL$1:$PC$19,6,),0)))+BJ9*SUMPRODUCT($OL$7:$PC$7,$OL$18:$PC$18)-BJ$12*INDEX($OF$1:$OK$19,18,MATCH(BJ13,$OF$1:$OK$1,0))+BJ9*SUMPRODUCT($OL$7:$PC$7,$OL$10:$PC$10)*SUMPRODUCT($OF$10:$OI$10,$OF$18:$OI$18)+SUMPRODUCT($OL$7:$PC$7,$OL$11:$PC$11)*SUMPRODUCT($OF$11:$OI$11,$OF$18:$OI$18),"")</f>
        <v/>
      </c>
      <c r="BK18" s="19" t="str">
        <f t="array" ref="BK18">IF(BK7="1",BK284-PRODUCT(BK9,INDEX($OL$1:$PC$19,18,MATCH(BK$2&amp;BK$6,INDEX($OL$1:$PC$19,2,)&amp;INDEX($OL$1:$PC$19,6,),0)))+BK9*SUMPRODUCT($OL$7:$PC$7,$OL$18:$PC$18)-BK$12*INDEX($OF$1:$OK$19,18,MATCH(BK13,$OF$1:$OK$1,0))+BK9*SUMPRODUCT($OL$7:$PC$7,$OL$10:$PC$10)*SUMPRODUCT($OF$10:$OI$10,$OF$18:$OI$18)+SUMPRODUCT($OL$7:$PC$7,$OL$11:$PC$11)*SUMPRODUCT($OF$11:$OI$11,$OF$18:$OI$18),"")</f>
        <v/>
      </c>
      <c r="BL18" s="19" t="str">
        <f t="array" ref="BL18">IF(BL7="1",BL284-PRODUCT(BL9,INDEX($OL$1:$PC$19,18,MATCH(BL$2&amp;BL$6,INDEX($OL$1:$PC$19,2,)&amp;INDEX($OL$1:$PC$19,6,),0)))+BL9*SUMPRODUCT($OL$7:$PC$7,$OL$18:$PC$18)-BL$12*INDEX($OF$1:$OK$19,18,MATCH(BL13,$OF$1:$OK$1,0))+BL9*SUMPRODUCT($OL$7:$PC$7,$OL$10:$PC$10)*SUMPRODUCT($OF$10:$OI$10,$OF$18:$OI$18)+SUMPRODUCT($OL$7:$PC$7,$OL$11:$PC$11)*SUMPRODUCT($OF$11:$OI$11,$OF$18:$OI$18),"")</f>
        <v/>
      </c>
      <c r="BM18" s="19" t="str">
        <f t="array" ref="BM18">IF(BM7="1",BM284-PRODUCT(BM9,INDEX($OL$1:$PC$19,18,MATCH(BM$2&amp;BM$6,INDEX($OL$1:$PC$19,2,)&amp;INDEX($OL$1:$PC$19,6,),0)))+BM9*SUMPRODUCT($OL$7:$PC$7,$OL$18:$PC$18)-BM$12*INDEX($OF$1:$OK$19,18,MATCH(BM13,$OF$1:$OK$1,0))+BM9*SUMPRODUCT($OL$7:$PC$7,$OL$10:$PC$10)*SUMPRODUCT($OF$10:$OI$10,$OF$18:$OI$18)+SUMPRODUCT($OL$7:$PC$7,$OL$11:$PC$11)*SUMPRODUCT($OF$11:$OI$11,$OF$18:$OI$18),"")</f>
        <v/>
      </c>
      <c r="BN18" s="19" t="str">
        <f t="array" ref="BN18">IF(BN7="1",BN284-PRODUCT(BN9,INDEX($OL$1:$PC$19,18,MATCH(BN$2&amp;BN$6,INDEX($OL$1:$PC$19,2,)&amp;INDEX($OL$1:$PC$19,6,),0)))+BN9*SUMPRODUCT($OL$7:$PC$7,$OL$18:$PC$18)-BN$12*INDEX($OF$1:$OK$19,18,MATCH(BN13,$OF$1:$OK$1,0))+BN9*SUMPRODUCT($OL$7:$PC$7,$OL$10:$PC$10)*SUMPRODUCT($OF$10:$OI$10,$OF$18:$OI$18)+SUMPRODUCT($OL$7:$PC$7,$OL$11:$PC$11)*SUMPRODUCT($OF$11:$OI$11,$OF$18:$OI$18),"")</f>
        <v/>
      </c>
      <c r="BO18" s="19" t="str">
        <f t="array" ref="BO18">IF(BO7="1",BO284-PRODUCT(BO9,INDEX($OL$1:$PC$19,18,MATCH(BO$2&amp;BO$6,INDEX($OL$1:$PC$19,2,)&amp;INDEX($OL$1:$PC$19,6,),0)))+BO9*SUMPRODUCT($OL$7:$PC$7,$OL$18:$PC$18)-BO$12*INDEX($OF$1:$OK$19,18,MATCH(BO13,$OF$1:$OK$1,0))+BO9*SUMPRODUCT($OL$7:$PC$7,$OL$10:$PC$10)*SUMPRODUCT($OF$10:$OI$10,$OF$18:$OI$18)+SUMPRODUCT($OL$7:$PC$7,$OL$11:$PC$11)*SUMPRODUCT($OF$11:$OI$11,$OF$18:$OI$18),"")</f>
        <v/>
      </c>
      <c r="BP18" s="19" t="str">
        <f t="array" ref="BP18">IF(BP7="1",BP284-PRODUCT(BP9,INDEX($OL$1:$PC$19,18,MATCH(BP$2&amp;BP$6,INDEX($OL$1:$PC$19,2,)&amp;INDEX($OL$1:$PC$19,6,),0)))+BP9*SUMPRODUCT($OL$7:$PC$7,$OL$18:$PC$18)-BP$12*INDEX($OF$1:$OK$19,18,MATCH(BP13,$OF$1:$OK$1,0))+BP9*SUMPRODUCT($OL$7:$PC$7,$OL$10:$PC$10)*SUMPRODUCT($OF$10:$OI$10,$OF$18:$OI$18)+SUMPRODUCT($OL$7:$PC$7,$OL$11:$PC$11)*SUMPRODUCT($OF$11:$OI$11,$OF$18:$OI$18),"")</f>
        <v/>
      </c>
      <c r="BQ18" s="19" t="str">
        <f t="array" ref="BQ18">IF(BQ7="1",BQ284-PRODUCT(BQ9,INDEX($OL$1:$PC$19,18,MATCH(BQ$2&amp;BQ$6,INDEX($OL$1:$PC$19,2,)&amp;INDEX($OL$1:$PC$19,6,),0)))+BQ9*SUMPRODUCT($OL$7:$PC$7,$OL$18:$PC$18)-BQ$12*INDEX($OF$1:$OK$19,18,MATCH(BQ13,$OF$1:$OK$1,0))+BQ9*SUMPRODUCT($OL$7:$PC$7,$OL$10:$PC$10)*SUMPRODUCT($OF$10:$OI$10,$OF$18:$OI$18)+SUMPRODUCT($OL$7:$PC$7,$OL$11:$PC$11)*SUMPRODUCT($OF$11:$OI$11,$OF$18:$OI$18),"")</f>
        <v/>
      </c>
      <c r="BR18" s="19" t="str">
        <f t="array" ref="BR18">IF(BR7="1",BR284-PRODUCT(BR9,INDEX($OL$1:$PC$19,18,MATCH(BR$2&amp;BR$6,INDEX($OL$1:$PC$19,2,)&amp;INDEX($OL$1:$PC$19,6,),0)))+BR9*SUMPRODUCT($OL$7:$PC$7,$OL$18:$PC$18)-BR$12*INDEX($OF$1:$OK$19,18,MATCH(BR13,$OF$1:$OK$1,0))+BR9*SUMPRODUCT($OL$7:$PC$7,$OL$10:$PC$10)*SUMPRODUCT($OF$10:$OI$10,$OF$18:$OI$18)+SUMPRODUCT($OL$7:$PC$7,$OL$11:$PC$11)*SUMPRODUCT($OF$11:$OI$11,$OF$18:$OI$18),"")</f>
        <v/>
      </c>
      <c r="BS18" s="19" t="str">
        <f t="array" ref="BS18">IF(BS7="1",BS284-PRODUCT(BS9,INDEX($OL$1:$PC$19,18,MATCH(BS$2&amp;BS$6,INDEX($OL$1:$PC$19,2,)&amp;INDEX($OL$1:$PC$19,6,),0)))+BS9*SUMPRODUCT($OL$7:$PC$7,$OL$18:$PC$18)-BS$12*INDEX($OF$1:$OK$19,18,MATCH(BS13,$OF$1:$OK$1,0))+BS9*SUMPRODUCT($OL$7:$PC$7,$OL$10:$PC$10)*SUMPRODUCT($OF$10:$OI$10,$OF$18:$OI$18)+SUMPRODUCT($OL$7:$PC$7,$OL$11:$PC$11)*SUMPRODUCT($OF$11:$OI$11,$OF$18:$OI$18),"")</f>
        <v/>
      </c>
      <c r="BT18" s="19" t="str">
        <f t="array" ref="BT18">IF(BT7="1",BT284-PRODUCT(BT9,INDEX($OL$1:$PC$19,18,MATCH(BT$2&amp;BT$6,INDEX($OL$1:$PC$19,2,)&amp;INDEX($OL$1:$PC$19,6,),0)))+BT9*SUMPRODUCT($OL$7:$PC$7,$OL$18:$PC$18)-BT$12*INDEX($OF$1:$OK$19,18,MATCH(BT13,$OF$1:$OK$1,0))+BT9*SUMPRODUCT($OL$7:$PC$7,$OL$10:$PC$10)*SUMPRODUCT($OF$10:$OI$10,$OF$18:$OI$18)+SUMPRODUCT($OL$7:$PC$7,$OL$11:$PC$11)*SUMPRODUCT($OF$11:$OI$11,$OF$18:$OI$18),"")</f>
        <v/>
      </c>
      <c r="BU18" s="19" t="str">
        <f t="array" ref="BU18">IF(BU7="1",BU284-PRODUCT(BU9,INDEX($OL$1:$PC$19,18,MATCH(BU$2&amp;BU$6,INDEX($OL$1:$PC$19,2,)&amp;INDEX($OL$1:$PC$19,6,),0)))+BU9*SUMPRODUCT($OL$7:$PC$7,$OL$18:$PC$18)-BU$12*INDEX($OF$1:$OK$19,18,MATCH(BU13,$OF$1:$OK$1,0))+BU9*SUMPRODUCT($OL$7:$PC$7,$OL$10:$PC$10)*SUMPRODUCT($OF$10:$OI$10,$OF$18:$OI$18)+SUMPRODUCT($OL$7:$PC$7,$OL$11:$PC$11)*SUMPRODUCT($OF$11:$OI$11,$OF$18:$OI$18),"")</f>
        <v/>
      </c>
      <c r="BV18" s="19" t="str">
        <f t="array" ref="BV18">IF(BV7="1",BV284-PRODUCT(BV9,INDEX($OL$1:$PC$19,18,MATCH(BV$2&amp;BV$6,INDEX($OL$1:$PC$19,2,)&amp;INDEX($OL$1:$PC$19,6,),0)))+BV9*SUMPRODUCT($OL$7:$PC$7,$OL$18:$PC$18)-BV$12*INDEX($OF$1:$OK$19,18,MATCH(BV13,$OF$1:$OK$1,0))+BV9*SUMPRODUCT($OL$7:$PC$7,$OL$10:$PC$10)*SUMPRODUCT($OF$10:$OI$10,$OF$18:$OI$18)+SUMPRODUCT($OL$7:$PC$7,$OL$11:$PC$11)*SUMPRODUCT($OF$11:$OI$11,$OF$18:$OI$18),"")</f>
        <v/>
      </c>
      <c r="BW18" s="19" t="str">
        <f t="array" ref="BW18">IF(BW7="1",BW284-PRODUCT(BW9,INDEX($OL$1:$PC$19,18,MATCH(BW$2&amp;BW$6,INDEX($OL$1:$PC$19,2,)&amp;INDEX($OL$1:$PC$19,6,),0)))+BW9*SUMPRODUCT($OL$7:$PC$7,$OL$18:$PC$18)-BW$12*INDEX($OF$1:$OK$19,18,MATCH(BW13,$OF$1:$OK$1,0))+BW9*SUMPRODUCT($OL$7:$PC$7,$OL$10:$PC$10)*SUMPRODUCT($OF$10:$OI$10,$OF$18:$OI$18)+SUMPRODUCT($OL$7:$PC$7,$OL$11:$PC$11)*SUMPRODUCT($OF$11:$OI$11,$OF$18:$OI$18),"")</f>
        <v/>
      </c>
      <c r="BX18" s="19" t="str">
        <f t="array" ref="BX18">IF(BX7="1",BX284-PRODUCT(BX9,INDEX($OL$1:$PC$19,18,MATCH(BX$2&amp;BX$6,INDEX($OL$1:$PC$19,2,)&amp;INDEX($OL$1:$PC$19,6,),0)))+BX9*SUMPRODUCT($OL$7:$PC$7,$OL$18:$PC$18)-BX$12*INDEX($OF$1:$OK$19,18,MATCH(BX13,$OF$1:$OK$1,0))+BX9*SUMPRODUCT($OL$7:$PC$7,$OL$10:$PC$10)*SUMPRODUCT($OF$10:$OI$10,$OF$18:$OI$18)+SUMPRODUCT($OL$7:$PC$7,$OL$11:$PC$11)*SUMPRODUCT($OF$11:$OI$11,$OF$18:$OI$18),"")</f>
        <v/>
      </c>
      <c r="BY18" s="19" t="str">
        <f t="array" ref="BY18">IF(BY7="1",BY284-PRODUCT(BY9,INDEX($OL$1:$PC$19,18,MATCH(BY$2&amp;BY$6,INDEX($OL$1:$PC$19,2,)&amp;INDEX($OL$1:$PC$19,6,),0)))+BY9*SUMPRODUCT($OL$7:$PC$7,$OL$18:$PC$18)-BY$12*INDEX($OF$1:$OK$19,18,MATCH(BY13,$OF$1:$OK$1,0))+BY9*SUMPRODUCT($OL$7:$PC$7,$OL$10:$PC$10)*SUMPRODUCT($OF$10:$OI$10,$OF$18:$OI$18)+SUMPRODUCT($OL$7:$PC$7,$OL$11:$PC$11)*SUMPRODUCT($OF$11:$OI$11,$OF$18:$OI$18),"")</f>
        <v/>
      </c>
      <c r="BZ18" s="19" t="str">
        <f t="array" ref="BZ18">IF(BZ7="1",BZ284-PRODUCT(BZ9,INDEX($OL$1:$PC$19,18,MATCH(BZ$2&amp;BZ$6,INDEX($OL$1:$PC$19,2,)&amp;INDEX($OL$1:$PC$19,6,),0)))+BZ9*SUMPRODUCT($OL$7:$PC$7,$OL$18:$PC$18)-BZ$12*INDEX($OF$1:$OK$19,18,MATCH(BZ13,$OF$1:$OK$1,0))+BZ9*SUMPRODUCT($OL$7:$PC$7,$OL$10:$PC$10)*SUMPRODUCT($OF$10:$OI$10,$OF$18:$OI$18)+SUMPRODUCT($OL$7:$PC$7,$OL$11:$PC$11)*SUMPRODUCT($OF$11:$OI$11,$OF$18:$OI$18),"")</f>
        <v/>
      </c>
      <c r="CA18" s="19" t="str">
        <f t="array" ref="CA18">IF(CA7="1",CA284-PRODUCT(CA9,INDEX($OL$1:$PC$19,18,MATCH(CA$2&amp;CA$6,INDEX($OL$1:$PC$19,2,)&amp;INDEX($OL$1:$PC$19,6,),0)))+CA9*SUMPRODUCT($OL$7:$PC$7,$OL$18:$PC$18)-CA$12*INDEX($OF$1:$OK$19,18,MATCH(CA13,$OF$1:$OK$1,0))+CA9*SUMPRODUCT($OL$7:$PC$7,$OL$10:$PC$10)*SUMPRODUCT($OF$10:$OI$10,$OF$18:$OI$18)+SUMPRODUCT($OL$7:$PC$7,$OL$11:$PC$11)*SUMPRODUCT($OF$11:$OI$11,$OF$18:$OI$18),"")</f>
        <v/>
      </c>
      <c r="CB18" s="19" t="str">
        <f t="array" ref="CB18">IF(CB7="1",CB284-PRODUCT(CB9,INDEX($OL$1:$PC$19,18,MATCH(CB$2&amp;CB$6,INDEX($OL$1:$PC$19,2,)&amp;INDEX($OL$1:$PC$19,6,),0)))+CB9*SUMPRODUCT($OL$7:$PC$7,$OL$18:$PC$18)-CB$12*INDEX($OF$1:$OK$19,18,MATCH(CB13,$OF$1:$OK$1,0))+CB9*SUMPRODUCT($OL$7:$PC$7,$OL$10:$PC$10)*SUMPRODUCT($OF$10:$OI$10,$OF$18:$OI$18)+SUMPRODUCT($OL$7:$PC$7,$OL$11:$PC$11)*SUMPRODUCT($OF$11:$OI$11,$OF$18:$OI$18),"")</f>
        <v/>
      </c>
      <c r="CC18" s="19" t="str">
        <f t="array" ref="CC18">IF(CC7="1",CC284-PRODUCT(CC9,INDEX($OL$1:$PC$19,18,MATCH(CC$2&amp;CC$6,INDEX($OL$1:$PC$19,2,)&amp;INDEX($OL$1:$PC$19,6,),0)))+CC9*SUMPRODUCT($OL$7:$PC$7,$OL$18:$PC$18)-CC$12*INDEX($OF$1:$OK$19,18,MATCH(CC13,$OF$1:$OK$1,0))+CC9*SUMPRODUCT($OL$7:$PC$7,$OL$10:$PC$10)*SUMPRODUCT($OF$10:$OI$10,$OF$18:$OI$18)+SUMPRODUCT($OL$7:$PC$7,$OL$11:$PC$11)*SUMPRODUCT($OF$11:$OI$11,$OF$18:$OI$18),"")</f>
        <v/>
      </c>
      <c r="CD18" s="19" t="str">
        <f t="array" ref="CD18">IF(CD7="1",CD284-PRODUCT(CD9,INDEX($OL$1:$PC$19,18,MATCH(CD$2&amp;CD$6,INDEX($OL$1:$PC$19,2,)&amp;INDEX($OL$1:$PC$19,6,),0)))+CD9*SUMPRODUCT($OL$7:$PC$7,$OL$18:$PC$18)-CD$12*INDEX($OF$1:$OK$19,18,MATCH(CD13,$OF$1:$OK$1,0))+CD9*SUMPRODUCT($OL$7:$PC$7,$OL$10:$PC$10)*SUMPRODUCT($OF$10:$OI$10,$OF$18:$OI$18)+SUMPRODUCT($OL$7:$PC$7,$OL$11:$PC$11)*SUMPRODUCT($OF$11:$OI$11,$OF$18:$OI$18),"")</f>
        <v/>
      </c>
      <c r="CE18" s="19" t="str">
        <f t="array" ref="CE18">IF(CE7="1",CE284-PRODUCT(CE9,INDEX($OL$1:$PC$19,18,MATCH(CE$2&amp;CE$6,INDEX($OL$1:$PC$19,2,)&amp;INDEX($OL$1:$PC$19,6,),0)))+CE9*SUMPRODUCT($OL$7:$PC$7,$OL$18:$PC$18)-CE$12*INDEX($OF$1:$OK$19,18,MATCH(CE13,$OF$1:$OK$1,0))+CE9*SUMPRODUCT($OL$7:$PC$7,$OL$10:$PC$10)*SUMPRODUCT($OF$10:$OI$10,$OF$18:$OI$18)+SUMPRODUCT($OL$7:$PC$7,$OL$11:$PC$11)*SUMPRODUCT($OF$11:$OI$11,$OF$18:$OI$18),"")</f>
        <v/>
      </c>
      <c r="CF18" s="19" t="str">
        <f t="array" ref="CF18">IF(CF7="1",CF284-PRODUCT(CF9,INDEX($OL$1:$PC$19,18,MATCH(CF$2&amp;CF$6,INDEX($OL$1:$PC$19,2,)&amp;INDEX($OL$1:$PC$19,6,),0)))+CF9*SUMPRODUCT($OL$7:$PC$7,$OL$18:$PC$18)-CF$12*INDEX($OF$1:$OK$19,18,MATCH(CF13,$OF$1:$OK$1,0))+CF9*SUMPRODUCT($OL$7:$PC$7,$OL$10:$PC$10)*SUMPRODUCT($OF$10:$OI$10,$OF$18:$OI$18)+SUMPRODUCT($OL$7:$PC$7,$OL$11:$PC$11)*SUMPRODUCT($OF$11:$OI$11,$OF$18:$OI$18),"")</f>
        <v/>
      </c>
      <c r="CG18" s="19" t="str">
        <f t="array" ref="CG18">IF(CG7="1",CG284-PRODUCT(CG9,INDEX($OL$1:$PC$19,18,MATCH(CG$2&amp;CG$6,INDEX($OL$1:$PC$19,2,)&amp;INDEX($OL$1:$PC$19,6,),0)))+CG9*SUMPRODUCT($OL$7:$PC$7,$OL$18:$PC$18)-CG$12*INDEX($OF$1:$OK$19,18,MATCH(CG13,$OF$1:$OK$1,0))+CG9*SUMPRODUCT($OL$7:$PC$7,$OL$10:$PC$10)*SUMPRODUCT($OF$10:$OI$10,$OF$18:$OI$18)+SUMPRODUCT($OL$7:$PC$7,$OL$11:$PC$11)*SUMPRODUCT($OF$11:$OI$11,$OF$18:$OI$18),"")</f>
        <v/>
      </c>
      <c r="CH18" s="19" t="str">
        <f t="array" ref="CH18">IF(CH7="1",CH284-PRODUCT(CH9,INDEX($OL$1:$PC$19,18,MATCH(CH$2&amp;CH$6,INDEX($OL$1:$PC$19,2,)&amp;INDEX($OL$1:$PC$19,6,),0)))+CH9*SUMPRODUCT($OL$7:$PC$7,$OL$18:$PC$18)-CH$12*INDEX($OF$1:$OK$19,18,MATCH(CH13,$OF$1:$OK$1,0))+CH9*SUMPRODUCT($OL$7:$PC$7,$OL$10:$PC$10)*SUMPRODUCT($OF$10:$OI$10,$OF$18:$OI$18)+SUMPRODUCT($OL$7:$PC$7,$OL$11:$PC$11)*SUMPRODUCT($OF$11:$OI$11,$OF$18:$OI$18),"")</f>
        <v/>
      </c>
      <c r="CI18" s="19" t="str">
        <f t="array" ref="CI18">IF(CI7="1",CI284-PRODUCT(CI9,INDEX($OL$1:$PC$19,18,MATCH(CI$2&amp;CI$6,INDEX($OL$1:$PC$19,2,)&amp;INDEX($OL$1:$PC$19,6,),0)))+CI9*SUMPRODUCT($OL$7:$PC$7,$OL$18:$PC$18)-CI$12*INDEX($OF$1:$OK$19,18,MATCH(CI13,$OF$1:$OK$1,0))+CI9*SUMPRODUCT($OL$7:$PC$7,$OL$10:$PC$10)*SUMPRODUCT($OF$10:$OI$10,$OF$18:$OI$18)+SUMPRODUCT($OL$7:$PC$7,$OL$11:$PC$11)*SUMPRODUCT($OF$11:$OI$11,$OF$18:$OI$18),"")</f>
        <v/>
      </c>
      <c r="CJ18" s="19" t="str">
        <f t="array" ref="CJ18">IF(CJ7="1",CJ284-PRODUCT(CJ9,INDEX($OL$1:$PC$19,18,MATCH(CJ$2&amp;CJ$6,INDEX($OL$1:$PC$19,2,)&amp;INDEX($OL$1:$PC$19,6,),0)))+CJ9*SUMPRODUCT($OL$7:$PC$7,$OL$18:$PC$18)-CJ$12*INDEX($OF$1:$OK$19,18,MATCH(CJ13,$OF$1:$OK$1,0))+CJ9*SUMPRODUCT($OL$7:$PC$7,$OL$10:$PC$10)*SUMPRODUCT($OF$10:$OI$10,$OF$18:$OI$18)+SUMPRODUCT($OL$7:$PC$7,$OL$11:$PC$11)*SUMPRODUCT($OF$11:$OI$11,$OF$18:$OI$18),"")</f>
        <v/>
      </c>
      <c r="CK18" s="19" t="str">
        <f t="array" ref="CK18">IF(CK7="1",CK284-PRODUCT(CK9,INDEX($OL$1:$PC$19,18,MATCH(CK$2&amp;CK$6,INDEX($OL$1:$PC$19,2,)&amp;INDEX($OL$1:$PC$19,6,),0)))+CK9*SUMPRODUCT($OL$7:$PC$7,$OL$18:$PC$18)-CK$12*INDEX($OF$1:$OK$19,18,MATCH(CK13,$OF$1:$OK$1,0))+CK9*SUMPRODUCT($OL$7:$PC$7,$OL$10:$PC$10)*SUMPRODUCT($OF$10:$OI$10,$OF$18:$OI$18)+SUMPRODUCT($OL$7:$PC$7,$OL$11:$PC$11)*SUMPRODUCT($OF$11:$OI$11,$OF$18:$OI$18),"")</f>
        <v/>
      </c>
      <c r="CL18" s="19" t="str">
        <f t="array" ref="CL18">IF(CL7="1",CL284-PRODUCT(CL9,INDEX($OL$1:$PC$19,18,MATCH(CL$2&amp;CL$6,INDEX($OL$1:$PC$19,2,)&amp;INDEX($OL$1:$PC$19,6,),0)))+CL9*SUMPRODUCT($OL$7:$PC$7,$OL$18:$PC$18)-CL$12*INDEX($OF$1:$OK$19,18,MATCH(CL13,$OF$1:$OK$1,0))+CL9*SUMPRODUCT($OL$7:$PC$7,$OL$10:$PC$10)*SUMPRODUCT($OF$10:$OI$10,$OF$18:$OI$18)+SUMPRODUCT($OL$7:$PC$7,$OL$11:$PC$11)*SUMPRODUCT($OF$11:$OI$11,$OF$18:$OI$18),"")</f>
        <v/>
      </c>
      <c r="CM18" s="19" t="str">
        <f t="array" ref="CM18">IF(CM7="1",CM284-PRODUCT(CM9,INDEX($OL$1:$PC$19,18,MATCH(CM$2&amp;CM$6,INDEX($OL$1:$PC$19,2,)&amp;INDEX($OL$1:$PC$19,6,),0)))+CM9*SUMPRODUCT($OL$7:$PC$7,$OL$18:$PC$18)-CM$12*INDEX($OF$1:$OK$19,18,MATCH(CM13,$OF$1:$OK$1,0))+CM9*SUMPRODUCT($OL$7:$PC$7,$OL$10:$PC$10)*SUMPRODUCT($OF$10:$OI$10,$OF$18:$OI$18)+SUMPRODUCT($OL$7:$PC$7,$OL$11:$PC$11)*SUMPRODUCT($OF$11:$OI$11,$OF$18:$OI$18),"")</f>
        <v/>
      </c>
      <c r="CN18" s="19" t="str">
        <f t="array" ref="CN18">IF(CN7="1",CN284-PRODUCT(CN9,INDEX($OL$1:$PC$19,18,MATCH(CN$2&amp;CN$6,INDEX($OL$1:$PC$19,2,)&amp;INDEX($OL$1:$PC$19,6,),0)))+CN9*SUMPRODUCT($OL$7:$PC$7,$OL$18:$PC$18)-CN$12*INDEX($OF$1:$OK$19,18,MATCH(CN13,$OF$1:$OK$1,0))+CN9*SUMPRODUCT($OL$7:$PC$7,$OL$10:$PC$10)*SUMPRODUCT($OF$10:$OI$10,$OF$18:$OI$18)+SUMPRODUCT($OL$7:$PC$7,$OL$11:$PC$11)*SUMPRODUCT($OF$11:$OI$11,$OF$18:$OI$18),"")</f>
        <v/>
      </c>
      <c r="CO18" s="19" t="str">
        <f t="array" ref="CO18">IF(CO7="1",CO284-PRODUCT(CO9,INDEX($OL$1:$PC$19,18,MATCH(CO$2&amp;CO$6,INDEX($OL$1:$PC$19,2,)&amp;INDEX($OL$1:$PC$19,6,),0)))+CO9*SUMPRODUCT($OL$7:$PC$7,$OL$18:$PC$18)-CO$12*INDEX($OF$1:$OK$19,18,MATCH(CO13,$OF$1:$OK$1,0))+CO9*SUMPRODUCT($OL$7:$PC$7,$OL$10:$PC$10)*SUMPRODUCT($OF$10:$OI$10,$OF$18:$OI$18)+SUMPRODUCT($OL$7:$PC$7,$OL$11:$PC$11)*SUMPRODUCT($OF$11:$OI$11,$OF$18:$OI$18),"")</f>
        <v/>
      </c>
      <c r="CP18" s="19" t="str">
        <f t="array" ref="CP18">IF(CP7="1",CP284-PRODUCT(CP9,INDEX($OL$1:$PC$19,18,MATCH(CP$2&amp;CP$6,INDEX($OL$1:$PC$19,2,)&amp;INDEX($OL$1:$PC$19,6,),0)))+CP9*SUMPRODUCT($OL$7:$PC$7,$OL$18:$PC$18)-CP$12*INDEX($OF$1:$OK$19,18,MATCH(CP13,$OF$1:$OK$1,0))+CP9*SUMPRODUCT($OL$7:$PC$7,$OL$10:$PC$10)*SUMPRODUCT($OF$10:$OI$10,$OF$18:$OI$18)+SUMPRODUCT($OL$7:$PC$7,$OL$11:$PC$11)*SUMPRODUCT($OF$11:$OI$11,$OF$18:$OI$18),"")</f>
        <v/>
      </c>
      <c r="CQ18" s="19" t="str">
        <f t="array" ref="CQ18">IF(CQ7="1",CQ284-PRODUCT(CQ9,INDEX($OL$1:$PC$19,18,MATCH(CQ$2&amp;CQ$6,INDEX($OL$1:$PC$19,2,)&amp;INDEX($OL$1:$PC$19,6,),0)))+CQ9*SUMPRODUCT($OL$7:$PC$7,$OL$18:$PC$18)-CQ$12*INDEX($OF$1:$OK$19,18,MATCH(CQ13,$OF$1:$OK$1,0))+CQ9*SUMPRODUCT($OL$7:$PC$7,$OL$10:$PC$10)*SUMPRODUCT($OF$10:$OI$10,$OF$18:$OI$18)+SUMPRODUCT($OL$7:$PC$7,$OL$11:$PC$11)*SUMPRODUCT($OF$11:$OI$11,$OF$18:$OI$18),"")</f>
        <v/>
      </c>
      <c r="CR18" s="19" t="str">
        <f t="array" ref="CR18">IF(CR7="1",CR284-PRODUCT(CR9,INDEX($OL$1:$PC$19,18,MATCH(CR$2&amp;CR$6,INDEX($OL$1:$PC$19,2,)&amp;INDEX($OL$1:$PC$19,6,),0)))+CR9*SUMPRODUCT($OL$7:$PC$7,$OL$18:$PC$18)-CR$12*INDEX($OF$1:$OK$19,18,MATCH(CR13,$OF$1:$OK$1,0))+CR9*SUMPRODUCT($OL$7:$PC$7,$OL$10:$PC$10)*SUMPRODUCT($OF$10:$OI$10,$OF$18:$OI$18)+SUMPRODUCT($OL$7:$PC$7,$OL$11:$PC$11)*SUMPRODUCT($OF$11:$OI$11,$OF$18:$OI$18),"")</f>
        <v/>
      </c>
      <c r="CS18" s="19" t="str">
        <f t="array" ref="CS18">IF(CS7="1",CS284-PRODUCT(CS9,INDEX($OL$1:$PC$19,18,MATCH(CS$2&amp;CS$6,INDEX($OL$1:$PC$19,2,)&amp;INDEX($OL$1:$PC$19,6,),0)))+CS9*SUMPRODUCT($OL$7:$PC$7,$OL$18:$PC$18)-CS$12*INDEX($OF$1:$OK$19,18,MATCH(CS13,$OF$1:$OK$1,0))+CS9*SUMPRODUCT($OL$7:$PC$7,$OL$10:$PC$10)*SUMPRODUCT($OF$10:$OI$10,$OF$18:$OI$18)+SUMPRODUCT($OL$7:$PC$7,$OL$11:$PC$11)*SUMPRODUCT($OF$11:$OI$11,$OF$18:$OI$18),"")</f>
        <v/>
      </c>
      <c r="CT18" s="19" t="str">
        <f t="array" ref="CT18">IF(CT7="1",CT284-PRODUCT(CT9,INDEX($OL$1:$PC$19,18,MATCH(CT$2&amp;CT$6,INDEX($OL$1:$PC$19,2,)&amp;INDEX($OL$1:$PC$19,6,),0)))+CT9*SUMPRODUCT($OL$7:$PC$7,$OL$18:$PC$18)-CT$12*INDEX($OF$1:$OK$19,18,MATCH(CT13,$OF$1:$OK$1,0))+CT9*SUMPRODUCT($OL$7:$PC$7,$OL$10:$PC$10)*SUMPRODUCT($OF$10:$OI$10,$OF$18:$OI$18)+SUMPRODUCT($OL$7:$PC$7,$OL$11:$PC$11)*SUMPRODUCT($OF$11:$OI$11,$OF$18:$OI$18),"")</f>
        <v/>
      </c>
      <c r="CU18" s="19" t="str">
        <f t="array" ref="CU18">IF(CU7="1",CU284-PRODUCT(CU9,INDEX($OL$1:$PC$19,18,MATCH(CU$2&amp;CU$6,INDEX($OL$1:$PC$19,2,)&amp;INDEX($OL$1:$PC$19,6,),0)))+CU9*SUMPRODUCT($OL$7:$PC$7,$OL$18:$PC$18)-CU$12*INDEX($OF$1:$OK$19,18,MATCH(CU13,$OF$1:$OK$1,0))+CU9*SUMPRODUCT($OL$7:$PC$7,$OL$10:$PC$10)*SUMPRODUCT($OF$10:$OI$10,$OF$18:$OI$18)+SUMPRODUCT($OL$7:$PC$7,$OL$11:$PC$11)*SUMPRODUCT($OF$11:$OI$11,$OF$18:$OI$18),"")</f>
        <v/>
      </c>
      <c r="CV18" s="19" t="str">
        <f t="array" ref="CV18">IF(CV7="1",CV284-PRODUCT(CV9,INDEX($OL$1:$PC$19,18,MATCH(CV$2&amp;CV$6,INDEX($OL$1:$PC$19,2,)&amp;INDEX($OL$1:$PC$19,6,),0)))+CV9*SUMPRODUCT($OL$7:$PC$7,$OL$18:$PC$18)-CV$12*INDEX($OF$1:$OK$19,18,MATCH(CV13,$OF$1:$OK$1,0))+CV9*SUMPRODUCT($OL$7:$PC$7,$OL$10:$PC$10)*SUMPRODUCT($OF$10:$OI$10,$OF$18:$OI$18)+SUMPRODUCT($OL$7:$PC$7,$OL$11:$PC$11)*SUMPRODUCT($OF$11:$OI$11,$OF$18:$OI$18),"")</f>
        <v/>
      </c>
      <c r="CW18" s="19" t="str">
        <f t="array" ref="CW18">IF(CW7="1",CW284-PRODUCT(CW9,INDEX($OL$1:$PC$19,18,MATCH(CW$2&amp;CW$6,INDEX($OL$1:$PC$19,2,)&amp;INDEX($OL$1:$PC$19,6,),0)))+CW9*SUMPRODUCT($OL$7:$PC$7,$OL$18:$PC$18)-CW$12*INDEX($OF$1:$OK$19,18,MATCH(CW13,$OF$1:$OK$1,0))+CW9*SUMPRODUCT($OL$7:$PC$7,$OL$10:$PC$10)*SUMPRODUCT($OF$10:$OI$10,$OF$18:$OI$18)+SUMPRODUCT($OL$7:$PC$7,$OL$11:$PC$11)*SUMPRODUCT($OF$11:$OI$11,$OF$18:$OI$18),"")</f>
        <v/>
      </c>
      <c r="CX18" s="19" t="str">
        <f t="array" ref="CX18">IF(CX7="1",CX284-PRODUCT(CX9,INDEX($OL$1:$PC$19,18,MATCH(CX$2&amp;CX$6,INDEX($OL$1:$PC$19,2,)&amp;INDEX($OL$1:$PC$19,6,),0)))+CX9*SUMPRODUCT($OL$7:$PC$7,$OL$18:$PC$18)-CX$12*INDEX($OF$1:$OK$19,18,MATCH(CX13,$OF$1:$OK$1,0))+CX9*SUMPRODUCT($OL$7:$PC$7,$OL$10:$PC$10)*SUMPRODUCT($OF$10:$OI$10,$OF$18:$OI$18)+SUMPRODUCT($OL$7:$PC$7,$OL$11:$PC$11)*SUMPRODUCT($OF$11:$OI$11,$OF$18:$OI$18),"")</f>
        <v/>
      </c>
      <c r="CY18" s="19" t="str">
        <f t="array" ref="CY18">IF(CY7="1",CY284-PRODUCT(CY9,INDEX($OL$1:$PC$19,18,MATCH(CY$2&amp;CY$6,INDEX($OL$1:$PC$19,2,)&amp;INDEX($OL$1:$PC$19,6,),0)))+CY9*SUMPRODUCT($OL$7:$PC$7,$OL$18:$PC$18)-CY$12*INDEX($OF$1:$OK$19,18,MATCH(CY13,$OF$1:$OK$1,0))+CY9*SUMPRODUCT($OL$7:$PC$7,$OL$10:$PC$10)*SUMPRODUCT($OF$10:$OI$10,$OF$18:$OI$18)+SUMPRODUCT($OL$7:$PC$7,$OL$11:$PC$11)*SUMPRODUCT($OF$11:$OI$11,$OF$18:$OI$18),"")</f>
        <v/>
      </c>
      <c r="CZ18" s="19" t="str">
        <f t="array" ref="CZ18">IF(CZ7="1",CZ284-PRODUCT(CZ9,INDEX($OL$1:$PC$19,18,MATCH(CZ$2&amp;CZ$6,INDEX($OL$1:$PC$19,2,)&amp;INDEX($OL$1:$PC$19,6,),0)))+CZ9*SUMPRODUCT($OL$7:$PC$7,$OL$18:$PC$18)-CZ$12*INDEX($OF$1:$OK$19,18,MATCH(CZ13,$OF$1:$OK$1,0))+CZ9*SUMPRODUCT($OL$7:$PC$7,$OL$10:$PC$10)*SUMPRODUCT($OF$10:$OI$10,$OF$18:$OI$18)+SUMPRODUCT($OL$7:$PC$7,$OL$11:$PC$11)*SUMPRODUCT($OF$11:$OI$11,$OF$18:$OI$18),"")</f>
        <v/>
      </c>
      <c r="DA18" s="19" t="str">
        <f t="array" ref="DA18">IF(DA7="1",DA284-PRODUCT(DA9,INDEX($OL$1:$PC$19,18,MATCH(DA$2&amp;DA$6,INDEX($OL$1:$PC$19,2,)&amp;INDEX($OL$1:$PC$19,6,),0)))+DA9*SUMPRODUCT($OL$7:$PC$7,$OL$18:$PC$18)-DA$12*INDEX($OF$1:$OK$19,18,MATCH(DA13,$OF$1:$OK$1,0))+DA9*SUMPRODUCT($OL$7:$PC$7,$OL$10:$PC$10)*SUMPRODUCT($OF$10:$OI$10,$OF$18:$OI$18)+SUMPRODUCT($OL$7:$PC$7,$OL$11:$PC$11)*SUMPRODUCT($OF$11:$OI$11,$OF$18:$OI$18),"")</f>
        <v/>
      </c>
      <c r="DB18" s="19" t="str">
        <f t="array" ref="DB18">IF(DB7="1",DB284-PRODUCT(DB9,INDEX($OL$1:$PC$19,18,MATCH(DB$2&amp;DB$6,INDEX($OL$1:$PC$19,2,)&amp;INDEX($OL$1:$PC$19,6,),0)))+DB9*SUMPRODUCT($OL$7:$PC$7,$OL$18:$PC$18)-DB$12*INDEX($OF$1:$OK$19,18,MATCH(DB13,$OF$1:$OK$1,0))+DB9*SUMPRODUCT($OL$7:$PC$7,$OL$10:$PC$10)*SUMPRODUCT($OF$10:$OI$10,$OF$18:$OI$18)+SUMPRODUCT($OL$7:$PC$7,$OL$11:$PC$11)*SUMPRODUCT($OF$11:$OI$11,$OF$18:$OI$18),"")</f>
        <v/>
      </c>
      <c r="DC18" s="19" t="str">
        <f t="array" ref="DC18">IF(DC7="1",DC284-PRODUCT(DC9,INDEX($OL$1:$PC$19,18,MATCH(DC$2&amp;DC$6,INDEX($OL$1:$PC$19,2,)&amp;INDEX($OL$1:$PC$19,6,),0)))+DC9*SUMPRODUCT($OL$7:$PC$7,$OL$18:$PC$18)-DC$12*INDEX($OF$1:$OK$19,18,MATCH(DC13,$OF$1:$OK$1,0))+DC9*SUMPRODUCT($OL$7:$PC$7,$OL$10:$PC$10)*SUMPRODUCT($OF$10:$OI$10,$OF$18:$OI$18)+SUMPRODUCT($OL$7:$PC$7,$OL$11:$PC$11)*SUMPRODUCT($OF$11:$OI$11,$OF$18:$OI$18),"")</f>
        <v/>
      </c>
      <c r="DD18" s="19" t="str">
        <f t="array" ref="DD18">IF(DD7="1",DD284-PRODUCT(DD9,INDEX($OL$1:$PC$19,18,MATCH(DD$2&amp;DD$6,INDEX($OL$1:$PC$19,2,)&amp;INDEX($OL$1:$PC$19,6,),0)))+DD9*SUMPRODUCT($OL$7:$PC$7,$OL$18:$PC$18)-DD$12*INDEX($OF$1:$OK$19,18,MATCH(DD13,$OF$1:$OK$1,0))+DD9*SUMPRODUCT($OL$7:$PC$7,$OL$10:$PC$10)*SUMPRODUCT($OF$10:$OI$10,$OF$18:$OI$18)+SUMPRODUCT($OL$7:$PC$7,$OL$11:$PC$11)*SUMPRODUCT($OF$11:$OI$11,$OF$18:$OI$18),"")</f>
        <v/>
      </c>
      <c r="DE18" s="19" t="str">
        <f t="array" ref="DE18">IF(DE7="1",DE284-PRODUCT(DE9,INDEX($OL$1:$PC$19,18,MATCH(DE$2&amp;DE$6,INDEX($OL$1:$PC$19,2,)&amp;INDEX($OL$1:$PC$19,6,),0)))+DE9*SUMPRODUCT($OL$7:$PC$7,$OL$18:$PC$18)-DE$12*INDEX($OF$1:$OK$19,18,MATCH(DE13,$OF$1:$OK$1,0))+DE9*SUMPRODUCT($OL$7:$PC$7,$OL$10:$PC$10)*SUMPRODUCT($OF$10:$OI$10,$OF$18:$OI$18)+SUMPRODUCT($OL$7:$PC$7,$OL$11:$PC$11)*SUMPRODUCT($OF$11:$OI$11,$OF$18:$OI$18),"")</f>
        <v/>
      </c>
      <c r="DF18" s="19" t="str">
        <f t="array" ref="DF18">IF(DF7="1",DF284-PRODUCT(DF9,INDEX($OL$1:$PC$19,18,MATCH(DF$2&amp;DF$6,INDEX($OL$1:$PC$19,2,)&amp;INDEX($OL$1:$PC$19,6,),0)))+DF9*SUMPRODUCT($OL$7:$PC$7,$OL$18:$PC$18)-DF$12*INDEX($OF$1:$OK$19,18,MATCH(DF13,$OF$1:$OK$1,0))+DF9*SUMPRODUCT($OL$7:$PC$7,$OL$10:$PC$10)*SUMPRODUCT($OF$10:$OI$10,$OF$18:$OI$18)+SUMPRODUCT($OL$7:$PC$7,$OL$11:$PC$11)*SUMPRODUCT($OF$11:$OI$11,$OF$18:$OI$18),"")</f>
        <v/>
      </c>
      <c r="DG18" s="19" t="str">
        <f t="array" ref="DG18">IF(DG7="1",DG284-PRODUCT(DG9,INDEX($OL$1:$PC$19,18,MATCH(DG$2&amp;DG$6,INDEX($OL$1:$PC$19,2,)&amp;INDEX($OL$1:$PC$19,6,),0)))+DG9*SUMPRODUCT($OL$7:$PC$7,$OL$18:$PC$18)-DG$12*INDEX($OF$1:$OK$19,18,MATCH(DG13,$OF$1:$OK$1,0))+DG9*SUMPRODUCT($OL$7:$PC$7,$OL$10:$PC$10)*SUMPRODUCT($OF$10:$OI$10,$OF$18:$OI$18)+SUMPRODUCT($OL$7:$PC$7,$OL$11:$PC$11)*SUMPRODUCT($OF$11:$OI$11,$OF$18:$OI$18),"")</f>
        <v/>
      </c>
      <c r="DH18" s="19" t="str">
        <f t="array" ref="DH18">IF(DH7="1",DH284-PRODUCT(DH9,INDEX($OL$1:$PC$19,18,MATCH(DH$2&amp;DH$6,INDEX($OL$1:$PC$19,2,)&amp;INDEX($OL$1:$PC$19,6,),0)))+DH9*SUMPRODUCT($OL$7:$PC$7,$OL$18:$PC$18)-DH$12*INDEX($OF$1:$OK$19,18,MATCH(DH13,$OF$1:$OK$1,0))+DH9*SUMPRODUCT($OL$7:$PC$7,$OL$10:$PC$10)*SUMPRODUCT($OF$10:$OI$10,$OF$18:$OI$18)+SUMPRODUCT($OL$7:$PC$7,$OL$11:$PC$11)*SUMPRODUCT($OF$11:$OI$11,$OF$18:$OI$18),"")</f>
        <v/>
      </c>
      <c r="DI18" s="19" t="str">
        <f t="array" ref="DI18">IF(DI7="1",DI284-PRODUCT(DI9,INDEX($OL$1:$PC$19,18,MATCH(DI$2&amp;DI$6,INDEX($OL$1:$PC$19,2,)&amp;INDEX($OL$1:$PC$19,6,),0)))+DI9*SUMPRODUCT($OL$7:$PC$7,$OL$18:$PC$18)-DI$12*INDEX($OF$1:$OK$19,18,MATCH(DI13,$OF$1:$OK$1,0))+DI9*SUMPRODUCT($OL$7:$PC$7,$OL$10:$PC$10)*SUMPRODUCT($OF$10:$OI$10,$OF$18:$OI$18)+SUMPRODUCT($OL$7:$PC$7,$OL$11:$PC$11)*SUMPRODUCT($OF$11:$OI$11,$OF$18:$OI$18),"")</f>
        <v/>
      </c>
      <c r="DJ18" s="19" t="str">
        <f t="array" ref="DJ18">IF(DJ7="1",DJ284-PRODUCT(DJ9,INDEX($OL$1:$PC$19,18,MATCH(DJ$2&amp;DJ$6,INDEX($OL$1:$PC$19,2,)&amp;INDEX($OL$1:$PC$19,6,),0)))+DJ9*SUMPRODUCT($OL$7:$PC$7,$OL$18:$PC$18)-DJ$12*INDEX($OF$1:$OK$19,18,MATCH(DJ13,$OF$1:$OK$1,0))+DJ9*SUMPRODUCT($OL$7:$PC$7,$OL$10:$PC$10)*SUMPRODUCT($OF$10:$OI$10,$OF$18:$OI$18)+SUMPRODUCT($OL$7:$PC$7,$OL$11:$PC$11)*SUMPRODUCT($OF$11:$OI$11,$OF$18:$OI$18),"")</f>
        <v/>
      </c>
      <c r="DK18" s="19" t="str">
        <f t="array" ref="DK18">IF(DK7="1",DK284-PRODUCT(DK9,INDEX($OL$1:$PC$19,18,MATCH(DK$2&amp;DK$6,INDEX($OL$1:$PC$19,2,)&amp;INDEX($OL$1:$PC$19,6,),0)))+DK9*SUMPRODUCT($OL$7:$PC$7,$OL$18:$PC$18)-DK$12*INDEX($OF$1:$OK$19,18,MATCH(DK13,$OF$1:$OK$1,0))+DK9*SUMPRODUCT($OL$7:$PC$7,$OL$10:$PC$10)*SUMPRODUCT($OF$10:$OI$10,$OF$18:$OI$18)+SUMPRODUCT($OL$7:$PC$7,$OL$11:$PC$11)*SUMPRODUCT($OF$11:$OI$11,$OF$18:$OI$18),"")</f>
        <v/>
      </c>
      <c r="DL18" s="19" t="str">
        <f t="array" ref="DL18">IF(DL7="1",DL284-PRODUCT(DL9,INDEX($OL$1:$PC$19,18,MATCH(DL$2&amp;DL$6,INDEX($OL$1:$PC$19,2,)&amp;INDEX($OL$1:$PC$19,6,),0)))+DL9*SUMPRODUCT($OL$7:$PC$7,$OL$18:$PC$18)-DL$12*INDEX($OF$1:$OK$19,18,MATCH(DL13,$OF$1:$OK$1,0))+DL9*SUMPRODUCT($OL$7:$PC$7,$OL$10:$PC$10)*SUMPRODUCT($OF$10:$OI$10,$OF$18:$OI$18)+SUMPRODUCT($OL$7:$PC$7,$OL$11:$PC$11)*SUMPRODUCT($OF$11:$OI$11,$OF$18:$OI$18),"")</f>
        <v/>
      </c>
      <c r="DM18" s="19" t="str">
        <f t="array" ref="DM18">IF(DM7="1",DM284-PRODUCT(DM9,INDEX($OL$1:$PC$19,18,MATCH(DM$2&amp;DM$6,INDEX($OL$1:$PC$19,2,)&amp;INDEX($OL$1:$PC$19,6,),0)))+DM9*SUMPRODUCT($OL$7:$PC$7,$OL$18:$PC$18)-DM$12*INDEX($OF$1:$OK$19,18,MATCH(DM13,$OF$1:$OK$1,0))+DM9*SUMPRODUCT($OL$7:$PC$7,$OL$10:$PC$10)*SUMPRODUCT($OF$10:$OI$10,$OF$18:$OI$18)+SUMPRODUCT($OL$7:$PC$7,$OL$11:$PC$11)*SUMPRODUCT($OF$11:$OI$11,$OF$18:$OI$18),"")</f>
        <v/>
      </c>
      <c r="DN18" s="19" t="str">
        <f t="array" ref="DN18">IF(DN7="1",DN284-PRODUCT(DN9,INDEX($OL$1:$PC$19,18,MATCH(DN$2&amp;DN$6,INDEX($OL$1:$PC$19,2,)&amp;INDEX($OL$1:$PC$19,6,),0)))+DN9*SUMPRODUCT($OL$7:$PC$7,$OL$18:$PC$18)-DN$12*INDEX($OF$1:$OK$19,18,MATCH(DN13,$OF$1:$OK$1,0))+DN9*SUMPRODUCT($OL$7:$PC$7,$OL$10:$PC$10)*SUMPRODUCT($OF$10:$OI$10,$OF$18:$OI$18)+SUMPRODUCT($OL$7:$PC$7,$OL$11:$PC$11)*SUMPRODUCT($OF$11:$OI$11,$OF$18:$OI$18),"")</f>
        <v/>
      </c>
      <c r="DO18" s="19" t="str">
        <f t="array" ref="DO18">IF(DO7="1",DO284-PRODUCT(DO9,INDEX($OL$1:$PC$19,18,MATCH(DO$2&amp;DO$6,INDEX($OL$1:$PC$19,2,)&amp;INDEX($OL$1:$PC$19,6,),0)))+DO9*SUMPRODUCT($OL$7:$PC$7,$OL$18:$PC$18)-DO$12*INDEX($OF$1:$OK$19,18,MATCH(DO13,$OF$1:$OK$1,0))+DO9*SUMPRODUCT($OL$7:$PC$7,$OL$10:$PC$10)*SUMPRODUCT($OF$10:$OI$10,$OF$18:$OI$18)+SUMPRODUCT($OL$7:$PC$7,$OL$11:$PC$11)*SUMPRODUCT($OF$11:$OI$11,$OF$18:$OI$18),"")</f>
        <v/>
      </c>
      <c r="DP18" s="19" t="str">
        <f t="array" ref="DP18">IF(DP7="1",DP284-PRODUCT(DP9,INDEX($OL$1:$PC$19,18,MATCH(DP$2&amp;DP$6,INDEX($OL$1:$PC$19,2,)&amp;INDEX($OL$1:$PC$19,6,),0)))+DP9*SUMPRODUCT($OL$7:$PC$7,$OL$18:$PC$18)-DP$12*INDEX($OF$1:$OK$19,18,MATCH(DP13,$OF$1:$OK$1,0))+DP9*SUMPRODUCT($OL$7:$PC$7,$OL$10:$PC$10)*SUMPRODUCT($OF$10:$OI$10,$OF$18:$OI$18)+SUMPRODUCT($OL$7:$PC$7,$OL$11:$PC$11)*SUMPRODUCT($OF$11:$OI$11,$OF$18:$OI$18),"")</f>
        <v/>
      </c>
      <c r="DQ18" s="19" t="str">
        <f t="array" ref="DQ18">IF(DQ7="1",DQ284-PRODUCT(DQ9,INDEX($OL$1:$PC$19,18,MATCH(DQ$2&amp;DQ$6,INDEX($OL$1:$PC$19,2,)&amp;INDEX($OL$1:$PC$19,6,),0)))+DQ9*SUMPRODUCT($OL$7:$PC$7,$OL$18:$PC$18)-DQ$12*INDEX($OF$1:$OK$19,18,MATCH(DQ13,$OF$1:$OK$1,0))+DQ9*SUMPRODUCT($OL$7:$PC$7,$OL$10:$PC$10)*SUMPRODUCT($OF$10:$OI$10,$OF$18:$OI$18)+SUMPRODUCT($OL$7:$PC$7,$OL$11:$PC$11)*SUMPRODUCT($OF$11:$OI$11,$OF$18:$OI$18),"")</f>
        <v/>
      </c>
      <c r="DR18" s="19" t="str">
        <f t="array" ref="DR18">IF(DR7="1",DR284-PRODUCT(DR9,INDEX($OL$1:$PC$19,18,MATCH(DR$2&amp;DR$6,INDEX($OL$1:$PC$19,2,)&amp;INDEX($OL$1:$PC$19,6,),0)))+DR9*SUMPRODUCT($OL$7:$PC$7,$OL$18:$PC$18)-DR$12*INDEX($OF$1:$OK$19,18,MATCH(DR13,$OF$1:$OK$1,0))+DR9*SUMPRODUCT($OL$7:$PC$7,$OL$10:$PC$10)*SUMPRODUCT($OF$10:$OI$10,$OF$18:$OI$18)+SUMPRODUCT($OL$7:$PC$7,$OL$11:$PC$11)*SUMPRODUCT($OF$11:$OI$11,$OF$18:$OI$18),"")</f>
        <v/>
      </c>
      <c r="DS18" s="19" t="str">
        <f t="array" ref="DS18">IF(DS7="1",DS284-PRODUCT(DS9,INDEX($OL$1:$PC$19,18,MATCH(DS$2&amp;DS$6,INDEX($OL$1:$PC$19,2,)&amp;INDEX($OL$1:$PC$19,6,),0)))+DS9*SUMPRODUCT($OL$7:$PC$7,$OL$18:$PC$18)-DS$12*INDEX($OF$1:$OK$19,18,MATCH(DS13,$OF$1:$OK$1,0))+DS9*SUMPRODUCT($OL$7:$PC$7,$OL$10:$PC$10)*SUMPRODUCT($OF$10:$OI$10,$OF$18:$OI$18)+SUMPRODUCT($OL$7:$PC$7,$OL$11:$PC$11)*SUMPRODUCT($OF$11:$OI$11,$OF$18:$OI$18),"")</f>
        <v/>
      </c>
      <c r="DT18" s="19" t="str">
        <f t="array" ref="DT18">IF(DT7="1",DT284-PRODUCT(DT9,INDEX($OL$1:$PC$19,18,MATCH(DT$2&amp;DT$6,INDEX($OL$1:$PC$19,2,)&amp;INDEX($OL$1:$PC$19,6,),0)))+DT9*SUMPRODUCT($OL$7:$PC$7,$OL$18:$PC$18)-DT$12*INDEX($OF$1:$OK$19,18,MATCH(DT13,$OF$1:$OK$1,0))+DT9*SUMPRODUCT($OL$7:$PC$7,$OL$10:$PC$10)*SUMPRODUCT($OF$10:$OI$10,$OF$18:$OI$18)+SUMPRODUCT($OL$7:$PC$7,$OL$11:$PC$11)*SUMPRODUCT($OF$11:$OI$11,$OF$18:$OI$18),"")</f>
        <v/>
      </c>
      <c r="DU18" s="19" t="str">
        <f t="array" ref="DU18">IF(DU7="1",DU284-PRODUCT(DU9,INDEX($OL$1:$PC$19,18,MATCH(DU$2&amp;DU$6,INDEX($OL$1:$PC$19,2,)&amp;INDEX($OL$1:$PC$19,6,),0)))+DU9*SUMPRODUCT($OL$7:$PC$7,$OL$18:$PC$18)-DU$12*INDEX($OF$1:$OK$19,18,MATCH(DU13,$OF$1:$OK$1,0))+DU9*SUMPRODUCT($OL$7:$PC$7,$OL$10:$PC$10)*SUMPRODUCT($OF$10:$OI$10,$OF$18:$OI$18)+SUMPRODUCT($OL$7:$PC$7,$OL$11:$PC$11)*SUMPRODUCT($OF$11:$OI$11,$OF$18:$OI$18),"")</f>
        <v/>
      </c>
      <c r="DV18" s="19" t="str">
        <f t="array" ref="DV18">IF(DV7="1",DV284-PRODUCT(DV9,INDEX($OL$1:$PC$19,18,MATCH(DV$2&amp;DV$6,INDEX($OL$1:$PC$19,2,)&amp;INDEX($OL$1:$PC$19,6,),0)))+DV9*SUMPRODUCT($OL$7:$PC$7,$OL$18:$PC$18)-DV$12*INDEX($OF$1:$OK$19,18,MATCH(DV13,$OF$1:$OK$1,0))+DV9*SUMPRODUCT($OL$7:$PC$7,$OL$10:$PC$10)*SUMPRODUCT($OF$10:$OI$10,$OF$18:$OI$18)+SUMPRODUCT($OL$7:$PC$7,$OL$11:$PC$11)*SUMPRODUCT($OF$11:$OI$11,$OF$18:$OI$18),"")</f>
        <v/>
      </c>
      <c r="DW18" s="19" t="str">
        <f t="array" ref="DW18">IF(DW7="1",DW284-PRODUCT(DW9,INDEX($OL$1:$PC$19,18,MATCH(DW$2&amp;DW$6,INDEX($OL$1:$PC$19,2,)&amp;INDEX($OL$1:$PC$19,6,),0)))+DW9*SUMPRODUCT($OL$7:$PC$7,$OL$18:$PC$18)-DW$12*INDEX($OF$1:$OK$19,18,MATCH(DW13,$OF$1:$OK$1,0))+DW9*SUMPRODUCT($OL$7:$PC$7,$OL$10:$PC$10)*SUMPRODUCT($OF$10:$OI$10,$OF$18:$OI$18)+SUMPRODUCT($OL$7:$PC$7,$OL$11:$PC$11)*SUMPRODUCT($OF$11:$OI$11,$OF$18:$OI$18),"")</f>
        <v/>
      </c>
      <c r="DX18" s="19" t="str">
        <f t="array" ref="DX18">IF(DX7="1",DX284-PRODUCT(DX9,INDEX($OL$1:$PC$19,18,MATCH(DX$2&amp;DX$6,INDEX($OL$1:$PC$19,2,)&amp;INDEX($OL$1:$PC$19,6,),0)))+DX9*SUMPRODUCT($OL$7:$PC$7,$OL$18:$PC$18)-DX$12*INDEX($OF$1:$OK$19,18,MATCH(DX13,$OF$1:$OK$1,0))+DX9*SUMPRODUCT($OL$7:$PC$7,$OL$10:$PC$10)*SUMPRODUCT($OF$10:$OI$10,$OF$18:$OI$18)+SUMPRODUCT($OL$7:$PC$7,$OL$11:$PC$11)*SUMPRODUCT($OF$11:$OI$11,$OF$18:$OI$18),"")</f>
        <v/>
      </c>
      <c r="DY18" s="19" t="str">
        <f t="array" ref="DY18">IF(DY7="1",DY284-PRODUCT(DY9,INDEX($OL$1:$PC$19,18,MATCH(DY$2&amp;DY$6,INDEX($OL$1:$PC$19,2,)&amp;INDEX($OL$1:$PC$19,6,),0)))+DY9*SUMPRODUCT($OL$7:$PC$7,$OL$18:$PC$18)-DY$12*INDEX($OF$1:$OK$19,18,MATCH(DY13,$OF$1:$OK$1,0))+DY9*SUMPRODUCT($OL$7:$PC$7,$OL$10:$PC$10)*SUMPRODUCT($OF$10:$OI$10,$OF$18:$OI$18)+SUMPRODUCT($OL$7:$PC$7,$OL$11:$PC$11)*SUMPRODUCT($OF$11:$OI$11,$OF$18:$OI$18),"")</f>
        <v/>
      </c>
      <c r="DZ18" s="19" t="str">
        <f t="array" ref="DZ18">IF(DZ7="1",DZ284-PRODUCT(DZ9,INDEX($OL$1:$PC$19,18,MATCH(DZ$2&amp;DZ$6,INDEX($OL$1:$PC$19,2,)&amp;INDEX($OL$1:$PC$19,6,),0)))+DZ9*SUMPRODUCT($OL$7:$PC$7,$OL$18:$PC$18)-DZ$12*INDEX($OF$1:$OK$19,18,MATCH(DZ13,$OF$1:$OK$1,0))+DZ9*SUMPRODUCT($OL$7:$PC$7,$OL$10:$PC$10)*SUMPRODUCT($OF$10:$OI$10,$OF$18:$OI$18)+SUMPRODUCT($OL$7:$PC$7,$OL$11:$PC$11)*SUMPRODUCT($OF$11:$OI$11,$OF$18:$OI$18),"")</f>
        <v/>
      </c>
      <c r="EA18" s="19" t="str">
        <f t="array" ref="EA18">IF(EA7="1",EA284-PRODUCT(EA9,INDEX($OL$1:$PC$19,18,MATCH(EA$2&amp;EA$6,INDEX($OL$1:$PC$19,2,)&amp;INDEX($OL$1:$PC$19,6,),0)))+EA9*SUMPRODUCT($OL$7:$PC$7,$OL$18:$PC$18)-EA$12*INDEX($OF$1:$OK$19,18,MATCH(EA13,$OF$1:$OK$1,0))+EA9*SUMPRODUCT($OL$7:$PC$7,$OL$10:$PC$10)*SUMPRODUCT($OF$10:$OI$10,$OF$18:$OI$18)+SUMPRODUCT($OL$7:$PC$7,$OL$11:$PC$11)*SUMPRODUCT($OF$11:$OI$11,$OF$18:$OI$18),"")</f>
        <v/>
      </c>
      <c r="EB18" s="19" t="str">
        <f t="array" ref="EB18">IF(EB7="1",EB284-PRODUCT(EB9,INDEX($OL$1:$PC$19,18,MATCH(EB$2&amp;EB$6,INDEX($OL$1:$PC$19,2,)&amp;INDEX($OL$1:$PC$19,6,),0)))+EB9*SUMPRODUCT($OL$7:$PC$7,$OL$18:$PC$18)-EB$12*INDEX($OF$1:$OK$19,18,MATCH(EB13,$OF$1:$OK$1,0))+EB9*SUMPRODUCT($OL$7:$PC$7,$OL$10:$PC$10)*SUMPRODUCT($OF$10:$OI$10,$OF$18:$OI$18)+SUMPRODUCT($OL$7:$PC$7,$OL$11:$PC$11)*SUMPRODUCT($OF$11:$OI$11,$OF$18:$OI$18),"")</f>
        <v/>
      </c>
      <c r="EC18" s="19" t="str">
        <f t="array" ref="EC18">IF(EC7="1",EC284-PRODUCT(EC9,INDEX($OL$1:$PC$19,18,MATCH(EC$2&amp;EC$6,INDEX($OL$1:$PC$19,2,)&amp;INDEX($OL$1:$PC$19,6,),0)))+EC9*SUMPRODUCT($OL$7:$PC$7,$OL$18:$PC$18)-EC$12*INDEX($OF$1:$OK$19,18,MATCH(EC13,$OF$1:$OK$1,0))+EC9*SUMPRODUCT($OL$7:$PC$7,$OL$10:$PC$10)*SUMPRODUCT($OF$10:$OI$10,$OF$18:$OI$18)+SUMPRODUCT($OL$7:$PC$7,$OL$11:$PC$11)*SUMPRODUCT($OF$11:$OI$11,$OF$18:$OI$18),"")</f>
        <v/>
      </c>
      <c r="ED18" s="19" t="str">
        <f t="array" ref="ED18">IF(ED7="1",ED284-PRODUCT(ED9,INDEX($OL$1:$PC$19,18,MATCH(ED$2&amp;ED$6,INDEX($OL$1:$PC$19,2,)&amp;INDEX($OL$1:$PC$19,6,),0)))+ED9*SUMPRODUCT($OL$7:$PC$7,$OL$18:$PC$18)-ED$12*INDEX($OF$1:$OK$19,18,MATCH(ED13,$OF$1:$OK$1,0))+ED9*SUMPRODUCT($OL$7:$PC$7,$OL$10:$PC$10)*SUMPRODUCT($OF$10:$OI$10,$OF$18:$OI$18)+SUMPRODUCT($OL$7:$PC$7,$OL$11:$PC$11)*SUMPRODUCT($OF$11:$OI$11,$OF$18:$OI$18),"")</f>
        <v/>
      </c>
      <c r="EE18" s="19" t="str">
        <f t="array" ref="EE18">IF(EE7="1",EE284-PRODUCT(EE9,INDEX($OL$1:$PC$19,18,MATCH(EE$2&amp;EE$6,INDEX($OL$1:$PC$19,2,)&amp;INDEX($OL$1:$PC$19,6,),0)))+EE9*SUMPRODUCT($OL$7:$PC$7,$OL$18:$PC$18)-EE$12*INDEX($OF$1:$OK$19,18,MATCH(EE13,$OF$1:$OK$1,0))+EE9*SUMPRODUCT($OL$7:$PC$7,$OL$10:$PC$10)*SUMPRODUCT($OF$10:$OI$10,$OF$18:$OI$18)+SUMPRODUCT($OL$7:$PC$7,$OL$11:$PC$11)*SUMPRODUCT($OF$11:$OI$11,$OF$18:$OI$18),"")</f>
        <v/>
      </c>
      <c r="EF18" s="19" t="str">
        <f t="array" ref="EF18">IF(EF7="1",EF284-PRODUCT(EF9,INDEX($OL$1:$PC$19,18,MATCH(EF$2&amp;EF$6,INDEX($OL$1:$PC$19,2,)&amp;INDEX($OL$1:$PC$19,6,),0)))+EF9*SUMPRODUCT($OL$7:$PC$7,$OL$18:$PC$18)-EF$12*INDEX($OF$1:$OK$19,18,MATCH(EF13,$OF$1:$OK$1,0))+EF9*SUMPRODUCT($OL$7:$PC$7,$OL$10:$PC$10)*SUMPRODUCT($OF$10:$OI$10,$OF$18:$OI$18)+SUMPRODUCT($OL$7:$PC$7,$OL$11:$PC$11)*SUMPRODUCT($OF$11:$OI$11,$OF$18:$OI$18),"")</f>
        <v/>
      </c>
      <c r="EG18" s="19" t="str">
        <f t="array" ref="EG18">IF(EG7="1",EG284-PRODUCT(EG9,INDEX($OL$1:$PC$19,18,MATCH(EG$2&amp;EG$6,INDEX($OL$1:$PC$19,2,)&amp;INDEX($OL$1:$PC$19,6,),0)))+EG9*SUMPRODUCT($OL$7:$PC$7,$OL$18:$PC$18)-EG$12*INDEX($OF$1:$OK$19,18,MATCH(EG13,$OF$1:$OK$1,0))+EG9*SUMPRODUCT($OL$7:$PC$7,$OL$10:$PC$10)*SUMPRODUCT($OF$10:$OI$10,$OF$18:$OI$18)+SUMPRODUCT($OL$7:$PC$7,$OL$11:$PC$11)*SUMPRODUCT($OF$11:$OI$11,$OF$18:$OI$18),"")</f>
        <v/>
      </c>
      <c r="EH18" s="19" t="str">
        <f t="array" ref="EH18">IF(EH7="1",EH284-PRODUCT(EH9,INDEX($OL$1:$PC$19,18,MATCH(EH$2&amp;EH$6,INDEX($OL$1:$PC$19,2,)&amp;INDEX($OL$1:$PC$19,6,),0)))+EH9*SUMPRODUCT($OL$7:$PC$7,$OL$18:$PC$18)-EH$12*INDEX($OF$1:$OK$19,18,MATCH(EH13,$OF$1:$OK$1,0))+EH9*SUMPRODUCT($OL$7:$PC$7,$OL$10:$PC$10)*SUMPRODUCT($OF$10:$OI$10,$OF$18:$OI$18)+SUMPRODUCT($OL$7:$PC$7,$OL$11:$PC$11)*SUMPRODUCT($OF$11:$OI$11,$OF$18:$OI$18),"")</f>
        <v/>
      </c>
      <c r="EI18" s="19" t="str">
        <f t="array" ref="EI18">IF(EI7="1",EI284-PRODUCT(EI9,INDEX($OL$1:$PC$19,18,MATCH(EI$2&amp;EI$6,INDEX($OL$1:$PC$19,2,)&amp;INDEX($OL$1:$PC$19,6,),0)))+EI9*SUMPRODUCT($OL$7:$PC$7,$OL$18:$PC$18)-EI$12*INDEX($OF$1:$OK$19,18,MATCH(EI13,$OF$1:$OK$1,0))+EI9*SUMPRODUCT($OL$7:$PC$7,$OL$10:$PC$10)*SUMPRODUCT($OF$10:$OI$10,$OF$18:$OI$18)+SUMPRODUCT($OL$7:$PC$7,$OL$11:$PC$11)*SUMPRODUCT($OF$11:$OI$11,$OF$18:$OI$18),"")</f>
        <v/>
      </c>
      <c r="EJ18" s="19" t="str">
        <f t="array" ref="EJ18">IF(EJ7="1",EJ284-PRODUCT(EJ9,INDEX($OL$1:$PC$19,18,MATCH(EJ$2&amp;EJ$6,INDEX($OL$1:$PC$19,2,)&amp;INDEX($OL$1:$PC$19,6,),0)))+EJ9*SUMPRODUCT($OL$7:$PC$7,$OL$18:$PC$18)-EJ$12*INDEX($OF$1:$OK$19,18,MATCH(EJ13,$OF$1:$OK$1,0))+EJ9*SUMPRODUCT($OL$7:$PC$7,$OL$10:$PC$10)*SUMPRODUCT($OF$10:$OI$10,$OF$18:$OI$18)+SUMPRODUCT($OL$7:$PC$7,$OL$11:$PC$11)*SUMPRODUCT($OF$11:$OI$11,$OF$18:$OI$18),"")</f>
        <v/>
      </c>
      <c r="EK18" s="19" t="str">
        <f t="array" ref="EK18">IF(EK7="1",EK284-PRODUCT(EK9,INDEX($OL$1:$PC$19,18,MATCH(EK$2&amp;EK$6,INDEX($OL$1:$PC$19,2,)&amp;INDEX($OL$1:$PC$19,6,),0)))+EK9*SUMPRODUCT($OL$7:$PC$7,$OL$18:$PC$18)-EK$12*INDEX($OF$1:$OK$19,18,MATCH(EK13,$OF$1:$OK$1,0))+EK9*SUMPRODUCT($OL$7:$PC$7,$OL$10:$PC$10)*SUMPRODUCT($OF$10:$OI$10,$OF$18:$OI$18)+SUMPRODUCT($OL$7:$PC$7,$OL$11:$PC$11)*SUMPRODUCT($OF$11:$OI$11,$OF$18:$OI$18),"")</f>
        <v/>
      </c>
      <c r="EL18" s="19" t="str">
        <f t="array" ref="EL18">IF(EL7="1",EL284-PRODUCT(EL9,INDEX($OL$1:$PC$19,18,MATCH(EL$2&amp;EL$6,INDEX($OL$1:$PC$19,2,)&amp;INDEX($OL$1:$PC$19,6,),0)))+EL9*SUMPRODUCT($OL$7:$PC$7,$OL$18:$PC$18)-EL$12*INDEX($OF$1:$OK$19,18,MATCH(EL13,$OF$1:$OK$1,0))+EL9*SUMPRODUCT($OL$7:$PC$7,$OL$10:$PC$10)*SUMPRODUCT($OF$10:$OI$10,$OF$18:$OI$18)+SUMPRODUCT($OL$7:$PC$7,$OL$11:$PC$11)*SUMPRODUCT($OF$11:$OI$11,$OF$18:$OI$18),"")</f>
        <v/>
      </c>
      <c r="EM18" s="19" t="str">
        <f t="array" ref="EM18">IF(EM7="1",EM284-PRODUCT(EM9,INDEX($OL$1:$PC$19,18,MATCH(EM$2&amp;EM$6,INDEX($OL$1:$PC$19,2,)&amp;INDEX($OL$1:$PC$19,6,),0)))+EM9*SUMPRODUCT($OL$7:$PC$7,$OL$18:$PC$18)-EM$12*INDEX($OF$1:$OK$19,18,MATCH(EM13,$OF$1:$OK$1,0))+EM9*SUMPRODUCT($OL$7:$PC$7,$OL$10:$PC$10)*SUMPRODUCT($OF$10:$OI$10,$OF$18:$OI$18)+SUMPRODUCT($OL$7:$PC$7,$OL$11:$PC$11)*SUMPRODUCT($OF$11:$OI$11,$OF$18:$OI$18),"")</f>
        <v/>
      </c>
      <c r="EN18" s="19" t="str">
        <f t="array" ref="EN18">IF(EN7="1",EN284-PRODUCT(EN9,INDEX($OL$1:$PC$19,18,MATCH(EN$2&amp;EN$6,INDEX($OL$1:$PC$19,2,)&amp;INDEX($OL$1:$PC$19,6,),0)))+EN9*SUMPRODUCT($OL$7:$PC$7,$OL$18:$PC$18)-EN$12*INDEX($OF$1:$OK$19,18,MATCH(EN13,$OF$1:$OK$1,0))+EN9*SUMPRODUCT($OL$7:$PC$7,$OL$10:$PC$10)*SUMPRODUCT($OF$10:$OI$10,$OF$18:$OI$18)+SUMPRODUCT($OL$7:$PC$7,$OL$11:$PC$11)*SUMPRODUCT($OF$11:$OI$11,$OF$18:$OI$18),"")</f>
        <v/>
      </c>
      <c r="EO18" s="19" t="str">
        <f t="array" ref="EO18">IF(EO7="1",EO284-PRODUCT(EO9,INDEX($OL$1:$PC$19,18,MATCH(EO$2&amp;EO$6,INDEX($OL$1:$PC$19,2,)&amp;INDEX($OL$1:$PC$19,6,),0)))+EO9*SUMPRODUCT($OL$7:$PC$7,$OL$18:$PC$18)-EO$12*INDEX($OF$1:$OK$19,18,MATCH(EO13,$OF$1:$OK$1,0))+EO9*SUMPRODUCT($OL$7:$PC$7,$OL$10:$PC$10)*SUMPRODUCT($OF$10:$OI$10,$OF$18:$OI$18)+SUMPRODUCT($OL$7:$PC$7,$OL$11:$PC$11)*SUMPRODUCT($OF$11:$OI$11,$OF$18:$OI$18),"")</f>
        <v/>
      </c>
      <c r="EP18" s="19" t="str">
        <f t="array" ref="EP18">IF(EP7="1",EP284-PRODUCT(EP9,INDEX($OL$1:$PC$19,18,MATCH(EP$2&amp;EP$6,INDEX($OL$1:$PC$19,2,)&amp;INDEX($OL$1:$PC$19,6,),0)))+EP9*SUMPRODUCT($OL$7:$PC$7,$OL$18:$PC$18)-EP$12*INDEX($OF$1:$OK$19,18,MATCH(EP13,$OF$1:$OK$1,0))+EP9*SUMPRODUCT($OL$7:$PC$7,$OL$10:$PC$10)*SUMPRODUCT($OF$10:$OI$10,$OF$18:$OI$18)+SUMPRODUCT($OL$7:$PC$7,$OL$11:$PC$11)*SUMPRODUCT($OF$11:$OI$11,$OF$18:$OI$18),"")</f>
        <v/>
      </c>
      <c r="EQ18" s="19" t="str">
        <f t="array" ref="EQ18">IF(EQ7="1",EQ284-PRODUCT(EQ9,INDEX($OL$1:$PC$19,18,MATCH(EQ$2&amp;EQ$6,INDEX($OL$1:$PC$19,2,)&amp;INDEX($OL$1:$PC$19,6,),0)))+EQ9*SUMPRODUCT($OL$7:$PC$7,$OL$18:$PC$18)-EQ$12*INDEX($OF$1:$OK$19,18,MATCH(EQ13,$OF$1:$OK$1,0))+EQ9*SUMPRODUCT($OL$7:$PC$7,$OL$10:$PC$10)*SUMPRODUCT($OF$10:$OI$10,$OF$18:$OI$18)+SUMPRODUCT($OL$7:$PC$7,$OL$11:$PC$11)*SUMPRODUCT($OF$11:$OI$11,$OF$18:$OI$18),"")</f>
        <v/>
      </c>
      <c r="ER18" s="19" t="str">
        <f t="array" ref="ER18">IF(ER7="1",ER284-PRODUCT(ER9,INDEX($OL$1:$PC$19,18,MATCH(ER$2&amp;ER$6,INDEX($OL$1:$PC$19,2,)&amp;INDEX($OL$1:$PC$19,6,),0)))+ER9*SUMPRODUCT($OL$7:$PC$7,$OL$18:$PC$18)-ER$12*INDEX($OF$1:$OK$19,18,MATCH(ER13,$OF$1:$OK$1,0))+ER9*SUMPRODUCT($OL$7:$PC$7,$OL$10:$PC$10)*SUMPRODUCT($OF$10:$OI$10,$OF$18:$OI$18)+SUMPRODUCT($OL$7:$PC$7,$OL$11:$PC$11)*SUMPRODUCT($OF$11:$OI$11,$OF$18:$OI$18),"")</f>
        <v/>
      </c>
      <c r="ES18" s="19" t="str">
        <f t="array" ref="ES18">IF(ES7="1",ES284-PRODUCT(ES9,INDEX($OL$1:$PC$19,18,MATCH(ES$2&amp;ES$6,INDEX($OL$1:$PC$19,2,)&amp;INDEX($OL$1:$PC$19,6,),0)))+ES9*SUMPRODUCT($OL$7:$PC$7,$OL$18:$PC$18)-ES$12*INDEX($OF$1:$OK$19,18,MATCH(ES13,$OF$1:$OK$1,0))+ES9*SUMPRODUCT($OL$7:$PC$7,$OL$10:$PC$10)*SUMPRODUCT($OF$10:$OI$10,$OF$18:$OI$18)+SUMPRODUCT($OL$7:$PC$7,$OL$11:$PC$11)*SUMPRODUCT($OF$11:$OI$11,$OF$18:$OI$18),"")</f>
        <v/>
      </c>
      <c r="ET18" s="19" t="str">
        <f t="array" ref="ET18">IF(ET7="1",ET284-PRODUCT(ET9,INDEX($OL$1:$PC$19,18,MATCH(ET$2&amp;ET$6,INDEX($OL$1:$PC$19,2,)&amp;INDEX($OL$1:$PC$19,6,),0)))+ET9*SUMPRODUCT($OL$7:$PC$7,$OL$18:$PC$18)-ET$12*INDEX($OF$1:$OK$19,18,MATCH(ET13,$OF$1:$OK$1,0))+ET9*SUMPRODUCT($OL$7:$PC$7,$OL$10:$PC$10)*SUMPRODUCT($OF$10:$OI$10,$OF$18:$OI$18)+SUMPRODUCT($OL$7:$PC$7,$OL$11:$PC$11)*SUMPRODUCT($OF$11:$OI$11,$OF$18:$OI$18),"")</f>
        <v/>
      </c>
      <c r="EU18" s="19" t="str">
        <f t="array" ref="EU18">IF(EU7="1",EU284-PRODUCT(EU9,INDEX($OL$1:$PC$19,18,MATCH(EU$2&amp;EU$6,INDEX($OL$1:$PC$19,2,)&amp;INDEX($OL$1:$PC$19,6,),0)))+EU9*SUMPRODUCT($OL$7:$PC$7,$OL$18:$PC$18)-EU$12*INDEX($OF$1:$OK$19,18,MATCH(EU13,$OF$1:$OK$1,0))+EU9*SUMPRODUCT($OL$7:$PC$7,$OL$10:$PC$10)*SUMPRODUCT($OF$10:$OI$10,$OF$18:$OI$18)+SUMPRODUCT($OL$7:$PC$7,$OL$11:$PC$11)*SUMPRODUCT($OF$11:$OI$11,$OF$18:$OI$18),"")</f>
        <v/>
      </c>
      <c r="EV18" s="19" t="str">
        <f t="array" ref="EV18">IF(EV7="1",EV284-PRODUCT(EV9,INDEX($OL$1:$PC$19,18,MATCH(EV$2&amp;EV$6,INDEX($OL$1:$PC$19,2,)&amp;INDEX($OL$1:$PC$19,6,),0)))+EV9*SUMPRODUCT($OL$7:$PC$7,$OL$18:$PC$18)-EV$12*INDEX($OF$1:$OK$19,18,MATCH(EV13,$OF$1:$OK$1,0))+EV9*SUMPRODUCT($OL$7:$PC$7,$OL$10:$PC$10)*SUMPRODUCT($OF$10:$OI$10,$OF$18:$OI$18)+SUMPRODUCT($OL$7:$PC$7,$OL$11:$PC$11)*SUMPRODUCT($OF$11:$OI$11,$OF$18:$OI$18),"")</f>
        <v/>
      </c>
      <c r="EW18" s="19" t="str">
        <f t="array" ref="EW18">IF(EW7="1",EW284-PRODUCT(EW9,INDEX($OL$1:$PC$19,18,MATCH(EW$2&amp;EW$6,INDEX($OL$1:$PC$19,2,)&amp;INDEX($OL$1:$PC$19,6,),0)))+EW9*SUMPRODUCT($OL$7:$PC$7,$OL$18:$PC$18)-EW$12*INDEX($OF$1:$OK$19,18,MATCH(EW13,$OF$1:$OK$1,0))+EW9*SUMPRODUCT($OL$7:$PC$7,$OL$10:$PC$10)*SUMPRODUCT($OF$10:$OI$10,$OF$18:$OI$18)+SUMPRODUCT($OL$7:$PC$7,$OL$11:$PC$11)*SUMPRODUCT($OF$11:$OI$11,$OF$18:$OI$18),"")</f>
        <v/>
      </c>
      <c r="EX18" s="19" t="str">
        <f t="array" ref="EX18">IF(EX7="1",EX284-PRODUCT(EX9,INDEX($OL$1:$PC$19,18,MATCH(EX$2&amp;EX$6,INDEX($OL$1:$PC$19,2,)&amp;INDEX($OL$1:$PC$19,6,),0)))+EX9*SUMPRODUCT($OL$7:$PC$7,$OL$18:$PC$18)-EX$12*INDEX($OF$1:$OK$19,18,MATCH(EX13,$OF$1:$OK$1,0))+EX9*SUMPRODUCT($OL$7:$PC$7,$OL$10:$PC$10)*SUMPRODUCT($OF$10:$OI$10,$OF$18:$OI$18)+SUMPRODUCT($OL$7:$PC$7,$OL$11:$PC$11)*SUMPRODUCT($OF$11:$OI$11,$OF$18:$OI$18),"")</f>
        <v/>
      </c>
      <c r="EY18" s="19" t="str">
        <f t="array" ref="EY18">IF(EY7="1",EY284-PRODUCT(EY9,INDEX($OL$1:$PC$19,18,MATCH(EY$2&amp;EY$6,INDEX($OL$1:$PC$19,2,)&amp;INDEX($OL$1:$PC$19,6,),0)))+EY9*SUMPRODUCT($OL$7:$PC$7,$OL$18:$PC$18)-EY$12*INDEX($OF$1:$OK$19,18,MATCH(EY13,$OF$1:$OK$1,0))+EY9*SUMPRODUCT($OL$7:$PC$7,$OL$10:$PC$10)*SUMPRODUCT($OF$10:$OI$10,$OF$18:$OI$18)+SUMPRODUCT($OL$7:$PC$7,$OL$11:$PC$11)*SUMPRODUCT($OF$11:$OI$11,$OF$18:$OI$18),"")</f>
        <v/>
      </c>
      <c r="EZ18" s="19" t="str">
        <f t="array" ref="EZ18">IF(EZ7="1",EZ284-PRODUCT(EZ9,INDEX($OL$1:$PC$19,18,MATCH(EZ$2&amp;EZ$6,INDEX($OL$1:$PC$19,2,)&amp;INDEX($OL$1:$PC$19,6,),0)))+EZ9*SUMPRODUCT($OL$7:$PC$7,$OL$18:$PC$18)-EZ$12*INDEX($OF$1:$OK$19,18,MATCH(EZ13,$OF$1:$OK$1,0))+EZ9*SUMPRODUCT($OL$7:$PC$7,$OL$10:$PC$10)*SUMPRODUCT($OF$10:$OI$10,$OF$18:$OI$18)+SUMPRODUCT($OL$7:$PC$7,$OL$11:$PC$11)*SUMPRODUCT($OF$11:$OI$11,$OF$18:$OI$18),"")</f>
        <v/>
      </c>
      <c r="FA18" s="19" t="str">
        <f t="array" ref="FA18">IF(FA7="1",FA284-PRODUCT(FA9,INDEX($OL$1:$PC$19,18,MATCH(FA$2&amp;FA$6,INDEX($OL$1:$PC$19,2,)&amp;INDEX($OL$1:$PC$19,6,),0)))+FA9*SUMPRODUCT($OL$7:$PC$7,$OL$18:$PC$18)-FA$12*INDEX($OF$1:$OK$19,18,MATCH(FA13,$OF$1:$OK$1,0))+FA9*SUMPRODUCT($OL$7:$PC$7,$OL$10:$PC$10)*SUMPRODUCT($OF$10:$OI$10,$OF$18:$OI$18)+SUMPRODUCT($OL$7:$PC$7,$OL$11:$PC$11)*SUMPRODUCT($OF$11:$OI$11,$OF$18:$OI$18),"")</f>
        <v/>
      </c>
      <c r="FB18" s="19" t="str">
        <f t="array" ref="FB18">IF(FB7="1",FB284-PRODUCT(FB9,INDEX($OL$1:$PC$19,18,MATCH(FB$2&amp;FB$6,INDEX($OL$1:$PC$19,2,)&amp;INDEX($OL$1:$PC$19,6,),0)))+FB9*SUMPRODUCT($OL$7:$PC$7,$OL$18:$PC$18)-FB$12*INDEX($OF$1:$OK$19,18,MATCH(FB13,$OF$1:$OK$1,0))+FB9*SUMPRODUCT($OL$7:$PC$7,$OL$10:$PC$10)*SUMPRODUCT($OF$10:$OI$10,$OF$18:$OI$18)+SUMPRODUCT($OL$7:$PC$7,$OL$11:$PC$11)*SUMPRODUCT($OF$11:$OI$11,$OF$18:$OI$18),"")</f>
        <v/>
      </c>
      <c r="FC18" s="19" t="str">
        <f t="array" ref="FC18">IF(FC7="1",FC284-PRODUCT(FC9,INDEX($OL$1:$PC$19,18,MATCH(FC$2&amp;FC$6,INDEX($OL$1:$PC$19,2,)&amp;INDEX($OL$1:$PC$19,6,),0)))+FC9*SUMPRODUCT($OL$7:$PC$7,$OL$18:$PC$18)-FC$12*INDEX($OF$1:$OK$19,18,MATCH(FC13,$OF$1:$OK$1,0))+FC9*SUMPRODUCT($OL$7:$PC$7,$OL$10:$PC$10)*SUMPRODUCT($OF$10:$OI$10,$OF$18:$OI$18)+SUMPRODUCT($OL$7:$PC$7,$OL$11:$PC$11)*SUMPRODUCT($OF$11:$OI$11,$OF$18:$OI$18),"")</f>
        <v/>
      </c>
      <c r="FD18" s="19" t="str">
        <f t="array" ref="FD18">IF(FD7="1",FD284-PRODUCT(FD9,INDEX($OL$1:$PC$19,18,MATCH(FD$2&amp;FD$6,INDEX($OL$1:$PC$19,2,)&amp;INDEX($OL$1:$PC$19,6,),0)))+FD9*SUMPRODUCT($OL$7:$PC$7,$OL$18:$PC$18)-FD$12*INDEX($OF$1:$OK$19,18,MATCH(FD13,$OF$1:$OK$1,0))+FD9*SUMPRODUCT($OL$7:$PC$7,$OL$10:$PC$10)*SUMPRODUCT($OF$10:$OI$10,$OF$18:$OI$18)+SUMPRODUCT($OL$7:$PC$7,$OL$11:$PC$11)*SUMPRODUCT($OF$11:$OI$11,$OF$18:$OI$18),"")</f>
        <v/>
      </c>
      <c r="FE18" s="19" t="str">
        <f t="array" ref="FE18">IF(FE7="1",FE284-PRODUCT(FE9,INDEX($OL$1:$PC$19,18,MATCH(FE$2&amp;FE$6,INDEX($OL$1:$PC$19,2,)&amp;INDEX($OL$1:$PC$19,6,),0)))+FE9*SUMPRODUCT($OL$7:$PC$7,$OL$18:$PC$18)-FE$12*INDEX($OF$1:$OK$19,18,MATCH(FE13,$OF$1:$OK$1,0))+FE9*SUMPRODUCT($OL$7:$PC$7,$OL$10:$PC$10)*SUMPRODUCT($OF$10:$OI$10,$OF$18:$OI$18)+SUMPRODUCT($OL$7:$PC$7,$OL$11:$PC$11)*SUMPRODUCT($OF$11:$OI$11,$OF$18:$OI$18),"")</f>
        <v/>
      </c>
      <c r="FF18" s="19" t="str">
        <f t="array" ref="FF18">IF(FF7="1",FF284-PRODUCT(FF9,INDEX($OL$1:$PC$19,18,MATCH(FF$2&amp;FF$6,INDEX($OL$1:$PC$19,2,)&amp;INDEX($OL$1:$PC$19,6,),0)))+FF9*SUMPRODUCT($OL$7:$PC$7,$OL$18:$PC$18)-FF$12*INDEX($OF$1:$OK$19,18,MATCH(FF13,$OF$1:$OK$1,0))+FF9*SUMPRODUCT($OL$7:$PC$7,$OL$10:$PC$10)*SUMPRODUCT($OF$10:$OI$10,$OF$18:$OI$18)+SUMPRODUCT($OL$7:$PC$7,$OL$11:$PC$11)*SUMPRODUCT($OF$11:$OI$11,$OF$18:$OI$18),"")</f>
        <v/>
      </c>
      <c r="FG18" s="19" t="str">
        <f t="array" ref="FG18">IF(FG7="1",FG284-PRODUCT(FG9,INDEX($OL$1:$PC$19,18,MATCH(FG$2&amp;FG$6,INDEX($OL$1:$PC$19,2,)&amp;INDEX($OL$1:$PC$19,6,),0)))+FG9*SUMPRODUCT($OL$7:$PC$7,$OL$18:$PC$18)-FG$12*INDEX($OF$1:$OK$19,18,MATCH(FG13,$OF$1:$OK$1,0))+FG9*SUMPRODUCT($OL$7:$PC$7,$OL$10:$PC$10)*SUMPRODUCT($OF$10:$OI$10,$OF$18:$OI$18)+SUMPRODUCT($OL$7:$PC$7,$OL$11:$PC$11)*SUMPRODUCT($OF$11:$OI$11,$OF$18:$OI$18),"")</f>
        <v/>
      </c>
      <c r="FH18" s="19" t="str">
        <f t="array" ref="FH18">IF(FH7="1",FH284-PRODUCT(FH9,INDEX($OL$1:$PC$19,18,MATCH(FH$2&amp;FH$6,INDEX($OL$1:$PC$19,2,)&amp;INDEX($OL$1:$PC$19,6,),0)))+FH9*SUMPRODUCT($OL$7:$PC$7,$OL$18:$PC$18)-FH$12*INDEX($OF$1:$OK$19,18,MATCH(FH13,$OF$1:$OK$1,0))+FH9*SUMPRODUCT($OL$7:$PC$7,$OL$10:$PC$10)*SUMPRODUCT($OF$10:$OI$10,$OF$18:$OI$18)+SUMPRODUCT($OL$7:$PC$7,$OL$11:$PC$11)*SUMPRODUCT($OF$11:$OI$11,$OF$18:$OI$18),"")</f>
        <v/>
      </c>
      <c r="FI18" s="19" t="str">
        <f t="array" ref="FI18">IF(FI7="1",FI284-PRODUCT(FI9,INDEX($OL$1:$PC$19,18,MATCH(FI$2&amp;FI$6,INDEX($OL$1:$PC$19,2,)&amp;INDEX($OL$1:$PC$19,6,),0)))+FI9*SUMPRODUCT($OL$7:$PC$7,$OL$18:$PC$18)-FI$12*INDEX($OF$1:$OK$19,18,MATCH(FI13,$OF$1:$OK$1,0))+FI9*SUMPRODUCT($OL$7:$PC$7,$OL$10:$PC$10)*SUMPRODUCT($OF$10:$OI$10,$OF$18:$OI$18)+SUMPRODUCT($OL$7:$PC$7,$OL$11:$PC$11)*SUMPRODUCT($OF$11:$OI$11,$OF$18:$OI$18),"")</f>
        <v/>
      </c>
      <c r="FJ18" s="19" t="str">
        <f t="array" ref="FJ18">IF(FJ7="1",FJ284-PRODUCT(FJ9,INDEX($OL$1:$PC$19,18,MATCH(FJ$2&amp;FJ$6,INDEX($OL$1:$PC$19,2,)&amp;INDEX($OL$1:$PC$19,6,),0)))+FJ9*SUMPRODUCT($OL$7:$PC$7,$OL$18:$PC$18)-FJ$12*INDEX($OF$1:$OK$19,18,MATCH(FJ13,$OF$1:$OK$1,0))+FJ9*SUMPRODUCT($OL$7:$PC$7,$OL$10:$PC$10)*SUMPRODUCT($OF$10:$OI$10,$OF$18:$OI$18)+SUMPRODUCT($OL$7:$PC$7,$OL$11:$PC$11)*SUMPRODUCT($OF$11:$OI$11,$OF$18:$OI$18),"")</f>
        <v/>
      </c>
      <c r="FK18" s="19" t="str">
        <f t="array" ref="FK18">IF(FK7="1",FK284-PRODUCT(FK9,INDEX($OL$1:$PC$19,18,MATCH(FK$2&amp;FK$6,INDEX($OL$1:$PC$19,2,)&amp;INDEX($OL$1:$PC$19,6,),0)))+FK9*SUMPRODUCT($OL$7:$PC$7,$OL$18:$PC$18)-FK$12*INDEX($OF$1:$OK$19,18,MATCH(FK13,$OF$1:$OK$1,0))+FK9*SUMPRODUCT($OL$7:$PC$7,$OL$10:$PC$10)*SUMPRODUCT($OF$10:$OI$10,$OF$18:$OI$18)+SUMPRODUCT($OL$7:$PC$7,$OL$11:$PC$11)*SUMPRODUCT($OF$11:$OI$11,$OF$18:$OI$18),"")</f>
        <v/>
      </c>
      <c r="FL18" s="19" t="str">
        <f t="array" ref="FL18">IF(FL7="1",FL284-PRODUCT(FL9,INDEX($OL$1:$PC$19,18,MATCH(FL$2&amp;FL$6,INDEX($OL$1:$PC$19,2,)&amp;INDEX($OL$1:$PC$19,6,),0)))+FL9*SUMPRODUCT($OL$7:$PC$7,$OL$18:$PC$18)-FL$12*INDEX($OF$1:$OK$19,18,MATCH(FL13,$OF$1:$OK$1,0))+FL9*SUMPRODUCT($OL$7:$PC$7,$OL$10:$PC$10)*SUMPRODUCT($OF$10:$OI$10,$OF$18:$OI$18)+SUMPRODUCT($OL$7:$PC$7,$OL$11:$PC$11)*SUMPRODUCT($OF$11:$OI$11,$OF$18:$OI$18),"")</f>
        <v/>
      </c>
      <c r="FM18" s="19" t="str">
        <f t="array" ref="FM18">IF(FM7="1",FM284-PRODUCT(FM9,INDEX($OL$1:$PC$19,18,MATCH(FM$2&amp;FM$6,INDEX($OL$1:$PC$19,2,)&amp;INDEX($OL$1:$PC$19,6,),0)))+FM9*SUMPRODUCT($OL$7:$PC$7,$OL$18:$PC$18)-FM$12*INDEX($OF$1:$OK$19,18,MATCH(FM13,$OF$1:$OK$1,0))+FM9*SUMPRODUCT($OL$7:$PC$7,$OL$10:$PC$10)*SUMPRODUCT($OF$10:$OI$10,$OF$18:$OI$18)+SUMPRODUCT($OL$7:$PC$7,$OL$11:$PC$11)*SUMPRODUCT($OF$11:$OI$11,$OF$18:$OI$18),"")</f>
        <v/>
      </c>
      <c r="FN18" s="19" t="str">
        <f t="array" ref="FN18">IF(FN7="1",FN284-PRODUCT(FN9,INDEX($OL$1:$PC$19,18,MATCH(FN$2&amp;FN$6,INDEX($OL$1:$PC$19,2,)&amp;INDEX($OL$1:$PC$19,6,),0)))+FN9*SUMPRODUCT($OL$7:$PC$7,$OL$18:$PC$18)-FN$12*INDEX($OF$1:$OK$19,18,MATCH(FN13,$OF$1:$OK$1,0))+FN9*SUMPRODUCT($OL$7:$PC$7,$OL$10:$PC$10)*SUMPRODUCT($OF$10:$OI$10,$OF$18:$OI$18)+SUMPRODUCT($OL$7:$PC$7,$OL$11:$PC$11)*SUMPRODUCT($OF$11:$OI$11,$OF$18:$OI$18),"")</f>
        <v/>
      </c>
      <c r="FO18" s="19" t="str">
        <f t="array" ref="FO18">IF(FO7="1",FO284-PRODUCT(FO9,INDEX($OL$1:$PC$19,18,MATCH(FO$2&amp;FO$6,INDEX($OL$1:$PC$19,2,)&amp;INDEX($OL$1:$PC$19,6,),0)))+FO9*SUMPRODUCT($OL$7:$PC$7,$OL$18:$PC$18)-FO$12*INDEX($OF$1:$OK$19,18,MATCH(FO13,$OF$1:$OK$1,0))+FO9*SUMPRODUCT($OL$7:$PC$7,$OL$10:$PC$10)*SUMPRODUCT($OF$10:$OI$10,$OF$18:$OI$18)+SUMPRODUCT($OL$7:$PC$7,$OL$11:$PC$11)*SUMPRODUCT($OF$11:$OI$11,$OF$18:$OI$18),"")</f>
        <v/>
      </c>
      <c r="FP18" s="19" t="str">
        <f t="array" ref="FP18">IF(FP7="1",FP284-PRODUCT(FP9,INDEX($OL$1:$PC$19,18,MATCH(FP$2&amp;FP$6,INDEX($OL$1:$PC$19,2,)&amp;INDEX($OL$1:$PC$19,6,),0)))+FP9*SUMPRODUCT($OL$7:$PC$7,$OL$18:$PC$18)-FP$12*INDEX($OF$1:$OK$19,18,MATCH(FP13,$OF$1:$OK$1,0))+FP9*SUMPRODUCT($OL$7:$PC$7,$OL$10:$PC$10)*SUMPRODUCT($OF$10:$OI$10,$OF$18:$OI$18)+SUMPRODUCT($OL$7:$PC$7,$OL$11:$PC$11)*SUMPRODUCT($OF$11:$OI$11,$OF$18:$OI$18),"")</f>
        <v/>
      </c>
      <c r="FQ18" s="19" t="str">
        <f t="array" ref="FQ18">IF(FQ7="1",FQ284-PRODUCT(FQ9,INDEX($OL$1:$PC$19,18,MATCH(FQ$2&amp;FQ$6,INDEX($OL$1:$PC$19,2,)&amp;INDEX($OL$1:$PC$19,6,),0)))+FQ9*SUMPRODUCT($OL$7:$PC$7,$OL$18:$PC$18)-FQ$12*INDEX($OF$1:$OK$19,18,MATCH(FQ13,$OF$1:$OK$1,0))+FQ9*SUMPRODUCT($OL$7:$PC$7,$OL$10:$PC$10)*SUMPRODUCT($OF$10:$OI$10,$OF$18:$OI$18)+SUMPRODUCT($OL$7:$PC$7,$OL$11:$PC$11)*SUMPRODUCT($OF$11:$OI$11,$OF$18:$OI$18),"")</f>
        <v/>
      </c>
      <c r="FR18" s="19" t="str">
        <f t="array" ref="FR18">IF(FR7="1",FR284-PRODUCT(FR9,INDEX($OL$1:$PC$19,18,MATCH(FR$2&amp;FR$6,INDEX($OL$1:$PC$19,2,)&amp;INDEX($OL$1:$PC$19,6,),0)))+FR9*SUMPRODUCT($OL$7:$PC$7,$OL$18:$PC$18)-FR$12*INDEX($OF$1:$OK$19,18,MATCH(FR13,$OF$1:$OK$1,0))+FR9*SUMPRODUCT($OL$7:$PC$7,$OL$10:$PC$10)*SUMPRODUCT($OF$10:$OI$10,$OF$18:$OI$18)+SUMPRODUCT($OL$7:$PC$7,$OL$11:$PC$11)*SUMPRODUCT($OF$11:$OI$11,$OF$18:$OI$18),"")</f>
        <v/>
      </c>
      <c r="FS18" s="19" t="str">
        <f t="array" ref="FS18">IF(FS7="1",FS284-PRODUCT(FS9,INDEX($OL$1:$PC$19,18,MATCH(FS$2&amp;FS$6,INDEX($OL$1:$PC$19,2,)&amp;INDEX($OL$1:$PC$19,6,),0)))+FS9*SUMPRODUCT($OL$7:$PC$7,$OL$18:$PC$18)-FS$12*INDEX($OF$1:$OK$19,18,MATCH(FS13,$OF$1:$OK$1,0))+FS9*SUMPRODUCT($OL$7:$PC$7,$OL$10:$PC$10)*SUMPRODUCT($OF$10:$OI$10,$OF$18:$OI$18)+SUMPRODUCT($OL$7:$PC$7,$OL$11:$PC$11)*SUMPRODUCT($OF$11:$OI$11,$OF$18:$OI$18),"")</f>
        <v/>
      </c>
      <c r="FT18" s="19" t="str">
        <f t="array" ref="FT18">IF(FT7="1",FT284-PRODUCT(FT9,INDEX($OL$1:$PC$19,18,MATCH(FT$2&amp;FT$6,INDEX($OL$1:$PC$19,2,)&amp;INDEX($OL$1:$PC$19,6,),0)))+FT9*SUMPRODUCT($OL$7:$PC$7,$OL$18:$PC$18)-FT$12*INDEX($OF$1:$OK$19,18,MATCH(FT13,$OF$1:$OK$1,0))+FT9*SUMPRODUCT($OL$7:$PC$7,$OL$10:$PC$10)*SUMPRODUCT($OF$10:$OI$10,$OF$18:$OI$18)+SUMPRODUCT($OL$7:$PC$7,$OL$11:$PC$11)*SUMPRODUCT($OF$11:$OI$11,$OF$18:$OI$18),"")</f>
        <v/>
      </c>
      <c r="FU18" s="19" t="str">
        <f t="array" ref="FU18">IF(FU7="1",FU284-PRODUCT(FU9,INDEX($OL$1:$PC$19,18,MATCH(FU$2&amp;FU$6,INDEX($OL$1:$PC$19,2,)&amp;INDEX($OL$1:$PC$19,6,),0)))+FU9*SUMPRODUCT($OL$7:$PC$7,$OL$18:$PC$18)-FU$12*INDEX($OF$1:$OK$19,18,MATCH(FU13,$OF$1:$OK$1,0))+FU9*SUMPRODUCT($OL$7:$PC$7,$OL$10:$PC$10)*SUMPRODUCT($OF$10:$OI$10,$OF$18:$OI$18)+SUMPRODUCT($OL$7:$PC$7,$OL$11:$PC$11)*SUMPRODUCT($OF$11:$OI$11,$OF$18:$OI$18),"")</f>
        <v/>
      </c>
      <c r="FV18" s="19" t="str">
        <f t="array" ref="FV18">IF(FV7="1",FV284-PRODUCT(FV9,INDEX($OL$1:$PC$19,18,MATCH(FV$2&amp;FV$6,INDEX($OL$1:$PC$19,2,)&amp;INDEX($OL$1:$PC$19,6,),0)))+FV9*SUMPRODUCT($OL$7:$PC$7,$OL$18:$PC$18)-FV$12*INDEX($OF$1:$OK$19,18,MATCH(FV13,$OF$1:$OK$1,0))+FV9*SUMPRODUCT($OL$7:$PC$7,$OL$10:$PC$10)*SUMPRODUCT($OF$10:$OI$10,$OF$18:$OI$18)+SUMPRODUCT($OL$7:$PC$7,$OL$11:$PC$11)*SUMPRODUCT($OF$11:$OI$11,$OF$18:$OI$18),"")</f>
        <v/>
      </c>
      <c r="FW18" s="19" t="str">
        <f t="array" ref="FW18">IF(FW7="1",FW284-PRODUCT(FW9,INDEX($OL$1:$PC$19,18,MATCH(FW$2&amp;FW$6,INDEX($OL$1:$PC$19,2,)&amp;INDEX($OL$1:$PC$19,6,),0)))+FW9*SUMPRODUCT($OL$7:$PC$7,$OL$18:$PC$18)-FW$12*INDEX($OF$1:$OK$19,18,MATCH(FW13,$OF$1:$OK$1,0))+FW9*SUMPRODUCT($OL$7:$PC$7,$OL$10:$PC$10)*SUMPRODUCT($OF$10:$OI$10,$OF$18:$OI$18)+SUMPRODUCT($OL$7:$PC$7,$OL$11:$PC$11)*SUMPRODUCT($OF$11:$OI$11,$OF$18:$OI$18),"")</f>
        <v/>
      </c>
      <c r="FX18" s="19" t="str">
        <f t="array" ref="FX18">IF(FX7="1",FX284-PRODUCT(FX9,INDEX($OL$1:$PC$19,18,MATCH(FX$2&amp;FX$6,INDEX($OL$1:$PC$19,2,)&amp;INDEX($OL$1:$PC$19,6,),0)))+FX9*SUMPRODUCT($OL$7:$PC$7,$OL$18:$PC$18)-FX$12*INDEX($OF$1:$OK$19,18,MATCH(FX13,$OF$1:$OK$1,0))+FX9*SUMPRODUCT($OL$7:$PC$7,$OL$10:$PC$10)*SUMPRODUCT($OF$10:$OI$10,$OF$18:$OI$18)+SUMPRODUCT($OL$7:$PC$7,$OL$11:$PC$11)*SUMPRODUCT($OF$11:$OI$11,$OF$18:$OI$18),"")</f>
        <v/>
      </c>
      <c r="FY18" s="19" t="str">
        <f t="array" ref="FY18">IF(FY7="1",FY284-PRODUCT(FY9,INDEX($OL$1:$PC$19,18,MATCH(FY$2&amp;FY$6,INDEX($OL$1:$PC$19,2,)&amp;INDEX($OL$1:$PC$19,6,),0)))+FY9*SUMPRODUCT($OL$7:$PC$7,$OL$18:$PC$18)-FY$12*INDEX($OF$1:$OK$19,18,MATCH(FY13,$OF$1:$OK$1,0))+FY9*SUMPRODUCT($OL$7:$PC$7,$OL$10:$PC$10)*SUMPRODUCT($OF$10:$OI$10,$OF$18:$OI$18)+SUMPRODUCT($OL$7:$PC$7,$OL$11:$PC$11)*SUMPRODUCT($OF$11:$OI$11,$OF$18:$OI$18),"")</f>
        <v/>
      </c>
      <c r="FZ18" s="19" t="str">
        <f t="array" ref="FZ18">IF(FZ7="1",FZ284-PRODUCT(FZ9,INDEX($OL$1:$PC$19,18,MATCH(FZ$2&amp;FZ$6,INDEX($OL$1:$PC$19,2,)&amp;INDEX($OL$1:$PC$19,6,),0)))+FZ9*SUMPRODUCT($OL$7:$PC$7,$OL$18:$PC$18)-FZ$12*INDEX($OF$1:$OK$19,18,MATCH(FZ13,$OF$1:$OK$1,0))+FZ9*SUMPRODUCT($OL$7:$PC$7,$OL$10:$PC$10)*SUMPRODUCT($OF$10:$OI$10,$OF$18:$OI$18)+SUMPRODUCT($OL$7:$PC$7,$OL$11:$PC$11)*SUMPRODUCT($OF$11:$OI$11,$OF$18:$OI$18),"")</f>
        <v/>
      </c>
      <c r="GA18" s="19" t="str">
        <f t="array" ref="GA18">IF(GA7="1",GA284-PRODUCT(GA9,INDEX($OL$1:$PC$19,18,MATCH(GA$2&amp;GA$6,INDEX($OL$1:$PC$19,2,)&amp;INDEX($OL$1:$PC$19,6,),0)))+GA9*SUMPRODUCT($OL$7:$PC$7,$OL$18:$PC$18)-GA$12*INDEX($OF$1:$OK$19,18,MATCH(GA13,$OF$1:$OK$1,0))+GA9*SUMPRODUCT($OL$7:$PC$7,$OL$10:$PC$10)*SUMPRODUCT($OF$10:$OI$10,$OF$18:$OI$18)+SUMPRODUCT($OL$7:$PC$7,$OL$11:$PC$11)*SUMPRODUCT($OF$11:$OI$11,$OF$18:$OI$18),"")</f>
        <v/>
      </c>
      <c r="GB18" s="19" t="str">
        <f t="array" ref="GB18">IF(GB7="1",GB284-PRODUCT(GB9,INDEX($OL$1:$PC$19,18,MATCH(GB$2&amp;GB$6,INDEX($OL$1:$PC$19,2,)&amp;INDEX($OL$1:$PC$19,6,),0)))+GB9*SUMPRODUCT($OL$7:$PC$7,$OL$18:$PC$18)-GB$12*INDEX($OF$1:$OK$19,18,MATCH(GB13,$OF$1:$OK$1,0))+GB9*SUMPRODUCT($OL$7:$PC$7,$OL$10:$PC$10)*SUMPRODUCT($OF$10:$OI$10,$OF$18:$OI$18)+SUMPRODUCT($OL$7:$PC$7,$OL$11:$PC$11)*SUMPRODUCT($OF$11:$OI$11,$OF$18:$OI$18),"")</f>
        <v/>
      </c>
      <c r="GC18" s="19" t="str">
        <f t="array" ref="GC18">IF(GC7="1",GC284-PRODUCT(GC9,INDEX($OL$1:$PC$19,18,MATCH(GC$2&amp;GC$6,INDEX($OL$1:$PC$19,2,)&amp;INDEX($OL$1:$PC$19,6,),0)))+GC9*SUMPRODUCT($OL$7:$PC$7,$OL$18:$PC$18)-GC$12*INDEX($OF$1:$OK$19,18,MATCH(GC13,$OF$1:$OK$1,0))+GC9*SUMPRODUCT($OL$7:$PC$7,$OL$10:$PC$10)*SUMPRODUCT($OF$10:$OI$10,$OF$18:$OI$18)+SUMPRODUCT($OL$7:$PC$7,$OL$11:$PC$11)*SUMPRODUCT($OF$11:$OI$11,$OF$18:$OI$18),"")</f>
        <v/>
      </c>
      <c r="GD18" s="19" t="str">
        <f t="array" ref="GD18">IF(GD7="1",GD284-PRODUCT(GD9,INDEX($OL$1:$PC$19,18,MATCH(GD$2&amp;GD$6,INDEX($OL$1:$PC$19,2,)&amp;INDEX($OL$1:$PC$19,6,),0)))+GD9*SUMPRODUCT($OL$7:$PC$7,$OL$18:$PC$18)-GD$12*INDEX($OF$1:$OK$19,18,MATCH(GD13,$OF$1:$OK$1,0))+GD9*SUMPRODUCT($OL$7:$PC$7,$OL$10:$PC$10)*SUMPRODUCT($OF$10:$OI$10,$OF$18:$OI$18)+SUMPRODUCT($OL$7:$PC$7,$OL$11:$PC$11)*SUMPRODUCT($OF$11:$OI$11,$OF$18:$OI$18),"")</f>
        <v/>
      </c>
      <c r="GE18" s="19" t="str">
        <f t="array" ref="GE18">IF(GE7="1",GE284-PRODUCT(GE9,INDEX($OL$1:$PC$19,18,MATCH(GE$2&amp;GE$6,INDEX($OL$1:$PC$19,2,)&amp;INDEX($OL$1:$PC$19,6,),0)))+GE9*SUMPRODUCT($OL$7:$PC$7,$OL$18:$PC$18)-GE$12*INDEX($OF$1:$OK$19,18,MATCH(GE13,$OF$1:$OK$1,0))+GE9*SUMPRODUCT($OL$7:$PC$7,$OL$10:$PC$10)*SUMPRODUCT($OF$10:$OI$10,$OF$18:$OI$18)+SUMPRODUCT($OL$7:$PC$7,$OL$11:$PC$11)*SUMPRODUCT($OF$11:$OI$11,$OF$18:$OI$18),"")</f>
        <v/>
      </c>
      <c r="GF18" s="19" t="str">
        <f t="array" ref="GF18">IF(GF7="1",GF284-PRODUCT(GF9,INDEX($OL$1:$PC$19,18,MATCH(GF$2&amp;GF$6,INDEX($OL$1:$PC$19,2,)&amp;INDEX($OL$1:$PC$19,6,),0)))+GF9*SUMPRODUCT($OL$7:$PC$7,$OL$18:$PC$18)-GF$12*INDEX($OF$1:$OK$19,18,MATCH(GF13,$OF$1:$OK$1,0))+GF9*SUMPRODUCT($OL$7:$PC$7,$OL$10:$PC$10)*SUMPRODUCT($OF$10:$OI$10,$OF$18:$OI$18)+SUMPRODUCT($OL$7:$PC$7,$OL$11:$PC$11)*SUMPRODUCT($OF$11:$OI$11,$OF$18:$OI$18),"")</f>
        <v/>
      </c>
      <c r="GG18" s="19" t="str">
        <f t="array" ref="GG18">IF(GG7="1",GG284-PRODUCT(GG9,INDEX($OL$1:$PC$19,18,MATCH(GG$2&amp;GG$6,INDEX($OL$1:$PC$19,2,)&amp;INDEX($OL$1:$PC$19,6,),0)))+GG9*SUMPRODUCT($OL$7:$PC$7,$OL$18:$PC$18)-GG$12*INDEX($OF$1:$OK$19,18,MATCH(GG13,$OF$1:$OK$1,0))+GG9*SUMPRODUCT($OL$7:$PC$7,$OL$10:$PC$10)*SUMPRODUCT($OF$10:$OI$10,$OF$18:$OI$18)+SUMPRODUCT($OL$7:$PC$7,$OL$11:$PC$11)*SUMPRODUCT($OF$11:$OI$11,$OF$18:$OI$18),"")</f>
        <v/>
      </c>
      <c r="GH18" s="19" t="str">
        <f t="array" ref="GH18">IF(GH7="1",GH284-PRODUCT(GH9,INDEX($OL$1:$PC$19,18,MATCH(GH$2&amp;GH$6,INDEX($OL$1:$PC$19,2,)&amp;INDEX($OL$1:$PC$19,6,),0)))+GH9*SUMPRODUCT($OL$7:$PC$7,$OL$18:$PC$18)-GH$12*INDEX($OF$1:$OK$19,18,MATCH(GH13,$OF$1:$OK$1,0))+GH9*SUMPRODUCT($OL$7:$PC$7,$OL$10:$PC$10)*SUMPRODUCT($OF$10:$OI$10,$OF$18:$OI$18)+SUMPRODUCT($OL$7:$PC$7,$OL$11:$PC$11)*SUMPRODUCT($OF$11:$OI$11,$OF$18:$OI$18),"")</f>
        <v/>
      </c>
      <c r="GI18" s="19" t="str">
        <f t="array" ref="GI18">IF(GI7="1",GI284-PRODUCT(GI9,INDEX($OL$1:$PC$19,18,MATCH(GI$2&amp;GI$6,INDEX($OL$1:$PC$19,2,)&amp;INDEX($OL$1:$PC$19,6,),0)))+GI9*SUMPRODUCT($OL$7:$PC$7,$OL$18:$PC$18)-GI$12*INDEX($OF$1:$OK$19,18,MATCH(GI13,$OF$1:$OK$1,0))+GI9*SUMPRODUCT($OL$7:$PC$7,$OL$10:$PC$10)*SUMPRODUCT($OF$10:$OI$10,$OF$18:$OI$18)+SUMPRODUCT($OL$7:$PC$7,$OL$11:$PC$11)*SUMPRODUCT($OF$11:$OI$11,$OF$18:$OI$18),"")</f>
        <v/>
      </c>
      <c r="GJ18" s="19" t="str">
        <f t="array" ref="GJ18">IF(GJ7="1",GJ284-PRODUCT(GJ9,INDEX($OL$1:$PC$19,18,MATCH(GJ$2&amp;GJ$6,INDEX($OL$1:$PC$19,2,)&amp;INDEX($OL$1:$PC$19,6,),0)))+GJ9*SUMPRODUCT($OL$7:$PC$7,$OL$18:$PC$18)-GJ$12*INDEX($OF$1:$OK$19,18,MATCH(GJ13,$OF$1:$OK$1,0))+GJ9*SUMPRODUCT($OL$7:$PC$7,$OL$10:$PC$10)*SUMPRODUCT($OF$10:$OI$10,$OF$18:$OI$18)+SUMPRODUCT($OL$7:$PC$7,$OL$11:$PC$11)*SUMPRODUCT($OF$11:$OI$11,$OF$18:$OI$18),"")</f>
        <v/>
      </c>
      <c r="GK18" s="19" t="str">
        <f t="array" ref="GK18">IF(GK7="1",GK284-PRODUCT(GK9,INDEX($OL$1:$PC$19,18,MATCH(GK$2&amp;GK$6,INDEX($OL$1:$PC$19,2,)&amp;INDEX($OL$1:$PC$19,6,),0)))+GK9*SUMPRODUCT($OL$7:$PC$7,$OL$18:$PC$18)-GK$12*INDEX($OF$1:$OK$19,18,MATCH(GK13,$OF$1:$OK$1,0))+GK9*SUMPRODUCT($OL$7:$PC$7,$OL$10:$PC$10)*SUMPRODUCT($OF$10:$OI$10,$OF$18:$OI$18)+SUMPRODUCT($OL$7:$PC$7,$OL$11:$PC$11)*SUMPRODUCT($OF$11:$OI$11,$OF$18:$OI$18),"")</f>
        <v/>
      </c>
      <c r="GL18" s="19" t="str">
        <f t="array" ref="GL18">IF(GL7="1",GL284-PRODUCT(GL9,INDEX($OL$1:$PC$19,18,MATCH(GL$2&amp;GL$6,INDEX($OL$1:$PC$19,2,)&amp;INDEX($OL$1:$PC$19,6,),0)))+GL9*SUMPRODUCT($OL$7:$PC$7,$OL$18:$PC$18)-GL$12*INDEX($OF$1:$OK$19,18,MATCH(GL13,$OF$1:$OK$1,0))+GL9*SUMPRODUCT($OL$7:$PC$7,$OL$10:$PC$10)*SUMPRODUCT($OF$10:$OI$10,$OF$18:$OI$18)+SUMPRODUCT($OL$7:$PC$7,$OL$11:$PC$11)*SUMPRODUCT($OF$11:$OI$11,$OF$18:$OI$18),"")</f>
        <v/>
      </c>
      <c r="GM18" s="19" t="str">
        <f t="array" ref="GM18">IF(GM7="1",GM284-PRODUCT(GM9,INDEX($OL$1:$PC$19,18,MATCH(GM$2&amp;GM$6,INDEX($OL$1:$PC$19,2,)&amp;INDEX($OL$1:$PC$19,6,),0)))+GM9*SUMPRODUCT($OL$7:$PC$7,$OL$18:$PC$18)-GM$12*INDEX($OF$1:$OK$19,18,MATCH(GM13,$OF$1:$OK$1,0))+GM9*SUMPRODUCT($OL$7:$PC$7,$OL$10:$PC$10)*SUMPRODUCT($OF$10:$OI$10,$OF$18:$OI$18)+SUMPRODUCT($OL$7:$PC$7,$OL$11:$PC$11)*SUMPRODUCT($OF$11:$OI$11,$OF$18:$OI$18),"")</f>
        <v/>
      </c>
      <c r="GN18" s="19" t="str">
        <f t="array" ref="GN18">IF(GN7="1",GN284-PRODUCT(GN9,INDEX($OL$1:$PC$19,18,MATCH(GN$2&amp;GN$6,INDEX($OL$1:$PC$19,2,)&amp;INDEX($OL$1:$PC$19,6,),0)))+GN9*SUMPRODUCT($OL$7:$PC$7,$OL$18:$PC$18)-GN$12*INDEX($OF$1:$OK$19,18,MATCH(GN13,$OF$1:$OK$1,0))+GN9*SUMPRODUCT($OL$7:$PC$7,$OL$10:$PC$10)*SUMPRODUCT($OF$10:$OI$10,$OF$18:$OI$18)+SUMPRODUCT($OL$7:$PC$7,$OL$11:$PC$11)*SUMPRODUCT($OF$11:$OI$11,$OF$18:$OI$18),"")</f>
        <v/>
      </c>
      <c r="GO18" s="19" t="str">
        <f t="array" ref="GO18">IF(GO7="1",GO284-PRODUCT(GO9,INDEX($OL$1:$PC$19,18,MATCH(GO$2&amp;GO$6,INDEX($OL$1:$PC$19,2,)&amp;INDEX($OL$1:$PC$19,6,),0)))+GO9*SUMPRODUCT($OL$7:$PC$7,$OL$18:$PC$18)-GO$12*INDEX($OF$1:$OK$19,18,MATCH(GO13,$OF$1:$OK$1,0))+GO9*SUMPRODUCT($OL$7:$PC$7,$OL$10:$PC$10)*SUMPRODUCT($OF$10:$OI$10,$OF$18:$OI$18)+SUMPRODUCT($OL$7:$PC$7,$OL$11:$PC$11)*SUMPRODUCT($OF$11:$OI$11,$OF$18:$OI$18),"")</f>
        <v/>
      </c>
      <c r="GP18" s="19" t="str">
        <f t="array" ref="GP18">IF(GP7="1",GP284-PRODUCT(GP9,INDEX($OL$1:$PC$19,18,MATCH(GP$2&amp;GP$6,INDEX($OL$1:$PC$19,2,)&amp;INDEX($OL$1:$PC$19,6,),0)))+GP9*SUMPRODUCT($OL$7:$PC$7,$OL$18:$PC$18)-GP$12*INDEX($OF$1:$OK$19,18,MATCH(GP13,$OF$1:$OK$1,0))+GP9*SUMPRODUCT($OL$7:$PC$7,$OL$10:$PC$10)*SUMPRODUCT($OF$10:$OI$10,$OF$18:$OI$18)+SUMPRODUCT($OL$7:$PC$7,$OL$11:$PC$11)*SUMPRODUCT($OF$11:$OI$11,$OF$18:$OI$18),"")</f>
        <v/>
      </c>
      <c r="GQ18" s="19" t="str">
        <f t="array" ref="GQ18">IF(GQ7="1",GQ284-PRODUCT(GQ9,INDEX($OL$1:$PC$19,18,MATCH(GQ$2&amp;GQ$6,INDEX($OL$1:$PC$19,2,)&amp;INDEX($OL$1:$PC$19,6,),0)))+GQ9*SUMPRODUCT($OL$7:$PC$7,$OL$18:$PC$18)-GQ$12*INDEX($OF$1:$OK$19,18,MATCH(GQ13,$OF$1:$OK$1,0))+GQ9*SUMPRODUCT($OL$7:$PC$7,$OL$10:$PC$10)*SUMPRODUCT($OF$10:$OI$10,$OF$18:$OI$18)+SUMPRODUCT($OL$7:$PC$7,$OL$11:$PC$11)*SUMPRODUCT($OF$11:$OI$11,$OF$18:$OI$18),"")</f>
        <v/>
      </c>
      <c r="GR18" s="19" t="str">
        <f t="array" ref="GR18">IF(GR7="1",GR284-PRODUCT(GR9,INDEX($OL$1:$PC$19,18,MATCH(GR$2&amp;GR$6,INDEX($OL$1:$PC$19,2,)&amp;INDEX($OL$1:$PC$19,6,),0)))+GR9*SUMPRODUCT($OL$7:$PC$7,$OL$18:$PC$18)-GR$12*INDEX($OF$1:$OK$19,18,MATCH(GR13,$OF$1:$OK$1,0))+GR9*SUMPRODUCT($OL$7:$PC$7,$OL$10:$PC$10)*SUMPRODUCT($OF$10:$OI$10,$OF$18:$OI$18)+SUMPRODUCT($OL$7:$PC$7,$OL$11:$PC$11)*SUMPRODUCT($OF$11:$OI$11,$OF$18:$OI$18),"")</f>
        <v/>
      </c>
      <c r="GS18" s="19" t="str">
        <f t="array" ref="GS18">IF(GS7="1",GS284-PRODUCT(GS9,INDEX($OL$1:$PC$19,18,MATCH(GS$2&amp;GS$6,INDEX($OL$1:$PC$19,2,)&amp;INDEX($OL$1:$PC$19,6,),0)))+GS9*SUMPRODUCT($OL$7:$PC$7,$OL$18:$PC$18)-GS$12*INDEX($OF$1:$OK$19,18,MATCH(GS13,$OF$1:$OK$1,0))+GS9*SUMPRODUCT($OL$7:$PC$7,$OL$10:$PC$10)*SUMPRODUCT($OF$10:$OI$10,$OF$18:$OI$18)+SUMPRODUCT($OL$7:$PC$7,$OL$11:$PC$11)*SUMPRODUCT($OF$11:$OI$11,$OF$18:$OI$18),"")</f>
        <v/>
      </c>
      <c r="GT18" s="19" t="str">
        <f t="array" ref="GT18">IF(GT7="1",GT284-PRODUCT(GT9,INDEX($OL$1:$PC$19,18,MATCH(GT$2&amp;GT$6,INDEX($OL$1:$PC$19,2,)&amp;INDEX($OL$1:$PC$19,6,),0)))+GT9*SUMPRODUCT($OL$7:$PC$7,$OL$18:$PC$18)-GT$12*INDEX($OF$1:$OK$19,18,MATCH(GT13,$OF$1:$OK$1,0))+GT9*SUMPRODUCT($OL$7:$PC$7,$OL$10:$PC$10)*SUMPRODUCT($OF$10:$OI$10,$OF$18:$OI$18)+SUMPRODUCT($OL$7:$PC$7,$OL$11:$PC$11)*SUMPRODUCT($OF$11:$OI$11,$OF$18:$OI$18),"")</f>
        <v/>
      </c>
      <c r="GU18" s="19" t="str">
        <f t="array" ref="GU18">IF(GU7="1",GU284-PRODUCT(GU9,INDEX($OL$1:$PC$19,18,MATCH(GU$2&amp;GU$6,INDEX($OL$1:$PC$19,2,)&amp;INDEX($OL$1:$PC$19,6,),0)))+GU9*SUMPRODUCT($OL$7:$PC$7,$OL$18:$PC$18)-GU$12*INDEX($OF$1:$OK$19,18,MATCH(GU13,$OF$1:$OK$1,0))+GU9*SUMPRODUCT($OL$7:$PC$7,$OL$10:$PC$10)*SUMPRODUCT($OF$10:$OI$10,$OF$18:$OI$18)+SUMPRODUCT($OL$7:$PC$7,$OL$11:$PC$11)*SUMPRODUCT($OF$11:$OI$11,$OF$18:$OI$18),"")</f>
        <v/>
      </c>
      <c r="GV18" s="19" t="str">
        <f t="array" ref="GV18">IF(GV7="1",GV284-PRODUCT(GV9,INDEX($OL$1:$PC$19,18,MATCH(GV$2&amp;GV$6,INDEX($OL$1:$PC$19,2,)&amp;INDEX($OL$1:$PC$19,6,),0)))+GV9*SUMPRODUCT($OL$7:$PC$7,$OL$18:$PC$18)-GV$12*INDEX($OF$1:$OK$19,18,MATCH(GV13,$OF$1:$OK$1,0))+GV9*SUMPRODUCT($OL$7:$PC$7,$OL$10:$PC$10)*SUMPRODUCT($OF$10:$OI$10,$OF$18:$OI$18)+SUMPRODUCT($OL$7:$PC$7,$OL$11:$PC$11)*SUMPRODUCT($OF$11:$OI$11,$OF$18:$OI$18),"")</f>
        <v/>
      </c>
      <c r="GW18" s="19" t="str">
        <f t="array" ref="GW18">IF(GW7="1",GW284-PRODUCT(GW9,INDEX($OL$1:$PC$19,18,MATCH(GW$2&amp;GW$6,INDEX($OL$1:$PC$19,2,)&amp;INDEX($OL$1:$PC$19,6,),0)))+GW9*SUMPRODUCT($OL$7:$PC$7,$OL$18:$PC$18)-GW$12*INDEX($OF$1:$OK$19,18,MATCH(GW13,$OF$1:$OK$1,0))+GW9*SUMPRODUCT($OL$7:$PC$7,$OL$10:$PC$10)*SUMPRODUCT($OF$10:$OI$10,$OF$18:$OI$18)+SUMPRODUCT($OL$7:$PC$7,$OL$11:$PC$11)*SUMPRODUCT($OF$11:$OI$11,$OF$18:$OI$18),"")</f>
        <v/>
      </c>
      <c r="GX18" s="19" t="str">
        <f t="array" ref="GX18">IF(GX7="1",GX284-PRODUCT(GX9,INDEX($OL$1:$PC$19,18,MATCH(GX$2&amp;GX$6,INDEX($OL$1:$PC$19,2,)&amp;INDEX($OL$1:$PC$19,6,),0)))+GX9*SUMPRODUCT($OL$7:$PC$7,$OL$18:$PC$18)-GX$12*INDEX($OF$1:$OK$19,18,MATCH(GX13,$OF$1:$OK$1,0))+GX9*SUMPRODUCT($OL$7:$PC$7,$OL$10:$PC$10)*SUMPRODUCT($OF$10:$OI$10,$OF$18:$OI$18)+SUMPRODUCT($OL$7:$PC$7,$OL$11:$PC$11)*SUMPRODUCT($OF$11:$OI$11,$OF$18:$OI$18),"")</f>
        <v/>
      </c>
      <c r="GY18" s="19" t="str">
        <f t="array" ref="GY18">IF(GY7="1",GY284-PRODUCT(GY9,INDEX($OL$1:$PC$19,18,MATCH(GY$2&amp;GY$6,INDEX($OL$1:$PC$19,2,)&amp;INDEX($OL$1:$PC$19,6,),0)))+GY9*SUMPRODUCT($OL$7:$PC$7,$OL$18:$PC$18)-GY$12*INDEX($OF$1:$OK$19,18,MATCH(GY13,$OF$1:$OK$1,0))+GY9*SUMPRODUCT($OL$7:$PC$7,$OL$10:$PC$10)*SUMPRODUCT($OF$10:$OI$10,$OF$18:$OI$18)+SUMPRODUCT($OL$7:$PC$7,$OL$11:$PC$11)*SUMPRODUCT($OF$11:$OI$11,$OF$18:$OI$18),"")</f>
        <v/>
      </c>
      <c r="GZ18" s="19" t="str">
        <f t="array" ref="GZ18">IF(GZ7="1",GZ284-PRODUCT(GZ9,INDEX($OL$1:$PC$19,18,MATCH(GZ$2&amp;GZ$6,INDEX($OL$1:$PC$19,2,)&amp;INDEX($OL$1:$PC$19,6,),0)))+GZ9*SUMPRODUCT($OL$7:$PC$7,$OL$18:$PC$18)-GZ$12*INDEX($OF$1:$OK$19,18,MATCH(GZ13,$OF$1:$OK$1,0))+GZ9*SUMPRODUCT($OL$7:$PC$7,$OL$10:$PC$10)*SUMPRODUCT($OF$10:$OI$10,$OF$18:$OI$18)+SUMPRODUCT($OL$7:$PC$7,$OL$11:$PC$11)*SUMPRODUCT($OF$11:$OI$11,$OF$18:$OI$18),"")</f>
        <v/>
      </c>
      <c r="HA18" s="19" t="str">
        <f t="array" ref="HA18">IF(HA7="1",HA284-PRODUCT(HA9,INDEX($OL$1:$PC$19,18,MATCH(HA$2&amp;HA$6,INDEX($OL$1:$PC$19,2,)&amp;INDEX($OL$1:$PC$19,6,),0)))+HA9*SUMPRODUCT($OL$7:$PC$7,$OL$18:$PC$18)-HA$12*INDEX($OF$1:$OK$19,18,MATCH(HA13,$OF$1:$OK$1,0))+HA9*SUMPRODUCT($OL$7:$PC$7,$OL$10:$PC$10)*SUMPRODUCT($OF$10:$OI$10,$OF$18:$OI$18)+SUMPRODUCT($OL$7:$PC$7,$OL$11:$PC$11)*SUMPRODUCT($OF$11:$OI$11,$OF$18:$OI$18),"")</f>
        <v/>
      </c>
      <c r="HB18" s="19" t="str">
        <f t="array" ref="HB18">IF(HB7="1",HB284-PRODUCT(HB9,INDEX($OL$1:$PC$19,18,MATCH(HB$2&amp;HB$6,INDEX($OL$1:$PC$19,2,)&amp;INDEX($OL$1:$PC$19,6,),0)))+HB9*SUMPRODUCT($OL$7:$PC$7,$OL$18:$PC$18)-HB$12*INDEX($OF$1:$OK$19,18,MATCH(HB13,$OF$1:$OK$1,0))+HB9*SUMPRODUCT($OL$7:$PC$7,$OL$10:$PC$10)*SUMPRODUCT($OF$10:$OI$10,$OF$18:$OI$18)+SUMPRODUCT($OL$7:$PC$7,$OL$11:$PC$11)*SUMPRODUCT($OF$11:$OI$11,$OF$18:$OI$18),"")</f>
        <v/>
      </c>
      <c r="HC18" s="19" t="str">
        <f t="array" ref="HC18">IF(HC7="1",HC284-PRODUCT(HC9,INDEX($OL$1:$PC$19,18,MATCH(HC$2&amp;HC$6,INDEX($OL$1:$PC$19,2,)&amp;INDEX($OL$1:$PC$19,6,),0)))+HC9*SUMPRODUCT($OL$7:$PC$7,$OL$18:$PC$18)-HC$12*INDEX($OF$1:$OK$19,18,MATCH(HC13,$OF$1:$OK$1,0))+HC9*SUMPRODUCT($OL$7:$PC$7,$OL$10:$PC$10)*SUMPRODUCT($OF$10:$OI$10,$OF$18:$OI$18)+SUMPRODUCT($OL$7:$PC$7,$OL$11:$PC$11)*SUMPRODUCT($OF$11:$OI$11,$OF$18:$OI$18),"")</f>
        <v/>
      </c>
      <c r="HD18" s="19" t="str">
        <f t="array" ref="HD18">IF(HD7="1",HD284-PRODUCT(HD9,INDEX($OL$1:$PC$19,18,MATCH(HD$2&amp;HD$6,INDEX($OL$1:$PC$19,2,)&amp;INDEX($OL$1:$PC$19,6,),0)))+HD9*SUMPRODUCT($OL$7:$PC$7,$OL$18:$PC$18)-HD$12*INDEX($OF$1:$OK$19,18,MATCH(HD13,$OF$1:$OK$1,0))+HD9*SUMPRODUCT($OL$7:$PC$7,$OL$10:$PC$10)*SUMPRODUCT($OF$10:$OI$10,$OF$18:$OI$18)+SUMPRODUCT($OL$7:$PC$7,$OL$11:$PC$11)*SUMPRODUCT($OF$11:$OI$11,$OF$18:$OI$18),"")</f>
        <v/>
      </c>
      <c r="HE18" s="19" t="str">
        <f t="array" ref="HE18">IF(HE7="1",HE284-PRODUCT(HE9,INDEX($OL$1:$PC$19,18,MATCH(HE$2&amp;HE$6,INDEX($OL$1:$PC$19,2,)&amp;INDEX($OL$1:$PC$19,6,),0)))+HE9*SUMPRODUCT($OL$7:$PC$7,$OL$18:$PC$18)-HE$12*INDEX($OF$1:$OK$19,18,MATCH(HE13,$OF$1:$OK$1,0))+HE9*SUMPRODUCT($OL$7:$PC$7,$OL$10:$PC$10)*SUMPRODUCT($OF$10:$OI$10,$OF$18:$OI$18)+SUMPRODUCT($OL$7:$PC$7,$OL$11:$PC$11)*SUMPRODUCT($OF$11:$OI$11,$OF$18:$OI$18),"")</f>
        <v/>
      </c>
      <c r="HF18" s="19" t="str">
        <f t="array" ref="HF18">IF(HF7="1",HF284-PRODUCT(HF9,INDEX($OL$1:$PC$19,18,MATCH(HF$2&amp;HF$6,INDEX($OL$1:$PC$19,2,)&amp;INDEX($OL$1:$PC$19,6,),0)))+HF9*SUMPRODUCT($OL$7:$PC$7,$OL$18:$PC$18)-HF$12*INDEX($OF$1:$OK$19,18,MATCH(HF13,$OF$1:$OK$1,0))+HF9*SUMPRODUCT($OL$7:$PC$7,$OL$10:$PC$10)*SUMPRODUCT($OF$10:$OI$10,$OF$18:$OI$18)+SUMPRODUCT($OL$7:$PC$7,$OL$11:$PC$11)*SUMPRODUCT($OF$11:$OI$11,$OF$18:$OI$18),"")</f>
        <v/>
      </c>
      <c r="HG18" s="19" t="str">
        <f t="array" ref="HG18">IF(HG7="1",HG284-PRODUCT(HG9,INDEX($OL$1:$PC$19,18,MATCH(HG$2&amp;HG$6,INDEX($OL$1:$PC$19,2,)&amp;INDEX($OL$1:$PC$19,6,),0)))+HG9*SUMPRODUCT($OL$7:$PC$7,$OL$18:$PC$18)-HG$12*INDEX($OF$1:$OK$19,18,MATCH(HG13,$OF$1:$OK$1,0))+HG9*SUMPRODUCT($OL$7:$PC$7,$OL$10:$PC$10)*SUMPRODUCT($OF$10:$OI$10,$OF$18:$OI$18)+SUMPRODUCT($OL$7:$PC$7,$OL$11:$PC$11)*SUMPRODUCT($OF$11:$OI$11,$OF$18:$OI$18),"")</f>
        <v/>
      </c>
      <c r="HH18" s="19" t="str">
        <f t="array" ref="HH18">IF(HH7="1",HH284-PRODUCT(HH9,INDEX($OL$1:$PC$19,18,MATCH(HH$2&amp;HH$6,INDEX($OL$1:$PC$19,2,)&amp;INDEX($OL$1:$PC$19,6,),0)))+HH9*SUMPRODUCT($OL$7:$PC$7,$OL$18:$PC$18)-HH$12*INDEX($OF$1:$OK$19,18,MATCH(HH13,$OF$1:$OK$1,0))+HH9*SUMPRODUCT($OL$7:$PC$7,$OL$10:$PC$10)*SUMPRODUCT($OF$10:$OI$10,$OF$18:$OI$18)+SUMPRODUCT($OL$7:$PC$7,$OL$11:$PC$11)*SUMPRODUCT($OF$11:$OI$11,$OF$18:$OI$18),"")</f>
        <v/>
      </c>
      <c r="HI18" s="19" t="str">
        <f t="array" ref="HI18">IF(HI7="1",HI284-PRODUCT(HI9,INDEX($OL$1:$PC$19,18,MATCH(HI$2&amp;HI$6,INDEX($OL$1:$PC$19,2,)&amp;INDEX($OL$1:$PC$19,6,),0)))+HI9*SUMPRODUCT($OL$7:$PC$7,$OL$18:$PC$18)-HI$12*INDEX($OF$1:$OK$19,18,MATCH(HI13,$OF$1:$OK$1,0))+HI9*SUMPRODUCT($OL$7:$PC$7,$OL$10:$PC$10)*SUMPRODUCT($OF$10:$OI$10,$OF$18:$OI$18)+SUMPRODUCT($OL$7:$PC$7,$OL$11:$PC$11)*SUMPRODUCT($OF$11:$OI$11,$OF$18:$OI$18),"")</f>
        <v/>
      </c>
      <c r="HJ18" s="19" t="str">
        <f t="array" ref="HJ18">IF(HJ7="1",HJ284-PRODUCT(HJ9,INDEX($OL$1:$PC$19,18,MATCH(HJ$2&amp;HJ$6,INDEX($OL$1:$PC$19,2,)&amp;INDEX($OL$1:$PC$19,6,),0)))+HJ9*SUMPRODUCT($OL$7:$PC$7,$OL$18:$PC$18)-HJ$12*INDEX($OF$1:$OK$19,18,MATCH(HJ13,$OF$1:$OK$1,0))+HJ9*SUMPRODUCT($OL$7:$PC$7,$OL$10:$PC$10)*SUMPRODUCT($OF$10:$OI$10,$OF$18:$OI$18)+SUMPRODUCT($OL$7:$PC$7,$OL$11:$PC$11)*SUMPRODUCT($OF$11:$OI$11,$OF$18:$OI$18),"")</f>
        <v/>
      </c>
      <c r="HK18" s="19" t="str">
        <f t="array" ref="HK18">IF(HK7="1",HK284-PRODUCT(HK9,INDEX($OL$1:$PC$19,18,MATCH(HK$2&amp;HK$6,INDEX($OL$1:$PC$19,2,)&amp;INDEX($OL$1:$PC$19,6,),0)))+HK9*SUMPRODUCT($OL$7:$PC$7,$OL$18:$PC$18)-HK$12*INDEX($OF$1:$OK$19,18,MATCH(HK13,$OF$1:$OK$1,0))+HK9*SUMPRODUCT($OL$7:$PC$7,$OL$10:$PC$10)*SUMPRODUCT($OF$10:$OI$10,$OF$18:$OI$18)+SUMPRODUCT($OL$7:$PC$7,$OL$11:$PC$11)*SUMPRODUCT($OF$11:$OI$11,$OF$18:$OI$18),"")</f>
        <v/>
      </c>
      <c r="HL18" s="19" t="str">
        <f t="array" ref="HL18">IF(HL7="1",HL284-PRODUCT(HL9,INDEX($OL$1:$PC$19,18,MATCH(HL$2&amp;HL$6,INDEX($OL$1:$PC$19,2,)&amp;INDEX($OL$1:$PC$19,6,),0)))+HL9*SUMPRODUCT($OL$7:$PC$7,$OL$18:$PC$18)-HL$12*INDEX($OF$1:$OK$19,18,MATCH(HL13,$OF$1:$OK$1,0))+HL9*SUMPRODUCT($OL$7:$PC$7,$OL$10:$PC$10)*SUMPRODUCT($OF$10:$OI$10,$OF$18:$OI$18)+SUMPRODUCT($OL$7:$PC$7,$OL$11:$PC$11)*SUMPRODUCT($OF$11:$OI$11,$OF$18:$OI$18),"")</f>
        <v/>
      </c>
      <c r="HM18" s="19" t="str">
        <f t="array" ref="HM18">IF(HM7="1",HM284-PRODUCT(HM9,INDEX($OL$1:$PC$19,18,MATCH(HM$2&amp;HM$6,INDEX($OL$1:$PC$19,2,)&amp;INDEX($OL$1:$PC$19,6,),0)))+HM9*SUMPRODUCT($OL$7:$PC$7,$OL$18:$PC$18)-HM$12*INDEX($OF$1:$OK$19,18,MATCH(HM13,$OF$1:$OK$1,0))+HM9*SUMPRODUCT($OL$7:$PC$7,$OL$10:$PC$10)*SUMPRODUCT($OF$10:$OI$10,$OF$18:$OI$18)+SUMPRODUCT($OL$7:$PC$7,$OL$11:$PC$11)*SUMPRODUCT($OF$11:$OI$11,$OF$18:$OI$18),"")</f>
        <v/>
      </c>
      <c r="HN18" s="19" t="str">
        <f t="array" ref="HN18">IF(HN7="1",HN284-PRODUCT(HN9,INDEX($OL$1:$PC$19,18,MATCH(HN$2&amp;HN$6,INDEX($OL$1:$PC$19,2,)&amp;INDEX($OL$1:$PC$19,6,),0)))+HN9*SUMPRODUCT($OL$7:$PC$7,$OL$18:$PC$18)-HN$12*INDEX($OF$1:$OK$19,18,MATCH(HN13,$OF$1:$OK$1,0))+HN9*SUMPRODUCT($OL$7:$PC$7,$OL$10:$PC$10)*SUMPRODUCT($OF$10:$OI$10,$OF$18:$OI$18)+SUMPRODUCT($OL$7:$PC$7,$OL$11:$PC$11)*SUMPRODUCT($OF$11:$OI$11,$OF$18:$OI$18),"")</f>
        <v/>
      </c>
      <c r="HO18" s="19" t="str">
        <f t="array" ref="HO18">IF(HO7="1",HO284-PRODUCT(HO9,INDEX($OL$1:$PC$19,18,MATCH(HO$2&amp;HO$6,INDEX($OL$1:$PC$19,2,)&amp;INDEX($OL$1:$PC$19,6,),0)))+HO9*SUMPRODUCT($OL$7:$PC$7,$OL$18:$PC$18)-HO$12*INDEX($OF$1:$OK$19,18,MATCH(HO13,$OF$1:$OK$1,0))+HO9*SUMPRODUCT($OL$7:$PC$7,$OL$10:$PC$10)*SUMPRODUCT($OF$10:$OI$10,$OF$18:$OI$18)+SUMPRODUCT($OL$7:$PC$7,$OL$11:$PC$11)*SUMPRODUCT($OF$11:$OI$11,$OF$18:$OI$18),"")</f>
        <v/>
      </c>
      <c r="HP18" s="19" t="str">
        <f t="array" ref="HP18">IF(HP7="1",HP284-PRODUCT(HP9,INDEX($OL$1:$PC$19,18,MATCH(HP$2&amp;HP$6,INDEX($OL$1:$PC$19,2,)&amp;INDEX($OL$1:$PC$19,6,),0)))+HP9*SUMPRODUCT($OL$7:$PC$7,$OL$18:$PC$18)-HP$12*INDEX($OF$1:$OK$19,18,MATCH(HP13,$OF$1:$OK$1,0))+HP9*SUMPRODUCT($OL$7:$PC$7,$OL$10:$PC$10)*SUMPRODUCT($OF$10:$OI$10,$OF$18:$OI$18)+SUMPRODUCT($OL$7:$PC$7,$OL$11:$PC$11)*SUMPRODUCT($OF$11:$OI$11,$OF$18:$OI$18),"")</f>
        <v/>
      </c>
      <c r="HQ18" s="19" t="str">
        <f t="array" ref="HQ18">IF(HQ7="1",HQ284-PRODUCT(HQ9,INDEX($OL$1:$PC$19,18,MATCH(HQ$2&amp;HQ$6,INDEX($OL$1:$PC$19,2,)&amp;INDEX($OL$1:$PC$19,6,),0)))+HQ9*SUMPRODUCT($OL$7:$PC$7,$OL$18:$PC$18)-HQ$12*INDEX($OF$1:$OK$19,18,MATCH(HQ13,$OF$1:$OK$1,0))+HQ9*SUMPRODUCT($OL$7:$PC$7,$OL$10:$PC$10)*SUMPRODUCT($OF$10:$OI$10,$OF$18:$OI$18)+SUMPRODUCT($OL$7:$PC$7,$OL$11:$PC$11)*SUMPRODUCT($OF$11:$OI$11,$OF$18:$OI$18),"")</f>
        <v/>
      </c>
      <c r="HR18" s="19" t="str">
        <f t="array" ref="HR18">IF(HR7="1",HR284-PRODUCT(HR9,INDEX($OL$1:$PC$19,18,MATCH(HR$2&amp;HR$6,INDEX($OL$1:$PC$19,2,)&amp;INDEX($OL$1:$PC$19,6,),0)))+HR9*SUMPRODUCT($OL$7:$PC$7,$OL$18:$PC$18)-HR$12*INDEX($OF$1:$OK$19,18,MATCH(HR13,$OF$1:$OK$1,0))+HR9*SUMPRODUCT($OL$7:$PC$7,$OL$10:$PC$10)*SUMPRODUCT($OF$10:$OI$10,$OF$18:$OI$18)+SUMPRODUCT($OL$7:$PC$7,$OL$11:$PC$11)*SUMPRODUCT($OF$11:$OI$11,$OF$18:$OI$18),"")</f>
        <v/>
      </c>
      <c r="HS18" s="19" t="str">
        <f t="array" ref="HS18">IF(HS7="1",HS284-PRODUCT(HS9,INDEX($OL$1:$PC$19,18,MATCH(HS$2&amp;HS$6,INDEX($OL$1:$PC$19,2,)&amp;INDEX($OL$1:$PC$19,6,),0)))+HS9*SUMPRODUCT($OL$7:$PC$7,$OL$18:$PC$18)-HS$12*INDEX($OF$1:$OK$19,18,MATCH(HS13,$OF$1:$OK$1,0))+HS9*SUMPRODUCT($OL$7:$PC$7,$OL$10:$PC$10)*SUMPRODUCT($OF$10:$OI$10,$OF$18:$OI$18)+SUMPRODUCT($OL$7:$PC$7,$OL$11:$PC$11)*SUMPRODUCT($OF$11:$OI$11,$OF$18:$OI$18),"")</f>
        <v/>
      </c>
      <c r="HT18" s="19" t="str">
        <f t="array" ref="HT18">IF(HT7="1",HT284-PRODUCT(HT9,INDEX($OL$1:$PC$19,18,MATCH(HT$2&amp;HT$6,INDEX($OL$1:$PC$19,2,)&amp;INDEX($OL$1:$PC$19,6,),0)))+HT9*SUMPRODUCT($OL$7:$PC$7,$OL$18:$PC$18)-HT$12*INDEX($OF$1:$OK$19,18,MATCH(HT13,$OF$1:$OK$1,0))+HT9*SUMPRODUCT($OL$7:$PC$7,$OL$10:$PC$10)*SUMPRODUCT($OF$10:$OI$10,$OF$18:$OI$18)+SUMPRODUCT($OL$7:$PC$7,$OL$11:$PC$11)*SUMPRODUCT($OF$11:$OI$11,$OF$18:$OI$18),"")</f>
        <v/>
      </c>
      <c r="HU18" s="19" t="str">
        <f t="array" ref="HU18">IF(HU7="1",HU284-PRODUCT(HU9,INDEX($OL$1:$PC$19,18,MATCH(HU$2&amp;HU$6,INDEX($OL$1:$PC$19,2,)&amp;INDEX($OL$1:$PC$19,6,),0)))+HU9*SUMPRODUCT($OL$7:$PC$7,$OL$18:$PC$18)-HU$12*INDEX($OF$1:$OK$19,18,MATCH(HU13,$OF$1:$OK$1,0))+HU9*SUMPRODUCT($OL$7:$PC$7,$OL$10:$PC$10)*SUMPRODUCT($OF$10:$OI$10,$OF$18:$OI$18)+SUMPRODUCT($OL$7:$PC$7,$OL$11:$PC$11)*SUMPRODUCT($OF$11:$OI$11,$OF$18:$OI$18),"")</f>
        <v/>
      </c>
      <c r="HV18" s="19" t="str">
        <f t="array" ref="HV18">IF(HV7="1",HV284-PRODUCT(HV9,INDEX($OL$1:$PC$19,18,MATCH(HV$2&amp;HV$6,INDEX($OL$1:$PC$19,2,)&amp;INDEX($OL$1:$PC$19,6,),0)))+HV9*SUMPRODUCT($OL$7:$PC$7,$OL$18:$PC$18)-HV$12*INDEX($OF$1:$OK$19,18,MATCH(HV13,$OF$1:$OK$1,0))+HV9*SUMPRODUCT($OL$7:$PC$7,$OL$10:$PC$10)*SUMPRODUCT($OF$10:$OI$10,$OF$18:$OI$18)+SUMPRODUCT($OL$7:$PC$7,$OL$11:$PC$11)*SUMPRODUCT($OF$11:$OI$11,$OF$18:$OI$18),"")</f>
        <v/>
      </c>
      <c r="HW18" s="19" t="str">
        <f t="array" ref="HW18">IF(HW7="1",HW284-PRODUCT(HW9,INDEX($OL$1:$PC$19,18,MATCH(HW$2&amp;HW$6,INDEX($OL$1:$PC$19,2,)&amp;INDEX($OL$1:$PC$19,6,),0)))+HW9*SUMPRODUCT($OL$7:$PC$7,$OL$18:$PC$18)-HW$12*INDEX($OF$1:$OK$19,18,MATCH(HW13,$OF$1:$OK$1,0))+HW9*SUMPRODUCT($OL$7:$PC$7,$OL$10:$PC$10)*SUMPRODUCT($OF$10:$OI$10,$OF$18:$OI$18)+SUMPRODUCT($OL$7:$PC$7,$OL$11:$PC$11)*SUMPRODUCT($OF$11:$OI$11,$OF$18:$OI$18),"")</f>
        <v/>
      </c>
      <c r="HX18" s="19" t="str">
        <f t="array" ref="HX18">IF(HX7="1",HX284-PRODUCT(HX9,INDEX($OL$1:$PC$19,18,MATCH(HX$2&amp;HX$6,INDEX($OL$1:$PC$19,2,)&amp;INDEX($OL$1:$PC$19,6,),0)))+HX9*SUMPRODUCT($OL$7:$PC$7,$OL$18:$PC$18)-HX$12*INDEX($OF$1:$OK$19,18,MATCH(HX13,$OF$1:$OK$1,0))+HX9*SUMPRODUCT($OL$7:$PC$7,$OL$10:$PC$10)*SUMPRODUCT($OF$10:$OI$10,$OF$18:$OI$18)+SUMPRODUCT($OL$7:$PC$7,$OL$11:$PC$11)*SUMPRODUCT($OF$11:$OI$11,$OF$18:$OI$18),"")</f>
        <v/>
      </c>
      <c r="HY18" s="19" t="str">
        <f t="array" ref="HY18">IF(HY7="1",HY284-PRODUCT(HY9,INDEX($OL$1:$PC$19,18,MATCH(HY$2&amp;HY$6,INDEX($OL$1:$PC$19,2,)&amp;INDEX($OL$1:$PC$19,6,),0)))+HY9*SUMPRODUCT($OL$7:$PC$7,$OL$18:$PC$18)-HY$12*INDEX($OF$1:$OK$19,18,MATCH(HY13,$OF$1:$OK$1,0))+HY9*SUMPRODUCT($OL$7:$PC$7,$OL$10:$PC$10)*SUMPRODUCT($OF$10:$OI$10,$OF$18:$OI$18)+SUMPRODUCT($OL$7:$PC$7,$OL$11:$PC$11)*SUMPRODUCT($OF$11:$OI$11,$OF$18:$OI$18),"")</f>
        <v/>
      </c>
      <c r="HZ18" s="19" t="str">
        <f t="array" ref="HZ18">IF(HZ7="1",HZ284-PRODUCT(HZ9,INDEX($OL$1:$PC$19,18,MATCH(HZ$2&amp;HZ$6,INDEX($OL$1:$PC$19,2,)&amp;INDEX($OL$1:$PC$19,6,),0)))+HZ9*SUMPRODUCT($OL$7:$PC$7,$OL$18:$PC$18)-HZ$12*INDEX($OF$1:$OK$19,18,MATCH(HZ13,$OF$1:$OK$1,0))+HZ9*SUMPRODUCT($OL$7:$PC$7,$OL$10:$PC$10)*SUMPRODUCT($OF$10:$OI$10,$OF$18:$OI$18)+SUMPRODUCT($OL$7:$PC$7,$OL$11:$PC$11)*SUMPRODUCT($OF$11:$OI$11,$OF$18:$OI$18),"")</f>
        <v/>
      </c>
      <c r="IA18" s="19" t="str">
        <f t="array" ref="IA18">IF(IA7="1",IA284-PRODUCT(IA9,INDEX($OL$1:$PC$19,18,MATCH(IA$2&amp;IA$6,INDEX($OL$1:$PC$19,2,)&amp;INDEX($OL$1:$PC$19,6,),0)))+IA9*SUMPRODUCT($OL$7:$PC$7,$OL$18:$PC$18)-IA$12*INDEX($OF$1:$OK$19,18,MATCH(IA13,$OF$1:$OK$1,0))+IA9*SUMPRODUCT($OL$7:$PC$7,$OL$10:$PC$10)*SUMPRODUCT($OF$10:$OI$10,$OF$18:$OI$18)+SUMPRODUCT($OL$7:$PC$7,$OL$11:$PC$11)*SUMPRODUCT($OF$11:$OI$11,$OF$18:$OI$18),"")</f>
        <v/>
      </c>
      <c r="IB18" s="19" t="str">
        <f t="array" ref="IB18">IF(IB7="1",IB284-PRODUCT(IB9,INDEX($OL$1:$PC$19,18,MATCH(IB$2&amp;IB$6,INDEX($OL$1:$PC$19,2,)&amp;INDEX($OL$1:$PC$19,6,),0)))+IB9*SUMPRODUCT($OL$7:$PC$7,$OL$18:$PC$18)-IB$12*INDEX($OF$1:$OK$19,18,MATCH(IB13,$OF$1:$OK$1,0))+IB9*SUMPRODUCT($OL$7:$PC$7,$OL$10:$PC$10)*SUMPRODUCT($OF$10:$OI$10,$OF$18:$OI$18)+SUMPRODUCT($OL$7:$PC$7,$OL$11:$PC$11)*SUMPRODUCT($OF$11:$OI$11,$OF$18:$OI$18),"")</f>
        <v/>
      </c>
      <c r="IC18" s="19" t="str">
        <f t="array" ref="IC18">IF(IC7="1",IC284-PRODUCT(IC9,INDEX($OL$1:$PC$19,18,MATCH(IC$2&amp;IC$6,INDEX($OL$1:$PC$19,2,)&amp;INDEX($OL$1:$PC$19,6,),0)))+IC9*SUMPRODUCT($OL$7:$PC$7,$OL$18:$PC$18)-IC$12*INDEX($OF$1:$OK$19,18,MATCH(IC13,$OF$1:$OK$1,0))+IC9*SUMPRODUCT($OL$7:$PC$7,$OL$10:$PC$10)*SUMPRODUCT($OF$10:$OI$10,$OF$18:$OI$18)+SUMPRODUCT($OL$7:$PC$7,$OL$11:$PC$11)*SUMPRODUCT($OF$11:$OI$11,$OF$18:$OI$18),"")</f>
        <v/>
      </c>
      <c r="ID18" s="19" t="str">
        <f t="array" ref="ID18">IF(ID7="1",ID284-PRODUCT(ID9,INDEX($OL$1:$PC$19,18,MATCH(ID$2&amp;ID$6,INDEX($OL$1:$PC$19,2,)&amp;INDEX($OL$1:$PC$19,6,),0)))+ID9*SUMPRODUCT($OL$7:$PC$7,$OL$18:$PC$18)-ID$12*INDEX($OF$1:$OK$19,18,MATCH(ID13,$OF$1:$OK$1,0))+ID9*SUMPRODUCT($OL$7:$PC$7,$OL$10:$PC$10)*SUMPRODUCT($OF$10:$OI$10,$OF$18:$OI$18)+SUMPRODUCT($OL$7:$PC$7,$OL$11:$PC$11)*SUMPRODUCT($OF$11:$OI$11,$OF$18:$OI$18),"")</f>
        <v/>
      </c>
      <c r="IE18" s="19" t="str">
        <f t="array" ref="IE18">IF(IE7="1",IE284-PRODUCT(IE9,INDEX($OL$1:$PC$19,18,MATCH(IE$2&amp;IE$6,INDEX($OL$1:$PC$19,2,)&amp;INDEX($OL$1:$PC$19,6,),0)))+IE9*SUMPRODUCT($OL$7:$PC$7,$OL$18:$PC$18)-IE$12*INDEX($OF$1:$OK$19,18,MATCH(IE13,$OF$1:$OK$1,0))+IE9*SUMPRODUCT($OL$7:$PC$7,$OL$10:$PC$10)*SUMPRODUCT($OF$10:$OI$10,$OF$18:$OI$18)+SUMPRODUCT($OL$7:$PC$7,$OL$11:$PC$11)*SUMPRODUCT($OF$11:$OI$11,$OF$18:$OI$18),"")</f>
        <v/>
      </c>
      <c r="IF18" s="19" t="str">
        <f t="array" ref="IF18">IF(IF7="1",IF284-PRODUCT(IF9,INDEX($OL$1:$PC$19,18,MATCH(IF$2&amp;IF$6,INDEX($OL$1:$PC$19,2,)&amp;INDEX($OL$1:$PC$19,6,),0)))+IF9*SUMPRODUCT($OL$7:$PC$7,$OL$18:$PC$18)-IF$12*INDEX($OF$1:$OK$19,18,MATCH(IF13,$OF$1:$OK$1,0))+IF9*SUMPRODUCT($OL$7:$PC$7,$OL$10:$PC$10)*SUMPRODUCT($OF$10:$OI$10,$OF$18:$OI$18)+SUMPRODUCT($OL$7:$PC$7,$OL$11:$PC$11)*SUMPRODUCT($OF$11:$OI$11,$OF$18:$OI$18),"")</f>
        <v/>
      </c>
      <c r="IG18" s="19" t="str">
        <f t="array" ref="IG18">IF(IG7="1",IG284-PRODUCT(IG9,INDEX($OL$1:$PC$19,18,MATCH(IG$2&amp;IG$6,INDEX($OL$1:$PC$19,2,)&amp;INDEX($OL$1:$PC$19,6,),0)))+IG9*SUMPRODUCT($OL$7:$PC$7,$OL$18:$PC$18)-IG$12*INDEX($OF$1:$OK$19,18,MATCH(IG13,$OF$1:$OK$1,0))+IG9*SUMPRODUCT($OL$7:$PC$7,$OL$10:$PC$10)*SUMPRODUCT($OF$10:$OI$10,$OF$18:$OI$18)+SUMPRODUCT($OL$7:$PC$7,$OL$11:$PC$11)*SUMPRODUCT($OF$11:$OI$11,$OF$18:$OI$18),"")</f>
        <v/>
      </c>
      <c r="IH18" s="19" t="str">
        <f t="array" ref="IH18">IF(IH7="1",IH284-PRODUCT(IH9,INDEX($OL$1:$PC$19,18,MATCH(IH$2&amp;IH$6,INDEX($OL$1:$PC$19,2,)&amp;INDEX($OL$1:$PC$19,6,),0)))+IH9*SUMPRODUCT($OL$7:$PC$7,$OL$18:$PC$18)-IH$12*INDEX($OF$1:$OK$19,18,MATCH(IH13,$OF$1:$OK$1,0))+IH9*SUMPRODUCT($OL$7:$PC$7,$OL$10:$PC$10)*SUMPRODUCT($OF$10:$OI$10,$OF$18:$OI$18)+SUMPRODUCT($OL$7:$PC$7,$OL$11:$PC$11)*SUMPRODUCT($OF$11:$OI$11,$OF$18:$OI$18),"")</f>
        <v/>
      </c>
      <c r="II18" s="19" t="str">
        <f t="array" ref="II18">IF(II7="1",II284-PRODUCT(II9,INDEX($OL$1:$PC$19,18,MATCH(II$2&amp;II$6,INDEX($OL$1:$PC$19,2,)&amp;INDEX($OL$1:$PC$19,6,),0)))+II9*SUMPRODUCT($OL$7:$PC$7,$OL$18:$PC$18)-II$12*INDEX($OF$1:$OK$19,18,MATCH(II13,$OF$1:$OK$1,0))+II9*SUMPRODUCT($OL$7:$PC$7,$OL$10:$PC$10)*SUMPRODUCT($OF$10:$OI$10,$OF$18:$OI$18)+SUMPRODUCT($OL$7:$PC$7,$OL$11:$PC$11)*SUMPRODUCT($OF$11:$OI$11,$OF$18:$OI$18),"")</f>
        <v/>
      </c>
      <c r="IJ18" s="19" t="str">
        <f t="array" ref="IJ18">IF(IJ7="1",IJ284-PRODUCT(IJ9,INDEX($OL$1:$PC$19,18,MATCH(IJ$2&amp;IJ$6,INDEX($OL$1:$PC$19,2,)&amp;INDEX($OL$1:$PC$19,6,),0)))+IJ9*SUMPRODUCT($OL$7:$PC$7,$OL$18:$PC$18)-IJ$12*INDEX($OF$1:$OK$19,18,MATCH(IJ13,$OF$1:$OK$1,0))+IJ9*SUMPRODUCT($OL$7:$PC$7,$OL$10:$PC$10)*SUMPRODUCT($OF$10:$OI$10,$OF$18:$OI$18)+SUMPRODUCT($OL$7:$PC$7,$OL$11:$PC$11)*SUMPRODUCT($OF$11:$OI$11,$OF$18:$OI$18),"")</f>
        <v/>
      </c>
      <c r="IK18" s="19" t="str">
        <f t="array" ref="IK18">IF(IK7="1",IK284-PRODUCT(IK9,INDEX($OL$1:$PC$19,18,MATCH(IK$2&amp;IK$6,INDEX($OL$1:$PC$19,2,)&amp;INDEX($OL$1:$PC$19,6,),0)))+IK9*SUMPRODUCT($OL$7:$PC$7,$OL$18:$PC$18)-IK$12*INDEX($OF$1:$OK$19,18,MATCH(IK13,$OF$1:$OK$1,0))+IK9*SUMPRODUCT($OL$7:$PC$7,$OL$10:$PC$10)*SUMPRODUCT($OF$10:$OI$10,$OF$18:$OI$18)+SUMPRODUCT($OL$7:$PC$7,$OL$11:$PC$11)*SUMPRODUCT($OF$11:$OI$11,$OF$18:$OI$18),"")</f>
        <v/>
      </c>
      <c r="IL18" s="19" t="str">
        <f t="array" ref="IL18">IF(IL7="1",IL284-PRODUCT(IL9,INDEX($OL$1:$PC$19,18,MATCH(IL$2&amp;IL$6,INDEX($OL$1:$PC$19,2,)&amp;INDEX($OL$1:$PC$19,6,),0)))+IL9*SUMPRODUCT($OL$7:$PC$7,$OL$18:$PC$18)-IL$12*INDEX($OF$1:$OK$19,18,MATCH(IL13,$OF$1:$OK$1,0))+IL9*SUMPRODUCT($OL$7:$PC$7,$OL$10:$PC$10)*SUMPRODUCT($OF$10:$OI$10,$OF$18:$OI$18)+SUMPRODUCT($OL$7:$PC$7,$OL$11:$PC$11)*SUMPRODUCT($OF$11:$OI$11,$OF$18:$OI$18),"")</f>
        <v/>
      </c>
      <c r="IM18" s="19" t="str">
        <f t="array" ref="IM18">IF(IM7="1",IM284-PRODUCT(IM9,INDEX($OL$1:$PC$19,18,MATCH(IM$2&amp;IM$6,INDEX($OL$1:$PC$19,2,)&amp;INDEX($OL$1:$PC$19,6,),0)))+IM9*SUMPRODUCT($OL$7:$PC$7,$OL$18:$PC$18)-IM$12*INDEX($OF$1:$OK$19,18,MATCH(IM13,$OF$1:$OK$1,0))+IM9*SUMPRODUCT($OL$7:$PC$7,$OL$10:$PC$10)*SUMPRODUCT($OF$10:$OI$10,$OF$18:$OI$18)+SUMPRODUCT($OL$7:$PC$7,$OL$11:$PC$11)*SUMPRODUCT($OF$11:$OI$11,$OF$18:$OI$18),"")</f>
        <v/>
      </c>
      <c r="IN18" s="19" t="str">
        <f t="array" ref="IN18">IF(IN7="1",IN284-PRODUCT(IN9,INDEX($OL$1:$PC$19,18,MATCH(IN$2&amp;IN$6,INDEX($OL$1:$PC$19,2,)&amp;INDEX($OL$1:$PC$19,6,),0)))+IN9*SUMPRODUCT($OL$7:$PC$7,$OL$18:$PC$18)-IN$12*INDEX($OF$1:$OK$19,18,MATCH(IN13,$OF$1:$OK$1,0))+IN9*SUMPRODUCT($OL$7:$PC$7,$OL$10:$PC$10)*SUMPRODUCT($OF$10:$OI$10,$OF$18:$OI$18)+SUMPRODUCT($OL$7:$PC$7,$OL$11:$PC$11)*SUMPRODUCT($OF$11:$OI$11,$OF$18:$OI$18),"")</f>
        <v/>
      </c>
      <c r="IO18" s="19" t="str">
        <f t="array" ref="IO18">IF(IO7="1",IO284-PRODUCT(IO9,INDEX($OL$1:$PC$19,18,MATCH(IO$2&amp;IO$6,INDEX($OL$1:$PC$19,2,)&amp;INDEX($OL$1:$PC$19,6,),0)))+IO9*SUMPRODUCT($OL$7:$PC$7,$OL$18:$PC$18)-IO$12*INDEX($OF$1:$OK$19,18,MATCH(IO13,$OF$1:$OK$1,0))+IO9*SUMPRODUCT($OL$7:$PC$7,$OL$10:$PC$10)*SUMPRODUCT($OF$10:$OI$10,$OF$18:$OI$18)+SUMPRODUCT($OL$7:$PC$7,$OL$11:$PC$11)*SUMPRODUCT($OF$11:$OI$11,$OF$18:$OI$18),"")</f>
        <v/>
      </c>
      <c r="IP18" s="19" t="str">
        <f t="array" ref="IP18">IF(IP7="1",IP284-PRODUCT(IP9,INDEX($OL$1:$PC$19,18,MATCH(IP$2&amp;IP$6,INDEX($OL$1:$PC$19,2,)&amp;INDEX($OL$1:$PC$19,6,),0)))+IP9*SUMPRODUCT($OL$7:$PC$7,$OL$18:$PC$18)-IP$12*INDEX($OF$1:$OK$19,18,MATCH(IP13,$OF$1:$OK$1,0))+IP9*SUMPRODUCT($OL$7:$PC$7,$OL$10:$PC$10)*SUMPRODUCT($OF$10:$OI$10,$OF$18:$OI$18)+SUMPRODUCT($OL$7:$PC$7,$OL$11:$PC$11)*SUMPRODUCT($OF$11:$OI$11,$OF$18:$OI$18),"")</f>
        <v/>
      </c>
      <c r="IQ18" s="19" t="str">
        <f t="array" ref="IQ18">IF(IQ7="1",IQ284-PRODUCT(IQ9,INDEX($OL$1:$PC$19,18,MATCH(IQ$2&amp;IQ$6,INDEX($OL$1:$PC$19,2,)&amp;INDEX($OL$1:$PC$19,6,),0)))+IQ9*SUMPRODUCT($OL$7:$PC$7,$OL$18:$PC$18)-IQ$12*INDEX($OF$1:$OK$19,18,MATCH(IQ13,$OF$1:$OK$1,0))+IQ9*SUMPRODUCT($OL$7:$PC$7,$OL$10:$PC$10)*SUMPRODUCT($OF$10:$OI$10,$OF$18:$OI$18)+SUMPRODUCT($OL$7:$PC$7,$OL$11:$PC$11)*SUMPRODUCT($OF$11:$OI$11,$OF$18:$OI$18),"")</f>
        <v/>
      </c>
      <c r="IR18" s="19" t="str">
        <f t="array" ref="IR18">IF(IR7="1",IR284-PRODUCT(IR9,INDEX($OL$1:$PC$19,18,MATCH(IR$2&amp;IR$6,INDEX($OL$1:$PC$19,2,)&amp;INDEX($OL$1:$PC$19,6,),0)))+IR9*SUMPRODUCT($OL$7:$PC$7,$OL$18:$PC$18)-IR$12*INDEX($OF$1:$OK$19,18,MATCH(IR13,$OF$1:$OK$1,0))+IR9*SUMPRODUCT($OL$7:$PC$7,$OL$10:$PC$10)*SUMPRODUCT($OF$10:$OI$10,$OF$18:$OI$18)+SUMPRODUCT($OL$7:$PC$7,$OL$11:$PC$11)*SUMPRODUCT($OF$11:$OI$11,$OF$18:$OI$18),"")</f>
        <v/>
      </c>
      <c r="IS18" s="19" t="str">
        <f t="array" ref="IS18">IF(IS7="1",IS284-PRODUCT(IS9,INDEX($OL$1:$PC$19,18,MATCH(IS$2&amp;IS$6,INDEX($OL$1:$PC$19,2,)&amp;INDEX($OL$1:$PC$19,6,),0)))+IS9*SUMPRODUCT($OL$7:$PC$7,$OL$18:$PC$18)-IS$12*INDEX($OF$1:$OK$19,18,MATCH(IS13,$OF$1:$OK$1,0))+IS9*SUMPRODUCT($OL$7:$PC$7,$OL$10:$PC$10)*SUMPRODUCT($OF$10:$OI$10,$OF$18:$OI$18)+SUMPRODUCT($OL$7:$PC$7,$OL$11:$PC$11)*SUMPRODUCT($OF$11:$OI$11,$OF$18:$OI$18),"")</f>
        <v/>
      </c>
      <c r="IT18" s="19" t="str">
        <f t="array" ref="IT18">IF(IT7="1",IT284-PRODUCT(IT9,INDEX($OL$1:$PC$19,18,MATCH(IT$2&amp;IT$6,INDEX($OL$1:$PC$19,2,)&amp;INDEX($OL$1:$PC$19,6,),0)))+IT9*SUMPRODUCT($OL$7:$PC$7,$OL$18:$PC$18)-IT$12*INDEX($OF$1:$OK$19,18,MATCH(IT13,$OF$1:$OK$1,0))+IT9*SUMPRODUCT($OL$7:$PC$7,$OL$10:$PC$10)*SUMPRODUCT($OF$10:$OI$10,$OF$18:$OI$18)+SUMPRODUCT($OL$7:$PC$7,$OL$11:$PC$11)*SUMPRODUCT($OF$11:$OI$11,$OF$18:$OI$18),"")</f>
        <v/>
      </c>
      <c r="IU18" s="19" t="str">
        <f t="array" ref="IU18">IF(IU7="1",IU284-PRODUCT(IU9,INDEX($OL$1:$PC$19,18,MATCH(IU$2&amp;IU$6,INDEX($OL$1:$PC$19,2,)&amp;INDEX($OL$1:$PC$19,6,),0)))+IU9*SUMPRODUCT($OL$7:$PC$7,$OL$18:$PC$18)-IU$12*INDEX($OF$1:$OK$19,18,MATCH(IU13,$OF$1:$OK$1,0))+IU9*SUMPRODUCT($OL$7:$PC$7,$OL$10:$PC$10)*SUMPRODUCT($OF$10:$OI$10,$OF$18:$OI$18)+SUMPRODUCT($OL$7:$PC$7,$OL$11:$PC$11)*SUMPRODUCT($OF$11:$OI$11,$OF$18:$OI$18),"")</f>
        <v/>
      </c>
      <c r="IV18" s="19" t="str">
        <f t="array" ref="IV18">IF(IV7="1",IV284-PRODUCT(IV9,INDEX($OL$1:$PC$19,18,MATCH(IV$2&amp;IV$6,INDEX($OL$1:$PC$19,2,)&amp;INDEX($OL$1:$PC$19,6,),0)))+IV9*SUMPRODUCT($OL$7:$PC$7,$OL$18:$PC$18)-IV$12*INDEX($OF$1:$OK$19,18,MATCH(IV13,$OF$1:$OK$1,0))+IV9*SUMPRODUCT($OL$7:$PC$7,$OL$10:$PC$10)*SUMPRODUCT($OF$10:$OI$10,$OF$18:$OI$18)+SUMPRODUCT($OL$7:$PC$7,$OL$11:$PC$11)*SUMPRODUCT($OF$11:$OI$11,$OF$18:$OI$18),"")</f>
        <v/>
      </c>
      <c r="IW18" s="19" t="str">
        <f t="array" ref="IW18">IF(IW7="1",IW284-PRODUCT(IW9,INDEX($OL$1:$PC$19,18,MATCH(IW$2&amp;IW$6,INDEX($OL$1:$PC$19,2,)&amp;INDEX($OL$1:$PC$19,6,),0)))+IW9*SUMPRODUCT($OL$7:$PC$7,$OL$18:$PC$18)-IW$12*INDEX($OF$1:$OK$19,18,MATCH(IW13,$OF$1:$OK$1,0))+IW9*SUMPRODUCT($OL$7:$PC$7,$OL$10:$PC$10)*SUMPRODUCT($OF$10:$OI$10,$OF$18:$OI$18)+SUMPRODUCT($OL$7:$PC$7,$OL$11:$PC$11)*SUMPRODUCT($OF$11:$OI$11,$OF$18:$OI$18),"")</f>
        <v/>
      </c>
      <c r="IX18" s="19" t="str">
        <f t="array" ref="IX18">IF(IX7="1",IX284-PRODUCT(IX9,INDEX($OL$1:$PC$19,18,MATCH(IX$2&amp;IX$6,INDEX($OL$1:$PC$19,2,)&amp;INDEX($OL$1:$PC$19,6,),0)))+IX9*SUMPRODUCT($OL$7:$PC$7,$OL$18:$PC$18)-IX$12*INDEX($OF$1:$OK$19,18,MATCH(IX13,$OF$1:$OK$1,0))+IX9*SUMPRODUCT($OL$7:$PC$7,$OL$10:$PC$10)*SUMPRODUCT($OF$10:$OI$10,$OF$18:$OI$18)+SUMPRODUCT($OL$7:$PC$7,$OL$11:$PC$11)*SUMPRODUCT($OF$11:$OI$11,$OF$18:$OI$18),"")</f>
        <v/>
      </c>
      <c r="IY18" s="19" t="str">
        <f t="array" ref="IY18">IF(IY7="1",IY284-PRODUCT(IY9,INDEX($OL$1:$PC$19,18,MATCH(IY$2&amp;IY$6,INDEX($OL$1:$PC$19,2,)&amp;INDEX($OL$1:$PC$19,6,),0)))+IY9*SUMPRODUCT($OL$7:$PC$7,$OL$18:$PC$18)-IY$12*INDEX($OF$1:$OK$19,18,MATCH(IY13,$OF$1:$OK$1,0))+IY9*SUMPRODUCT($OL$7:$PC$7,$OL$10:$PC$10)*SUMPRODUCT($OF$10:$OI$10,$OF$18:$OI$18)+SUMPRODUCT($OL$7:$PC$7,$OL$11:$PC$11)*SUMPRODUCT($OF$11:$OI$11,$OF$18:$OI$18),"")</f>
        <v/>
      </c>
      <c r="IZ18" s="19" t="str">
        <f t="array" ref="IZ18">IF(IZ7="1",IZ284-PRODUCT(IZ9,INDEX($OL$1:$PC$19,18,MATCH(IZ$2&amp;IZ$6,INDEX($OL$1:$PC$19,2,)&amp;INDEX($OL$1:$PC$19,6,),0)))+IZ9*SUMPRODUCT($OL$7:$PC$7,$OL$18:$PC$18)-IZ$12*INDEX($OF$1:$OK$19,18,MATCH(IZ13,$OF$1:$OK$1,0))+IZ9*SUMPRODUCT($OL$7:$PC$7,$OL$10:$PC$10)*SUMPRODUCT($OF$10:$OI$10,$OF$18:$OI$18)+SUMPRODUCT($OL$7:$PC$7,$OL$11:$PC$11)*SUMPRODUCT($OF$11:$OI$11,$OF$18:$OI$18),"")</f>
        <v/>
      </c>
      <c r="JA18" s="19" t="str">
        <f t="array" ref="JA18">IF(JA7="1",JA284-PRODUCT(JA9,INDEX($OL$1:$PC$19,18,MATCH(JA$2&amp;JA$6,INDEX($OL$1:$PC$19,2,)&amp;INDEX($OL$1:$PC$19,6,),0)))+JA9*SUMPRODUCT($OL$7:$PC$7,$OL$18:$PC$18)-JA$12*INDEX($OF$1:$OK$19,18,MATCH(JA13,$OF$1:$OK$1,0))+JA9*SUMPRODUCT($OL$7:$PC$7,$OL$10:$PC$10)*SUMPRODUCT($OF$10:$OI$10,$OF$18:$OI$18)+SUMPRODUCT($OL$7:$PC$7,$OL$11:$PC$11)*SUMPRODUCT($OF$11:$OI$11,$OF$18:$OI$18),"")</f>
        <v/>
      </c>
      <c r="JB18" s="19" t="str">
        <f t="array" ref="JB18">IF(JB7="1",JB284-PRODUCT(JB9,INDEX($OL$1:$PC$19,18,MATCH(JB$2&amp;JB$6,INDEX($OL$1:$PC$19,2,)&amp;INDEX($OL$1:$PC$19,6,),0)))+JB9*SUMPRODUCT($OL$7:$PC$7,$OL$18:$PC$18)-JB$12*INDEX($OF$1:$OK$19,18,MATCH(JB13,$OF$1:$OK$1,0))+JB9*SUMPRODUCT($OL$7:$PC$7,$OL$10:$PC$10)*SUMPRODUCT($OF$10:$OI$10,$OF$18:$OI$18)+SUMPRODUCT($OL$7:$PC$7,$OL$11:$PC$11)*SUMPRODUCT($OF$11:$OI$11,$OF$18:$OI$18),"")</f>
        <v/>
      </c>
      <c r="JC18" s="19" t="str">
        <f t="array" ref="JC18">IF(JC7="1",JC284-PRODUCT(JC9,INDEX($OL$1:$PC$19,18,MATCH(JC$2&amp;JC$6,INDEX($OL$1:$PC$19,2,)&amp;INDEX($OL$1:$PC$19,6,),0)))+JC9*SUMPRODUCT($OL$7:$PC$7,$OL$18:$PC$18)-JC$12*INDEX($OF$1:$OK$19,18,MATCH(JC13,$OF$1:$OK$1,0))+JC9*SUMPRODUCT($OL$7:$PC$7,$OL$10:$PC$10)*SUMPRODUCT($OF$10:$OI$10,$OF$18:$OI$18)+SUMPRODUCT($OL$7:$PC$7,$OL$11:$PC$11)*SUMPRODUCT($OF$11:$OI$11,$OF$18:$OI$18),"")</f>
        <v/>
      </c>
      <c r="JD18" s="19" t="str">
        <f t="array" ref="JD18">IF(JD7="1",JD284-PRODUCT(JD9,INDEX($OL$1:$PC$19,18,MATCH(JD$2&amp;JD$6,INDEX($OL$1:$PC$19,2,)&amp;INDEX($OL$1:$PC$19,6,),0)))+JD9*SUMPRODUCT($OL$7:$PC$7,$OL$18:$PC$18)-JD$12*INDEX($OF$1:$OK$19,18,MATCH(JD13,$OF$1:$OK$1,0))+JD9*SUMPRODUCT($OL$7:$PC$7,$OL$10:$PC$10)*SUMPRODUCT($OF$10:$OI$10,$OF$18:$OI$18)+SUMPRODUCT($OL$7:$PC$7,$OL$11:$PC$11)*SUMPRODUCT($OF$11:$OI$11,$OF$18:$OI$18),"")</f>
        <v/>
      </c>
      <c r="JE18" s="19" t="str">
        <f t="array" ref="JE18">IF(JE7="1",JE284-PRODUCT(JE9,INDEX($OL$1:$PC$19,18,MATCH(JE$2&amp;JE$6,INDEX($OL$1:$PC$19,2,)&amp;INDEX($OL$1:$PC$19,6,),0)))+JE9*SUMPRODUCT($OL$7:$PC$7,$OL$18:$PC$18)-JE$12*INDEX($OF$1:$OK$19,18,MATCH(JE13,$OF$1:$OK$1,0))+JE9*SUMPRODUCT($OL$7:$PC$7,$OL$10:$PC$10)*SUMPRODUCT($OF$10:$OI$10,$OF$18:$OI$18)+SUMPRODUCT($OL$7:$PC$7,$OL$11:$PC$11)*SUMPRODUCT($OF$11:$OI$11,$OF$18:$OI$18),"")</f>
        <v/>
      </c>
      <c r="JF18" s="19" t="str">
        <f t="array" ref="JF18">IF(JF7="1",JF284-PRODUCT(JF9,INDEX($OL$1:$PC$19,18,MATCH(JF$2&amp;JF$6,INDEX($OL$1:$PC$19,2,)&amp;INDEX($OL$1:$PC$19,6,),0)))+JF9*SUMPRODUCT($OL$7:$PC$7,$OL$18:$PC$18)-JF$12*INDEX($OF$1:$OK$19,18,MATCH(JF13,$OF$1:$OK$1,0))+JF9*SUMPRODUCT($OL$7:$PC$7,$OL$10:$PC$10)*SUMPRODUCT($OF$10:$OI$10,$OF$18:$OI$18)+SUMPRODUCT($OL$7:$PC$7,$OL$11:$PC$11)*SUMPRODUCT($OF$11:$OI$11,$OF$18:$OI$18),"")</f>
        <v/>
      </c>
      <c r="JG18" s="19" t="str">
        <f t="array" ref="JG18">IF(JG7="1",JG284-PRODUCT(JG9,INDEX($OL$1:$PC$19,18,MATCH(JG$2&amp;JG$6,INDEX($OL$1:$PC$19,2,)&amp;INDEX($OL$1:$PC$19,6,),0)))+JG9*SUMPRODUCT($OL$7:$PC$7,$OL$18:$PC$18)-JG$12*INDEX($OF$1:$OK$19,18,MATCH(JG13,$OF$1:$OK$1,0))+JG9*SUMPRODUCT($OL$7:$PC$7,$OL$10:$PC$10)*SUMPRODUCT($OF$10:$OI$10,$OF$18:$OI$18)+SUMPRODUCT($OL$7:$PC$7,$OL$11:$PC$11)*SUMPRODUCT($OF$11:$OI$11,$OF$18:$OI$18),"")</f>
        <v/>
      </c>
      <c r="JH18" s="19" t="str">
        <f t="array" ref="JH18">IF(JH7="1",JH284-PRODUCT(JH9,INDEX($OL$1:$PC$19,18,MATCH(JH$2&amp;JH$6,INDEX($OL$1:$PC$19,2,)&amp;INDEX($OL$1:$PC$19,6,),0)))+JH9*SUMPRODUCT($OL$7:$PC$7,$OL$18:$PC$18)-JH$12*INDEX($OF$1:$OK$19,18,MATCH(JH13,$OF$1:$OK$1,0))+JH9*SUMPRODUCT($OL$7:$PC$7,$OL$10:$PC$10)*SUMPRODUCT($OF$10:$OI$10,$OF$18:$OI$18)+SUMPRODUCT($OL$7:$PC$7,$OL$11:$PC$11)*SUMPRODUCT($OF$11:$OI$11,$OF$18:$OI$18),"")</f>
        <v/>
      </c>
      <c r="JI18" s="19" t="str">
        <f t="array" ref="JI18">IF(JI7="1",JI284-PRODUCT(JI9,INDEX($OL$1:$PC$19,18,MATCH(JI$2&amp;JI$6,INDEX($OL$1:$PC$19,2,)&amp;INDEX($OL$1:$PC$19,6,),0)))+JI9*SUMPRODUCT($OL$7:$PC$7,$OL$18:$PC$18)-JI$12*INDEX($OF$1:$OK$19,18,MATCH(JI13,$OF$1:$OK$1,0))+JI9*SUMPRODUCT($OL$7:$PC$7,$OL$10:$PC$10)*SUMPRODUCT($OF$10:$OI$10,$OF$18:$OI$18)+SUMPRODUCT($OL$7:$PC$7,$OL$11:$PC$11)*SUMPRODUCT($OF$11:$OI$11,$OF$18:$OI$18),"")</f>
        <v/>
      </c>
      <c r="JJ18" s="19" t="str">
        <f t="array" ref="JJ18">IF(JJ7="1",JJ284-PRODUCT(JJ9,INDEX($OL$1:$PC$19,18,MATCH(JJ$2&amp;JJ$6,INDEX($OL$1:$PC$19,2,)&amp;INDEX($OL$1:$PC$19,6,),0)))+JJ9*SUMPRODUCT($OL$7:$PC$7,$OL$18:$PC$18)-JJ$12*INDEX($OF$1:$OK$19,18,MATCH(JJ13,$OF$1:$OK$1,0))+JJ9*SUMPRODUCT($OL$7:$PC$7,$OL$10:$PC$10)*SUMPRODUCT($OF$10:$OI$10,$OF$18:$OI$18)+SUMPRODUCT($OL$7:$PC$7,$OL$11:$PC$11)*SUMPRODUCT($OF$11:$OI$11,$OF$18:$OI$18),"")</f>
        <v/>
      </c>
      <c r="JK18" s="19" t="str">
        <f t="array" ref="JK18">IF(JK7="1",JK284-PRODUCT(JK9,INDEX($OL$1:$PC$19,18,MATCH(JK$2&amp;JK$6,INDEX($OL$1:$PC$19,2,)&amp;INDEX($OL$1:$PC$19,6,),0)))+JK9*SUMPRODUCT($OL$7:$PC$7,$OL$18:$PC$18)-JK$12*INDEX($OF$1:$OK$19,18,MATCH(JK13,$OF$1:$OK$1,0))+JK9*SUMPRODUCT($OL$7:$PC$7,$OL$10:$PC$10)*SUMPRODUCT($OF$10:$OI$10,$OF$18:$OI$18)+SUMPRODUCT($OL$7:$PC$7,$OL$11:$PC$11)*SUMPRODUCT($OF$11:$OI$11,$OF$18:$OI$18),"")</f>
        <v/>
      </c>
      <c r="JL18" s="19" t="str">
        <f t="array" ref="JL18">IF(JL7="1",JL284-PRODUCT(JL9,INDEX($OL$1:$PC$19,18,MATCH(JL$2&amp;JL$6,INDEX($OL$1:$PC$19,2,)&amp;INDEX($OL$1:$PC$19,6,),0)))+JL9*SUMPRODUCT($OL$7:$PC$7,$OL$18:$PC$18)-JL$12*INDEX($OF$1:$OK$19,18,MATCH(JL13,$OF$1:$OK$1,0))+JL9*SUMPRODUCT($OL$7:$PC$7,$OL$10:$PC$10)*SUMPRODUCT($OF$10:$OI$10,$OF$18:$OI$18)+SUMPRODUCT($OL$7:$PC$7,$OL$11:$PC$11)*SUMPRODUCT($OF$11:$OI$11,$OF$18:$OI$18),"")</f>
        <v/>
      </c>
      <c r="JM18" s="19" t="str">
        <f t="array" ref="JM18">IF(JM7="1",JM284-PRODUCT(JM9,INDEX($OL$1:$PC$19,18,MATCH(JM$2&amp;JM$6,INDEX($OL$1:$PC$19,2,)&amp;INDEX($OL$1:$PC$19,6,),0)))+JM9*SUMPRODUCT($OL$7:$PC$7,$OL$18:$PC$18)-JM$12*INDEX($OF$1:$OK$19,18,MATCH(JM13,$OF$1:$OK$1,0))+JM9*SUMPRODUCT($OL$7:$PC$7,$OL$10:$PC$10)*SUMPRODUCT($OF$10:$OI$10,$OF$18:$OI$18)+SUMPRODUCT($OL$7:$PC$7,$OL$11:$PC$11)*SUMPRODUCT($OF$11:$OI$11,$OF$18:$OI$18),"")</f>
        <v/>
      </c>
      <c r="JN18" s="19" t="str">
        <f t="array" ref="JN18">IF(JN7="1",JN284-PRODUCT(JN9,INDEX($OL$1:$PC$19,18,MATCH(JN$2&amp;JN$6,INDEX($OL$1:$PC$19,2,)&amp;INDEX($OL$1:$PC$19,6,),0)))+JN9*SUMPRODUCT($OL$7:$PC$7,$OL$18:$PC$18)-JN$12*INDEX($OF$1:$OK$19,18,MATCH(JN13,$OF$1:$OK$1,0))+JN9*SUMPRODUCT($OL$7:$PC$7,$OL$10:$PC$10)*SUMPRODUCT($OF$10:$OI$10,$OF$18:$OI$18)+SUMPRODUCT($OL$7:$PC$7,$OL$11:$PC$11)*SUMPRODUCT($OF$11:$OI$11,$OF$18:$OI$18),"")</f>
        <v/>
      </c>
      <c r="JO18" s="19" t="str">
        <f t="array" ref="JO18">IF(JO7="1",JO284-PRODUCT(JO9,INDEX($OL$1:$PC$19,18,MATCH(JO$2&amp;JO$6,INDEX($OL$1:$PC$19,2,)&amp;INDEX($OL$1:$PC$19,6,),0)))+JO9*SUMPRODUCT($OL$7:$PC$7,$OL$18:$PC$18)-JO$12*INDEX($OF$1:$OK$19,18,MATCH(JO13,$OF$1:$OK$1,0))+JO9*SUMPRODUCT($OL$7:$PC$7,$OL$10:$PC$10)*SUMPRODUCT($OF$10:$OI$10,$OF$18:$OI$18)+SUMPRODUCT($OL$7:$PC$7,$OL$11:$PC$11)*SUMPRODUCT($OF$11:$OI$11,$OF$18:$OI$18),"")</f>
        <v/>
      </c>
      <c r="JP18" s="19" t="str">
        <f t="array" ref="JP18">IF(JP7="1",JP284-PRODUCT(JP9,INDEX($OL$1:$PC$19,18,MATCH(JP$2&amp;JP$6,INDEX($OL$1:$PC$19,2,)&amp;INDEX($OL$1:$PC$19,6,),0)))+JP9*SUMPRODUCT($OL$7:$PC$7,$OL$18:$PC$18)-JP$12*INDEX($OF$1:$OK$19,18,MATCH(JP13,$OF$1:$OK$1,0))+JP9*SUMPRODUCT($OL$7:$PC$7,$OL$10:$PC$10)*SUMPRODUCT($OF$10:$OI$10,$OF$18:$OI$18)+SUMPRODUCT($OL$7:$PC$7,$OL$11:$PC$11)*SUMPRODUCT($OF$11:$OI$11,$OF$18:$OI$18),"")</f>
        <v/>
      </c>
      <c r="JQ18" s="19" t="str">
        <f t="array" ref="JQ18">IF(JQ7="1",JQ284-PRODUCT(JQ9,INDEX($OL$1:$PC$19,18,MATCH(JQ$2&amp;JQ$6,INDEX($OL$1:$PC$19,2,)&amp;INDEX($OL$1:$PC$19,6,),0)))+JQ9*SUMPRODUCT($OL$7:$PC$7,$OL$18:$PC$18)-JQ$12*INDEX($OF$1:$OK$19,18,MATCH(JQ13,$OF$1:$OK$1,0))+JQ9*SUMPRODUCT($OL$7:$PC$7,$OL$10:$PC$10)*SUMPRODUCT($OF$10:$OI$10,$OF$18:$OI$18)+SUMPRODUCT($OL$7:$PC$7,$OL$11:$PC$11)*SUMPRODUCT($OF$11:$OI$11,$OF$18:$OI$18),"")</f>
        <v/>
      </c>
      <c r="JR18" s="19" t="str">
        <f t="array" ref="JR18">IF(JR7="1",JR284-PRODUCT(JR9,INDEX($OL$1:$PC$19,18,MATCH(JR$2&amp;JR$6,INDEX($OL$1:$PC$19,2,)&amp;INDEX($OL$1:$PC$19,6,),0)))+JR9*SUMPRODUCT($OL$7:$PC$7,$OL$18:$PC$18)-JR$12*INDEX($OF$1:$OK$19,18,MATCH(JR13,$OF$1:$OK$1,0))+JR9*SUMPRODUCT($OL$7:$PC$7,$OL$10:$PC$10)*SUMPRODUCT($OF$10:$OI$10,$OF$18:$OI$18)+SUMPRODUCT($OL$7:$PC$7,$OL$11:$PC$11)*SUMPRODUCT($OF$11:$OI$11,$OF$18:$OI$18),"")</f>
        <v/>
      </c>
      <c r="JS18" s="19" t="str">
        <f t="array" ref="JS18">IF(JS7="1",JS284-PRODUCT(JS9,INDEX($OL$1:$PC$19,18,MATCH(JS$2&amp;JS$6,INDEX($OL$1:$PC$19,2,)&amp;INDEX($OL$1:$PC$19,6,),0)))+JS9*SUMPRODUCT($OL$7:$PC$7,$OL$18:$PC$18)-JS$12*INDEX($OF$1:$OK$19,18,MATCH(JS13,$OF$1:$OK$1,0))+JS9*SUMPRODUCT($OL$7:$PC$7,$OL$10:$PC$10)*SUMPRODUCT($OF$10:$OI$10,$OF$18:$OI$18)+SUMPRODUCT($OL$7:$PC$7,$OL$11:$PC$11)*SUMPRODUCT($OF$11:$OI$11,$OF$18:$OI$18),"")</f>
        <v/>
      </c>
      <c r="JT18" s="19" t="str">
        <f t="array" ref="JT18">IF(JT7="1",JT284-PRODUCT(JT9,INDEX($OL$1:$PC$19,18,MATCH(JT$2&amp;JT$6,INDEX($OL$1:$PC$19,2,)&amp;INDEX($OL$1:$PC$19,6,),0)))+JT9*SUMPRODUCT($OL$7:$PC$7,$OL$18:$PC$18)-JT$12*INDEX($OF$1:$OK$19,18,MATCH(JT13,$OF$1:$OK$1,0))+JT9*SUMPRODUCT($OL$7:$PC$7,$OL$10:$PC$10)*SUMPRODUCT($OF$10:$OI$10,$OF$18:$OI$18)+SUMPRODUCT($OL$7:$PC$7,$OL$11:$PC$11)*SUMPRODUCT($OF$11:$OI$11,$OF$18:$OI$18),"")</f>
        <v/>
      </c>
      <c r="JU18" s="19" t="str">
        <f t="array" ref="JU18">IF(JU7="1",JU284-PRODUCT(JU9,INDEX($OL$1:$PC$19,18,MATCH(JU$2&amp;JU$6,INDEX($OL$1:$PC$19,2,)&amp;INDEX($OL$1:$PC$19,6,),0)))+JU9*SUMPRODUCT($OL$7:$PC$7,$OL$18:$PC$18)-JU$12*INDEX($OF$1:$OK$19,18,MATCH(JU13,$OF$1:$OK$1,0))+JU9*SUMPRODUCT($OL$7:$PC$7,$OL$10:$PC$10)*SUMPRODUCT($OF$10:$OI$10,$OF$18:$OI$18)+SUMPRODUCT($OL$7:$PC$7,$OL$11:$PC$11)*SUMPRODUCT($OF$11:$OI$11,$OF$18:$OI$18),"")</f>
        <v/>
      </c>
      <c r="JV18" s="19" t="str">
        <f t="array" ref="JV18">IF(JV7="1",JV284-PRODUCT(JV9,INDEX($OL$1:$PC$19,18,MATCH(JV$2&amp;JV$6,INDEX($OL$1:$PC$19,2,)&amp;INDEX($OL$1:$PC$19,6,),0)))+JV9*SUMPRODUCT($OL$7:$PC$7,$OL$18:$PC$18)-JV$12*INDEX($OF$1:$OK$19,18,MATCH(JV13,$OF$1:$OK$1,0))+JV9*SUMPRODUCT($OL$7:$PC$7,$OL$10:$PC$10)*SUMPRODUCT($OF$10:$OI$10,$OF$18:$OI$18)+SUMPRODUCT($OL$7:$PC$7,$OL$11:$PC$11)*SUMPRODUCT($OF$11:$OI$11,$OF$18:$OI$18),"")</f>
        <v/>
      </c>
      <c r="JW18" s="19" t="str">
        <f t="array" ref="JW18">IF(JW7="1",JW284-PRODUCT(JW9,INDEX($OL$1:$PC$19,18,MATCH(JW$2&amp;JW$6,INDEX($OL$1:$PC$19,2,)&amp;INDEX($OL$1:$PC$19,6,),0)))+JW9*SUMPRODUCT($OL$7:$PC$7,$OL$18:$PC$18)-JW$12*INDEX($OF$1:$OK$19,18,MATCH(JW13,$OF$1:$OK$1,0))+JW9*SUMPRODUCT($OL$7:$PC$7,$OL$10:$PC$10)*SUMPRODUCT($OF$10:$OI$10,$OF$18:$OI$18)+SUMPRODUCT($OL$7:$PC$7,$OL$11:$PC$11)*SUMPRODUCT($OF$11:$OI$11,$OF$18:$OI$18),"")</f>
        <v/>
      </c>
      <c r="JX18" s="19" t="str">
        <f t="array" ref="JX18">IF(JX7="1",JX284-PRODUCT(JX9,INDEX($OL$1:$PC$19,18,MATCH(JX$2&amp;JX$6,INDEX($OL$1:$PC$19,2,)&amp;INDEX($OL$1:$PC$19,6,),0)))+JX9*SUMPRODUCT($OL$7:$PC$7,$OL$18:$PC$18)-JX$12*INDEX($OF$1:$OK$19,18,MATCH(JX13,$OF$1:$OK$1,0))+JX9*SUMPRODUCT($OL$7:$PC$7,$OL$10:$PC$10)*SUMPRODUCT($OF$10:$OI$10,$OF$18:$OI$18)+SUMPRODUCT($OL$7:$PC$7,$OL$11:$PC$11)*SUMPRODUCT($OF$11:$OI$11,$OF$18:$OI$18),"")</f>
        <v/>
      </c>
      <c r="JY18" s="19" t="str">
        <f t="array" ref="JY18">IF(JY7="1",JY284-PRODUCT(JY9,INDEX($OL$1:$PC$19,18,MATCH(JY$2&amp;JY$6,INDEX($OL$1:$PC$19,2,)&amp;INDEX($OL$1:$PC$19,6,),0)))+JY9*SUMPRODUCT($OL$7:$PC$7,$OL$18:$PC$18)-JY$12*INDEX($OF$1:$OK$19,18,MATCH(JY13,$OF$1:$OK$1,0))+JY9*SUMPRODUCT($OL$7:$PC$7,$OL$10:$PC$10)*SUMPRODUCT($OF$10:$OI$10,$OF$18:$OI$18)+SUMPRODUCT($OL$7:$PC$7,$OL$11:$PC$11)*SUMPRODUCT($OF$11:$OI$11,$OF$18:$OI$18),"")</f>
        <v/>
      </c>
      <c r="JZ18" s="19" t="str">
        <f t="array" ref="JZ18">IF(JZ7="1",JZ284-PRODUCT(JZ9,INDEX($OL$1:$PC$19,18,MATCH(JZ$2&amp;JZ$6,INDEX($OL$1:$PC$19,2,)&amp;INDEX($OL$1:$PC$19,6,),0)))+JZ9*SUMPRODUCT($OL$7:$PC$7,$OL$18:$PC$18)-JZ$12*INDEX($OF$1:$OK$19,18,MATCH(JZ13,$OF$1:$OK$1,0))+JZ9*SUMPRODUCT($OL$7:$PC$7,$OL$10:$PC$10)*SUMPRODUCT($OF$10:$OI$10,$OF$18:$OI$18)+SUMPRODUCT($OL$7:$PC$7,$OL$11:$PC$11)*SUMPRODUCT($OF$11:$OI$11,$OF$18:$OI$18),"")</f>
        <v/>
      </c>
      <c r="KA18" s="19" t="str">
        <f t="array" ref="KA18">IF(KA7="1",KA284-PRODUCT(KA9,INDEX($OL$1:$PC$19,18,MATCH(KA$2&amp;KA$6,INDEX($OL$1:$PC$19,2,)&amp;INDEX($OL$1:$PC$19,6,),0)))+KA9*SUMPRODUCT($OL$7:$PC$7,$OL$18:$PC$18)-KA$12*INDEX($OF$1:$OK$19,18,MATCH(KA13,$OF$1:$OK$1,0))+KA9*SUMPRODUCT($OL$7:$PC$7,$OL$10:$PC$10)*SUMPRODUCT($OF$10:$OI$10,$OF$18:$OI$18)+SUMPRODUCT($OL$7:$PC$7,$OL$11:$PC$11)*SUMPRODUCT($OF$11:$OI$11,$OF$18:$OI$18),"")</f>
        <v/>
      </c>
      <c r="KB18" s="19" t="str">
        <f t="array" ref="KB18">IF(KB7="1",KB284-PRODUCT(KB9,INDEX($OL$1:$PC$19,18,MATCH(KB$2&amp;KB$6,INDEX($OL$1:$PC$19,2,)&amp;INDEX($OL$1:$PC$19,6,),0)))+KB9*SUMPRODUCT($OL$7:$PC$7,$OL$18:$PC$18)-KB$12*INDEX($OF$1:$OK$19,18,MATCH(KB13,$OF$1:$OK$1,0))+KB9*SUMPRODUCT($OL$7:$PC$7,$OL$10:$PC$10)*SUMPRODUCT($OF$10:$OI$10,$OF$18:$OI$18)+SUMPRODUCT($OL$7:$PC$7,$OL$11:$PC$11)*SUMPRODUCT($OF$11:$OI$11,$OF$18:$OI$18),"")</f>
        <v/>
      </c>
      <c r="KC18" s="19" t="str">
        <f t="array" ref="KC18">IF(KC7="1",KC284-PRODUCT(KC9,INDEX($OL$1:$PC$19,18,MATCH(KC$2&amp;KC$6,INDEX($OL$1:$PC$19,2,)&amp;INDEX($OL$1:$PC$19,6,),0)))+KC9*SUMPRODUCT($OL$7:$PC$7,$OL$18:$PC$18)-KC$12*INDEX($OF$1:$OK$19,18,MATCH(KC13,$OF$1:$OK$1,0))+KC9*SUMPRODUCT($OL$7:$PC$7,$OL$10:$PC$10)*SUMPRODUCT($OF$10:$OI$10,$OF$18:$OI$18)+SUMPRODUCT($OL$7:$PC$7,$OL$11:$PC$11)*SUMPRODUCT($OF$11:$OI$11,$OF$18:$OI$18),"")</f>
        <v/>
      </c>
      <c r="KD18" s="19" t="str">
        <f t="array" ref="KD18">IF(KD7="1",KD284-PRODUCT(KD9,INDEX($OL$1:$PC$19,18,MATCH(KD$2&amp;KD$6,INDEX($OL$1:$PC$19,2,)&amp;INDEX($OL$1:$PC$19,6,),0)))+KD9*SUMPRODUCT($OL$7:$PC$7,$OL$18:$PC$18)-KD$12*INDEX($OF$1:$OK$19,18,MATCH(KD13,$OF$1:$OK$1,0))+KD9*SUMPRODUCT($OL$7:$PC$7,$OL$10:$PC$10)*SUMPRODUCT($OF$10:$OI$10,$OF$18:$OI$18)+SUMPRODUCT($OL$7:$PC$7,$OL$11:$PC$11)*SUMPRODUCT($OF$11:$OI$11,$OF$18:$OI$18),"")</f>
        <v/>
      </c>
      <c r="KE18" s="19" t="str">
        <f t="array" ref="KE18">IF(KE7="1",KE284-PRODUCT(KE9,INDEX($OL$1:$PC$19,18,MATCH(KE$2&amp;KE$6,INDEX($OL$1:$PC$19,2,)&amp;INDEX($OL$1:$PC$19,6,),0)))+KE9*SUMPRODUCT($OL$7:$PC$7,$OL$18:$PC$18)-KE$12*INDEX($OF$1:$OK$19,18,MATCH(KE13,$OF$1:$OK$1,0))+KE9*SUMPRODUCT($OL$7:$PC$7,$OL$10:$PC$10)*SUMPRODUCT($OF$10:$OI$10,$OF$18:$OI$18)+SUMPRODUCT($OL$7:$PC$7,$OL$11:$PC$11)*SUMPRODUCT($OF$11:$OI$11,$OF$18:$OI$18),"")</f>
        <v/>
      </c>
      <c r="KF18" s="19" t="str">
        <f t="array" ref="KF18">IF(KF7="1",KF284-PRODUCT(KF9,INDEX($OL$1:$PC$19,18,MATCH(KF$2&amp;KF$6,INDEX($OL$1:$PC$19,2,)&amp;INDEX($OL$1:$PC$19,6,),0)))+KF9*SUMPRODUCT($OL$7:$PC$7,$OL$18:$PC$18)-KF$12*INDEX($OF$1:$OK$19,18,MATCH(KF13,$OF$1:$OK$1,0))+KF9*SUMPRODUCT($OL$7:$PC$7,$OL$10:$PC$10)*SUMPRODUCT($OF$10:$OI$10,$OF$18:$OI$18)+SUMPRODUCT($OL$7:$PC$7,$OL$11:$PC$11)*SUMPRODUCT($OF$11:$OI$11,$OF$18:$OI$18),"")</f>
        <v/>
      </c>
      <c r="KG18" s="19" t="str">
        <f t="array" ref="KG18">IF(KG7="1",KG284-PRODUCT(KG9,INDEX($OL$1:$PC$19,18,MATCH(KG$2&amp;KG$6,INDEX($OL$1:$PC$19,2,)&amp;INDEX($OL$1:$PC$19,6,),0)))+KG9*SUMPRODUCT($OL$7:$PC$7,$OL$18:$PC$18)-KG$12*INDEX($OF$1:$OK$19,18,MATCH(KG13,$OF$1:$OK$1,0))+KG9*SUMPRODUCT($OL$7:$PC$7,$OL$10:$PC$10)*SUMPRODUCT($OF$10:$OI$10,$OF$18:$OI$18)+SUMPRODUCT($OL$7:$PC$7,$OL$11:$PC$11)*SUMPRODUCT($OF$11:$OI$11,$OF$18:$OI$18),"")</f>
        <v/>
      </c>
      <c r="KH18" s="19" t="str">
        <f t="array" ref="KH18">IF(KH7="1",KH284-PRODUCT(KH9,INDEX($OL$1:$PC$19,18,MATCH(KH$2&amp;KH$6,INDEX($OL$1:$PC$19,2,)&amp;INDEX($OL$1:$PC$19,6,),0)))+KH9*SUMPRODUCT($OL$7:$PC$7,$OL$18:$PC$18)-KH$12*INDEX($OF$1:$OK$19,18,MATCH(KH13,$OF$1:$OK$1,0))+KH9*SUMPRODUCT($OL$7:$PC$7,$OL$10:$PC$10)*SUMPRODUCT($OF$10:$OI$10,$OF$18:$OI$18)+SUMPRODUCT($OL$7:$PC$7,$OL$11:$PC$11)*SUMPRODUCT($OF$11:$OI$11,$OF$18:$OI$18),"")</f>
        <v/>
      </c>
      <c r="KI18" s="19" t="str">
        <f t="array" ref="KI18">IF(KI7="1",KI284-PRODUCT(KI9,INDEX($OL$1:$PC$19,18,MATCH(KI$2&amp;KI$6,INDEX($OL$1:$PC$19,2,)&amp;INDEX($OL$1:$PC$19,6,),0)))+KI9*SUMPRODUCT($OL$7:$PC$7,$OL$18:$PC$18)-KI$12*INDEX($OF$1:$OK$19,18,MATCH(KI13,$OF$1:$OK$1,0))+KI9*SUMPRODUCT($OL$7:$PC$7,$OL$10:$PC$10)*SUMPRODUCT($OF$10:$OI$10,$OF$18:$OI$18)+SUMPRODUCT($OL$7:$PC$7,$OL$11:$PC$11)*SUMPRODUCT($OF$11:$OI$11,$OF$18:$OI$18),"")</f>
        <v/>
      </c>
      <c r="KJ18" s="19" t="str">
        <f t="array" ref="KJ18">IF(KJ7="1",KJ284-PRODUCT(KJ9,INDEX($OL$1:$PC$19,18,MATCH(KJ$2&amp;KJ$6,INDEX($OL$1:$PC$19,2,)&amp;INDEX($OL$1:$PC$19,6,),0)))+KJ9*SUMPRODUCT($OL$7:$PC$7,$OL$18:$PC$18)-KJ$12*INDEX($OF$1:$OK$19,18,MATCH(KJ13,$OF$1:$OK$1,0))+KJ9*SUMPRODUCT($OL$7:$PC$7,$OL$10:$PC$10)*SUMPRODUCT($OF$10:$OI$10,$OF$18:$OI$18)+SUMPRODUCT($OL$7:$PC$7,$OL$11:$PC$11)*SUMPRODUCT($OF$11:$OI$11,$OF$18:$OI$18),"")</f>
        <v/>
      </c>
      <c r="KK18" s="19" t="str">
        <f t="array" ref="KK18">IF(KK7="1",KK284-PRODUCT(KK9,INDEX($OL$1:$PC$19,18,MATCH(KK$2&amp;KK$6,INDEX($OL$1:$PC$19,2,)&amp;INDEX($OL$1:$PC$19,6,),0)))+KK9*SUMPRODUCT($OL$7:$PC$7,$OL$18:$PC$18)-KK$12*INDEX($OF$1:$OK$19,18,MATCH(KK13,$OF$1:$OK$1,0))+KK9*SUMPRODUCT($OL$7:$PC$7,$OL$10:$PC$10)*SUMPRODUCT($OF$10:$OI$10,$OF$18:$OI$18)+SUMPRODUCT($OL$7:$PC$7,$OL$11:$PC$11)*SUMPRODUCT($OF$11:$OI$11,$OF$18:$OI$18),"")</f>
        <v/>
      </c>
      <c r="KL18" s="19" t="str">
        <f t="array" ref="KL18">IF(KL7="1",KL284-PRODUCT(KL9,INDEX($OL$1:$PC$19,18,MATCH(KL$2&amp;KL$6,INDEX($OL$1:$PC$19,2,)&amp;INDEX($OL$1:$PC$19,6,),0)))+KL9*SUMPRODUCT($OL$7:$PC$7,$OL$18:$PC$18)-KL$12*INDEX($OF$1:$OK$19,18,MATCH(KL13,$OF$1:$OK$1,0))+KL9*SUMPRODUCT($OL$7:$PC$7,$OL$10:$PC$10)*SUMPRODUCT($OF$10:$OI$10,$OF$18:$OI$18)+SUMPRODUCT($OL$7:$PC$7,$OL$11:$PC$11)*SUMPRODUCT($OF$11:$OI$11,$OF$18:$OI$18),"")</f>
        <v/>
      </c>
      <c r="KM18" s="19" t="str">
        <f t="array" ref="KM18">IF(KM7="1",KM284-PRODUCT(KM9,INDEX($OL$1:$PC$19,18,MATCH(KM$2&amp;KM$6,INDEX($OL$1:$PC$19,2,)&amp;INDEX($OL$1:$PC$19,6,),0)))+KM9*SUMPRODUCT($OL$7:$PC$7,$OL$18:$PC$18)-KM$12*INDEX($OF$1:$OK$19,18,MATCH(KM13,$OF$1:$OK$1,0))+KM9*SUMPRODUCT($OL$7:$PC$7,$OL$10:$PC$10)*SUMPRODUCT($OF$10:$OI$10,$OF$18:$OI$18)+SUMPRODUCT($OL$7:$PC$7,$OL$11:$PC$11)*SUMPRODUCT($OF$11:$OI$11,$OF$18:$OI$18),"")</f>
        <v/>
      </c>
      <c r="KN18" s="19" t="str">
        <f t="array" ref="KN18">IF(KN7="1",KN284-PRODUCT(KN9,INDEX($OL$1:$PC$19,18,MATCH(KN$2&amp;KN$6,INDEX($OL$1:$PC$19,2,)&amp;INDEX($OL$1:$PC$19,6,),0)))+KN9*SUMPRODUCT($OL$7:$PC$7,$OL$18:$PC$18)-KN$12*INDEX($OF$1:$OK$19,18,MATCH(KN13,$OF$1:$OK$1,0))+KN9*SUMPRODUCT($OL$7:$PC$7,$OL$10:$PC$10)*SUMPRODUCT($OF$10:$OI$10,$OF$18:$OI$18)+SUMPRODUCT($OL$7:$PC$7,$OL$11:$PC$11)*SUMPRODUCT($OF$11:$OI$11,$OF$18:$OI$18),"")</f>
        <v/>
      </c>
      <c r="KO18" s="19" t="str">
        <f t="array" ref="KO18">IF(KO7="1",KO284-PRODUCT(KO9,INDEX($OL$1:$PC$19,18,MATCH(KO$2&amp;KO$6,INDEX($OL$1:$PC$19,2,)&amp;INDEX($OL$1:$PC$19,6,),0)))+KO9*SUMPRODUCT($OL$7:$PC$7,$OL$18:$PC$18)-KO$12*INDEX($OF$1:$OK$19,18,MATCH(KO13,$OF$1:$OK$1,0))+KO9*SUMPRODUCT($OL$7:$PC$7,$OL$10:$PC$10)*SUMPRODUCT($OF$10:$OI$10,$OF$18:$OI$18)+SUMPRODUCT($OL$7:$PC$7,$OL$11:$PC$11)*SUMPRODUCT($OF$11:$OI$11,$OF$18:$OI$18),"")</f>
        <v/>
      </c>
      <c r="KP18" s="19" t="str">
        <f t="array" ref="KP18">IF(KP7="1",KP284-PRODUCT(KP9,INDEX($OL$1:$PC$19,18,MATCH(KP$2&amp;KP$6,INDEX($OL$1:$PC$19,2,)&amp;INDEX($OL$1:$PC$19,6,),0)))+KP9*SUMPRODUCT($OL$7:$PC$7,$OL$18:$PC$18)-KP$12*INDEX($OF$1:$OK$19,18,MATCH(KP13,$OF$1:$OK$1,0))+KP9*SUMPRODUCT($OL$7:$PC$7,$OL$10:$PC$10)*SUMPRODUCT($OF$10:$OI$10,$OF$18:$OI$18)+SUMPRODUCT($OL$7:$PC$7,$OL$11:$PC$11)*SUMPRODUCT($OF$11:$OI$11,$OF$18:$OI$18),"")</f>
        <v/>
      </c>
      <c r="KQ18" s="19" t="str">
        <f t="array" ref="KQ18">IF(KQ7="1",KQ284-PRODUCT(KQ9,INDEX($OL$1:$PC$19,18,MATCH(KQ$2&amp;KQ$6,INDEX($OL$1:$PC$19,2,)&amp;INDEX($OL$1:$PC$19,6,),0)))+KQ9*SUMPRODUCT($OL$7:$PC$7,$OL$18:$PC$18)-KQ$12*INDEX($OF$1:$OK$19,18,MATCH(KQ13,$OF$1:$OK$1,0))+KQ9*SUMPRODUCT($OL$7:$PC$7,$OL$10:$PC$10)*SUMPRODUCT($OF$10:$OI$10,$OF$18:$OI$18)+SUMPRODUCT($OL$7:$PC$7,$OL$11:$PC$11)*SUMPRODUCT($OF$11:$OI$11,$OF$18:$OI$18),"")</f>
        <v/>
      </c>
      <c r="KR18" s="19" t="str">
        <f t="array" ref="KR18">IF(KR7="1",KR284-PRODUCT(KR9,INDEX($OL$1:$PC$19,18,MATCH(KR$2&amp;KR$6,INDEX($OL$1:$PC$19,2,)&amp;INDEX($OL$1:$PC$19,6,),0)))+KR9*SUMPRODUCT($OL$7:$PC$7,$OL$18:$PC$18)-KR$12*INDEX($OF$1:$OK$19,18,MATCH(KR13,$OF$1:$OK$1,0))+KR9*SUMPRODUCT($OL$7:$PC$7,$OL$10:$PC$10)*SUMPRODUCT($OF$10:$OI$10,$OF$18:$OI$18)+SUMPRODUCT($OL$7:$PC$7,$OL$11:$PC$11)*SUMPRODUCT($OF$11:$OI$11,$OF$18:$OI$18),"")</f>
        <v/>
      </c>
      <c r="KS18" s="19" t="str">
        <f t="array" ref="KS18">IF(KS7="1",KS284-PRODUCT(KS9,INDEX($OL$1:$PC$19,18,MATCH(KS$2&amp;KS$6,INDEX($OL$1:$PC$19,2,)&amp;INDEX($OL$1:$PC$19,6,),0)))+KS9*SUMPRODUCT($OL$7:$PC$7,$OL$18:$PC$18)-KS$12*INDEX($OF$1:$OK$19,18,MATCH(KS13,$OF$1:$OK$1,0))+KS9*SUMPRODUCT($OL$7:$PC$7,$OL$10:$PC$10)*SUMPRODUCT($OF$10:$OI$10,$OF$18:$OI$18)+SUMPRODUCT($OL$7:$PC$7,$OL$11:$PC$11)*SUMPRODUCT($OF$11:$OI$11,$OF$18:$OI$18),"")</f>
        <v/>
      </c>
      <c r="KT18" s="19" t="str">
        <f t="array" ref="KT18">IF(KT7="1",KT284-PRODUCT(KT9,INDEX($OL$1:$PC$19,18,MATCH(KT$2&amp;KT$6,INDEX($OL$1:$PC$19,2,)&amp;INDEX($OL$1:$PC$19,6,),0)))+KT9*SUMPRODUCT($OL$7:$PC$7,$OL$18:$PC$18)-KT$12*INDEX($OF$1:$OK$19,18,MATCH(KT13,$OF$1:$OK$1,0))+KT9*SUMPRODUCT($OL$7:$PC$7,$OL$10:$PC$10)*SUMPRODUCT($OF$10:$OI$10,$OF$18:$OI$18)+SUMPRODUCT($OL$7:$PC$7,$OL$11:$PC$11)*SUMPRODUCT($OF$11:$OI$11,$OF$18:$OI$18),"")</f>
        <v/>
      </c>
      <c r="KU18" s="19" t="str">
        <f t="array" ref="KU18">IF(KU7="1",KU284-PRODUCT(KU9,INDEX($OL$1:$PC$19,18,MATCH(KU$2&amp;KU$6,INDEX($OL$1:$PC$19,2,)&amp;INDEX($OL$1:$PC$19,6,),0)))+KU9*SUMPRODUCT($OL$7:$PC$7,$OL$18:$PC$18)-KU$12*INDEX($OF$1:$OK$19,18,MATCH(KU13,$OF$1:$OK$1,0))+KU9*SUMPRODUCT($OL$7:$PC$7,$OL$10:$PC$10)*SUMPRODUCT($OF$10:$OI$10,$OF$18:$OI$18)+SUMPRODUCT($OL$7:$PC$7,$OL$11:$PC$11)*SUMPRODUCT($OF$11:$OI$11,$OF$18:$OI$18),"")</f>
        <v/>
      </c>
      <c r="KV18" s="19" t="str">
        <f t="array" ref="KV18">IF(KV7="1",KV284-PRODUCT(KV9,INDEX($OL$1:$PC$19,18,MATCH(KV$2&amp;KV$6,INDEX($OL$1:$PC$19,2,)&amp;INDEX($OL$1:$PC$19,6,),0)))+KV9*SUMPRODUCT($OL$7:$PC$7,$OL$18:$PC$18)-KV$12*INDEX($OF$1:$OK$19,18,MATCH(KV13,$OF$1:$OK$1,0))+KV9*SUMPRODUCT($OL$7:$PC$7,$OL$10:$PC$10)*SUMPRODUCT($OF$10:$OI$10,$OF$18:$OI$18)+SUMPRODUCT($OL$7:$PC$7,$OL$11:$PC$11)*SUMPRODUCT($OF$11:$OI$11,$OF$18:$OI$18),"")</f>
        <v/>
      </c>
      <c r="KW18" s="19" t="str">
        <f t="array" ref="KW18">IF(KW7="1",KW284-PRODUCT(KW9,INDEX($OL$1:$PC$19,18,MATCH(KW$2&amp;KW$6,INDEX($OL$1:$PC$19,2,)&amp;INDEX($OL$1:$PC$19,6,),0)))+KW9*SUMPRODUCT($OL$7:$PC$7,$OL$18:$PC$18)-KW$12*INDEX($OF$1:$OK$19,18,MATCH(KW13,$OF$1:$OK$1,0))+KW9*SUMPRODUCT($OL$7:$PC$7,$OL$10:$PC$10)*SUMPRODUCT($OF$10:$OI$10,$OF$18:$OI$18)+SUMPRODUCT($OL$7:$PC$7,$OL$11:$PC$11)*SUMPRODUCT($OF$11:$OI$11,$OF$18:$OI$18),"")</f>
        <v/>
      </c>
      <c r="KX18" s="19" t="str">
        <f t="array" ref="KX18">IF(KX7="1",KX284-PRODUCT(KX9,INDEX($OL$1:$PC$19,18,MATCH(KX$2&amp;KX$6,INDEX($OL$1:$PC$19,2,)&amp;INDEX($OL$1:$PC$19,6,),0)))+KX9*SUMPRODUCT($OL$7:$PC$7,$OL$18:$PC$18)-KX$12*INDEX($OF$1:$OK$19,18,MATCH(KX13,$OF$1:$OK$1,0))+KX9*SUMPRODUCT($OL$7:$PC$7,$OL$10:$PC$10)*SUMPRODUCT($OF$10:$OI$10,$OF$18:$OI$18)+SUMPRODUCT($OL$7:$PC$7,$OL$11:$PC$11)*SUMPRODUCT($OF$11:$OI$11,$OF$18:$OI$18),"")</f>
        <v/>
      </c>
      <c r="KY18" s="19" t="str">
        <f t="array" ref="KY18">IF(KY7="1",KY284-PRODUCT(KY9,INDEX($OL$1:$PC$19,18,MATCH(KY$2&amp;KY$6,INDEX($OL$1:$PC$19,2,)&amp;INDEX($OL$1:$PC$19,6,),0)))+KY9*SUMPRODUCT($OL$7:$PC$7,$OL$18:$PC$18)-KY$12*INDEX($OF$1:$OK$19,18,MATCH(KY13,$OF$1:$OK$1,0))+KY9*SUMPRODUCT($OL$7:$PC$7,$OL$10:$PC$10)*SUMPRODUCT($OF$10:$OI$10,$OF$18:$OI$18)+SUMPRODUCT($OL$7:$PC$7,$OL$11:$PC$11)*SUMPRODUCT($OF$11:$OI$11,$OF$18:$OI$18),"")</f>
        <v/>
      </c>
      <c r="KZ18" s="19" t="str">
        <f t="array" ref="KZ18">IF(KZ7="1",KZ284-PRODUCT(KZ9,INDEX($OL$1:$PC$19,18,MATCH(KZ$2&amp;KZ$6,INDEX($OL$1:$PC$19,2,)&amp;INDEX($OL$1:$PC$19,6,),0)))+KZ9*SUMPRODUCT($OL$7:$PC$7,$OL$18:$PC$18)-KZ$12*INDEX($OF$1:$OK$19,18,MATCH(KZ13,$OF$1:$OK$1,0))+KZ9*SUMPRODUCT($OL$7:$PC$7,$OL$10:$PC$10)*SUMPRODUCT($OF$10:$OI$10,$OF$18:$OI$18)+SUMPRODUCT($OL$7:$PC$7,$OL$11:$PC$11)*SUMPRODUCT($OF$11:$OI$11,$OF$18:$OI$18),"")</f>
        <v/>
      </c>
      <c r="LA18" s="19" t="str">
        <f t="array" ref="LA18">IF(LA7="1",LA284-PRODUCT(LA9,INDEX($OL$1:$PC$19,18,MATCH(LA$2&amp;LA$6,INDEX($OL$1:$PC$19,2,)&amp;INDEX($OL$1:$PC$19,6,),0)))+LA9*SUMPRODUCT($OL$7:$PC$7,$OL$18:$PC$18)-LA$12*INDEX($OF$1:$OK$19,18,MATCH(LA13,$OF$1:$OK$1,0))+LA9*SUMPRODUCT($OL$7:$PC$7,$OL$10:$PC$10)*SUMPRODUCT($OF$10:$OI$10,$OF$18:$OI$18)+SUMPRODUCT($OL$7:$PC$7,$OL$11:$PC$11)*SUMPRODUCT($OF$11:$OI$11,$OF$18:$OI$18),"")</f>
        <v/>
      </c>
      <c r="LB18" s="19" t="str">
        <f t="array" ref="LB18">IF(LB7="1",LB284-PRODUCT(LB9,INDEX($OL$1:$PC$19,18,MATCH(LB$2&amp;LB$6,INDEX($OL$1:$PC$19,2,)&amp;INDEX($OL$1:$PC$19,6,),0)))+LB9*SUMPRODUCT($OL$7:$PC$7,$OL$18:$PC$18)-LB$12*INDEX($OF$1:$OK$19,18,MATCH(LB13,$OF$1:$OK$1,0))+LB9*SUMPRODUCT($OL$7:$PC$7,$OL$10:$PC$10)*SUMPRODUCT($OF$10:$OI$10,$OF$18:$OI$18)+SUMPRODUCT($OL$7:$PC$7,$OL$11:$PC$11)*SUMPRODUCT($OF$11:$OI$11,$OF$18:$OI$18),"")</f>
        <v/>
      </c>
      <c r="LC18" s="19" t="str">
        <f t="array" ref="LC18">IF(LC7="1",LC284-PRODUCT(LC9,INDEX($OL$1:$PC$19,18,MATCH(LC$2&amp;LC$6,INDEX($OL$1:$PC$19,2,)&amp;INDEX($OL$1:$PC$19,6,),0)))+LC9*SUMPRODUCT($OL$7:$PC$7,$OL$18:$PC$18)-LC$12*INDEX($OF$1:$OK$19,18,MATCH(LC13,$OF$1:$OK$1,0))+LC9*SUMPRODUCT($OL$7:$PC$7,$OL$10:$PC$10)*SUMPRODUCT($OF$10:$OI$10,$OF$18:$OI$18)+SUMPRODUCT($OL$7:$PC$7,$OL$11:$PC$11)*SUMPRODUCT($OF$11:$OI$11,$OF$18:$OI$18),"")</f>
        <v/>
      </c>
      <c r="LD18" s="19" t="str">
        <f t="array" ref="LD18">IF(LD7="1",LD284-PRODUCT(LD9,INDEX($OL$1:$PC$19,18,MATCH(LD$2&amp;LD$6,INDEX($OL$1:$PC$19,2,)&amp;INDEX($OL$1:$PC$19,6,),0)))+LD9*SUMPRODUCT($OL$7:$PC$7,$OL$18:$PC$18)-LD$12*INDEX($OF$1:$OK$19,18,MATCH(LD13,$OF$1:$OK$1,0))+LD9*SUMPRODUCT($OL$7:$PC$7,$OL$10:$PC$10)*SUMPRODUCT($OF$10:$OI$10,$OF$18:$OI$18)+SUMPRODUCT($OL$7:$PC$7,$OL$11:$PC$11)*SUMPRODUCT($OF$11:$OI$11,$OF$18:$OI$18),"")</f>
        <v/>
      </c>
      <c r="LE18" s="19" t="str">
        <f t="array" ref="LE18">IF(LE7="1",LE284-PRODUCT(LE9,INDEX($OL$1:$PC$19,18,MATCH(LE$2&amp;LE$6,INDEX($OL$1:$PC$19,2,)&amp;INDEX($OL$1:$PC$19,6,),0)))+LE9*SUMPRODUCT($OL$7:$PC$7,$OL$18:$PC$18)-LE$12*INDEX($OF$1:$OK$19,18,MATCH(LE13,$OF$1:$OK$1,0))+LE9*SUMPRODUCT($OL$7:$PC$7,$OL$10:$PC$10)*SUMPRODUCT($OF$10:$OI$10,$OF$18:$OI$18)+SUMPRODUCT($OL$7:$PC$7,$OL$11:$PC$11)*SUMPRODUCT($OF$11:$OI$11,$OF$18:$OI$18),"")</f>
        <v/>
      </c>
      <c r="LF18" s="19" t="str">
        <f t="array" ref="LF18">IF(LF7="1",LF284-PRODUCT(LF9,INDEX($OL$1:$PC$19,18,MATCH(LF$2&amp;LF$6,INDEX($OL$1:$PC$19,2,)&amp;INDEX($OL$1:$PC$19,6,),0)))+LF9*SUMPRODUCT($OL$7:$PC$7,$OL$18:$PC$18)-LF$12*INDEX($OF$1:$OK$19,18,MATCH(LF13,$OF$1:$OK$1,0))+LF9*SUMPRODUCT($OL$7:$PC$7,$OL$10:$PC$10)*SUMPRODUCT($OF$10:$OI$10,$OF$18:$OI$18)+SUMPRODUCT($OL$7:$PC$7,$OL$11:$PC$11)*SUMPRODUCT($OF$11:$OI$11,$OF$18:$OI$18),"")</f>
        <v/>
      </c>
      <c r="LG18" s="19" t="str">
        <f t="array" ref="LG18">IF(LG7="1",LG284-PRODUCT(LG9,INDEX($OL$1:$PC$19,18,MATCH(LG$2&amp;LG$6,INDEX($OL$1:$PC$19,2,)&amp;INDEX($OL$1:$PC$19,6,),0)))+LG9*SUMPRODUCT($OL$7:$PC$7,$OL$18:$PC$18)-LG$12*INDEX($OF$1:$OK$19,18,MATCH(LG13,$OF$1:$OK$1,0))+LG9*SUMPRODUCT($OL$7:$PC$7,$OL$10:$PC$10)*SUMPRODUCT($OF$10:$OI$10,$OF$18:$OI$18)+SUMPRODUCT($OL$7:$PC$7,$OL$11:$PC$11)*SUMPRODUCT($OF$11:$OI$11,$OF$18:$OI$18),"")</f>
        <v/>
      </c>
      <c r="LH18" s="19" t="str">
        <f t="array" ref="LH18">IF(LH7="1",LH284-PRODUCT(LH9,INDEX($OL$1:$PC$19,18,MATCH(LH$2&amp;LH$6,INDEX($OL$1:$PC$19,2,)&amp;INDEX($OL$1:$PC$19,6,),0)))+LH9*SUMPRODUCT($OL$7:$PC$7,$OL$18:$PC$18)-LH$12*INDEX($OF$1:$OK$19,18,MATCH(LH13,$OF$1:$OK$1,0))+LH9*SUMPRODUCT($OL$7:$PC$7,$OL$10:$PC$10)*SUMPRODUCT($OF$10:$OI$10,$OF$18:$OI$18)+SUMPRODUCT($OL$7:$PC$7,$OL$11:$PC$11)*SUMPRODUCT($OF$11:$OI$11,$OF$18:$OI$18),"")</f>
        <v/>
      </c>
      <c r="LI18" s="19">
        <f t="array" ref="LI18">IF(LI7="1",LI284-PRODUCT(LI9,INDEX($OL$1:$PC$19,18,MATCH(LI$2&amp;LI$6,INDEX($OL$1:$PC$19,2,)&amp;INDEX($OL$1:$PC$19,6,),0)))+LI9*SUMPRODUCT($OL$7:$PC$7,$OL$18:$PC$18)-LI$12*INDEX($OF$1:$OK$19,18,MATCH(LI13,$OF$1:$OK$1,0))+LI9*SUMPRODUCT($OL$7:$PC$7,$OL$10:$PC$10)*SUMPRODUCT($OF$10:$OI$10,$OF$18:$OI$18)+SUMPRODUCT($OL$7:$PC$7,$OL$11:$PC$11)*SUMPRODUCT($OF$11:$OI$11,$OF$18:$OI$18),"")</f>
        <v>386.37475663939995</v>
      </c>
      <c r="LJ18" s="19" t="str">
        <f t="array" ref="LJ18">IF(LJ7="1",LJ284-PRODUCT(LJ9,INDEX($OL$1:$PC$19,18,MATCH(LJ$2&amp;LJ$6,INDEX($OL$1:$PC$19,2,)&amp;INDEX($OL$1:$PC$19,6,),0)))+LJ9*SUMPRODUCT($OL$7:$PC$7,$OL$18:$PC$18)-LJ$12*INDEX($OF$1:$OK$19,18,MATCH(LJ13,$OF$1:$OK$1,0))+LJ9*SUMPRODUCT($OL$7:$PC$7,$OL$10:$PC$10)*SUMPRODUCT($OF$10:$OI$10,$OF$18:$OI$18)+SUMPRODUCT($OL$7:$PC$7,$OL$11:$PC$11)*SUMPRODUCT($OF$11:$OI$11,$OF$18:$OI$18),"")</f>
        <v/>
      </c>
      <c r="LK18" s="19" t="str">
        <f t="array" ref="LK18">IF(LK7="1",LK284-PRODUCT(LK9,INDEX($OL$1:$PC$19,18,MATCH(LK$2&amp;LK$6,INDEX($OL$1:$PC$19,2,)&amp;INDEX($OL$1:$PC$19,6,),0)))+LK9*SUMPRODUCT($OL$7:$PC$7,$OL$18:$PC$18)-LK$12*INDEX($OF$1:$OK$19,18,MATCH(LK13,$OF$1:$OK$1,0))+LK9*SUMPRODUCT($OL$7:$PC$7,$OL$10:$PC$10)*SUMPRODUCT($OF$10:$OI$10,$OF$18:$OI$18)+SUMPRODUCT($OL$7:$PC$7,$OL$11:$PC$11)*SUMPRODUCT($OF$11:$OI$11,$OF$18:$OI$18),"")</f>
        <v/>
      </c>
      <c r="LL18" s="19" t="str">
        <f t="array" ref="LL18">IF(LL7="1",LL284-PRODUCT(LL9,INDEX($OL$1:$PC$19,18,MATCH(LL$2&amp;LL$6,INDEX($OL$1:$PC$19,2,)&amp;INDEX($OL$1:$PC$19,6,),0)))+LL9*SUMPRODUCT($OL$7:$PC$7,$OL$18:$PC$18)-LL$12*INDEX($OF$1:$OK$19,18,MATCH(LL13,$OF$1:$OK$1,0))+LL9*SUMPRODUCT($OL$7:$PC$7,$OL$10:$PC$10)*SUMPRODUCT($OF$10:$OI$10,$OF$18:$OI$18)+SUMPRODUCT($OL$7:$PC$7,$OL$11:$PC$11)*SUMPRODUCT($OF$11:$OI$11,$OF$18:$OI$18),"")</f>
        <v/>
      </c>
      <c r="LM18" s="19" t="str">
        <f t="array" ref="LM18">IF(LM7="1",LM284-PRODUCT(LM9,INDEX($OL$1:$PC$19,18,MATCH(LM$2&amp;LM$6,INDEX($OL$1:$PC$19,2,)&amp;INDEX($OL$1:$PC$19,6,),0)))+LM9*SUMPRODUCT($OL$7:$PC$7,$OL$18:$PC$18)-LM$12*INDEX($OF$1:$OK$19,18,MATCH(LM13,$OF$1:$OK$1,0))+LM9*SUMPRODUCT($OL$7:$PC$7,$OL$10:$PC$10)*SUMPRODUCT($OF$10:$OI$10,$OF$18:$OI$18)+SUMPRODUCT($OL$7:$PC$7,$OL$11:$PC$11)*SUMPRODUCT($OF$11:$OI$11,$OF$18:$OI$18),"")</f>
        <v/>
      </c>
      <c r="LN18" s="19" t="str">
        <f t="array" ref="LN18">IF(LN7="1",LN284-PRODUCT(LN9,INDEX($OL$1:$PC$19,18,MATCH(LN$2&amp;LN$6,INDEX($OL$1:$PC$19,2,)&amp;INDEX($OL$1:$PC$19,6,),0)))+LN9*SUMPRODUCT($OL$7:$PC$7,$OL$18:$PC$18)-LN$12*INDEX($OF$1:$OK$19,18,MATCH(LN13,$OF$1:$OK$1,0))+LN9*SUMPRODUCT($OL$7:$PC$7,$OL$10:$PC$10)*SUMPRODUCT($OF$10:$OI$10,$OF$18:$OI$18)+SUMPRODUCT($OL$7:$PC$7,$OL$11:$PC$11)*SUMPRODUCT($OF$11:$OI$11,$OF$18:$OI$18),"")</f>
        <v/>
      </c>
      <c r="LO18" s="19" t="str">
        <f t="array" ref="LO18">IF(LO7="1",LO284-PRODUCT(LO9,INDEX($OL$1:$PC$19,18,MATCH(LO$2&amp;LO$6,INDEX($OL$1:$PC$19,2,)&amp;INDEX($OL$1:$PC$19,6,),0)))+LO9*SUMPRODUCT($OL$7:$PC$7,$OL$18:$PC$18)-LO$12*INDEX($OF$1:$OK$19,18,MATCH(LO13,$OF$1:$OK$1,0))+LO9*SUMPRODUCT($OL$7:$PC$7,$OL$10:$PC$10)*SUMPRODUCT($OF$10:$OI$10,$OF$18:$OI$18)+SUMPRODUCT($OL$7:$PC$7,$OL$11:$PC$11)*SUMPRODUCT($OF$11:$OI$11,$OF$18:$OI$18),"")</f>
        <v/>
      </c>
      <c r="LP18" s="19" t="str">
        <f t="array" ref="LP18">IF(LP7="1",LP284-PRODUCT(LP9,INDEX($OL$1:$PC$19,18,MATCH(LP$2&amp;LP$6,INDEX($OL$1:$PC$19,2,)&amp;INDEX($OL$1:$PC$19,6,),0)))+LP9*SUMPRODUCT($OL$7:$PC$7,$OL$18:$PC$18)-LP$12*INDEX($OF$1:$OK$19,18,MATCH(LP13,$OF$1:$OK$1,0))+LP9*SUMPRODUCT($OL$7:$PC$7,$OL$10:$PC$10)*SUMPRODUCT($OF$10:$OI$10,$OF$18:$OI$18)+SUMPRODUCT($OL$7:$PC$7,$OL$11:$PC$11)*SUMPRODUCT($OF$11:$OI$11,$OF$18:$OI$18),"")</f>
        <v/>
      </c>
      <c r="LQ18" s="19" t="str">
        <f t="array" ref="LQ18">IF(LQ7="1",LQ284-PRODUCT(LQ9,INDEX($OL$1:$PC$19,18,MATCH(LQ$2&amp;LQ$6,INDEX($OL$1:$PC$19,2,)&amp;INDEX($OL$1:$PC$19,6,),0)))+LQ9*SUMPRODUCT($OL$7:$PC$7,$OL$18:$PC$18)-LQ$12*INDEX($OF$1:$OK$19,18,MATCH(LQ13,$OF$1:$OK$1,0))+LQ9*SUMPRODUCT($OL$7:$PC$7,$OL$10:$PC$10)*SUMPRODUCT($OF$10:$OI$10,$OF$18:$OI$18)+SUMPRODUCT($OL$7:$PC$7,$OL$11:$PC$11)*SUMPRODUCT($OF$11:$OI$11,$OF$18:$OI$18),"")</f>
        <v/>
      </c>
      <c r="LR18" s="19" t="str">
        <f t="array" ref="LR18">IF(LR7="1",LR284-PRODUCT(LR9,INDEX($OL$1:$PC$19,18,MATCH(LR$2&amp;LR$6,INDEX($OL$1:$PC$19,2,)&amp;INDEX($OL$1:$PC$19,6,),0)))+LR9*SUMPRODUCT($OL$7:$PC$7,$OL$18:$PC$18)-LR$12*INDEX($OF$1:$OK$19,18,MATCH(LR13,$OF$1:$OK$1,0))+LR9*SUMPRODUCT($OL$7:$PC$7,$OL$10:$PC$10)*SUMPRODUCT($OF$10:$OI$10,$OF$18:$OI$18)+SUMPRODUCT($OL$7:$PC$7,$OL$11:$PC$11)*SUMPRODUCT($OF$11:$OI$11,$OF$18:$OI$18),"")</f>
        <v/>
      </c>
      <c r="LS18" s="19" t="str">
        <f t="array" ref="LS18">IF(LS7="1",LS284-PRODUCT(LS$9,INDEX($OL$1:$PC$19,18,MATCH(LS$2&amp;LS$6,INDEX($OL$1:$PC$19,2,)&amp;INDEX($OL$1:$PC$19,6,),0)))+LS9*SUMPRODUCT($OL$7:$PC$7,$OL$18:$PC$18),"")</f>
        <v/>
      </c>
      <c r="LT18" s="19" t="str">
        <f t="array" ref="LT18">IF(LT7="1",LT284-PRODUCT(LT$9,INDEX($OL$1:$PC$19,18,MATCH(LT$2&amp;LT$6,INDEX($OL$1:$PC$19,2,)&amp;INDEX($OL$1:$PC$19,6,),0)))+LT9*SUMPRODUCT($OL$7:$PC$7,$OL$18:$PC$18),"")</f>
        <v/>
      </c>
      <c r="LU18" s="19" t="str">
        <f t="array" ref="LU18">IF(LU7="1",LU284+LU11*SUMPRODUCT($OF$11:$OI$11,$OF$18:$OI$18),"")</f>
        <v/>
      </c>
      <c r="LV18" s="19" t="str">
        <f t="array" ref="LV18">IF(LV7="1",LV284+LV11*SUMPRODUCT($OF$11:$OI$11,$OF$18:$OI$18),"")</f>
        <v/>
      </c>
      <c r="LW18" s="19" t="str">
        <f t="array" ref="LW18">IF(LW7="1",LW284+LW11*SUMPRODUCT($OF$11:$OI$11,$OF$18:$OI$18),"")</f>
        <v/>
      </c>
      <c r="LX18" s="19" t="str">
        <f t="array" ref="LX18">IF(LX7="1",LX284+LX11*SUMPRODUCT($OF$11:$OI$11,$OF$18:$OI$18),"")</f>
        <v/>
      </c>
      <c r="LY18" s="19" t="str">
        <f t="array" ref="LY18">IF(LY7="1",LY284+LY11*SUMPRODUCT($OF$11:$OI$11,$OF$18:$OI$18),"")</f>
        <v/>
      </c>
      <c r="LZ18" s="19" t="str">
        <f t="array" ref="LZ18">IF(LZ7="1",LZ284+LZ11*SUMPRODUCT($OF$11:$OI$11,$OF$18:$OI$18),"")</f>
        <v/>
      </c>
      <c r="MA18" s="19" t="str">
        <f t="array" ref="MA18">IF(MA7="1",MA284+MA11*SUMPRODUCT($OF$11:$OI$11,$OF$18:$OI$18),"")</f>
        <v/>
      </c>
      <c r="MB18" s="19" t="str">
        <f t="array" ref="MB18">IF(MB7="1",MB284+MB11*SUMPRODUCT($OF$11:$OI$11,$OF$18:$OI$18),"")</f>
        <v/>
      </c>
      <c r="MC18" s="19" t="str">
        <f t="array" ref="MC18">IF(MC7="1",MC284+MC11*SUMPRODUCT($OF$11:$OI$11,$OF$18:$OI$18),"")</f>
        <v/>
      </c>
      <c r="MD18" s="19" t="str">
        <f t="array" ref="MD18">IF(MD7="1",MD284-PRODUCT(MD$9,INDEX($OL$1:$PC$19,18,MATCH(MD$2&amp;MD$6,INDEX($OL$1:$PC$19,2,)&amp;INDEX($OL$1:$PC$19,6,),0)))+MD9*SUMPRODUCT($OL$7:$PC$7,$OL$18:$PC$18),"")</f>
        <v/>
      </c>
      <c r="ME18" s="19" t="str">
        <f t="array" ref="ME18">IF(ME7="1",ME284-PRODUCT(ME$9,INDEX($OL$1:$PC$19,18,MATCH(ME$2&amp;ME$6,INDEX($OL$1:$PC$19,2,)&amp;INDEX($OL$1:$PC$19,6,),0)))+ME9*SUMPRODUCT($OL$7:$PC$7,$OL$18:$PC$18),"")</f>
        <v/>
      </c>
      <c r="MF18" s="19" t="str">
        <f t="array" ref="MF18">IF(MF7="1",MF284-PRODUCT(MF9,INDEX($OL$1:$PC$19,18,MATCH(MF$2&amp;MF$6,INDEX($OL$1:$PC$19,2,)&amp;INDEX($OL$1:$PC$19,6,),0)))+MF9*SUMPRODUCT($OL$7:$PC$7,$OL$18:$PC$18)-MF$12*INDEX($OF$1:$OK$19,18,MATCH(MF13,$OF$1:$OK$1,0))+MF9*SUMPRODUCT($OL$7:$PC$7,$OL$10:$PC$10)*SUMPRODUCT($OF$10:$OI$10,$OF$18:$OI$18)+SUMPRODUCT($OL$7:$PC$7,$OL$11:$PC$11)*SUMPRODUCT($OF$11:$OI$11,$OF$18:$OI$18),"")</f>
        <v/>
      </c>
      <c r="MG18" s="19" t="str">
        <f t="array" ref="MG18">IF(MG7="1",MG284-PRODUCT(MG9,INDEX($OL$1:$PC$19,18,MATCH(MG$2&amp;MG$6,INDEX($OL$1:$PC$19,2,)&amp;INDEX($OL$1:$PC$19,6,),0)))+MG9*SUMPRODUCT($OL$7:$PC$7,$OL$18:$PC$18)-MG$12*INDEX($OF$1:$OK$19,18,MATCH(MG13,$OF$1:$OK$1,0))+MG9*SUMPRODUCT($OL$7:$PC$7,$OL$10:$PC$10)*SUMPRODUCT($OF$10:$OI$10,$OF$18:$OI$18)+SUMPRODUCT($OL$7:$PC$7,$OL$11:$PC$11)*SUMPRODUCT($OF$11:$OI$11,$OF$18:$OI$18),"")</f>
        <v/>
      </c>
      <c r="MH18" s="19" t="str">
        <f t="array" ref="MH18">IF(MH7="1",MH284-PRODUCT(MH9,INDEX($OL$1:$PC$19,18,MATCH(MH$2&amp;MH$6,INDEX($OL$1:$PC$19,2,)&amp;INDEX($OL$1:$PC$19,6,),0)))+MH9*SUMPRODUCT($OL$7:$PC$7,$OL$18:$PC$18)-MH$12*INDEX($OF$1:$OK$19,18,MATCH(MH13,$OF$1:$OK$1,0))+MH9*SUMPRODUCT($OL$7:$PC$7,$OL$10:$PC$10)*SUMPRODUCT($OF$10:$OI$10,$OF$18:$OI$18)+SUMPRODUCT($OL$7:$PC$7,$OL$11:$PC$11)*SUMPRODUCT($OF$11:$OI$11,$OF$18:$OI$18),"")</f>
        <v/>
      </c>
      <c r="MI18" s="19" t="str">
        <f t="array" ref="MI18">IF(MI7="1",MI284-PRODUCT(MI9,INDEX($OL$1:$PC$19,18,MATCH(MI$2&amp;MI$6,INDEX($OL$1:$PC$19,2,)&amp;INDEX($OL$1:$PC$19,6,),0)))+MI9*SUMPRODUCT($OL$7:$PC$7,$OL$18:$PC$18)-MI$12*INDEX($OF$1:$OK$19,18,MATCH(MI13,$OF$1:$OK$1,0))+MI9*SUMPRODUCT($OL$7:$PC$7,$OL$10:$PC$10)*SUMPRODUCT($OF$10:$OI$10,$OF$18:$OI$18)+SUMPRODUCT($OL$7:$PC$7,$OL$11:$PC$11)*SUMPRODUCT($OF$11:$OI$11,$OF$18:$OI$18),"")</f>
        <v/>
      </c>
      <c r="MJ18" s="19" t="str">
        <f t="array" ref="MJ18">IF(MJ7="1",MJ284-PRODUCT(MJ9,INDEX($OL$1:$PC$19,18,MATCH(MJ$2&amp;MJ$6,INDEX($OL$1:$PC$19,2,)&amp;INDEX($OL$1:$PC$19,6,),0)))+MJ9*SUMPRODUCT($OL$7:$PC$7,$OL$18:$PC$18)-MJ$12*INDEX($OF$1:$OK$19,18,MATCH(MJ13,$OF$1:$OK$1,0))+MJ9*SUMPRODUCT($OL$7:$PC$7,$OL$10:$PC$10)*SUMPRODUCT($OF$10:$OI$10,$OF$18:$OI$18)+SUMPRODUCT($OL$7:$PC$7,$OL$11:$PC$11)*SUMPRODUCT($OF$11:$OI$11,$OF$18:$OI$18),"")</f>
        <v/>
      </c>
      <c r="MK18" s="19" t="str">
        <f t="array" ref="MK18">IF(MK7="1",MK284-PRODUCT(MK9,INDEX($OL$1:$PC$19,18,MATCH(MK$2&amp;MK$6,INDEX($OL$1:$PC$19,2,)&amp;INDEX($OL$1:$PC$19,6,),0)))+MK9*SUMPRODUCT($OL$7:$PC$7,$OL$18:$PC$18)-MK$12*INDEX($OF$1:$OK$19,18,MATCH(MK13,$OF$1:$OK$1,0))+MK9*SUMPRODUCT($OL$7:$PC$7,$OL$10:$PC$10)*SUMPRODUCT($OF$10:$OI$10,$OF$18:$OI$18)+SUMPRODUCT($OL$7:$PC$7,$OL$11:$PC$11)*SUMPRODUCT($OF$11:$OI$11,$OF$18:$OI$18),"")</f>
        <v/>
      </c>
      <c r="ML18" s="19" t="str">
        <f t="array" ref="ML18">IF(ML7="1",ML284-PRODUCT(ML9,INDEX($OL$1:$PC$19,18,MATCH(ML$2&amp;ML$6,INDEX($OL$1:$PC$19,2,)&amp;INDEX($OL$1:$PC$19,6,),0)))+ML9*SUMPRODUCT($OL$7:$PC$7,$OL$18:$PC$18)-ML$12*INDEX($OF$1:$OK$19,18,MATCH(ML13,$OF$1:$OK$1,0))+ML9*SUMPRODUCT($OL$7:$PC$7,$OL$10:$PC$10)*SUMPRODUCT($OF$10:$OI$10,$OF$18:$OI$18)+SUMPRODUCT($OL$7:$PC$7,$OL$11:$PC$11)*SUMPRODUCT($OF$11:$OI$11,$OF$18:$OI$18),"")</f>
        <v/>
      </c>
      <c r="MM18" s="19" t="str">
        <f t="array" ref="MM18">IF(MM7="1",MM284-PRODUCT(MM9,INDEX($OL$1:$PC$19,18,MATCH(MM$2&amp;MM$6,INDEX($OL$1:$PC$19,2,)&amp;INDEX($OL$1:$PC$19,6,),0)))+MM9*SUMPRODUCT($OL$7:$PC$7,$OL$18:$PC$18)-MM$12*INDEX($OF$1:$OK$19,18,MATCH(MM13,$OF$1:$OK$1,0))+MM9*SUMPRODUCT($OL$7:$PC$7,$OL$10:$PC$10)*SUMPRODUCT($OF$10:$OI$10,$OF$18:$OI$18)+SUMPRODUCT($OL$7:$PC$7,$OL$11:$PC$11)*SUMPRODUCT($OF$11:$OI$11,$OF$18:$OI$18),"")</f>
        <v/>
      </c>
      <c r="MN18" s="19" t="str">
        <f t="array" ref="MN18">IF(MN7="1",MN284-PRODUCT(MN9,INDEX($OL$1:$PC$19,18,MATCH(MN$2&amp;MN$6,INDEX($OL$1:$PC$19,2,)&amp;INDEX($OL$1:$PC$19,6,),0)))+MN9*SUMPRODUCT($OL$7:$PC$7,$OL$18:$PC$18)-MN$12*INDEX($OF$1:$OK$19,18,MATCH(MN13,$OF$1:$OK$1,0))+MN9*SUMPRODUCT($OL$7:$PC$7,$OL$10:$PC$10)*SUMPRODUCT($OF$10:$OI$10,$OF$18:$OI$18)+SUMPRODUCT($OL$7:$PC$7,$OL$11:$PC$11)*SUMPRODUCT($OF$11:$OI$11,$OF$18:$OI$18),"")</f>
        <v/>
      </c>
      <c r="MO18" s="19" t="str">
        <f t="array" ref="MO18">IF(MO7="1",MO284-PRODUCT(MO9,INDEX($OL$1:$PC$19,18,MATCH(MO$2&amp;MO$6,INDEX($OL$1:$PC$19,2,)&amp;INDEX($OL$1:$PC$19,6,),0)))+MO9*SUMPRODUCT($OL$7:$PC$7,$OL$18:$PC$18)-MO$12*INDEX($OF$1:$OK$19,18,MATCH(MO13,$OF$1:$OK$1,0))+MO9*SUMPRODUCT($OL$7:$PC$7,$OL$10:$PC$10)*SUMPRODUCT($OF$10:$OI$10,$OF$18:$OI$18)+SUMPRODUCT($OL$7:$PC$7,$OL$11:$PC$11)*SUMPRODUCT($OF$11:$OI$11,$OF$18:$OI$18),"")</f>
        <v/>
      </c>
      <c r="MP18" s="19" t="str">
        <f t="array" ref="MP18">IF(MP7="1",MP284-PRODUCT(MP9,INDEX($OL$1:$PC$19,18,MATCH(MP$2&amp;MP$6,INDEX($OL$1:$PC$19,2,)&amp;INDEX($OL$1:$PC$19,6,),0)))+MP9*SUMPRODUCT($OL$7:$PC$7,$OL$18:$PC$18)-MP$12*INDEX($OF$1:$OK$19,18,MATCH(MP13,$OF$1:$OK$1,0))+MP9*SUMPRODUCT($OL$7:$PC$7,$OL$10:$PC$10)*SUMPRODUCT($OF$10:$OI$10,$OF$18:$OI$18)+SUMPRODUCT($OL$7:$PC$7,$OL$11:$PC$11)*SUMPRODUCT($OF$11:$OI$11,$OF$18:$OI$18),"")</f>
        <v/>
      </c>
      <c r="MQ18" s="19" t="str">
        <f t="array" ref="MQ18">IF(MQ7="1",MQ284-PRODUCT(MQ9,INDEX($OL$1:$PC$19,18,MATCH(MQ$2&amp;MQ$6,INDEX($OL$1:$PC$19,2,)&amp;INDEX($OL$1:$PC$19,6,),0)))+MQ9*SUMPRODUCT($OL$7:$PC$7,$OL$18:$PC$18)-MQ$12*INDEX($OF$1:$OK$19,18,MATCH(MQ13,$OF$1:$OK$1,0))+MQ9*SUMPRODUCT($OL$7:$PC$7,$OL$10:$PC$10)*SUMPRODUCT($OF$10:$OI$10,$OF$18:$OI$18)+SUMPRODUCT($OL$7:$PC$7,$OL$11:$PC$11)*SUMPRODUCT($OF$11:$OI$11,$OF$18:$OI$18),"")</f>
        <v/>
      </c>
      <c r="MR18" s="19" t="str">
        <f t="array" ref="MR18">IF(MR7="1",MR284-PRODUCT(MR9,INDEX($OL$1:$PC$19,18,MATCH(MR$2&amp;MR$6,INDEX($OL$1:$PC$19,2,)&amp;INDEX($OL$1:$PC$19,6,),0)))+MR9*SUMPRODUCT($OL$7:$PC$7,$OL$18:$PC$18)-MR$12*INDEX($OF$1:$OK$19,18,MATCH(MR13,$OF$1:$OK$1,0))+MR9*SUMPRODUCT($OL$7:$PC$7,$OL$10:$PC$10)*SUMPRODUCT($OF$10:$OI$10,$OF$18:$OI$18)+SUMPRODUCT($OL$7:$PC$7,$OL$11:$PC$11)*SUMPRODUCT($OF$11:$OI$11,$OF$18:$OI$18),"")</f>
        <v/>
      </c>
      <c r="MS18" s="19" t="str">
        <f t="array" ref="MS18">IF(MS7="1",MS284-PRODUCT(MS9,INDEX($OL$1:$PC$19,18,MATCH(MS$2&amp;MS$6,INDEX($OL$1:$PC$19,2,)&amp;INDEX($OL$1:$PC$19,6,),0)))+MS9*SUMPRODUCT($OL$7:$PC$7,$OL$18:$PC$18)-MS$12*INDEX($OF$1:$OK$19,18,MATCH(MS13,$OF$1:$OK$1,0))+MS9*SUMPRODUCT($OL$7:$PC$7,$OL$10:$PC$10)*SUMPRODUCT($OF$10:$OI$10,$OF$18:$OI$18)+SUMPRODUCT($OL$7:$PC$7,$OL$11:$PC$11)*SUMPRODUCT($OF$11:$OI$11,$OF$18:$OI$18),"")</f>
        <v/>
      </c>
      <c r="MT18" s="19" t="str">
        <f t="array" ref="MT18">IF(MT7="1",MT284-PRODUCT(MT9,INDEX($OL$1:$PC$19,18,MATCH(MT$2&amp;MT$6,INDEX($OL$1:$PC$19,2,)&amp;INDEX($OL$1:$PC$19,6,),0)))+MT9*SUMPRODUCT($OL$7:$PC$7,$OL$18:$PC$18)-MT$12*INDEX($OF$1:$OK$19,18,MATCH(MT13,$OF$1:$OK$1,0))+MT9*SUMPRODUCT($OL$7:$PC$7,$OL$10:$PC$10)*SUMPRODUCT($OF$10:$OI$10,$OF$18:$OI$18)+SUMPRODUCT($OL$7:$PC$7,$OL$11:$PC$11)*SUMPRODUCT($OF$11:$OI$11,$OF$18:$OI$18),"")</f>
        <v/>
      </c>
      <c r="MU18" s="19" t="str">
        <f t="array" ref="MU18">IF(MU7="1",MU284-PRODUCT(MU9,INDEX($OL$1:$PC$19,18,MATCH(MU$2&amp;MU$6,INDEX($OL$1:$PC$19,2,)&amp;INDEX($OL$1:$PC$19,6,),0)))+MU9*SUMPRODUCT($OL$7:$PC$7,$OL$18:$PC$18)-MU$12*INDEX($OF$1:$OK$19,18,MATCH(MU13,$OF$1:$OK$1,0))+MU9*SUMPRODUCT($OL$7:$PC$7,$OL$10:$PC$10)*SUMPRODUCT($OF$10:$OI$10,$OF$18:$OI$18)+SUMPRODUCT($OL$7:$PC$7,$OL$11:$PC$11)*SUMPRODUCT($OF$11:$OI$11,$OF$18:$OI$18),"")</f>
        <v/>
      </c>
      <c r="MV18" s="19" t="str">
        <f t="array" ref="MV18">IF(MV7="1",MV284-PRODUCT(MV9,INDEX($OL$1:$PC$19,18,MATCH(MV$2&amp;MV$6,INDEX($OL$1:$PC$19,2,)&amp;INDEX($OL$1:$PC$19,6,),0)))+MV9*SUMPRODUCT($OL$7:$PC$7,$OL$18:$PC$18)-MV$12*INDEX($OF$1:$OK$19,18,MATCH(MV13,$OF$1:$OK$1,0))+MV9*SUMPRODUCT($OL$7:$PC$7,$OL$10:$PC$10)*SUMPRODUCT($OF$10:$OI$10,$OF$18:$OI$18)+SUMPRODUCT($OL$7:$PC$7,$OL$11:$PC$11)*SUMPRODUCT($OF$11:$OI$11,$OF$18:$OI$18),"")</f>
        <v/>
      </c>
      <c r="MW18" s="19" t="str">
        <f t="array" ref="MW18">IF(MW7="1",MW284-PRODUCT(MW9,INDEX($OL$1:$PC$19,18,MATCH(MW$2&amp;MW$6,INDEX($OL$1:$PC$19,2,)&amp;INDEX($OL$1:$PC$19,6,),0)))+MW9*SUMPRODUCT($OL$7:$PC$7,$OL$18:$PC$18)-MW$12*INDEX($OF$1:$OK$19,18,MATCH(MW13,$OF$1:$OK$1,0))+MW9*SUMPRODUCT($OL$7:$PC$7,$OL$10:$PC$10)*SUMPRODUCT($OF$10:$OI$10,$OF$18:$OI$18)+SUMPRODUCT($OL$7:$PC$7,$OL$11:$PC$11)*SUMPRODUCT($OF$11:$OI$11,$OF$18:$OI$18),"")</f>
        <v/>
      </c>
      <c r="MX18" s="19" t="str">
        <f t="array" ref="MX18">IF(MX7="1",MX284-PRODUCT(MX$9,INDEX($OL$1:$PC$19,18,MATCH(MX$2&amp;MX$6,INDEX($OL$1:$PC$19,2,)&amp;INDEX($OL$1:$PC$19,6,),0)))+MX9*SUMPRODUCT($OL$7:$PC$7,$OL$18:$PC$18),"")</f>
        <v/>
      </c>
      <c r="MY18" s="19" t="str">
        <f t="array" ref="MY18">IF(MY7="1",MY284-PRODUCT(MY$9,INDEX($OL$1:$PC$19,18,MATCH(MY$2&amp;MY$6,INDEX($OL$1:$PC$19,2,)&amp;INDEX($OL$1:$PC$19,6,),0)))+MY9*SUMPRODUCT($OL$7:$PC$7,$OL$18:$PC$18),"")</f>
        <v/>
      </c>
      <c r="MZ18" s="19" t="str">
        <f t="array" ref="MZ18">IF(MZ7="1",MZ284*Ressourcenkorrektur!$E$4+MZ11*SUMPRODUCT($OF$11:$OI$11,$OF$18:$OI$18),"")</f>
        <v/>
      </c>
      <c r="NA18" s="19" t="str">
        <f t="array" ref="NA18">IF(NA7="1",NA284*Ressourcenkorrektur!$E$4+NA11*SUMPRODUCT($OF$11:$OI$11,$OF$18:$OI$18),"")</f>
        <v/>
      </c>
      <c r="NB18" s="19" t="str">
        <f t="array" ref="NB18">IF(NB7="1",NB284*Ressourcenkorrektur!$E$4+NB11*SUMPRODUCT($OF$11:$OI$11,$OF$18:$OI$18),"")</f>
        <v/>
      </c>
      <c r="NC18" s="19" t="str">
        <f t="array" ref="NC18">IF(NC7="1",NC284*Ressourcenkorrektur!$E$4+NC11*SUMPRODUCT($OF$11:$OI$11,$OF$18:$OI$18),"")</f>
        <v/>
      </c>
      <c r="ND18" s="19" t="str">
        <f t="array" ref="ND18">IF(ND7="1",ND284*Ressourcenkorrektur!$E$4+ND11*SUMPRODUCT($OF$11:$OI$11,$OF$18:$OI$18),"")</f>
        <v/>
      </c>
      <c r="NE18" s="19" t="str">
        <f t="array" ref="NE18">IF(NE7="1",NE284*Ressourcenkorrektur!$E$4+NE11*SUMPRODUCT($OF$11:$OI$11,$OF$18:$OI$18),"")</f>
        <v/>
      </c>
      <c r="NF18" s="19" t="str">
        <f t="array" ref="NF18">IF(NF7="1",NF284*Ressourcenkorrektur!$E$4+NF11*SUMPRODUCT($OF$11:$OI$11,$OF$18:$OI$18),"")</f>
        <v/>
      </c>
      <c r="NG18" s="19" t="str">
        <f t="array" ref="NG18">IF(NG7="1",NG284*Ressourcenkorrektur!$E$4+NG11*SUMPRODUCT($OF$11:$OI$11,$OF$18:$OI$18),"")</f>
        <v/>
      </c>
      <c r="NH18" s="19" t="str">
        <f t="array" ref="NH18">IF(NH7="1",NH284*Ressourcenkorrektur!$E$4+NH11*SUMPRODUCT($OF$11:$OI$11,$OF$18:$OI$18),"")</f>
        <v/>
      </c>
      <c r="NI18" s="19" t="str">
        <f t="array" ref="NI18">IF(NI7="1",NI284*Ressourcenkorrektur!$E$4+NI11*SUMPRODUCT($OF$11:$OI$11,$OF$18:$OI$18),"")</f>
        <v/>
      </c>
      <c r="NJ18" s="19" t="str">
        <f t="array" ref="NJ18">IF(NJ7="1",NJ284*Ressourcenkorrektur!$E$4+NJ11*SUMPRODUCT($OF$11:$OI$11,$OF$18:$OI$18),"")</f>
        <v/>
      </c>
      <c r="NK18" s="19" t="str">
        <f t="array" ref="NK18">IF(NK7="1",NK284*Ressourcenkorrektur!$E$4+NK11*SUMPRODUCT($OF$11:$OI$11,$OF$18:$OI$18),"")</f>
        <v/>
      </c>
      <c r="NL18" s="19" t="str">
        <f t="array" ref="NL18">IF(NL7="1",NL284*Ressourcenkorrektur!$E$4+NL11*SUMPRODUCT($OF$11:$OI$11,$OF$18:$OI$18),"")</f>
        <v/>
      </c>
      <c r="NM18" s="19" t="str">
        <f t="array" ref="NM18">IF(NM7="1",NM284*Ressourcenkorrektur!$E$4+NM11*SUMPRODUCT($OF$11:$OI$11,$OF$18:$OI$18),"")</f>
        <v/>
      </c>
      <c r="NN18" s="19" t="str">
        <f t="array" ref="NN18">IF(NN7="1",NN284*Ressourcenkorrektur!$E$4+NN11*SUMPRODUCT($OF$11:$OI$11,$OF$18:$OI$18),"")</f>
        <v/>
      </c>
      <c r="NO18" s="19" t="str">
        <f t="array" ref="NO18">IF(NO7="1",NO284*Ressourcenkorrektur!$E$4+NO11*SUMPRODUCT($OF$11:$OI$11,$OF$18:$OI$18),"")</f>
        <v/>
      </c>
      <c r="NP18" s="19" t="str">
        <f t="array" ref="NP18">IF(NP7="1",NP284*Ressourcenkorrektur!$E$4+NP11*SUMPRODUCT($OF$11:$OI$11,$OF$18:$OI$18),"")</f>
        <v/>
      </c>
      <c r="NQ18" s="19" t="str">
        <f t="array" ref="NQ18">IF(NQ7="1",NQ284*Ressourcenkorrektur!$E$4+NQ11*SUMPRODUCT($OF$11:$OI$11,$OF$18:$OI$18),"")</f>
        <v/>
      </c>
      <c r="NR18" s="19"/>
      <c r="NS18" s="19"/>
      <c r="NT18" s="19"/>
      <c r="NU18" s="19"/>
      <c r="NV18" s="19" t="str">
        <f t="array" ref="NV18">IF(ISTEXT(NV$4),NV284*SUMPRODUCT($OL$7:$PC$7,$OL$11:$PC$11)*1000,"")</f>
        <v/>
      </c>
      <c r="NW18" s="19" t="str">
        <f t="array" ref="NW18">IF(ISTEXT(NW$4),IF(ISTEXT($LU$4),NW284*Ressourcenkorrektur!$E$23,NW284*Ressourcenkorrektur!$E$24),"")</f>
        <v/>
      </c>
      <c r="NX18" s="19" t="str">
        <f t="array" ref="NX18">IF(AND(ISTEXT(NX$4),Holzrechner!$E$16='3.LCIA'!NX$2),NX284*SUMPRODUCT($OL$7:$PC$7,$OL$11:$PC$11)*1000,"")</f>
        <v/>
      </c>
      <c r="NY18" s="19" t="str">
        <f t="array" ref="NY18">IF(AND(ISTEXT(NY$4),Holzrechner!$E$16='3.LCIA'!NY$2),NY284*SUMPRODUCT($OL$7:$PC$7,$OL$11:$PC$11)*1000,"")</f>
        <v/>
      </c>
      <c r="NZ18" s="19"/>
      <c r="OA18" s="19" t="str">
        <f t="array" ref="OA18">IF(AND(ISTEXT(OA$4),Holzrechner!$E$16='3.LCIA'!OA$2),OA284*SUMPRODUCT($OL$7:$PC$7,$OL$11:$PC$11)*1000,"")</f>
        <v/>
      </c>
      <c r="OB18" s="19">
        <f t="array" ref="OB18">IF(AND(ISTEXT(OB$4),Holzrechner!$E$16='3.LCIA'!OB$2),OB284*SUMPRODUCT($OL$7:$PC$7,$OL$11:$PC$11)*1000,"")</f>
        <v>5.1133759160000007</v>
      </c>
      <c r="OC18" s="19"/>
      <c r="OD18" s="19" t="str">
        <f t="array" ref="OD18">IF(ISTEXT(OD$4),OD284*Ressourcenkorrektur!$E$4,"")</f>
        <v/>
      </c>
      <c r="OE18" s="19" t="str">
        <f t="array" ref="OE18">IF(ISTEXT(OE$4),OE284*Ressourcenkorrektur!$E$4,"")</f>
        <v/>
      </c>
      <c r="OF18" s="19">
        <f>OF284</f>
        <v>0.13376083</v>
      </c>
      <c r="OG18" s="19">
        <f t="shared" ref="OG18:OI18" si="49">OG284</f>
        <v>3.8034406999999999E-2</v>
      </c>
      <c r="OH18" s="19">
        <f t="shared" si="49"/>
        <v>0.19432806999999999</v>
      </c>
      <c r="OI18" s="19">
        <f t="shared" si="49"/>
        <v>1.3493231E-2</v>
      </c>
      <c r="OJ18" s="19" t="str">
        <f t="shared" ref="OJ18:OK18" si="50">IF(AND(ISTEXT(OJ$4),ISTEXT(OJ$5)),OJ284*OJ7,"")</f>
        <v/>
      </c>
      <c r="OK18" s="19" t="str">
        <f t="shared" si="50"/>
        <v/>
      </c>
      <c r="OL18" s="19">
        <f>OL284</f>
        <v>10.277396</v>
      </c>
      <c r="OM18" s="19">
        <f t="shared" ref="OM18:PC18" si="51">OM284</f>
        <v>12.250031</v>
      </c>
      <c r="ON18" s="19">
        <f t="shared" si="51"/>
        <v>9.4394767999999996</v>
      </c>
      <c r="OO18" s="19">
        <f t="shared" si="51"/>
        <v>12.216286999999999</v>
      </c>
      <c r="OP18" s="19">
        <f t="shared" si="51"/>
        <v>12.216286999999999</v>
      </c>
      <c r="OQ18" s="19">
        <f t="shared" si="51"/>
        <v>12.216286999999999</v>
      </c>
      <c r="OR18" s="19">
        <f t="shared" si="51"/>
        <v>9.4394767999999996</v>
      </c>
      <c r="OS18" s="19">
        <f t="shared" si="51"/>
        <v>9.4394767999999996</v>
      </c>
      <c r="OT18" s="19">
        <f t="shared" si="51"/>
        <v>10.277396</v>
      </c>
      <c r="OU18" s="19">
        <f t="shared" si="51"/>
        <v>11.935452</v>
      </c>
      <c r="OV18" s="19">
        <f t="shared" si="51"/>
        <v>10.674185</v>
      </c>
      <c r="OW18" s="19">
        <f t="shared" si="51"/>
        <v>10.210485</v>
      </c>
      <c r="OX18" s="19">
        <f t="shared" si="51"/>
        <v>10.674185</v>
      </c>
      <c r="OY18" s="19">
        <f t="shared" si="51"/>
        <v>11.981649000000001</v>
      </c>
      <c r="OZ18" s="19">
        <f t="shared" si="51"/>
        <v>11.981649000000001</v>
      </c>
      <c r="PA18" s="19">
        <f t="shared" si="51"/>
        <v>10.210485</v>
      </c>
      <c r="PB18" s="19">
        <f t="shared" si="51"/>
        <v>10.210485</v>
      </c>
      <c r="PC18" s="19">
        <f t="shared" si="51"/>
        <v>11.935452</v>
      </c>
    </row>
    <row r="19" spans="1:419" s="17" customFormat="1" ht="28.5">
      <c r="A19" s="18" t="s">
        <v>1</v>
      </c>
      <c r="B19" s="18">
        <f t="array" ref="B19">SUM(C19:OE19)</f>
        <v>722721.16208507994</v>
      </c>
      <c r="C19" s="19" t="str">
        <f t="array" ref="C19">IF(C7="1",C416-PRODUCT(C9,INDEX($OL$1:$PC$19,19,MATCH(C$2&amp;C$6,INDEX($OL$1:$PC$19,2,)&amp;INDEX($OL$1:$PC$19,6,),0)))+C9*SUMPRODUCT($OL$7:$PC$7,$OL$19:$PC$19)-C$12*INDEX($OF$1:$OK$19,19,MATCH(C13,$OF$1:$OK$1,0))+C9*SUMPRODUCT($OL$7:$PC$7,$OL$10:$PC$10)*SUMPRODUCT($OF$10:$OI$10,$OF$19:$OI$19)+SUMPRODUCT($OL$7:$PC$7,$OL$11:$PC$11)*SUMPRODUCT($OF$11:$OI$11,$OF$19:$OI$19)+SUMPRODUCT($OL$7:$PC$7,$OL$14:$PC$14),"")</f>
        <v/>
      </c>
      <c r="D19" s="19" t="str">
        <f t="array" ref="D19">IF(D7="1",D416-PRODUCT(D9,INDEX($OL$1:$PC$19,19,MATCH(D$2&amp;D$6,INDEX($OL$1:$PC$19,2,)&amp;INDEX($OL$1:$PC$19,6,),0)))+D9*SUMPRODUCT($OL$7:$PC$7,$OL$19:$PC$19)-D$12*INDEX($OF$1:$OK$19,19,MATCH(D13,$OF$1:$OK$1,0))+D9*SUMPRODUCT($OL$7:$PC$7,$OL$10:$PC$10)*SUMPRODUCT($OF$10:$OI$10,$OF$19:$OI$19)+SUMPRODUCT($OL$7:$PC$7,$OL$11:$PC$11)*SUMPRODUCT($OF$11:$OI$11,$OF$19:$OI$19)+SUMPRODUCT($OL$7:$PC$7,$OL$14:$PC$14),"")</f>
        <v/>
      </c>
      <c r="E19" s="19" t="str">
        <f t="array" ref="E19">IF(E7="1",E416-PRODUCT(E9,INDEX($OL$1:$PC$19,19,MATCH(E$2&amp;E$6,INDEX($OL$1:$PC$19,2,)&amp;INDEX($OL$1:$PC$19,6,),0)))+E9*SUMPRODUCT($OL$7:$PC$7,$OL$19:$PC$19)-E$12*INDEX($OF$1:$OK$19,19,MATCH(E13,$OF$1:$OK$1,0))+E9*SUMPRODUCT($OL$7:$PC$7,$OL$10:$PC$10)*SUMPRODUCT($OF$10:$OI$10,$OF$19:$OI$19)+SUMPRODUCT($OL$7:$PC$7,$OL$11:$PC$11)*SUMPRODUCT($OF$11:$OI$11,$OF$19:$OI$19)+SUMPRODUCT($OL$7:$PC$7,$OL$14:$PC$14),"")</f>
        <v/>
      </c>
      <c r="F19" s="19" t="str">
        <f t="array" ref="F19">IF(F7="1",F416-PRODUCT(F9,INDEX($OL$1:$PC$19,19,MATCH(F$2&amp;F$6,INDEX($OL$1:$PC$19,2,)&amp;INDEX($OL$1:$PC$19,6,),0)))+F9*SUMPRODUCT($OL$7:$PC$7,$OL$19:$PC$19)-F$12*INDEX($OF$1:$OK$19,19,MATCH(F13,$OF$1:$OK$1,0))+F9*SUMPRODUCT($OL$7:$PC$7,$OL$10:$PC$10)*SUMPRODUCT($OF$10:$OI$10,$OF$19:$OI$19)+SUMPRODUCT($OL$7:$PC$7,$OL$11:$PC$11)*SUMPRODUCT($OF$11:$OI$11,$OF$19:$OI$19)+SUMPRODUCT($OL$7:$PC$7,$OL$14:$PC$14),"")</f>
        <v/>
      </c>
      <c r="G19" s="19" t="str">
        <f t="array" ref="G19">IF(G7="1",G416-PRODUCT(G9,INDEX($OL$1:$PC$19,19,MATCH(G$2&amp;G$6,INDEX($OL$1:$PC$19,2,)&amp;INDEX($OL$1:$PC$19,6,),0)))+G9*SUMPRODUCT($OL$7:$PC$7,$OL$19:$PC$19)-G$12*INDEX($OF$1:$OK$19,19,MATCH(G13,$OF$1:$OK$1,0))+G9*SUMPRODUCT($OL$7:$PC$7,$OL$10:$PC$10)*SUMPRODUCT($OF$10:$OI$10,$OF$19:$OI$19)+SUMPRODUCT($OL$7:$PC$7,$OL$11:$PC$11)*SUMPRODUCT($OF$11:$OI$11,$OF$19:$OI$19)+SUMPRODUCT($OL$7:$PC$7,$OL$14:$PC$14),"")</f>
        <v/>
      </c>
      <c r="H19" s="19" t="str">
        <f t="array" ref="H19">IF(H7="1",H416-PRODUCT(H9,INDEX($OL$1:$PC$19,19,MATCH(H$2&amp;H$6,INDEX($OL$1:$PC$19,2,)&amp;INDEX($OL$1:$PC$19,6,),0)))+H9*SUMPRODUCT($OL$7:$PC$7,$OL$19:$PC$19)-H$12*INDEX($OF$1:$OK$19,19,MATCH(H13,$OF$1:$OK$1,0))+H9*SUMPRODUCT($OL$7:$PC$7,$OL$10:$PC$10)*SUMPRODUCT($OF$10:$OI$10,$OF$19:$OI$19)+SUMPRODUCT($OL$7:$PC$7,$OL$11:$PC$11)*SUMPRODUCT($OF$11:$OI$11,$OF$19:$OI$19)+SUMPRODUCT($OL$7:$PC$7,$OL$14:$PC$14),"")</f>
        <v/>
      </c>
      <c r="I19" s="19" t="str">
        <f t="array" ref="I19">IF(I7="1",I416-PRODUCT(I9,INDEX($OL$1:$PC$19,19,MATCH(I$2&amp;I$6,INDEX($OL$1:$PC$19,2,)&amp;INDEX($OL$1:$PC$19,6,),0)))+I9*SUMPRODUCT($OL$7:$PC$7,$OL$19:$PC$19)-I$12*INDEX($OF$1:$OK$19,19,MATCH(I13,$OF$1:$OK$1,0))+I9*SUMPRODUCT($OL$7:$PC$7,$OL$10:$PC$10)*SUMPRODUCT($OF$10:$OI$10,$OF$19:$OI$19)+SUMPRODUCT($OL$7:$PC$7,$OL$11:$PC$11)*SUMPRODUCT($OF$11:$OI$11,$OF$19:$OI$19)+SUMPRODUCT($OL$7:$PC$7,$OL$14:$PC$14),"")</f>
        <v/>
      </c>
      <c r="J19" s="19" t="str">
        <f t="array" ref="J19">IF(J7="1",J416-PRODUCT(J9,INDEX($OL$1:$PC$19,19,MATCH(J$2&amp;J$6,INDEX($OL$1:$PC$19,2,)&amp;INDEX($OL$1:$PC$19,6,),0)))+J9*SUMPRODUCT($OL$7:$PC$7,$OL$19:$PC$19)-J$12*INDEX($OF$1:$OK$19,19,MATCH(J13,$OF$1:$OK$1,0))+J9*SUMPRODUCT($OL$7:$PC$7,$OL$10:$PC$10)*SUMPRODUCT($OF$10:$OI$10,$OF$19:$OI$19)+SUMPRODUCT($OL$7:$PC$7,$OL$11:$PC$11)*SUMPRODUCT($OF$11:$OI$11,$OF$19:$OI$19)+SUMPRODUCT($OL$7:$PC$7,$OL$14:$PC$14),"")</f>
        <v/>
      </c>
      <c r="K19" s="19" t="str">
        <f t="array" ref="K19">IF(K7="1",K416-PRODUCT(K9,INDEX($OL$1:$PC$19,19,MATCH(K$2&amp;K$6,INDEX($OL$1:$PC$19,2,)&amp;INDEX($OL$1:$PC$19,6,),0)))+K9*SUMPRODUCT($OL$7:$PC$7,$OL$19:$PC$19)-K$12*INDEX($OF$1:$OK$19,19,MATCH(K13,$OF$1:$OK$1,0))+K9*SUMPRODUCT($OL$7:$PC$7,$OL$10:$PC$10)*SUMPRODUCT($OF$10:$OI$10,$OF$19:$OI$19)+SUMPRODUCT($OL$7:$PC$7,$OL$11:$PC$11)*SUMPRODUCT($OF$11:$OI$11,$OF$19:$OI$19)+SUMPRODUCT($OL$7:$PC$7,$OL$14:$PC$14),"")</f>
        <v/>
      </c>
      <c r="L19" s="19" t="str">
        <f t="array" ref="L19">IF(L7="1",L416-PRODUCT(L9,INDEX($OL$1:$PC$19,19,MATCH(L$2&amp;L$6,INDEX($OL$1:$PC$19,2,)&amp;INDEX($OL$1:$PC$19,6,),0)))+L9*SUMPRODUCT($OL$7:$PC$7,$OL$19:$PC$19)-L$12*INDEX($OF$1:$OK$19,19,MATCH(L13,$OF$1:$OK$1,0))+L9*SUMPRODUCT($OL$7:$PC$7,$OL$10:$PC$10)*SUMPRODUCT($OF$10:$OI$10,$OF$19:$OI$19)+SUMPRODUCT($OL$7:$PC$7,$OL$11:$PC$11)*SUMPRODUCT($OF$11:$OI$11,$OF$19:$OI$19)+SUMPRODUCT($OL$7:$PC$7,$OL$14:$PC$14),"")</f>
        <v/>
      </c>
      <c r="M19" s="19" t="str">
        <f t="array" ref="M19">IF(M7="1",M416-PRODUCT(M9,INDEX($OL$1:$PC$19,19,MATCH(M$2&amp;M$6,INDEX($OL$1:$PC$19,2,)&amp;INDEX($OL$1:$PC$19,6,),0)))+M9*SUMPRODUCT($OL$7:$PC$7,$OL$19:$PC$19)-M$12*INDEX($OF$1:$OK$19,19,MATCH(M13,$OF$1:$OK$1,0))+M9*SUMPRODUCT($OL$7:$PC$7,$OL$10:$PC$10)*SUMPRODUCT($OF$10:$OI$10,$OF$19:$OI$19)+SUMPRODUCT($OL$7:$PC$7,$OL$11:$PC$11)*SUMPRODUCT($OF$11:$OI$11,$OF$19:$OI$19)+SUMPRODUCT($OL$7:$PC$7,$OL$14:$PC$14),"")</f>
        <v/>
      </c>
      <c r="N19" s="19" t="str">
        <f t="array" ref="N19">IF(N7="1",N416-PRODUCT(N9,INDEX($OL$1:$PC$19,19,MATCH(N$2&amp;N$6,INDEX($OL$1:$PC$19,2,)&amp;INDEX($OL$1:$PC$19,6,),0)))+N9*SUMPRODUCT($OL$7:$PC$7,$OL$19:$PC$19)-N$12*INDEX($OF$1:$OK$19,19,MATCH(N13,$OF$1:$OK$1,0))+N9*SUMPRODUCT($OL$7:$PC$7,$OL$10:$PC$10)*SUMPRODUCT($OF$10:$OI$10,$OF$19:$OI$19)+SUMPRODUCT($OL$7:$PC$7,$OL$11:$PC$11)*SUMPRODUCT($OF$11:$OI$11,$OF$19:$OI$19)+SUMPRODUCT($OL$7:$PC$7,$OL$14:$PC$14),"")</f>
        <v/>
      </c>
      <c r="O19" s="19" t="str">
        <f t="array" ref="O19">IF(O7="1",O416-PRODUCT(O9,INDEX($OL$1:$PC$19,19,MATCH(O$2&amp;O$6,INDEX($OL$1:$PC$19,2,)&amp;INDEX($OL$1:$PC$19,6,),0)))+O9*SUMPRODUCT($OL$7:$PC$7,$OL$19:$PC$19)-O$12*INDEX($OF$1:$OK$19,19,MATCH(O13,$OF$1:$OK$1,0))+O9*SUMPRODUCT($OL$7:$PC$7,$OL$10:$PC$10)*SUMPRODUCT($OF$10:$OI$10,$OF$19:$OI$19)+SUMPRODUCT($OL$7:$PC$7,$OL$11:$PC$11)*SUMPRODUCT($OF$11:$OI$11,$OF$19:$OI$19)+SUMPRODUCT($OL$7:$PC$7,$OL$14:$PC$14),"")</f>
        <v/>
      </c>
      <c r="P19" s="19" t="str">
        <f t="array" ref="P19">IF(P7="1",P416-PRODUCT(P9,INDEX($OL$1:$PC$19,19,MATCH(P$2&amp;P$6,INDEX($OL$1:$PC$19,2,)&amp;INDEX($OL$1:$PC$19,6,),0)))+P9*SUMPRODUCT($OL$7:$PC$7,$OL$19:$PC$19)-P$12*INDEX($OF$1:$OK$19,19,MATCH(P13,$OF$1:$OK$1,0))+P9*SUMPRODUCT($OL$7:$PC$7,$OL$10:$PC$10)*SUMPRODUCT($OF$10:$OI$10,$OF$19:$OI$19)+SUMPRODUCT($OL$7:$PC$7,$OL$11:$PC$11)*SUMPRODUCT($OF$11:$OI$11,$OF$19:$OI$19)+SUMPRODUCT($OL$7:$PC$7,$OL$14:$PC$14),"")</f>
        <v/>
      </c>
      <c r="Q19" s="19" t="str">
        <f t="array" ref="Q19">IF(Q7="1",Q416-PRODUCT(Q9,INDEX($OL$1:$PC$19,19,MATCH(Q$2&amp;Q$6,INDEX($OL$1:$PC$19,2,)&amp;INDEX($OL$1:$PC$19,6,),0)))+Q9*SUMPRODUCT($OL$7:$PC$7,$OL$19:$PC$19)-Q$12*INDEX($OF$1:$OK$19,19,MATCH(Q13,$OF$1:$OK$1,0))+Q9*SUMPRODUCT($OL$7:$PC$7,$OL$10:$PC$10)*SUMPRODUCT($OF$10:$OI$10,$OF$19:$OI$19)+SUMPRODUCT($OL$7:$PC$7,$OL$11:$PC$11)*SUMPRODUCT($OF$11:$OI$11,$OF$19:$OI$19)+SUMPRODUCT($OL$7:$PC$7,$OL$14:$PC$14),"")</f>
        <v/>
      </c>
      <c r="R19" s="19" t="str">
        <f t="array" ref="R19">IF(R7="1",R416-PRODUCT(R9,INDEX($OL$1:$PC$19,19,MATCH(R$2&amp;R$6,INDEX($OL$1:$PC$19,2,)&amp;INDEX($OL$1:$PC$19,6,),0)))+R9*SUMPRODUCT($OL$7:$PC$7,$OL$19:$PC$19)-R$12*INDEX($OF$1:$OK$19,19,MATCH(R13,$OF$1:$OK$1,0))+R9*SUMPRODUCT($OL$7:$PC$7,$OL$10:$PC$10)*SUMPRODUCT($OF$10:$OI$10,$OF$19:$OI$19)+SUMPRODUCT($OL$7:$PC$7,$OL$11:$PC$11)*SUMPRODUCT($OF$11:$OI$11,$OF$19:$OI$19)+SUMPRODUCT($OL$7:$PC$7,$OL$14:$PC$14),"")</f>
        <v/>
      </c>
      <c r="S19" s="19" t="str">
        <f t="array" ref="S19">IF(S7="1",S416-PRODUCT(S9,INDEX($OL$1:$PC$19,19,MATCH(S$2&amp;S$6,INDEX($OL$1:$PC$19,2,)&amp;INDEX($OL$1:$PC$19,6,),0)))+S9*SUMPRODUCT($OL$7:$PC$7,$OL$19:$PC$19)-S$12*INDEX($OF$1:$OK$19,19,MATCH(S13,$OF$1:$OK$1,0))+S9*SUMPRODUCT($OL$7:$PC$7,$OL$10:$PC$10)*SUMPRODUCT($OF$10:$OI$10,$OF$19:$OI$19)+SUMPRODUCT($OL$7:$PC$7,$OL$11:$PC$11)*SUMPRODUCT($OF$11:$OI$11,$OF$19:$OI$19)+SUMPRODUCT($OL$7:$PC$7,$OL$14:$PC$14),"")</f>
        <v/>
      </c>
      <c r="T19" s="19" t="str">
        <f t="array" ref="T19">IF(T7="1",T416-PRODUCT(T9,INDEX($OL$1:$PC$19,19,MATCH(T$2&amp;T$6,INDEX($OL$1:$PC$19,2,)&amp;INDEX($OL$1:$PC$19,6,),0)))+T9*SUMPRODUCT($OL$7:$PC$7,$OL$19:$PC$19)-T$12*INDEX($OF$1:$OK$19,19,MATCH(T13,$OF$1:$OK$1,0))+T9*SUMPRODUCT($OL$7:$PC$7,$OL$10:$PC$10)*SUMPRODUCT($OF$10:$OI$10,$OF$19:$OI$19)+SUMPRODUCT($OL$7:$PC$7,$OL$11:$PC$11)*SUMPRODUCT($OF$11:$OI$11,$OF$19:$OI$19)+SUMPRODUCT($OL$7:$PC$7,$OL$14:$PC$14),"")</f>
        <v/>
      </c>
      <c r="U19" s="19" t="str">
        <f t="array" ref="U19">IF(U7="1",U416-PRODUCT(U9,INDEX($OL$1:$PC$19,19,MATCH(U$2&amp;U$6,INDEX($OL$1:$PC$19,2,)&amp;INDEX($OL$1:$PC$19,6,),0)))+U9*SUMPRODUCT($OL$7:$PC$7,$OL$19:$PC$19)-U$12*INDEX($OF$1:$OK$19,19,MATCH(U13,$OF$1:$OK$1,0))+U9*SUMPRODUCT($OL$7:$PC$7,$OL$10:$PC$10)*SUMPRODUCT($OF$10:$OI$10,$OF$19:$OI$19)+SUMPRODUCT($OL$7:$PC$7,$OL$11:$PC$11)*SUMPRODUCT($OF$11:$OI$11,$OF$19:$OI$19)+SUMPRODUCT($OL$7:$PC$7,$OL$14:$PC$14),"")</f>
        <v/>
      </c>
      <c r="V19" s="19" t="str">
        <f t="array" ref="V19">IF(V7="1",V416-PRODUCT(V9,INDEX($OL$1:$PC$19,19,MATCH(V$2&amp;V$6,INDEX($OL$1:$PC$19,2,)&amp;INDEX($OL$1:$PC$19,6,),0)))+V9*SUMPRODUCT($OL$7:$PC$7,$OL$19:$PC$19)-V$12*INDEX($OF$1:$OK$19,19,MATCH(V13,$OF$1:$OK$1,0))+V9*SUMPRODUCT($OL$7:$PC$7,$OL$10:$PC$10)*SUMPRODUCT($OF$10:$OI$10,$OF$19:$OI$19)+SUMPRODUCT($OL$7:$PC$7,$OL$11:$PC$11)*SUMPRODUCT($OF$11:$OI$11,$OF$19:$OI$19)+SUMPRODUCT($OL$7:$PC$7,$OL$14:$PC$14),"")</f>
        <v/>
      </c>
      <c r="W19" s="19" t="str">
        <f t="array" ref="W19">IF(W7="1",W416-PRODUCT(W9,INDEX($OL$1:$PC$19,19,MATCH(W$2&amp;W$6,INDEX($OL$1:$PC$19,2,)&amp;INDEX($OL$1:$PC$19,6,),0)))+W9*SUMPRODUCT($OL$7:$PC$7,$OL$19:$PC$19)-W$12*INDEX($OF$1:$OK$19,19,MATCH(W13,$OF$1:$OK$1,0))+W9*SUMPRODUCT($OL$7:$PC$7,$OL$10:$PC$10)*SUMPRODUCT($OF$10:$OI$10,$OF$19:$OI$19)+SUMPRODUCT($OL$7:$PC$7,$OL$11:$PC$11)*SUMPRODUCT($OF$11:$OI$11,$OF$19:$OI$19)+SUMPRODUCT($OL$7:$PC$7,$OL$14:$PC$14),"")</f>
        <v/>
      </c>
      <c r="X19" s="19" t="str">
        <f t="array" ref="X19">IF(X7="1",X416-PRODUCT(X9,INDEX($OL$1:$PC$19,19,MATCH(X$2&amp;X$6,INDEX($OL$1:$PC$19,2,)&amp;INDEX($OL$1:$PC$19,6,),0)))+X9*SUMPRODUCT($OL$7:$PC$7,$OL$19:$PC$19)-X$12*INDEX($OF$1:$OK$19,19,MATCH(X13,$OF$1:$OK$1,0))+X9*SUMPRODUCT($OL$7:$PC$7,$OL$10:$PC$10)*SUMPRODUCT($OF$10:$OI$10,$OF$19:$OI$19)+SUMPRODUCT($OL$7:$PC$7,$OL$11:$PC$11)*SUMPRODUCT($OF$11:$OI$11,$OF$19:$OI$19)+SUMPRODUCT($OL$7:$PC$7,$OL$14:$PC$14),"")</f>
        <v/>
      </c>
      <c r="Y19" s="19" t="str">
        <f t="array" ref="Y19">IF(Y7="1",Y416-PRODUCT(Y9,INDEX($OL$1:$PC$19,19,MATCH(Y$2&amp;Y$6,INDEX($OL$1:$PC$19,2,)&amp;INDEX($OL$1:$PC$19,6,),0)))+Y9*SUMPRODUCT($OL$7:$PC$7,$OL$19:$PC$19)-Y$12*INDEX($OF$1:$OK$19,19,MATCH(Y13,$OF$1:$OK$1,0))+Y9*SUMPRODUCT($OL$7:$PC$7,$OL$10:$PC$10)*SUMPRODUCT($OF$10:$OI$10,$OF$19:$OI$19)+SUMPRODUCT($OL$7:$PC$7,$OL$11:$PC$11)*SUMPRODUCT($OF$11:$OI$11,$OF$19:$OI$19)+SUMPRODUCT($OL$7:$PC$7,$OL$14:$PC$14),"")</f>
        <v/>
      </c>
      <c r="Z19" s="19" t="str">
        <f t="array" ref="Z19">IF(Z7="1",Z416-PRODUCT(Z9,INDEX($OL$1:$PC$19,19,MATCH(Z$2&amp;Z$6,INDEX($OL$1:$PC$19,2,)&amp;INDEX($OL$1:$PC$19,6,),0)))+Z9*SUMPRODUCT($OL$7:$PC$7,$OL$19:$PC$19)-Z$12*INDEX($OF$1:$OK$19,19,MATCH(Z13,$OF$1:$OK$1,0))+Z9*SUMPRODUCT($OL$7:$PC$7,$OL$10:$PC$10)*SUMPRODUCT($OF$10:$OI$10,$OF$19:$OI$19)+SUMPRODUCT($OL$7:$PC$7,$OL$11:$PC$11)*SUMPRODUCT($OF$11:$OI$11,$OF$19:$OI$19)+SUMPRODUCT($OL$7:$PC$7,$OL$14:$PC$14),"")</f>
        <v/>
      </c>
      <c r="AA19" s="19" t="str">
        <f t="array" ref="AA19">IF(AA7="1",AA416-PRODUCT(AA9,INDEX($OL$1:$PC$19,19,MATCH(AA$2&amp;AA$6,INDEX($OL$1:$PC$19,2,)&amp;INDEX($OL$1:$PC$19,6,),0)))+AA9*SUMPRODUCT($OL$7:$PC$7,$OL$19:$PC$19)-AA$12*INDEX($OF$1:$OK$19,19,MATCH(AA13,$OF$1:$OK$1,0))+AA9*SUMPRODUCT($OL$7:$PC$7,$OL$10:$PC$10)*SUMPRODUCT($OF$10:$OI$10,$OF$19:$OI$19)+SUMPRODUCT($OL$7:$PC$7,$OL$11:$PC$11)*SUMPRODUCT($OF$11:$OI$11,$OF$19:$OI$19)+SUMPRODUCT($OL$7:$PC$7,$OL$14:$PC$14),"")</f>
        <v/>
      </c>
      <c r="AB19" s="19" t="str">
        <f t="array" ref="AB19">IF(AB7="1",AB416-PRODUCT(AB9,INDEX($OL$1:$PC$19,19,MATCH(AB$2&amp;AB$6,INDEX($OL$1:$PC$19,2,)&amp;INDEX($OL$1:$PC$19,6,),0)))+AB9*SUMPRODUCT($OL$7:$PC$7,$OL$19:$PC$19)-AB$12*INDEX($OF$1:$OK$19,19,MATCH(AB13,$OF$1:$OK$1,0))+AB9*SUMPRODUCT($OL$7:$PC$7,$OL$10:$PC$10)*SUMPRODUCT($OF$10:$OI$10,$OF$19:$OI$19)+SUMPRODUCT($OL$7:$PC$7,$OL$11:$PC$11)*SUMPRODUCT($OF$11:$OI$11,$OF$19:$OI$19)+SUMPRODUCT($OL$7:$PC$7,$OL$14:$PC$14),"")</f>
        <v/>
      </c>
      <c r="AC19" s="19" t="str">
        <f t="array" ref="AC19">IF(AC7="1",AC416-PRODUCT(AC9,INDEX($OL$1:$PC$19,19,MATCH(AC$2&amp;AC$6,INDEX($OL$1:$PC$19,2,)&amp;INDEX($OL$1:$PC$19,6,),0)))+AC9*SUMPRODUCT($OL$7:$PC$7,$OL$19:$PC$19)-AC$12*INDEX($OF$1:$OK$19,19,MATCH(AC13,$OF$1:$OK$1,0))+AC9*SUMPRODUCT($OL$7:$PC$7,$OL$10:$PC$10)*SUMPRODUCT($OF$10:$OI$10,$OF$19:$OI$19)+SUMPRODUCT($OL$7:$PC$7,$OL$11:$PC$11)*SUMPRODUCT($OF$11:$OI$11,$OF$19:$OI$19)+SUMPRODUCT($OL$7:$PC$7,$OL$14:$PC$14),"")</f>
        <v/>
      </c>
      <c r="AD19" s="19" t="str">
        <f t="array" ref="AD19">IF(AD7="1",AD416-PRODUCT(AD9,INDEX($OL$1:$PC$19,19,MATCH(AD$2&amp;AD$6,INDEX($OL$1:$PC$19,2,)&amp;INDEX($OL$1:$PC$19,6,),0)))+AD9*SUMPRODUCT($OL$7:$PC$7,$OL$19:$PC$19)-AD$12*INDEX($OF$1:$OK$19,19,MATCH(AD13,$OF$1:$OK$1,0))+AD9*SUMPRODUCT($OL$7:$PC$7,$OL$10:$PC$10)*SUMPRODUCT($OF$10:$OI$10,$OF$19:$OI$19)+SUMPRODUCT($OL$7:$PC$7,$OL$11:$PC$11)*SUMPRODUCT($OF$11:$OI$11,$OF$19:$OI$19)+SUMPRODUCT($OL$7:$PC$7,$OL$14:$PC$14),"")</f>
        <v/>
      </c>
      <c r="AE19" s="19" t="str">
        <f t="array" ref="AE19">IF(AE7="1",AE416-PRODUCT(AE9,INDEX($OL$1:$PC$19,19,MATCH(AE$2&amp;AE$6,INDEX($OL$1:$PC$19,2,)&amp;INDEX($OL$1:$PC$19,6,),0)))+AE9*SUMPRODUCT($OL$7:$PC$7,$OL$19:$PC$19)-AE$12*INDEX($OF$1:$OK$19,19,MATCH(AE13,$OF$1:$OK$1,0))+AE9*SUMPRODUCT($OL$7:$PC$7,$OL$10:$PC$10)*SUMPRODUCT($OF$10:$OI$10,$OF$19:$OI$19)+SUMPRODUCT($OL$7:$PC$7,$OL$11:$PC$11)*SUMPRODUCT($OF$11:$OI$11,$OF$19:$OI$19)+SUMPRODUCT($OL$7:$PC$7,$OL$14:$PC$14),"")</f>
        <v/>
      </c>
      <c r="AF19" s="19" t="str">
        <f t="array" ref="AF19">IF(AF7="1",AF416-PRODUCT(AF9,INDEX($OL$1:$PC$19,19,MATCH(AF$2&amp;AF$6,INDEX($OL$1:$PC$19,2,)&amp;INDEX($OL$1:$PC$19,6,),0)))+AF9*SUMPRODUCT($OL$7:$PC$7,$OL$19:$PC$19)-AF$12*INDEX($OF$1:$OK$19,19,MATCH(AF13,$OF$1:$OK$1,0))+AF9*SUMPRODUCT($OL$7:$PC$7,$OL$10:$PC$10)*SUMPRODUCT($OF$10:$OI$10,$OF$19:$OI$19)+SUMPRODUCT($OL$7:$PC$7,$OL$11:$PC$11)*SUMPRODUCT($OF$11:$OI$11,$OF$19:$OI$19)+SUMPRODUCT($OL$7:$PC$7,$OL$14:$PC$14),"")</f>
        <v/>
      </c>
      <c r="AG19" s="19" t="str">
        <f t="array" ref="AG19">IF(AG7="1",AG416-PRODUCT(AG9,INDEX($OL$1:$PC$19,19,MATCH(AG$2&amp;AG$6,INDEX($OL$1:$PC$19,2,)&amp;INDEX($OL$1:$PC$19,6,),0)))+AG9*SUMPRODUCT($OL$7:$PC$7,$OL$19:$PC$19)-AG$12*INDEX($OF$1:$OK$19,19,MATCH(AG13,$OF$1:$OK$1,0))+AG9*SUMPRODUCT($OL$7:$PC$7,$OL$10:$PC$10)*SUMPRODUCT($OF$10:$OI$10,$OF$19:$OI$19)+SUMPRODUCT($OL$7:$PC$7,$OL$11:$PC$11)*SUMPRODUCT($OF$11:$OI$11,$OF$19:$OI$19)+SUMPRODUCT($OL$7:$PC$7,$OL$14:$PC$14),"")</f>
        <v/>
      </c>
      <c r="AH19" s="19" t="str">
        <f t="array" ref="AH19">IF(AH7="1",AH416-PRODUCT(AH9,INDEX($OL$1:$PC$19,19,MATCH(AH$2&amp;AH$6,INDEX($OL$1:$PC$19,2,)&amp;INDEX($OL$1:$PC$19,6,),0)))+AH9*SUMPRODUCT($OL$7:$PC$7,$OL$19:$PC$19)-AH$12*INDEX($OF$1:$OK$19,19,MATCH(AH13,$OF$1:$OK$1,0))+AH9*SUMPRODUCT($OL$7:$PC$7,$OL$10:$PC$10)*SUMPRODUCT($OF$10:$OI$10,$OF$19:$OI$19)+SUMPRODUCT($OL$7:$PC$7,$OL$11:$PC$11)*SUMPRODUCT($OF$11:$OI$11,$OF$19:$OI$19)+SUMPRODUCT($OL$7:$PC$7,$OL$14:$PC$14),"")</f>
        <v/>
      </c>
      <c r="AI19" s="19" t="str">
        <f t="array" ref="AI19">IF(AI7="1",AI416-PRODUCT(AI9,INDEX($OL$1:$PC$19,19,MATCH(AI$2&amp;AI$6,INDEX($OL$1:$PC$19,2,)&amp;INDEX($OL$1:$PC$19,6,),0)))+AI9*SUMPRODUCT($OL$7:$PC$7,$OL$19:$PC$19)-AI$12*INDEX($OF$1:$OK$19,19,MATCH(AI13,$OF$1:$OK$1,0))+AI9*SUMPRODUCT($OL$7:$PC$7,$OL$10:$PC$10)*SUMPRODUCT($OF$10:$OI$10,$OF$19:$OI$19)+SUMPRODUCT($OL$7:$PC$7,$OL$11:$PC$11)*SUMPRODUCT($OF$11:$OI$11,$OF$19:$OI$19)+SUMPRODUCT($OL$7:$PC$7,$OL$14:$PC$14),"")</f>
        <v/>
      </c>
      <c r="AJ19" s="19" t="str">
        <f t="array" ref="AJ19">IF(AJ7="1",AJ416-PRODUCT(AJ9,INDEX($OL$1:$PC$19,19,MATCH(AJ$2&amp;AJ$6,INDEX($OL$1:$PC$19,2,)&amp;INDEX($OL$1:$PC$19,6,),0)))+AJ9*SUMPRODUCT($OL$7:$PC$7,$OL$19:$PC$19)-AJ$12*INDEX($OF$1:$OK$19,19,MATCH(AJ13,$OF$1:$OK$1,0))+AJ9*SUMPRODUCT($OL$7:$PC$7,$OL$10:$PC$10)*SUMPRODUCT($OF$10:$OI$10,$OF$19:$OI$19)+SUMPRODUCT($OL$7:$PC$7,$OL$11:$PC$11)*SUMPRODUCT($OF$11:$OI$11,$OF$19:$OI$19)+SUMPRODUCT($OL$7:$PC$7,$OL$14:$PC$14),"")</f>
        <v/>
      </c>
      <c r="AK19" s="19" t="str">
        <f t="array" ref="AK19">IF(AK7="1",AK416-PRODUCT(AK9,INDEX($OL$1:$PC$19,19,MATCH(AK$2&amp;AK$6,INDEX($OL$1:$PC$19,2,)&amp;INDEX($OL$1:$PC$19,6,),0)))+AK9*SUMPRODUCT($OL$7:$PC$7,$OL$19:$PC$19)-AK$12*INDEX($OF$1:$OK$19,19,MATCH(AK13,$OF$1:$OK$1,0))+AK9*SUMPRODUCT($OL$7:$PC$7,$OL$10:$PC$10)*SUMPRODUCT($OF$10:$OI$10,$OF$19:$OI$19)+SUMPRODUCT($OL$7:$PC$7,$OL$11:$PC$11)*SUMPRODUCT($OF$11:$OI$11,$OF$19:$OI$19)+SUMPRODUCT($OL$7:$PC$7,$OL$14:$PC$14),"")</f>
        <v/>
      </c>
      <c r="AL19" s="19" t="str">
        <f t="array" ref="AL19">IF(AL7="1",AL416-PRODUCT(AL9,INDEX($OL$1:$PC$19,19,MATCH(AL$2&amp;AL$6,INDEX($OL$1:$PC$19,2,)&amp;INDEX($OL$1:$PC$19,6,),0)))+AL9*SUMPRODUCT($OL$7:$PC$7,$OL$19:$PC$19)-AL$12*INDEX($OF$1:$OK$19,19,MATCH(AL13,$OF$1:$OK$1,0))+AL9*SUMPRODUCT($OL$7:$PC$7,$OL$10:$PC$10)*SUMPRODUCT($OF$10:$OI$10,$OF$19:$OI$19)+SUMPRODUCT($OL$7:$PC$7,$OL$11:$PC$11)*SUMPRODUCT($OF$11:$OI$11,$OF$19:$OI$19)+SUMPRODUCT($OL$7:$PC$7,$OL$14:$PC$14),"")</f>
        <v/>
      </c>
      <c r="AM19" s="19" t="str">
        <f t="array" ref="AM19">IF(AM7="1",AM416-PRODUCT(AM9,INDEX($OL$1:$PC$19,19,MATCH(AM$2&amp;AM$6,INDEX($OL$1:$PC$19,2,)&amp;INDEX($OL$1:$PC$19,6,),0)))+AM9*SUMPRODUCT($OL$7:$PC$7,$OL$19:$PC$19)-AM$12*INDEX($OF$1:$OK$19,19,MATCH(AM13,$OF$1:$OK$1,0))+AM9*SUMPRODUCT($OL$7:$PC$7,$OL$10:$PC$10)*SUMPRODUCT($OF$10:$OI$10,$OF$19:$OI$19)+SUMPRODUCT($OL$7:$PC$7,$OL$11:$PC$11)*SUMPRODUCT($OF$11:$OI$11,$OF$19:$OI$19)+SUMPRODUCT($OL$7:$PC$7,$OL$14:$PC$14),"")</f>
        <v/>
      </c>
      <c r="AN19" s="19" t="str">
        <f t="array" ref="AN19">IF(AN7="1",AN416-PRODUCT(AN9,INDEX($OL$1:$PC$19,19,MATCH(AN$2&amp;AN$6,INDEX($OL$1:$PC$19,2,)&amp;INDEX($OL$1:$PC$19,6,),0)))+AN9*SUMPRODUCT($OL$7:$PC$7,$OL$19:$PC$19)-AN$12*INDEX($OF$1:$OK$19,19,MATCH(AN13,$OF$1:$OK$1,0))+AN9*SUMPRODUCT($OL$7:$PC$7,$OL$10:$PC$10)*SUMPRODUCT($OF$10:$OI$10,$OF$19:$OI$19)+SUMPRODUCT($OL$7:$PC$7,$OL$11:$PC$11)*SUMPRODUCT($OF$11:$OI$11,$OF$19:$OI$19)+SUMPRODUCT($OL$7:$PC$7,$OL$14:$PC$14),"")</f>
        <v/>
      </c>
      <c r="AO19" s="19" t="str">
        <f t="array" ref="AO19">IF(AO7="1",AO416-PRODUCT(AO9,INDEX($OL$1:$PC$19,19,MATCH(AO$2&amp;AO$6,INDEX($OL$1:$PC$19,2,)&amp;INDEX($OL$1:$PC$19,6,),0)))+AO9*SUMPRODUCT($OL$7:$PC$7,$OL$19:$PC$19)-AO$12*INDEX($OF$1:$OK$19,19,MATCH(AO13,$OF$1:$OK$1,0))+AO9*SUMPRODUCT($OL$7:$PC$7,$OL$10:$PC$10)*SUMPRODUCT($OF$10:$OI$10,$OF$19:$OI$19)+SUMPRODUCT($OL$7:$PC$7,$OL$11:$PC$11)*SUMPRODUCT($OF$11:$OI$11,$OF$19:$OI$19)+SUMPRODUCT($OL$7:$PC$7,$OL$14:$PC$14),"")</f>
        <v/>
      </c>
      <c r="AP19" s="19" t="str">
        <f t="array" ref="AP19">IF(AP7="1",AP416-PRODUCT(AP9,INDEX($OL$1:$PC$19,19,MATCH(AP$2&amp;AP$6,INDEX($OL$1:$PC$19,2,)&amp;INDEX($OL$1:$PC$19,6,),0)))+AP9*SUMPRODUCT($OL$7:$PC$7,$OL$19:$PC$19)-AP$12*INDEX($OF$1:$OK$19,19,MATCH(AP13,$OF$1:$OK$1,0))+AP9*SUMPRODUCT($OL$7:$PC$7,$OL$10:$PC$10)*SUMPRODUCT($OF$10:$OI$10,$OF$19:$OI$19)+SUMPRODUCT($OL$7:$PC$7,$OL$11:$PC$11)*SUMPRODUCT($OF$11:$OI$11,$OF$19:$OI$19)+SUMPRODUCT($OL$7:$PC$7,$OL$14:$PC$14),"")</f>
        <v/>
      </c>
      <c r="AQ19" s="19" t="str">
        <f t="array" ref="AQ19">IF(AQ7="1",AQ416-PRODUCT(AQ9,INDEX($OL$1:$PC$19,19,MATCH(AQ$2&amp;AQ$6,INDEX($OL$1:$PC$19,2,)&amp;INDEX($OL$1:$PC$19,6,),0)))+AQ9*SUMPRODUCT($OL$7:$PC$7,$OL$19:$PC$19)-AQ$12*INDEX($OF$1:$OK$19,19,MATCH(AQ13,$OF$1:$OK$1,0))+AQ9*SUMPRODUCT($OL$7:$PC$7,$OL$10:$PC$10)*SUMPRODUCT($OF$10:$OI$10,$OF$19:$OI$19)+SUMPRODUCT($OL$7:$PC$7,$OL$11:$PC$11)*SUMPRODUCT($OF$11:$OI$11,$OF$19:$OI$19)+SUMPRODUCT($OL$7:$PC$7,$OL$14:$PC$14),"")</f>
        <v/>
      </c>
      <c r="AR19" s="19" t="str">
        <f t="array" ref="AR19">IF(AR7="1",AR416-PRODUCT(AR9,INDEX($OL$1:$PC$19,19,MATCH(AR$2&amp;AR$6,INDEX($OL$1:$PC$19,2,)&amp;INDEX($OL$1:$PC$19,6,),0)))+AR9*SUMPRODUCT($OL$7:$PC$7,$OL$19:$PC$19)-AR$12*INDEX($OF$1:$OK$19,19,MATCH(AR13,$OF$1:$OK$1,0))+AR9*SUMPRODUCT($OL$7:$PC$7,$OL$10:$PC$10)*SUMPRODUCT($OF$10:$OI$10,$OF$19:$OI$19)+SUMPRODUCT($OL$7:$PC$7,$OL$11:$PC$11)*SUMPRODUCT($OF$11:$OI$11,$OF$19:$OI$19)+SUMPRODUCT($OL$7:$PC$7,$OL$14:$PC$14),"")</f>
        <v/>
      </c>
      <c r="AS19" s="19" t="str">
        <f t="array" ref="AS19">IF(AS7="1",AS416-PRODUCT(AS9,INDEX($OL$1:$PC$19,19,MATCH(AS$2&amp;AS$6,INDEX($OL$1:$PC$19,2,)&amp;INDEX($OL$1:$PC$19,6,),0)))+AS9*SUMPRODUCT($OL$7:$PC$7,$OL$19:$PC$19)-AS$12*INDEX($OF$1:$OK$19,19,MATCH(AS13,$OF$1:$OK$1,0))+AS9*SUMPRODUCT($OL$7:$PC$7,$OL$10:$PC$10)*SUMPRODUCT($OF$10:$OI$10,$OF$19:$OI$19)+SUMPRODUCT($OL$7:$PC$7,$OL$11:$PC$11)*SUMPRODUCT($OF$11:$OI$11,$OF$19:$OI$19)+SUMPRODUCT($OL$7:$PC$7,$OL$14:$PC$14),"")</f>
        <v/>
      </c>
      <c r="AT19" s="19" t="str">
        <f t="array" ref="AT19">IF(AT7="1",AT416-PRODUCT(AT9,INDEX($OL$1:$PC$19,19,MATCH(AT$2&amp;AT$6,INDEX($OL$1:$PC$19,2,)&amp;INDEX($OL$1:$PC$19,6,),0)))+AT9*SUMPRODUCT($OL$7:$PC$7,$OL$19:$PC$19)-AT$12*INDEX($OF$1:$OK$19,19,MATCH(AT13,$OF$1:$OK$1,0))+AT9*SUMPRODUCT($OL$7:$PC$7,$OL$10:$PC$10)*SUMPRODUCT($OF$10:$OI$10,$OF$19:$OI$19)+SUMPRODUCT($OL$7:$PC$7,$OL$11:$PC$11)*SUMPRODUCT($OF$11:$OI$11,$OF$19:$OI$19)+SUMPRODUCT($OL$7:$PC$7,$OL$14:$PC$14),"")</f>
        <v/>
      </c>
      <c r="AU19" s="19" t="str">
        <f t="array" ref="AU19">IF(AU7="1",AU416-PRODUCT(AU9,INDEX($OL$1:$PC$19,19,MATCH(AU$2&amp;AU$6,INDEX($OL$1:$PC$19,2,)&amp;INDEX($OL$1:$PC$19,6,),0)))+AU9*SUMPRODUCT($OL$7:$PC$7,$OL$19:$PC$19)-AU$12*INDEX($OF$1:$OK$19,19,MATCH(AU13,$OF$1:$OK$1,0))+AU9*SUMPRODUCT($OL$7:$PC$7,$OL$10:$PC$10)*SUMPRODUCT($OF$10:$OI$10,$OF$19:$OI$19)+SUMPRODUCT($OL$7:$PC$7,$OL$11:$PC$11)*SUMPRODUCT($OF$11:$OI$11,$OF$19:$OI$19)+SUMPRODUCT($OL$7:$PC$7,$OL$14:$PC$14),"")</f>
        <v/>
      </c>
      <c r="AV19" s="19" t="str">
        <f t="array" ref="AV19">IF(AV7="1",AV416-PRODUCT(AV9,INDEX($OL$1:$PC$19,19,MATCH(AV$2&amp;AV$6,INDEX($OL$1:$PC$19,2,)&amp;INDEX($OL$1:$PC$19,6,),0)))+AV9*SUMPRODUCT($OL$7:$PC$7,$OL$19:$PC$19)-AV$12*INDEX($OF$1:$OK$19,19,MATCH(AV13,$OF$1:$OK$1,0))+AV9*SUMPRODUCT($OL$7:$PC$7,$OL$10:$PC$10)*SUMPRODUCT($OF$10:$OI$10,$OF$19:$OI$19)+SUMPRODUCT($OL$7:$PC$7,$OL$11:$PC$11)*SUMPRODUCT($OF$11:$OI$11,$OF$19:$OI$19)+SUMPRODUCT($OL$7:$PC$7,$OL$14:$PC$14),"")</f>
        <v/>
      </c>
      <c r="AW19" s="19" t="str">
        <f t="array" ref="AW19">IF(AW7="1",AW416-PRODUCT(AW9,INDEX($OL$1:$PC$19,19,MATCH(AW$2&amp;AW$6,INDEX($OL$1:$PC$19,2,)&amp;INDEX($OL$1:$PC$19,6,),0)))+AW9*SUMPRODUCT($OL$7:$PC$7,$OL$19:$PC$19)-AW$12*INDEX($OF$1:$OK$19,19,MATCH(AW13,$OF$1:$OK$1,0))+AW9*SUMPRODUCT($OL$7:$PC$7,$OL$10:$PC$10)*SUMPRODUCT($OF$10:$OI$10,$OF$19:$OI$19)+SUMPRODUCT($OL$7:$PC$7,$OL$11:$PC$11)*SUMPRODUCT($OF$11:$OI$11,$OF$19:$OI$19)+SUMPRODUCT($OL$7:$PC$7,$OL$14:$PC$14),"")</f>
        <v/>
      </c>
      <c r="AX19" s="19" t="str">
        <f t="array" ref="AX19">IF(AX7="1",AX416-PRODUCT(AX9,INDEX($OL$1:$PC$19,19,MATCH(AX$2&amp;AX$6,INDEX($OL$1:$PC$19,2,)&amp;INDEX($OL$1:$PC$19,6,),0)))+AX9*SUMPRODUCT($OL$7:$PC$7,$OL$19:$PC$19)-AX$12*INDEX($OF$1:$OK$19,19,MATCH(AX13,$OF$1:$OK$1,0))+AX9*SUMPRODUCT($OL$7:$PC$7,$OL$10:$PC$10)*SUMPRODUCT($OF$10:$OI$10,$OF$19:$OI$19)+SUMPRODUCT($OL$7:$PC$7,$OL$11:$PC$11)*SUMPRODUCT($OF$11:$OI$11,$OF$19:$OI$19)+SUMPRODUCT($OL$7:$PC$7,$OL$14:$PC$14),"")</f>
        <v/>
      </c>
      <c r="AY19" s="19" t="str">
        <f t="array" ref="AY19">IF(AY7="1",AY416-PRODUCT(AY9,INDEX($OL$1:$PC$19,19,MATCH(AY$2&amp;AY$6,INDEX($OL$1:$PC$19,2,)&amp;INDEX($OL$1:$PC$19,6,),0)))+AY9*SUMPRODUCT($OL$7:$PC$7,$OL$19:$PC$19)-AY$12*INDEX($OF$1:$OK$19,19,MATCH(AY13,$OF$1:$OK$1,0))+AY9*SUMPRODUCT($OL$7:$PC$7,$OL$10:$PC$10)*SUMPRODUCT($OF$10:$OI$10,$OF$19:$OI$19)+SUMPRODUCT($OL$7:$PC$7,$OL$11:$PC$11)*SUMPRODUCT($OF$11:$OI$11,$OF$19:$OI$19)+SUMPRODUCT($OL$7:$PC$7,$OL$14:$PC$14),"")</f>
        <v/>
      </c>
      <c r="AZ19" s="19" t="str">
        <f t="array" ref="AZ19">IF(AZ7="1",AZ416-PRODUCT(AZ9,INDEX($OL$1:$PC$19,19,MATCH(AZ$2&amp;AZ$6,INDEX($OL$1:$PC$19,2,)&amp;INDEX($OL$1:$PC$19,6,),0)))+AZ9*SUMPRODUCT($OL$7:$PC$7,$OL$19:$PC$19)-AZ$12*INDEX($OF$1:$OK$19,19,MATCH(AZ13,$OF$1:$OK$1,0))+AZ9*SUMPRODUCT($OL$7:$PC$7,$OL$10:$PC$10)*SUMPRODUCT($OF$10:$OI$10,$OF$19:$OI$19)+SUMPRODUCT($OL$7:$PC$7,$OL$11:$PC$11)*SUMPRODUCT($OF$11:$OI$11,$OF$19:$OI$19)+SUMPRODUCT($OL$7:$PC$7,$OL$14:$PC$14),"")</f>
        <v/>
      </c>
      <c r="BA19" s="19" t="str">
        <f t="array" ref="BA19">IF(BA7="1",BA416-PRODUCT(BA9,INDEX($OL$1:$PC$19,19,MATCH(BA$2&amp;BA$6,INDEX($OL$1:$PC$19,2,)&amp;INDEX($OL$1:$PC$19,6,),0)))+BA9*SUMPRODUCT($OL$7:$PC$7,$OL$19:$PC$19)-BA$12*INDEX($OF$1:$OK$19,19,MATCH(BA13,$OF$1:$OK$1,0))+BA9*SUMPRODUCT($OL$7:$PC$7,$OL$10:$PC$10)*SUMPRODUCT($OF$10:$OI$10,$OF$19:$OI$19)+SUMPRODUCT($OL$7:$PC$7,$OL$11:$PC$11)*SUMPRODUCT($OF$11:$OI$11,$OF$19:$OI$19)+SUMPRODUCT($OL$7:$PC$7,$OL$14:$PC$14),"")</f>
        <v/>
      </c>
      <c r="BB19" s="19" t="str">
        <f t="array" ref="BB19">IF(BB7="1",BB416-PRODUCT(BB9,INDEX($OL$1:$PC$19,19,MATCH(BB$2&amp;BB$6,INDEX($OL$1:$PC$19,2,)&amp;INDEX($OL$1:$PC$19,6,),0)))+BB9*SUMPRODUCT($OL$7:$PC$7,$OL$19:$PC$19)-BB$12*INDEX($OF$1:$OK$19,19,MATCH(BB13,$OF$1:$OK$1,0))+BB9*SUMPRODUCT($OL$7:$PC$7,$OL$10:$PC$10)*SUMPRODUCT($OF$10:$OI$10,$OF$19:$OI$19)+SUMPRODUCT($OL$7:$PC$7,$OL$11:$PC$11)*SUMPRODUCT($OF$11:$OI$11,$OF$19:$OI$19)+SUMPRODUCT($OL$7:$PC$7,$OL$14:$PC$14),"")</f>
        <v/>
      </c>
      <c r="BC19" s="19" t="str">
        <f t="array" ref="BC19">IF(BC7="1",BC416-PRODUCT(BC9,INDEX($OL$1:$PC$19,19,MATCH(BC$2&amp;BC$6,INDEX($OL$1:$PC$19,2,)&amp;INDEX($OL$1:$PC$19,6,),0)))+BC9*SUMPRODUCT($OL$7:$PC$7,$OL$19:$PC$19)-BC$12*INDEX($OF$1:$OK$19,19,MATCH(BC13,$OF$1:$OK$1,0))+BC9*SUMPRODUCT($OL$7:$PC$7,$OL$10:$PC$10)*SUMPRODUCT($OF$10:$OI$10,$OF$19:$OI$19)+SUMPRODUCT($OL$7:$PC$7,$OL$11:$PC$11)*SUMPRODUCT($OF$11:$OI$11,$OF$19:$OI$19)+SUMPRODUCT($OL$7:$PC$7,$OL$14:$PC$14),"")</f>
        <v/>
      </c>
      <c r="BD19" s="19" t="str">
        <f t="array" ref="BD19">IF(BD7="1",BD416-PRODUCT(BD9,INDEX($OL$1:$PC$19,19,MATCH(BD$2&amp;BD$6,INDEX($OL$1:$PC$19,2,)&amp;INDEX($OL$1:$PC$19,6,),0)))+BD9*SUMPRODUCT($OL$7:$PC$7,$OL$19:$PC$19)-BD$12*INDEX($OF$1:$OK$19,19,MATCH(BD13,$OF$1:$OK$1,0))+BD9*SUMPRODUCT($OL$7:$PC$7,$OL$10:$PC$10)*SUMPRODUCT($OF$10:$OI$10,$OF$19:$OI$19)+SUMPRODUCT($OL$7:$PC$7,$OL$11:$PC$11)*SUMPRODUCT($OF$11:$OI$11,$OF$19:$OI$19)+SUMPRODUCT($OL$7:$PC$7,$OL$14:$PC$14),"")</f>
        <v/>
      </c>
      <c r="BE19" s="19" t="str">
        <f t="array" ref="BE19">IF(BE7="1",BE416-PRODUCT(BE9,INDEX($OL$1:$PC$19,19,MATCH(BE$2&amp;BE$6,INDEX($OL$1:$PC$19,2,)&amp;INDEX($OL$1:$PC$19,6,),0)))+BE9*SUMPRODUCT($OL$7:$PC$7,$OL$19:$PC$19)-BE$12*INDEX($OF$1:$OK$19,19,MATCH(BE13,$OF$1:$OK$1,0))+BE9*SUMPRODUCT($OL$7:$PC$7,$OL$10:$PC$10)*SUMPRODUCT($OF$10:$OI$10,$OF$19:$OI$19)+SUMPRODUCT($OL$7:$PC$7,$OL$11:$PC$11)*SUMPRODUCT($OF$11:$OI$11,$OF$19:$OI$19)+SUMPRODUCT($OL$7:$PC$7,$OL$14:$PC$14),"")</f>
        <v/>
      </c>
      <c r="BF19" s="19" t="str">
        <f t="array" ref="BF19">IF(BF7="1",BF416-PRODUCT(BF9,INDEX($OL$1:$PC$19,19,MATCH(BF$2&amp;BF$6,INDEX($OL$1:$PC$19,2,)&amp;INDEX($OL$1:$PC$19,6,),0)))+BF9*SUMPRODUCT($OL$7:$PC$7,$OL$19:$PC$19)-BF$12*INDEX($OF$1:$OK$19,19,MATCH(BF13,$OF$1:$OK$1,0))+BF9*SUMPRODUCT($OL$7:$PC$7,$OL$10:$PC$10)*SUMPRODUCT($OF$10:$OI$10,$OF$19:$OI$19)+SUMPRODUCT($OL$7:$PC$7,$OL$11:$PC$11)*SUMPRODUCT($OF$11:$OI$11,$OF$19:$OI$19)+SUMPRODUCT($OL$7:$PC$7,$OL$14:$PC$14),"")</f>
        <v/>
      </c>
      <c r="BG19" s="19" t="str">
        <f t="array" ref="BG19">IF(BG7="1",BG416-PRODUCT(BG9,INDEX($OL$1:$PC$19,19,MATCH(BG$2&amp;BG$6,INDEX($OL$1:$PC$19,2,)&amp;INDEX($OL$1:$PC$19,6,),0)))+BG9*SUMPRODUCT($OL$7:$PC$7,$OL$19:$PC$19)-BG$12*INDEX($OF$1:$OK$19,19,MATCH(BG13,$OF$1:$OK$1,0))+BG9*SUMPRODUCT($OL$7:$PC$7,$OL$10:$PC$10)*SUMPRODUCT($OF$10:$OI$10,$OF$19:$OI$19)+SUMPRODUCT($OL$7:$PC$7,$OL$11:$PC$11)*SUMPRODUCT($OF$11:$OI$11,$OF$19:$OI$19)+SUMPRODUCT($OL$7:$PC$7,$OL$14:$PC$14),"")</f>
        <v/>
      </c>
      <c r="BH19" s="19" t="str">
        <f t="array" ref="BH19">IF(BH7="1",BH416-PRODUCT(BH9,INDEX($OL$1:$PC$19,19,MATCH(BH$2&amp;BH$6,INDEX($OL$1:$PC$19,2,)&amp;INDEX($OL$1:$PC$19,6,),0)))+BH9*SUMPRODUCT($OL$7:$PC$7,$OL$19:$PC$19)-BH$12*INDEX($OF$1:$OK$19,19,MATCH(BH13,$OF$1:$OK$1,0))+BH9*SUMPRODUCT($OL$7:$PC$7,$OL$10:$PC$10)*SUMPRODUCT($OF$10:$OI$10,$OF$19:$OI$19)+SUMPRODUCT($OL$7:$PC$7,$OL$11:$PC$11)*SUMPRODUCT($OF$11:$OI$11,$OF$19:$OI$19)+SUMPRODUCT($OL$7:$PC$7,$OL$14:$PC$14),"")</f>
        <v/>
      </c>
      <c r="BI19" s="19" t="str">
        <f t="array" ref="BI19">IF(BI7="1",BI416-PRODUCT(BI9,INDEX($OL$1:$PC$19,19,MATCH(BI$2&amp;BI$6,INDEX($OL$1:$PC$19,2,)&amp;INDEX($OL$1:$PC$19,6,),0)))+BI9*SUMPRODUCT($OL$7:$PC$7,$OL$19:$PC$19)-BI$12*INDEX($OF$1:$OK$19,19,MATCH(BI13,$OF$1:$OK$1,0))+BI9*SUMPRODUCT($OL$7:$PC$7,$OL$10:$PC$10)*SUMPRODUCT($OF$10:$OI$10,$OF$19:$OI$19)+SUMPRODUCT($OL$7:$PC$7,$OL$11:$PC$11)*SUMPRODUCT($OF$11:$OI$11,$OF$19:$OI$19)+SUMPRODUCT($OL$7:$PC$7,$OL$14:$PC$14),"")</f>
        <v/>
      </c>
      <c r="BJ19" s="19" t="str">
        <f t="array" ref="BJ19">IF(BJ7="1",BJ416-PRODUCT(BJ9,INDEX($OL$1:$PC$19,19,MATCH(BJ$2&amp;BJ$6,INDEX($OL$1:$PC$19,2,)&amp;INDEX($OL$1:$PC$19,6,),0)))+BJ9*SUMPRODUCT($OL$7:$PC$7,$OL$19:$PC$19)-BJ$12*INDEX($OF$1:$OK$19,19,MATCH(BJ13,$OF$1:$OK$1,0))+BJ9*SUMPRODUCT($OL$7:$PC$7,$OL$10:$PC$10)*SUMPRODUCT($OF$10:$OI$10,$OF$19:$OI$19)+SUMPRODUCT($OL$7:$PC$7,$OL$11:$PC$11)*SUMPRODUCT($OF$11:$OI$11,$OF$19:$OI$19)+SUMPRODUCT($OL$7:$PC$7,$OL$14:$PC$14),"")</f>
        <v/>
      </c>
      <c r="BK19" s="19" t="str">
        <f t="array" ref="BK19">IF(BK7="1",BK416-PRODUCT(BK9,INDEX($OL$1:$PC$19,19,MATCH(BK$2&amp;BK$6,INDEX($OL$1:$PC$19,2,)&amp;INDEX($OL$1:$PC$19,6,),0)))+BK9*SUMPRODUCT($OL$7:$PC$7,$OL$19:$PC$19)-BK$12*INDEX($OF$1:$OK$19,19,MATCH(BK13,$OF$1:$OK$1,0))+BK9*SUMPRODUCT($OL$7:$PC$7,$OL$10:$PC$10)*SUMPRODUCT($OF$10:$OI$10,$OF$19:$OI$19)+SUMPRODUCT($OL$7:$PC$7,$OL$11:$PC$11)*SUMPRODUCT($OF$11:$OI$11,$OF$19:$OI$19)+SUMPRODUCT($OL$7:$PC$7,$OL$14:$PC$14),"")</f>
        <v/>
      </c>
      <c r="BL19" s="19" t="str">
        <f t="array" ref="BL19">IF(BL7="1",BL416-PRODUCT(BL9,INDEX($OL$1:$PC$19,19,MATCH(BL$2&amp;BL$6,INDEX($OL$1:$PC$19,2,)&amp;INDEX($OL$1:$PC$19,6,),0)))+BL9*SUMPRODUCT($OL$7:$PC$7,$OL$19:$PC$19)-BL$12*INDEX($OF$1:$OK$19,19,MATCH(BL13,$OF$1:$OK$1,0))+BL9*SUMPRODUCT($OL$7:$PC$7,$OL$10:$PC$10)*SUMPRODUCT($OF$10:$OI$10,$OF$19:$OI$19)+SUMPRODUCT($OL$7:$PC$7,$OL$11:$PC$11)*SUMPRODUCT($OF$11:$OI$11,$OF$19:$OI$19)+SUMPRODUCT($OL$7:$PC$7,$OL$14:$PC$14),"")</f>
        <v/>
      </c>
      <c r="BM19" s="19" t="str">
        <f t="array" ref="BM19">IF(BM7="1",BM416-PRODUCT(BM9,INDEX($OL$1:$PC$19,19,MATCH(BM$2&amp;BM$6,INDEX($OL$1:$PC$19,2,)&amp;INDEX($OL$1:$PC$19,6,),0)))+BM9*SUMPRODUCT($OL$7:$PC$7,$OL$19:$PC$19)-BM$12*INDEX($OF$1:$OK$19,19,MATCH(BM13,$OF$1:$OK$1,0))+BM9*SUMPRODUCT($OL$7:$PC$7,$OL$10:$PC$10)*SUMPRODUCT($OF$10:$OI$10,$OF$19:$OI$19)+SUMPRODUCT($OL$7:$PC$7,$OL$11:$PC$11)*SUMPRODUCT($OF$11:$OI$11,$OF$19:$OI$19)+SUMPRODUCT($OL$7:$PC$7,$OL$14:$PC$14),"")</f>
        <v/>
      </c>
      <c r="BN19" s="19" t="str">
        <f t="array" ref="BN19">IF(BN7="1",BN416-PRODUCT(BN9,INDEX($OL$1:$PC$19,19,MATCH(BN$2&amp;BN$6,INDEX($OL$1:$PC$19,2,)&amp;INDEX($OL$1:$PC$19,6,),0)))+BN9*SUMPRODUCT($OL$7:$PC$7,$OL$19:$PC$19)-BN$12*INDEX($OF$1:$OK$19,19,MATCH(BN13,$OF$1:$OK$1,0))+BN9*SUMPRODUCT($OL$7:$PC$7,$OL$10:$PC$10)*SUMPRODUCT($OF$10:$OI$10,$OF$19:$OI$19)+SUMPRODUCT($OL$7:$PC$7,$OL$11:$PC$11)*SUMPRODUCT($OF$11:$OI$11,$OF$19:$OI$19)+SUMPRODUCT($OL$7:$PC$7,$OL$14:$PC$14),"")</f>
        <v/>
      </c>
      <c r="BO19" s="19" t="str">
        <f t="array" ref="BO19">IF(BO7="1",BO416-PRODUCT(BO9,INDEX($OL$1:$PC$19,19,MATCH(BO$2&amp;BO$6,INDEX($OL$1:$PC$19,2,)&amp;INDEX($OL$1:$PC$19,6,),0)))+BO9*SUMPRODUCT($OL$7:$PC$7,$OL$19:$PC$19)-BO$12*INDEX($OF$1:$OK$19,19,MATCH(BO13,$OF$1:$OK$1,0))+BO9*SUMPRODUCT($OL$7:$PC$7,$OL$10:$PC$10)*SUMPRODUCT($OF$10:$OI$10,$OF$19:$OI$19)+SUMPRODUCT($OL$7:$PC$7,$OL$11:$PC$11)*SUMPRODUCT($OF$11:$OI$11,$OF$19:$OI$19)+SUMPRODUCT($OL$7:$PC$7,$OL$14:$PC$14),"")</f>
        <v/>
      </c>
      <c r="BP19" s="19" t="str">
        <f t="array" ref="BP19">IF(BP7="1",BP416-PRODUCT(BP9,INDEX($OL$1:$PC$19,19,MATCH(BP$2&amp;BP$6,INDEX($OL$1:$PC$19,2,)&amp;INDEX($OL$1:$PC$19,6,),0)))+BP9*SUMPRODUCT($OL$7:$PC$7,$OL$19:$PC$19)-BP$12*INDEX($OF$1:$OK$19,19,MATCH(BP13,$OF$1:$OK$1,0))+BP9*SUMPRODUCT($OL$7:$PC$7,$OL$10:$PC$10)*SUMPRODUCT($OF$10:$OI$10,$OF$19:$OI$19)+SUMPRODUCT($OL$7:$PC$7,$OL$11:$PC$11)*SUMPRODUCT($OF$11:$OI$11,$OF$19:$OI$19)+SUMPRODUCT($OL$7:$PC$7,$OL$14:$PC$14),"")</f>
        <v/>
      </c>
      <c r="BQ19" s="19" t="str">
        <f t="array" ref="BQ19">IF(BQ7="1",BQ416-PRODUCT(BQ9,INDEX($OL$1:$PC$19,19,MATCH(BQ$2&amp;BQ$6,INDEX($OL$1:$PC$19,2,)&amp;INDEX($OL$1:$PC$19,6,),0)))+BQ9*SUMPRODUCT($OL$7:$PC$7,$OL$19:$PC$19)-BQ$12*INDEX($OF$1:$OK$19,19,MATCH(BQ13,$OF$1:$OK$1,0))+BQ9*SUMPRODUCT($OL$7:$PC$7,$OL$10:$PC$10)*SUMPRODUCT($OF$10:$OI$10,$OF$19:$OI$19)+SUMPRODUCT($OL$7:$PC$7,$OL$11:$PC$11)*SUMPRODUCT($OF$11:$OI$11,$OF$19:$OI$19)+SUMPRODUCT($OL$7:$PC$7,$OL$14:$PC$14),"")</f>
        <v/>
      </c>
      <c r="BR19" s="19" t="str">
        <f t="array" ref="BR19">IF(BR7="1",BR416-PRODUCT(BR9,INDEX($OL$1:$PC$19,19,MATCH(BR$2&amp;BR$6,INDEX($OL$1:$PC$19,2,)&amp;INDEX($OL$1:$PC$19,6,),0)))+BR9*SUMPRODUCT($OL$7:$PC$7,$OL$19:$PC$19)-BR$12*INDEX($OF$1:$OK$19,19,MATCH(BR13,$OF$1:$OK$1,0))+BR9*SUMPRODUCT($OL$7:$PC$7,$OL$10:$PC$10)*SUMPRODUCT($OF$10:$OI$10,$OF$19:$OI$19)+SUMPRODUCT($OL$7:$PC$7,$OL$11:$PC$11)*SUMPRODUCT($OF$11:$OI$11,$OF$19:$OI$19)+SUMPRODUCT($OL$7:$PC$7,$OL$14:$PC$14),"")</f>
        <v/>
      </c>
      <c r="BS19" s="19" t="str">
        <f t="array" ref="BS19">IF(BS7="1",BS416-PRODUCT(BS9,INDEX($OL$1:$PC$19,19,MATCH(BS$2&amp;BS$6,INDEX($OL$1:$PC$19,2,)&amp;INDEX($OL$1:$PC$19,6,),0)))+BS9*SUMPRODUCT($OL$7:$PC$7,$OL$19:$PC$19)-BS$12*INDEX($OF$1:$OK$19,19,MATCH(BS13,$OF$1:$OK$1,0))+BS9*SUMPRODUCT($OL$7:$PC$7,$OL$10:$PC$10)*SUMPRODUCT($OF$10:$OI$10,$OF$19:$OI$19)+SUMPRODUCT($OL$7:$PC$7,$OL$11:$PC$11)*SUMPRODUCT($OF$11:$OI$11,$OF$19:$OI$19)+SUMPRODUCT($OL$7:$PC$7,$OL$14:$PC$14),"")</f>
        <v/>
      </c>
      <c r="BT19" s="19" t="str">
        <f t="array" ref="BT19">IF(BT7="1",BT416-PRODUCT(BT9,INDEX($OL$1:$PC$19,19,MATCH(BT$2&amp;BT$6,INDEX($OL$1:$PC$19,2,)&amp;INDEX($OL$1:$PC$19,6,),0)))+BT9*SUMPRODUCT($OL$7:$PC$7,$OL$19:$PC$19)-BT$12*INDEX($OF$1:$OK$19,19,MATCH(BT13,$OF$1:$OK$1,0))+BT9*SUMPRODUCT($OL$7:$PC$7,$OL$10:$PC$10)*SUMPRODUCT($OF$10:$OI$10,$OF$19:$OI$19)+SUMPRODUCT($OL$7:$PC$7,$OL$11:$PC$11)*SUMPRODUCT($OF$11:$OI$11,$OF$19:$OI$19)+SUMPRODUCT($OL$7:$PC$7,$OL$14:$PC$14),"")</f>
        <v/>
      </c>
      <c r="BU19" s="19" t="str">
        <f t="array" ref="BU19">IF(BU7="1",BU416-PRODUCT(BU9,INDEX($OL$1:$PC$19,19,MATCH(BU$2&amp;BU$6,INDEX($OL$1:$PC$19,2,)&amp;INDEX($OL$1:$PC$19,6,),0)))+BU9*SUMPRODUCT($OL$7:$PC$7,$OL$19:$PC$19)-BU$12*INDEX($OF$1:$OK$19,19,MATCH(BU13,$OF$1:$OK$1,0))+BU9*SUMPRODUCT($OL$7:$PC$7,$OL$10:$PC$10)*SUMPRODUCT($OF$10:$OI$10,$OF$19:$OI$19)+SUMPRODUCT($OL$7:$PC$7,$OL$11:$PC$11)*SUMPRODUCT($OF$11:$OI$11,$OF$19:$OI$19)+SUMPRODUCT($OL$7:$PC$7,$OL$14:$PC$14),"")</f>
        <v/>
      </c>
      <c r="BV19" s="19" t="str">
        <f t="array" ref="BV19">IF(BV7="1",BV416-PRODUCT(BV9,INDEX($OL$1:$PC$19,19,MATCH(BV$2&amp;BV$6,INDEX($OL$1:$PC$19,2,)&amp;INDEX($OL$1:$PC$19,6,),0)))+BV9*SUMPRODUCT($OL$7:$PC$7,$OL$19:$PC$19)-BV$12*INDEX($OF$1:$OK$19,19,MATCH(BV13,$OF$1:$OK$1,0))+BV9*SUMPRODUCT($OL$7:$PC$7,$OL$10:$PC$10)*SUMPRODUCT($OF$10:$OI$10,$OF$19:$OI$19)+SUMPRODUCT($OL$7:$PC$7,$OL$11:$PC$11)*SUMPRODUCT($OF$11:$OI$11,$OF$19:$OI$19)+SUMPRODUCT($OL$7:$PC$7,$OL$14:$PC$14),"")</f>
        <v/>
      </c>
      <c r="BW19" s="19" t="str">
        <f t="array" ref="BW19">IF(BW7="1",BW416-PRODUCT(BW9,INDEX($OL$1:$PC$19,19,MATCH(BW$2&amp;BW$6,INDEX($OL$1:$PC$19,2,)&amp;INDEX($OL$1:$PC$19,6,),0)))+BW9*SUMPRODUCT($OL$7:$PC$7,$OL$19:$PC$19)-BW$12*INDEX($OF$1:$OK$19,19,MATCH(BW13,$OF$1:$OK$1,0))+BW9*SUMPRODUCT($OL$7:$PC$7,$OL$10:$PC$10)*SUMPRODUCT($OF$10:$OI$10,$OF$19:$OI$19)+SUMPRODUCT($OL$7:$PC$7,$OL$11:$PC$11)*SUMPRODUCT($OF$11:$OI$11,$OF$19:$OI$19)+SUMPRODUCT($OL$7:$PC$7,$OL$14:$PC$14),"")</f>
        <v/>
      </c>
      <c r="BX19" s="19" t="str">
        <f t="array" ref="BX19">IF(BX7="1",BX416-PRODUCT(BX9,INDEX($OL$1:$PC$19,19,MATCH(BX$2&amp;BX$6,INDEX($OL$1:$PC$19,2,)&amp;INDEX($OL$1:$PC$19,6,),0)))+BX9*SUMPRODUCT($OL$7:$PC$7,$OL$19:$PC$19)-BX$12*INDEX($OF$1:$OK$19,19,MATCH(BX13,$OF$1:$OK$1,0))+BX9*SUMPRODUCT($OL$7:$PC$7,$OL$10:$PC$10)*SUMPRODUCT($OF$10:$OI$10,$OF$19:$OI$19)+SUMPRODUCT($OL$7:$PC$7,$OL$11:$PC$11)*SUMPRODUCT($OF$11:$OI$11,$OF$19:$OI$19)+SUMPRODUCT($OL$7:$PC$7,$OL$14:$PC$14),"")</f>
        <v/>
      </c>
      <c r="BY19" s="19" t="str">
        <f t="array" ref="BY19">IF(BY7="1",BY416-PRODUCT(BY9,INDEX($OL$1:$PC$19,19,MATCH(BY$2&amp;BY$6,INDEX($OL$1:$PC$19,2,)&amp;INDEX($OL$1:$PC$19,6,),0)))+BY9*SUMPRODUCT($OL$7:$PC$7,$OL$19:$PC$19)-BY$12*INDEX($OF$1:$OK$19,19,MATCH(BY13,$OF$1:$OK$1,0))+BY9*SUMPRODUCT($OL$7:$PC$7,$OL$10:$PC$10)*SUMPRODUCT($OF$10:$OI$10,$OF$19:$OI$19)+SUMPRODUCT($OL$7:$PC$7,$OL$11:$PC$11)*SUMPRODUCT($OF$11:$OI$11,$OF$19:$OI$19)+SUMPRODUCT($OL$7:$PC$7,$OL$14:$PC$14),"")</f>
        <v/>
      </c>
      <c r="BZ19" s="19" t="str">
        <f t="array" ref="BZ19">IF(BZ7="1",BZ416-PRODUCT(BZ9,INDEX($OL$1:$PC$19,19,MATCH(BZ$2&amp;BZ$6,INDEX($OL$1:$PC$19,2,)&amp;INDEX($OL$1:$PC$19,6,),0)))+BZ9*SUMPRODUCT($OL$7:$PC$7,$OL$19:$PC$19)-BZ$12*INDEX($OF$1:$OK$19,19,MATCH(BZ13,$OF$1:$OK$1,0))+BZ9*SUMPRODUCT($OL$7:$PC$7,$OL$10:$PC$10)*SUMPRODUCT($OF$10:$OI$10,$OF$19:$OI$19)+SUMPRODUCT($OL$7:$PC$7,$OL$11:$PC$11)*SUMPRODUCT($OF$11:$OI$11,$OF$19:$OI$19)+SUMPRODUCT($OL$7:$PC$7,$OL$14:$PC$14),"")</f>
        <v/>
      </c>
      <c r="CA19" s="19" t="str">
        <f t="array" ref="CA19">IF(CA7="1",CA416-PRODUCT(CA9,INDEX($OL$1:$PC$19,19,MATCH(CA$2&amp;CA$6,INDEX($OL$1:$PC$19,2,)&amp;INDEX($OL$1:$PC$19,6,),0)))+CA9*SUMPRODUCT($OL$7:$PC$7,$OL$19:$PC$19)-CA$12*INDEX($OF$1:$OK$19,19,MATCH(CA13,$OF$1:$OK$1,0))+CA9*SUMPRODUCT($OL$7:$PC$7,$OL$10:$PC$10)*SUMPRODUCT($OF$10:$OI$10,$OF$19:$OI$19)+SUMPRODUCT($OL$7:$PC$7,$OL$11:$PC$11)*SUMPRODUCT($OF$11:$OI$11,$OF$19:$OI$19)+SUMPRODUCT($OL$7:$PC$7,$OL$14:$PC$14),"")</f>
        <v/>
      </c>
      <c r="CB19" s="19" t="str">
        <f t="array" ref="CB19">IF(CB7="1",CB416-PRODUCT(CB9,INDEX($OL$1:$PC$19,19,MATCH(CB$2&amp;CB$6,INDEX($OL$1:$PC$19,2,)&amp;INDEX($OL$1:$PC$19,6,),0)))+CB9*SUMPRODUCT($OL$7:$PC$7,$OL$19:$PC$19)-CB$12*INDEX($OF$1:$OK$19,19,MATCH(CB13,$OF$1:$OK$1,0))+CB9*SUMPRODUCT($OL$7:$PC$7,$OL$10:$PC$10)*SUMPRODUCT($OF$10:$OI$10,$OF$19:$OI$19)+SUMPRODUCT($OL$7:$PC$7,$OL$11:$PC$11)*SUMPRODUCT($OF$11:$OI$11,$OF$19:$OI$19)+SUMPRODUCT($OL$7:$PC$7,$OL$14:$PC$14),"")</f>
        <v/>
      </c>
      <c r="CC19" s="19" t="str">
        <f t="array" ref="CC19">IF(CC7="1",CC416-PRODUCT(CC9,INDEX($OL$1:$PC$19,19,MATCH(CC$2&amp;CC$6,INDEX($OL$1:$PC$19,2,)&amp;INDEX($OL$1:$PC$19,6,),0)))+CC9*SUMPRODUCT($OL$7:$PC$7,$OL$19:$PC$19)-CC$12*INDEX($OF$1:$OK$19,19,MATCH(CC13,$OF$1:$OK$1,0))+CC9*SUMPRODUCT($OL$7:$PC$7,$OL$10:$PC$10)*SUMPRODUCT($OF$10:$OI$10,$OF$19:$OI$19)+SUMPRODUCT($OL$7:$PC$7,$OL$11:$PC$11)*SUMPRODUCT($OF$11:$OI$11,$OF$19:$OI$19)+SUMPRODUCT($OL$7:$PC$7,$OL$14:$PC$14),"")</f>
        <v/>
      </c>
      <c r="CD19" s="19" t="str">
        <f t="array" ref="CD19">IF(CD7="1",CD416-PRODUCT(CD9,INDEX($OL$1:$PC$19,19,MATCH(CD$2&amp;CD$6,INDEX($OL$1:$PC$19,2,)&amp;INDEX($OL$1:$PC$19,6,),0)))+CD9*SUMPRODUCT($OL$7:$PC$7,$OL$19:$PC$19)-CD$12*INDEX($OF$1:$OK$19,19,MATCH(CD13,$OF$1:$OK$1,0))+CD9*SUMPRODUCT($OL$7:$PC$7,$OL$10:$PC$10)*SUMPRODUCT($OF$10:$OI$10,$OF$19:$OI$19)+SUMPRODUCT($OL$7:$PC$7,$OL$11:$PC$11)*SUMPRODUCT($OF$11:$OI$11,$OF$19:$OI$19)+SUMPRODUCT($OL$7:$PC$7,$OL$14:$PC$14),"")</f>
        <v/>
      </c>
      <c r="CE19" s="19" t="str">
        <f t="array" ref="CE19">IF(CE7="1",CE416-PRODUCT(CE9,INDEX($OL$1:$PC$19,19,MATCH(CE$2&amp;CE$6,INDEX($OL$1:$PC$19,2,)&amp;INDEX($OL$1:$PC$19,6,),0)))+CE9*SUMPRODUCT($OL$7:$PC$7,$OL$19:$PC$19)-CE$12*INDEX($OF$1:$OK$19,19,MATCH(CE13,$OF$1:$OK$1,0))+CE9*SUMPRODUCT($OL$7:$PC$7,$OL$10:$PC$10)*SUMPRODUCT($OF$10:$OI$10,$OF$19:$OI$19)+SUMPRODUCT($OL$7:$PC$7,$OL$11:$PC$11)*SUMPRODUCT($OF$11:$OI$11,$OF$19:$OI$19)+SUMPRODUCT($OL$7:$PC$7,$OL$14:$PC$14),"")</f>
        <v/>
      </c>
      <c r="CF19" s="19" t="str">
        <f t="array" ref="CF19">IF(CF7="1",CF416-PRODUCT(CF9,INDEX($OL$1:$PC$19,19,MATCH(CF$2&amp;CF$6,INDEX($OL$1:$PC$19,2,)&amp;INDEX($OL$1:$PC$19,6,),0)))+CF9*SUMPRODUCT($OL$7:$PC$7,$OL$19:$PC$19)-CF$12*INDEX($OF$1:$OK$19,19,MATCH(CF13,$OF$1:$OK$1,0))+CF9*SUMPRODUCT($OL$7:$PC$7,$OL$10:$PC$10)*SUMPRODUCT($OF$10:$OI$10,$OF$19:$OI$19)+SUMPRODUCT($OL$7:$PC$7,$OL$11:$PC$11)*SUMPRODUCT($OF$11:$OI$11,$OF$19:$OI$19)+SUMPRODUCT($OL$7:$PC$7,$OL$14:$PC$14),"")</f>
        <v/>
      </c>
      <c r="CG19" s="19" t="str">
        <f t="array" ref="CG19">IF(CG7="1",CG416-PRODUCT(CG9,INDEX($OL$1:$PC$19,19,MATCH(CG$2&amp;CG$6,INDEX($OL$1:$PC$19,2,)&amp;INDEX($OL$1:$PC$19,6,),0)))+CG9*SUMPRODUCT($OL$7:$PC$7,$OL$19:$PC$19)-CG$12*INDEX($OF$1:$OK$19,19,MATCH(CG13,$OF$1:$OK$1,0))+CG9*SUMPRODUCT($OL$7:$PC$7,$OL$10:$PC$10)*SUMPRODUCT($OF$10:$OI$10,$OF$19:$OI$19)+SUMPRODUCT($OL$7:$PC$7,$OL$11:$PC$11)*SUMPRODUCT($OF$11:$OI$11,$OF$19:$OI$19)+SUMPRODUCT($OL$7:$PC$7,$OL$14:$PC$14),"")</f>
        <v/>
      </c>
      <c r="CH19" s="19" t="str">
        <f t="array" ref="CH19">IF(CH7="1",CH416-PRODUCT(CH9,INDEX($OL$1:$PC$19,19,MATCH(CH$2&amp;CH$6,INDEX($OL$1:$PC$19,2,)&amp;INDEX($OL$1:$PC$19,6,),0)))+CH9*SUMPRODUCT($OL$7:$PC$7,$OL$19:$PC$19)-CH$12*INDEX($OF$1:$OK$19,19,MATCH(CH13,$OF$1:$OK$1,0))+CH9*SUMPRODUCT($OL$7:$PC$7,$OL$10:$PC$10)*SUMPRODUCT($OF$10:$OI$10,$OF$19:$OI$19)+SUMPRODUCT($OL$7:$PC$7,$OL$11:$PC$11)*SUMPRODUCT($OF$11:$OI$11,$OF$19:$OI$19)+SUMPRODUCT($OL$7:$PC$7,$OL$14:$PC$14),"")</f>
        <v/>
      </c>
      <c r="CI19" s="19" t="str">
        <f t="array" ref="CI19">IF(CI7="1",CI416-PRODUCT(CI9,INDEX($OL$1:$PC$19,19,MATCH(CI$2&amp;CI$6,INDEX($OL$1:$PC$19,2,)&amp;INDEX($OL$1:$PC$19,6,),0)))+CI9*SUMPRODUCT($OL$7:$PC$7,$OL$19:$PC$19)-CI$12*INDEX($OF$1:$OK$19,19,MATCH(CI13,$OF$1:$OK$1,0))+CI9*SUMPRODUCT($OL$7:$PC$7,$OL$10:$PC$10)*SUMPRODUCT($OF$10:$OI$10,$OF$19:$OI$19)+SUMPRODUCT($OL$7:$PC$7,$OL$11:$PC$11)*SUMPRODUCT($OF$11:$OI$11,$OF$19:$OI$19)+SUMPRODUCT($OL$7:$PC$7,$OL$14:$PC$14),"")</f>
        <v/>
      </c>
      <c r="CJ19" s="19" t="str">
        <f t="array" ref="CJ19">IF(CJ7="1",CJ416-PRODUCT(CJ9,INDEX($OL$1:$PC$19,19,MATCH(CJ$2&amp;CJ$6,INDEX($OL$1:$PC$19,2,)&amp;INDEX($OL$1:$PC$19,6,),0)))+CJ9*SUMPRODUCT($OL$7:$PC$7,$OL$19:$PC$19)-CJ$12*INDEX($OF$1:$OK$19,19,MATCH(CJ13,$OF$1:$OK$1,0))+CJ9*SUMPRODUCT($OL$7:$PC$7,$OL$10:$PC$10)*SUMPRODUCT($OF$10:$OI$10,$OF$19:$OI$19)+SUMPRODUCT($OL$7:$PC$7,$OL$11:$PC$11)*SUMPRODUCT($OF$11:$OI$11,$OF$19:$OI$19)+SUMPRODUCT($OL$7:$PC$7,$OL$14:$PC$14),"")</f>
        <v/>
      </c>
      <c r="CK19" s="19" t="str">
        <f t="array" ref="CK19">IF(CK7="1",CK416-PRODUCT(CK9,INDEX($OL$1:$PC$19,19,MATCH(CK$2&amp;CK$6,INDEX($OL$1:$PC$19,2,)&amp;INDEX($OL$1:$PC$19,6,),0)))+CK9*SUMPRODUCT($OL$7:$PC$7,$OL$19:$PC$19)-CK$12*INDEX($OF$1:$OK$19,19,MATCH(CK13,$OF$1:$OK$1,0))+CK9*SUMPRODUCT($OL$7:$PC$7,$OL$10:$PC$10)*SUMPRODUCT($OF$10:$OI$10,$OF$19:$OI$19)+SUMPRODUCT($OL$7:$PC$7,$OL$11:$PC$11)*SUMPRODUCT($OF$11:$OI$11,$OF$19:$OI$19)+SUMPRODUCT($OL$7:$PC$7,$OL$14:$PC$14),"")</f>
        <v/>
      </c>
      <c r="CL19" s="19" t="str">
        <f t="array" ref="CL19">IF(CL7="1",CL416-PRODUCT(CL9,INDEX($OL$1:$PC$19,19,MATCH(CL$2&amp;CL$6,INDEX($OL$1:$PC$19,2,)&amp;INDEX($OL$1:$PC$19,6,),0)))+CL9*SUMPRODUCT($OL$7:$PC$7,$OL$19:$PC$19)-CL$12*INDEX($OF$1:$OK$19,19,MATCH(CL13,$OF$1:$OK$1,0))+CL9*SUMPRODUCT($OL$7:$PC$7,$OL$10:$PC$10)*SUMPRODUCT($OF$10:$OI$10,$OF$19:$OI$19)+SUMPRODUCT($OL$7:$PC$7,$OL$11:$PC$11)*SUMPRODUCT($OF$11:$OI$11,$OF$19:$OI$19)+SUMPRODUCT($OL$7:$PC$7,$OL$14:$PC$14),"")</f>
        <v/>
      </c>
      <c r="CM19" s="19" t="str">
        <f t="array" ref="CM19">IF(CM7="1",CM416-PRODUCT(CM9,INDEX($OL$1:$PC$19,19,MATCH(CM$2&amp;CM$6,INDEX($OL$1:$PC$19,2,)&amp;INDEX($OL$1:$PC$19,6,),0)))+CM9*SUMPRODUCT($OL$7:$PC$7,$OL$19:$PC$19)-CM$12*INDEX($OF$1:$OK$19,19,MATCH(CM13,$OF$1:$OK$1,0))+CM9*SUMPRODUCT($OL$7:$PC$7,$OL$10:$PC$10)*SUMPRODUCT($OF$10:$OI$10,$OF$19:$OI$19)+SUMPRODUCT($OL$7:$PC$7,$OL$11:$PC$11)*SUMPRODUCT($OF$11:$OI$11,$OF$19:$OI$19)+SUMPRODUCT($OL$7:$PC$7,$OL$14:$PC$14),"")</f>
        <v/>
      </c>
      <c r="CN19" s="19" t="str">
        <f t="array" ref="CN19">IF(CN7="1",CN416-PRODUCT(CN9,INDEX($OL$1:$PC$19,19,MATCH(CN$2&amp;CN$6,INDEX($OL$1:$PC$19,2,)&amp;INDEX($OL$1:$PC$19,6,),0)))+CN9*SUMPRODUCT($OL$7:$PC$7,$OL$19:$PC$19)-CN$12*INDEX($OF$1:$OK$19,19,MATCH(CN13,$OF$1:$OK$1,0))+CN9*SUMPRODUCT($OL$7:$PC$7,$OL$10:$PC$10)*SUMPRODUCT($OF$10:$OI$10,$OF$19:$OI$19)+SUMPRODUCT($OL$7:$PC$7,$OL$11:$PC$11)*SUMPRODUCT($OF$11:$OI$11,$OF$19:$OI$19)+SUMPRODUCT($OL$7:$PC$7,$OL$14:$PC$14),"")</f>
        <v/>
      </c>
      <c r="CO19" s="19" t="str">
        <f t="array" ref="CO19">IF(CO7="1",CO416-PRODUCT(CO9,INDEX($OL$1:$PC$19,19,MATCH(CO$2&amp;CO$6,INDEX($OL$1:$PC$19,2,)&amp;INDEX($OL$1:$PC$19,6,),0)))+CO9*SUMPRODUCT($OL$7:$PC$7,$OL$19:$PC$19)-CO$12*INDEX($OF$1:$OK$19,19,MATCH(CO13,$OF$1:$OK$1,0))+CO9*SUMPRODUCT($OL$7:$PC$7,$OL$10:$PC$10)*SUMPRODUCT($OF$10:$OI$10,$OF$19:$OI$19)+SUMPRODUCT($OL$7:$PC$7,$OL$11:$PC$11)*SUMPRODUCT($OF$11:$OI$11,$OF$19:$OI$19)+SUMPRODUCT($OL$7:$PC$7,$OL$14:$PC$14),"")</f>
        <v/>
      </c>
      <c r="CP19" s="19" t="str">
        <f t="array" ref="CP19">IF(CP7="1",CP416-PRODUCT(CP9,INDEX($OL$1:$PC$19,19,MATCH(CP$2&amp;CP$6,INDEX($OL$1:$PC$19,2,)&amp;INDEX($OL$1:$PC$19,6,),0)))+CP9*SUMPRODUCT($OL$7:$PC$7,$OL$19:$PC$19)-CP$12*INDEX($OF$1:$OK$19,19,MATCH(CP13,$OF$1:$OK$1,0))+CP9*SUMPRODUCT($OL$7:$PC$7,$OL$10:$PC$10)*SUMPRODUCT($OF$10:$OI$10,$OF$19:$OI$19)+SUMPRODUCT($OL$7:$PC$7,$OL$11:$PC$11)*SUMPRODUCT($OF$11:$OI$11,$OF$19:$OI$19)+SUMPRODUCT($OL$7:$PC$7,$OL$14:$PC$14),"")</f>
        <v/>
      </c>
      <c r="CQ19" s="19" t="str">
        <f t="array" ref="CQ19">IF(CQ7="1",CQ416-PRODUCT(CQ9,INDEX($OL$1:$PC$19,19,MATCH(CQ$2&amp;CQ$6,INDEX($OL$1:$PC$19,2,)&amp;INDEX($OL$1:$PC$19,6,),0)))+CQ9*SUMPRODUCT($OL$7:$PC$7,$OL$19:$PC$19)-CQ$12*INDEX($OF$1:$OK$19,19,MATCH(CQ13,$OF$1:$OK$1,0))+CQ9*SUMPRODUCT($OL$7:$PC$7,$OL$10:$PC$10)*SUMPRODUCT($OF$10:$OI$10,$OF$19:$OI$19)+SUMPRODUCT($OL$7:$PC$7,$OL$11:$PC$11)*SUMPRODUCT($OF$11:$OI$11,$OF$19:$OI$19)+SUMPRODUCT($OL$7:$PC$7,$OL$14:$PC$14),"")</f>
        <v/>
      </c>
      <c r="CR19" s="19" t="str">
        <f t="array" ref="CR19">IF(CR7="1",CR416-PRODUCT(CR9,INDEX($OL$1:$PC$19,19,MATCH(CR$2&amp;CR$6,INDEX($OL$1:$PC$19,2,)&amp;INDEX($OL$1:$PC$19,6,),0)))+CR9*SUMPRODUCT($OL$7:$PC$7,$OL$19:$PC$19)-CR$12*INDEX($OF$1:$OK$19,19,MATCH(CR13,$OF$1:$OK$1,0))+CR9*SUMPRODUCT($OL$7:$PC$7,$OL$10:$PC$10)*SUMPRODUCT($OF$10:$OI$10,$OF$19:$OI$19)+SUMPRODUCT($OL$7:$PC$7,$OL$11:$PC$11)*SUMPRODUCT($OF$11:$OI$11,$OF$19:$OI$19)+SUMPRODUCT($OL$7:$PC$7,$OL$14:$PC$14),"")</f>
        <v/>
      </c>
      <c r="CS19" s="19" t="str">
        <f t="array" ref="CS19">IF(CS7="1",CS416-PRODUCT(CS9,INDEX($OL$1:$PC$19,19,MATCH(CS$2&amp;CS$6,INDEX($OL$1:$PC$19,2,)&amp;INDEX($OL$1:$PC$19,6,),0)))+CS9*SUMPRODUCT($OL$7:$PC$7,$OL$19:$PC$19)-CS$12*INDEX($OF$1:$OK$19,19,MATCH(CS13,$OF$1:$OK$1,0))+CS9*SUMPRODUCT($OL$7:$PC$7,$OL$10:$PC$10)*SUMPRODUCT($OF$10:$OI$10,$OF$19:$OI$19)+SUMPRODUCT($OL$7:$PC$7,$OL$11:$PC$11)*SUMPRODUCT($OF$11:$OI$11,$OF$19:$OI$19)+SUMPRODUCT($OL$7:$PC$7,$OL$14:$PC$14),"")</f>
        <v/>
      </c>
      <c r="CT19" s="19" t="str">
        <f t="array" ref="CT19">IF(CT7="1",CT416-PRODUCT(CT9,INDEX($OL$1:$PC$19,19,MATCH(CT$2&amp;CT$6,INDEX($OL$1:$PC$19,2,)&amp;INDEX($OL$1:$PC$19,6,),0)))+CT9*SUMPRODUCT($OL$7:$PC$7,$OL$19:$PC$19)-CT$12*INDEX($OF$1:$OK$19,19,MATCH(CT13,$OF$1:$OK$1,0))+CT9*SUMPRODUCT($OL$7:$PC$7,$OL$10:$PC$10)*SUMPRODUCT($OF$10:$OI$10,$OF$19:$OI$19)+SUMPRODUCT($OL$7:$PC$7,$OL$11:$PC$11)*SUMPRODUCT($OF$11:$OI$11,$OF$19:$OI$19)+SUMPRODUCT($OL$7:$PC$7,$OL$14:$PC$14),"")</f>
        <v/>
      </c>
      <c r="CU19" s="19" t="str">
        <f t="array" ref="CU19">IF(CU7="1",CU416-PRODUCT(CU9,INDEX($OL$1:$PC$19,19,MATCH(CU$2&amp;CU$6,INDEX($OL$1:$PC$19,2,)&amp;INDEX($OL$1:$PC$19,6,),0)))+CU9*SUMPRODUCT($OL$7:$PC$7,$OL$19:$PC$19)-CU$12*INDEX($OF$1:$OK$19,19,MATCH(CU13,$OF$1:$OK$1,0))+CU9*SUMPRODUCT($OL$7:$PC$7,$OL$10:$PC$10)*SUMPRODUCT($OF$10:$OI$10,$OF$19:$OI$19)+SUMPRODUCT($OL$7:$PC$7,$OL$11:$PC$11)*SUMPRODUCT($OF$11:$OI$11,$OF$19:$OI$19)+SUMPRODUCT($OL$7:$PC$7,$OL$14:$PC$14),"")</f>
        <v/>
      </c>
      <c r="CV19" s="19" t="str">
        <f t="array" ref="CV19">IF(CV7="1",CV416-PRODUCT(CV9,INDEX($OL$1:$PC$19,19,MATCH(CV$2&amp;CV$6,INDEX($OL$1:$PC$19,2,)&amp;INDEX($OL$1:$PC$19,6,),0)))+CV9*SUMPRODUCT($OL$7:$PC$7,$OL$19:$PC$19)-CV$12*INDEX($OF$1:$OK$19,19,MATCH(CV13,$OF$1:$OK$1,0))+CV9*SUMPRODUCT($OL$7:$PC$7,$OL$10:$PC$10)*SUMPRODUCT($OF$10:$OI$10,$OF$19:$OI$19)+SUMPRODUCT($OL$7:$PC$7,$OL$11:$PC$11)*SUMPRODUCT($OF$11:$OI$11,$OF$19:$OI$19)+SUMPRODUCT($OL$7:$PC$7,$OL$14:$PC$14),"")</f>
        <v/>
      </c>
      <c r="CW19" s="19" t="str">
        <f t="array" ref="CW19">IF(CW7="1",CW416-PRODUCT(CW9,INDEX($OL$1:$PC$19,19,MATCH(CW$2&amp;CW$6,INDEX($OL$1:$PC$19,2,)&amp;INDEX($OL$1:$PC$19,6,),0)))+CW9*SUMPRODUCT($OL$7:$PC$7,$OL$19:$PC$19)-CW$12*INDEX($OF$1:$OK$19,19,MATCH(CW13,$OF$1:$OK$1,0))+CW9*SUMPRODUCT($OL$7:$PC$7,$OL$10:$PC$10)*SUMPRODUCT($OF$10:$OI$10,$OF$19:$OI$19)+SUMPRODUCT($OL$7:$PC$7,$OL$11:$PC$11)*SUMPRODUCT($OF$11:$OI$11,$OF$19:$OI$19)+SUMPRODUCT($OL$7:$PC$7,$OL$14:$PC$14),"")</f>
        <v/>
      </c>
      <c r="CX19" s="19" t="str">
        <f t="array" ref="CX19">IF(CX7="1",CX416-PRODUCT(CX9,INDEX($OL$1:$PC$19,19,MATCH(CX$2&amp;CX$6,INDEX($OL$1:$PC$19,2,)&amp;INDEX($OL$1:$PC$19,6,),0)))+CX9*SUMPRODUCT($OL$7:$PC$7,$OL$19:$PC$19)-CX$12*INDEX($OF$1:$OK$19,19,MATCH(CX13,$OF$1:$OK$1,0))+CX9*SUMPRODUCT($OL$7:$PC$7,$OL$10:$PC$10)*SUMPRODUCT($OF$10:$OI$10,$OF$19:$OI$19)+SUMPRODUCT($OL$7:$PC$7,$OL$11:$PC$11)*SUMPRODUCT($OF$11:$OI$11,$OF$19:$OI$19)+SUMPRODUCT($OL$7:$PC$7,$OL$14:$PC$14),"")</f>
        <v/>
      </c>
      <c r="CY19" s="19" t="str">
        <f t="array" ref="CY19">IF(CY7="1",CY416-PRODUCT(CY9,INDEX($OL$1:$PC$19,19,MATCH(CY$2&amp;CY$6,INDEX($OL$1:$PC$19,2,)&amp;INDEX($OL$1:$PC$19,6,),0)))+CY9*SUMPRODUCT($OL$7:$PC$7,$OL$19:$PC$19)-CY$12*INDEX($OF$1:$OK$19,19,MATCH(CY13,$OF$1:$OK$1,0))+CY9*SUMPRODUCT($OL$7:$PC$7,$OL$10:$PC$10)*SUMPRODUCT($OF$10:$OI$10,$OF$19:$OI$19)+SUMPRODUCT($OL$7:$PC$7,$OL$11:$PC$11)*SUMPRODUCT($OF$11:$OI$11,$OF$19:$OI$19)+SUMPRODUCT($OL$7:$PC$7,$OL$14:$PC$14),"")</f>
        <v/>
      </c>
      <c r="CZ19" s="19" t="str">
        <f t="array" ref="CZ19">IF(CZ7="1",CZ416-PRODUCT(CZ9,INDEX($OL$1:$PC$19,19,MATCH(CZ$2&amp;CZ$6,INDEX($OL$1:$PC$19,2,)&amp;INDEX($OL$1:$PC$19,6,),0)))+CZ9*SUMPRODUCT($OL$7:$PC$7,$OL$19:$PC$19)-CZ$12*INDEX($OF$1:$OK$19,19,MATCH(CZ13,$OF$1:$OK$1,0))+CZ9*SUMPRODUCT($OL$7:$PC$7,$OL$10:$PC$10)*SUMPRODUCT($OF$10:$OI$10,$OF$19:$OI$19)+SUMPRODUCT($OL$7:$PC$7,$OL$11:$PC$11)*SUMPRODUCT($OF$11:$OI$11,$OF$19:$OI$19)+SUMPRODUCT($OL$7:$PC$7,$OL$14:$PC$14),"")</f>
        <v/>
      </c>
      <c r="DA19" s="19" t="str">
        <f t="array" ref="DA19">IF(DA7="1",DA416-PRODUCT(DA9,INDEX($OL$1:$PC$19,19,MATCH(DA$2&amp;DA$6,INDEX($OL$1:$PC$19,2,)&amp;INDEX($OL$1:$PC$19,6,),0)))+DA9*SUMPRODUCT($OL$7:$PC$7,$OL$19:$PC$19)-DA$12*INDEX($OF$1:$OK$19,19,MATCH(DA13,$OF$1:$OK$1,0))+DA9*SUMPRODUCT($OL$7:$PC$7,$OL$10:$PC$10)*SUMPRODUCT($OF$10:$OI$10,$OF$19:$OI$19)+SUMPRODUCT($OL$7:$PC$7,$OL$11:$PC$11)*SUMPRODUCT($OF$11:$OI$11,$OF$19:$OI$19)+SUMPRODUCT($OL$7:$PC$7,$OL$14:$PC$14),"")</f>
        <v/>
      </c>
      <c r="DB19" s="19" t="str">
        <f t="array" ref="DB19">IF(DB7="1",DB416-PRODUCT(DB9,INDEX($OL$1:$PC$19,19,MATCH(DB$2&amp;DB$6,INDEX($OL$1:$PC$19,2,)&amp;INDEX($OL$1:$PC$19,6,),0)))+DB9*SUMPRODUCT($OL$7:$PC$7,$OL$19:$PC$19)-DB$12*INDEX($OF$1:$OK$19,19,MATCH(DB13,$OF$1:$OK$1,0))+DB9*SUMPRODUCT($OL$7:$PC$7,$OL$10:$PC$10)*SUMPRODUCT($OF$10:$OI$10,$OF$19:$OI$19)+SUMPRODUCT($OL$7:$PC$7,$OL$11:$PC$11)*SUMPRODUCT($OF$11:$OI$11,$OF$19:$OI$19)+SUMPRODUCT($OL$7:$PC$7,$OL$14:$PC$14),"")</f>
        <v/>
      </c>
      <c r="DC19" s="19" t="str">
        <f t="array" ref="DC19">IF(DC7="1",DC416-PRODUCT(DC9,INDEX($OL$1:$PC$19,19,MATCH(DC$2&amp;DC$6,INDEX($OL$1:$PC$19,2,)&amp;INDEX($OL$1:$PC$19,6,),0)))+DC9*SUMPRODUCT($OL$7:$PC$7,$OL$19:$PC$19)-DC$12*INDEX($OF$1:$OK$19,19,MATCH(DC13,$OF$1:$OK$1,0))+DC9*SUMPRODUCT($OL$7:$PC$7,$OL$10:$PC$10)*SUMPRODUCT($OF$10:$OI$10,$OF$19:$OI$19)+SUMPRODUCT($OL$7:$PC$7,$OL$11:$PC$11)*SUMPRODUCT($OF$11:$OI$11,$OF$19:$OI$19)+SUMPRODUCT($OL$7:$PC$7,$OL$14:$PC$14),"")</f>
        <v/>
      </c>
      <c r="DD19" s="19" t="str">
        <f t="array" ref="DD19">IF(DD7="1",DD416-PRODUCT(DD9,INDEX($OL$1:$PC$19,19,MATCH(DD$2&amp;DD$6,INDEX($OL$1:$PC$19,2,)&amp;INDEX($OL$1:$PC$19,6,),0)))+DD9*SUMPRODUCT($OL$7:$PC$7,$OL$19:$PC$19)-DD$12*INDEX($OF$1:$OK$19,19,MATCH(DD13,$OF$1:$OK$1,0))+DD9*SUMPRODUCT($OL$7:$PC$7,$OL$10:$PC$10)*SUMPRODUCT($OF$10:$OI$10,$OF$19:$OI$19)+SUMPRODUCT($OL$7:$PC$7,$OL$11:$PC$11)*SUMPRODUCT($OF$11:$OI$11,$OF$19:$OI$19)+SUMPRODUCT($OL$7:$PC$7,$OL$14:$PC$14),"")</f>
        <v/>
      </c>
      <c r="DE19" s="19" t="str">
        <f t="array" ref="DE19">IF(DE7="1",DE416-PRODUCT(DE9,INDEX($OL$1:$PC$19,19,MATCH(DE$2&amp;DE$6,INDEX($OL$1:$PC$19,2,)&amp;INDEX($OL$1:$PC$19,6,),0)))+DE9*SUMPRODUCT($OL$7:$PC$7,$OL$19:$PC$19)-DE$12*INDEX($OF$1:$OK$19,19,MATCH(DE13,$OF$1:$OK$1,0))+DE9*SUMPRODUCT($OL$7:$PC$7,$OL$10:$PC$10)*SUMPRODUCT($OF$10:$OI$10,$OF$19:$OI$19)+SUMPRODUCT($OL$7:$PC$7,$OL$11:$PC$11)*SUMPRODUCT($OF$11:$OI$11,$OF$19:$OI$19)+SUMPRODUCT($OL$7:$PC$7,$OL$14:$PC$14),"")</f>
        <v/>
      </c>
      <c r="DF19" s="19" t="str">
        <f t="array" ref="DF19">IF(DF7="1",DF416-PRODUCT(DF9,INDEX($OL$1:$PC$19,19,MATCH(DF$2&amp;DF$6,INDEX($OL$1:$PC$19,2,)&amp;INDEX($OL$1:$PC$19,6,),0)))+DF9*SUMPRODUCT($OL$7:$PC$7,$OL$19:$PC$19)-DF$12*INDEX($OF$1:$OK$19,19,MATCH(DF13,$OF$1:$OK$1,0))+DF9*SUMPRODUCT($OL$7:$PC$7,$OL$10:$PC$10)*SUMPRODUCT($OF$10:$OI$10,$OF$19:$OI$19)+SUMPRODUCT($OL$7:$PC$7,$OL$11:$PC$11)*SUMPRODUCT($OF$11:$OI$11,$OF$19:$OI$19)+SUMPRODUCT($OL$7:$PC$7,$OL$14:$PC$14),"")</f>
        <v/>
      </c>
      <c r="DG19" s="19" t="str">
        <f t="array" ref="DG19">IF(DG7="1",DG416-PRODUCT(DG9,INDEX($OL$1:$PC$19,19,MATCH(DG$2&amp;DG$6,INDEX($OL$1:$PC$19,2,)&amp;INDEX($OL$1:$PC$19,6,),0)))+DG9*SUMPRODUCT($OL$7:$PC$7,$OL$19:$PC$19)-DG$12*INDEX($OF$1:$OK$19,19,MATCH(DG13,$OF$1:$OK$1,0))+DG9*SUMPRODUCT($OL$7:$PC$7,$OL$10:$PC$10)*SUMPRODUCT($OF$10:$OI$10,$OF$19:$OI$19)+SUMPRODUCT($OL$7:$PC$7,$OL$11:$PC$11)*SUMPRODUCT($OF$11:$OI$11,$OF$19:$OI$19)+SUMPRODUCT($OL$7:$PC$7,$OL$14:$PC$14),"")</f>
        <v/>
      </c>
      <c r="DH19" s="19" t="str">
        <f t="array" ref="DH19">IF(DH7="1",DH416-PRODUCT(DH9,INDEX($OL$1:$PC$19,19,MATCH(DH$2&amp;DH$6,INDEX($OL$1:$PC$19,2,)&amp;INDEX($OL$1:$PC$19,6,),0)))+DH9*SUMPRODUCT($OL$7:$PC$7,$OL$19:$PC$19)-DH$12*INDEX($OF$1:$OK$19,19,MATCH(DH13,$OF$1:$OK$1,0))+DH9*SUMPRODUCT($OL$7:$PC$7,$OL$10:$PC$10)*SUMPRODUCT($OF$10:$OI$10,$OF$19:$OI$19)+SUMPRODUCT($OL$7:$PC$7,$OL$11:$PC$11)*SUMPRODUCT($OF$11:$OI$11,$OF$19:$OI$19)+SUMPRODUCT($OL$7:$PC$7,$OL$14:$PC$14),"")</f>
        <v/>
      </c>
      <c r="DI19" s="19" t="str">
        <f t="array" ref="DI19">IF(DI7="1",DI416-PRODUCT(DI9,INDEX($OL$1:$PC$19,19,MATCH(DI$2&amp;DI$6,INDEX($OL$1:$PC$19,2,)&amp;INDEX($OL$1:$PC$19,6,),0)))+DI9*SUMPRODUCT($OL$7:$PC$7,$OL$19:$PC$19)-DI$12*INDEX($OF$1:$OK$19,19,MATCH(DI13,$OF$1:$OK$1,0))+DI9*SUMPRODUCT($OL$7:$PC$7,$OL$10:$PC$10)*SUMPRODUCT($OF$10:$OI$10,$OF$19:$OI$19)+SUMPRODUCT($OL$7:$PC$7,$OL$11:$PC$11)*SUMPRODUCT($OF$11:$OI$11,$OF$19:$OI$19)+SUMPRODUCT($OL$7:$PC$7,$OL$14:$PC$14),"")</f>
        <v/>
      </c>
      <c r="DJ19" s="19" t="str">
        <f t="array" ref="DJ19">IF(DJ7="1",DJ416-PRODUCT(DJ9,INDEX($OL$1:$PC$19,19,MATCH(DJ$2&amp;DJ$6,INDEX($OL$1:$PC$19,2,)&amp;INDEX($OL$1:$PC$19,6,),0)))+DJ9*SUMPRODUCT($OL$7:$PC$7,$OL$19:$PC$19)-DJ$12*INDEX($OF$1:$OK$19,19,MATCH(DJ13,$OF$1:$OK$1,0))+DJ9*SUMPRODUCT($OL$7:$PC$7,$OL$10:$PC$10)*SUMPRODUCT($OF$10:$OI$10,$OF$19:$OI$19)+SUMPRODUCT($OL$7:$PC$7,$OL$11:$PC$11)*SUMPRODUCT($OF$11:$OI$11,$OF$19:$OI$19)+SUMPRODUCT($OL$7:$PC$7,$OL$14:$PC$14),"")</f>
        <v/>
      </c>
      <c r="DK19" s="19" t="str">
        <f t="array" ref="DK19">IF(DK7="1",DK416-PRODUCT(DK9,INDEX($OL$1:$PC$19,19,MATCH(DK$2&amp;DK$6,INDEX($OL$1:$PC$19,2,)&amp;INDEX($OL$1:$PC$19,6,),0)))+DK9*SUMPRODUCT($OL$7:$PC$7,$OL$19:$PC$19)-DK$12*INDEX($OF$1:$OK$19,19,MATCH(DK13,$OF$1:$OK$1,0))+DK9*SUMPRODUCT($OL$7:$PC$7,$OL$10:$PC$10)*SUMPRODUCT($OF$10:$OI$10,$OF$19:$OI$19)+SUMPRODUCT($OL$7:$PC$7,$OL$11:$PC$11)*SUMPRODUCT($OF$11:$OI$11,$OF$19:$OI$19)+SUMPRODUCT($OL$7:$PC$7,$OL$14:$PC$14),"")</f>
        <v/>
      </c>
      <c r="DL19" s="19" t="str">
        <f t="array" ref="DL19">IF(DL7="1",DL416-PRODUCT(DL9,INDEX($OL$1:$PC$19,19,MATCH(DL$2&amp;DL$6,INDEX($OL$1:$PC$19,2,)&amp;INDEX($OL$1:$PC$19,6,),0)))+DL9*SUMPRODUCT($OL$7:$PC$7,$OL$19:$PC$19)-DL$12*INDEX($OF$1:$OK$19,19,MATCH(DL13,$OF$1:$OK$1,0))+DL9*SUMPRODUCT($OL$7:$PC$7,$OL$10:$PC$10)*SUMPRODUCT($OF$10:$OI$10,$OF$19:$OI$19)+SUMPRODUCT($OL$7:$PC$7,$OL$11:$PC$11)*SUMPRODUCT($OF$11:$OI$11,$OF$19:$OI$19)+SUMPRODUCT($OL$7:$PC$7,$OL$14:$PC$14),"")</f>
        <v/>
      </c>
      <c r="DM19" s="19" t="str">
        <f t="array" ref="DM19">IF(DM7="1",DM416-PRODUCT(DM9,INDEX($OL$1:$PC$19,19,MATCH(DM$2&amp;DM$6,INDEX($OL$1:$PC$19,2,)&amp;INDEX($OL$1:$PC$19,6,),0)))+DM9*SUMPRODUCT($OL$7:$PC$7,$OL$19:$PC$19)-DM$12*INDEX($OF$1:$OK$19,19,MATCH(DM13,$OF$1:$OK$1,0))+DM9*SUMPRODUCT($OL$7:$PC$7,$OL$10:$PC$10)*SUMPRODUCT($OF$10:$OI$10,$OF$19:$OI$19)+SUMPRODUCT($OL$7:$PC$7,$OL$11:$PC$11)*SUMPRODUCT($OF$11:$OI$11,$OF$19:$OI$19)+SUMPRODUCT($OL$7:$PC$7,$OL$14:$PC$14),"")</f>
        <v/>
      </c>
      <c r="DN19" s="19" t="str">
        <f t="array" ref="DN19">IF(DN7="1",DN416-PRODUCT(DN9,INDEX($OL$1:$PC$19,19,MATCH(DN$2&amp;DN$6,INDEX($OL$1:$PC$19,2,)&amp;INDEX($OL$1:$PC$19,6,),0)))+DN9*SUMPRODUCT($OL$7:$PC$7,$OL$19:$PC$19)-DN$12*INDEX($OF$1:$OK$19,19,MATCH(DN13,$OF$1:$OK$1,0))+DN9*SUMPRODUCT($OL$7:$PC$7,$OL$10:$PC$10)*SUMPRODUCT($OF$10:$OI$10,$OF$19:$OI$19)+SUMPRODUCT($OL$7:$PC$7,$OL$11:$PC$11)*SUMPRODUCT($OF$11:$OI$11,$OF$19:$OI$19)+SUMPRODUCT($OL$7:$PC$7,$OL$14:$PC$14),"")</f>
        <v/>
      </c>
      <c r="DO19" s="19" t="str">
        <f t="array" ref="DO19">IF(DO7="1",DO416-PRODUCT(DO9,INDEX($OL$1:$PC$19,19,MATCH(DO$2&amp;DO$6,INDEX($OL$1:$PC$19,2,)&amp;INDEX($OL$1:$PC$19,6,),0)))+DO9*SUMPRODUCT($OL$7:$PC$7,$OL$19:$PC$19)-DO$12*INDEX($OF$1:$OK$19,19,MATCH(DO13,$OF$1:$OK$1,0))+DO9*SUMPRODUCT($OL$7:$PC$7,$OL$10:$PC$10)*SUMPRODUCT($OF$10:$OI$10,$OF$19:$OI$19)+SUMPRODUCT($OL$7:$PC$7,$OL$11:$PC$11)*SUMPRODUCT($OF$11:$OI$11,$OF$19:$OI$19)+SUMPRODUCT($OL$7:$PC$7,$OL$14:$PC$14),"")</f>
        <v/>
      </c>
      <c r="DP19" s="19" t="str">
        <f t="array" ref="DP19">IF(DP7="1",DP416-PRODUCT(DP9,INDEX($OL$1:$PC$19,19,MATCH(DP$2&amp;DP$6,INDEX($OL$1:$PC$19,2,)&amp;INDEX($OL$1:$PC$19,6,),0)))+DP9*SUMPRODUCT($OL$7:$PC$7,$OL$19:$PC$19)-DP$12*INDEX($OF$1:$OK$19,19,MATCH(DP13,$OF$1:$OK$1,0))+DP9*SUMPRODUCT($OL$7:$PC$7,$OL$10:$PC$10)*SUMPRODUCT($OF$10:$OI$10,$OF$19:$OI$19)+SUMPRODUCT($OL$7:$PC$7,$OL$11:$PC$11)*SUMPRODUCT($OF$11:$OI$11,$OF$19:$OI$19)+SUMPRODUCT($OL$7:$PC$7,$OL$14:$PC$14),"")</f>
        <v/>
      </c>
      <c r="DQ19" s="19" t="str">
        <f t="array" ref="DQ19">IF(DQ7="1",DQ416-PRODUCT(DQ9,INDEX($OL$1:$PC$19,19,MATCH(DQ$2&amp;DQ$6,INDEX($OL$1:$PC$19,2,)&amp;INDEX($OL$1:$PC$19,6,),0)))+DQ9*SUMPRODUCT($OL$7:$PC$7,$OL$19:$PC$19)-DQ$12*INDEX($OF$1:$OK$19,19,MATCH(DQ13,$OF$1:$OK$1,0))+DQ9*SUMPRODUCT($OL$7:$PC$7,$OL$10:$PC$10)*SUMPRODUCT($OF$10:$OI$10,$OF$19:$OI$19)+SUMPRODUCT($OL$7:$PC$7,$OL$11:$PC$11)*SUMPRODUCT($OF$11:$OI$11,$OF$19:$OI$19)+SUMPRODUCT($OL$7:$PC$7,$OL$14:$PC$14),"")</f>
        <v/>
      </c>
      <c r="DR19" s="19" t="str">
        <f t="array" ref="DR19">IF(DR7="1",DR416-PRODUCT(DR9,INDEX($OL$1:$PC$19,19,MATCH(DR$2&amp;DR$6,INDEX($OL$1:$PC$19,2,)&amp;INDEX($OL$1:$PC$19,6,),0)))+DR9*SUMPRODUCT($OL$7:$PC$7,$OL$19:$PC$19)-DR$12*INDEX($OF$1:$OK$19,19,MATCH(DR13,$OF$1:$OK$1,0))+DR9*SUMPRODUCT($OL$7:$PC$7,$OL$10:$PC$10)*SUMPRODUCT($OF$10:$OI$10,$OF$19:$OI$19)+SUMPRODUCT($OL$7:$PC$7,$OL$11:$PC$11)*SUMPRODUCT($OF$11:$OI$11,$OF$19:$OI$19)+SUMPRODUCT($OL$7:$PC$7,$OL$14:$PC$14),"")</f>
        <v/>
      </c>
      <c r="DS19" s="19" t="str">
        <f t="array" ref="DS19">IF(DS7="1",DS416-PRODUCT(DS9,INDEX($OL$1:$PC$19,19,MATCH(DS$2&amp;DS$6,INDEX($OL$1:$PC$19,2,)&amp;INDEX($OL$1:$PC$19,6,),0)))+DS9*SUMPRODUCT($OL$7:$PC$7,$OL$19:$PC$19)-DS$12*INDEX($OF$1:$OK$19,19,MATCH(DS13,$OF$1:$OK$1,0))+DS9*SUMPRODUCT($OL$7:$PC$7,$OL$10:$PC$10)*SUMPRODUCT($OF$10:$OI$10,$OF$19:$OI$19)+SUMPRODUCT($OL$7:$PC$7,$OL$11:$PC$11)*SUMPRODUCT($OF$11:$OI$11,$OF$19:$OI$19)+SUMPRODUCT($OL$7:$PC$7,$OL$14:$PC$14),"")</f>
        <v/>
      </c>
      <c r="DT19" s="19" t="str">
        <f t="array" ref="DT19">IF(DT7="1",DT416-PRODUCT(DT9,INDEX($OL$1:$PC$19,19,MATCH(DT$2&amp;DT$6,INDEX($OL$1:$PC$19,2,)&amp;INDEX($OL$1:$PC$19,6,),0)))+DT9*SUMPRODUCT($OL$7:$PC$7,$OL$19:$PC$19)-DT$12*INDEX($OF$1:$OK$19,19,MATCH(DT13,$OF$1:$OK$1,0))+DT9*SUMPRODUCT($OL$7:$PC$7,$OL$10:$PC$10)*SUMPRODUCT($OF$10:$OI$10,$OF$19:$OI$19)+SUMPRODUCT($OL$7:$PC$7,$OL$11:$PC$11)*SUMPRODUCT($OF$11:$OI$11,$OF$19:$OI$19)+SUMPRODUCT($OL$7:$PC$7,$OL$14:$PC$14),"")</f>
        <v/>
      </c>
      <c r="DU19" s="19" t="str">
        <f t="array" ref="DU19">IF(DU7="1",DU416-PRODUCT(DU9,INDEX($OL$1:$PC$19,19,MATCH(DU$2&amp;DU$6,INDEX($OL$1:$PC$19,2,)&amp;INDEX($OL$1:$PC$19,6,),0)))+DU9*SUMPRODUCT($OL$7:$PC$7,$OL$19:$PC$19)-DU$12*INDEX($OF$1:$OK$19,19,MATCH(DU13,$OF$1:$OK$1,0))+DU9*SUMPRODUCT($OL$7:$PC$7,$OL$10:$PC$10)*SUMPRODUCT($OF$10:$OI$10,$OF$19:$OI$19)+SUMPRODUCT($OL$7:$PC$7,$OL$11:$PC$11)*SUMPRODUCT($OF$11:$OI$11,$OF$19:$OI$19)+SUMPRODUCT($OL$7:$PC$7,$OL$14:$PC$14),"")</f>
        <v/>
      </c>
      <c r="DV19" s="19" t="str">
        <f t="array" ref="DV19">IF(DV7="1",DV416-PRODUCT(DV9,INDEX($OL$1:$PC$19,19,MATCH(DV$2&amp;DV$6,INDEX($OL$1:$PC$19,2,)&amp;INDEX($OL$1:$PC$19,6,),0)))+DV9*SUMPRODUCT($OL$7:$PC$7,$OL$19:$PC$19)-DV$12*INDEX($OF$1:$OK$19,19,MATCH(DV13,$OF$1:$OK$1,0))+DV9*SUMPRODUCT($OL$7:$PC$7,$OL$10:$PC$10)*SUMPRODUCT($OF$10:$OI$10,$OF$19:$OI$19)+SUMPRODUCT($OL$7:$PC$7,$OL$11:$PC$11)*SUMPRODUCT($OF$11:$OI$11,$OF$19:$OI$19)+SUMPRODUCT($OL$7:$PC$7,$OL$14:$PC$14),"")</f>
        <v/>
      </c>
      <c r="DW19" s="19" t="str">
        <f t="array" ref="DW19">IF(DW7="1",DW416-PRODUCT(DW9,INDEX($OL$1:$PC$19,19,MATCH(DW$2&amp;DW$6,INDEX($OL$1:$PC$19,2,)&amp;INDEX($OL$1:$PC$19,6,),0)))+DW9*SUMPRODUCT($OL$7:$PC$7,$OL$19:$PC$19)-DW$12*INDEX($OF$1:$OK$19,19,MATCH(DW13,$OF$1:$OK$1,0))+DW9*SUMPRODUCT($OL$7:$PC$7,$OL$10:$PC$10)*SUMPRODUCT($OF$10:$OI$10,$OF$19:$OI$19)+SUMPRODUCT($OL$7:$PC$7,$OL$11:$PC$11)*SUMPRODUCT($OF$11:$OI$11,$OF$19:$OI$19)+SUMPRODUCT($OL$7:$PC$7,$OL$14:$PC$14),"")</f>
        <v/>
      </c>
      <c r="DX19" s="19" t="str">
        <f t="array" ref="DX19">IF(DX7="1",DX416-PRODUCT(DX9,INDEX($OL$1:$PC$19,19,MATCH(DX$2&amp;DX$6,INDEX($OL$1:$PC$19,2,)&amp;INDEX($OL$1:$PC$19,6,),0)))+DX9*SUMPRODUCT($OL$7:$PC$7,$OL$19:$PC$19)-DX$12*INDEX($OF$1:$OK$19,19,MATCH(DX13,$OF$1:$OK$1,0))+DX9*SUMPRODUCT($OL$7:$PC$7,$OL$10:$PC$10)*SUMPRODUCT($OF$10:$OI$10,$OF$19:$OI$19)+SUMPRODUCT($OL$7:$PC$7,$OL$11:$PC$11)*SUMPRODUCT($OF$11:$OI$11,$OF$19:$OI$19)+SUMPRODUCT($OL$7:$PC$7,$OL$14:$PC$14),"")</f>
        <v/>
      </c>
      <c r="DY19" s="19" t="str">
        <f t="array" ref="DY19">IF(DY7="1",DY416-PRODUCT(DY9,INDEX($OL$1:$PC$19,19,MATCH(DY$2&amp;DY$6,INDEX($OL$1:$PC$19,2,)&amp;INDEX($OL$1:$PC$19,6,),0)))+DY9*SUMPRODUCT($OL$7:$PC$7,$OL$19:$PC$19)-DY$12*INDEX($OF$1:$OK$19,19,MATCH(DY13,$OF$1:$OK$1,0))+DY9*SUMPRODUCT($OL$7:$PC$7,$OL$10:$PC$10)*SUMPRODUCT($OF$10:$OI$10,$OF$19:$OI$19)+SUMPRODUCT($OL$7:$PC$7,$OL$11:$PC$11)*SUMPRODUCT($OF$11:$OI$11,$OF$19:$OI$19)+SUMPRODUCT($OL$7:$PC$7,$OL$14:$PC$14),"")</f>
        <v/>
      </c>
      <c r="DZ19" s="19" t="str">
        <f t="array" ref="DZ19">IF(DZ7="1",DZ416-PRODUCT(DZ9,INDEX($OL$1:$PC$19,19,MATCH(DZ$2&amp;DZ$6,INDEX($OL$1:$PC$19,2,)&amp;INDEX($OL$1:$PC$19,6,),0)))+DZ9*SUMPRODUCT($OL$7:$PC$7,$OL$19:$PC$19)-DZ$12*INDEX($OF$1:$OK$19,19,MATCH(DZ13,$OF$1:$OK$1,0))+DZ9*SUMPRODUCT($OL$7:$PC$7,$OL$10:$PC$10)*SUMPRODUCT($OF$10:$OI$10,$OF$19:$OI$19)+SUMPRODUCT($OL$7:$PC$7,$OL$11:$PC$11)*SUMPRODUCT($OF$11:$OI$11,$OF$19:$OI$19)+SUMPRODUCT($OL$7:$PC$7,$OL$14:$PC$14),"")</f>
        <v/>
      </c>
      <c r="EA19" s="19" t="str">
        <f t="array" ref="EA19">IF(EA7="1",EA416-PRODUCT(EA9,INDEX($OL$1:$PC$19,19,MATCH(EA$2&amp;EA$6,INDEX($OL$1:$PC$19,2,)&amp;INDEX($OL$1:$PC$19,6,),0)))+EA9*SUMPRODUCT($OL$7:$PC$7,$OL$19:$PC$19)-EA$12*INDEX($OF$1:$OK$19,19,MATCH(EA13,$OF$1:$OK$1,0))+EA9*SUMPRODUCT($OL$7:$PC$7,$OL$10:$PC$10)*SUMPRODUCT($OF$10:$OI$10,$OF$19:$OI$19)+SUMPRODUCT($OL$7:$PC$7,$OL$11:$PC$11)*SUMPRODUCT($OF$11:$OI$11,$OF$19:$OI$19)+SUMPRODUCT($OL$7:$PC$7,$OL$14:$PC$14),"")</f>
        <v/>
      </c>
      <c r="EB19" s="19" t="str">
        <f t="array" ref="EB19">IF(EB7="1",EB416-PRODUCT(EB9,INDEX($OL$1:$PC$19,19,MATCH(EB$2&amp;EB$6,INDEX($OL$1:$PC$19,2,)&amp;INDEX($OL$1:$PC$19,6,),0)))+EB9*SUMPRODUCT($OL$7:$PC$7,$OL$19:$PC$19)-EB$12*INDEX($OF$1:$OK$19,19,MATCH(EB13,$OF$1:$OK$1,0))+EB9*SUMPRODUCT($OL$7:$PC$7,$OL$10:$PC$10)*SUMPRODUCT($OF$10:$OI$10,$OF$19:$OI$19)+SUMPRODUCT($OL$7:$PC$7,$OL$11:$PC$11)*SUMPRODUCT($OF$11:$OI$11,$OF$19:$OI$19)+SUMPRODUCT($OL$7:$PC$7,$OL$14:$PC$14),"")</f>
        <v/>
      </c>
      <c r="EC19" s="19" t="str">
        <f t="array" ref="EC19">IF(EC7="1",EC416-PRODUCT(EC9,INDEX($OL$1:$PC$19,19,MATCH(EC$2&amp;EC$6,INDEX($OL$1:$PC$19,2,)&amp;INDEX($OL$1:$PC$19,6,),0)))+EC9*SUMPRODUCT($OL$7:$PC$7,$OL$19:$PC$19)-EC$12*INDEX($OF$1:$OK$19,19,MATCH(EC13,$OF$1:$OK$1,0))+EC9*SUMPRODUCT($OL$7:$PC$7,$OL$10:$PC$10)*SUMPRODUCT($OF$10:$OI$10,$OF$19:$OI$19)+SUMPRODUCT($OL$7:$PC$7,$OL$11:$PC$11)*SUMPRODUCT($OF$11:$OI$11,$OF$19:$OI$19)+SUMPRODUCT($OL$7:$PC$7,$OL$14:$PC$14),"")</f>
        <v/>
      </c>
      <c r="ED19" s="19" t="str">
        <f t="array" ref="ED19">IF(ED7="1",ED416-PRODUCT(ED9,INDEX($OL$1:$PC$19,19,MATCH(ED$2&amp;ED$6,INDEX($OL$1:$PC$19,2,)&amp;INDEX($OL$1:$PC$19,6,),0)))+ED9*SUMPRODUCT($OL$7:$PC$7,$OL$19:$PC$19)-ED$12*INDEX($OF$1:$OK$19,19,MATCH(ED13,$OF$1:$OK$1,0))+ED9*SUMPRODUCT($OL$7:$PC$7,$OL$10:$PC$10)*SUMPRODUCT($OF$10:$OI$10,$OF$19:$OI$19)+SUMPRODUCT($OL$7:$PC$7,$OL$11:$PC$11)*SUMPRODUCT($OF$11:$OI$11,$OF$19:$OI$19)+SUMPRODUCT($OL$7:$PC$7,$OL$14:$PC$14),"")</f>
        <v/>
      </c>
      <c r="EE19" s="19" t="str">
        <f t="array" ref="EE19">IF(EE7="1",EE416-PRODUCT(EE9,INDEX($OL$1:$PC$19,19,MATCH(EE$2&amp;EE$6,INDEX($OL$1:$PC$19,2,)&amp;INDEX($OL$1:$PC$19,6,),0)))+EE9*SUMPRODUCT($OL$7:$PC$7,$OL$19:$PC$19)-EE$12*INDEX($OF$1:$OK$19,19,MATCH(EE13,$OF$1:$OK$1,0))+EE9*SUMPRODUCT($OL$7:$PC$7,$OL$10:$PC$10)*SUMPRODUCT($OF$10:$OI$10,$OF$19:$OI$19)+SUMPRODUCT($OL$7:$PC$7,$OL$11:$PC$11)*SUMPRODUCT($OF$11:$OI$11,$OF$19:$OI$19)+SUMPRODUCT($OL$7:$PC$7,$OL$14:$PC$14),"")</f>
        <v/>
      </c>
      <c r="EF19" s="19" t="str">
        <f t="array" ref="EF19">IF(EF7="1",EF416-PRODUCT(EF9,INDEX($OL$1:$PC$19,19,MATCH(EF$2&amp;EF$6,INDEX($OL$1:$PC$19,2,)&amp;INDEX($OL$1:$PC$19,6,),0)))+EF9*SUMPRODUCT($OL$7:$PC$7,$OL$19:$PC$19)-EF$12*INDEX($OF$1:$OK$19,19,MATCH(EF13,$OF$1:$OK$1,0))+EF9*SUMPRODUCT($OL$7:$PC$7,$OL$10:$PC$10)*SUMPRODUCT($OF$10:$OI$10,$OF$19:$OI$19)+SUMPRODUCT($OL$7:$PC$7,$OL$11:$PC$11)*SUMPRODUCT($OF$11:$OI$11,$OF$19:$OI$19)+SUMPRODUCT($OL$7:$PC$7,$OL$14:$PC$14),"")</f>
        <v/>
      </c>
      <c r="EG19" s="19" t="str">
        <f t="array" ref="EG19">IF(EG7="1",EG416-PRODUCT(EG9,INDEX($OL$1:$PC$19,19,MATCH(EG$2&amp;EG$6,INDEX($OL$1:$PC$19,2,)&amp;INDEX($OL$1:$PC$19,6,),0)))+EG9*SUMPRODUCT($OL$7:$PC$7,$OL$19:$PC$19)-EG$12*INDEX($OF$1:$OK$19,19,MATCH(EG13,$OF$1:$OK$1,0))+EG9*SUMPRODUCT($OL$7:$PC$7,$OL$10:$PC$10)*SUMPRODUCT($OF$10:$OI$10,$OF$19:$OI$19)+SUMPRODUCT($OL$7:$PC$7,$OL$11:$PC$11)*SUMPRODUCT($OF$11:$OI$11,$OF$19:$OI$19)+SUMPRODUCT($OL$7:$PC$7,$OL$14:$PC$14),"")</f>
        <v/>
      </c>
      <c r="EH19" s="19" t="str">
        <f t="array" ref="EH19">IF(EH7="1",EH416-PRODUCT(EH9,INDEX($OL$1:$PC$19,19,MATCH(EH$2&amp;EH$6,INDEX($OL$1:$PC$19,2,)&amp;INDEX($OL$1:$PC$19,6,),0)))+EH9*SUMPRODUCT($OL$7:$PC$7,$OL$19:$PC$19)-EH$12*INDEX($OF$1:$OK$19,19,MATCH(EH13,$OF$1:$OK$1,0))+EH9*SUMPRODUCT($OL$7:$PC$7,$OL$10:$PC$10)*SUMPRODUCT($OF$10:$OI$10,$OF$19:$OI$19)+SUMPRODUCT($OL$7:$PC$7,$OL$11:$PC$11)*SUMPRODUCT($OF$11:$OI$11,$OF$19:$OI$19)+SUMPRODUCT($OL$7:$PC$7,$OL$14:$PC$14),"")</f>
        <v/>
      </c>
      <c r="EI19" s="19" t="str">
        <f t="array" ref="EI19">IF(EI7="1",EI416-PRODUCT(EI9,INDEX($OL$1:$PC$19,19,MATCH(EI$2&amp;EI$6,INDEX($OL$1:$PC$19,2,)&amp;INDEX($OL$1:$PC$19,6,),0)))+EI9*SUMPRODUCT($OL$7:$PC$7,$OL$19:$PC$19)-EI$12*INDEX($OF$1:$OK$19,19,MATCH(EI13,$OF$1:$OK$1,0))+EI9*SUMPRODUCT($OL$7:$PC$7,$OL$10:$PC$10)*SUMPRODUCT($OF$10:$OI$10,$OF$19:$OI$19)+SUMPRODUCT($OL$7:$PC$7,$OL$11:$PC$11)*SUMPRODUCT($OF$11:$OI$11,$OF$19:$OI$19)+SUMPRODUCT($OL$7:$PC$7,$OL$14:$PC$14),"")</f>
        <v/>
      </c>
      <c r="EJ19" s="19" t="str">
        <f t="array" ref="EJ19">IF(EJ7="1",EJ416-PRODUCT(EJ9,INDEX($OL$1:$PC$19,19,MATCH(EJ$2&amp;EJ$6,INDEX($OL$1:$PC$19,2,)&amp;INDEX($OL$1:$PC$19,6,),0)))+EJ9*SUMPRODUCT($OL$7:$PC$7,$OL$19:$PC$19)-EJ$12*INDEX($OF$1:$OK$19,19,MATCH(EJ13,$OF$1:$OK$1,0))+EJ9*SUMPRODUCT($OL$7:$PC$7,$OL$10:$PC$10)*SUMPRODUCT($OF$10:$OI$10,$OF$19:$OI$19)+SUMPRODUCT($OL$7:$PC$7,$OL$11:$PC$11)*SUMPRODUCT($OF$11:$OI$11,$OF$19:$OI$19)+SUMPRODUCT($OL$7:$PC$7,$OL$14:$PC$14),"")</f>
        <v/>
      </c>
      <c r="EK19" s="19" t="str">
        <f t="array" ref="EK19">IF(EK7="1",EK416-PRODUCT(EK9,INDEX($OL$1:$PC$19,19,MATCH(EK$2&amp;EK$6,INDEX($OL$1:$PC$19,2,)&amp;INDEX($OL$1:$PC$19,6,),0)))+EK9*SUMPRODUCT($OL$7:$PC$7,$OL$19:$PC$19)-EK$12*INDEX($OF$1:$OK$19,19,MATCH(EK13,$OF$1:$OK$1,0))+EK9*SUMPRODUCT($OL$7:$PC$7,$OL$10:$PC$10)*SUMPRODUCT($OF$10:$OI$10,$OF$19:$OI$19)+SUMPRODUCT($OL$7:$PC$7,$OL$11:$PC$11)*SUMPRODUCT($OF$11:$OI$11,$OF$19:$OI$19)+SUMPRODUCT($OL$7:$PC$7,$OL$14:$PC$14),"")</f>
        <v/>
      </c>
      <c r="EL19" s="19" t="str">
        <f t="array" ref="EL19">IF(EL7="1",EL416-PRODUCT(EL9,INDEX($OL$1:$PC$19,19,MATCH(EL$2&amp;EL$6,INDEX($OL$1:$PC$19,2,)&amp;INDEX($OL$1:$PC$19,6,),0)))+EL9*SUMPRODUCT($OL$7:$PC$7,$OL$19:$PC$19)-EL$12*INDEX($OF$1:$OK$19,19,MATCH(EL13,$OF$1:$OK$1,0))+EL9*SUMPRODUCT($OL$7:$PC$7,$OL$10:$PC$10)*SUMPRODUCT($OF$10:$OI$10,$OF$19:$OI$19)+SUMPRODUCT($OL$7:$PC$7,$OL$11:$PC$11)*SUMPRODUCT($OF$11:$OI$11,$OF$19:$OI$19)+SUMPRODUCT($OL$7:$PC$7,$OL$14:$PC$14),"")</f>
        <v/>
      </c>
      <c r="EM19" s="19" t="str">
        <f t="array" ref="EM19">IF(EM7="1",EM416-PRODUCT(EM9,INDEX($OL$1:$PC$19,19,MATCH(EM$2&amp;EM$6,INDEX($OL$1:$PC$19,2,)&amp;INDEX($OL$1:$PC$19,6,),0)))+EM9*SUMPRODUCT($OL$7:$PC$7,$OL$19:$PC$19)-EM$12*INDEX($OF$1:$OK$19,19,MATCH(EM13,$OF$1:$OK$1,0))+EM9*SUMPRODUCT($OL$7:$PC$7,$OL$10:$PC$10)*SUMPRODUCT($OF$10:$OI$10,$OF$19:$OI$19)+SUMPRODUCT($OL$7:$PC$7,$OL$11:$PC$11)*SUMPRODUCT($OF$11:$OI$11,$OF$19:$OI$19)+SUMPRODUCT($OL$7:$PC$7,$OL$14:$PC$14),"")</f>
        <v/>
      </c>
      <c r="EN19" s="19" t="str">
        <f t="array" ref="EN19">IF(EN7="1",EN416-PRODUCT(EN9,INDEX($OL$1:$PC$19,19,MATCH(EN$2&amp;EN$6,INDEX($OL$1:$PC$19,2,)&amp;INDEX($OL$1:$PC$19,6,),0)))+EN9*SUMPRODUCT($OL$7:$PC$7,$OL$19:$PC$19)-EN$12*INDEX($OF$1:$OK$19,19,MATCH(EN13,$OF$1:$OK$1,0))+EN9*SUMPRODUCT($OL$7:$PC$7,$OL$10:$PC$10)*SUMPRODUCT($OF$10:$OI$10,$OF$19:$OI$19)+SUMPRODUCT($OL$7:$PC$7,$OL$11:$PC$11)*SUMPRODUCT($OF$11:$OI$11,$OF$19:$OI$19)+SUMPRODUCT($OL$7:$PC$7,$OL$14:$PC$14),"")</f>
        <v/>
      </c>
      <c r="EO19" s="19" t="str">
        <f t="array" ref="EO19">IF(EO7="1",EO416-PRODUCT(EO9,INDEX($OL$1:$PC$19,19,MATCH(EO$2&amp;EO$6,INDEX($OL$1:$PC$19,2,)&amp;INDEX($OL$1:$PC$19,6,),0)))+EO9*SUMPRODUCT($OL$7:$PC$7,$OL$19:$PC$19)-EO$12*INDEX($OF$1:$OK$19,19,MATCH(EO13,$OF$1:$OK$1,0))+EO9*SUMPRODUCT($OL$7:$PC$7,$OL$10:$PC$10)*SUMPRODUCT($OF$10:$OI$10,$OF$19:$OI$19)+SUMPRODUCT($OL$7:$PC$7,$OL$11:$PC$11)*SUMPRODUCT($OF$11:$OI$11,$OF$19:$OI$19)+SUMPRODUCT($OL$7:$PC$7,$OL$14:$PC$14),"")</f>
        <v/>
      </c>
      <c r="EP19" s="19" t="str">
        <f t="array" ref="EP19">IF(EP7="1",EP416-PRODUCT(EP9,INDEX($OL$1:$PC$19,19,MATCH(EP$2&amp;EP$6,INDEX($OL$1:$PC$19,2,)&amp;INDEX($OL$1:$PC$19,6,),0)))+EP9*SUMPRODUCT($OL$7:$PC$7,$OL$19:$PC$19)-EP$12*INDEX($OF$1:$OK$19,19,MATCH(EP13,$OF$1:$OK$1,0))+EP9*SUMPRODUCT($OL$7:$PC$7,$OL$10:$PC$10)*SUMPRODUCT($OF$10:$OI$10,$OF$19:$OI$19)+SUMPRODUCT($OL$7:$PC$7,$OL$11:$PC$11)*SUMPRODUCT($OF$11:$OI$11,$OF$19:$OI$19)+SUMPRODUCT($OL$7:$PC$7,$OL$14:$PC$14),"")</f>
        <v/>
      </c>
      <c r="EQ19" s="19" t="str">
        <f t="array" ref="EQ19">IF(EQ7="1",EQ416-PRODUCT(EQ9,INDEX($OL$1:$PC$19,19,MATCH(EQ$2&amp;EQ$6,INDEX($OL$1:$PC$19,2,)&amp;INDEX($OL$1:$PC$19,6,),0)))+EQ9*SUMPRODUCT($OL$7:$PC$7,$OL$19:$PC$19)-EQ$12*INDEX($OF$1:$OK$19,19,MATCH(EQ13,$OF$1:$OK$1,0))+EQ9*SUMPRODUCT($OL$7:$PC$7,$OL$10:$PC$10)*SUMPRODUCT($OF$10:$OI$10,$OF$19:$OI$19)+SUMPRODUCT($OL$7:$PC$7,$OL$11:$PC$11)*SUMPRODUCT($OF$11:$OI$11,$OF$19:$OI$19)+SUMPRODUCT($OL$7:$PC$7,$OL$14:$PC$14),"")</f>
        <v/>
      </c>
      <c r="ER19" s="19" t="str">
        <f t="array" ref="ER19">IF(ER7="1",ER416-PRODUCT(ER9,INDEX($OL$1:$PC$19,19,MATCH(ER$2&amp;ER$6,INDEX($OL$1:$PC$19,2,)&amp;INDEX($OL$1:$PC$19,6,),0)))+ER9*SUMPRODUCT($OL$7:$PC$7,$OL$19:$PC$19)-ER$12*INDEX($OF$1:$OK$19,19,MATCH(ER13,$OF$1:$OK$1,0))+ER9*SUMPRODUCT($OL$7:$PC$7,$OL$10:$PC$10)*SUMPRODUCT($OF$10:$OI$10,$OF$19:$OI$19)+SUMPRODUCT($OL$7:$PC$7,$OL$11:$PC$11)*SUMPRODUCT($OF$11:$OI$11,$OF$19:$OI$19)+SUMPRODUCT($OL$7:$PC$7,$OL$14:$PC$14),"")</f>
        <v/>
      </c>
      <c r="ES19" s="19" t="str">
        <f t="array" ref="ES19">IF(ES7="1",ES416-PRODUCT(ES9,INDEX($OL$1:$PC$19,19,MATCH(ES$2&amp;ES$6,INDEX($OL$1:$PC$19,2,)&amp;INDEX($OL$1:$PC$19,6,),0)))+ES9*SUMPRODUCT($OL$7:$PC$7,$OL$19:$PC$19)-ES$12*INDEX($OF$1:$OK$19,19,MATCH(ES13,$OF$1:$OK$1,0))+ES9*SUMPRODUCT($OL$7:$PC$7,$OL$10:$PC$10)*SUMPRODUCT($OF$10:$OI$10,$OF$19:$OI$19)+SUMPRODUCT($OL$7:$PC$7,$OL$11:$PC$11)*SUMPRODUCT($OF$11:$OI$11,$OF$19:$OI$19)+SUMPRODUCT($OL$7:$PC$7,$OL$14:$PC$14),"")</f>
        <v/>
      </c>
      <c r="ET19" s="19" t="str">
        <f t="array" ref="ET19">IF(ET7="1",ET416-PRODUCT(ET9,INDEX($OL$1:$PC$19,19,MATCH(ET$2&amp;ET$6,INDEX($OL$1:$PC$19,2,)&amp;INDEX($OL$1:$PC$19,6,),0)))+ET9*SUMPRODUCT($OL$7:$PC$7,$OL$19:$PC$19)-ET$12*INDEX($OF$1:$OK$19,19,MATCH(ET13,$OF$1:$OK$1,0))+ET9*SUMPRODUCT($OL$7:$PC$7,$OL$10:$PC$10)*SUMPRODUCT($OF$10:$OI$10,$OF$19:$OI$19)+SUMPRODUCT($OL$7:$PC$7,$OL$11:$PC$11)*SUMPRODUCT($OF$11:$OI$11,$OF$19:$OI$19)+SUMPRODUCT($OL$7:$PC$7,$OL$14:$PC$14),"")</f>
        <v/>
      </c>
      <c r="EU19" s="19" t="str">
        <f t="array" ref="EU19">IF(EU7="1",EU416-PRODUCT(EU9,INDEX($OL$1:$PC$19,19,MATCH(EU$2&amp;EU$6,INDEX($OL$1:$PC$19,2,)&amp;INDEX($OL$1:$PC$19,6,),0)))+EU9*SUMPRODUCT($OL$7:$PC$7,$OL$19:$PC$19)-EU$12*INDEX($OF$1:$OK$19,19,MATCH(EU13,$OF$1:$OK$1,0))+EU9*SUMPRODUCT($OL$7:$PC$7,$OL$10:$PC$10)*SUMPRODUCT($OF$10:$OI$10,$OF$19:$OI$19)+SUMPRODUCT($OL$7:$PC$7,$OL$11:$PC$11)*SUMPRODUCT($OF$11:$OI$11,$OF$19:$OI$19)+SUMPRODUCT($OL$7:$PC$7,$OL$14:$PC$14),"")</f>
        <v/>
      </c>
      <c r="EV19" s="19" t="str">
        <f t="array" ref="EV19">IF(EV7="1",EV416-PRODUCT(EV9,INDEX($OL$1:$PC$19,19,MATCH(EV$2&amp;EV$6,INDEX($OL$1:$PC$19,2,)&amp;INDEX($OL$1:$PC$19,6,),0)))+EV9*SUMPRODUCT($OL$7:$PC$7,$OL$19:$PC$19)-EV$12*INDEX($OF$1:$OK$19,19,MATCH(EV13,$OF$1:$OK$1,0))+EV9*SUMPRODUCT($OL$7:$PC$7,$OL$10:$PC$10)*SUMPRODUCT($OF$10:$OI$10,$OF$19:$OI$19)+SUMPRODUCT($OL$7:$PC$7,$OL$11:$PC$11)*SUMPRODUCT($OF$11:$OI$11,$OF$19:$OI$19)+SUMPRODUCT($OL$7:$PC$7,$OL$14:$PC$14),"")</f>
        <v/>
      </c>
      <c r="EW19" s="19" t="str">
        <f t="array" ref="EW19">IF(EW7="1",EW416-PRODUCT(EW9,INDEX($OL$1:$PC$19,19,MATCH(EW$2&amp;EW$6,INDEX($OL$1:$PC$19,2,)&amp;INDEX($OL$1:$PC$19,6,),0)))+EW9*SUMPRODUCT($OL$7:$PC$7,$OL$19:$PC$19)-EW$12*INDEX($OF$1:$OK$19,19,MATCH(EW13,$OF$1:$OK$1,0))+EW9*SUMPRODUCT($OL$7:$PC$7,$OL$10:$PC$10)*SUMPRODUCT($OF$10:$OI$10,$OF$19:$OI$19)+SUMPRODUCT($OL$7:$PC$7,$OL$11:$PC$11)*SUMPRODUCT($OF$11:$OI$11,$OF$19:$OI$19)+SUMPRODUCT($OL$7:$PC$7,$OL$14:$PC$14),"")</f>
        <v/>
      </c>
      <c r="EX19" s="19" t="str">
        <f t="array" ref="EX19">IF(EX7="1",EX416-PRODUCT(EX9,INDEX($OL$1:$PC$19,19,MATCH(EX$2&amp;EX$6,INDEX($OL$1:$PC$19,2,)&amp;INDEX($OL$1:$PC$19,6,),0)))+EX9*SUMPRODUCT($OL$7:$PC$7,$OL$19:$PC$19)-EX$12*INDEX($OF$1:$OK$19,19,MATCH(EX13,$OF$1:$OK$1,0))+EX9*SUMPRODUCT($OL$7:$PC$7,$OL$10:$PC$10)*SUMPRODUCT($OF$10:$OI$10,$OF$19:$OI$19)+SUMPRODUCT($OL$7:$PC$7,$OL$11:$PC$11)*SUMPRODUCT($OF$11:$OI$11,$OF$19:$OI$19)+SUMPRODUCT($OL$7:$PC$7,$OL$14:$PC$14),"")</f>
        <v/>
      </c>
      <c r="EY19" s="19" t="str">
        <f t="array" ref="EY19">IF(EY7="1",EY416-PRODUCT(EY9,INDEX($OL$1:$PC$19,19,MATCH(EY$2&amp;EY$6,INDEX($OL$1:$PC$19,2,)&amp;INDEX($OL$1:$PC$19,6,),0)))+EY9*SUMPRODUCT($OL$7:$PC$7,$OL$19:$PC$19)-EY$12*INDEX($OF$1:$OK$19,19,MATCH(EY13,$OF$1:$OK$1,0))+EY9*SUMPRODUCT($OL$7:$PC$7,$OL$10:$PC$10)*SUMPRODUCT($OF$10:$OI$10,$OF$19:$OI$19)+SUMPRODUCT($OL$7:$PC$7,$OL$11:$PC$11)*SUMPRODUCT($OF$11:$OI$11,$OF$19:$OI$19)+SUMPRODUCT($OL$7:$PC$7,$OL$14:$PC$14),"")</f>
        <v/>
      </c>
      <c r="EZ19" s="19" t="str">
        <f t="array" ref="EZ19">IF(EZ7="1",EZ416-PRODUCT(EZ9,INDEX($OL$1:$PC$19,19,MATCH(EZ$2&amp;EZ$6,INDEX($OL$1:$PC$19,2,)&amp;INDEX($OL$1:$PC$19,6,),0)))+EZ9*SUMPRODUCT($OL$7:$PC$7,$OL$19:$PC$19)-EZ$12*INDEX($OF$1:$OK$19,19,MATCH(EZ13,$OF$1:$OK$1,0))+EZ9*SUMPRODUCT($OL$7:$PC$7,$OL$10:$PC$10)*SUMPRODUCT($OF$10:$OI$10,$OF$19:$OI$19)+SUMPRODUCT($OL$7:$PC$7,$OL$11:$PC$11)*SUMPRODUCT($OF$11:$OI$11,$OF$19:$OI$19)+SUMPRODUCT($OL$7:$PC$7,$OL$14:$PC$14),"")</f>
        <v/>
      </c>
      <c r="FA19" s="19" t="str">
        <f t="array" ref="FA19">IF(FA7="1",FA416-PRODUCT(FA9,INDEX($OL$1:$PC$19,19,MATCH(FA$2&amp;FA$6,INDEX($OL$1:$PC$19,2,)&amp;INDEX($OL$1:$PC$19,6,),0)))+FA9*SUMPRODUCT($OL$7:$PC$7,$OL$19:$PC$19)-FA$12*INDEX($OF$1:$OK$19,19,MATCH(FA13,$OF$1:$OK$1,0))+FA9*SUMPRODUCT($OL$7:$PC$7,$OL$10:$PC$10)*SUMPRODUCT($OF$10:$OI$10,$OF$19:$OI$19)+SUMPRODUCT($OL$7:$PC$7,$OL$11:$PC$11)*SUMPRODUCT($OF$11:$OI$11,$OF$19:$OI$19)+SUMPRODUCT($OL$7:$PC$7,$OL$14:$PC$14),"")</f>
        <v/>
      </c>
      <c r="FB19" s="19" t="str">
        <f t="array" ref="FB19">IF(FB7="1",FB416-PRODUCT(FB9,INDEX($OL$1:$PC$19,19,MATCH(FB$2&amp;FB$6,INDEX($OL$1:$PC$19,2,)&amp;INDEX($OL$1:$PC$19,6,),0)))+FB9*SUMPRODUCT($OL$7:$PC$7,$OL$19:$PC$19)-FB$12*INDEX($OF$1:$OK$19,19,MATCH(FB13,$OF$1:$OK$1,0))+FB9*SUMPRODUCT($OL$7:$PC$7,$OL$10:$PC$10)*SUMPRODUCT($OF$10:$OI$10,$OF$19:$OI$19)+SUMPRODUCT($OL$7:$PC$7,$OL$11:$PC$11)*SUMPRODUCT($OF$11:$OI$11,$OF$19:$OI$19)+SUMPRODUCT($OL$7:$PC$7,$OL$14:$PC$14),"")</f>
        <v/>
      </c>
      <c r="FC19" s="19" t="str">
        <f t="array" ref="FC19">IF(FC7="1",FC416-PRODUCT(FC9,INDEX($OL$1:$PC$19,19,MATCH(FC$2&amp;FC$6,INDEX($OL$1:$PC$19,2,)&amp;INDEX($OL$1:$PC$19,6,),0)))+FC9*SUMPRODUCT($OL$7:$PC$7,$OL$19:$PC$19)-FC$12*INDEX($OF$1:$OK$19,19,MATCH(FC13,$OF$1:$OK$1,0))+FC9*SUMPRODUCT($OL$7:$PC$7,$OL$10:$PC$10)*SUMPRODUCT($OF$10:$OI$10,$OF$19:$OI$19)+SUMPRODUCT($OL$7:$PC$7,$OL$11:$PC$11)*SUMPRODUCT($OF$11:$OI$11,$OF$19:$OI$19)+SUMPRODUCT($OL$7:$PC$7,$OL$14:$PC$14),"")</f>
        <v/>
      </c>
      <c r="FD19" s="19" t="str">
        <f t="array" ref="FD19">IF(FD7="1",FD416-PRODUCT(FD9,INDEX($OL$1:$PC$19,19,MATCH(FD$2&amp;FD$6,INDEX($OL$1:$PC$19,2,)&amp;INDEX($OL$1:$PC$19,6,),0)))+FD9*SUMPRODUCT($OL$7:$PC$7,$OL$19:$PC$19)-FD$12*INDEX($OF$1:$OK$19,19,MATCH(FD13,$OF$1:$OK$1,0))+FD9*SUMPRODUCT($OL$7:$PC$7,$OL$10:$PC$10)*SUMPRODUCT($OF$10:$OI$10,$OF$19:$OI$19)+SUMPRODUCT($OL$7:$PC$7,$OL$11:$PC$11)*SUMPRODUCT($OF$11:$OI$11,$OF$19:$OI$19)+SUMPRODUCT($OL$7:$PC$7,$OL$14:$PC$14),"")</f>
        <v/>
      </c>
      <c r="FE19" s="19" t="str">
        <f t="array" ref="FE19">IF(FE7="1",FE416-PRODUCT(FE9,INDEX($OL$1:$PC$19,19,MATCH(FE$2&amp;FE$6,INDEX($OL$1:$PC$19,2,)&amp;INDEX($OL$1:$PC$19,6,),0)))+FE9*SUMPRODUCT($OL$7:$PC$7,$OL$19:$PC$19)-FE$12*INDEX($OF$1:$OK$19,19,MATCH(FE13,$OF$1:$OK$1,0))+FE9*SUMPRODUCT($OL$7:$PC$7,$OL$10:$PC$10)*SUMPRODUCT($OF$10:$OI$10,$OF$19:$OI$19)+SUMPRODUCT($OL$7:$PC$7,$OL$11:$PC$11)*SUMPRODUCT($OF$11:$OI$11,$OF$19:$OI$19)+SUMPRODUCT($OL$7:$PC$7,$OL$14:$PC$14),"")</f>
        <v/>
      </c>
      <c r="FF19" s="19" t="str">
        <f t="array" ref="FF19">IF(FF7="1",FF416-PRODUCT(FF9,INDEX($OL$1:$PC$19,19,MATCH(FF$2&amp;FF$6,INDEX($OL$1:$PC$19,2,)&amp;INDEX($OL$1:$PC$19,6,),0)))+FF9*SUMPRODUCT($OL$7:$PC$7,$OL$19:$PC$19)-FF$12*INDEX($OF$1:$OK$19,19,MATCH(FF13,$OF$1:$OK$1,0))+FF9*SUMPRODUCT($OL$7:$PC$7,$OL$10:$PC$10)*SUMPRODUCT($OF$10:$OI$10,$OF$19:$OI$19)+SUMPRODUCT($OL$7:$PC$7,$OL$11:$PC$11)*SUMPRODUCT($OF$11:$OI$11,$OF$19:$OI$19)+SUMPRODUCT($OL$7:$PC$7,$OL$14:$PC$14),"")</f>
        <v/>
      </c>
      <c r="FG19" s="19" t="str">
        <f t="array" ref="FG19">IF(FG7="1",FG416-PRODUCT(FG9,INDEX($OL$1:$PC$19,19,MATCH(FG$2&amp;FG$6,INDEX($OL$1:$PC$19,2,)&amp;INDEX($OL$1:$PC$19,6,),0)))+FG9*SUMPRODUCT($OL$7:$PC$7,$OL$19:$PC$19)-FG$12*INDEX($OF$1:$OK$19,19,MATCH(FG13,$OF$1:$OK$1,0))+FG9*SUMPRODUCT($OL$7:$PC$7,$OL$10:$PC$10)*SUMPRODUCT($OF$10:$OI$10,$OF$19:$OI$19)+SUMPRODUCT($OL$7:$PC$7,$OL$11:$PC$11)*SUMPRODUCT($OF$11:$OI$11,$OF$19:$OI$19)+SUMPRODUCT($OL$7:$PC$7,$OL$14:$PC$14),"")</f>
        <v/>
      </c>
      <c r="FH19" s="19" t="str">
        <f t="array" ref="FH19">IF(FH7="1",FH416-PRODUCT(FH9,INDEX($OL$1:$PC$19,19,MATCH(FH$2&amp;FH$6,INDEX($OL$1:$PC$19,2,)&amp;INDEX($OL$1:$PC$19,6,),0)))+FH9*SUMPRODUCT($OL$7:$PC$7,$OL$19:$PC$19)-FH$12*INDEX($OF$1:$OK$19,19,MATCH(FH13,$OF$1:$OK$1,0))+FH9*SUMPRODUCT($OL$7:$PC$7,$OL$10:$PC$10)*SUMPRODUCT($OF$10:$OI$10,$OF$19:$OI$19)+SUMPRODUCT($OL$7:$PC$7,$OL$11:$PC$11)*SUMPRODUCT($OF$11:$OI$11,$OF$19:$OI$19)+SUMPRODUCT($OL$7:$PC$7,$OL$14:$PC$14),"")</f>
        <v/>
      </c>
      <c r="FI19" s="19" t="str">
        <f t="array" ref="FI19">IF(FI7="1",FI416-PRODUCT(FI9,INDEX($OL$1:$PC$19,19,MATCH(FI$2&amp;FI$6,INDEX($OL$1:$PC$19,2,)&amp;INDEX($OL$1:$PC$19,6,),0)))+FI9*SUMPRODUCT($OL$7:$PC$7,$OL$19:$PC$19)-FI$12*INDEX($OF$1:$OK$19,19,MATCH(FI13,$OF$1:$OK$1,0))+FI9*SUMPRODUCT($OL$7:$PC$7,$OL$10:$PC$10)*SUMPRODUCT($OF$10:$OI$10,$OF$19:$OI$19)+SUMPRODUCT($OL$7:$PC$7,$OL$11:$PC$11)*SUMPRODUCT($OF$11:$OI$11,$OF$19:$OI$19)+SUMPRODUCT($OL$7:$PC$7,$OL$14:$PC$14),"")</f>
        <v/>
      </c>
      <c r="FJ19" s="19" t="str">
        <f t="array" ref="FJ19">IF(FJ7="1",FJ416-PRODUCT(FJ9,INDEX($OL$1:$PC$19,19,MATCH(FJ$2&amp;FJ$6,INDEX($OL$1:$PC$19,2,)&amp;INDEX($OL$1:$PC$19,6,),0)))+FJ9*SUMPRODUCT($OL$7:$PC$7,$OL$19:$PC$19)-FJ$12*INDEX($OF$1:$OK$19,19,MATCH(FJ13,$OF$1:$OK$1,0))+FJ9*SUMPRODUCT($OL$7:$PC$7,$OL$10:$PC$10)*SUMPRODUCT($OF$10:$OI$10,$OF$19:$OI$19)+SUMPRODUCT($OL$7:$PC$7,$OL$11:$PC$11)*SUMPRODUCT($OF$11:$OI$11,$OF$19:$OI$19)+SUMPRODUCT($OL$7:$PC$7,$OL$14:$PC$14),"")</f>
        <v/>
      </c>
      <c r="FK19" s="19" t="str">
        <f t="array" ref="FK19">IF(FK7="1",FK416-PRODUCT(FK9,INDEX($OL$1:$PC$19,19,MATCH(FK$2&amp;FK$6,INDEX($OL$1:$PC$19,2,)&amp;INDEX($OL$1:$PC$19,6,),0)))+FK9*SUMPRODUCT($OL$7:$PC$7,$OL$19:$PC$19)-FK$12*INDEX($OF$1:$OK$19,19,MATCH(FK13,$OF$1:$OK$1,0))+FK9*SUMPRODUCT($OL$7:$PC$7,$OL$10:$PC$10)*SUMPRODUCT($OF$10:$OI$10,$OF$19:$OI$19)+SUMPRODUCT($OL$7:$PC$7,$OL$11:$PC$11)*SUMPRODUCT($OF$11:$OI$11,$OF$19:$OI$19)+SUMPRODUCT($OL$7:$PC$7,$OL$14:$PC$14),"")</f>
        <v/>
      </c>
      <c r="FL19" s="19" t="str">
        <f t="array" ref="FL19">IF(FL7="1",FL416-PRODUCT(FL9,INDEX($OL$1:$PC$19,19,MATCH(FL$2&amp;FL$6,INDEX($OL$1:$PC$19,2,)&amp;INDEX($OL$1:$PC$19,6,),0)))+FL9*SUMPRODUCT($OL$7:$PC$7,$OL$19:$PC$19)-FL$12*INDEX($OF$1:$OK$19,19,MATCH(FL13,$OF$1:$OK$1,0))+FL9*SUMPRODUCT($OL$7:$PC$7,$OL$10:$PC$10)*SUMPRODUCT($OF$10:$OI$10,$OF$19:$OI$19)+SUMPRODUCT($OL$7:$PC$7,$OL$11:$PC$11)*SUMPRODUCT($OF$11:$OI$11,$OF$19:$OI$19)+SUMPRODUCT($OL$7:$PC$7,$OL$14:$PC$14),"")</f>
        <v/>
      </c>
      <c r="FM19" s="19" t="str">
        <f t="array" ref="FM19">IF(FM7="1",FM416-PRODUCT(FM9,INDEX($OL$1:$PC$19,19,MATCH(FM$2&amp;FM$6,INDEX($OL$1:$PC$19,2,)&amp;INDEX($OL$1:$PC$19,6,),0)))+FM9*SUMPRODUCT($OL$7:$PC$7,$OL$19:$PC$19)-FM$12*INDEX($OF$1:$OK$19,19,MATCH(FM13,$OF$1:$OK$1,0))+FM9*SUMPRODUCT($OL$7:$PC$7,$OL$10:$PC$10)*SUMPRODUCT($OF$10:$OI$10,$OF$19:$OI$19)+SUMPRODUCT($OL$7:$PC$7,$OL$11:$PC$11)*SUMPRODUCT($OF$11:$OI$11,$OF$19:$OI$19)+SUMPRODUCT($OL$7:$PC$7,$OL$14:$PC$14),"")</f>
        <v/>
      </c>
      <c r="FN19" s="19" t="str">
        <f t="array" ref="FN19">IF(FN7="1",FN416-PRODUCT(FN9,INDEX($OL$1:$PC$19,19,MATCH(FN$2&amp;FN$6,INDEX($OL$1:$PC$19,2,)&amp;INDEX($OL$1:$PC$19,6,),0)))+FN9*SUMPRODUCT($OL$7:$PC$7,$OL$19:$PC$19)-FN$12*INDEX($OF$1:$OK$19,19,MATCH(FN13,$OF$1:$OK$1,0))+FN9*SUMPRODUCT($OL$7:$PC$7,$OL$10:$PC$10)*SUMPRODUCT($OF$10:$OI$10,$OF$19:$OI$19)+SUMPRODUCT($OL$7:$PC$7,$OL$11:$PC$11)*SUMPRODUCT($OF$11:$OI$11,$OF$19:$OI$19)+SUMPRODUCT($OL$7:$PC$7,$OL$14:$PC$14),"")</f>
        <v/>
      </c>
      <c r="FO19" s="19" t="str">
        <f t="array" ref="FO19">IF(FO7="1",FO416-PRODUCT(FO9,INDEX($OL$1:$PC$19,19,MATCH(FO$2&amp;FO$6,INDEX($OL$1:$PC$19,2,)&amp;INDEX($OL$1:$PC$19,6,),0)))+FO9*SUMPRODUCT($OL$7:$PC$7,$OL$19:$PC$19)-FO$12*INDEX($OF$1:$OK$19,19,MATCH(FO13,$OF$1:$OK$1,0))+FO9*SUMPRODUCT($OL$7:$PC$7,$OL$10:$PC$10)*SUMPRODUCT($OF$10:$OI$10,$OF$19:$OI$19)+SUMPRODUCT($OL$7:$PC$7,$OL$11:$PC$11)*SUMPRODUCT($OF$11:$OI$11,$OF$19:$OI$19)+SUMPRODUCT($OL$7:$PC$7,$OL$14:$PC$14),"")</f>
        <v/>
      </c>
      <c r="FP19" s="19" t="str">
        <f t="array" ref="FP19">IF(FP7="1",FP416-PRODUCT(FP9,INDEX($OL$1:$PC$19,19,MATCH(FP$2&amp;FP$6,INDEX($OL$1:$PC$19,2,)&amp;INDEX($OL$1:$PC$19,6,),0)))+FP9*SUMPRODUCT($OL$7:$PC$7,$OL$19:$PC$19)-FP$12*INDEX($OF$1:$OK$19,19,MATCH(FP13,$OF$1:$OK$1,0))+FP9*SUMPRODUCT($OL$7:$PC$7,$OL$10:$PC$10)*SUMPRODUCT($OF$10:$OI$10,$OF$19:$OI$19)+SUMPRODUCT($OL$7:$PC$7,$OL$11:$PC$11)*SUMPRODUCT($OF$11:$OI$11,$OF$19:$OI$19)+SUMPRODUCT($OL$7:$PC$7,$OL$14:$PC$14),"")</f>
        <v/>
      </c>
      <c r="FQ19" s="19" t="str">
        <f t="array" ref="FQ19">IF(FQ7="1",FQ416-PRODUCT(FQ9,INDEX($OL$1:$PC$19,19,MATCH(FQ$2&amp;FQ$6,INDEX($OL$1:$PC$19,2,)&amp;INDEX($OL$1:$PC$19,6,),0)))+FQ9*SUMPRODUCT($OL$7:$PC$7,$OL$19:$PC$19)-FQ$12*INDEX($OF$1:$OK$19,19,MATCH(FQ13,$OF$1:$OK$1,0))+FQ9*SUMPRODUCT($OL$7:$PC$7,$OL$10:$PC$10)*SUMPRODUCT($OF$10:$OI$10,$OF$19:$OI$19)+SUMPRODUCT($OL$7:$PC$7,$OL$11:$PC$11)*SUMPRODUCT($OF$11:$OI$11,$OF$19:$OI$19)+SUMPRODUCT($OL$7:$PC$7,$OL$14:$PC$14),"")</f>
        <v/>
      </c>
      <c r="FR19" s="19" t="str">
        <f t="array" ref="FR19">IF(FR7="1",FR416-PRODUCT(FR9,INDEX($OL$1:$PC$19,19,MATCH(FR$2&amp;FR$6,INDEX($OL$1:$PC$19,2,)&amp;INDEX($OL$1:$PC$19,6,),0)))+FR9*SUMPRODUCT($OL$7:$PC$7,$OL$19:$PC$19)-FR$12*INDEX($OF$1:$OK$19,19,MATCH(FR13,$OF$1:$OK$1,0))+FR9*SUMPRODUCT($OL$7:$PC$7,$OL$10:$PC$10)*SUMPRODUCT($OF$10:$OI$10,$OF$19:$OI$19)+SUMPRODUCT($OL$7:$PC$7,$OL$11:$PC$11)*SUMPRODUCT($OF$11:$OI$11,$OF$19:$OI$19)+SUMPRODUCT($OL$7:$PC$7,$OL$14:$PC$14),"")</f>
        <v/>
      </c>
      <c r="FS19" s="19" t="str">
        <f t="array" ref="FS19">IF(FS7="1",FS416-PRODUCT(FS9,INDEX($OL$1:$PC$19,19,MATCH(FS$2&amp;FS$6,INDEX($OL$1:$PC$19,2,)&amp;INDEX($OL$1:$PC$19,6,),0)))+FS9*SUMPRODUCT($OL$7:$PC$7,$OL$19:$PC$19)-FS$12*INDEX($OF$1:$OK$19,19,MATCH(FS13,$OF$1:$OK$1,0))+FS9*SUMPRODUCT($OL$7:$PC$7,$OL$10:$PC$10)*SUMPRODUCT($OF$10:$OI$10,$OF$19:$OI$19)+SUMPRODUCT($OL$7:$PC$7,$OL$11:$PC$11)*SUMPRODUCT($OF$11:$OI$11,$OF$19:$OI$19)+SUMPRODUCT($OL$7:$PC$7,$OL$14:$PC$14),"")</f>
        <v/>
      </c>
      <c r="FT19" s="19" t="str">
        <f t="array" ref="FT19">IF(FT7="1",FT416-PRODUCT(FT9,INDEX($OL$1:$PC$19,19,MATCH(FT$2&amp;FT$6,INDEX($OL$1:$PC$19,2,)&amp;INDEX($OL$1:$PC$19,6,),0)))+FT9*SUMPRODUCT($OL$7:$PC$7,$OL$19:$PC$19)-FT$12*INDEX($OF$1:$OK$19,19,MATCH(FT13,$OF$1:$OK$1,0))+FT9*SUMPRODUCT($OL$7:$PC$7,$OL$10:$PC$10)*SUMPRODUCT($OF$10:$OI$10,$OF$19:$OI$19)+SUMPRODUCT($OL$7:$PC$7,$OL$11:$PC$11)*SUMPRODUCT($OF$11:$OI$11,$OF$19:$OI$19)+SUMPRODUCT($OL$7:$PC$7,$OL$14:$PC$14),"")</f>
        <v/>
      </c>
      <c r="FU19" s="19" t="str">
        <f t="array" ref="FU19">IF(FU7="1",FU416-PRODUCT(FU9,INDEX($OL$1:$PC$19,19,MATCH(FU$2&amp;FU$6,INDEX($OL$1:$PC$19,2,)&amp;INDEX($OL$1:$PC$19,6,),0)))+FU9*SUMPRODUCT($OL$7:$PC$7,$OL$19:$PC$19)-FU$12*INDEX($OF$1:$OK$19,19,MATCH(FU13,$OF$1:$OK$1,0))+FU9*SUMPRODUCT($OL$7:$PC$7,$OL$10:$PC$10)*SUMPRODUCT($OF$10:$OI$10,$OF$19:$OI$19)+SUMPRODUCT($OL$7:$PC$7,$OL$11:$PC$11)*SUMPRODUCT($OF$11:$OI$11,$OF$19:$OI$19)+SUMPRODUCT($OL$7:$PC$7,$OL$14:$PC$14),"")</f>
        <v/>
      </c>
      <c r="FV19" s="19" t="str">
        <f t="array" ref="FV19">IF(FV7="1",FV416-PRODUCT(FV9,INDEX($OL$1:$PC$19,19,MATCH(FV$2&amp;FV$6,INDEX($OL$1:$PC$19,2,)&amp;INDEX($OL$1:$PC$19,6,),0)))+FV9*SUMPRODUCT($OL$7:$PC$7,$OL$19:$PC$19)-FV$12*INDEX($OF$1:$OK$19,19,MATCH(FV13,$OF$1:$OK$1,0))+FV9*SUMPRODUCT($OL$7:$PC$7,$OL$10:$PC$10)*SUMPRODUCT($OF$10:$OI$10,$OF$19:$OI$19)+SUMPRODUCT($OL$7:$PC$7,$OL$11:$PC$11)*SUMPRODUCT($OF$11:$OI$11,$OF$19:$OI$19)+SUMPRODUCT($OL$7:$PC$7,$OL$14:$PC$14),"")</f>
        <v/>
      </c>
      <c r="FW19" s="19" t="str">
        <f t="array" ref="FW19">IF(FW7="1",FW416-PRODUCT(FW9,INDEX($OL$1:$PC$19,19,MATCH(FW$2&amp;FW$6,INDEX($OL$1:$PC$19,2,)&amp;INDEX($OL$1:$PC$19,6,),0)))+FW9*SUMPRODUCT($OL$7:$PC$7,$OL$19:$PC$19)-FW$12*INDEX($OF$1:$OK$19,19,MATCH(FW13,$OF$1:$OK$1,0))+FW9*SUMPRODUCT($OL$7:$PC$7,$OL$10:$PC$10)*SUMPRODUCT($OF$10:$OI$10,$OF$19:$OI$19)+SUMPRODUCT($OL$7:$PC$7,$OL$11:$PC$11)*SUMPRODUCT($OF$11:$OI$11,$OF$19:$OI$19)+SUMPRODUCT($OL$7:$PC$7,$OL$14:$PC$14),"")</f>
        <v/>
      </c>
      <c r="FX19" s="19" t="str">
        <f t="array" ref="FX19">IF(FX7="1",FX416-PRODUCT(FX9,INDEX($OL$1:$PC$19,19,MATCH(FX$2&amp;FX$6,INDEX($OL$1:$PC$19,2,)&amp;INDEX($OL$1:$PC$19,6,),0)))+FX9*SUMPRODUCT($OL$7:$PC$7,$OL$19:$PC$19)-FX$12*INDEX($OF$1:$OK$19,19,MATCH(FX13,$OF$1:$OK$1,0))+FX9*SUMPRODUCT($OL$7:$PC$7,$OL$10:$PC$10)*SUMPRODUCT($OF$10:$OI$10,$OF$19:$OI$19)+SUMPRODUCT($OL$7:$PC$7,$OL$11:$PC$11)*SUMPRODUCT($OF$11:$OI$11,$OF$19:$OI$19)+SUMPRODUCT($OL$7:$PC$7,$OL$14:$PC$14),"")</f>
        <v/>
      </c>
      <c r="FY19" s="19" t="str">
        <f t="array" ref="FY19">IF(FY7="1",FY416-PRODUCT(FY9,INDEX($OL$1:$PC$19,19,MATCH(FY$2&amp;FY$6,INDEX($OL$1:$PC$19,2,)&amp;INDEX($OL$1:$PC$19,6,),0)))+FY9*SUMPRODUCT($OL$7:$PC$7,$OL$19:$PC$19)-FY$12*INDEX($OF$1:$OK$19,19,MATCH(FY13,$OF$1:$OK$1,0))+FY9*SUMPRODUCT($OL$7:$PC$7,$OL$10:$PC$10)*SUMPRODUCT($OF$10:$OI$10,$OF$19:$OI$19)+SUMPRODUCT($OL$7:$PC$7,$OL$11:$PC$11)*SUMPRODUCT($OF$11:$OI$11,$OF$19:$OI$19)+SUMPRODUCT($OL$7:$PC$7,$OL$14:$PC$14),"")</f>
        <v/>
      </c>
      <c r="FZ19" s="19" t="str">
        <f t="array" ref="FZ19">IF(FZ7="1",FZ416-PRODUCT(FZ9,INDEX($OL$1:$PC$19,19,MATCH(FZ$2&amp;FZ$6,INDEX($OL$1:$PC$19,2,)&amp;INDEX($OL$1:$PC$19,6,),0)))+FZ9*SUMPRODUCT($OL$7:$PC$7,$OL$19:$PC$19)-FZ$12*INDEX($OF$1:$OK$19,19,MATCH(FZ13,$OF$1:$OK$1,0))+FZ9*SUMPRODUCT($OL$7:$PC$7,$OL$10:$PC$10)*SUMPRODUCT($OF$10:$OI$10,$OF$19:$OI$19)+SUMPRODUCT($OL$7:$PC$7,$OL$11:$PC$11)*SUMPRODUCT($OF$11:$OI$11,$OF$19:$OI$19)+SUMPRODUCT($OL$7:$PC$7,$OL$14:$PC$14),"")</f>
        <v/>
      </c>
      <c r="GA19" s="19" t="str">
        <f t="array" ref="GA19">IF(GA7="1",GA416-PRODUCT(GA9,INDEX($OL$1:$PC$19,19,MATCH(GA$2&amp;GA$6,INDEX($OL$1:$PC$19,2,)&amp;INDEX($OL$1:$PC$19,6,),0)))+GA9*SUMPRODUCT($OL$7:$PC$7,$OL$19:$PC$19)-GA$12*INDEX($OF$1:$OK$19,19,MATCH(GA13,$OF$1:$OK$1,0))+GA9*SUMPRODUCT($OL$7:$PC$7,$OL$10:$PC$10)*SUMPRODUCT($OF$10:$OI$10,$OF$19:$OI$19)+SUMPRODUCT($OL$7:$PC$7,$OL$11:$PC$11)*SUMPRODUCT($OF$11:$OI$11,$OF$19:$OI$19)+SUMPRODUCT($OL$7:$PC$7,$OL$14:$PC$14),"")</f>
        <v/>
      </c>
      <c r="GB19" s="19" t="str">
        <f t="array" ref="GB19">IF(GB7="1",GB416-PRODUCT(GB9,INDEX($OL$1:$PC$19,19,MATCH(GB$2&amp;GB$6,INDEX($OL$1:$PC$19,2,)&amp;INDEX($OL$1:$PC$19,6,),0)))+GB9*SUMPRODUCT($OL$7:$PC$7,$OL$19:$PC$19)-GB$12*INDEX($OF$1:$OK$19,19,MATCH(GB13,$OF$1:$OK$1,0))+GB9*SUMPRODUCT($OL$7:$PC$7,$OL$10:$PC$10)*SUMPRODUCT($OF$10:$OI$10,$OF$19:$OI$19)+SUMPRODUCT($OL$7:$PC$7,$OL$11:$PC$11)*SUMPRODUCT($OF$11:$OI$11,$OF$19:$OI$19)+SUMPRODUCT($OL$7:$PC$7,$OL$14:$PC$14),"")</f>
        <v/>
      </c>
      <c r="GC19" s="19" t="str">
        <f t="array" ref="GC19">IF(GC7="1",GC416-PRODUCT(GC9,INDEX($OL$1:$PC$19,19,MATCH(GC$2&amp;GC$6,INDEX($OL$1:$PC$19,2,)&amp;INDEX($OL$1:$PC$19,6,),0)))+GC9*SUMPRODUCT($OL$7:$PC$7,$OL$19:$PC$19)-GC$12*INDEX($OF$1:$OK$19,19,MATCH(GC13,$OF$1:$OK$1,0))+GC9*SUMPRODUCT($OL$7:$PC$7,$OL$10:$PC$10)*SUMPRODUCT($OF$10:$OI$10,$OF$19:$OI$19)+SUMPRODUCT($OL$7:$PC$7,$OL$11:$PC$11)*SUMPRODUCT($OF$11:$OI$11,$OF$19:$OI$19)+SUMPRODUCT($OL$7:$PC$7,$OL$14:$PC$14),"")</f>
        <v/>
      </c>
      <c r="GD19" s="19" t="str">
        <f t="array" ref="GD19">IF(GD7="1",GD416-PRODUCT(GD9,INDEX($OL$1:$PC$19,19,MATCH(GD$2&amp;GD$6,INDEX($OL$1:$PC$19,2,)&amp;INDEX($OL$1:$PC$19,6,),0)))+GD9*SUMPRODUCT($OL$7:$PC$7,$OL$19:$PC$19)-GD$12*INDEX($OF$1:$OK$19,19,MATCH(GD13,$OF$1:$OK$1,0))+GD9*SUMPRODUCT($OL$7:$PC$7,$OL$10:$PC$10)*SUMPRODUCT($OF$10:$OI$10,$OF$19:$OI$19)+SUMPRODUCT($OL$7:$PC$7,$OL$11:$PC$11)*SUMPRODUCT($OF$11:$OI$11,$OF$19:$OI$19)+SUMPRODUCT($OL$7:$PC$7,$OL$14:$PC$14),"")</f>
        <v/>
      </c>
      <c r="GE19" s="19" t="str">
        <f t="array" ref="GE19">IF(GE7="1",GE416-PRODUCT(GE9,INDEX($OL$1:$PC$19,19,MATCH(GE$2&amp;GE$6,INDEX($OL$1:$PC$19,2,)&amp;INDEX($OL$1:$PC$19,6,),0)))+GE9*SUMPRODUCT($OL$7:$PC$7,$OL$19:$PC$19)-GE$12*INDEX($OF$1:$OK$19,19,MATCH(GE13,$OF$1:$OK$1,0))+GE9*SUMPRODUCT($OL$7:$PC$7,$OL$10:$PC$10)*SUMPRODUCT($OF$10:$OI$10,$OF$19:$OI$19)+SUMPRODUCT($OL$7:$PC$7,$OL$11:$PC$11)*SUMPRODUCT($OF$11:$OI$11,$OF$19:$OI$19)+SUMPRODUCT($OL$7:$PC$7,$OL$14:$PC$14),"")</f>
        <v/>
      </c>
      <c r="GF19" s="19" t="str">
        <f t="array" ref="GF19">IF(GF7="1",GF416-PRODUCT(GF9,INDEX($OL$1:$PC$19,19,MATCH(GF$2&amp;GF$6,INDEX($OL$1:$PC$19,2,)&amp;INDEX($OL$1:$PC$19,6,),0)))+GF9*SUMPRODUCT($OL$7:$PC$7,$OL$19:$PC$19)-GF$12*INDEX($OF$1:$OK$19,19,MATCH(GF13,$OF$1:$OK$1,0))+GF9*SUMPRODUCT($OL$7:$PC$7,$OL$10:$PC$10)*SUMPRODUCT($OF$10:$OI$10,$OF$19:$OI$19)+SUMPRODUCT($OL$7:$PC$7,$OL$11:$PC$11)*SUMPRODUCT($OF$11:$OI$11,$OF$19:$OI$19)+SUMPRODUCT($OL$7:$PC$7,$OL$14:$PC$14),"")</f>
        <v/>
      </c>
      <c r="GG19" s="19" t="str">
        <f t="array" ref="GG19">IF(GG7="1",GG416-PRODUCT(GG9,INDEX($OL$1:$PC$19,19,MATCH(GG$2&amp;GG$6,INDEX($OL$1:$PC$19,2,)&amp;INDEX($OL$1:$PC$19,6,),0)))+GG9*SUMPRODUCT($OL$7:$PC$7,$OL$19:$PC$19)-GG$12*INDEX($OF$1:$OK$19,19,MATCH(GG13,$OF$1:$OK$1,0))+GG9*SUMPRODUCT($OL$7:$PC$7,$OL$10:$PC$10)*SUMPRODUCT($OF$10:$OI$10,$OF$19:$OI$19)+SUMPRODUCT($OL$7:$PC$7,$OL$11:$PC$11)*SUMPRODUCT($OF$11:$OI$11,$OF$19:$OI$19)+SUMPRODUCT($OL$7:$PC$7,$OL$14:$PC$14),"")</f>
        <v/>
      </c>
      <c r="GH19" s="19" t="str">
        <f t="array" ref="GH19">IF(GH7="1",GH416-PRODUCT(GH9,INDEX($OL$1:$PC$19,19,MATCH(GH$2&amp;GH$6,INDEX($OL$1:$PC$19,2,)&amp;INDEX($OL$1:$PC$19,6,),0)))+GH9*SUMPRODUCT($OL$7:$PC$7,$OL$19:$PC$19)-GH$12*INDEX($OF$1:$OK$19,19,MATCH(GH13,$OF$1:$OK$1,0))+GH9*SUMPRODUCT($OL$7:$PC$7,$OL$10:$PC$10)*SUMPRODUCT($OF$10:$OI$10,$OF$19:$OI$19)+SUMPRODUCT($OL$7:$PC$7,$OL$11:$PC$11)*SUMPRODUCT($OF$11:$OI$11,$OF$19:$OI$19)+SUMPRODUCT($OL$7:$PC$7,$OL$14:$PC$14),"")</f>
        <v/>
      </c>
      <c r="GI19" s="19" t="str">
        <f t="array" ref="GI19">IF(GI7="1",GI416-PRODUCT(GI9,INDEX($OL$1:$PC$19,19,MATCH(GI$2&amp;GI$6,INDEX($OL$1:$PC$19,2,)&amp;INDEX($OL$1:$PC$19,6,),0)))+GI9*SUMPRODUCT($OL$7:$PC$7,$OL$19:$PC$19)-GI$12*INDEX($OF$1:$OK$19,19,MATCH(GI13,$OF$1:$OK$1,0))+GI9*SUMPRODUCT($OL$7:$PC$7,$OL$10:$PC$10)*SUMPRODUCT($OF$10:$OI$10,$OF$19:$OI$19)+SUMPRODUCT($OL$7:$PC$7,$OL$11:$PC$11)*SUMPRODUCT($OF$11:$OI$11,$OF$19:$OI$19)+SUMPRODUCT($OL$7:$PC$7,$OL$14:$PC$14),"")</f>
        <v/>
      </c>
      <c r="GJ19" s="19" t="str">
        <f t="array" ref="GJ19">IF(GJ7="1",GJ416-PRODUCT(GJ9,INDEX($OL$1:$PC$19,19,MATCH(GJ$2&amp;GJ$6,INDEX($OL$1:$PC$19,2,)&amp;INDEX($OL$1:$PC$19,6,),0)))+GJ9*SUMPRODUCT($OL$7:$PC$7,$OL$19:$PC$19)-GJ$12*INDEX($OF$1:$OK$19,19,MATCH(GJ13,$OF$1:$OK$1,0))+GJ9*SUMPRODUCT($OL$7:$PC$7,$OL$10:$PC$10)*SUMPRODUCT($OF$10:$OI$10,$OF$19:$OI$19)+SUMPRODUCT($OL$7:$PC$7,$OL$11:$PC$11)*SUMPRODUCT($OF$11:$OI$11,$OF$19:$OI$19)+SUMPRODUCT($OL$7:$PC$7,$OL$14:$PC$14),"")</f>
        <v/>
      </c>
      <c r="GK19" s="19" t="str">
        <f t="array" ref="GK19">IF(GK7="1",GK416-PRODUCT(GK9,INDEX($OL$1:$PC$19,19,MATCH(GK$2&amp;GK$6,INDEX($OL$1:$PC$19,2,)&amp;INDEX($OL$1:$PC$19,6,),0)))+GK9*SUMPRODUCT($OL$7:$PC$7,$OL$19:$PC$19)-GK$12*INDEX($OF$1:$OK$19,19,MATCH(GK13,$OF$1:$OK$1,0))+GK9*SUMPRODUCT($OL$7:$PC$7,$OL$10:$PC$10)*SUMPRODUCT($OF$10:$OI$10,$OF$19:$OI$19)+SUMPRODUCT($OL$7:$PC$7,$OL$11:$PC$11)*SUMPRODUCT($OF$11:$OI$11,$OF$19:$OI$19)+SUMPRODUCT($OL$7:$PC$7,$OL$14:$PC$14),"")</f>
        <v/>
      </c>
      <c r="GL19" s="19" t="str">
        <f t="array" ref="GL19">IF(GL7="1",GL416-PRODUCT(GL9,INDEX($OL$1:$PC$19,19,MATCH(GL$2&amp;GL$6,INDEX($OL$1:$PC$19,2,)&amp;INDEX($OL$1:$PC$19,6,),0)))+GL9*SUMPRODUCT($OL$7:$PC$7,$OL$19:$PC$19)-GL$12*INDEX($OF$1:$OK$19,19,MATCH(GL13,$OF$1:$OK$1,0))+GL9*SUMPRODUCT($OL$7:$PC$7,$OL$10:$PC$10)*SUMPRODUCT($OF$10:$OI$10,$OF$19:$OI$19)+SUMPRODUCT($OL$7:$PC$7,$OL$11:$PC$11)*SUMPRODUCT($OF$11:$OI$11,$OF$19:$OI$19)+SUMPRODUCT($OL$7:$PC$7,$OL$14:$PC$14),"")</f>
        <v/>
      </c>
      <c r="GM19" s="19" t="str">
        <f t="array" ref="GM19">IF(GM7="1",GM416-PRODUCT(GM9,INDEX($OL$1:$PC$19,19,MATCH(GM$2&amp;GM$6,INDEX($OL$1:$PC$19,2,)&amp;INDEX($OL$1:$PC$19,6,),0)))+GM9*SUMPRODUCT($OL$7:$PC$7,$OL$19:$PC$19)-GM$12*INDEX($OF$1:$OK$19,19,MATCH(GM13,$OF$1:$OK$1,0))+GM9*SUMPRODUCT($OL$7:$PC$7,$OL$10:$PC$10)*SUMPRODUCT($OF$10:$OI$10,$OF$19:$OI$19)+SUMPRODUCT($OL$7:$PC$7,$OL$11:$PC$11)*SUMPRODUCT($OF$11:$OI$11,$OF$19:$OI$19)+SUMPRODUCT($OL$7:$PC$7,$OL$14:$PC$14),"")</f>
        <v/>
      </c>
      <c r="GN19" s="19" t="str">
        <f t="array" ref="GN19">IF(GN7="1",GN416-PRODUCT(GN9,INDEX($OL$1:$PC$19,19,MATCH(GN$2&amp;GN$6,INDEX($OL$1:$PC$19,2,)&amp;INDEX($OL$1:$PC$19,6,),0)))+GN9*SUMPRODUCT($OL$7:$PC$7,$OL$19:$PC$19)-GN$12*INDEX($OF$1:$OK$19,19,MATCH(GN13,$OF$1:$OK$1,0))+GN9*SUMPRODUCT($OL$7:$PC$7,$OL$10:$PC$10)*SUMPRODUCT($OF$10:$OI$10,$OF$19:$OI$19)+SUMPRODUCT($OL$7:$PC$7,$OL$11:$PC$11)*SUMPRODUCT($OF$11:$OI$11,$OF$19:$OI$19)+SUMPRODUCT($OL$7:$PC$7,$OL$14:$PC$14),"")</f>
        <v/>
      </c>
      <c r="GO19" s="19" t="str">
        <f t="array" ref="GO19">IF(GO7="1",GO416-PRODUCT(GO9,INDEX($OL$1:$PC$19,19,MATCH(GO$2&amp;GO$6,INDEX($OL$1:$PC$19,2,)&amp;INDEX($OL$1:$PC$19,6,),0)))+GO9*SUMPRODUCT($OL$7:$PC$7,$OL$19:$PC$19)-GO$12*INDEX($OF$1:$OK$19,19,MATCH(GO13,$OF$1:$OK$1,0))+GO9*SUMPRODUCT($OL$7:$PC$7,$OL$10:$PC$10)*SUMPRODUCT($OF$10:$OI$10,$OF$19:$OI$19)+SUMPRODUCT($OL$7:$PC$7,$OL$11:$PC$11)*SUMPRODUCT($OF$11:$OI$11,$OF$19:$OI$19)+SUMPRODUCT($OL$7:$PC$7,$OL$14:$PC$14),"")</f>
        <v/>
      </c>
      <c r="GP19" s="19" t="str">
        <f t="array" ref="GP19">IF(GP7="1",GP416-PRODUCT(GP9,INDEX($OL$1:$PC$19,19,MATCH(GP$2&amp;GP$6,INDEX($OL$1:$PC$19,2,)&amp;INDEX($OL$1:$PC$19,6,),0)))+GP9*SUMPRODUCT($OL$7:$PC$7,$OL$19:$PC$19)-GP$12*INDEX($OF$1:$OK$19,19,MATCH(GP13,$OF$1:$OK$1,0))+GP9*SUMPRODUCT($OL$7:$PC$7,$OL$10:$PC$10)*SUMPRODUCT($OF$10:$OI$10,$OF$19:$OI$19)+SUMPRODUCT($OL$7:$PC$7,$OL$11:$PC$11)*SUMPRODUCT($OF$11:$OI$11,$OF$19:$OI$19)+SUMPRODUCT($OL$7:$PC$7,$OL$14:$PC$14),"")</f>
        <v/>
      </c>
      <c r="GQ19" s="19" t="str">
        <f t="array" ref="GQ19">IF(GQ7="1",GQ416-PRODUCT(GQ9,INDEX($OL$1:$PC$19,19,MATCH(GQ$2&amp;GQ$6,INDEX($OL$1:$PC$19,2,)&amp;INDEX($OL$1:$PC$19,6,),0)))+GQ9*SUMPRODUCT($OL$7:$PC$7,$OL$19:$PC$19)-GQ$12*INDEX($OF$1:$OK$19,19,MATCH(GQ13,$OF$1:$OK$1,0))+GQ9*SUMPRODUCT($OL$7:$PC$7,$OL$10:$PC$10)*SUMPRODUCT($OF$10:$OI$10,$OF$19:$OI$19)+SUMPRODUCT($OL$7:$PC$7,$OL$11:$PC$11)*SUMPRODUCT($OF$11:$OI$11,$OF$19:$OI$19)+SUMPRODUCT($OL$7:$PC$7,$OL$14:$PC$14),"")</f>
        <v/>
      </c>
      <c r="GR19" s="19" t="str">
        <f t="array" ref="GR19">IF(GR7="1",GR416-PRODUCT(GR9,INDEX($OL$1:$PC$19,19,MATCH(GR$2&amp;GR$6,INDEX($OL$1:$PC$19,2,)&amp;INDEX($OL$1:$PC$19,6,),0)))+GR9*SUMPRODUCT($OL$7:$PC$7,$OL$19:$PC$19)-GR$12*INDEX($OF$1:$OK$19,19,MATCH(GR13,$OF$1:$OK$1,0))+GR9*SUMPRODUCT($OL$7:$PC$7,$OL$10:$PC$10)*SUMPRODUCT($OF$10:$OI$10,$OF$19:$OI$19)+SUMPRODUCT($OL$7:$PC$7,$OL$11:$PC$11)*SUMPRODUCT($OF$11:$OI$11,$OF$19:$OI$19)+SUMPRODUCT($OL$7:$PC$7,$OL$14:$PC$14),"")</f>
        <v/>
      </c>
      <c r="GS19" s="19" t="str">
        <f t="array" ref="GS19">IF(GS7="1",GS416-PRODUCT(GS9,INDEX($OL$1:$PC$19,19,MATCH(GS$2&amp;GS$6,INDEX($OL$1:$PC$19,2,)&amp;INDEX($OL$1:$PC$19,6,),0)))+GS9*SUMPRODUCT($OL$7:$PC$7,$OL$19:$PC$19)-GS$12*INDEX($OF$1:$OK$19,19,MATCH(GS13,$OF$1:$OK$1,0))+GS9*SUMPRODUCT($OL$7:$PC$7,$OL$10:$PC$10)*SUMPRODUCT($OF$10:$OI$10,$OF$19:$OI$19)+SUMPRODUCT($OL$7:$PC$7,$OL$11:$PC$11)*SUMPRODUCT($OF$11:$OI$11,$OF$19:$OI$19)+SUMPRODUCT($OL$7:$PC$7,$OL$14:$PC$14),"")</f>
        <v/>
      </c>
      <c r="GT19" s="19" t="str">
        <f t="array" ref="GT19">IF(GT7="1",GT416-PRODUCT(GT9,INDEX($OL$1:$PC$19,19,MATCH(GT$2&amp;GT$6,INDEX($OL$1:$PC$19,2,)&amp;INDEX($OL$1:$PC$19,6,),0)))+GT9*SUMPRODUCT($OL$7:$PC$7,$OL$19:$PC$19)-GT$12*INDEX($OF$1:$OK$19,19,MATCH(GT13,$OF$1:$OK$1,0))+GT9*SUMPRODUCT($OL$7:$PC$7,$OL$10:$PC$10)*SUMPRODUCT($OF$10:$OI$10,$OF$19:$OI$19)+SUMPRODUCT($OL$7:$PC$7,$OL$11:$PC$11)*SUMPRODUCT($OF$11:$OI$11,$OF$19:$OI$19)+SUMPRODUCT($OL$7:$PC$7,$OL$14:$PC$14),"")</f>
        <v/>
      </c>
      <c r="GU19" s="19" t="str">
        <f t="array" ref="GU19">IF(GU7="1",GU416-PRODUCT(GU9,INDEX($OL$1:$PC$19,19,MATCH(GU$2&amp;GU$6,INDEX($OL$1:$PC$19,2,)&amp;INDEX($OL$1:$PC$19,6,),0)))+GU9*SUMPRODUCT($OL$7:$PC$7,$OL$19:$PC$19)-GU$12*INDEX($OF$1:$OK$19,19,MATCH(GU13,$OF$1:$OK$1,0))+GU9*SUMPRODUCT($OL$7:$PC$7,$OL$10:$PC$10)*SUMPRODUCT($OF$10:$OI$10,$OF$19:$OI$19)+SUMPRODUCT($OL$7:$PC$7,$OL$11:$PC$11)*SUMPRODUCT($OF$11:$OI$11,$OF$19:$OI$19)+SUMPRODUCT($OL$7:$PC$7,$OL$14:$PC$14),"")</f>
        <v/>
      </c>
      <c r="GV19" s="19" t="str">
        <f t="array" ref="GV19">IF(GV7="1",GV416-PRODUCT(GV9,INDEX($OL$1:$PC$19,19,MATCH(GV$2&amp;GV$6,INDEX($OL$1:$PC$19,2,)&amp;INDEX($OL$1:$PC$19,6,),0)))+GV9*SUMPRODUCT($OL$7:$PC$7,$OL$19:$PC$19)-GV$12*INDEX($OF$1:$OK$19,19,MATCH(GV13,$OF$1:$OK$1,0))+GV9*SUMPRODUCT($OL$7:$PC$7,$OL$10:$PC$10)*SUMPRODUCT($OF$10:$OI$10,$OF$19:$OI$19)+SUMPRODUCT($OL$7:$PC$7,$OL$11:$PC$11)*SUMPRODUCT($OF$11:$OI$11,$OF$19:$OI$19)+SUMPRODUCT($OL$7:$PC$7,$OL$14:$PC$14),"")</f>
        <v/>
      </c>
      <c r="GW19" s="19" t="str">
        <f t="array" ref="GW19">IF(GW7="1",GW416-PRODUCT(GW9,INDEX($OL$1:$PC$19,19,MATCH(GW$2&amp;GW$6,INDEX($OL$1:$PC$19,2,)&amp;INDEX($OL$1:$PC$19,6,),0)))+GW9*SUMPRODUCT($OL$7:$PC$7,$OL$19:$PC$19)-GW$12*INDEX($OF$1:$OK$19,19,MATCH(GW13,$OF$1:$OK$1,0))+GW9*SUMPRODUCT($OL$7:$PC$7,$OL$10:$PC$10)*SUMPRODUCT($OF$10:$OI$10,$OF$19:$OI$19)+SUMPRODUCT($OL$7:$PC$7,$OL$11:$PC$11)*SUMPRODUCT($OF$11:$OI$11,$OF$19:$OI$19)+SUMPRODUCT($OL$7:$PC$7,$OL$14:$PC$14),"")</f>
        <v/>
      </c>
      <c r="GX19" s="19" t="str">
        <f t="array" ref="GX19">IF(GX7="1",GX416-PRODUCT(GX9,INDEX($OL$1:$PC$19,19,MATCH(GX$2&amp;GX$6,INDEX($OL$1:$PC$19,2,)&amp;INDEX($OL$1:$PC$19,6,),0)))+GX9*SUMPRODUCT($OL$7:$PC$7,$OL$19:$PC$19)-GX$12*INDEX($OF$1:$OK$19,19,MATCH(GX13,$OF$1:$OK$1,0))+GX9*SUMPRODUCT($OL$7:$PC$7,$OL$10:$PC$10)*SUMPRODUCT($OF$10:$OI$10,$OF$19:$OI$19)+SUMPRODUCT($OL$7:$PC$7,$OL$11:$PC$11)*SUMPRODUCT($OF$11:$OI$11,$OF$19:$OI$19)+SUMPRODUCT($OL$7:$PC$7,$OL$14:$PC$14),"")</f>
        <v/>
      </c>
      <c r="GY19" s="19" t="str">
        <f t="array" ref="GY19">IF(GY7="1",GY416-PRODUCT(GY9,INDEX($OL$1:$PC$19,19,MATCH(GY$2&amp;GY$6,INDEX($OL$1:$PC$19,2,)&amp;INDEX($OL$1:$PC$19,6,),0)))+GY9*SUMPRODUCT($OL$7:$PC$7,$OL$19:$PC$19)-GY$12*INDEX($OF$1:$OK$19,19,MATCH(GY13,$OF$1:$OK$1,0))+GY9*SUMPRODUCT($OL$7:$PC$7,$OL$10:$PC$10)*SUMPRODUCT($OF$10:$OI$10,$OF$19:$OI$19)+SUMPRODUCT($OL$7:$PC$7,$OL$11:$PC$11)*SUMPRODUCT($OF$11:$OI$11,$OF$19:$OI$19)+SUMPRODUCT($OL$7:$PC$7,$OL$14:$PC$14),"")</f>
        <v/>
      </c>
      <c r="GZ19" s="19" t="str">
        <f t="array" ref="GZ19">IF(GZ7="1",GZ416-PRODUCT(GZ9,INDEX($OL$1:$PC$19,19,MATCH(GZ$2&amp;GZ$6,INDEX($OL$1:$PC$19,2,)&amp;INDEX($OL$1:$PC$19,6,),0)))+GZ9*SUMPRODUCT($OL$7:$PC$7,$OL$19:$PC$19)-GZ$12*INDEX($OF$1:$OK$19,19,MATCH(GZ13,$OF$1:$OK$1,0))+GZ9*SUMPRODUCT($OL$7:$PC$7,$OL$10:$PC$10)*SUMPRODUCT($OF$10:$OI$10,$OF$19:$OI$19)+SUMPRODUCT($OL$7:$PC$7,$OL$11:$PC$11)*SUMPRODUCT($OF$11:$OI$11,$OF$19:$OI$19)+SUMPRODUCT($OL$7:$PC$7,$OL$14:$PC$14),"")</f>
        <v/>
      </c>
      <c r="HA19" s="19" t="str">
        <f t="array" ref="HA19">IF(HA7="1",HA416-PRODUCT(HA9,INDEX($OL$1:$PC$19,19,MATCH(HA$2&amp;HA$6,INDEX($OL$1:$PC$19,2,)&amp;INDEX($OL$1:$PC$19,6,),0)))+HA9*SUMPRODUCT($OL$7:$PC$7,$OL$19:$PC$19)-HA$12*INDEX($OF$1:$OK$19,19,MATCH(HA13,$OF$1:$OK$1,0))+HA9*SUMPRODUCT($OL$7:$PC$7,$OL$10:$PC$10)*SUMPRODUCT($OF$10:$OI$10,$OF$19:$OI$19)+SUMPRODUCT($OL$7:$PC$7,$OL$11:$PC$11)*SUMPRODUCT($OF$11:$OI$11,$OF$19:$OI$19)+SUMPRODUCT($OL$7:$PC$7,$OL$14:$PC$14),"")</f>
        <v/>
      </c>
      <c r="HB19" s="19" t="str">
        <f t="array" ref="HB19">IF(HB7="1",HB416-PRODUCT(HB9,INDEX($OL$1:$PC$19,19,MATCH(HB$2&amp;HB$6,INDEX($OL$1:$PC$19,2,)&amp;INDEX($OL$1:$PC$19,6,),0)))+HB9*SUMPRODUCT($OL$7:$PC$7,$OL$19:$PC$19)-HB$12*INDEX($OF$1:$OK$19,19,MATCH(HB13,$OF$1:$OK$1,0))+HB9*SUMPRODUCT($OL$7:$PC$7,$OL$10:$PC$10)*SUMPRODUCT($OF$10:$OI$10,$OF$19:$OI$19)+SUMPRODUCT($OL$7:$PC$7,$OL$11:$PC$11)*SUMPRODUCT($OF$11:$OI$11,$OF$19:$OI$19)+SUMPRODUCT($OL$7:$PC$7,$OL$14:$PC$14),"")</f>
        <v/>
      </c>
      <c r="HC19" s="19" t="str">
        <f t="array" ref="HC19">IF(HC7="1",HC416-PRODUCT(HC9,INDEX($OL$1:$PC$19,19,MATCH(HC$2&amp;HC$6,INDEX($OL$1:$PC$19,2,)&amp;INDEX($OL$1:$PC$19,6,),0)))+HC9*SUMPRODUCT($OL$7:$PC$7,$OL$19:$PC$19)-HC$12*INDEX($OF$1:$OK$19,19,MATCH(HC13,$OF$1:$OK$1,0))+HC9*SUMPRODUCT($OL$7:$PC$7,$OL$10:$PC$10)*SUMPRODUCT($OF$10:$OI$10,$OF$19:$OI$19)+SUMPRODUCT($OL$7:$PC$7,$OL$11:$PC$11)*SUMPRODUCT($OF$11:$OI$11,$OF$19:$OI$19)+SUMPRODUCT($OL$7:$PC$7,$OL$14:$PC$14),"")</f>
        <v/>
      </c>
      <c r="HD19" s="19" t="str">
        <f t="array" ref="HD19">IF(HD7="1",HD416-PRODUCT(HD9,INDEX($OL$1:$PC$19,19,MATCH(HD$2&amp;HD$6,INDEX($OL$1:$PC$19,2,)&amp;INDEX($OL$1:$PC$19,6,),0)))+HD9*SUMPRODUCT($OL$7:$PC$7,$OL$19:$PC$19)-HD$12*INDEX($OF$1:$OK$19,19,MATCH(HD13,$OF$1:$OK$1,0))+HD9*SUMPRODUCT($OL$7:$PC$7,$OL$10:$PC$10)*SUMPRODUCT($OF$10:$OI$10,$OF$19:$OI$19)+SUMPRODUCT($OL$7:$PC$7,$OL$11:$PC$11)*SUMPRODUCT($OF$11:$OI$11,$OF$19:$OI$19)+SUMPRODUCT($OL$7:$PC$7,$OL$14:$PC$14),"")</f>
        <v/>
      </c>
      <c r="HE19" s="19" t="str">
        <f t="array" ref="HE19">IF(HE7="1",HE416-PRODUCT(HE9,INDEX($OL$1:$PC$19,19,MATCH(HE$2&amp;HE$6,INDEX($OL$1:$PC$19,2,)&amp;INDEX($OL$1:$PC$19,6,),0)))+HE9*SUMPRODUCT($OL$7:$PC$7,$OL$19:$PC$19)-HE$12*INDEX($OF$1:$OK$19,19,MATCH(HE13,$OF$1:$OK$1,0))+HE9*SUMPRODUCT($OL$7:$PC$7,$OL$10:$PC$10)*SUMPRODUCT($OF$10:$OI$10,$OF$19:$OI$19)+SUMPRODUCT($OL$7:$PC$7,$OL$11:$PC$11)*SUMPRODUCT($OF$11:$OI$11,$OF$19:$OI$19)+SUMPRODUCT($OL$7:$PC$7,$OL$14:$PC$14),"")</f>
        <v/>
      </c>
      <c r="HF19" s="19" t="str">
        <f t="array" ref="HF19">IF(HF7="1",HF416-PRODUCT(HF9,INDEX($OL$1:$PC$19,19,MATCH(HF$2&amp;HF$6,INDEX($OL$1:$PC$19,2,)&amp;INDEX($OL$1:$PC$19,6,),0)))+HF9*SUMPRODUCT($OL$7:$PC$7,$OL$19:$PC$19)-HF$12*INDEX($OF$1:$OK$19,19,MATCH(HF13,$OF$1:$OK$1,0))+HF9*SUMPRODUCT($OL$7:$PC$7,$OL$10:$PC$10)*SUMPRODUCT($OF$10:$OI$10,$OF$19:$OI$19)+SUMPRODUCT($OL$7:$PC$7,$OL$11:$PC$11)*SUMPRODUCT($OF$11:$OI$11,$OF$19:$OI$19)+SUMPRODUCT($OL$7:$PC$7,$OL$14:$PC$14),"")</f>
        <v/>
      </c>
      <c r="HG19" s="19" t="str">
        <f t="array" ref="HG19">IF(HG7="1",HG416-PRODUCT(HG9,INDEX($OL$1:$PC$19,19,MATCH(HG$2&amp;HG$6,INDEX($OL$1:$PC$19,2,)&amp;INDEX($OL$1:$PC$19,6,),0)))+HG9*SUMPRODUCT($OL$7:$PC$7,$OL$19:$PC$19)-HG$12*INDEX($OF$1:$OK$19,19,MATCH(HG13,$OF$1:$OK$1,0))+HG9*SUMPRODUCT($OL$7:$PC$7,$OL$10:$PC$10)*SUMPRODUCT($OF$10:$OI$10,$OF$19:$OI$19)+SUMPRODUCT($OL$7:$PC$7,$OL$11:$PC$11)*SUMPRODUCT($OF$11:$OI$11,$OF$19:$OI$19)+SUMPRODUCT($OL$7:$PC$7,$OL$14:$PC$14),"")</f>
        <v/>
      </c>
      <c r="HH19" s="19" t="str">
        <f t="array" ref="HH19">IF(HH7="1",HH416-PRODUCT(HH9,INDEX($OL$1:$PC$19,19,MATCH(HH$2&amp;HH$6,INDEX($OL$1:$PC$19,2,)&amp;INDEX($OL$1:$PC$19,6,),0)))+HH9*SUMPRODUCT($OL$7:$PC$7,$OL$19:$PC$19)-HH$12*INDEX($OF$1:$OK$19,19,MATCH(HH13,$OF$1:$OK$1,0))+HH9*SUMPRODUCT($OL$7:$PC$7,$OL$10:$PC$10)*SUMPRODUCT($OF$10:$OI$10,$OF$19:$OI$19)+SUMPRODUCT($OL$7:$PC$7,$OL$11:$PC$11)*SUMPRODUCT($OF$11:$OI$11,$OF$19:$OI$19)+SUMPRODUCT($OL$7:$PC$7,$OL$14:$PC$14),"")</f>
        <v/>
      </c>
      <c r="HI19" s="19" t="str">
        <f t="array" ref="HI19">IF(HI7="1",HI416-PRODUCT(HI9,INDEX($OL$1:$PC$19,19,MATCH(HI$2&amp;HI$6,INDEX($OL$1:$PC$19,2,)&amp;INDEX($OL$1:$PC$19,6,),0)))+HI9*SUMPRODUCT($OL$7:$PC$7,$OL$19:$PC$19)-HI$12*INDEX($OF$1:$OK$19,19,MATCH(HI13,$OF$1:$OK$1,0))+HI9*SUMPRODUCT($OL$7:$PC$7,$OL$10:$PC$10)*SUMPRODUCT($OF$10:$OI$10,$OF$19:$OI$19)+SUMPRODUCT($OL$7:$PC$7,$OL$11:$PC$11)*SUMPRODUCT($OF$11:$OI$11,$OF$19:$OI$19)+SUMPRODUCT($OL$7:$PC$7,$OL$14:$PC$14),"")</f>
        <v/>
      </c>
      <c r="HJ19" s="19" t="str">
        <f t="array" ref="HJ19">IF(HJ7="1",HJ416-PRODUCT(HJ9,INDEX($OL$1:$PC$19,19,MATCH(HJ$2&amp;HJ$6,INDEX($OL$1:$PC$19,2,)&amp;INDEX($OL$1:$PC$19,6,),0)))+HJ9*SUMPRODUCT($OL$7:$PC$7,$OL$19:$PC$19)-HJ$12*INDEX($OF$1:$OK$19,19,MATCH(HJ13,$OF$1:$OK$1,0))+HJ9*SUMPRODUCT($OL$7:$PC$7,$OL$10:$PC$10)*SUMPRODUCT($OF$10:$OI$10,$OF$19:$OI$19)+SUMPRODUCT($OL$7:$PC$7,$OL$11:$PC$11)*SUMPRODUCT($OF$11:$OI$11,$OF$19:$OI$19)+SUMPRODUCT($OL$7:$PC$7,$OL$14:$PC$14),"")</f>
        <v/>
      </c>
      <c r="HK19" s="19" t="str">
        <f t="array" ref="HK19">IF(HK7="1",HK416-PRODUCT(HK9,INDEX($OL$1:$PC$19,19,MATCH(HK$2&amp;HK$6,INDEX($OL$1:$PC$19,2,)&amp;INDEX($OL$1:$PC$19,6,),0)))+HK9*SUMPRODUCT($OL$7:$PC$7,$OL$19:$PC$19)-HK$12*INDEX($OF$1:$OK$19,19,MATCH(HK13,$OF$1:$OK$1,0))+HK9*SUMPRODUCT($OL$7:$PC$7,$OL$10:$PC$10)*SUMPRODUCT($OF$10:$OI$10,$OF$19:$OI$19)+SUMPRODUCT($OL$7:$PC$7,$OL$11:$PC$11)*SUMPRODUCT($OF$11:$OI$11,$OF$19:$OI$19)+SUMPRODUCT($OL$7:$PC$7,$OL$14:$PC$14),"")</f>
        <v/>
      </c>
      <c r="HL19" s="19" t="str">
        <f t="array" ref="HL19">IF(HL7="1",HL416-PRODUCT(HL9,INDEX($OL$1:$PC$19,19,MATCH(HL$2&amp;HL$6,INDEX($OL$1:$PC$19,2,)&amp;INDEX($OL$1:$PC$19,6,),0)))+HL9*SUMPRODUCT($OL$7:$PC$7,$OL$19:$PC$19)-HL$12*INDEX($OF$1:$OK$19,19,MATCH(HL13,$OF$1:$OK$1,0))+HL9*SUMPRODUCT($OL$7:$PC$7,$OL$10:$PC$10)*SUMPRODUCT($OF$10:$OI$10,$OF$19:$OI$19)+SUMPRODUCT($OL$7:$PC$7,$OL$11:$PC$11)*SUMPRODUCT($OF$11:$OI$11,$OF$19:$OI$19)+SUMPRODUCT($OL$7:$PC$7,$OL$14:$PC$14),"")</f>
        <v/>
      </c>
      <c r="HM19" s="19" t="str">
        <f t="array" ref="HM19">IF(HM7="1",HM416-PRODUCT(HM9,INDEX($OL$1:$PC$19,19,MATCH(HM$2&amp;HM$6,INDEX($OL$1:$PC$19,2,)&amp;INDEX($OL$1:$PC$19,6,),0)))+HM9*SUMPRODUCT($OL$7:$PC$7,$OL$19:$PC$19)-HM$12*INDEX($OF$1:$OK$19,19,MATCH(HM13,$OF$1:$OK$1,0))+HM9*SUMPRODUCT($OL$7:$PC$7,$OL$10:$PC$10)*SUMPRODUCT($OF$10:$OI$10,$OF$19:$OI$19)+SUMPRODUCT($OL$7:$PC$7,$OL$11:$PC$11)*SUMPRODUCT($OF$11:$OI$11,$OF$19:$OI$19)+SUMPRODUCT($OL$7:$PC$7,$OL$14:$PC$14),"")</f>
        <v/>
      </c>
      <c r="HN19" s="19" t="str">
        <f t="array" ref="HN19">IF(HN7="1",HN416-PRODUCT(HN9,INDEX($OL$1:$PC$19,19,MATCH(HN$2&amp;HN$6,INDEX($OL$1:$PC$19,2,)&amp;INDEX($OL$1:$PC$19,6,),0)))+HN9*SUMPRODUCT($OL$7:$PC$7,$OL$19:$PC$19)-HN$12*INDEX($OF$1:$OK$19,19,MATCH(HN13,$OF$1:$OK$1,0))+HN9*SUMPRODUCT($OL$7:$PC$7,$OL$10:$PC$10)*SUMPRODUCT($OF$10:$OI$10,$OF$19:$OI$19)+SUMPRODUCT($OL$7:$PC$7,$OL$11:$PC$11)*SUMPRODUCT($OF$11:$OI$11,$OF$19:$OI$19)+SUMPRODUCT($OL$7:$PC$7,$OL$14:$PC$14),"")</f>
        <v/>
      </c>
      <c r="HO19" s="19" t="str">
        <f t="array" ref="HO19">IF(HO7="1",HO416-PRODUCT(HO9,INDEX($OL$1:$PC$19,19,MATCH(HO$2&amp;HO$6,INDEX($OL$1:$PC$19,2,)&amp;INDEX($OL$1:$PC$19,6,),0)))+HO9*SUMPRODUCT($OL$7:$PC$7,$OL$19:$PC$19)-HO$12*INDEX($OF$1:$OK$19,19,MATCH(HO13,$OF$1:$OK$1,0))+HO9*SUMPRODUCT($OL$7:$PC$7,$OL$10:$PC$10)*SUMPRODUCT($OF$10:$OI$10,$OF$19:$OI$19)+SUMPRODUCT($OL$7:$PC$7,$OL$11:$PC$11)*SUMPRODUCT($OF$11:$OI$11,$OF$19:$OI$19)+SUMPRODUCT($OL$7:$PC$7,$OL$14:$PC$14),"")</f>
        <v/>
      </c>
      <c r="HP19" s="19" t="str">
        <f t="array" ref="HP19">IF(HP7="1",HP416-PRODUCT(HP9,INDEX($OL$1:$PC$19,19,MATCH(HP$2&amp;HP$6,INDEX($OL$1:$PC$19,2,)&amp;INDEX($OL$1:$PC$19,6,),0)))+HP9*SUMPRODUCT($OL$7:$PC$7,$OL$19:$PC$19)-HP$12*INDEX($OF$1:$OK$19,19,MATCH(HP13,$OF$1:$OK$1,0))+HP9*SUMPRODUCT($OL$7:$PC$7,$OL$10:$PC$10)*SUMPRODUCT($OF$10:$OI$10,$OF$19:$OI$19)+SUMPRODUCT($OL$7:$PC$7,$OL$11:$PC$11)*SUMPRODUCT($OF$11:$OI$11,$OF$19:$OI$19)+SUMPRODUCT($OL$7:$PC$7,$OL$14:$PC$14),"")</f>
        <v/>
      </c>
      <c r="HQ19" s="19" t="str">
        <f t="array" ref="HQ19">IF(HQ7="1",HQ416-PRODUCT(HQ9,INDEX($OL$1:$PC$19,19,MATCH(HQ$2&amp;HQ$6,INDEX($OL$1:$PC$19,2,)&amp;INDEX($OL$1:$PC$19,6,),0)))+HQ9*SUMPRODUCT($OL$7:$PC$7,$OL$19:$PC$19)-HQ$12*INDEX($OF$1:$OK$19,19,MATCH(HQ13,$OF$1:$OK$1,0))+HQ9*SUMPRODUCT($OL$7:$PC$7,$OL$10:$PC$10)*SUMPRODUCT($OF$10:$OI$10,$OF$19:$OI$19)+SUMPRODUCT($OL$7:$PC$7,$OL$11:$PC$11)*SUMPRODUCT($OF$11:$OI$11,$OF$19:$OI$19)+SUMPRODUCT($OL$7:$PC$7,$OL$14:$PC$14),"")</f>
        <v/>
      </c>
      <c r="HR19" s="19" t="str">
        <f t="array" ref="HR19">IF(HR7="1",HR416-PRODUCT(HR9,INDEX($OL$1:$PC$19,19,MATCH(HR$2&amp;HR$6,INDEX($OL$1:$PC$19,2,)&amp;INDEX($OL$1:$PC$19,6,),0)))+HR9*SUMPRODUCT($OL$7:$PC$7,$OL$19:$PC$19)-HR$12*INDEX($OF$1:$OK$19,19,MATCH(HR13,$OF$1:$OK$1,0))+HR9*SUMPRODUCT($OL$7:$PC$7,$OL$10:$PC$10)*SUMPRODUCT($OF$10:$OI$10,$OF$19:$OI$19)+SUMPRODUCT($OL$7:$PC$7,$OL$11:$PC$11)*SUMPRODUCT($OF$11:$OI$11,$OF$19:$OI$19)+SUMPRODUCT($OL$7:$PC$7,$OL$14:$PC$14),"")</f>
        <v/>
      </c>
      <c r="HS19" s="19" t="str">
        <f t="array" ref="HS19">IF(HS7="1",HS416-PRODUCT(HS9,INDEX($OL$1:$PC$19,19,MATCH(HS$2&amp;HS$6,INDEX($OL$1:$PC$19,2,)&amp;INDEX($OL$1:$PC$19,6,),0)))+HS9*SUMPRODUCT($OL$7:$PC$7,$OL$19:$PC$19)-HS$12*INDEX($OF$1:$OK$19,19,MATCH(HS13,$OF$1:$OK$1,0))+HS9*SUMPRODUCT($OL$7:$PC$7,$OL$10:$PC$10)*SUMPRODUCT($OF$10:$OI$10,$OF$19:$OI$19)+SUMPRODUCT($OL$7:$PC$7,$OL$11:$PC$11)*SUMPRODUCT($OF$11:$OI$11,$OF$19:$OI$19)+SUMPRODUCT($OL$7:$PC$7,$OL$14:$PC$14),"")</f>
        <v/>
      </c>
      <c r="HT19" s="19" t="str">
        <f t="array" ref="HT19">IF(HT7="1",HT416-PRODUCT(HT9,INDEX($OL$1:$PC$19,19,MATCH(HT$2&amp;HT$6,INDEX($OL$1:$PC$19,2,)&amp;INDEX($OL$1:$PC$19,6,),0)))+HT9*SUMPRODUCT($OL$7:$PC$7,$OL$19:$PC$19)-HT$12*INDEX($OF$1:$OK$19,19,MATCH(HT13,$OF$1:$OK$1,0))+HT9*SUMPRODUCT($OL$7:$PC$7,$OL$10:$PC$10)*SUMPRODUCT($OF$10:$OI$10,$OF$19:$OI$19)+SUMPRODUCT($OL$7:$PC$7,$OL$11:$PC$11)*SUMPRODUCT($OF$11:$OI$11,$OF$19:$OI$19)+SUMPRODUCT($OL$7:$PC$7,$OL$14:$PC$14),"")</f>
        <v/>
      </c>
      <c r="HU19" s="19" t="str">
        <f t="array" ref="HU19">IF(HU7="1",HU416-PRODUCT(HU9,INDEX($OL$1:$PC$19,19,MATCH(HU$2&amp;HU$6,INDEX($OL$1:$PC$19,2,)&amp;INDEX($OL$1:$PC$19,6,),0)))+HU9*SUMPRODUCT($OL$7:$PC$7,$OL$19:$PC$19)-HU$12*INDEX($OF$1:$OK$19,19,MATCH(HU13,$OF$1:$OK$1,0))+HU9*SUMPRODUCT($OL$7:$PC$7,$OL$10:$PC$10)*SUMPRODUCT($OF$10:$OI$10,$OF$19:$OI$19)+SUMPRODUCT($OL$7:$PC$7,$OL$11:$PC$11)*SUMPRODUCT($OF$11:$OI$11,$OF$19:$OI$19)+SUMPRODUCT($OL$7:$PC$7,$OL$14:$PC$14),"")</f>
        <v/>
      </c>
      <c r="HV19" s="19" t="str">
        <f t="array" ref="HV19">IF(HV7="1",HV416-PRODUCT(HV9,INDEX($OL$1:$PC$19,19,MATCH(HV$2&amp;HV$6,INDEX($OL$1:$PC$19,2,)&amp;INDEX($OL$1:$PC$19,6,),0)))+HV9*SUMPRODUCT($OL$7:$PC$7,$OL$19:$PC$19)-HV$12*INDEX($OF$1:$OK$19,19,MATCH(HV13,$OF$1:$OK$1,0))+HV9*SUMPRODUCT($OL$7:$PC$7,$OL$10:$PC$10)*SUMPRODUCT($OF$10:$OI$10,$OF$19:$OI$19)+SUMPRODUCT($OL$7:$PC$7,$OL$11:$PC$11)*SUMPRODUCT($OF$11:$OI$11,$OF$19:$OI$19)+SUMPRODUCT($OL$7:$PC$7,$OL$14:$PC$14),"")</f>
        <v/>
      </c>
      <c r="HW19" s="19" t="str">
        <f t="array" ref="HW19">IF(HW7="1",HW416-PRODUCT(HW9,INDEX($OL$1:$PC$19,19,MATCH(HW$2&amp;HW$6,INDEX($OL$1:$PC$19,2,)&amp;INDEX($OL$1:$PC$19,6,),0)))+HW9*SUMPRODUCT($OL$7:$PC$7,$OL$19:$PC$19)-HW$12*INDEX($OF$1:$OK$19,19,MATCH(HW13,$OF$1:$OK$1,0))+HW9*SUMPRODUCT($OL$7:$PC$7,$OL$10:$PC$10)*SUMPRODUCT($OF$10:$OI$10,$OF$19:$OI$19)+SUMPRODUCT($OL$7:$PC$7,$OL$11:$PC$11)*SUMPRODUCT($OF$11:$OI$11,$OF$19:$OI$19)+SUMPRODUCT($OL$7:$PC$7,$OL$14:$PC$14),"")</f>
        <v/>
      </c>
      <c r="HX19" s="19" t="str">
        <f t="array" ref="HX19">IF(HX7="1",HX416-PRODUCT(HX9,INDEX($OL$1:$PC$19,19,MATCH(HX$2&amp;HX$6,INDEX($OL$1:$PC$19,2,)&amp;INDEX($OL$1:$PC$19,6,),0)))+HX9*SUMPRODUCT($OL$7:$PC$7,$OL$19:$PC$19)-HX$12*INDEX($OF$1:$OK$19,19,MATCH(HX13,$OF$1:$OK$1,0))+HX9*SUMPRODUCT($OL$7:$PC$7,$OL$10:$PC$10)*SUMPRODUCT($OF$10:$OI$10,$OF$19:$OI$19)+SUMPRODUCT($OL$7:$PC$7,$OL$11:$PC$11)*SUMPRODUCT($OF$11:$OI$11,$OF$19:$OI$19)+SUMPRODUCT($OL$7:$PC$7,$OL$14:$PC$14),"")</f>
        <v/>
      </c>
      <c r="HY19" s="19" t="str">
        <f t="array" ref="HY19">IF(HY7="1",HY416-PRODUCT(HY9,INDEX($OL$1:$PC$19,19,MATCH(HY$2&amp;HY$6,INDEX($OL$1:$PC$19,2,)&amp;INDEX($OL$1:$PC$19,6,),0)))+HY9*SUMPRODUCT($OL$7:$PC$7,$OL$19:$PC$19)-HY$12*INDEX($OF$1:$OK$19,19,MATCH(HY13,$OF$1:$OK$1,0))+HY9*SUMPRODUCT($OL$7:$PC$7,$OL$10:$PC$10)*SUMPRODUCT($OF$10:$OI$10,$OF$19:$OI$19)+SUMPRODUCT($OL$7:$PC$7,$OL$11:$PC$11)*SUMPRODUCT($OF$11:$OI$11,$OF$19:$OI$19)+SUMPRODUCT($OL$7:$PC$7,$OL$14:$PC$14),"")</f>
        <v/>
      </c>
      <c r="HZ19" s="19" t="str">
        <f t="array" ref="HZ19">IF(HZ7="1",HZ416-PRODUCT(HZ9,INDEX($OL$1:$PC$19,19,MATCH(HZ$2&amp;HZ$6,INDEX($OL$1:$PC$19,2,)&amp;INDEX($OL$1:$PC$19,6,),0)))+HZ9*SUMPRODUCT($OL$7:$PC$7,$OL$19:$PC$19)-HZ$12*INDEX($OF$1:$OK$19,19,MATCH(HZ13,$OF$1:$OK$1,0))+HZ9*SUMPRODUCT($OL$7:$PC$7,$OL$10:$PC$10)*SUMPRODUCT($OF$10:$OI$10,$OF$19:$OI$19)+SUMPRODUCT($OL$7:$PC$7,$OL$11:$PC$11)*SUMPRODUCT($OF$11:$OI$11,$OF$19:$OI$19)+SUMPRODUCT($OL$7:$PC$7,$OL$14:$PC$14),"")</f>
        <v/>
      </c>
      <c r="IA19" s="19" t="str">
        <f t="array" ref="IA19">IF(IA7="1",IA416-PRODUCT(IA9,INDEX($OL$1:$PC$19,19,MATCH(IA$2&amp;IA$6,INDEX($OL$1:$PC$19,2,)&amp;INDEX($OL$1:$PC$19,6,),0)))+IA9*SUMPRODUCT($OL$7:$PC$7,$OL$19:$PC$19)-IA$12*INDEX($OF$1:$OK$19,19,MATCH(IA13,$OF$1:$OK$1,0))+IA9*SUMPRODUCT($OL$7:$PC$7,$OL$10:$PC$10)*SUMPRODUCT($OF$10:$OI$10,$OF$19:$OI$19)+SUMPRODUCT($OL$7:$PC$7,$OL$11:$PC$11)*SUMPRODUCT($OF$11:$OI$11,$OF$19:$OI$19)+SUMPRODUCT($OL$7:$PC$7,$OL$14:$PC$14),"")</f>
        <v/>
      </c>
      <c r="IB19" s="19" t="str">
        <f t="array" ref="IB19">IF(IB7="1",IB416-PRODUCT(IB9,INDEX($OL$1:$PC$19,19,MATCH(IB$2&amp;IB$6,INDEX($OL$1:$PC$19,2,)&amp;INDEX($OL$1:$PC$19,6,),0)))+IB9*SUMPRODUCT($OL$7:$PC$7,$OL$19:$PC$19)-IB$12*INDEX($OF$1:$OK$19,19,MATCH(IB13,$OF$1:$OK$1,0))+IB9*SUMPRODUCT($OL$7:$PC$7,$OL$10:$PC$10)*SUMPRODUCT($OF$10:$OI$10,$OF$19:$OI$19)+SUMPRODUCT($OL$7:$PC$7,$OL$11:$PC$11)*SUMPRODUCT($OF$11:$OI$11,$OF$19:$OI$19)+SUMPRODUCT($OL$7:$PC$7,$OL$14:$PC$14),"")</f>
        <v/>
      </c>
      <c r="IC19" s="19" t="str">
        <f t="array" ref="IC19">IF(IC7="1",IC416-PRODUCT(IC9,INDEX($OL$1:$PC$19,19,MATCH(IC$2&amp;IC$6,INDEX($OL$1:$PC$19,2,)&amp;INDEX($OL$1:$PC$19,6,),0)))+IC9*SUMPRODUCT($OL$7:$PC$7,$OL$19:$PC$19)-IC$12*INDEX($OF$1:$OK$19,19,MATCH(IC13,$OF$1:$OK$1,0))+IC9*SUMPRODUCT($OL$7:$PC$7,$OL$10:$PC$10)*SUMPRODUCT($OF$10:$OI$10,$OF$19:$OI$19)+SUMPRODUCT($OL$7:$PC$7,$OL$11:$PC$11)*SUMPRODUCT($OF$11:$OI$11,$OF$19:$OI$19)+SUMPRODUCT($OL$7:$PC$7,$OL$14:$PC$14),"")</f>
        <v/>
      </c>
      <c r="ID19" s="19" t="str">
        <f t="array" ref="ID19">IF(ID7="1",ID416-PRODUCT(ID9,INDEX($OL$1:$PC$19,19,MATCH(ID$2&amp;ID$6,INDEX($OL$1:$PC$19,2,)&amp;INDEX($OL$1:$PC$19,6,),0)))+ID9*SUMPRODUCT($OL$7:$PC$7,$OL$19:$PC$19)-ID$12*INDEX($OF$1:$OK$19,19,MATCH(ID13,$OF$1:$OK$1,0))+ID9*SUMPRODUCT($OL$7:$PC$7,$OL$10:$PC$10)*SUMPRODUCT($OF$10:$OI$10,$OF$19:$OI$19)+SUMPRODUCT($OL$7:$PC$7,$OL$11:$PC$11)*SUMPRODUCT($OF$11:$OI$11,$OF$19:$OI$19)+SUMPRODUCT($OL$7:$PC$7,$OL$14:$PC$14),"")</f>
        <v/>
      </c>
      <c r="IE19" s="19" t="str">
        <f t="array" ref="IE19">IF(IE7="1",IE416-PRODUCT(IE9,INDEX($OL$1:$PC$19,19,MATCH(IE$2&amp;IE$6,INDEX($OL$1:$PC$19,2,)&amp;INDEX($OL$1:$PC$19,6,),0)))+IE9*SUMPRODUCT($OL$7:$PC$7,$OL$19:$PC$19)-IE$12*INDEX($OF$1:$OK$19,19,MATCH(IE13,$OF$1:$OK$1,0))+IE9*SUMPRODUCT($OL$7:$PC$7,$OL$10:$PC$10)*SUMPRODUCT($OF$10:$OI$10,$OF$19:$OI$19)+SUMPRODUCT($OL$7:$PC$7,$OL$11:$PC$11)*SUMPRODUCT($OF$11:$OI$11,$OF$19:$OI$19)+SUMPRODUCT($OL$7:$PC$7,$OL$14:$PC$14),"")</f>
        <v/>
      </c>
      <c r="IF19" s="19" t="str">
        <f t="array" ref="IF19">IF(IF7="1",IF416-PRODUCT(IF9,INDEX($OL$1:$PC$19,19,MATCH(IF$2&amp;IF$6,INDEX($OL$1:$PC$19,2,)&amp;INDEX($OL$1:$PC$19,6,),0)))+IF9*SUMPRODUCT($OL$7:$PC$7,$OL$19:$PC$19)-IF$12*INDEX($OF$1:$OK$19,19,MATCH(IF13,$OF$1:$OK$1,0))+IF9*SUMPRODUCT($OL$7:$PC$7,$OL$10:$PC$10)*SUMPRODUCT($OF$10:$OI$10,$OF$19:$OI$19)+SUMPRODUCT($OL$7:$PC$7,$OL$11:$PC$11)*SUMPRODUCT($OF$11:$OI$11,$OF$19:$OI$19)+SUMPRODUCT($OL$7:$PC$7,$OL$14:$PC$14),"")</f>
        <v/>
      </c>
      <c r="IG19" s="19" t="str">
        <f t="array" ref="IG19">IF(IG7="1",IG416-PRODUCT(IG9,INDEX($OL$1:$PC$19,19,MATCH(IG$2&amp;IG$6,INDEX($OL$1:$PC$19,2,)&amp;INDEX($OL$1:$PC$19,6,),0)))+IG9*SUMPRODUCT($OL$7:$PC$7,$OL$19:$PC$19)-IG$12*INDEX($OF$1:$OK$19,19,MATCH(IG13,$OF$1:$OK$1,0))+IG9*SUMPRODUCT($OL$7:$PC$7,$OL$10:$PC$10)*SUMPRODUCT($OF$10:$OI$10,$OF$19:$OI$19)+SUMPRODUCT($OL$7:$PC$7,$OL$11:$PC$11)*SUMPRODUCT($OF$11:$OI$11,$OF$19:$OI$19)+SUMPRODUCT($OL$7:$PC$7,$OL$14:$PC$14),"")</f>
        <v/>
      </c>
      <c r="IH19" s="19" t="str">
        <f t="array" ref="IH19">IF(IH7="1",IH416-PRODUCT(IH9,INDEX($OL$1:$PC$19,19,MATCH(IH$2&amp;IH$6,INDEX($OL$1:$PC$19,2,)&amp;INDEX($OL$1:$PC$19,6,),0)))+IH9*SUMPRODUCT($OL$7:$PC$7,$OL$19:$PC$19)-IH$12*INDEX($OF$1:$OK$19,19,MATCH(IH13,$OF$1:$OK$1,0))+IH9*SUMPRODUCT($OL$7:$PC$7,$OL$10:$PC$10)*SUMPRODUCT($OF$10:$OI$10,$OF$19:$OI$19)+SUMPRODUCT($OL$7:$PC$7,$OL$11:$PC$11)*SUMPRODUCT($OF$11:$OI$11,$OF$19:$OI$19)+SUMPRODUCT($OL$7:$PC$7,$OL$14:$PC$14),"")</f>
        <v/>
      </c>
      <c r="II19" s="19" t="str">
        <f t="array" ref="II19">IF(II7="1",II416-PRODUCT(II9,INDEX($OL$1:$PC$19,19,MATCH(II$2&amp;II$6,INDEX($OL$1:$PC$19,2,)&amp;INDEX($OL$1:$PC$19,6,),0)))+II9*SUMPRODUCT($OL$7:$PC$7,$OL$19:$PC$19)-II$12*INDEX($OF$1:$OK$19,19,MATCH(II13,$OF$1:$OK$1,0))+II9*SUMPRODUCT($OL$7:$PC$7,$OL$10:$PC$10)*SUMPRODUCT($OF$10:$OI$10,$OF$19:$OI$19)+SUMPRODUCT($OL$7:$PC$7,$OL$11:$PC$11)*SUMPRODUCT($OF$11:$OI$11,$OF$19:$OI$19)+SUMPRODUCT($OL$7:$PC$7,$OL$14:$PC$14),"")</f>
        <v/>
      </c>
      <c r="IJ19" s="19" t="str">
        <f t="array" ref="IJ19">IF(IJ7="1",IJ416-PRODUCT(IJ9,INDEX($OL$1:$PC$19,19,MATCH(IJ$2&amp;IJ$6,INDEX($OL$1:$PC$19,2,)&amp;INDEX($OL$1:$PC$19,6,),0)))+IJ9*SUMPRODUCT($OL$7:$PC$7,$OL$19:$PC$19)-IJ$12*INDEX($OF$1:$OK$19,19,MATCH(IJ13,$OF$1:$OK$1,0))+IJ9*SUMPRODUCT($OL$7:$PC$7,$OL$10:$PC$10)*SUMPRODUCT($OF$10:$OI$10,$OF$19:$OI$19)+SUMPRODUCT($OL$7:$PC$7,$OL$11:$PC$11)*SUMPRODUCT($OF$11:$OI$11,$OF$19:$OI$19)+SUMPRODUCT($OL$7:$PC$7,$OL$14:$PC$14),"")</f>
        <v/>
      </c>
      <c r="IK19" s="19" t="str">
        <f t="array" ref="IK19">IF(IK7="1",IK416-PRODUCT(IK9,INDEX($OL$1:$PC$19,19,MATCH(IK$2&amp;IK$6,INDEX($OL$1:$PC$19,2,)&amp;INDEX($OL$1:$PC$19,6,),0)))+IK9*SUMPRODUCT($OL$7:$PC$7,$OL$19:$PC$19)-IK$12*INDEX($OF$1:$OK$19,19,MATCH(IK13,$OF$1:$OK$1,0))+IK9*SUMPRODUCT($OL$7:$PC$7,$OL$10:$PC$10)*SUMPRODUCT($OF$10:$OI$10,$OF$19:$OI$19)+SUMPRODUCT($OL$7:$PC$7,$OL$11:$PC$11)*SUMPRODUCT($OF$11:$OI$11,$OF$19:$OI$19)+SUMPRODUCT($OL$7:$PC$7,$OL$14:$PC$14),"")</f>
        <v/>
      </c>
      <c r="IL19" s="19" t="str">
        <f t="array" ref="IL19">IF(IL7="1",IL416-PRODUCT(IL9,INDEX($OL$1:$PC$19,19,MATCH(IL$2&amp;IL$6,INDEX($OL$1:$PC$19,2,)&amp;INDEX($OL$1:$PC$19,6,),0)))+IL9*SUMPRODUCT($OL$7:$PC$7,$OL$19:$PC$19)-IL$12*INDEX($OF$1:$OK$19,19,MATCH(IL13,$OF$1:$OK$1,0))+IL9*SUMPRODUCT($OL$7:$PC$7,$OL$10:$PC$10)*SUMPRODUCT($OF$10:$OI$10,$OF$19:$OI$19)+SUMPRODUCT($OL$7:$PC$7,$OL$11:$PC$11)*SUMPRODUCT($OF$11:$OI$11,$OF$19:$OI$19)+SUMPRODUCT($OL$7:$PC$7,$OL$14:$PC$14),"")</f>
        <v/>
      </c>
      <c r="IM19" s="19" t="str">
        <f t="array" ref="IM19">IF(IM7="1",IM416-PRODUCT(IM9,INDEX($OL$1:$PC$19,19,MATCH(IM$2&amp;IM$6,INDEX($OL$1:$PC$19,2,)&amp;INDEX($OL$1:$PC$19,6,),0)))+IM9*SUMPRODUCT($OL$7:$PC$7,$OL$19:$PC$19)-IM$12*INDEX($OF$1:$OK$19,19,MATCH(IM13,$OF$1:$OK$1,0))+IM9*SUMPRODUCT($OL$7:$PC$7,$OL$10:$PC$10)*SUMPRODUCT($OF$10:$OI$10,$OF$19:$OI$19)+SUMPRODUCT($OL$7:$PC$7,$OL$11:$PC$11)*SUMPRODUCT($OF$11:$OI$11,$OF$19:$OI$19)+SUMPRODUCT($OL$7:$PC$7,$OL$14:$PC$14),"")</f>
        <v/>
      </c>
      <c r="IN19" s="19" t="str">
        <f t="array" ref="IN19">IF(IN7="1",IN416-PRODUCT(IN9,INDEX($OL$1:$PC$19,19,MATCH(IN$2&amp;IN$6,INDEX($OL$1:$PC$19,2,)&amp;INDEX($OL$1:$PC$19,6,),0)))+IN9*SUMPRODUCT($OL$7:$PC$7,$OL$19:$PC$19)-IN$12*INDEX($OF$1:$OK$19,19,MATCH(IN13,$OF$1:$OK$1,0))+IN9*SUMPRODUCT($OL$7:$PC$7,$OL$10:$PC$10)*SUMPRODUCT($OF$10:$OI$10,$OF$19:$OI$19)+SUMPRODUCT($OL$7:$PC$7,$OL$11:$PC$11)*SUMPRODUCT($OF$11:$OI$11,$OF$19:$OI$19)+SUMPRODUCT($OL$7:$PC$7,$OL$14:$PC$14),"")</f>
        <v/>
      </c>
      <c r="IO19" s="19" t="str">
        <f t="array" ref="IO19">IF(IO7="1",IO416-PRODUCT(IO9,INDEX($OL$1:$PC$19,19,MATCH(IO$2&amp;IO$6,INDEX($OL$1:$PC$19,2,)&amp;INDEX($OL$1:$PC$19,6,),0)))+IO9*SUMPRODUCT($OL$7:$PC$7,$OL$19:$PC$19)-IO$12*INDEX($OF$1:$OK$19,19,MATCH(IO13,$OF$1:$OK$1,0))+IO9*SUMPRODUCT($OL$7:$PC$7,$OL$10:$PC$10)*SUMPRODUCT($OF$10:$OI$10,$OF$19:$OI$19)+SUMPRODUCT($OL$7:$PC$7,$OL$11:$PC$11)*SUMPRODUCT($OF$11:$OI$11,$OF$19:$OI$19)+SUMPRODUCT($OL$7:$PC$7,$OL$14:$PC$14),"")</f>
        <v/>
      </c>
      <c r="IP19" s="19" t="str">
        <f t="array" ref="IP19">IF(IP7="1",IP416-PRODUCT(IP9,INDEX($OL$1:$PC$19,19,MATCH(IP$2&amp;IP$6,INDEX($OL$1:$PC$19,2,)&amp;INDEX($OL$1:$PC$19,6,),0)))+IP9*SUMPRODUCT($OL$7:$PC$7,$OL$19:$PC$19)-IP$12*INDEX($OF$1:$OK$19,19,MATCH(IP13,$OF$1:$OK$1,0))+IP9*SUMPRODUCT($OL$7:$PC$7,$OL$10:$PC$10)*SUMPRODUCT($OF$10:$OI$10,$OF$19:$OI$19)+SUMPRODUCT($OL$7:$PC$7,$OL$11:$PC$11)*SUMPRODUCT($OF$11:$OI$11,$OF$19:$OI$19)+SUMPRODUCT($OL$7:$PC$7,$OL$14:$PC$14),"")</f>
        <v/>
      </c>
      <c r="IQ19" s="19" t="str">
        <f t="array" ref="IQ19">IF(IQ7="1",IQ416-PRODUCT(IQ9,INDEX($OL$1:$PC$19,19,MATCH(IQ$2&amp;IQ$6,INDEX($OL$1:$PC$19,2,)&amp;INDEX($OL$1:$PC$19,6,),0)))+IQ9*SUMPRODUCT($OL$7:$PC$7,$OL$19:$PC$19)-IQ$12*INDEX($OF$1:$OK$19,19,MATCH(IQ13,$OF$1:$OK$1,0))+IQ9*SUMPRODUCT($OL$7:$PC$7,$OL$10:$PC$10)*SUMPRODUCT($OF$10:$OI$10,$OF$19:$OI$19)+SUMPRODUCT($OL$7:$PC$7,$OL$11:$PC$11)*SUMPRODUCT($OF$11:$OI$11,$OF$19:$OI$19)+SUMPRODUCT($OL$7:$PC$7,$OL$14:$PC$14),"")</f>
        <v/>
      </c>
      <c r="IR19" s="19" t="str">
        <f t="array" ref="IR19">IF(IR7="1",IR416-PRODUCT(IR9,INDEX($OL$1:$PC$19,19,MATCH(IR$2&amp;IR$6,INDEX($OL$1:$PC$19,2,)&amp;INDEX($OL$1:$PC$19,6,),0)))+IR9*SUMPRODUCT($OL$7:$PC$7,$OL$19:$PC$19)-IR$12*INDEX($OF$1:$OK$19,19,MATCH(IR13,$OF$1:$OK$1,0))+IR9*SUMPRODUCT($OL$7:$PC$7,$OL$10:$PC$10)*SUMPRODUCT($OF$10:$OI$10,$OF$19:$OI$19)+SUMPRODUCT($OL$7:$PC$7,$OL$11:$PC$11)*SUMPRODUCT($OF$11:$OI$11,$OF$19:$OI$19)+SUMPRODUCT($OL$7:$PC$7,$OL$14:$PC$14),"")</f>
        <v/>
      </c>
      <c r="IS19" s="19" t="str">
        <f t="array" ref="IS19">IF(IS7="1",IS416-PRODUCT(IS9,INDEX($OL$1:$PC$19,19,MATCH(IS$2&amp;IS$6,INDEX($OL$1:$PC$19,2,)&amp;INDEX($OL$1:$PC$19,6,),0)))+IS9*SUMPRODUCT($OL$7:$PC$7,$OL$19:$PC$19)-IS$12*INDEX($OF$1:$OK$19,19,MATCH(IS13,$OF$1:$OK$1,0))+IS9*SUMPRODUCT($OL$7:$PC$7,$OL$10:$PC$10)*SUMPRODUCT($OF$10:$OI$10,$OF$19:$OI$19)+SUMPRODUCT($OL$7:$PC$7,$OL$11:$PC$11)*SUMPRODUCT($OF$11:$OI$11,$OF$19:$OI$19)+SUMPRODUCT($OL$7:$PC$7,$OL$14:$PC$14),"")</f>
        <v/>
      </c>
      <c r="IT19" s="19" t="str">
        <f t="array" ref="IT19">IF(IT7="1",IT416-PRODUCT(IT9,INDEX($OL$1:$PC$19,19,MATCH(IT$2&amp;IT$6,INDEX($OL$1:$PC$19,2,)&amp;INDEX($OL$1:$PC$19,6,),0)))+IT9*SUMPRODUCT($OL$7:$PC$7,$OL$19:$PC$19)-IT$12*INDEX($OF$1:$OK$19,19,MATCH(IT13,$OF$1:$OK$1,0))+IT9*SUMPRODUCT($OL$7:$PC$7,$OL$10:$PC$10)*SUMPRODUCT($OF$10:$OI$10,$OF$19:$OI$19)+SUMPRODUCT($OL$7:$PC$7,$OL$11:$PC$11)*SUMPRODUCT($OF$11:$OI$11,$OF$19:$OI$19)+SUMPRODUCT($OL$7:$PC$7,$OL$14:$PC$14),"")</f>
        <v/>
      </c>
      <c r="IU19" s="19" t="str">
        <f t="array" ref="IU19">IF(IU7="1",IU416-PRODUCT(IU9,INDEX($OL$1:$PC$19,19,MATCH(IU$2&amp;IU$6,INDEX($OL$1:$PC$19,2,)&amp;INDEX($OL$1:$PC$19,6,),0)))+IU9*SUMPRODUCT($OL$7:$PC$7,$OL$19:$PC$19)-IU$12*INDEX($OF$1:$OK$19,19,MATCH(IU13,$OF$1:$OK$1,0))+IU9*SUMPRODUCT($OL$7:$PC$7,$OL$10:$PC$10)*SUMPRODUCT($OF$10:$OI$10,$OF$19:$OI$19)+SUMPRODUCT($OL$7:$PC$7,$OL$11:$PC$11)*SUMPRODUCT($OF$11:$OI$11,$OF$19:$OI$19)+SUMPRODUCT($OL$7:$PC$7,$OL$14:$PC$14),"")</f>
        <v/>
      </c>
      <c r="IV19" s="19" t="str">
        <f t="array" ref="IV19">IF(IV7="1",IV416-PRODUCT(IV9,INDEX($OL$1:$PC$19,19,MATCH(IV$2&amp;IV$6,INDEX($OL$1:$PC$19,2,)&amp;INDEX($OL$1:$PC$19,6,),0)))+IV9*SUMPRODUCT($OL$7:$PC$7,$OL$19:$PC$19)-IV$12*INDEX($OF$1:$OK$19,19,MATCH(IV13,$OF$1:$OK$1,0))+IV9*SUMPRODUCT($OL$7:$PC$7,$OL$10:$PC$10)*SUMPRODUCT($OF$10:$OI$10,$OF$19:$OI$19)+SUMPRODUCT($OL$7:$PC$7,$OL$11:$PC$11)*SUMPRODUCT($OF$11:$OI$11,$OF$19:$OI$19)+SUMPRODUCT($OL$7:$PC$7,$OL$14:$PC$14),"")</f>
        <v/>
      </c>
      <c r="IW19" s="19" t="str">
        <f t="array" ref="IW19">IF(IW7="1",IW416-PRODUCT(IW9,INDEX($OL$1:$PC$19,19,MATCH(IW$2&amp;IW$6,INDEX($OL$1:$PC$19,2,)&amp;INDEX($OL$1:$PC$19,6,),0)))+IW9*SUMPRODUCT($OL$7:$PC$7,$OL$19:$PC$19)-IW$12*INDEX($OF$1:$OK$19,19,MATCH(IW13,$OF$1:$OK$1,0))+IW9*SUMPRODUCT($OL$7:$PC$7,$OL$10:$PC$10)*SUMPRODUCT($OF$10:$OI$10,$OF$19:$OI$19)+SUMPRODUCT($OL$7:$PC$7,$OL$11:$PC$11)*SUMPRODUCT($OF$11:$OI$11,$OF$19:$OI$19)+SUMPRODUCT($OL$7:$PC$7,$OL$14:$PC$14),"")</f>
        <v/>
      </c>
      <c r="IX19" s="19" t="str">
        <f t="array" ref="IX19">IF(IX7="1",IX416-PRODUCT(IX9,INDEX($OL$1:$PC$19,19,MATCH(IX$2&amp;IX$6,INDEX($OL$1:$PC$19,2,)&amp;INDEX($OL$1:$PC$19,6,),0)))+IX9*SUMPRODUCT($OL$7:$PC$7,$OL$19:$PC$19)-IX$12*INDEX($OF$1:$OK$19,19,MATCH(IX13,$OF$1:$OK$1,0))+IX9*SUMPRODUCT($OL$7:$PC$7,$OL$10:$PC$10)*SUMPRODUCT($OF$10:$OI$10,$OF$19:$OI$19)+SUMPRODUCT($OL$7:$PC$7,$OL$11:$PC$11)*SUMPRODUCT($OF$11:$OI$11,$OF$19:$OI$19)+SUMPRODUCT($OL$7:$PC$7,$OL$14:$PC$14),"")</f>
        <v/>
      </c>
      <c r="IY19" s="19" t="str">
        <f t="array" ref="IY19">IF(IY7="1",IY416-PRODUCT(IY9,INDEX($OL$1:$PC$19,19,MATCH(IY$2&amp;IY$6,INDEX($OL$1:$PC$19,2,)&amp;INDEX($OL$1:$PC$19,6,),0)))+IY9*SUMPRODUCT($OL$7:$PC$7,$OL$19:$PC$19)-IY$12*INDEX($OF$1:$OK$19,19,MATCH(IY13,$OF$1:$OK$1,0))+IY9*SUMPRODUCT($OL$7:$PC$7,$OL$10:$PC$10)*SUMPRODUCT($OF$10:$OI$10,$OF$19:$OI$19)+SUMPRODUCT($OL$7:$PC$7,$OL$11:$PC$11)*SUMPRODUCT($OF$11:$OI$11,$OF$19:$OI$19)+SUMPRODUCT($OL$7:$PC$7,$OL$14:$PC$14),"")</f>
        <v/>
      </c>
      <c r="IZ19" s="19" t="str">
        <f t="array" ref="IZ19">IF(IZ7="1",IZ416-PRODUCT(IZ9,INDEX($OL$1:$PC$19,19,MATCH(IZ$2&amp;IZ$6,INDEX($OL$1:$PC$19,2,)&amp;INDEX($OL$1:$PC$19,6,),0)))+IZ9*SUMPRODUCT($OL$7:$PC$7,$OL$19:$PC$19)-IZ$12*INDEX($OF$1:$OK$19,19,MATCH(IZ13,$OF$1:$OK$1,0))+IZ9*SUMPRODUCT($OL$7:$PC$7,$OL$10:$PC$10)*SUMPRODUCT($OF$10:$OI$10,$OF$19:$OI$19)+SUMPRODUCT($OL$7:$PC$7,$OL$11:$PC$11)*SUMPRODUCT($OF$11:$OI$11,$OF$19:$OI$19)+SUMPRODUCT($OL$7:$PC$7,$OL$14:$PC$14),"")</f>
        <v/>
      </c>
      <c r="JA19" s="19" t="str">
        <f t="array" ref="JA19">IF(JA7="1",JA416-PRODUCT(JA9,INDEX($OL$1:$PC$19,19,MATCH(JA$2&amp;JA$6,INDEX($OL$1:$PC$19,2,)&amp;INDEX($OL$1:$PC$19,6,),0)))+JA9*SUMPRODUCT($OL$7:$PC$7,$OL$19:$PC$19)-JA$12*INDEX($OF$1:$OK$19,19,MATCH(JA13,$OF$1:$OK$1,0))+JA9*SUMPRODUCT($OL$7:$PC$7,$OL$10:$PC$10)*SUMPRODUCT($OF$10:$OI$10,$OF$19:$OI$19)+SUMPRODUCT($OL$7:$PC$7,$OL$11:$PC$11)*SUMPRODUCT($OF$11:$OI$11,$OF$19:$OI$19)+SUMPRODUCT($OL$7:$PC$7,$OL$14:$PC$14),"")</f>
        <v/>
      </c>
      <c r="JB19" s="19" t="str">
        <f t="array" ref="JB19">IF(JB7="1",JB416-PRODUCT(JB9,INDEX($OL$1:$PC$19,19,MATCH(JB$2&amp;JB$6,INDEX($OL$1:$PC$19,2,)&amp;INDEX($OL$1:$PC$19,6,),0)))+JB9*SUMPRODUCT($OL$7:$PC$7,$OL$19:$PC$19)-JB$12*INDEX($OF$1:$OK$19,19,MATCH(JB13,$OF$1:$OK$1,0))+JB9*SUMPRODUCT($OL$7:$PC$7,$OL$10:$PC$10)*SUMPRODUCT($OF$10:$OI$10,$OF$19:$OI$19)+SUMPRODUCT($OL$7:$PC$7,$OL$11:$PC$11)*SUMPRODUCT($OF$11:$OI$11,$OF$19:$OI$19)+SUMPRODUCT($OL$7:$PC$7,$OL$14:$PC$14),"")</f>
        <v/>
      </c>
      <c r="JC19" s="19" t="str">
        <f t="array" ref="JC19">IF(JC7="1",JC416-PRODUCT(JC9,INDEX($OL$1:$PC$19,19,MATCH(JC$2&amp;JC$6,INDEX($OL$1:$PC$19,2,)&amp;INDEX($OL$1:$PC$19,6,),0)))+JC9*SUMPRODUCT($OL$7:$PC$7,$OL$19:$PC$19)-JC$12*INDEX($OF$1:$OK$19,19,MATCH(JC13,$OF$1:$OK$1,0))+JC9*SUMPRODUCT($OL$7:$PC$7,$OL$10:$PC$10)*SUMPRODUCT($OF$10:$OI$10,$OF$19:$OI$19)+SUMPRODUCT($OL$7:$PC$7,$OL$11:$PC$11)*SUMPRODUCT($OF$11:$OI$11,$OF$19:$OI$19)+SUMPRODUCT($OL$7:$PC$7,$OL$14:$PC$14),"")</f>
        <v/>
      </c>
      <c r="JD19" s="19" t="str">
        <f t="array" ref="JD19">IF(JD7="1",JD416-PRODUCT(JD9,INDEX($OL$1:$PC$19,19,MATCH(JD$2&amp;JD$6,INDEX($OL$1:$PC$19,2,)&amp;INDEX($OL$1:$PC$19,6,),0)))+JD9*SUMPRODUCT($OL$7:$PC$7,$OL$19:$PC$19)-JD$12*INDEX($OF$1:$OK$19,19,MATCH(JD13,$OF$1:$OK$1,0))+JD9*SUMPRODUCT($OL$7:$PC$7,$OL$10:$PC$10)*SUMPRODUCT($OF$10:$OI$10,$OF$19:$OI$19)+SUMPRODUCT($OL$7:$PC$7,$OL$11:$PC$11)*SUMPRODUCT($OF$11:$OI$11,$OF$19:$OI$19)+SUMPRODUCT($OL$7:$PC$7,$OL$14:$PC$14),"")</f>
        <v/>
      </c>
      <c r="JE19" s="19" t="str">
        <f t="array" ref="JE19">IF(JE7="1",JE416-PRODUCT(JE9,INDEX($OL$1:$PC$19,19,MATCH(JE$2&amp;JE$6,INDEX($OL$1:$PC$19,2,)&amp;INDEX($OL$1:$PC$19,6,),0)))+JE9*SUMPRODUCT($OL$7:$PC$7,$OL$19:$PC$19)-JE$12*INDEX($OF$1:$OK$19,19,MATCH(JE13,$OF$1:$OK$1,0))+JE9*SUMPRODUCT($OL$7:$PC$7,$OL$10:$PC$10)*SUMPRODUCT($OF$10:$OI$10,$OF$19:$OI$19)+SUMPRODUCT($OL$7:$PC$7,$OL$11:$PC$11)*SUMPRODUCT($OF$11:$OI$11,$OF$19:$OI$19)+SUMPRODUCT($OL$7:$PC$7,$OL$14:$PC$14),"")</f>
        <v/>
      </c>
      <c r="JF19" s="19" t="str">
        <f t="array" ref="JF19">IF(JF7="1",JF416-PRODUCT(JF9,INDEX($OL$1:$PC$19,19,MATCH(JF$2&amp;JF$6,INDEX($OL$1:$PC$19,2,)&amp;INDEX($OL$1:$PC$19,6,),0)))+JF9*SUMPRODUCT($OL$7:$PC$7,$OL$19:$PC$19)-JF$12*INDEX($OF$1:$OK$19,19,MATCH(JF13,$OF$1:$OK$1,0))+JF9*SUMPRODUCT($OL$7:$PC$7,$OL$10:$PC$10)*SUMPRODUCT($OF$10:$OI$10,$OF$19:$OI$19)+SUMPRODUCT($OL$7:$PC$7,$OL$11:$PC$11)*SUMPRODUCT($OF$11:$OI$11,$OF$19:$OI$19)+SUMPRODUCT($OL$7:$PC$7,$OL$14:$PC$14),"")</f>
        <v/>
      </c>
      <c r="JG19" s="19" t="str">
        <f t="array" ref="JG19">IF(JG7="1",JG416-PRODUCT(JG9,INDEX($OL$1:$PC$19,19,MATCH(JG$2&amp;JG$6,INDEX($OL$1:$PC$19,2,)&amp;INDEX($OL$1:$PC$19,6,),0)))+JG9*SUMPRODUCT($OL$7:$PC$7,$OL$19:$PC$19)-JG$12*INDEX($OF$1:$OK$19,19,MATCH(JG13,$OF$1:$OK$1,0))+JG9*SUMPRODUCT($OL$7:$PC$7,$OL$10:$PC$10)*SUMPRODUCT($OF$10:$OI$10,$OF$19:$OI$19)+SUMPRODUCT($OL$7:$PC$7,$OL$11:$PC$11)*SUMPRODUCT($OF$11:$OI$11,$OF$19:$OI$19)+SUMPRODUCT($OL$7:$PC$7,$OL$14:$PC$14),"")</f>
        <v/>
      </c>
      <c r="JH19" s="19" t="str">
        <f t="array" ref="JH19">IF(JH7="1",JH416-PRODUCT(JH9,INDEX($OL$1:$PC$19,19,MATCH(JH$2&amp;JH$6,INDEX($OL$1:$PC$19,2,)&amp;INDEX($OL$1:$PC$19,6,),0)))+JH9*SUMPRODUCT($OL$7:$PC$7,$OL$19:$PC$19)-JH$12*INDEX($OF$1:$OK$19,19,MATCH(JH13,$OF$1:$OK$1,0))+JH9*SUMPRODUCT($OL$7:$PC$7,$OL$10:$PC$10)*SUMPRODUCT($OF$10:$OI$10,$OF$19:$OI$19)+SUMPRODUCT($OL$7:$PC$7,$OL$11:$PC$11)*SUMPRODUCT($OF$11:$OI$11,$OF$19:$OI$19)+SUMPRODUCT($OL$7:$PC$7,$OL$14:$PC$14),"")</f>
        <v/>
      </c>
      <c r="JI19" s="19" t="str">
        <f t="array" ref="JI19">IF(JI7="1",JI416-PRODUCT(JI9,INDEX($OL$1:$PC$19,19,MATCH(JI$2&amp;JI$6,INDEX($OL$1:$PC$19,2,)&amp;INDEX($OL$1:$PC$19,6,),0)))+JI9*SUMPRODUCT($OL$7:$PC$7,$OL$19:$PC$19)-JI$12*INDEX($OF$1:$OK$19,19,MATCH(JI13,$OF$1:$OK$1,0))+JI9*SUMPRODUCT($OL$7:$PC$7,$OL$10:$PC$10)*SUMPRODUCT($OF$10:$OI$10,$OF$19:$OI$19)+SUMPRODUCT($OL$7:$PC$7,$OL$11:$PC$11)*SUMPRODUCT($OF$11:$OI$11,$OF$19:$OI$19)+SUMPRODUCT($OL$7:$PC$7,$OL$14:$PC$14),"")</f>
        <v/>
      </c>
      <c r="JJ19" s="19" t="str">
        <f t="array" ref="JJ19">IF(JJ7="1",JJ416-PRODUCT(JJ9,INDEX($OL$1:$PC$19,19,MATCH(JJ$2&amp;JJ$6,INDEX($OL$1:$PC$19,2,)&amp;INDEX($OL$1:$PC$19,6,),0)))+JJ9*SUMPRODUCT($OL$7:$PC$7,$OL$19:$PC$19)-JJ$12*INDEX($OF$1:$OK$19,19,MATCH(JJ13,$OF$1:$OK$1,0))+JJ9*SUMPRODUCT($OL$7:$PC$7,$OL$10:$PC$10)*SUMPRODUCT($OF$10:$OI$10,$OF$19:$OI$19)+SUMPRODUCT($OL$7:$PC$7,$OL$11:$PC$11)*SUMPRODUCT($OF$11:$OI$11,$OF$19:$OI$19)+SUMPRODUCT($OL$7:$PC$7,$OL$14:$PC$14),"")</f>
        <v/>
      </c>
      <c r="JK19" s="19" t="str">
        <f t="array" ref="JK19">IF(JK7="1",JK416-PRODUCT(JK9,INDEX($OL$1:$PC$19,19,MATCH(JK$2&amp;JK$6,INDEX($OL$1:$PC$19,2,)&amp;INDEX($OL$1:$PC$19,6,),0)))+JK9*SUMPRODUCT($OL$7:$PC$7,$OL$19:$PC$19)-JK$12*INDEX($OF$1:$OK$19,19,MATCH(JK13,$OF$1:$OK$1,0))+JK9*SUMPRODUCT($OL$7:$PC$7,$OL$10:$PC$10)*SUMPRODUCT($OF$10:$OI$10,$OF$19:$OI$19)+SUMPRODUCT($OL$7:$PC$7,$OL$11:$PC$11)*SUMPRODUCT($OF$11:$OI$11,$OF$19:$OI$19)+SUMPRODUCT($OL$7:$PC$7,$OL$14:$PC$14),"")</f>
        <v/>
      </c>
      <c r="JL19" s="19" t="str">
        <f t="array" ref="JL19">IF(JL7="1",JL416-PRODUCT(JL9,INDEX($OL$1:$PC$19,19,MATCH(JL$2&amp;JL$6,INDEX($OL$1:$PC$19,2,)&amp;INDEX($OL$1:$PC$19,6,),0)))+JL9*SUMPRODUCT($OL$7:$PC$7,$OL$19:$PC$19)-JL$12*INDEX($OF$1:$OK$19,19,MATCH(JL13,$OF$1:$OK$1,0))+JL9*SUMPRODUCT($OL$7:$PC$7,$OL$10:$PC$10)*SUMPRODUCT($OF$10:$OI$10,$OF$19:$OI$19)+SUMPRODUCT($OL$7:$PC$7,$OL$11:$PC$11)*SUMPRODUCT($OF$11:$OI$11,$OF$19:$OI$19)+SUMPRODUCT($OL$7:$PC$7,$OL$14:$PC$14),"")</f>
        <v/>
      </c>
      <c r="JM19" s="19" t="str">
        <f t="array" ref="JM19">IF(JM7="1",JM416-PRODUCT(JM9,INDEX($OL$1:$PC$19,19,MATCH(JM$2&amp;JM$6,INDEX($OL$1:$PC$19,2,)&amp;INDEX($OL$1:$PC$19,6,),0)))+JM9*SUMPRODUCT($OL$7:$PC$7,$OL$19:$PC$19)-JM$12*INDEX($OF$1:$OK$19,19,MATCH(JM13,$OF$1:$OK$1,0))+JM9*SUMPRODUCT($OL$7:$PC$7,$OL$10:$PC$10)*SUMPRODUCT($OF$10:$OI$10,$OF$19:$OI$19)+SUMPRODUCT($OL$7:$PC$7,$OL$11:$PC$11)*SUMPRODUCT($OF$11:$OI$11,$OF$19:$OI$19)+SUMPRODUCT($OL$7:$PC$7,$OL$14:$PC$14),"")</f>
        <v/>
      </c>
      <c r="JN19" s="19" t="str">
        <f t="array" ref="JN19">IF(JN7="1",JN416-PRODUCT(JN9,INDEX($OL$1:$PC$19,19,MATCH(JN$2&amp;JN$6,INDEX($OL$1:$PC$19,2,)&amp;INDEX($OL$1:$PC$19,6,),0)))+JN9*SUMPRODUCT($OL$7:$PC$7,$OL$19:$PC$19)-JN$12*INDEX($OF$1:$OK$19,19,MATCH(JN13,$OF$1:$OK$1,0))+JN9*SUMPRODUCT($OL$7:$PC$7,$OL$10:$PC$10)*SUMPRODUCT($OF$10:$OI$10,$OF$19:$OI$19)+SUMPRODUCT($OL$7:$PC$7,$OL$11:$PC$11)*SUMPRODUCT($OF$11:$OI$11,$OF$19:$OI$19)+SUMPRODUCT($OL$7:$PC$7,$OL$14:$PC$14),"")</f>
        <v/>
      </c>
      <c r="JO19" s="19" t="str">
        <f t="array" ref="JO19">IF(JO7="1",JO416-PRODUCT(JO9,INDEX($OL$1:$PC$19,19,MATCH(JO$2&amp;JO$6,INDEX($OL$1:$PC$19,2,)&amp;INDEX($OL$1:$PC$19,6,),0)))+JO9*SUMPRODUCT($OL$7:$PC$7,$OL$19:$PC$19)-JO$12*INDEX($OF$1:$OK$19,19,MATCH(JO13,$OF$1:$OK$1,0))+JO9*SUMPRODUCT($OL$7:$PC$7,$OL$10:$PC$10)*SUMPRODUCT($OF$10:$OI$10,$OF$19:$OI$19)+SUMPRODUCT($OL$7:$PC$7,$OL$11:$PC$11)*SUMPRODUCT($OF$11:$OI$11,$OF$19:$OI$19)+SUMPRODUCT($OL$7:$PC$7,$OL$14:$PC$14),"")</f>
        <v/>
      </c>
      <c r="JP19" s="19" t="str">
        <f t="array" ref="JP19">IF(JP7="1",JP416-PRODUCT(JP9,INDEX($OL$1:$PC$19,19,MATCH(JP$2&amp;JP$6,INDEX($OL$1:$PC$19,2,)&amp;INDEX($OL$1:$PC$19,6,),0)))+JP9*SUMPRODUCT($OL$7:$PC$7,$OL$19:$PC$19)-JP$12*INDEX($OF$1:$OK$19,19,MATCH(JP13,$OF$1:$OK$1,0))+JP9*SUMPRODUCT($OL$7:$PC$7,$OL$10:$PC$10)*SUMPRODUCT($OF$10:$OI$10,$OF$19:$OI$19)+SUMPRODUCT($OL$7:$PC$7,$OL$11:$PC$11)*SUMPRODUCT($OF$11:$OI$11,$OF$19:$OI$19)+SUMPRODUCT($OL$7:$PC$7,$OL$14:$PC$14),"")</f>
        <v/>
      </c>
      <c r="JQ19" s="19" t="str">
        <f t="array" ref="JQ19">IF(JQ7="1",JQ416-PRODUCT(JQ9,INDEX($OL$1:$PC$19,19,MATCH(JQ$2&amp;JQ$6,INDEX($OL$1:$PC$19,2,)&amp;INDEX($OL$1:$PC$19,6,),0)))+JQ9*SUMPRODUCT($OL$7:$PC$7,$OL$19:$PC$19)-JQ$12*INDEX($OF$1:$OK$19,19,MATCH(JQ13,$OF$1:$OK$1,0))+JQ9*SUMPRODUCT($OL$7:$PC$7,$OL$10:$PC$10)*SUMPRODUCT($OF$10:$OI$10,$OF$19:$OI$19)+SUMPRODUCT($OL$7:$PC$7,$OL$11:$PC$11)*SUMPRODUCT($OF$11:$OI$11,$OF$19:$OI$19)+SUMPRODUCT($OL$7:$PC$7,$OL$14:$PC$14),"")</f>
        <v/>
      </c>
      <c r="JR19" s="19" t="str">
        <f t="array" ref="JR19">IF(JR7="1",JR416-PRODUCT(JR9,INDEX($OL$1:$PC$19,19,MATCH(JR$2&amp;JR$6,INDEX($OL$1:$PC$19,2,)&amp;INDEX($OL$1:$PC$19,6,),0)))+JR9*SUMPRODUCT($OL$7:$PC$7,$OL$19:$PC$19)-JR$12*INDEX($OF$1:$OK$19,19,MATCH(JR13,$OF$1:$OK$1,0))+JR9*SUMPRODUCT($OL$7:$PC$7,$OL$10:$PC$10)*SUMPRODUCT($OF$10:$OI$10,$OF$19:$OI$19)+SUMPRODUCT($OL$7:$PC$7,$OL$11:$PC$11)*SUMPRODUCT($OF$11:$OI$11,$OF$19:$OI$19)+SUMPRODUCT($OL$7:$PC$7,$OL$14:$PC$14),"")</f>
        <v/>
      </c>
      <c r="JS19" s="19" t="str">
        <f t="array" ref="JS19">IF(JS7="1",JS416-PRODUCT(JS9,INDEX($OL$1:$PC$19,19,MATCH(JS$2&amp;JS$6,INDEX($OL$1:$PC$19,2,)&amp;INDEX($OL$1:$PC$19,6,),0)))+JS9*SUMPRODUCT($OL$7:$PC$7,$OL$19:$PC$19)-JS$12*INDEX($OF$1:$OK$19,19,MATCH(JS13,$OF$1:$OK$1,0))+JS9*SUMPRODUCT($OL$7:$PC$7,$OL$10:$PC$10)*SUMPRODUCT($OF$10:$OI$10,$OF$19:$OI$19)+SUMPRODUCT($OL$7:$PC$7,$OL$11:$PC$11)*SUMPRODUCT($OF$11:$OI$11,$OF$19:$OI$19)+SUMPRODUCT($OL$7:$PC$7,$OL$14:$PC$14),"")</f>
        <v/>
      </c>
      <c r="JT19" s="19" t="str">
        <f t="array" ref="JT19">IF(JT7="1",JT416-PRODUCT(JT9,INDEX($OL$1:$PC$19,19,MATCH(JT$2&amp;JT$6,INDEX($OL$1:$PC$19,2,)&amp;INDEX($OL$1:$PC$19,6,),0)))+JT9*SUMPRODUCT($OL$7:$PC$7,$OL$19:$PC$19)-JT$12*INDEX($OF$1:$OK$19,19,MATCH(JT13,$OF$1:$OK$1,0))+JT9*SUMPRODUCT($OL$7:$PC$7,$OL$10:$PC$10)*SUMPRODUCT($OF$10:$OI$10,$OF$19:$OI$19)+SUMPRODUCT($OL$7:$PC$7,$OL$11:$PC$11)*SUMPRODUCT($OF$11:$OI$11,$OF$19:$OI$19)+SUMPRODUCT($OL$7:$PC$7,$OL$14:$PC$14),"")</f>
        <v/>
      </c>
      <c r="JU19" s="19" t="str">
        <f t="array" ref="JU19">IF(JU7="1",JU416-PRODUCT(JU9,INDEX($OL$1:$PC$19,19,MATCH(JU$2&amp;JU$6,INDEX($OL$1:$PC$19,2,)&amp;INDEX($OL$1:$PC$19,6,),0)))+JU9*SUMPRODUCT($OL$7:$PC$7,$OL$19:$PC$19)-JU$12*INDEX($OF$1:$OK$19,19,MATCH(JU13,$OF$1:$OK$1,0))+JU9*SUMPRODUCT($OL$7:$PC$7,$OL$10:$PC$10)*SUMPRODUCT($OF$10:$OI$10,$OF$19:$OI$19)+SUMPRODUCT($OL$7:$PC$7,$OL$11:$PC$11)*SUMPRODUCT($OF$11:$OI$11,$OF$19:$OI$19)+SUMPRODUCT($OL$7:$PC$7,$OL$14:$PC$14),"")</f>
        <v/>
      </c>
      <c r="JV19" s="19" t="str">
        <f t="array" ref="JV19">IF(JV7="1",JV416-PRODUCT(JV9,INDEX($OL$1:$PC$19,19,MATCH(JV$2&amp;JV$6,INDEX($OL$1:$PC$19,2,)&amp;INDEX($OL$1:$PC$19,6,),0)))+JV9*SUMPRODUCT($OL$7:$PC$7,$OL$19:$PC$19)-JV$12*INDEX($OF$1:$OK$19,19,MATCH(JV13,$OF$1:$OK$1,0))+JV9*SUMPRODUCT($OL$7:$PC$7,$OL$10:$PC$10)*SUMPRODUCT($OF$10:$OI$10,$OF$19:$OI$19)+SUMPRODUCT($OL$7:$PC$7,$OL$11:$PC$11)*SUMPRODUCT($OF$11:$OI$11,$OF$19:$OI$19)+SUMPRODUCT($OL$7:$PC$7,$OL$14:$PC$14),"")</f>
        <v/>
      </c>
      <c r="JW19" s="19" t="str">
        <f t="array" ref="JW19">IF(JW7="1",JW416-PRODUCT(JW9,INDEX($OL$1:$PC$19,19,MATCH(JW$2&amp;JW$6,INDEX($OL$1:$PC$19,2,)&amp;INDEX($OL$1:$PC$19,6,),0)))+JW9*SUMPRODUCT($OL$7:$PC$7,$OL$19:$PC$19)-JW$12*INDEX($OF$1:$OK$19,19,MATCH(JW13,$OF$1:$OK$1,0))+JW9*SUMPRODUCT($OL$7:$PC$7,$OL$10:$PC$10)*SUMPRODUCT($OF$10:$OI$10,$OF$19:$OI$19)+SUMPRODUCT($OL$7:$PC$7,$OL$11:$PC$11)*SUMPRODUCT($OF$11:$OI$11,$OF$19:$OI$19)+SUMPRODUCT($OL$7:$PC$7,$OL$14:$PC$14),"")</f>
        <v/>
      </c>
      <c r="JX19" s="19" t="str">
        <f t="array" ref="JX19">IF(JX7="1",JX416-PRODUCT(JX9,INDEX($OL$1:$PC$19,19,MATCH(JX$2&amp;JX$6,INDEX($OL$1:$PC$19,2,)&amp;INDEX($OL$1:$PC$19,6,),0)))+JX9*SUMPRODUCT($OL$7:$PC$7,$OL$19:$PC$19)-JX$12*INDEX($OF$1:$OK$19,19,MATCH(JX13,$OF$1:$OK$1,0))+JX9*SUMPRODUCT($OL$7:$PC$7,$OL$10:$PC$10)*SUMPRODUCT($OF$10:$OI$10,$OF$19:$OI$19)+SUMPRODUCT($OL$7:$PC$7,$OL$11:$PC$11)*SUMPRODUCT($OF$11:$OI$11,$OF$19:$OI$19)+SUMPRODUCT($OL$7:$PC$7,$OL$14:$PC$14),"")</f>
        <v/>
      </c>
      <c r="JY19" s="19" t="str">
        <f t="array" ref="JY19">IF(JY7="1",JY416-PRODUCT(JY9,INDEX($OL$1:$PC$19,19,MATCH(JY$2&amp;JY$6,INDEX($OL$1:$PC$19,2,)&amp;INDEX($OL$1:$PC$19,6,),0)))+JY9*SUMPRODUCT($OL$7:$PC$7,$OL$19:$PC$19)-JY$12*INDEX($OF$1:$OK$19,19,MATCH(JY13,$OF$1:$OK$1,0))+JY9*SUMPRODUCT($OL$7:$PC$7,$OL$10:$PC$10)*SUMPRODUCT($OF$10:$OI$10,$OF$19:$OI$19)+SUMPRODUCT($OL$7:$PC$7,$OL$11:$PC$11)*SUMPRODUCT($OF$11:$OI$11,$OF$19:$OI$19)+SUMPRODUCT($OL$7:$PC$7,$OL$14:$PC$14),"")</f>
        <v/>
      </c>
      <c r="JZ19" s="19" t="str">
        <f t="array" ref="JZ19">IF(JZ7="1",JZ416-PRODUCT(JZ9,INDEX($OL$1:$PC$19,19,MATCH(JZ$2&amp;JZ$6,INDEX($OL$1:$PC$19,2,)&amp;INDEX($OL$1:$PC$19,6,),0)))+JZ9*SUMPRODUCT($OL$7:$PC$7,$OL$19:$PC$19)-JZ$12*INDEX($OF$1:$OK$19,19,MATCH(JZ13,$OF$1:$OK$1,0))+JZ9*SUMPRODUCT($OL$7:$PC$7,$OL$10:$PC$10)*SUMPRODUCT($OF$10:$OI$10,$OF$19:$OI$19)+SUMPRODUCT($OL$7:$PC$7,$OL$11:$PC$11)*SUMPRODUCT($OF$11:$OI$11,$OF$19:$OI$19)+SUMPRODUCT($OL$7:$PC$7,$OL$14:$PC$14),"")</f>
        <v/>
      </c>
      <c r="KA19" s="19" t="str">
        <f t="array" ref="KA19">IF(KA7="1",KA416-PRODUCT(KA9,INDEX($OL$1:$PC$19,19,MATCH(KA$2&amp;KA$6,INDEX($OL$1:$PC$19,2,)&amp;INDEX($OL$1:$PC$19,6,),0)))+KA9*SUMPRODUCT($OL$7:$PC$7,$OL$19:$PC$19)-KA$12*INDEX($OF$1:$OK$19,19,MATCH(KA13,$OF$1:$OK$1,0))+KA9*SUMPRODUCT($OL$7:$PC$7,$OL$10:$PC$10)*SUMPRODUCT($OF$10:$OI$10,$OF$19:$OI$19)+SUMPRODUCT($OL$7:$PC$7,$OL$11:$PC$11)*SUMPRODUCT($OF$11:$OI$11,$OF$19:$OI$19)+SUMPRODUCT($OL$7:$PC$7,$OL$14:$PC$14),"")</f>
        <v/>
      </c>
      <c r="KB19" s="19" t="str">
        <f t="array" ref="KB19">IF(KB7="1",KB416-PRODUCT(KB9,INDEX($OL$1:$PC$19,19,MATCH(KB$2&amp;KB$6,INDEX($OL$1:$PC$19,2,)&amp;INDEX($OL$1:$PC$19,6,),0)))+KB9*SUMPRODUCT($OL$7:$PC$7,$OL$19:$PC$19)-KB$12*INDEX($OF$1:$OK$19,19,MATCH(KB13,$OF$1:$OK$1,0))+KB9*SUMPRODUCT($OL$7:$PC$7,$OL$10:$PC$10)*SUMPRODUCT($OF$10:$OI$10,$OF$19:$OI$19)+SUMPRODUCT($OL$7:$PC$7,$OL$11:$PC$11)*SUMPRODUCT($OF$11:$OI$11,$OF$19:$OI$19)+SUMPRODUCT($OL$7:$PC$7,$OL$14:$PC$14),"")</f>
        <v/>
      </c>
      <c r="KC19" s="19" t="str">
        <f t="array" ref="KC19">IF(KC7="1",KC416-PRODUCT(KC9,INDEX($OL$1:$PC$19,19,MATCH(KC$2&amp;KC$6,INDEX($OL$1:$PC$19,2,)&amp;INDEX($OL$1:$PC$19,6,),0)))+KC9*SUMPRODUCT($OL$7:$PC$7,$OL$19:$PC$19)-KC$12*INDEX($OF$1:$OK$19,19,MATCH(KC13,$OF$1:$OK$1,0))+KC9*SUMPRODUCT($OL$7:$PC$7,$OL$10:$PC$10)*SUMPRODUCT($OF$10:$OI$10,$OF$19:$OI$19)+SUMPRODUCT($OL$7:$PC$7,$OL$11:$PC$11)*SUMPRODUCT($OF$11:$OI$11,$OF$19:$OI$19)+SUMPRODUCT($OL$7:$PC$7,$OL$14:$PC$14),"")</f>
        <v/>
      </c>
      <c r="KD19" s="19" t="str">
        <f t="array" ref="KD19">IF(KD7="1",KD416-PRODUCT(KD9,INDEX($OL$1:$PC$19,19,MATCH(KD$2&amp;KD$6,INDEX($OL$1:$PC$19,2,)&amp;INDEX($OL$1:$PC$19,6,),0)))+KD9*SUMPRODUCT($OL$7:$PC$7,$OL$19:$PC$19)-KD$12*INDEX($OF$1:$OK$19,19,MATCH(KD13,$OF$1:$OK$1,0))+KD9*SUMPRODUCT($OL$7:$PC$7,$OL$10:$PC$10)*SUMPRODUCT($OF$10:$OI$10,$OF$19:$OI$19)+SUMPRODUCT($OL$7:$PC$7,$OL$11:$PC$11)*SUMPRODUCT($OF$11:$OI$11,$OF$19:$OI$19)+SUMPRODUCT($OL$7:$PC$7,$OL$14:$PC$14),"")</f>
        <v/>
      </c>
      <c r="KE19" s="19" t="str">
        <f t="array" ref="KE19">IF(KE7="1",KE416-PRODUCT(KE9,INDEX($OL$1:$PC$19,19,MATCH(KE$2&amp;KE$6,INDEX($OL$1:$PC$19,2,)&amp;INDEX($OL$1:$PC$19,6,),0)))+KE9*SUMPRODUCT($OL$7:$PC$7,$OL$19:$PC$19)-KE$12*INDEX($OF$1:$OK$19,19,MATCH(KE13,$OF$1:$OK$1,0))+KE9*SUMPRODUCT($OL$7:$PC$7,$OL$10:$PC$10)*SUMPRODUCT($OF$10:$OI$10,$OF$19:$OI$19)+SUMPRODUCT($OL$7:$PC$7,$OL$11:$PC$11)*SUMPRODUCT($OF$11:$OI$11,$OF$19:$OI$19)+SUMPRODUCT($OL$7:$PC$7,$OL$14:$PC$14),"")</f>
        <v/>
      </c>
      <c r="KF19" s="19" t="str">
        <f t="array" ref="KF19">IF(KF7="1",KF416-PRODUCT(KF9,INDEX($OL$1:$PC$19,19,MATCH(KF$2&amp;KF$6,INDEX($OL$1:$PC$19,2,)&amp;INDEX($OL$1:$PC$19,6,),0)))+KF9*SUMPRODUCT($OL$7:$PC$7,$OL$19:$PC$19)-KF$12*INDEX($OF$1:$OK$19,19,MATCH(KF13,$OF$1:$OK$1,0))+KF9*SUMPRODUCT($OL$7:$PC$7,$OL$10:$PC$10)*SUMPRODUCT($OF$10:$OI$10,$OF$19:$OI$19)+SUMPRODUCT($OL$7:$PC$7,$OL$11:$PC$11)*SUMPRODUCT($OF$11:$OI$11,$OF$19:$OI$19)+SUMPRODUCT($OL$7:$PC$7,$OL$14:$PC$14),"")</f>
        <v/>
      </c>
      <c r="KG19" s="19" t="str">
        <f t="array" ref="KG19">IF(KG7="1",KG416-PRODUCT(KG9,INDEX($OL$1:$PC$19,19,MATCH(KG$2&amp;KG$6,INDEX($OL$1:$PC$19,2,)&amp;INDEX($OL$1:$PC$19,6,),0)))+KG9*SUMPRODUCT($OL$7:$PC$7,$OL$19:$PC$19)-KG$12*INDEX($OF$1:$OK$19,19,MATCH(KG13,$OF$1:$OK$1,0))+KG9*SUMPRODUCT($OL$7:$PC$7,$OL$10:$PC$10)*SUMPRODUCT($OF$10:$OI$10,$OF$19:$OI$19)+SUMPRODUCT($OL$7:$PC$7,$OL$11:$PC$11)*SUMPRODUCT($OF$11:$OI$11,$OF$19:$OI$19)+SUMPRODUCT($OL$7:$PC$7,$OL$14:$PC$14),"")</f>
        <v/>
      </c>
      <c r="KH19" s="19" t="str">
        <f t="array" ref="KH19">IF(KH7="1",KH416-PRODUCT(KH9,INDEX($OL$1:$PC$19,19,MATCH(KH$2&amp;KH$6,INDEX($OL$1:$PC$19,2,)&amp;INDEX($OL$1:$PC$19,6,),0)))+KH9*SUMPRODUCT($OL$7:$PC$7,$OL$19:$PC$19)-KH$12*INDEX($OF$1:$OK$19,19,MATCH(KH13,$OF$1:$OK$1,0))+KH9*SUMPRODUCT($OL$7:$PC$7,$OL$10:$PC$10)*SUMPRODUCT($OF$10:$OI$10,$OF$19:$OI$19)+SUMPRODUCT($OL$7:$PC$7,$OL$11:$PC$11)*SUMPRODUCT($OF$11:$OI$11,$OF$19:$OI$19)+SUMPRODUCT($OL$7:$PC$7,$OL$14:$PC$14),"")</f>
        <v/>
      </c>
      <c r="KI19" s="19" t="str">
        <f t="array" ref="KI19">IF(KI7="1",KI416-PRODUCT(KI9,INDEX($OL$1:$PC$19,19,MATCH(KI$2&amp;KI$6,INDEX($OL$1:$PC$19,2,)&amp;INDEX($OL$1:$PC$19,6,),0)))+KI9*SUMPRODUCT($OL$7:$PC$7,$OL$19:$PC$19)-KI$12*INDEX($OF$1:$OK$19,19,MATCH(KI13,$OF$1:$OK$1,0))+KI9*SUMPRODUCT($OL$7:$PC$7,$OL$10:$PC$10)*SUMPRODUCT($OF$10:$OI$10,$OF$19:$OI$19)+SUMPRODUCT($OL$7:$PC$7,$OL$11:$PC$11)*SUMPRODUCT($OF$11:$OI$11,$OF$19:$OI$19)+SUMPRODUCT($OL$7:$PC$7,$OL$14:$PC$14),"")</f>
        <v/>
      </c>
      <c r="KJ19" s="19" t="str">
        <f t="array" ref="KJ19">IF(KJ7="1",KJ416-PRODUCT(KJ9,INDEX($OL$1:$PC$19,19,MATCH(KJ$2&amp;KJ$6,INDEX($OL$1:$PC$19,2,)&amp;INDEX($OL$1:$PC$19,6,),0)))+KJ9*SUMPRODUCT($OL$7:$PC$7,$OL$19:$PC$19)-KJ$12*INDEX($OF$1:$OK$19,19,MATCH(KJ13,$OF$1:$OK$1,0))+KJ9*SUMPRODUCT($OL$7:$PC$7,$OL$10:$PC$10)*SUMPRODUCT($OF$10:$OI$10,$OF$19:$OI$19)+SUMPRODUCT($OL$7:$PC$7,$OL$11:$PC$11)*SUMPRODUCT($OF$11:$OI$11,$OF$19:$OI$19)+SUMPRODUCT($OL$7:$PC$7,$OL$14:$PC$14),"")</f>
        <v/>
      </c>
      <c r="KK19" s="19" t="str">
        <f t="array" ref="KK19">IF(KK7="1",KK416-PRODUCT(KK9,INDEX($OL$1:$PC$19,19,MATCH(KK$2&amp;KK$6,INDEX($OL$1:$PC$19,2,)&amp;INDEX($OL$1:$PC$19,6,),0)))+KK9*SUMPRODUCT($OL$7:$PC$7,$OL$19:$PC$19)-KK$12*INDEX($OF$1:$OK$19,19,MATCH(KK13,$OF$1:$OK$1,0))+KK9*SUMPRODUCT($OL$7:$PC$7,$OL$10:$PC$10)*SUMPRODUCT($OF$10:$OI$10,$OF$19:$OI$19)+SUMPRODUCT($OL$7:$PC$7,$OL$11:$PC$11)*SUMPRODUCT($OF$11:$OI$11,$OF$19:$OI$19)+SUMPRODUCT($OL$7:$PC$7,$OL$14:$PC$14),"")</f>
        <v/>
      </c>
      <c r="KL19" s="19" t="str">
        <f t="array" ref="KL19">IF(KL7="1",KL416-PRODUCT(KL9,INDEX($OL$1:$PC$19,19,MATCH(KL$2&amp;KL$6,INDEX($OL$1:$PC$19,2,)&amp;INDEX($OL$1:$PC$19,6,),0)))+KL9*SUMPRODUCT($OL$7:$PC$7,$OL$19:$PC$19)-KL$12*INDEX($OF$1:$OK$19,19,MATCH(KL13,$OF$1:$OK$1,0))+KL9*SUMPRODUCT($OL$7:$PC$7,$OL$10:$PC$10)*SUMPRODUCT($OF$10:$OI$10,$OF$19:$OI$19)+SUMPRODUCT($OL$7:$PC$7,$OL$11:$PC$11)*SUMPRODUCT($OF$11:$OI$11,$OF$19:$OI$19)+SUMPRODUCT($OL$7:$PC$7,$OL$14:$PC$14),"")</f>
        <v/>
      </c>
      <c r="KM19" s="19" t="str">
        <f t="array" ref="KM19">IF(KM7="1",KM416-PRODUCT(KM9,INDEX($OL$1:$PC$19,19,MATCH(KM$2&amp;KM$6,INDEX($OL$1:$PC$19,2,)&amp;INDEX($OL$1:$PC$19,6,),0)))+KM9*SUMPRODUCT($OL$7:$PC$7,$OL$19:$PC$19)-KM$12*INDEX($OF$1:$OK$19,19,MATCH(KM13,$OF$1:$OK$1,0))+KM9*SUMPRODUCT($OL$7:$PC$7,$OL$10:$PC$10)*SUMPRODUCT($OF$10:$OI$10,$OF$19:$OI$19)+SUMPRODUCT($OL$7:$PC$7,$OL$11:$PC$11)*SUMPRODUCT($OF$11:$OI$11,$OF$19:$OI$19)+SUMPRODUCT($OL$7:$PC$7,$OL$14:$PC$14),"")</f>
        <v/>
      </c>
      <c r="KN19" s="19" t="str">
        <f t="array" ref="KN19">IF(KN7="1",KN416-PRODUCT(KN9,INDEX($OL$1:$PC$19,19,MATCH(KN$2&amp;KN$6,INDEX($OL$1:$PC$19,2,)&amp;INDEX($OL$1:$PC$19,6,),0)))+KN9*SUMPRODUCT($OL$7:$PC$7,$OL$19:$PC$19)-KN$12*INDEX($OF$1:$OK$19,19,MATCH(KN13,$OF$1:$OK$1,0))+KN9*SUMPRODUCT($OL$7:$PC$7,$OL$10:$PC$10)*SUMPRODUCT($OF$10:$OI$10,$OF$19:$OI$19)+SUMPRODUCT($OL$7:$PC$7,$OL$11:$PC$11)*SUMPRODUCT($OF$11:$OI$11,$OF$19:$OI$19)+SUMPRODUCT($OL$7:$PC$7,$OL$14:$PC$14),"")</f>
        <v/>
      </c>
      <c r="KO19" s="19" t="str">
        <f t="array" ref="KO19">IF(KO7="1",KO416-PRODUCT(KO9,INDEX($OL$1:$PC$19,19,MATCH(KO$2&amp;KO$6,INDEX($OL$1:$PC$19,2,)&amp;INDEX($OL$1:$PC$19,6,),0)))+KO9*SUMPRODUCT($OL$7:$PC$7,$OL$19:$PC$19)-KO$12*INDEX($OF$1:$OK$19,19,MATCH(KO13,$OF$1:$OK$1,0))+KO9*SUMPRODUCT($OL$7:$PC$7,$OL$10:$PC$10)*SUMPRODUCT($OF$10:$OI$10,$OF$19:$OI$19)+SUMPRODUCT($OL$7:$PC$7,$OL$11:$PC$11)*SUMPRODUCT($OF$11:$OI$11,$OF$19:$OI$19)+SUMPRODUCT($OL$7:$PC$7,$OL$14:$PC$14),"")</f>
        <v/>
      </c>
      <c r="KP19" s="19" t="str">
        <f t="array" ref="KP19">IF(KP7="1",KP416-PRODUCT(KP9,INDEX($OL$1:$PC$19,19,MATCH(KP$2&amp;KP$6,INDEX($OL$1:$PC$19,2,)&amp;INDEX($OL$1:$PC$19,6,),0)))+KP9*SUMPRODUCT($OL$7:$PC$7,$OL$19:$PC$19)-KP$12*INDEX($OF$1:$OK$19,19,MATCH(KP13,$OF$1:$OK$1,0))+KP9*SUMPRODUCT($OL$7:$PC$7,$OL$10:$PC$10)*SUMPRODUCT($OF$10:$OI$10,$OF$19:$OI$19)+SUMPRODUCT($OL$7:$PC$7,$OL$11:$PC$11)*SUMPRODUCT($OF$11:$OI$11,$OF$19:$OI$19)+SUMPRODUCT($OL$7:$PC$7,$OL$14:$PC$14),"")</f>
        <v/>
      </c>
      <c r="KQ19" s="19" t="str">
        <f t="array" ref="KQ19">IF(KQ7="1",KQ416-PRODUCT(KQ9,INDEX($OL$1:$PC$19,19,MATCH(KQ$2&amp;KQ$6,INDEX($OL$1:$PC$19,2,)&amp;INDEX($OL$1:$PC$19,6,),0)))+KQ9*SUMPRODUCT($OL$7:$PC$7,$OL$19:$PC$19)-KQ$12*INDEX($OF$1:$OK$19,19,MATCH(KQ13,$OF$1:$OK$1,0))+KQ9*SUMPRODUCT($OL$7:$PC$7,$OL$10:$PC$10)*SUMPRODUCT($OF$10:$OI$10,$OF$19:$OI$19)+SUMPRODUCT($OL$7:$PC$7,$OL$11:$PC$11)*SUMPRODUCT($OF$11:$OI$11,$OF$19:$OI$19)+SUMPRODUCT($OL$7:$PC$7,$OL$14:$PC$14),"")</f>
        <v/>
      </c>
      <c r="KR19" s="19" t="str">
        <f t="array" ref="KR19">IF(KR7="1",KR416-PRODUCT(KR9,INDEX($OL$1:$PC$19,19,MATCH(KR$2&amp;KR$6,INDEX($OL$1:$PC$19,2,)&amp;INDEX($OL$1:$PC$19,6,),0)))+KR9*SUMPRODUCT($OL$7:$PC$7,$OL$19:$PC$19)-KR$12*INDEX($OF$1:$OK$19,19,MATCH(KR13,$OF$1:$OK$1,0))+KR9*SUMPRODUCT($OL$7:$PC$7,$OL$10:$PC$10)*SUMPRODUCT($OF$10:$OI$10,$OF$19:$OI$19)+SUMPRODUCT($OL$7:$PC$7,$OL$11:$PC$11)*SUMPRODUCT($OF$11:$OI$11,$OF$19:$OI$19)+SUMPRODUCT($OL$7:$PC$7,$OL$14:$PC$14),"")</f>
        <v/>
      </c>
      <c r="KS19" s="19" t="str">
        <f t="array" ref="KS19">IF(KS7="1",KS416-PRODUCT(KS9,INDEX($OL$1:$PC$19,19,MATCH(KS$2&amp;KS$6,INDEX($OL$1:$PC$19,2,)&amp;INDEX($OL$1:$PC$19,6,),0)))+KS9*SUMPRODUCT($OL$7:$PC$7,$OL$19:$PC$19)-KS$12*INDEX($OF$1:$OK$19,19,MATCH(KS13,$OF$1:$OK$1,0))+KS9*SUMPRODUCT($OL$7:$PC$7,$OL$10:$PC$10)*SUMPRODUCT($OF$10:$OI$10,$OF$19:$OI$19)+SUMPRODUCT($OL$7:$PC$7,$OL$11:$PC$11)*SUMPRODUCT($OF$11:$OI$11,$OF$19:$OI$19)+SUMPRODUCT($OL$7:$PC$7,$OL$14:$PC$14),"")</f>
        <v/>
      </c>
      <c r="KT19" s="19" t="str">
        <f t="array" ref="KT19">IF(KT7="1",KT416-PRODUCT(KT9,INDEX($OL$1:$PC$19,19,MATCH(KT$2&amp;KT$6,INDEX($OL$1:$PC$19,2,)&amp;INDEX($OL$1:$PC$19,6,),0)))+KT9*SUMPRODUCT($OL$7:$PC$7,$OL$19:$PC$19)-KT$12*INDEX($OF$1:$OK$19,19,MATCH(KT13,$OF$1:$OK$1,0))+KT9*SUMPRODUCT($OL$7:$PC$7,$OL$10:$PC$10)*SUMPRODUCT($OF$10:$OI$10,$OF$19:$OI$19)+SUMPRODUCT($OL$7:$PC$7,$OL$11:$PC$11)*SUMPRODUCT($OF$11:$OI$11,$OF$19:$OI$19)+SUMPRODUCT($OL$7:$PC$7,$OL$14:$PC$14),"")</f>
        <v/>
      </c>
      <c r="KU19" s="19" t="str">
        <f t="array" ref="KU19">IF(KU7="1",KU416-PRODUCT(KU9,INDEX($OL$1:$PC$19,19,MATCH(KU$2&amp;KU$6,INDEX($OL$1:$PC$19,2,)&amp;INDEX($OL$1:$PC$19,6,),0)))+KU9*SUMPRODUCT($OL$7:$PC$7,$OL$19:$PC$19)-KU$12*INDEX($OF$1:$OK$19,19,MATCH(KU13,$OF$1:$OK$1,0))+KU9*SUMPRODUCT($OL$7:$PC$7,$OL$10:$PC$10)*SUMPRODUCT($OF$10:$OI$10,$OF$19:$OI$19)+SUMPRODUCT($OL$7:$PC$7,$OL$11:$PC$11)*SUMPRODUCT($OF$11:$OI$11,$OF$19:$OI$19)+SUMPRODUCT($OL$7:$PC$7,$OL$14:$PC$14),"")</f>
        <v/>
      </c>
      <c r="KV19" s="19" t="str">
        <f t="array" ref="KV19">IF(KV7="1",KV416-PRODUCT(KV9,INDEX($OL$1:$PC$19,19,MATCH(KV$2&amp;KV$6,INDEX($OL$1:$PC$19,2,)&amp;INDEX($OL$1:$PC$19,6,),0)))+KV9*SUMPRODUCT($OL$7:$PC$7,$OL$19:$PC$19)-KV$12*INDEX($OF$1:$OK$19,19,MATCH(KV13,$OF$1:$OK$1,0))+KV9*SUMPRODUCT($OL$7:$PC$7,$OL$10:$PC$10)*SUMPRODUCT($OF$10:$OI$10,$OF$19:$OI$19)+SUMPRODUCT($OL$7:$PC$7,$OL$11:$PC$11)*SUMPRODUCT($OF$11:$OI$11,$OF$19:$OI$19)+SUMPRODUCT($OL$7:$PC$7,$OL$14:$PC$14),"")</f>
        <v/>
      </c>
      <c r="KW19" s="19" t="str">
        <f t="array" ref="KW19">IF(KW7="1",KW416-PRODUCT(KW9,INDEX($OL$1:$PC$19,19,MATCH(KW$2&amp;KW$6,INDEX($OL$1:$PC$19,2,)&amp;INDEX($OL$1:$PC$19,6,),0)))+KW9*SUMPRODUCT($OL$7:$PC$7,$OL$19:$PC$19)-KW$12*INDEX($OF$1:$OK$19,19,MATCH(KW13,$OF$1:$OK$1,0))+KW9*SUMPRODUCT($OL$7:$PC$7,$OL$10:$PC$10)*SUMPRODUCT($OF$10:$OI$10,$OF$19:$OI$19)+SUMPRODUCT($OL$7:$PC$7,$OL$11:$PC$11)*SUMPRODUCT($OF$11:$OI$11,$OF$19:$OI$19)+SUMPRODUCT($OL$7:$PC$7,$OL$14:$PC$14),"")</f>
        <v/>
      </c>
      <c r="KX19" s="19" t="str">
        <f t="array" ref="KX19">IF(KX7="1",KX416-PRODUCT(KX9,INDEX($OL$1:$PC$19,19,MATCH(KX$2&amp;KX$6,INDEX($OL$1:$PC$19,2,)&amp;INDEX($OL$1:$PC$19,6,),0)))+KX9*SUMPRODUCT($OL$7:$PC$7,$OL$19:$PC$19)-KX$12*INDEX($OF$1:$OK$19,19,MATCH(KX13,$OF$1:$OK$1,0))+KX9*SUMPRODUCT($OL$7:$PC$7,$OL$10:$PC$10)*SUMPRODUCT($OF$10:$OI$10,$OF$19:$OI$19)+SUMPRODUCT($OL$7:$PC$7,$OL$11:$PC$11)*SUMPRODUCT($OF$11:$OI$11,$OF$19:$OI$19)+SUMPRODUCT($OL$7:$PC$7,$OL$14:$PC$14),"")</f>
        <v/>
      </c>
      <c r="KY19" s="19" t="str">
        <f t="array" ref="KY19">IF(KY7="1",KY416-PRODUCT(KY9,INDEX($OL$1:$PC$19,19,MATCH(KY$2&amp;KY$6,INDEX($OL$1:$PC$19,2,)&amp;INDEX($OL$1:$PC$19,6,),0)))+KY9*SUMPRODUCT($OL$7:$PC$7,$OL$19:$PC$19)-KY$12*INDEX($OF$1:$OK$19,19,MATCH(KY13,$OF$1:$OK$1,0))+KY9*SUMPRODUCT($OL$7:$PC$7,$OL$10:$PC$10)*SUMPRODUCT($OF$10:$OI$10,$OF$19:$OI$19)+SUMPRODUCT($OL$7:$PC$7,$OL$11:$PC$11)*SUMPRODUCT($OF$11:$OI$11,$OF$19:$OI$19)+SUMPRODUCT($OL$7:$PC$7,$OL$14:$PC$14),"")</f>
        <v/>
      </c>
      <c r="KZ19" s="19" t="str">
        <f t="array" ref="KZ19">IF(KZ7="1",KZ416-PRODUCT(KZ9,INDEX($OL$1:$PC$19,19,MATCH(KZ$2&amp;KZ$6,INDEX($OL$1:$PC$19,2,)&amp;INDEX($OL$1:$PC$19,6,),0)))+KZ9*SUMPRODUCT($OL$7:$PC$7,$OL$19:$PC$19)-KZ$12*INDEX($OF$1:$OK$19,19,MATCH(KZ13,$OF$1:$OK$1,0))+KZ9*SUMPRODUCT($OL$7:$PC$7,$OL$10:$PC$10)*SUMPRODUCT($OF$10:$OI$10,$OF$19:$OI$19)+SUMPRODUCT($OL$7:$PC$7,$OL$11:$PC$11)*SUMPRODUCT($OF$11:$OI$11,$OF$19:$OI$19)+SUMPRODUCT($OL$7:$PC$7,$OL$14:$PC$14),"")</f>
        <v/>
      </c>
      <c r="LA19" s="19" t="str">
        <f t="array" ref="LA19">IF(LA7="1",LA416-PRODUCT(LA9,INDEX($OL$1:$PC$19,19,MATCH(LA$2&amp;LA$6,INDEX($OL$1:$PC$19,2,)&amp;INDEX($OL$1:$PC$19,6,),0)))+LA9*SUMPRODUCT($OL$7:$PC$7,$OL$19:$PC$19)-LA$12*INDEX($OF$1:$OK$19,19,MATCH(LA13,$OF$1:$OK$1,0))+LA9*SUMPRODUCT($OL$7:$PC$7,$OL$10:$PC$10)*SUMPRODUCT($OF$10:$OI$10,$OF$19:$OI$19)+SUMPRODUCT($OL$7:$PC$7,$OL$11:$PC$11)*SUMPRODUCT($OF$11:$OI$11,$OF$19:$OI$19)+SUMPRODUCT($OL$7:$PC$7,$OL$14:$PC$14),"")</f>
        <v/>
      </c>
      <c r="LB19" s="19" t="str">
        <f t="array" ref="LB19">IF(LB7="1",LB416-PRODUCT(LB9,INDEX($OL$1:$PC$19,19,MATCH(LB$2&amp;LB$6,INDEX($OL$1:$PC$19,2,)&amp;INDEX($OL$1:$PC$19,6,),0)))+LB9*SUMPRODUCT($OL$7:$PC$7,$OL$19:$PC$19)-LB$12*INDEX($OF$1:$OK$19,19,MATCH(LB13,$OF$1:$OK$1,0))+LB9*SUMPRODUCT($OL$7:$PC$7,$OL$10:$PC$10)*SUMPRODUCT($OF$10:$OI$10,$OF$19:$OI$19)+SUMPRODUCT($OL$7:$PC$7,$OL$11:$PC$11)*SUMPRODUCT($OF$11:$OI$11,$OF$19:$OI$19)+SUMPRODUCT($OL$7:$PC$7,$OL$14:$PC$14),"")</f>
        <v/>
      </c>
      <c r="LC19" s="19" t="str">
        <f t="array" ref="LC19">IF(LC7="1",LC416-PRODUCT(LC9,INDEX($OL$1:$PC$19,19,MATCH(LC$2&amp;LC$6,INDEX($OL$1:$PC$19,2,)&amp;INDEX($OL$1:$PC$19,6,),0)))+LC9*SUMPRODUCT($OL$7:$PC$7,$OL$19:$PC$19)-LC$12*INDEX($OF$1:$OK$19,19,MATCH(LC13,$OF$1:$OK$1,0))+LC9*SUMPRODUCT($OL$7:$PC$7,$OL$10:$PC$10)*SUMPRODUCT($OF$10:$OI$10,$OF$19:$OI$19)+SUMPRODUCT($OL$7:$PC$7,$OL$11:$PC$11)*SUMPRODUCT($OF$11:$OI$11,$OF$19:$OI$19)+SUMPRODUCT($OL$7:$PC$7,$OL$14:$PC$14),"")</f>
        <v/>
      </c>
      <c r="LD19" s="19" t="str">
        <f t="array" ref="LD19">IF(LD7="1",LD416-PRODUCT(LD9,INDEX($OL$1:$PC$19,19,MATCH(LD$2&amp;LD$6,INDEX($OL$1:$PC$19,2,)&amp;INDEX($OL$1:$PC$19,6,),0)))+LD9*SUMPRODUCT($OL$7:$PC$7,$OL$19:$PC$19)-LD$12*INDEX($OF$1:$OK$19,19,MATCH(LD13,$OF$1:$OK$1,0))+LD9*SUMPRODUCT($OL$7:$PC$7,$OL$10:$PC$10)*SUMPRODUCT($OF$10:$OI$10,$OF$19:$OI$19)+SUMPRODUCT($OL$7:$PC$7,$OL$11:$PC$11)*SUMPRODUCT($OF$11:$OI$11,$OF$19:$OI$19)+SUMPRODUCT($OL$7:$PC$7,$OL$14:$PC$14),"")</f>
        <v/>
      </c>
      <c r="LE19" s="19" t="str">
        <f t="array" ref="LE19">IF(LE7="1",LE416-PRODUCT(LE9,INDEX($OL$1:$PC$19,19,MATCH(LE$2&amp;LE$6,INDEX($OL$1:$PC$19,2,)&amp;INDEX($OL$1:$PC$19,6,),0)))+LE9*SUMPRODUCT($OL$7:$PC$7,$OL$19:$PC$19)-LE$12*INDEX($OF$1:$OK$19,19,MATCH(LE13,$OF$1:$OK$1,0))+LE9*SUMPRODUCT($OL$7:$PC$7,$OL$10:$PC$10)*SUMPRODUCT($OF$10:$OI$10,$OF$19:$OI$19)+SUMPRODUCT($OL$7:$PC$7,$OL$11:$PC$11)*SUMPRODUCT($OF$11:$OI$11,$OF$19:$OI$19)+SUMPRODUCT($OL$7:$PC$7,$OL$14:$PC$14),"")</f>
        <v/>
      </c>
      <c r="LF19" s="19" t="str">
        <f t="array" ref="LF19">IF(LF7="1",LF416-PRODUCT(LF9,INDEX($OL$1:$PC$19,19,MATCH(LF$2&amp;LF$6,INDEX($OL$1:$PC$19,2,)&amp;INDEX($OL$1:$PC$19,6,),0)))+LF9*SUMPRODUCT($OL$7:$PC$7,$OL$19:$PC$19)-LF$12*INDEX($OF$1:$OK$19,19,MATCH(LF13,$OF$1:$OK$1,0))+LF9*SUMPRODUCT($OL$7:$PC$7,$OL$10:$PC$10)*SUMPRODUCT($OF$10:$OI$10,$OF$19:$OI$19)+SUMPRODUCT($OL$7:$PC$7,$OL$11:$PC$11)*SUMPRODUCT($OF$11:$OI$11,$OF$19:$OI$19)+SUMPRODUCT($OL$7:$PC$7,$OL$14:$PC$14),"")</f>
        <v/>
      </c>
      <c r="LG19" s="19" t="str">
        <f t="array" ref="LG19">IF(LG7="1",LG416-PRODUCT(LG9,INDEX($OL$1:$PC$19,19,MATCH(LG$2&amp;LG$6,INDEX($OL$1:$PC$19,2,)&amp;INDEX($OL$1:$PC$19,6,),0)))+LG9*SUMPRODUCT($OL$7:$PC$7,$OL$19:$PC$19)-LG$12*INDEX($OF$1:$OK$19,19,MATCH(LG13,$OF$1:$OK$1,0))+LG9*SUMPRODUCT($OL$7:$PC$7,$OL$10:$PC$10)*SUMPRODUCT($OF$10:$OI$10,$OF$19:$OI$19)+SUMPRODUCT($OL$7:$PC$7,$OL$11:$PC$11)*SUMPRODUCT($OF$11:$OI$11,$OF$19:$OI$19)+SUMPRODUCT($OL$7:$PC$7,$OL$14:$PC$14),"")</f>
        <v/>
      </c>
      <c r="LH19" s="19" t="str">
        <f t="array" ref="LH19">IF(LH7="1",LH416-PRODUCT(LH9,INDEX($OL$1:$PC$19,19,MATCH(LH$2&amp;LH$6,INDEX($OL$1:$PC$19,2,)&amp;INDEX($OL$1:$PC$19,6,),0)))+LH9*SUMPRODUCT($OL$7:$PC$7,$OL$19:$PC$19)-LH$12*INDEX($OF$1:$OK$19,19,MATCH(LH13,$OF$1:$OK$1,0))+LH9*SUMPRODUCT($OL$7:$PC$7,$OL$10:$PC$10)*SUMPRODUCT($OF$10:$OI$10,$OF$19:$OI$19)+SUMPRODUCT($OL$7:$PC$7,$OL$11:$PC$11)*SUMPRODUCT($OF$11:$OI$11,$OF$19:$OI$19)+SUMPRODUCT($OL$7:$PC$7,$OL$14:$PC$14),"")</f>
        <v/>
      </c>
      <c r="LI19" s="19">
        <f t="array" ref="LI19">IF(LI7="1",LI416-PRODUCT(LI9,INDEX($OL$1:$PC$19,19,MATCH(LI$2&amp;LI$6,INDEX($OL$1:$PC$19,2,)&amp;INDEX($OL$1:$PC$19,6,),0)))+LI9*SUMPRODUCT($OL$7:$PC$7,$OL$19:$PC$19)-LI$12*INDEX($OF$1:$OK$19,19,MATCH(LI13,$OF$1:$OK$1,0))+LI9*SUMPRODUCT($OL$7:$PC$7,$OL$10:$PC$10)*SUMPRODUCT($OF$10:$OI$10,$OF$19:$OI$19)+SUMPRODUCT($OL$7:$PC$7,$OL$11:$PC$11)*SUMPRODUCT($OF$11:$OI$11,$OF$19:$OI$19)+SUMPRODUCT($OL$7:$PC$7,$OL$14:$PC$14),"")</f>
        <v>709062.16519507999</v>
      </c>
      <c r="LJ19" s="19" t="str">
        <f t="array" ref="LJ19">IF(LJ7="1",LJ416-PRODUCT(LJ9,INDEX($OL$1:$PC$19,19,MATCH(LJ$2&amp;LJ$6,INDEX($OL$1:$PC$19,2,)&amp;INDEX($OL$1:$PC$19,6,),0)))+LJ9*SUMPRODUCT($OL$7:$PC$7,$OL$19:$PC$19)-LJ$12*INDEX($OF$1:$OK$19,19,MATCH(LJ13,$OF$1:$OK$1,0))+LJ9*SUMPRODUCT($OL$7:$PC$7,$OL$10:$PC$10)*SUMPRODUCT($OF$10:$OI$10,$OF$19:$OI$19)+SUMPRODUCT($OL$7:$PC$7,$OL$11:$PC$11)*SUMPRODUCT($OF$11:$OI$11,$OF$19:$OI$19)+SUMPRODUCT($OL$7:$PC$7,$OL$14:$PC$14),"")</f>
        <v/>
      </c>
      <c r="LK19" s="19" t="str">
        <f t="array" ref="LK19">IF(LK7="1",LK416-PRODUCT(LK9,INDEX($OL$1:$PC$19,19,MATCH(LK$2&amp;LK$6,INDEX($OL$1:$PC$19,2,)&amp;INDEX($OL$1:$PC$19,6,),0)))+LK9*SUMPRODUCT($OL$7:$PC$7,$OL$19:$PC$19)-LK$12*INDEX($OF$1:$OK$19,19,MATCH(LK13,$OF$1:$OK$1,0))+LK9*SUMPRODUCT($OL$7:$PC$7,$OL$10:$PC$10)*SUMPRODUCT($OF$10:$OI$10,$OF$19:$OI$19)+SUMPRODUCT($OL$7:$PC$7,$OL$11:$PC$11)*SUMPRODUCT($OF$11:$OI$11,$OF$19:$OI$19)+SUMPRODUCT($OL$7:$PC$7,$OL$14:$PC$14),"")</f>
        <v/>
      </c>
      <c r="LL19" s="19" t="str">
        <f t="array" ref="LL19">IF(LL7="1",LL416-PRODUCT(LL9,INDEX($OL$1:$PC$19,19,MATCH(LL$2&amp;LL$6,INDEX($OL$1:$PC$19,2,)&amp;INDEX($OL$1:$PC$19,6,),0)))+LL9*SUMPRODUCT($OL$7:$PC$7,$OL$19:$PC$19)-LL$12*INDEX($OF$1:$OK$19,19,MATCH(LL13,$OF$1:$OK$1,0))+LL9*SUMPRODUCT($OL$7:$PC$7,$OL$10:$PC$10)*SUMPRODUCT($OF$10:$OI$10,$OF$19:$OI$19)+SUMPRODUCT($OL$7:$PC$7,$OL$11:$PC$11)*SUMPRODUCT($OF$11:$OI$11,$OF$19:$OI$19)+SUMPRODUCT($OL$7:$PC$7,$OL$14:$PC$14),"")</f>
        <v/>
      </c>
      <c r="LM19" s="19" t="str">
        <f t="array" ref="LM19">IF(LM7="1",LM416-PRODUCT(LM9,INDEX($OL$1:$PC$19,19,MATCH(LM$2&amp;LM$6,INDEX($OL$1:$PC$19,2,)&amp;INDEX($OL$1:$PC$19,6,),0)))+LM9*SUMPRODUCT($OL$7:$PC$7,$OL$19:$PC$19)-LM$12*INDEX($OF$1:$OK$19,19,MATCH(LM13,$OF$1:$OK$1,0))+LM9*SUMPRODUCT($OL$7:$PC$7,$OL$10:$PC$10)*SUMPRODUCT($OF$10:$OI$10,$OF$19:$OI$19)+SUMPRODUCT($OL$7:$PC$7,$OL$11:$PC$11)*SUMPRODUCT($OF$11:$OI$11,$OF$19:$OI$19)+SUMPRODUCT($OL$7:$PC$7,$OL$14:$PC$14),"")</f>
        <v/>
      </c>
      <c r="LN19" s="19" t="str">
        <f t="array" ref="LN19">IF(LN7="1",LN416-PRODUCT(LN9,INDEX($OL$1:$PC$19,19,MATCH(LN$2&amp;LN$6,INDEX($OL$1:$PC$19,2,)&amp;INDEX($OL$1:$PC$19,6,),0)))+LN9*SUMPRODUCT($OL$7:$PC$7,$OL$19:$PC$19)-LN$12*INDEX($OF$1:$OK$19,19,MATCH(LN13,$OF$1:$OK$1,0))+LN9*SUMPRODUCT($OL$7:$PC$7,$OL$10:$PC$10)*SUMPRODUCT($OF$10:$OI$10,$OF$19:$OI$19)+SUMPRODUCT($OL$7:$PC$7,$OL$11:$PC$11)*SUMPRODUCT($OF$11:$OI$11,$OF$19:$OI$19)+SUMPRODUCT($OL$7:$PC$7,$OL$14:$PC$14),"")</f>
        <v/>
      </c>
      <c r="LO19" s="19" t="str">
        <f t="array" ref="LO19">IF(LO7="1",LO416-PRODUCT(LO9,INDEX($OL$1:$PC$19,19,MATCH(LO$2&amp;LO$6,INDEX($OL$1:$PC$19,2,)&amp;INDEX($OL$1:$PC$19,6,),0)))+LO9*SUMPRODUCT($OL$7:$PC$7,$OL$19:$PC$19)-LO$12*INDEX($OF$1:$OK$19,19,MATCH(LO13,$OF$1:$OK$1,0))+LO9*SUMPRODUCT($OL$7:$PC$7,$OL$10:$PC$10)*SUMPRODUCT($OF$10:$OI$10,$OF$19:$OI$19)+SUMPRODUCT($OL$7:$PC$7,$OL$11:$PC$11)*SUMPRODUCT($OF$11:$OI$11,$OF$19:$OI$19)+SUMPRODUCT($OL$7:$PC$7,$OL$14:$PC$14),"")</f>
        <v/>
      </c>
      <c r="LP19" s="19" t="str">
        <f t="array" ref="LP19">IF(LP7="1",LP416-PRODUCT(LP9,INDEX($OL$1:$PC$19,19,MATCH(LP$2&amp;LP$6,INDEX($OL$1:$PC$19,2,)&amp;INDEX($OL$1:$PC$19,6,),0)))+LP9*SUMPRODUCT($OL$7:$PC$7,$OL$19:$PC$19)-LP$12*INDEX($OF$1:$OK$19,19,MATCH(LP13,$OF$1:$OK$1,0))+LP9*SUMPRODUCT($OL$7:$PC$7,$OL$10:$PC$10)*SUMPRODUCT($OF$10:$OI$10,$OF$19:$OI$19)+SUMPRODUCT($OL$7:$PC$7,$OL$11:$PC$11)*SUMPRODUCT($OF$11:$OI$11,$OF$19:$OI$19)+SUMPRODUCT($OL$7:$PC$7,$OL$14:$PC$14),"")</f>
        <v/>
      </c>
      <c r="LQ19" s="19" t="str">
        <f t="array" ref="LQ19">IF(LQ7="1",LQ416-PRODUCT(LQ9,INDEX($OL$1:$PC$19,19,MATCH(LQ$2&amp;LQ$6,INDEX($OL$1:$PC$19,2,)&amp;INDEX($OL$1:$PC$19,6,),0)))+LQ9*SUMPRODUCT($OL$7:$PC$7,$OL$19:$PC$19)-LQ$12*INDEX($OF$1:$OK$19,19,MATCH(LQ13,$OF$1:$OK$1,0))+LQ9*SUMPRODUCT($OL$7:$PC$7,$OL$10:$PC$10)*SUMPRODUCT($OF$10:$OI$10,$OF$19:$OI$19)+SUMPRODUCT($OL$7:$PC$7,$OL$11:$PC$11)*SUMPRODUCT($OF$11:$OI$11,$OF$19:$OI$19)+SUMPRODUCT($OL$7:$PC$7,$OL$14:$PC$14),"")</f>
        <v/>
      </c>
      <c r="LR19" s="19" t="str">
        <f t="array" ref="LR19">IF(LR7="1",LR416-PRODUCT(LR9,INDEX($OL$1:$PC$19,19,MATCH(LR$2&amp;LR$6,INDEX($OL$1:$PC$19,2,)&amp;INDEX($OL$1:$PC$19,6,),0)))+LR9*SUMPRODUCT($OL$7:$PC$7,$OL$19:$PC$19)-LR$12*INDEX($OF$1:$OK$19,19,MATCH(LR13,$OF$1:$OK$1,0))+LR9*SUMPRODUCT($OL$7:$PC$7,$OL$10:$PC$10)*SUMPRODUCT($OF$10:$OI$10,$OF$19:$OI$19)+SUMPRODUCT($OL$7:$PC$7,$OL$11:$PC$11)*SUMPRODUCT($OF$11:$OI$11,$OF$19:$OI$19)+SUMPRODUCT($OL$7:$PC$7,$OL$14:$PC$14),"")</f>
        <v/>
      </c>
      <c r="LS19" s="19" t="str">
        <f t="array" ref="LS19">IF(LS7="1",LS416-PRODUCT(LS$9,INDEX($OL$1:$PC$19,19,MATCH(LS$2&amp;LS$6,INDEX($OL$1:$PC$19,2,)&amp;INDEX($OL$1:$PC$19,6,),0)))+LS9*SUMPRODUCT($OL$7:$PC$7,$OL$19:$PC$19),"")</f>
        <v/>
      </c>
      <c r="LT19" s="19" t="str">
        <f t="array" ref="LT19">IF(LT7="1",LT416-PRODUCT(LT$9,INDEX($OL$1:$PC$19,19,MATCH(LT$2&amp;LT$6,INDEX($OL$1:$PC$19,2,)&amp;INDEX($OL$1:$PC$19,6,),0)))+LT9*SUMPRODUCT($OL$7:$PC$7,$OL$19:$PC$19),"")</f>
        <v/>
      </c>
      <c r="LU19" s="19" t="str">
        <f t="array" ref="LU19">IF(LU7="1",LU416+LU11*SUMPRODUCT($OF$11:$OI$11,$OF$19:$OI$19)+LU14,"")</f>
        <v/>
      </c>
      <c r="LV19" s="19" t="str">
        <f t="array" ref="LV19">IF(LV7="1",LV416+LV11*SUMPRODUCT($OF$11:$OI$11,$OF$19:$OI$19)+LV14,"")</f>
        <v/>
      </c>
      <c r="LW19" s="19" t="str">
        <f t="array" ref="LW19">IF(LW7="1",LW416+LW11*SUMPRODUCT($OF$11:$OI$11,$OF$19:$OI$19)+LW14,"")</f>
        <v/>
      </c>
      <c r="LX19" s="19" t="str">
        <f t="array" ref="LX19">IF(LX7="1",LX416+LX11*SUMPRODUCT($OF$11:$OI$11,$OF$19:$OI$19)+LX14,"")</f>
        <v/>
      </c>
      <c r="LY19" s="19" t="str">
        <f t="array" ref="LY19">IF(LY7="1",LY416+LY11*SUMPRODUCT($OF$11:$OI$11,$OF$19:$OI$19)+LY14,"")</f>
        <v/>
      </c>
      <c r="LZ19" s="19" t="str">
        <f t="array" ref="LZ19">IF(LZ7="1",LZ416+LZ11*SUMPRODUCT($OF$11:$OI$11,$OF$19:$OI$19)+LZ14,"")</f>
        <v/>
      </c>
      <c r="MA19" s="19" t="str">
        <f t="array" ref="MA19">IF(MA7="1",MA416+MA11*SUMPRODUCT($OF$11:$OI$11,$OF$19:$OI$19)+MA14,"")</f>
        <v/>
      </c>
      <c r="MB19" s="19" t="str">
        <f t="array" ref="MB19">IF(MB7="1",MB416+MB11*SUMPRODUCT($OF$11:$OI$11,$OF$19:$OI$19)+MB14,"")</f>
        <v/>
      </c>
      <c r="MC19" s="19" t="str">
        <f t="array" ref="MC19">IF(MC7="1",MC416+MC11*SUMPRODUCT($OF$11:$OI$11,$OF$19:$OI$19)+MC14,"")</f>
        <v/>
      </c>
      <c r="MD19" s="19" t="str">
        <f t="array" ref="MD19">IF(MD7="1",MD416-PRODUCT(MD$9,INDEX($OL$1:$PC$19,19,MATCH(MD$2&amp;MD$6,INDEX($OL$1:$PC$19,2,)&amp;INDEX($OL$1:$PC$19,6,),0)))+MD9*SUMPRODUCT($OL$7:$PC$7,$OL$19:$PC$19),"")</f>
        <v/>
      </c>
      <c r="ME19" s="19" t="str">
        <f t="array" ref="ME19">IF(ME7="1",ME416-PRODUCT(ME$9,INDEX($OL$1:$PC$19,19,MATCH(ME$2&amp;ME$6,INDEX($OL$1:$PC$19,2,)&amp;INDEX($OL$1:$PC$19,6,),0)))+ME9*SUMPRODUCT($OL$7:$PC$7,$OL$19:$PC$19),"")</f>
        <v/>
      </c>
      <c r="MF19" s="19" t="str">
        <f t="array" ref="MF19">IF(MF7="1",MF416-PRODUCT(MF9,INDEX($OL$1:$PC$19,19,MATCH(MF$2&amp;MF$6,INDEX($OL$1:$PC$19,2,)&amp;INDEX($OL$1:$PC$19,6,),0)))+MF9*SUMPRODUCT($OL$7:$PC$7,$OL$19:$PC$19)-MF$12*INDEX($OF$1:$OK$19,19,MATCH(MF13,$OF$1:$OK$1,0))+MF9*SUMPRODUCT($OL$7:$PC$7,$OL$10:$PC$10)*SUMPRODUCT($OF$10:$OI$10,$OF$19:$OI$19)+SUMPRODUCT($OL$7:$PC$7,$OL$11:$PC$11)*SUMPRODUCT($OF$11:$OI$11,$OF$19:$OI$19)+SUMPRODUCT($OL$7:$PC$7,$OL$14:$PC$14),"")</f>
        <v/>
      </c>
      <c r="MG19" s="19" t="str">
        <f t="array" ref="MG19">IF(MG7="1",MG416-PRODUCT(MG9,INDEX($OL$1:$PC$19,19,MATCH(MG$2&amp;MG$6,INDEX($OL$1:$PC$19,2,)&amp;INDEX($OL$1:$PC$19,6,),0)))+MG9*SUMPRODUCT($OL$7:$PC$7,$OL$19:$PC$19)-MG$12*INDEX($OF$1:$OK$19,19,MATCH(MG13,$OF$1:$OK$1,0))+MG9*SUMPRODUCT($OL$7:$PC$7,$OL$10:$PC$10)*SUMPRODUCT($OF$10:$OI$10,$OF$19:$OI$19)+SUMPRODUCT($OL$7:$PC$7,$OL$11:$PC$11)*SUMPRODUCT($OF$11:$OI$11,$OF$19:$OI$19)+SUMPRODUCT($OL$7:$PC$7,$OL$14:$PC$14),"")</f>
        <v/>
      </c>
      <c r="MH19" s="19" t="str">
        <f t="array" ref="MH19">IF(MH7="1",MH416-PRODUCT(MH9,INDEX($OL$1:$PC$19,19,MATCH(MH$2&amp;MH$6,INDEX($OL$1:$PC$19,2,)&amp;INDEX($OL$1:$PC$19,6,),0)))+MH9*SUMPRODUCT($OL$7:$PC$7,$OL$19:$PC$19)-MH$12*INDEX($OF$1:$OK$19,19,MATCH(MH13,$OF$1:$OK$1,0))+MH9*SUMPRODUCT($OL$7:$PC$7,$OL$10:$PC$10)*SUMPRODUCT($OF$10:$OI$10,$OF$19:$OI$19)+SUMPRODUCT($OL$7:$PC$7,$OL$11:$PC$11)*SUMPRODUCT($OF$11:$OI$11,$OF$19:$OI$19)+SUMPRODUCT($OL$7:$PC$7,$OL$14:$PC$14),"")</f>
        <v/>
      </c>
      <c r="MI19" s="19" t="str">
        <f t="array" ref="MI19">IF(MI7="1",MI416-PRODUCT(MI9,INDEX($OL$1:$PC$19,19,MATCH(MI$2&amp;MI$6,INDEX($OL$1:$PC$19,2,)&amp;INDEX($OL$1:$PC$19,6,),0)))+MI9*SUMPRODUCT($OL$7:$PC$7,$OL$19:$PC$19)-MI$12*INDEX($OF$1:$OK$19,19,MATCH(MI13,$OF$1:$OK$1,0))+MI9*SUMPRODUCT($OL$7:$PC$7,$OL$10:$PC$10)*SUMPRODUCT($OF$10:$OI$10,$OF$19:$OI$19)+SUMPRODUCT($OL$7:$PC$7,$OL$11:$PC$11)*SUMPRODUCT($OF$11:$OI$11,$OF$19:$OI$19)+SUMPRODUCT($OL$7:$PC$7,$OL$14:$PC$14),"")</f>
        <v/>
      </c>
      <c r="MJ19" s="19" t="str">
        <f t="array" ref="MJ19">IF(MJ7="1",MJ416-PRODUCT(MJ9,INDEX($OL$1:$PC$19,19,MATCH(MJ$2&amp;MJ$6,INDEX($OL$1:$PC$19,2,)&amp;INDEX($OL$1:$PC$19,6,),0)))+MJ9*SUMPRODUCT($OL$7:$PC$7,$OL$19:$PC$19)-MJ$12*INDEX($OF$1:$OK$19,19,MATCH(MJ13,$OF$1:$OK$1,0))+MJ9*SUMPRODUCT($OL$7:$PC$7,$OL$10:$PC$10)*SUMPRODUCT($OF$10:$OI$10,$OF$19:$OI$19)+SUMPRODUCT($OL$7:$PC$7,$OL$11:$PC$11)*SUMPRODUCT($OF$11:$OI$11,$OF$19:$OI$19)+SUMPRODUCT($OL$7:$PC$7,$OL$14:$PC$14),"")</f>
        <v/>
      </c>
      <c r="MK19" s="19" t="str">
        <f t="array" ref="MK19">IF(MK7="1",MK416-PRODUCT(MK9,INDEX($OL$1:$PC$19,19,MATCH(MK$2&amp;MK$6,INDEX($OL$1:$PC$19,2,)&amp;INDEX($OL$1:$PC$19,6,),0)))+MK9*SUMPRODUCT($OL$7:$PC$7,$OL$19:$PC$19)-MK$12*INDEX($OF$1:$OK$19,19,MATCH(MK13,$OF$1:$OK$1,0))+MK9*SUMPRODUCT($OL$7:$PC$7,$OL$10:$PC$10)*SUMPRODUCT($OF$10:$OI$10,$OF$19:$OI$19)+SUMPRODUCT($OL$7:$PC$7,$OL$11:$PC$11)*SUMPRODUCT($OF$11:$OI$11,$OF$19:$OI$19)+SUMPRODUCT($OL$7:$PC$7,$OL$14:$PC$14),"")</f>
        <v/>
      </c>
      <c r="ML19" s="19" t="str">
        <f t="array" ref="ML19">IF(ML7="1",ML416-PRODUCT(ML9,INDEX($OL$1:$PC$19,19,MATCH(ML$2&amp;ML$6,INDEX($OL$1:$PC$19,2,)&amp;INDEX($OL$1:$PC$19,6,),0)))+ML9*SUMPRODUCT($OL$7:$PC$7,$OL$19:$PC$19)-ML$12*INDEX($OF$1:$OK$19,19,MATCH(ML13,$OF$1:$OK$1,0))+ML9*SUMPRODUCT($OL$7:$PC$7,$OL$10:$PC$10)*SUMPRODUCT($OF$10:$OI$10,$OF$19:$OI$19)+SUMPRODUCT($OL$7:$PC$7,$OL$11:$PC$11)*SUMPRODUCT($OF$11:$OI$11,$OF$19:$OI$19)+SUMPRODUCT($OL$7:$PC$7,$OL$14:$PC$14),"")</f>
        <v/>
      </c>
      <c r="MM19" s="19" t="str">
        <f t="array" ref="MM19">IF(MM7="1",MM416-PRODUCT(MM9,INDEX($OL$1:$PC$19,19,MATCH(MM$2&amp;MM$6,INDEX($OL$1:$PC$19,2,)&amp;INDEX($OL$1:$PC$19,6,),0)))+MM9*SUMPRODUCT($OL$7:$PC$7,$OL$19:$PC$19)-MM$12*INDEX($OF$1:$OK$19,19,MATCH(MM13,$OF$1:$OK$1,0))+MM9*SUMPRODUCT($OL$7:$PC$7,$OL$10:$PC$10)*SUMPRODUCT($OF$10:$OI$10,$OF$19:$OI$19)+SUMPRODUCT($OL$7:$PC$7,$OL$11:$PC$11)*SUMPRODUCT($OF$11:$OI$11,$OF$19:$OI$19)+SUMPRODUCT($OL$7:$PC$7,$OL$14:$PC$14),"")</f>
        <v/>
      </c>
      <c r="MN19" s="19" t="str">
        <f t="array" ref="MN19">IF(MN7="1",MN416-PRODUCT(MN9,INDEX($OL$1:$PC$19,19,MATCH(MN$2&amp;MN$6,INDEX($OL$1:$PC$19,2,)&amp;INDEX($OL$1:$PC$19,6,),0)))+MN9*SUMPRODUCT($OL$7:$PC$7,$OL$19:$PC$19)-MN$12*INDEX($OF$1:$OK$19,19,MATCH(MN13,$OF$1:$OK$1,0))+MN9*SUMPRODUCT($OL$7:$PC$7,$OL$10:$PC$10)*SUMPRODUCT($OF$10:$OI$10,$OF$19:$OI$19)+SUMPRODUCT($OL$7:$PC$7,$OL$11:$PC$11)*SUMPRODUCT($OF$11:$OI$11,$OF$19:$OI$19)+SUMPRODUCT($OL$7:$PC$7,$OL$14:$PC$14),"")</f>
        <v/>
      </c>
      <c r="MO19" s="19" t="str">
        <f t="array" ref="MO19">IF(MO7="1",MO416-PRODUCT(MO9,INDEX($OL$1:$PC$19,19,MATCH(MO$2&amp;MO$6,INDEX($OL$1:$PC$19,2,)&amp;INDEX($OL$1:$PC$19,6,),0)))+MO9*SUMPRODUCT($OL$7:$PC$7,$OL$19:$PC$19)-MO$12*INDEX($OF$1:$OK$19,19,MATCH(MO13,$OF$1:$OK$1,0))+MO9*SUMPRODUCT($OL$7:$PC$7,$OL$10:$PC$10)*SUMPRODUCT($OF$10:$OI$10,$OF$19:$OI$19)+SUMPRODUCT($OL$7:$PC$7,$OL$11:$PC$11)*SUMPRODUCT($OF$11:$OI$11,$OF$19:$OI$19)+SUMPRODUCT($OL$7:$PC$7,$OL$14:$PC$14),"")</f>
        <v/>
      </c>
      <c r="MP19" s="19" t="str">
        <f t="array" ref="MP19">IF(MP7="1",MP416-PRODUCT(MP9,INDEX($OL$1:$PC$19,19,MATCH(MP$2&amp;MP$6,INDEX($OL$1:$PC$19,2,)&amp;INDEX($OL$1:$PC$19,6,),0)))+MP9*SUMPRODUCT($OL$7:$PC$7,$OL$19:$PC$19)-MP$12*INDEX($OF$1:$OK$19,19,MATCH(MP13,$OF$1:$OK$1,0))+MP9*SUMPRODUCT($OL$7:$PC$7,$OL$10:$PC$10)*SUMPRODUCT($OF$10:$OI$10,$OF$19:$OI$19)+SUMPRODUCT($OL$7:$PC$7,$OL$11:$PC$11)*SUMPRODUCT($OF$11:$OI$11,$OF$19:$OI$19)+SUMPRODUCT($OL$7:$PC$7,$OL$14:$PC$14),"")</f>
        <v/>
      </c>
      <c r="MQ19" s="19" t="str">
        <f t="array" ref="MQ19">IF(MQ7="1",MQ416-PRODUCT(MQ9,INDEX($OL$1:$PC$19,19,MATCH(MQ$2&amp;MQ$6,INDEX($OL$1:$PC$19,2,)&amp;INDEX($OL$1:$PC$19,6,),0)))+MQ9*SUMPRODUCT($OL$7:$PC$7,$OL$19:$PC$19)-MQ$12*INDEX($OF$1:$OK$19,19,MATCH(MQ13,$OF$1:$OK$1,0))+MQ9*SUMPRODUCT($OL$7:$PC$7,$OL$10:$PC$10)*SUMPRODUCT($OF$10:$OI$10,$OF$19:$OI$19)+SUMPRODUCT($OL$7:$PC$7,$OL$11:$PC$11)*SUMPRODUCT($OF$11:$OI$11,$OF$19:$OI$19)+SUMPRODUCT($OL$7:$PC$7,$OL$14:$PC$14),"")</f>
        <v/>
      </c>
      <c r="MR19" s="19" t="str">
        <f t="array" ref="MR19">IF(MR7="1",MR416-PRODUCT(MR9,INDEX($OL$1:$PC$19,19,MATCH(MR$2&amp;MR$6,INDEX($OL$1:$PC$19,2,)&amp;INDEX($OL$1:$PC$19,6,),0)))+MR9*SUMPRODUCT($OL$7:$PC$7,$OL$19:$PC$19)-MR$12*INDEX($OF$1:$OK$19,19,MATCH(MR13,$OF$1:$OK$1,0))+MR9*SUMPRODUCT($OL$7:$PC$7,$OL$10:$PC$10)*SUMPRODUCT($OF$10:$OI$10,$OF$19:$OI$19)+SUMPRODUCT($OL$7:$PC$7,$OL$11:$PC$11)*SUMPRODUCT($OF$11:$OI$11,$OF$19:$OI$19)+SUMPRODUCT($OL$7:$PC$7,$OL$14:$PC$14),"")</f>
        <v/>
      </c>
      <c r="MS19" s="19" t="str">
        <f t="array" ref="MS19">IF(MS7="1",MS416-PRODUCT(MS9,INDEX($OL$1:$PC$19,19,MATCH(MS$2&amp;MS$6,INDEX($OL$1:$PC$19,2,)&amp;INDEX($OL$1:$PC$19,6,),0)))+MS9*SUMPRODUCT($OL$7:$PC$7,$OL$19:$PC$19)-MS$12*INDEX($OF$1:$OK$19,19,MATCH(MS13,$OF$1:$OK$1,0))+MS9*SUMPRODUCT($OL$7:$PC$7,$OL$10:$PC$10)*SUMPRODUCT($OF$10:$OI$10,$OF$19:$OI$19)+SUMPRODUCT($OL$7:$PC$7,$OL$11:$PC$11)*SUMPRODUCT($OF$11:$OI$11,$OF$19:$OI$19)+SUMPRODUCT($OL$7:$PC$7,$OL$14:$PC$14),"")</f>
        <v/>
      </c>
      <c r="MT19" s="19" t="str">
        <f t="array" ref="MT19">IF(MT7="1",MT416-PRODUCT(MT9,INDEX($OL$1:$PC$19,19,MATCH(MT$2&amp;MT$6,INDEX($OL$1:$PC$19,2,)&amp;INDEX($OL$1:$PC$19,6,),0)))+MT9*SUMPRODUCT($OL$7:$PC$7,$OL$19:$PC$19)-MT$12*INDEX($OF$1:$OK$19,19,MATCH(MT13,$OF$1:$OK$1,0))+MT9*SUMPRODUCT($OL$7:$PC$7,$OL$10:$PC$10)*SUMPRODUCT($OF$10:$OI$10,$OF$19:$OI$19)+SUMPRODUCT($OL$7:$PC$7,$OL$11:$PC$11)*SUMPRODUCT($OF$11:$OI$11,$OF$19:$OI$19)+SUMPRODUCT($OL$7:$PC$7,$OL$14:$PC$14),"")</f>
        <v/>
      </c>
      <c r="MU19" s="19" t="str">
        <f t="array" ref="MU19">IF(MU7="1",MU416-PRODUCT(MU9,INDEX($OL$1:$PC$19,19,MATCH(MU$2&amp;MU$6,INDEX($OL$1:$PC$19,2,)&amp;INDEX($OL$1:$PC$19,6,),0)))+MU9*SUMPRODUCT($OL$7:$PC$7,$OL$19:$PC$19)-MU$12*INDEX($OF$1:$OK$19,19,MATCH(MU13,$OF$1:$OK$1,0))+MU9*SUMPRODUCT($OL$7:$PC$7,$OL$10:$PC$10)*SUMPRODUCT($OF$10:$OI$10,$OF$19:$OI$19)+SUMPRODUCT($OL$7:$PC$7,$OL$11:$PC$11)*SUMPRODUCT($OF$11:$OI$11,$OF$19:$OI$19)+SUMPRODUCT($OL$7:$PC$7,$OL$14:$PC$14),"")</f>
        <v/>
      </c>
      <c r="MV19" s="19" t="str">
        <f t="array" ref="MV19">IF(MV7="1",MV416-PRODUCT(MV9,INDEX($OL$1:$PC$19,19,MATCH(MV$2&amp;MV$6,INDEX($OL$1:$PC$19,2,)&amp;INDEX($OL$1:$PC$19,6,),0)))+MV9*SUMPRODUCT($OL$7:$PC$7,$OL$19:$PC$19)-MV$12*INDEX($OF$1:$OK$19,19,MATCH(MV13,$OF$1:$OK$1,0))+MV9*SUMPRODUCT($OL$7:$PC$7,$OL$10:$PC$10)*SUMPRODUCT($OF$10:$OI$10,$OF$19:$OI$19)+SUMPRODUCT($OL$7:$PC$7,$OL$11:$PC$11)*SUMPRODUCT($OF$11:$OI$11,$OF$19:$OI$19)+SUMPRODUCT($OL$7:$PC$7,$OL$14:$PC$14),"")</f>
        <v/>
      </c>
      <c r="MW19" s="19" t="str">
        <f t="array" ref="MW19">IF(MW7="1",MW416-PRODUCT(MW9,INDEX($OL$1:$PC$19,19,MATCH(MW$2&amp;MW$6,INDEX($OL$1:$PC$19,2,)&amp;INDEX($OL$1:$PC$19,6,),0)))+MW9*SUMPRODUCT($OL$7:$PC$7,$OL$19:$PC$19)-MW$12*INDEX($OF$1:$OK$19,19,MATCH(MW13,$OF$1:$OK$1,0))+MW9*SUMPRODUCT($OL$7:$PC$7,$OL$10:$PC$10)*SUMPRODUCT($OF$10:$OI$10,$OF$19:$OI$19)+SUMPRODUCT($OL$7:$PC$7,$OL$11:$PC$11)*SUMPRODUCT($OF$11:$OI$11,$OF$19:$OI$19)+SUMPRODUCT($OL$7:$PC$7,$OL$14:$PC$14),"")</f>
        <v/>
      </c>
      <c r="MX19" s="19" t="str">
        <f t="array" ref="MX19">IF(MX7="1",MX416-PRODUCT(MX$9,INDEX($OL$1:$PC$19,19,MATCH(MX$2&amp;MX$6,INDEX($OL$1:$PC$19,2,)&amp;INDEX($OL$1:$PC$19,6,),0)))+MX9*SUMPRODUCT($OL$7:$PC$7,$OL$19:$PC$19),"")</f>
        <v/>
      </c>
      <c r="MY19" s="19" t="str">
        <f t="array" ref="MY19">IF(MY7="1",MY416-PRODUCT(MY$9,INDEX($OL$1:$PC$19,19,MATCH(MY$2&amp;MY$6,INDEX($OL$1:$PC$19,2,)&amp;INDEX($OL$1:$PC$19,6,),0)))+MY9*SUMPRODUCT($OL$7:$PC$7,$OL$19:$PC$19),"")</f>
        <v/>
      </c>
      <c r="MZ19" s="19" t="str">
        <f t="array" ref="MZ19">IF(MZ7="1",MZ416*Ressourcenkorrektur!$E$4+MZ11*SUMPRODUCT($OF$11:$OI$11,$OF$19:$OI$19)+MZ14,"")</f>
        <v/>
      </c>
      <c r="NA19" s="19" t="str">
        <f t="array" ref="NA19">IF(NA7="1",NA416*Ressourcenkorrektur!$E$4+NA11*SUMPRODUCT($OF$11:$OI$11,$OF$19:$OI$19)+NA14,"")</f>
        <v/>
      </c>
      <c r="NB19" s="19" t="str">
        <f t="array" ref="NB19">IF(NB7="1",NB416*Ressourcenkorrektur!$E$4+NB11*SUMPRODUCT($OF$11:$OI$11,$OF$19:$OI$19)+NB14,"")</f>
        <v/>
      </c>
      <c r="NC19" s="19" t="str">
        <f t="array" ref="NC19">IF(NC7="1",NC416*Ressourcenkorrektur!$E$4+NC11*SUMPRODUCT($OF$11:$OI$11,$OF$19:$OI$19)+NC14,"")</f>
        <v/>
      </c>
      <c r="ND19" s="19" t="str">
        <f t="array" ref="ND19">IF(ND7="1",ND416*Ressourcenkorrektur!$E$4+ND11*SUMPRODUCT($OF$11:$OI$11,$OF$19:$OI$19)+ND14,"")</f>
        <v/>
      </c>
      <c r="NE19" s="19" t="str">
        <f t="array" ref="NE19">IF(NE7="1",NE416*Ressourcenkorrektur!$E$4+NE11*SUMPRODUCT($OF$11:$OI$11,$OF$19:$OI$19)+NE14,"")</f>
        <v/>
      </c>
      <c r="NF19" s="19" t="str">
        <f t="array" ref="NF19">IF(NF7="1",NF416*Ressourcenkorrektur!$E$4+NF11*SUMPRODUCT($OF$11:$OI$11,$OF$19:$OI$19)+NF14,"")</f>
        <v/>
      </c>
      <c r="NG19" s="19" t="str">
        <f t="array" ref="NG19">IF(NG7="1",NG416*Ressourcenkorrektur!$E$4+NG11*SUMPRODUCT($OF$11:$OI$11,$OF$19:$OI$19)+NG14,"")</f>
        <v/>
      </c>
      <c r="NH19" s="19" t="str">
        <f t="array" ref="NH19">IF(NH7="1",NH416*Ressourcenkorrektur!$E$4+NH11*SUMPRODUCT($OF$11:$OI$11,$OF$19:$OI$19)+NH14,"")</f>
        <v/>
      </c>
      <c r="NI19" s="19" t="str">
        <f t="array" ref="NI19">IF(NI7="1",NI416*Ressourcenkorrektur!$E$4+NI11*SUMPRODUCT($OF$11:$OI$11,$OF$19:$OI$19)+NI14,"")</f>
        <v/>
      </c>
      <c r="NJ19" s="19" t="str">
        <f t="array" ref="NJ19">IF(NJ7="1",NJ416*Ressourcenkorrektur!$E$4+NJ11*SUMPRODUCT($OF$11:$OI$11,$OF$19:$OI$19)+NJ14,"")</f>
        <v/>
      </c>
      <c r="NK19" s="19" t="str">
        <f t="array" ref="NK19">IF(NK7="1",NK416*Ressourcenkorrektur!$E$4+NK11*SUMPRODUCT($OF$11:$OI$11,$OF$19:$OI$19)+NK14,"")</f>
        <v/>
      </c>
      <c r="NL19" s="19" t="str">
        <f t="array" ref="NL19">IF(NL7="1",NL416*Ressourcenkorrektur!$E$4+NL11*SUMPRODUCT($OF$11:$OI$11,$OF$19:$OI$19)+NL14,"")</f>
        <v/>
      </c>
      <c r="NM19" s="19" t="str">
        <f t="array" ref="NM19">IF(NM7="1",NM416*Ressourcenkorrektur!$E$4+NM11*SUMPRODUCT($OF$11:$OI$11,$OF$19:$OI$19)+NM14,"")</f>
        <v/>
      </c>
      <c r="NN19" s="19" t="str">
        <f t="array" ref="NN19">IF(NN7="1",NN416*Ressourcenkorrektur!$E$4+NN11*SUMPRODUCT($OF$11:$OI$11,$OF$19:$OI$19)+NN14,"")</f>
        <v/>
      </c>
      <c r="NO19" s="19" t="str">
        <f t="array" ref="NO19">IF(NO7="1",NO416*Ressourcenkorrektur!$E$4+NO11*SUMPRODUCT($OF$11:$OI$11,$OF$19:$OI$19)+NO14,"")</f>
        <v/>
      </c>
      <c r="NP19" s="19" t="str">
        <f t="array" ref="NP19">IF(NP7="1",NP416*Ressourcenkorrektur!$E$4+NP11*SUMPRODUCT($OF$11:$OI$11,$OF$19:$OI$19)+NP14,"")</f>
        <v/>
      </c>
      <c r="NQ19" s="19" t="str">
        <f t="array" ref="NQ19">IF(NQ7="1",NQ416*Ressourcenkorrektur!$E$4+NQ11*SUMPRODUCT($OF$11:$OI$11,$OF$19:$OI$19)+NQ14,"")</f>
        <v/>
      </c>
      <c r="NR19" s="19"/>
      <c r="NS19" s="19"/>
      <c r="NT19" s="19"/>
      <c r="NU19" s="19"/>
      <c r="NV19" s="19" t="str">
        <f t="array" ref="NV19">IF(ISTEXT(NV$4),NV416*SUMPRODUCT($OL$7:$PC$7,$OL$11:$PC$11)*1000,"")</f>
        <v/>
      </c>
      <c r="NW19" s="19" t="str">
        <f t="array" ref="NW19">IF(ISTEXT(NW$4),IF(ISTEXT($LU$4),NW416*Ressourcenkorrektur!$E$23,NW416*Ressourcenkorrektur!$E$24),"")</f>
        <v/>
      </c>
      <c r="NX19" s="19" t="str">
        <f t="array" ref="NX19">IF(AND(ISTEXT(NX$4),Holzrechner!$E$16='3.LCIA'!NX$2),NX416*SUMPRODUCT($OL$7:$PC$7,$OL$11:$PC$11)*1000,"")</f>
        <v/>
      </c>
      <c r="NY19" s="19" t="str">
        <f t="array" ref="NY19">IF(AND(ISTEXT(NY$4),Holzrechner!$E$16='3.LCIA'!NY$2),NY416*SUMPRODUCT($OL$7:$PC$7,$OL$11:$PC$11)*1000,"")</f>
        <v/>
      </c>
      <c r="NZ19" s="19"/>
      <c r="OA19" s="19" t="str">
        <f t="array" ref="OA19">IF(AND(ISTEXT(OA$4),Holzrechner!$E$16='3.LCIA'!OA$2),OA416*SUMPRODUCT($OL$7:$PC$7,$OL$11:$PC$11)*1000,"")</f>
        <v/>
      </c>
      <c r="OB19" s="19">
        <f t="array" ref="OB19">IF(AND(ISTEXT(OB$4),Holzrechner!$E$16='3.LCIA'!OB$2),OB416*SUMPRODUCT($OL$7:$PC$7,$OL$11:$PC$11)*1000,"")</f>
        <v>13658.996889999999</v>
      </c>
      <c r="OC19" s="19"/>
      <c r="OD19" s="19" t="str">
        <f t="array" ref="OD19">IF(ISTEXT(OD$4),OD416*Ressourcenkorrektur!$E$4,"")</f>
        <v/>
      </c>
      <c r="OE19" s="19" t="str">
        <f t="array" ref="OE19">IF(ISTEXT(OE$4),OE416*Ressourcenkorrektur!$E$4,"")</f>
        <v/>
      </c>
      <c r="OF19" s="19">
        <f>OF416</f>
        <v>200.51311999999999</v>
      </c>
      <c r="OG19" s="19">
        <f t="shared" ref="OG19:OI19" si="52">OG416</f>
        <v>65.516137000000001</v>
      </c>
      <c r="OH19" s="19">
        <f t="shared" si="52"/>
        <v>289.40872999999999</v>
      </c>
      <c r="OI19" s="19">
        <f t="shared" si="52"/>
        <v>51.246219000000004</v>
      </c>
      <c r="OJ19" s="19" t="str">
        <f t="shared" ref="OJ19:OK19" si="53">IF(AND(ISTEXT(OJ$4),ISTEXT(OJ$5)),OJ416*OJ7,"")</f>
        <v/>
      </c>
      <c r="OK19" s="19" t="str">
        <f t="shared" si="53"/>
        <v/>
      </c>
      <c r="OL19" s="19">
        <f>OL416</f>
        <v>86633.767999999996</v>
      </c>
      <c r="OM19" s="19">
        <f t="shared" ref="OM19:PC19" si="54">OM416</f>
        <v>90947.55</v>
      </c>
      <c r="ON19" s="19">
        <f>ON416</f>
        <v>62940.597000000002</v>
      </c>
      <c r="OO19" s="19">
        <f t="shared" si="54"/>
        <v>91057.497000000003</v>
      </c>
      <c r="OP19" s="19">
        <f t="shared" si="54"/>
        <v>91057.497000000003</v>
      </c>
      <c r="OQ19" s="19">
        <f t="shared" si="54"/>
        <v>91057.497000000003</v>
      </c>
      <c r="OR19" s="19">
        <f t="shared" si="54"/>
        <v>62940.597000000002</v>
      </c>
      <c r="OS19" s="19">
        <f t="shared" si="54"/>
        <v>62940.597000000002</v>
      </c>
      <c r="OT19" s="19">
        <f t="shared" si="54"/>
        <v>86633.767999999996</v>
      </c>
      <c r="OU19" s="19">
        <f t="shared" si="54"/>
        <v>75588.178</v>
      </c>
      <c r="OV19" s="19">
        <f t="shared" si="54"/>
        <v>71537.148000000001</v>
      </c>
      <c r="OW19" s="19">
        <f t="shared" si="54"/>
        <v>73899.752999999997</v>
      </c>
      <c r="OX19" s="19">
        <f t="shared" si="54"/>
        <v>71537.148000000001</v>
      </c>
      <c r="OY19" s="19">
        <f t="shared" si="54"/>
        <v>83572.721999999994</v>
      </c>
      <c r="OZ19" s="19">
        <f t="shared" si="54"/>
        <v>83572.721999999994</v>
      </c>
      <c r="PA19" s="19">
        <f t="shared" si="54"/>
        <v>73899.752999999997</v>
      </c>
      <c r="PB19" s="19">
        <f t="shared" si="54"/>
        <v>73899.752999999997</v>
      </c>
      <c r="PC19" s="19">
        <f t="shared" si="54"/>
        <v>75588.178</v>
      </c>
    </row>
    <row r="20" spans="1:419" s="17" customFormat="1">
      <c r="B20" s="20"/>
    </row>
    <row r="21" spans="1:419">
      <c r="C21"/>
      <c r="D21"/>
      <c r="I21" s="23"/>
    </row>
    <row r="22" spans="1:419">
      <c r="C22"/>
      <c r="I22" s="23"/>
    </row>
    <row r="23" spans="1:419" s="21" customFormat="1">
      <c r="A23" s="21" t="s">
        <v>179</v>
      </c>
      <c r="DG23" s="21" t="s">
        <v>208</v>
      </c>
      <c r="HM23" s="21" t="s">
        <v>207</v>
      </c>
      <c r="OR23" s="103"/>
    </row>
    <row r="24" spans="1:419">
      <c r="A24" s="22" t="s">
        <v>4</v>
      </c>
      <c r="B24" s="22" t="s">
        <v>5</v>
      </c>
      <c r="I24" s="23"/>
      <c r="DG24" s="22" t="s">
        <v>4</v>
      </c>
      <c r="DH24" s="22" t="s">
        <v>5</v>
      </c>
      <c r="HM24" s="22" t="s">
        <v>4</v>
      </c>
      <c r="HN24" s="22" t="s">
        <v>5</v>
      </c>
    </row>
    <row r="25" spans="1:419">
      <c r="A25" s="22" t="s">
        <v>6</v>
      </c>
      <c r="B25" s="22" t="s">
        <v>7</v>
      </c>
      <c r="DG25" s="22" t="s">
        <v>6</v>
      </c>
      <c r="DH25" s="22" t="s">
        <v>7</v>
      </c>
      <c r="HM25" s="22" t="s">
        <v>6</v>
      </c>
      <c r="HN25" s="22" t="s">
        <v>7</v>
      </c>
      <c r="OF25" s="23"/>
    </row>
    <row r="26" spans="1:419" hidden="1" outlineLevel="1">
      <c r="A26" s="22" t="s">
        <v>8</v>
      </c>
      <c r="B26" s="22" t="s">
        <v>230</v>
      </c>
      <c r="DG26" s="22" t="s">
        <v>8</v>
      </c>
      <c r="DH26" s="22" t="s">
        <v>438</v>
      </c>
      <c r="HM26" s="22" t="s">
        <v>8</v>
      </c>
      <c r="HN26" s="22" t="s">
        <v>641</v>
      </c>
    </row>
    <row r="27" spans="1:419" hidden="1" outlineLevel="1">
      <c r="A27" s="22" t="s">
        <v>9</v>
      </c>
      <c r="B27" s="22" t="s">
        <v>231</v>
      </c>
      <c r="DG27" s="22" t="s">
        <v>9</v>
      </c>
      <c r="DH27" s="22" t="s">
        <v>439</v>
      </c>
      <c r="HM27" s="22" t="s">
        <v>9</v>
      </c>
      <c r="HN27" s="22" t="s">
        <v>642</v>
      </c>
    </row>
    <row r="28" spans="1:419" hidden="1" outlineLevel="1">
      <c r="A28" s="22" t="s">
        <v>10</v>
      </c>
      <c r="B28" s="22" t="s">
        <v>232</v>
      </c>
      <c r="DG28" s="22" t="s">
        <v>10</v>
      </c>
      <c r="DH28" s="22" t="s">
        <v>440</v>
      </c>
      <c r="HM28" s="22" t="s">
        <v>10</v>
      </c>
      <c r="HN28" s="22" t="s">
        <v>643</v>
      </c>
    </row>
    <row r="29" spans="1:419" hidden="1" outlineLevel="1">
      <c r="A29" s="22" t="s">
        <v>11</v>
      </c>
      <c r="B29" s="22" t="s">
        <v>233</v>
      </c>
      <c r="DG29" s="22" t="s">
        <v>11</v>
      </c>
      <c r="DH29" s="22" t="s">
        <v>441</v>
      </c>
      <c r="HM29" s="22" t="s">
        <v>11</v>
      </c>
      <c r="HN29" s="22" t="s">
        <v>644</v>
      </c>
    </row>
    <row r="30" spans="1:419" hidden="1" outlineLevel="1">
      <c r="A30" s="22" t="s">
        <v>12</v>
      </c>
      <c r="B30" s="22" t="s">
        <v>234</v>
      </c>
      <c r="DG30" s="22" t="s">
        <v>12</v>
      </c>
      <c r="DH30" s="22" t="s">
        <v>442</v>
      </c>
      <c r="HM30" s="22" t="s">
        <v>12</v>
      </c>
      <c r="HN30" s="22" t="s">
        <v>645</v>
      </c>
    </row>
    <row r="31" spans="1:419" hidden="1" outlineLevel="1">
      <c r="A31" s="22" t="s">
        <v>13</v>
      </c>
      <c r="B31" s="22" t="s">
        <v>235</v>
      </c>
      <c r="DG31" s="22" t="s">
        <v>13</v>
      </c>
      <c r="DH31" s="22" t="s">
        <v>443</v>
      </c>
      <c r="HM31" s="22" t="s">
        <v>13</v>
      </c>
      <c r="HN31" s="22" t="s">
        <v>646</v>
      </c>
    </row>
    <row r="32" spans="1:419" hidden="1" outlineLevel="1">
      <c r="A32" s="22" t="s">
        <v>14</v>
      </c>
      <c r="B32" s="22" t="s">
        <v>236</v>
      </c>
      <c r="DG32" s="22" t="s">
        <v>14</v>
      </c>
      <c r="DH32" s="22" t="s">
        <v>444</v>
      </c>
      <c r="HM32" s="22" t="s">
        <v>14</v>
      </c>
      <c r="HN32" s="22" t="s">
        <v>647</v>
      </c>
    </row>
    <row r="33" spans="1:222" hidden="1" outlineLevel="1">
      <c r="A33" s="22" t="s">
        <v>15</v>
      </c>
      <c r="B33" s="22" t="s">
        <v>237</v>
      </c>
      <c r="DG33" s="22" t="s">
        <v>15</v>
      </c>
      <c r="DH33" s="22" t="s">
        <v>445</v>
      </c>
      <c r="HM33" s="22" t="s">
        <v>15</v>
      </c>
      <c r="HN33" s="22" t="s">
        <v>648</v>
      </c>
    </row>
    <row r="34" spans="1:222" hidden="1" outlineLevel="1">
      <c r="A34" s="22" t="s">
        <v>16</v>
      </c>
      <c r="B34" s="22" t="s">
        <v>238</v>
      </c>
      <c r="DG34" s="22" t="s">
        <v>16</v>
      </c>
      <c r="DH34" s="22" t="s">
        <v>446</v>
      </c>
      <c r="HM34" s="22" t="s">
        <v>16</v>
      </c>
      <c r="HN34" s="22" t="s">
        <v>649</v>
      </c>
    </row>
    <row r="35" spans="1:222" hidden="1" outlineLevel="1">
      <c r="A35" s="22" t="s">
        <v>17</v>
      </c>
      <c r="B35" s="22" t="s">
        <v>239</v>
      </c>
      <c r="DG35" s="22" t="s">
        <v>17</v>
      </c>
      <c r="DH35" s="22" t="s">
        <v>447</v>
      </c>
      <c r="HM35" s="22" t="s">
        <v>17</v>
      </c>
      <c r="HN35" s="22" t="s">
        <v>650</v>
      </c>
    </row>
    <row r="36" spans="1:222" hidden="1" outlineLevel="1">
      <c r="A36" s="22" t="s">
        <v>18</v>
      </c>
      <c r="B36" s="22" t="s">
        <v>240</v>
      </c>
      <c r="DG36" s="22" t="s">
        <v>18</v>
      </c>
      <c r="DH36" s="22" t="s">
        <v>448</v>
      </c>
      <c r="HM36" s="22" t="s">
        <v>18</v>
      </c>
      <c r="HN36" s="22" t="s">
        <v>651</v>
      </c>
    </row>
    <row r="37" spans="1:222" hidden="1" outlineLevel="1">
      <c r="A37" s="22" t="s">
        <v>19</v>
      </c>
      <c r="B37" s="22" t="s">
        <v>241</v>
      </c>
      <c r="DG37" s="22" t="s">
        <v>19</v>
      </c>
      <c r="DH37" s="22" t="s">
        <v>449</v>
      </c>
      <c r="HM37" s="22" t="s">
        <v>19</v>
      </c>
      <c r="HN37" s="22" t="s">
        <v>652</v>
      </c>
    </row>
    <row r="38" spans="1:222" hidden="1" outlineLevel="1">
      <c r="A38" s="22" t="s">
        <v>20</v>
      </c>
      <c r="B38" s="22" t="s">
        <v>242</v>
      </c>
      <c r="DG38" s="22" t="s">
        <v>20</v>
      </c>
      <c r="DH38" s="22" t="s">
        <v>450</v>
      </c>
      <c r="HM38" s="22" t="s">
        <v>20</v>
      </c>
      <c r="HN38" s="22" t="s">
        <v>653</v>
      </c>
    </row>
    <row r="39" spans="1:222" hidden="1" outlineLevel="1">
      <c r="A39" s="22" t="s">
        <v>21</v>
      </c>
      <c r="B39" s="22" t="s">
        <v>243</v>
      </c>
      <c r="DG39" s="22" t="s">
        <v>21</v>
      </c>
      <c r="DH39" s="22" t="s">
        <v>451</v>
      </c>
      <c r="HM39" s="22" t="s">
        <v>21</v>
      </c>
      <c r="HN39" s="22" t="s">
        <v>654</v>
      </c>
    </row>
    <row r="40" spans="1:222" hidden="1" outlineLevel="1">
      <c r="A40" s="22" t="s">
        <v>22</v>
      </c>
      <c r="B40" s="22" t="s">
        <v>244</v>
      </c>
      <c r="DG40" s="22" t="s">
        <v>22</v>
      </c>
      <c r="DH40" s="22" t="s">
        <v>452</v>
      </c>
      <c r="HM40" s="22" t="s">
        <v>22</v>
      </c>
      <c r="HN40" s="22" t="s">
        <v>655</v>
      </c>
    </row>
    <row r="41" spans="1:222" hidden="1" outlineLevel="1">
      <c r="A41" s="22" t="s">
        <v>23</v>
      </c>
      <c r="B41" s="22" t="s">
        <v>245</v>
      </c>
      <c r="DG41" s="22" t="s">
        <v>23</v>
      </c>
      <c r="DH41" s="22" t="s">
        <v>453</v>
      </c>
      <c r="HM41" s="22" t="s">
        <v>23</v>
      </c>
      <c r="HN41" s="22" t="s">
        <v>656</v>
      </c>
    </row>
    <row r="42" spans="1:222" hidden="1" outlineLevel="1">
      <c r="A42" s="22" t="s">
        <v>24</v>
      </c>
      <c r="B42" s="22" t="s">
        <v>246</v>
      </c>
      <c r="DG42" s="22" t="s">
        <v>24</v>
      </c>
      <c r="DH42" s="22" t="s">
        <v>454</v>
      </c>
      <c r="HM42" s="22" t="s">
        <v>24</v>
      </c>
      <c r="HN42" s="22" t="s">
        <v>657</v>
      </c>
    </row>
    <row r="43" spans="1:222" hidden="1" outlineLevel="1">
      <c r="A43" s="22" t="s">
        <v>73</v>
      </c>
      <c r="B43" s="22" t="s">
        <v>247</v>
      </c>
      <c r="DG43" s="22" t="s">
        <v>73</v>
      </c>
      <c r="DH43" s="22" t="s">
        <v>455</v>
      </c>
      <c r="HM43" s="22" t="s">
        <v>73</v>
      </c>
      <c r="HN43" s="22" t="s">
        <v>658</v>
      </c>
    </row>
    <row r="44" spans="1:222" hidden="1" outlineLevel="1">
      <c r="A44" s="22" t="s">
        <v>74</v>
      </c>
      <c r="B44" s="22" t="s">
        <v>248</v>
      </c>
      <c r="DG44" s="22" t="s">
        <v>74</v>
      </c>
      <c r="DH44" s="22" t="s">
        <v>456</v>
      </c>
      <c r="HM44" s="22" t="s">
        <v>74</v>
      </c>
      <c r="HN44" s="22" t="s">
        <v>659</v>
      </c>
    </row>
    <row r="45" spans="1:222" hidden="1" outlineLevel="1">
      <c r="A45" s="22" t="s">
        <v>88</v>
      </c>
      <c r="B45" s="22" t="s">
        <v>249</v>
      </c>
      <c r="DG45" s="22" t="s">
        <v>88</v>
      </c>
      <c r="DH45" s="22" t="s">
        <v>457</v>
      </c>
      <c r="HM45" s="22" t="s">
        <v>88</v>
      </c>
      <c r="HN45" s="22" t="s">
        <v>660</v>
      </c>
    </row>
    <row r="46" spans="1:222" hidden="1" outlineLevel="1">
      <c r="A46" s="22" t="s">
        <v>99</v>
      </c>
      <c r="B46" s="22" t="s">
        <v>250</v>
      </c>
      <c r="DG46" s="22" t="s">
        <v>99</v>
      </c>
      <c r="DH46" s="22" t="s">
        <v>458</v>
      </c>
      <c r="HM46" s="22" t="s">
        <v>99</v>
      </c>
      <c r="HN46" s="22" t="s">
        <v>661</v>
      </c>
    </row>
    <row r="47" spans="1:222" hidden="1" outlineLevel="1">
      <c r="A47" s="22" t="s">
        <v>100</v>
      </c>
      <c r="B47" s="22" t="s">
        <v>251</v>
      </c>
      <c r="DG47" s="22" t="s">
        <v>100</v>
      </c>
      <c r="DH47" s="22" t="s">
        <v>459</v>
      </c>
      <c r="HM47" s="22" t="s">
        <v>100</v>
      </c>
      <c r="HN47" s="22" t="s">
        <v>662</v>
      </c>
    </row>
    <row r="48" spans="1:222" hidden="1" outlineLevel="1">
      <c r="A48" s="22" t="s">
        <v>101</v>
      </c>
      <c r="B48" s="22" t="s">
        <v>252</v>
      </c>
      <c r="DG48" s="22" t="s">
        <v>101</v>
      </c>
      <c r="DH48" s="22" t="s">
        <v>460</v>
      </c>
      <c r="HM48" s="22" t="s">
        <v>101</v>
      </c>
      <c r="HN48" s="22" t="s">
        <v>663</v>
      </c>
    </row>
    <row r="49" spans="1:222" hidden="1" outlineLevel="1">
      <c r="A49" s="22" t="s">
        <v>102</v>
      </c>
      <c r="B49" s="22" t="s">
        <v>253</v>
      </c>
      <c r="DG49" s="22" t="s">
        <v>102</v>
      </c>
      <c r="DH49" s="22" t="s">
        <v>461</v>
      </c>
      <c r="HM49" s="22" t="s">
        <v>102</v>
      </c>
      <c r="HN49" s="22" t="s">
        <v>664</v>
      </c>
    </row>
    <row r="50" spans="1:222" hidden="1" outlineLevel="1">
      <c r="A50" s="22" t="s">
        <v>103</v>
      </c>
      <c r="B50" s="22" t="s">
        <v>254</v>
      </c>
      <c r="DG50" s="22" t="s">
        <v>103</v>
      </c>
      <c r="DH50" s="22" t="s">
        <v>462</v>
      </c>
      <c r="HM50" s="22" t="s">
        <v>103</v>
      </c>
      <c r="HN50" s="22" t="s">
        <v>665</v>
      </c>
    </row>
    <row r="51" spans="1:222" hidden="1" outlineLevel="1">
      <c r="A51" s="22" t="s">
        <v>104</v>
      </c>
      <c r="B51" s="22" t="s">
        <v>255</v>
      </c>
      <c r="DG51" s="22" t="s">
        <v>104</v>
      </c>
      <c r="DH51" s="22" t="s">
        <v>463</v>
      </c>
      <c r="HM51" s="22" t="s">
        <v>104</v>
      </c>
      <c r="HN51" s="22" t="s">
        <v>666</v>
      </c>
    </row>
    <row r="52" spans="1:222" hidden="1" outlineLevel="1">
      <c r="A52" s="22" t="s">
        <v>105</v>
      </c>
      <c r="B52" s="22" t="s">
        <v>256</v>
      </c>
      <c r="DG52" s="22" t="s">
        <v>105</v>
      </c>
      <c r="DH52" s="22" t="s">
        <v>464</v>
      </c>
      <c r="HM52" s="22" t="s">
        <v>105</v>
      </c>
      <c r="HN52" s="22" t="s">
        <v>667</v>
      </c>
    </row>
    <row r="53" spans="1:222" hidden="1" outlineLevel="1">
      <c r="A53" s="22" t="s">
        <v>106</v>
      </c>
      <c r="B53" s="22" t="s">
        <v>257</v>
      </c>
      <c r="DG53" s="22" t="s">
        <v>106</v>
      </c>
      <c r="DH53" s="22" t="s">
        <v>465</v>
      </c>
      <c r="HM53" s="22" t="s">
        <v>106</v>
      </c>
      <c r="HN53" s="22" t="s">
        <v>668</v>
      </c>
    </row>
    <row r="54" spans="1:222" hidden="1" outlineLevel="1">
      <c r="A54" s="22" t="s">
        <v>107</v>
      </c>
      <c r="B54" s="22" t="s">
        <v>258</v>
      </c>
      <c r="DG54" s="22" t="s">
        <v>107</v>
      </c>
      <c r="DH54" s="22" t="s">
        <v>466</v>
      </c>
      <c r="HM54" s="22" t="s">
        <v>107</v>
      </c>
      <c r="HN54" s="22" t="s">
        <v>669</v>
      </c>
    </row>
    <row r="55" spans="1:222" hidden="1" outlineLevel="1">
      <c r="A55" s="22" t="s">
        <v>108</v>
      </c>
      <c r="B55" s="22" t="s">
        <v>259</v>
      </c>
      <c r="DG55" s="22" t="s">
        <v>108</v>
      </c>
      <c r="DH55" s="22" t="s">
        <v>467</v>
      </c>
      <c r="HM55" s="22" t="s">
        <v>108</v>
      </c>
      <c r="HN55" s="22" t="s">
        <v>670</v>
      </c>
    </row>
    <row r="56" spans="1:222" hidden="1" outlineLevel="1">
      <c r="A56" s="22" t="s">
        <v>109</v>
      </c>
      <c r="B56" s="22" t="s">
        <v>260</v>
      </c>
      <c r="DG56" s="22" t="s">
        <v>109</v>
      </c>
      <c r="DH56" s="22" t="s">
        <v>468</v>
      </c>
      <c r="HM56" s="22" t="s">
        <v>109</v>
      </c>
      <c r="HN56" s="22" t="s">
        <v>671</v>
      </c>
    </row>
    <row r="57" spans="1:222" hidden="1" outlineLevel="1">
      <c r="A57" s="22" t="s">
        <v>110</v>
      </c>
      <c r="B57" s="22" t="s">
        <v>261</v>
      </c>
      <c r="DG57" s="22" t="s">
        <v>110</v>
      </c>
      <c r="DH57" s="22" t="s">
        <v>469</v>
      </c>
      <c r="HM57" s="22" t="s">
        <v>110</v>
      </c>
      <c r="HN57" s="22" t="s">
        <v>672</v>
      </c>
    </row>
    <row r="58" spans="1:222" hidden="1" outlineLevel="1">
      <c r="A58" s="22" t="s">
        <v>111</v>
      </c>
      <c r="B58" s="22" t="s">
        <v>262</v>
      </c>
      <c r="DG58" s="22" t="s">
        <v>111</v>
      </c>
      <c r="DH58" s="22" t="s">
        <v>470</v>
      </c>
      <c r="HM58" s="22" t="s">
        <v>111</v>
      </c>
      <c r="HN58" s="22" t="s">
        <v>673</v>
      </c>
    </row>
    <row r="59" spans="1:222" hidden="1" outlineLevel="1">
      <c r="A59" s="22" t="s">
        <v>112</v>
      </c>
      <c r="B59" s="22" t="s">
        <v>263</v>
      </c>
      <c r="DG59" s="22" t="s">
        <v>112</v>
      </c>
      <c r="DH59" s="22" t="s">
        <v>471</v>
      </c>
      <c r="HM59" s="22" t="s">
        <v>112</v>
      </c>
      <c r="HN59" s="22" t="s">
        <v>674</v>
      </c>
    </row>
    <row r="60" spans="1:222" hidden="1" outlineLevel="1">
      <c r="A60" s="22" t="s">
        <v>113</v>
      </c>
      <c r="B60" s="22" t="s">
        <v>264</v>
      </c>
      <c r="DG60" s="22" t="s">
        <v>113</v>
      </c>
      <c r="DH60" s="22" t="s">
        <v>472</v>
      </c>
      <c r="HM60" s="22" t="s">
        <v>113</v>
      </c>
      <c r="HN60" s="22" t="s">
        <v>675</v>
      </c>
    </row>
    <row r="61" spans="1:222" hidden="1" outlineLevel="1">
      <c r="A61" s="22" t="s">
        <v>114</v>
      </c>
      <c r="B61" s="22" t="s">
        <v>265</v>
      </c>
      <c r="DG61" s="22" t="s">
        <v>114</v>
      </c>
      <c r="DH61" s="22" t="s">
        <v>473</v>
      </c>
      <c r="HM61" s="22" t="s">
        <v>114</v>
      </c>
      <c r="HN61" s="22" t="s">
        <v>676</v>
      </c>
    </row>
    <row r="62" spans="1:222" hidden="1" outlineLevel="1">
      <c r="A62" s="22" t="s">
        <v>115</v>
      </c>
      <c r="B62" s="22" t="s">
        <v>266</v>
      </c>
      <c r="DG62" s="22" t="s">
        <v>115</v>
      </c>
      <c r="DH62" s="22" t="s">
        <v>474</v>
      </c>
      <c r="HM62" s="22" t="s">
        <v>115</v>
      </c>
      <c r="HN62" s="22" t="s">
        <v>677</v>
      </c>
    </row>
    <row r="63" spans="1:222" hidden="1" outlineLevel="1">
      <c r="A63" s="22" t="s">
        <v>116</v>
      </c>
      <c r="B63" s="22" t="s">
        <v>267</v>
      </c>
      <c r="DG63" s="22" t="s">
        <v>116</v>
      </c>
      <c r="DH63" s="22" t="s">
        <v>475</v>
      </c>
      <c r="HM63" s="22" t="s">
        <v>116</v>
      </c>
      <c r="HN63" s="22" t="s">
        <v>678</v>
      </c>
    </row>
    <row r="64" spans="1:222" hidden="1" outlineLevel="1">
      <c r="A64" s="22" t="s">
        <v>117</v>
      </c>
      <c r="B64" s="22" t="s">
        <v>268</v>
      </c>
      <c r="DG64" s="22" t="s">
        <v>117</v>
      </c>
      <c r="DH64" s="22" t="s">
        <v>476</v>
      </c>
      <c r="HM64" s="22" t="s">
        <v>117</v>
      </c>
      <c r="HN64" s="22" t="s">
        <v>679</v>
      </c>
    </row>
    <row r="65" spans="1:222" hidden="1" outlineLevel="1">
      <c r="A65" s="22" t="s">
        <v>118</v>
      </c>
      <c r="B65" s="22" t="s">
        <v>269</v>
      </c>
      <c r="DG65" s="22" t="s">
        <v>118</v>
      </c>
      <c r="DH65" s="22" t="s">
        <v>477</v>
      </c>
      <c r="HM65" s="22" t="s">
        <v>118</v>
      </c>
      <c r="HN65" s="22" t="s">
        <v>680</v>
      </c>
    </row>
    <row r="66" spans="1:222" hidden="1" outlineLevel="1">
      <c r="A66" s="22" t="s">
        <v>119</v>
      </c>
      <c r="B66" s="22" t="s">
        <v>270</v>
      </c>
      <c r="DG66" s="22" t="s">
        <v>119</v>
      </c>
      <c r="DH66" s="22" t="s">
        <v>478</v>
      </c>
      <c r="HM66" s="22" t="s">
        <v>119</v>
      </c>
      <c r="HN66" s="22" t="s">
        <v>681</v>
      </c>
    </row>
    <row r="67" spans="1:222" hidden="1" outlineLevel="1">
      <c r="A67" s="22" t="s">
        <v>120</v>
      </c>
      <c r="B67" s="22" t="s">
        <v>271</v>
      </c>
      <c r="DG67" s="22" t="s">
        <v>120</v>
      </c>
      <c r="DH67" s="22" t="s">
        <v>479</v>
      </c>
      <c r="HM67" s="22" t="s">
        <v>120</v>
      </c>
      <c r="HN67" s="22" t="s">
        <v>682</v>
      </c>
    </row>
    <row r="68" spans="1:222" hidden="1" outlineLevel="1">
      <c r="A68" s="22" t="s">
        <v>121</v>
      </c>
      <c r="B68" s="22" t="s">
        <v>272</v>
      </c>
      <c r="DG68" s="22" t="s">
        <v>121</v>
      </c>
      <c r="DH68" s="22" t="s">
        <v>480</v>
      </c>
      <c r="HM68" s="22" t="s">
        <v>121</v>
      </c>
      <c r="HN68" s="22" t="s">
        <v>683</v>
      </c>
    </row>
    <row r="69" spans="1:222" hidden="1" outlineLevel="1">
      <c r="A69" s="22" t="s">
        <v>122</v>
      </c>
      <c r="B69" s="22" t="s">
        <v>273</v>
      </c>
      <c r="DG69" s="22" t="s">
        <v>122</v>
      </c>
      <c r="DH69" s="22" t="s">
        <v>481</v>
      </c>
      <c r="HM69" s="22" t="s">
        <v>122</v>
      </c>
      <c r="HN69" s="22" t="s">
        <v>684</v>
      </c>
    </row>
    <row r="70" spans="1:222" hidden="1" outlineLevel="1">
      <c r="A70" s="22" t="s">
        <v>123</v>
      </c>
      <c r="B70" s="22" t="s">
        <v>274</v>
      </c>
      <c r="DG70" s="22" t="s">
        <v>123</v>
      </c>
      <c r="DH70" s="22" t="s">
        <v>482</v>
      </c>
      <c r="HM70" s="22" t="s">
        <v>123</v>
      </c>
      <c r="HN70" s="22" t="s">
        <v>685</v>
      </c>
    </row>
    <row r="71" spans="1:222" hidden="1" outlineLevel="1">
      <c r="A71" s="22" t="s">
        <v>124</v>
      </c>
      <c r="B71" s="22" t="s">
        <v>275</v>
      </c>
      <c r="DG71" s="22" t="s">
        <v>124</v>
      </c>
      <c r="DH71" s="22" t="s">
        <v>483</v>
      </c>
      <c r="HM71" s="22" t="s">
        <v>124</v>
      </c>
      <c r="HN71" s="22" t="s">
        <v>686</v>
      </c>
    </row>
    <row r="72" spans="1:222" hidden="1" outlineLevel="1">
      <c r="A72" s="22" t="s">
        <v>125</v>
      </c>
      <c r="B72" s="22" t="s">
        <v>276</v>
      </c>
      <c r="DG72" s="22" t="s">
        <v>125</v>
      </c>
      <c r="DH72" s="22" t="s">
        <v>484</v>
      </c>
      <c r="HM72" s="22" t="s">
        <v>125</v>
      </c>
      <c r="HN72" s="22" t="s">
        <v>687</v>
      </c>
    </row>
    <row r="73" spans="1:222" hidden="1" outlineLevel="1">
      <c r="A73" s="22" t="s">
        <v>126</v>
      </c>
      <c r="B73" s="22" t="s">
        <v>277</v>
      </c>
      <c r="DG73" s="22" t="s">
        <v>126</v>
      </c>
      <c r="DH73" s="22" t="s">
        <v>485</v>
      </c>
      <c r="HM73" s="22" t="s">
        <v>126</v>
      </c>
      <c r="HN73" s="22" t="s">
        <v>688</v>
      </c>
    </row>
    <row r="74" spans="1:222" hidden="1" outlineLevel="1">
      <c r="A74" s="22" t="s">
        <v>127</v>
      </c>
      <c r="B74" s="22" t="s">
        <v>278</v>
      </c>
      <c r="DG74" s="22" t="s">
        <v>127</v>
      </c>
      <c r="DH74" s="22" t="s">
        <v>486</v>
      </c>
      <c r="HM74" s="22" t="s">
        <v>127</v>
      </c>
      <c r="HN74" s="22" t="s">
        <v>689</v>
      </c>
    </row>
    <row r="75" spans="1:222" hidden="1" outlineLevel="1">
      <c r="A75" s="22" t="s">
        <v>128</v>
      </c>
      <c r="B75" s="22" t="s">
        <v>279</v>
      </c>
      <c r="DG75" s="22" t="s">
        <v>128</v>
      </c>
      <c r="DH75" s="22" t="s">
        <v>487</v>
      </c>
      <c r="HM75" s="22" t="s">
        <v>128</v>
      </c>
      <c r="HN75" s="22" t="s">
        <v>690</v>
      </c>
    </row>
    <row r="76" spans="1:222" hidden="1" outlineLevel="1">
      <c r="A76" s="22" t="s">
        <v>129</v>
      </c>
      <c r="B76" s="22" t="s">
        <v>280</v>
      </c>
      <c r="DG76" s="22" t="s">
        <v>129</v>
      </c>
      <c r="DH76" s="22" t="s">
        <v>488</v>
      </c>
      <c r="HM76" s="22" t="s">
        <v>129</v>
      </c>
      <c r="HN76" s="22" t="s">
        <v>691</v>
      </c>
    </row>
    <row r="77" spans="1:222" hidden="1" outlineLevel="1">
      <c r="A77" s="22" t="s">
        <v>130</v>
      </c>
      <c r="B77" s="22" t="s">
        <v>281</v>
      </c>
      <c r="DG77" s="22" t="s">
        <v>130</v>
      </c>
      <c r="DH77" s="22" t="s">
        <v>489</v>
      </c>
      <c r="HM77" s="22" t="s">
        <v>130</v>
      </c>
      <c r="HN77" s="22" t="s">
        <v>692</v>
      </c>
    </row>
    <row r="78" spans="1:222" hidden="1" outlineLevel="1">
      <c r="A78" s="22" t="s">
        <v>131</v>
      </c>
      <c r="B78" s="22" t="s">
        <v>282</v>
      </c>
      <c r="DG78" s="22" t="s">
        <v>131</v>
      </c>
      <c r="DH78" s="22" t="s">
        <v>490</v>
      </c>
      <c r="HM78" s="22" t="s">
        <v>131</v>
      </c>
      <c r="HN78" s="22" t="s">
        <v>693</v>
      </c>
    </row>
    <row r="79" spans="1:222" hidden="1" outlineLevel="1">
      <c r="A79" s="22" t="s">
        <v>132</v>
      </c>
      <c r="B79" s="22" t="s">
        <v>283</v>
      </c>
      <c r="DG79" s="22" t="s">
        <v>132</v>
      </c>
      <c r="DH79" s="22" t="s">
        <v>491</v>
      </c>
      <c r="HM79" s="22" t="s">
        <v>132</v>
      </c>
      <c r="HN79" s="22" t="s">
        <v>694</v>
      </c>
    </row>
    <row r="80" spans="1:222" hidden="1" outlineLevel="1">
      <c r="A80" s="22" t="s">
        <v>133</v>
      </c>
      <c r="B80" s="22" t="s">
        <v>284</v>
      </c>
      <c r="DG80" s="22" t="s">
        <v>133</v>
      </c>
      <c r="DH80" s="22" t="s">
        <v>492</v>
      </c>
      <c r="HM80" s="22" t="s">
        <v>133</v>
      </c>
      <c r="HN80" s="22" t="s">
        <v>695</v>
      </c>
    </row>
    <row r="81" spans="1:222" hidden="1" outlineLevel="1">
      <c r="A81" s="22" t="s">
        <v>134</v>
      </c>
      <c r="B81" s="22" t="s">
        <v>285</v>
      </c>
      <c r="DG81" s="22" t="s">
        <v>134</v>
      </c>
      <c r="DH81" s="22" t="s">
        <v>493</v>
      </c>
      <c r="HM81" s="22" t="s">
        <v>134</v>
      </c>
      <c r="HN81" s="22" t="s">
        <v>696</v>
      </c>
    </row>
    <row r="82" spans="1:222" hidden="1" outlineLevel="1">
      <c r="A82" s="22" t="s">
        <v>135</v>
      </c>
      <c r="B82" s="22" t="s">
        <v>286</v>
      </c>
      <c r="DG82" s="22" t="s">
        <v>135</v>
      </c>
      <c r="DH82" s="22" t="s">
        <v>494</v>
      </c>
      <c r="HM82" s="22" t="s">
        <v>135</v>
      </c>
      <c r="HN82" s="22" t="s">
        <v>697</v>
      </c>
    </row>
    <row r="83" spans="1:222" hidden="1" outlineLevel="1">
      <c r="A83" s="22" t="s">
        <v>136</v>
      </c>
      <c r="B83" s="22" t="s">
        <v>287</v>
      </c>
      <c r="DG83" s="22" t="s">
        <v>136</v>
      </c>
      <c r="DH83" s="22" t="s">
        <v>495</v>
      </c>
      <c r="HM83" s="22" t="s">
        <v>136</v>
      </c>
      <c r="HN83" s="22" t="s">
        <v>698</v>
      </c>
    </row>
    <row r="84" spans="1:222" hidden="1" outlineLevel="1">
      <c r="A84" s="22" t="s">
        <v>137</v>
      </c>
      <c r="B84" s="22" t="s">
        <v>288</v>
      </c>
      <c r="DG84" s="22" t="s">
        <v>137</v>
      </c>
      <c r="DH84" s="22" t="s">
        <v>496</v>
      </c>
      <c r="HM84" s="22" t="s">
        <v>137</v>
      </c>
      <c r="HN84" s="22" t="s">
        <v>699</v>
      </c>
    </row>
    <row r="85" spans="1:222" hidden="1" outlineLevel="1">
      <c r="A85" s="22" t="s">
        <v>138</v>
      </c>
      <c r="B85" s="22" t="s">
        <v>289</v>
      </c>
      <c r="DG85" s="22" t="s">
        <v>138</v>
      </c>
      <c r="DH85" s="22" t="s">
        <v>497</v>
      </c>
      <c r="HM85" s="22" t="s">
        <v>138</v>
      </c>
      <c r="HN85" s="22" t="s">
        <v>700</v>
      </c>
    </row>
    <row r="86" spans="1:222" hidden="1" outlineLevel="1">
      <c r="A86" s="22" t="s">
        <v>139</v>
      </c>
      <c r="B86" s="22" t="s">
        <v>290</v>
      </c>
      <c r="DG86" s="22" t="s">
        <v>139</v>
      </c>
      <c r="DH86" s="22" t="s">
        <v>498</v>
      </c>
      <c r="HM86" s="22" t="s">
        <v>139</v>
      </c>
      <c r="HN86" s="22" t="s">
        <v>701</v>
      </c>
    </row>
    <row r="87" spans="1:222" hidden="1" outlineLevel="1">
      <c r="A87" s="22" t="s">
        <v>140</v>
      </c>
      <c r="B87" s="22" t="s">
        <v>291</v>
      </c>
      <c r="DG87" s="22" t="s">
        <v>140</v>
      </c>
      <c r="DH87" s="22" t="s">
        <v>499</v>
      </c>
      <c r="HM87" s="22" t="s">
        <v>140</v>
      </c>
      <c r="HN87" s="22" t="s">
        <v>702</v>
      </c>
    </row>
    <row r="88" spans="1:222" hidden="1" outlineLevel="1">
      <c r="A88" s="22" t="s">
        <v>141</v>
      </c>
      <c r="B88" s="22" t="s">
        <v>292</v>
      </c>
      <c r="DG88" s="22" t="s">
        <v>141</v>
      </c>
      <c r="DH88" s="22" t="s">
        <v>500</v>
      </c>
      <c r="HM88" s="22" t="s">
        <v>141</v>
      </c>
      <c r="HN88" s="22" t="s">
        <v>703</v>
      </c>
    </row>
    <row r="89" spans="1:222" hidden="1" outlineLevel="1">
      <c r="A89" s="22" t="s">
        <v>142</v>
      </c>
      <c r="B89" s="22" t="s">
        <v>293</v>
      </c>
      <c r="DG89" s="22" t="s">
        <v>142</v>
      </c>
      <c r="DH89" s="22" t="s">
        <v>501</v>
      </c>
      <c r="HM89" s="22" t="s">
        <v>142</v>
      </c>
      <c r="HN89" s="22" t="s">
        <v>704</v>
      </c>
    </row>
    <row r="90" spans="1:222" hidden="1" outlineLevel="1">
      <c r="A90" s="22" t="s">
        <v>143</v>
      </c>
      <c r="B90" s="22" t="s">
        <v>294</v>
      </c>
      <c r="DG90" s="22" t="s">
        <v>143</v>
      </c>
      <c r="DH90" s="22" t="s">
        <v>502</v>
      </c>
      <c r="HM90" s="22" t="s">
        <v>143</v>
      </c>
      <c r="HN90" s="22" t="s">
        <v>705</v>
      </c>
    </row>
    <row r="91" spans="1:222" hidden="1" outlineLevel="1">
      <c r="A91" s="22" t="s">
        <v>144</v>
      </c>
      <c r="B91" s="22" t="s">
        <v>295</v>
      </c>
      <c r="DG91" s="22" t="s">
        <v>144</v>
      </c>
      <c r="DH91" s="22" t="s">
        <v>503</v>
      </c>
      <c r="HM91" s="22" t="s">
        <v>144</v>
      </c>
      <c r="HN91" s="22" t="s">
        <v>706</v>
      </c>
    </row>
    <row r="92" spans="1:222" hidden="1" outlineLevel="1">
      <c r="A92" s="22" t="s">
        <v>145</v>
      </c>
      <c r="B92" s="22" t="s">
        <v>296</v>
      </c>
      <c r="DG92" s="22" t="s">
        <v>145</v>
      </c>
      <c r="DH92" s="22" t="s">
        <v>504</v>
      </c>
      <c r="HM92" s="22" t="s">
        <v>145</v>
      </c>
      <c r="HN92" s="22" t="s">
        <v>707</v>
      </c>
    </row>
    <row r="93" spans="1:222" hidden="1" outlineLevel="1">
      <c r="A93" s="22" t="s">
        <v>146</v>
      </c>
      <c r="B93" s="22" t="s">
        <v>297</v>
      </c>
      <c r="DG93" s="22" t="s">
        <v>146</v>
      </c>
      <c r="DH93" s="22" t="s">
        <v>505</v>
      </c>
      <c r="HM93" s="22" t="s">
        <v>146</v>
      </c>
      <c r="HN93" s="22" t="s">
        <v>708</v>
      </c>
    </row>
    <row r="94" spans="1:222" hidden="1" outlineLevel="1">
      <c r="A94" s="22" t="s">
        <v>147</v>
      </c>
      <c r="B94" s="22" t="s">
        <v>298</v>
      </c>
      <c r="DG94" s="22" t="s">
        <v>147</v>
      </c>
      <c r="DH94" s="22" t="s">
        <v>506</v>
      </c>
      <c r="HM94" s="22" t="s">
        <v>147</v>
      </c>
      <c r="HN94" s="22" t="s">
        <v>709</v>
      </c>
    </row>
    <row r="95" spans="1:222" hidden="1" outlineLevel="1">
      <c r="A95" s="22" t="s">
        <v>148</v>
      </c>
      <c r="B95" s="22" t="s">
        <v>299</v>
      </c>
      <c r="DG95" s="22" t="s">
        <v>148</v>
      </c>
      <c r="DH95" s="22" t="s">
        <v>507</v>
      </c>
      <c r="HM95" s="22" t="s">
        <v>148</v>
      </c>
      <c r="HN95" s="22" t="s">
        <v>710</v>
      </c>
    </row>
    <row r="96" spans="1:222" hidden="1" outlineLevel="1">
      <c r="A96" s="22" t="s">
        <v>149</v>
      </c>
      <c r="B96" s="22" t="s">
        <v>300</v>
      </c>
      <c r="DG96" s="22" t="s">
        <v>149</v>
      </c>
      <c r="DH96" s="22" t="s">
        <v>508</v>
      </c>
      <c r="HM96" s="22" t="s">
        <v>149</v>
      </c>
      <c r="HN96" s="22" t="s">
        <v>711</v>
      </c>
    </row>
    <row r="97" spans="1:401" hidden="1" outlineLevel="1">
      <c r="A97" s="22" t="s">
        <v>150</v>
      </c>
      <c r="B97" s="22" t="s">
        <v>301</v>
      </c>
      <c r="DG97" s="22" t="s">
        <v>150</v>
      </c>
      <c r="DH97" s="22" t="s">
        <v>509</v>
      </c>
      <c r="HM97" s="22" t="s">
        <v>150</v>
      </c>
      <c r="HN97" s="22" t="s">
        <v>712</v>
      </c>
    </row>
    <row r="98" spans="1:401" hidden="1" outlineLevel="1">
      <c r="A98" s="22" t="s">
        <v>151</v>
      </c>
      <c r="B98" s="22" t="s">
        <v>302</v>
      </c>
      <c r="DG98" s="22" t="s">
        <v>151</v>
      </c>
      <c r="DH98" s="22" t="s">
        <v>510</v>
      </c>
      <c r="HM98" s="22" t="s">
        <v>151</v>
      </c>
      <c r="HN98" s="22" t="s">
        <v>713</v>
      </c>
    </row>
    <row r="99" spans="1:401" hidden="1" outlineLevel="1">
      <c r="A99" s="22" t="s">
        <v>152</v>
      </c>
      <c r="B99" s="22" t="s">
        <v>303</v>
      </c>
      <c r="DG99" s="22" t="s">
        <v>152</v>
      </c>
      <c r="DH99" s="22" t="s">
        <v>511</v>
      </c>
      <c r="HM99" s="22" t="s">
        <v>152</v>
      </c>
      <c r="HN99" s="22" t="s">
        <v>714</v>
      </c>
    </row>
    <row r="100" spans="1:401" hidden="1" outlineLevel="1">
      <c r="A100" s="22" t="s">
        <v>153</v>
      </c>
      <c r="B100" s="22" t="s">
        <v>304</v>
      </c>
      <c r="DG100" s="22" t="s">
        <v>153</v>
      </c>
      <c r="DH100" s="22" t="s">
        <v>512</v>
      </c>
      <c r="HM100" s="22" t="s">
        <v>153</v>
      </c>
      <c r="HN100" s="22" t="s">
        <v>715</v>
      </c>
    </row>
    <row r="101" spans="1:401" hidden="1" outlineLevel="1">
      <c r="A101" s="22" t="s">
        <v>154</v>
      </c>
      <c r="B101" s="22" t="s">
        <v>305</v>
      </c>
      <c r="DG101" s="22" t="s">
        <v>154</v>
      </c>
      <c r="DH101" s="22" t="s">
        <v>513</v>
      </c>
      <c r="HM101" s="22" t="s">
        <v>154</v>
      </c>
      <c r="HN101" s="22" t="s">
        <v>716</v>
      </c>
    </row>
    <row r="102" spans="1:401" hidden="1" outlineLevel="1">
      <c r="A102" s="22" t="s">
        <v>155</v>
      </c>
      <c r="B102" s="22" t="s">
        <v>306</v>
      </c>
      <c r="DG102" s="22" t="s">
        <v>155</v>
      </c>
      <c r="DH102" s="22" t="s">
        <v>514</v>
      </c>
      <c r="HM102" s="22" t="s">
        <v>155</v>
      </c>
      <c r="HN102" s="22" t="s">
        <v>717</v>
      </c>
    </row>
    <row r="103" spans="1:401" hidden="1" outlineLevel="1">
      <c r="A103" s="22" t="s">
        <v>156</v>
      </c>
      <c r="B103" s="22" t="s">
        <v>307</v>
      </c>
      <c r="DG103" s="22" t="s">
        <v>156</v>
      </c>
      <c r="DH103" s="22" t="s">
        <v>515</v>
      </c>
      <c r="HM103" s="22" t="s">
        <v>156</v>
      </c>
      <c r="HN103" s="22" t="s">
        <v>718</v>
      </c>
    </row>
    <row r="104" spans="1:401" hidden="1" outlineLevel="1">
      <c r="A104" s="22" t="s">
        <v>157</v>
      </c>
      <c r="B104" s="22" t="s">
        <v>308</v>
      </c>
      <c r="DG104" s="22" t="s">
        <v>157</v>
      </c>
      <c r="DH104" s="22" t="s">
        <v>516</v>
      </c>
      <c r="HM104" s="22" t="s">
        <v>157</v>
      </c>
      <c r="HN104" s="22" t="s">
        <v>719</v>
      </c>
    </row>
    <row r="105" spans="1:401" hidden="1" outlineLevel="1">
      <c r="A105" s="22" t="s">
        <v>158</v>
      </c>
      <c r="B105" s="22" t="s">
        <v>309</v>
      </c>
      <c r="DG105" s="22" t="s">
        <v>158</v>
      </c>
      <c r="DH105" s="22" t="s">
        <v>517</v>
      </c>
      <c r="HM105" s="22" t="s">
        <v>158</v>
      </c>
      <c r="HN105" s="22" t="s">
        <v>720</v>
      </c>
    </row>
    <row r="106" spans="1:401" hidden="1" outlineLevel="1">
      <c r="A106" s="22" t="s">
        <v>159</v>
      </c>
      <c r="B106" s="22" t="s">
        <v>310</v>
      </c>
      <c r="DG106" s="22" t="s">
        <v>159</v>
      </c>
      <c r="DH106" s="22" t="s">
        <v>518</v>
      </c>
      <c r="HM106" s="22" t="s">
        <v>159</v>
      </c>
      <c r="HN106" s="22" t="s">
        <v>721</v>
      </c>
    </row>
    <row r="107" spans="1:401" hidden="1" outlineLevel="1">
      <c r="A107" s="22" t="s">
        <v>160</v>
      </c>
      <c r="B107" s="22" t="s">
        <v>311</v>
      </c>
      <c r="DG107" s="22" t="s">
        <v>160</v>
      </c>
      <c r="DH107" s="22" t="s">
        <v>519</v>
      </c>
      <c r="HM107" s="22" t="s">
        <v>160</v>
      </c>
      <c r="HN107" s="22" t="s">
        <v>722</v>
      </c>
    </row>
    <row r="108" spans="1:401" hidden="1" outlineLevel="1">
      <c r="A108" s="22" t="s">
        <v>161</v>
      </c>
      <c r="B108" s="22" t="s">
        <v>312</v>
      </c>
      <c r="DG108" s="22" t="s">
        <v>161</v>
      </c>
      <c r="DH108" s="22" t="s">
        <v>520</v>
      </c>
      <c r="HM108" s="22" t="s">
        <v>161</v>
      </c>
      <c r="HN108" s="22" t="s">
        <v>723</v>
      </c>
    </row>
    <row r="109" spans="1:401" hidden="1" outlineLevel="1">
      <c r="A109" s="22" t="s">
        <v>162</v>
      </c>
      <c r="B109" s="22" t="s">
        <v>313</v>
      </c>
      <c r="DG109" s="22" t="s">
        <v>162</v>
      </c>
      <c r="DH109" s="22" t="s">
        <v>521</v>
      </c>
      <c r="HM109" s="22" t="s">
        <v>162</v>
      </c>
      <c r="HN109" s="22" t="s">
        <v>724</v>
      </c>
    </row>
    <row r="110" spans="1:401" hidden="1" outlineLevel="1">
      <c r="A110" s="22" t="s">
        <v>163</v>
      </c>
      <c r="B110" s="22" t="s">
        <v>314</v>
      </c>
      <c r="DG110" s="22" t="s">
        <v>163</v>
      </c>
      <c r="DH110" s="22" t="s">
        <v>522</v>
      </c>
      <c r="HM110" s="22" t="s">
        <v>163</v>
      </c>
      <c r="HN110" s="22" t="s">
        <v>725</v>
      </c>
    </row>
    <row r="111" spans="1:401" hidden="1" outlineLevel="1">
      <c r="A111" s="22" t="s">
        <v>164</v>
      </c>
      <c r="B111" s="22" t="s">
        <v>315</v>
      </c>
      <c r="DG111" s="22" t="s">
        <v>164</v>
      </c>
      <c r="DH111" s="22" t="s">
        <v>523</v>
      </c>
      <c r="HM111" s="22" t="s">
        <v>164</v>
      </c>
      <c r="HN111" s="22" t="s">
        <v>726</v>
      </c>
      <c r="MX111" s="21" t="s">
        <v>932</v>
      </c>
      <c r="OJ111" s="21"/>
    </row>
    <row r="112" spans="1:401" hidden="1" outlineLevel="1">
      <c r="A112" s="22" t="s">
        <v>165</v>
      </c>
      <c r="B112" s="22" t="s">
        <v>316</v>
      </c>
      <c r="DG112" s="22" t="s">
        <v>165</v>
      </c>
      <c r="DH112" s="22" t="s">
        <v>524</v>
      </c>
      <c r="HM112" s="22" t="s">
        <v>165</v>
      </c>
      <c r="HN112" s="22" t="s">
        <v>727</v>
      </c>
      <c r="MX112" s="22" t="s">
        <v>4</v>
      </c>
      <c r="MY112" s="22" t="s">
        <v>5</v>
      </c>
      <c r="OJ112" s="22" t="s">
        <v>4</v>
      </c>
      <c r="OK112" s="22" t="s">
        <v>5</v>
      </c>
    </row>
    <row r="113" spans="1:401" hidden="1" outlineLevel="1">
      <c r="A113" s="22" t="s">
        <v>166</v>
      </c>
      <c r="B113" s="22" t="s">
        <v>317</v>
      </c>
      <c r="DG113" s="22" t="s">
        <v>166</v>
      </c>
      <c r="DH113" s="22" t="s">
        <v>525</v>
      </c>
      <c r="HM113" s="22" t="s">
        <v>166</v>
      </c>
      <c r="HN113" s="22" t="s">
        <v>728</v>
      </c>
      <c r="MD113" s="21" t="s">
        <v>895</v>
      </c>
      <c r="MX113" s="17" t="s">
        <v>6</v>
      </c>
      <c r="MY113" s="22" t="s">
        <v>7</v>
      </c>
      <c r="OJ113" s="22" t="s">
        <v>6</v>
      </c>
      <c r="OK113" s="22" t="s">
        <v>7</v>
      </c>
    </row>
    <row r="114" spans="1:401" hidden="1" outlineLevel="1">
      <c r="A114" s="22" t="s">
        <v>167</v>
      </c>
      <c r="B114" s="22" t="s">
        <v>318</v>
      </c>
      <c r="DG114" s="22" t="s">
        <v>167</v>
      </c>
      <c r="DH114" s="22" t="s">
        <v>526</v>
      </c>
      <c r="HM114" s="22" t="s">
        <v>167</v>
      </c>
      <c r="HN114" s="22" t="s">
        <v>729</v>
      </c>
      <c r="MD114" s="22" t="s">
        <v>4</v>
      </c>
      <c r="ME114" s="22" t="s">
        <v>5</v>
      </c>
      <c r="MX114" s="22" t="s">
        <v>8</v>
      </c>
      <c r="MY114" s="22" t="s">
        <v>896</v>
      </c>
      <c r="OJ114" s="22" t="s">
        <v>8</v>
      </c>
      <c r="OK114" s="22" t="s">
        <v>1117</v>
      </c>
    </row>
    <row r="115" spans="1:401" hidden="1" outlineLevel="1">
      <c r="A115" s="22" t="s">
        <v>168</v>
      </c>
      <c r="B115" s="22" t="s">
        <v>319</v>
      </c>
      <c r="DG115" s="22" t="s">
        <v>168</v>
      </c>
      <c r="DH115" s="22" t="s">
        <v>527</v>
      </c>
      <c r="HM115" s="22" t="s">
        <v>168</v>
      </c>
      <c r="HN115" s="22" t="s">
        <v>730</v>
      </c>
      <c r="MD115" s="22" t="s">
        <v>6</v>
      </c>
      <c r="ME115" s="22" t="s">
        <v>7</v>
      </c>
      <c r="MX115" s="22" t="s">
        <v>9</v>
      </c>
      <c r="MY115" s="22" t="s">
        <v>897</v>
      </c>
      <c r="OJ115" s="22" t="s">
        <v>9</v>
      </c>
      <c r="OK115" s="22" t="s">
        <v>1118</v>
      </c>
    </row>
    <row r="116" spans="1:401" hidden="1" outlineLevel="1">
      <c r="A116" s="22" t="s">
        <v>169</v>
      </c>
      <c r="B116" s="22" t="s">
        <v>1247</v>
      </c>
      <c r="DG116" s="22" t="s">
        <v>169</v>
      </c>
      <c r="DH116" s="22" t="s">
        <v>1248</v>
      </c>
      <c r="HM116" s="22" t="s">
        <v>169</v>
      </c>
      <c r="HN116" s="22" t="s">
        <v>1249</v>
      </c>
      <c r="MD116" s="22" t="s">
        <v>8</v>
      </c>
      <c r="ME116" s="22" t="s">
        <v>859</v>
      </c>
      <c r="MX116" s="22" t="s">
        <v>10</v>
      </c>
      <c r="MY116" s="22" t="s">
        <v>898</v>
      </c>
      <c r="OJ116" s="22" t="s">
        <v>10</v>
      </c>
      <c r="OK116" s="22" t="s">
        <v>1119</v>
      </c>
    </row>
    <row r="117" spans="1:401" hidden="1" outlineLevel="1">
      <c r="A117" s="22" t="s">
        <v>170</v>
      </c>
      <c r="B117" s="22" t="s">
        <v>1250</v>
      </c>
      <c r="DG117" s="22" t="s">
        <v>170</v>
      </c>
      <c r="DH117" s="22" t="s">
        <v>1251</v>
      </c>
      <c r="HM117" s="22" t="s">
        <v>170</v>
      </c>
      <c r="HN117" s="22" t="s">
        <v>1252</v>
      </c>
      <c r="MD117" s="22" t="s">
        <v>9</v>
      </c>
      <c r="ME117" s="22" t="s">
        <v>860</v>
      </c>
      <c r="MX117" s="22" t="s">
        <v>11</v>
      </c>
      <c r="MY117" s="22" t="s">
        <v>899</v>
      </c>
      <c r="OJ117" s="22" t="s">
        <v>11</v>
      </c>
      <c r="OK117" s="22" t="s">
        <v>1120</v>
      </c>
    </row>
    <row r="118" spans="1:401" hidden="1" outlineLevel="1">
      <c r="A118" s="22" t="s">
        <v>171</v>
      </c>
      <c r="B118" s="22" t="s">
        <v>1253</v>
      </c>
      <c r="DG118" s="22" t="s">
        <v>171</v>
      </c>
      <c r="DH118" s="22" t="s">
        <v>1254</v>
      </c>
      <c r="HM118" s="22" t="s">
        <v>171</v>
      </c>
      <c r="HN118" s="22" t="s">
        <v>1255</v>
      </c>
      <c r="MD118" s="22" t="s">
        <v>10</v>
      </c>
      <c r="ME118" s="22" t="s">
        <v>861</v>
      </c>
      <c r="MX118" s="22" t="s">
        <v>12</v>
      </c>
      <c r="MY118" s="22" t="s">
        <v>900</v>
      </c>
      <c r="OJ118" s="22" t="s">
        <v>12</v>
      </c>
      <c r="OK118" s="22" t="s">
        <v>1121</v>
      </c>
    </row>
    <row r="119" spans="1:401" hidden="1" outlineLevel="1">
      <c r="A119" s="22" t="s">
        <v>172</v>
      </c>
      <c r="B119" s="22" t="s">
        <v>1256</v>
      </c>
      <c r="DG119" s="22" t="s">
        <v>172</v>
      </c>
      <c r="DH119" s="22" t="s">
        <v>1257</v>
      </c>
      <c r="HM119" s="22" t="s">
        <v>172</v>
      </c>
      <c r="HN119" s="22" t="s">
        <v>1258</v>
      </c>
      <c r="MD119" s="22" t="s">
        <v>11</v>
      </c>
      <c r="ME119" s="22" t="s">
        <v>862</v>
      </c>
      <c r="MX119" s="22" t="s">
        <v>13</v>
      </c>
      <c r="MY119" s="22" t="s">
        <v>901</v>
      </c>
      <c r="NT119" s="21" t="s">
        <v>961</v>
      </c>
      <c r="OJ119" s="22" t="s">
        <v>13</v>
      </c>
      <c r="OK119" s="22" t="s">
        <v>1122</v>
      </c>
    </row>
    <row r="120" spans="1:401" hidden="1" outlineLevel="1">
      <c r="A120" s="22" t="s">
        <v>173</v>
      </c>
      <c r="B120" s="22" t="s">
        <v>1259</v>
      </c>
      <c r="DG120" s="22" t="s">
        <v>173</v>
      </c>
      <c r="DH120" s="22" t="s">
        <v>1260</v>
      </c>
      <c r="HM120" s="22" t="s">
        <v>173</v>
      </c>
      <c r="HN120" s="22" t="s">
        <v>1261</v>
      </c>
      <c r="MD120" s="22" t="s">
        <v>12</v>
      </c>
      <c r="ME120" s="22" t="s">
        <v>863</v>
      </c>
      <c r="MX120" s="22" t="s">
        <v>14</v>
      </c>
      <c r="MY120" s="22" t="s">
        <v>902</v>
      </c>
      <c r="NT120" s="22" t="s">
        <v>4</v>
      </c>
      <c r="NU120" s="22" t="s">
        <v>5</v>
      </c>
      <c r="OJ120" s="22" t="s">
        <v>14</v>
      </c>
      <c r="OK120" s="22" t="s">
        <v>1123</v>
      </c>
    </row>
    <row r="121" spans="1:401" hidden="1" outlineLevel="1">
      <c r="A121" s="22" t="s">
        <v>174</v>
      </c>
      <c r="B121" s="22" t="s">
        <v>1262</v>
      </c>
      <c r="DG121" s="22" t="s">
        <v>174</v>
      </c>
      <c r="DH121" s="22" t="s">
        <v>1263</v>
      </c>
      <c r="HM121" s="22" t="s">
        <v>174</v>
      </c>
      <c r="HN121" s="22" t="s">
        <v>1264</v>
      </c>
      <c r="MD121" s="22" t="s">
        <v>13</v>
      </c>
      <c r="ME121" s="22" t="s">
        <v>864</v>
      </c>
      <c r="MX121" s="22" t="s">
        <v>15</v>
      </c>
      <c r="MY121" s="22" t="s">
        <v>903</v>
      </c>
      <c r="NT121" s="22" t="s">
        <v>6</v>
      </c>
      <c r="NU121" s="22" t="s">
        <v>7</v>
      </c>
      <c r="OJ121" s="22" t="s">
        <v>15</v>
      </c>
      <c r="OK121" s="22" t="s">
        <v>1124</v>
      </c>
    </row>
    <row r="122" spans="1:401" hidden="1" outlineLevel="1">
      <c r="A122" s="22" t="s">
        <v>175</v>
      </c>
      <c r="B122" s="22" t="s">
        <v>1265</v>
      </c>
      <c r="DG122" s="22" t="s">
        <v>175</v>
      </c>
      <c r="DH122" s="22" t="s">
        <v>1266</v>
      </c>
      <c r="HM122" s="22" t="s">
        <v>175</v>
      </c>
      <c r="HN122" s="22" t="s">
        <v>1267</v>
      </c>
      <c r="LS122" s="21" t="s">
        <v>209</v>
      </c>
      <c r="MD122" s="22" t="s">
        <v>14</v>
      </c>
      <c r="ME122" s="22" t="s">
        <v>865</v>
      </c>
      <c r="MX122" s="22" t="s">
        <v>16</v>
      </c>
      <c r="MY122" s="22" t="s">
        <v>904</v>
      </c>
      <c r="NT122" s="22" t="s">
        <v>8</v>
      </c>
      <c r="NU122" s="22" t="s">
        <v>937</v>
      </c>
      <c r="OJ122" s="22" t="s">
        <v>16</v>
      </c>
      <c r="OK122" s="22" t="s">
        <v>1125</v>
      </c>
    </row>
    <row r="123" spans="1:401" hidden="1" outlineLevel="1">
      <c r="A123" s="22" t="s">
        <v>176</v>
      </c>
      <c r="B123" s="22" t="s">
        <v>1268</v>
      </c>
      <c r="DG123" s="22" t="s">
        <v>176</v>
      </c>
      <c r="DH123" s="22" t="s">
        <v>1269</v>
      </c>
      <c r="HM123" s="22" t="s">
        <v>176</v>
      </c>
      <c r="HN123" s="22" t="s">
        <v>1270</v>
      </c>
      <c r="LS123" s="22" t="s">
        <v>4</v>
      </c>
      <c r="LT123" s="22" t="s">
        <v>5</v>
      </c>
      <c r="MD123" s="22" t="s">
        <v>15</v>
      </c>
      <c r="ME123" s="22" t="s">
        <v>866</v>
      </c>
      <c r="MX123" s="22" t="s">
        <v>17</v>
      </c>
      <c r="MY123" s="22" t="s">
        <v>905</v>
      </c>
      <c r="NT123" s="22" t="s">
        <v>9</v>
      </c>
      <c r="NU123" s="22" t="s">
        <v>938</v>
      </c>
      <c r="OJ123" s="22" t="s">
        <v>17</v>
      </c>
      <c r="OK123" s="22" t="s">
        <v>1126</v>
      </c>
    </row>
    <row r="124" spans="1:401" hidden="1" outlineLevel="1">
      <c r="A124" s="22" t="s">
        <v>177</v>
      </c>
      <c r="B124" s="22" t="s">
        <v>320</v>
      </c>
      <c r="DG124" s="22" t="s">
        <v>177</v>
      </c>
      <c r="DH124" s="22" t="s">
        <v>528</v>
      </c>
      <c r="HM124" s="22" t="s">
        <v>177</v>
      </c>
      <c r="HN124" s="22" t="s">
        <v>731</v>
      </c>
      <c r="LS124" s="22" t="s">
        <v>6</v>
      </c>
      <c r="LT124" s="22" t="s">
        <v>7</v>
      </c>
      <c r="MD124" s="22" t="s">
        <v>16</v>
      </c>
      <c r="ME124" s="22" t="s">
        <v>867</v>
      </c>
      <c r="MX124" s="22" t="s">
        <v>18</v>
      </c>
      <c r="MY124" s="22" t="s">
        <v>906</v>
      </c>
      <c r="NT124" s="22" t="s">
        <v>10</v>
      </c>
      <c r="NU124" s="22" t="s">
        <v>939</v>
      </c>
      <c r="OJ124" s="22" t="s">
        <v>18</v>
      </c>
      <c r="OK124" s="22" t="s">
        <v>1127</v>
      </c>
    </row>
    <row r="125" spans="1:401" hidden="1" outlineLevel="1">
      <c r="A125" s="22" t="s">
        <v>178</v>
      </c>
      <c r="B125" s="22" t="s">
        <v>321</v>
      </c>
      <c r="DG125" s="22" t="s">
        <v>178</v>
      </c>
      <c r="DH125" s="22" t="s">
        <v>529</v>
      </c>
      <c r="HM125" s="22" t="s">
        <v>178</v>
      </c>
      <c r="HN125" s="22" t="s">
        <v>732</v>
      </c>
      <c r="LS125" s="22" t="s">
        <v>8</v>
      </c>
      <c r="LT125" s="22" t="s">
        <v>841</v>
      </c>
      <c r="MD125" s="22" t="s">
        <v>17</v>
      </c>
      <c r="ME125" s="22" t="s">
        <v>868</v>
      </c>
      <c r="MX125" s="22" t="s">
        <v>19</v>
      </c>
      <c r="MY125" s="22" t="s">
        <v>907</v>
      </c>
      <c r="NT125" s="22" t="s">
        <v>11</v>
      </c>
      <c r="NU125" s="22" t="s">
        <v>940</v>
      </c>
      <c r="OJ125" s="22" t="s">
        <v>19</v>
      </c>
      <c r="OK125" s="22" t="s">
        <v>1128</v>
      </c>
    </row>
    <row r="126" spans="1:401" hidden="1" outlineLevel="1">
      <c r="A126" s="22" t="s">
        <v>322</v>
      </c>
      <c r="B126" s="22" t="s">
        <v>323</v>
      </c>
      <c r="DG126" s="22" t="s">
        <v>322</v>
      </c>
      <c r="DH126" s="22" t="s">
        <v>530</v>
      </c>
      <c r="HM126" s="22" t="s">
        <v>322</v>
      </c>
      <c r="HN126" s="22" t="s">
        <v>733</v>
      </c>
      <c r="LS126" s="22" t="s">
        <v>9</v>
      </c>
      <c r="LT126" s="22" t="s">
        <v>842</v>
      </c>
      <c r="MD126" s="22" t="s">
        <v>18</v>
      </c>
      <c r="ME126" s="22" t="s">
        <v>869</v>
      </c>
      <c r="MX126" s="22" t="s">
        <v>20</v>
      </c>
      <c r="MY126" s="22" t="s">
        <v>908</v>
      </c>
      <c r="NT126" s="22" t="s">
        <v>12</v>
      </c>
      <c r="NU126" s="22" t="s">
        <v>941</v>
      </c>
      <c r="OJ126" s="22" t="s">
        <v>20</v>
      </c>
      <c r="OK126" s="22" t="s">
        <v>1129</v>
      </c>
    </row>
    <row r="127" spans="1:401" hidden="1" outlineLevel="1">
      <c r="A127" s="22" t="s">
        <v>324</v>
      </c>
      <c r="B127" s="22" t="s">
        <v>325</v>
      </c>
      <c r="DG127" s="22" t="s">
        <v>324</v>
      </c>
      <c r="DH127" s="22" t="s">
        <v>531</v>
      </c>
      <c r="HM127" s="22" t="s">
        <v>324</v>
      </c>
      <c r="HN127" s="22" t="s">
        <v>734</v>
      </c>
      <c r="LS127" s="22" t="s">
        <v>10</v>
      </c>
      <c r="LT127" s="22" t="s">
        <v>843</v>
      </c>
      <c r="MD127" s="22" t="s">
        <v>19</v>
      </c>
      <c r="ME127" s="22" t="s">
        <v>870</v>
      </c>
      <c r="MX127" s="22" t="s">
        <v>21</v>
      </c>
      <c r="MY127" s="22" t="s">
        <v>909</v>
      </c>
      <c r="NT127" s="22" t="s">
        <v>13</v>
      </c>
      <c r="NU127" s="22" t="s">
        <v>942</v>
      </c>
      <c r="OJ127" s="22" t="s">
        <v>21</v>
      </c>
      <c r="OK127" s="22" t="s">
        <v>1130</v>
      </c>
    </row>
    <row r="128" spans="1:401" hidden="1" outlineLevel="1">
      <c r="A128" s="22" t="s">
        <v>326</v>
      </c>
      <c r="B128" s="22" t="s">
        <v>327</v>
      </c>
      <c r="DG128" s="22" t="s">
        <v>326</v>
      </c>
      <c r="DH128" s="22" t="s">
        <v>532</v>
      </c>
      <c r="HM128" s="22" t="s">
        <v>326</v>
      </c>
      <c r="HN128" s="22" t="s">
        <v>735</v>
      </c>
      <c r="LS128" s="22" t="s">
        <v>11</v>
      </c>
      <c r="LT128" s="22" t="s">
        <v>844</v>
      </c>
      <c r="MD128" s="22" t="s">
        <v>20</v>
      </c>
      <c r="ME128" s="22" t="s">
        <v>871</v>
      </c>
      <c r="MX128" s="22" t="s">
        <v>22</v>
      </c>
      <c r="MY128" s="22" t="s">
        <v>910</v>
      </c>
      <c r="NT128" s="22" t="s">
        <v>14</v>
      </c>
      <c r="NU128" s="22" t="s">
        <v>943</v>
      </c>
      <c r="OJ128" s="22" t="s">
        <v>22</v>
      </c>
      <c r="OK128" s="22" t="s">
        <v>1131</v>
      </c>
    </row>
    <row r="129" spans="1:419" hidden="1" outlineLevel="1">
      <c r="A129" s="22" t="s">
        <v>328</v>
      </c>
      <c r="B129" s="22" t="s">
        <v>329</v>
      </c>
      <c r="DG129" s="22" t="s">
        <v>328</v>
      </c>
      <c r="DH129" s="22" t="s">
        <v>533</v>
      </c>
      <c r="HM129" s="22" t="s">
        <v>328</v>
      </c>
      <c r="HN129" s="22" t="s">
        <v>736</v>
      </c>
      <c r="LS129" s="22" t="s">
        <v>12</v>
      </c>
      <c r="LT129" s="22" t="s">
        <v>845</v>
      </c>
      <c r="MD129" s="22" t="s">
        <v>21</v>
      </c>
      <c r="ME129" s="22" t="s">
        <v>872</v>
      </c>
      <c r="MX129" s="22" t="s">
        <v>23</v>
      </c>
      <c r="MY129" s="22" t="s">
        <v>911</v>
      </c>
      <c r="NT129" s="22" t="s">
        <v>15</v>
      </c>
      <c r="NU129" s="22" t="s">
        <v>944</v>
      </c>
      <c r="OJ129" s="22" t="s">
        <v>23</v>
      </c>
      <c r="OK129" s="22" t="s">
        <v>1132</v>
      </c>
    </row>
    <row r="130" spans="1:419" hidden="1" outlineLevel="1">
      <c r="A130" s="22" t="s">
        <v>330</v>
      </c>
      <c r="B130" s="22" t="s">
        <v>331</v>
      </c>
      <c r="DG130" s="22" t="s">
        <v>330</v>
      </c>
      <c r="DH130" s="22" t="s">
        <v>534</v>
      </c>
      <c r="HM130" s="22" t="s">
        <v>330</v>
      </c>
      <c r="HN130" s="22" t="s">
        <v>737</v>
      </c>
      <c r="LS130" s="22" t="s">
        <v>13</v>
      </c>
      <c r="LT130" s="22" t="s">
        <v>846</v>
      </c>
      <c r="MD130" s="22" t="s">
        <v>22</v>
      </c>
      <c r="ME130" s="22" t="s">
        <v>873</v>
      </c>
      <c r="MX130" s="22" t="s">
        <v>24</v>
      </c>
      <c r="MY130" s="22" t="s">
        <v>912</v>
      </c>
      <c r="NT130" s="22" t="s">
        <v>16</v>
      </c>
      <c r="NU130" s="22" t="s">
        <v>945</v>
      </c>
      <c r="OJ130" s="22" t="s">
        <v>24</v>
      </c>
      <c r="OK130" s="22" t="s">
        <v>1133</v>
      </c>
    </row>
    <row r="131" spans="1:419" hidden="1" outlineLevel="1">
      <c r="A131" s="22" t="s">
        <v>332</v>
      </c>
      <c r="B131" s="22" t="s">
        <v>333</v>
      </c>
      <c r="DG131" s="22" t="s">
        <v>332</v>
      </c>
      <c r="DH131" s="22" t="s">
        <v>535</v>
      </c>
      <c r="HM131" s="22" t="s">
        <v>332</v>
      </c>
      <c r="HN131" s="22" t="s">
        <v>738</v>
      </c>
      <c r="LS131" s="22" t="s">
        <v>14</v>
      </c>
      <c r="LT131" s="22" t="s">
        <v>847</v>
      </c>
      <c r="MD131" s="22" t="s">
        <v>23</v>
      </c>
      <c r="ME131" s="22" t="s">
        <v>874</v>
      </c>
      <c r="MX131" s="22" t="s">
        <v>73</v>
      </c>
      <c r="MY131" s="22" t="s">
        <v>913</v>
      </c>
      <c r="NT131" s="22" t="s">
        <v>17</v>
      </c>
      <c r="NU131" s="22" t="s">
        <v>946</v>
      </c>
      <c r="OJ131" s="22" t="s">
        <v>73</v>
      </c>
      <c r="OK131" s="22" t="s">
        <v>1134</v>
      </c>
    </row>
    <row r="132" spans="1:419" hidden="1" outlineLevel="1">
      <c r="A132" s="22" t="s">
        <v>334</v>
      </c>
      <c r="B132" s="22" t="s">
        <v>335</v>
      </c>
      <c r="DG132" s="22" t="s">
        <v>334</v>
      </c>
      <c r="DH132" s="22" t="s">
        <v>536</v>
      </c>
      <c r="HM132" s="22" t="s">
        <v>334</v>
      </c>
      <c r="HN132" s="22" t="s">
        <v>739</v>
      </c>
      <c r="LS132" s="22" t="s">
        <v>15</v>
      </c>
      <c r="LT132" s="22" t="s">
        <v>848</v>
      </c>
      <c r="MD132" s="22" t="s">
        <v>24</v>
      </c>
      <c r="ME132" s="22" t="s">
        <v>875</v>
      </c>
      <c r="MX132" s="22" t="s">
        <v>74</v>
      </c>
      <c r="MY132" s="22" t="s">
        <v>933</v>
      </c>
      <c r="NT132" s="22" t="s">
        <v>18</v>
      </c>
      <c r="NU132" s="22" t="s">
        <v>947</v>
      </c>
      <c r="OJ132" s="22" t="s">
        <v>74</v>
      </c>
      <c r="OK132" s="22" t="s">
        <v>1135</v>
      </c>
    </row>
    <row r="133" spans="1:419" hidden="1" outlineLevel="1">
      <c r="A133" s="22" t="s">
        <v>336</v>
      </c>
      <c r="B133" s="22" t="s">
        <v>337</v>
      </c>
      <c r="DG133" s="22" t="s">
        <v>336</v>
      </c>
      <c r="DH133" s="22" t="s">
        <v>537</v>
      </c>
      <c r="HM133" s="22" t="s">
        <v>336</v>
      </c>
      <c r="HN133" s="22" t="s">
        <v>740</v>
      </c>
      <c r="LS133" s="22" t="s">
        <v>16</v>
      </c>
      <c r="LT133" s="22" t="s">
        <v>849</v>
      </c>
      <c r="MD133" s="22" t="s">
        <v>73</v>
      </c>
      <c r="ME133" s="22" t="s">
        <v>876</v>
      </c>
      <c r="MX133" s="22" t="s">
        <v>88</v>
      </c>
      <c r="MY133" s="22" t="s">
        <v>934</v>
      </c>
      <c r="NT133" s="22" t="s">
        <v>19</v>
      </c>
      <c r="NU133" s="22" t="s">
        <v>948</v>
      </c>
      <c r="OJ133" s="22" t="s">
        <v>88</v>
      </c>
      <c r="OK133" s="22" t="s">
        <v>82</v>
      </c>
    </row>
    <row r="134" spans="1:419" collapsed="1">
      <c r="A134" s="22" t="s">
        <v>25</v>
      </c>
      <c r="B134" s="22" t="s">
        <v>69</v>
      </c>
      <c r="DG134" s="22" t="s">
        <v>25</v>
      </c>
      <c r="DH134" s="22" t="s">
        <v>69</v>
      </c>
      <c r="HM134" s="22" t="s">
        <v>25</v>
      </c>
      <c r="HN134" s="22" t="s">
        <v>69</v>
      </c>
      <c r="LS134" s="22" t="s">
        <v>25</v>
      </c>
      <c r="LT134" s="22" t="s">
        <v>69</v>
      </c>
      <c r="MD134" s="22" t="s">
        <v>25</v>
      </c>
      <c r="ME134" s="22" t="s">
        <v>69</v>
      </c>
      <c r="MX134" s="22" t="s">
        <v>25</v>
      </c>
      <c r="MY134" s="22" t="s">
        <v>69</v>
      </c>
      <c r="NT134" s="22" t="s">
        <v>25</v>
      </c>
      <c r="NU134" s="22" t="s">
        <v>69</v>
      </c>
      <c r="OF134" s="23"/>
      <c r="OJ134" s="22" t="s">
        <v>25</v>
      </c>
      <c r="OK134" s="22" t="s">
        <v>69</v>
      </c>
    </row>
    <row r="135" spans="1:419">
      <c r="A135" s="22" t="s">
        <v>26</v>
      </c>
      <c r="B135" s="22" t="s">
        <v>27</v>
      </c>
      <c r="DG135" s="22" t="s">
        <v>26</v>
      </c>
      <c r="DH135" s="22" t="s">
        <v>27</v>
      </c>
      <c r="HM135" s="22" t="s">
        <v>26</v>
      </c>
      <c r="HN135" s="22" t="s">
        <v>27</v>
      </c>
      <c r="LS135" s="22" t="s">
        <v>26</v>
      </c>
      <c r="LT135" s="22" t="s">
        <v>27</v>
      </c>
      <c r="MD135" s="22" t="s">
        <v>26</v>
      </c>
      <c r="ME135" s="22" t="s">
        <v>27</v>
      </c>
      <c r="MX135" s="22" t="s">
        <v>26</v>
      </c>
      <c r="MY135" s="22" t="s">
        <v>27</v>
      </c>
      <c r="NT135" s="22" t="s">
        <v>26</v>
      </c>
      <c r="NU135" s="22" t="s">
        <v>27</v>
      </c>
      <c r="OJ135" s="22" t="s">
        <v>26</v>
      </c>
      <c r="OK135" s="22" t="s">
        <v>27</v>
      </c>
    </row>
    <row r="136" spans="1:419">
      <c r="A136" s="22" t="s">
        <v>28</v>
      </c>
      <c r="B136" s="22" t="s">
        <v>29</v>
      </c>
      <c r="DG136" s="22" t="s">
        <v>28</v>
      </c>
      <c r="DH136" s="22" t="s">
        <v>29</v>
      </c>
      <c r="HM136" s="22" t="s">
        <v>28</v>
      </c>
      <c r="HN136" s="22" t="s">
        <v>29</v>
      </c>
      <c r="LS136" s="22" t="s">
        <v>28</v>
      </c>
      <c r="LT136" s="22" t="s">
        <v>29</v>
      </c>
      <c r="MD136" s="22" t="s">
        <v>28</v>
      </c>
      <c r="ME136" s="22" t="s">
        <v>29</v>
      </c>
      <c r="MX136" s="22" t="s">
        <v>28</v>
      </c>
      <c r="MY136" s="22" t="s">
        <v>29</v>
      </c>
      <c r="NT136" s="22" t="s">
        <v>28</v>
      </c>
      <c r="NU136" s="22" t="s">
        <v>29</v>
      </c>
      <c r="OJ136" s="22" t="s">
        <v>28</v>
      </c>
      <c r="OK136" s="22" t="s">
        <v>29</v>
      </c>
    </row>
    <row r="137" spans="1:419">
      <c r="A137" s="22" t="s">
        <v>30</v>
      </c>
      <c r="B137" s="22" t="s">
        <v>31</v>
      </c>
      <c r="DG137" s="22" t="s">
        <v>30</v>
      </c>
      <c r="DH137" s="22" t="s">
        <v>31</v>
      </c>
      <c r="HM137" s="22" t="s">
        <v>30</v>
      </c>
      <c r="HN137" s="22" t="s">
        <v>31</v>
      </c>
      <c r="LS137" s="22" t="s">
        <v>30</v>
      </c>
      <c r="LT137" s="22" t="s">
        <v>31</v>
      </c>
      <c r="MD137" s="22" t="s">
        <v>30</v>
      </c>
      <c r="ME137" s="22" t="s">
        <v>31</v>
      </c>
      <c r="MX137" s="22" t="s">
        <v>30</v>
      </c>
      <c r="MY137" s="22" t="s">
        <v>31</v>
      </c>
      <c r="NT137" s="22" t="s">
        <v>30</v>
      </c>
      <c r="NU137" s="22" t="s">
        <v>31</v>
      </c>
      <c r="OJ137" s="22" t="s">
        <v>30</v>
      </c>
      <c r="OK137" s="22" t="s">
        <v>31</v>
      </c>
    </row>
    <row r="138" spans="1:419">
      <c r="A138" s="22" t="s">
        <v>32</v>
      </c>
      <c r="B138" s="22" t="s">
        <v>33</v>
      </c>
      <c r="DG138" s="22" t="s">
        <v>32</v>
      </c>
      <c r="DH138" s="22" t="s">
        <v>33</v>
      </c>
      <c r="HM138" s="22" t="s">
        <v>32</v>
      </c>
      <c r="HN138" s="22" t="s">
        <v>33</v>
      </c>
      <c r="LS138" s="22" t="s">
        <v>32</v>
      </c>
      <c r="LT138" s="22" t="s">
        <v>33</v>
      </c>
      <c r="MD138" s="22" t="s">
        <v>32</v>
      </c>
      <c r="ME138" s="22" t="s">
        <v>33</v>
      </c>
      <c r="MX138" s="22" t="s">
        <v>32</v>
      </c>
      <c r="MY138" s="22" t="s">
        <v>33</v>
      </c>
      <c r="NT138" s="22" t="s">
        <v>32</v>
      </c>
      <c r="NU138" s="22" t="s">
        <v>33</v>
      </c>
      <c r="OJ138" s="22" t="s">
        <v>32</v>
      </c>
      <c r="OK138" s="22" t="s">
        <v>33</v>
      </c>
    </row>
    <row r="139" spans="1:419">
      <c r="A139" s="22" t="s">
        <v>34</v>
      </c>
      <c r="B139" s="22" t="s">
        <v>31</v>
      </c>
      <c r="DG139" s="22" t="s">
        <v>34</v>
      </c>
      <c r="DH139" s="22" t="s">
        <v>31</v>
      </c>
      <c r="HM139" s="22" t="s">
        <v>34</v>
      </c>
      <c r="HN139" s="22" t="s">
        <v>31</v>
      </c>
      <c r="LS139" s="22" t="s">
        <v>34</v>
      </c>
      <c r="LT139" s="22" t="s">
        <v>31</v>
      </c>
      <c r="MD139" s="22" t="s">
        <v>34</v>
      </c>
      <c r="ME139" s="22" t="s">
        <v>31</v>
      </c>
      <c r="MX139" s="22" t="s">
        <v>34</v>
      </c>
      <c r="MY139" s="22" t="s">
        <v>31</v>
      </c>
      <c r="NT139" s="22" t="s">
        <v>34</v>
      </c>
      <c r="NU139" s="22" t="s">
        <v>31</v>
      </c>
      <c r="OJ139" s="22" t="s">
        <v>34</v>
      </c>
      <c r="OK139" s="22" t="s">
        <v>31</v>
      </c>
    </row>
    <row r="140" spans="1:419">
      <c r="A140" s="22" t="s">
        <v>35</v>
      </c>
      <c r="B140" s="22" t="s">
        <v>36</v>
      </c>
      <c r="DG140" s="22" t="s">
        <v>35</v>
      </c>
      <c r="DH140" s="22" t="s">
        <v>36</v>
      </c>
      <c r="HM140" s="22" t="s">
        <v>35</v>
      </c>
      <c r="HN140" s="22" t="s">
        <v>36</v>
      </c>
      <c r="LS140" s="22" t="s">
        <v>35</v>
      </c>
      <c r="LT140" s="22" t="s">
        <v>36</v>
      </c>
      <c r="MD140" s="22" t="s">
        <v>35</v>
      </c>
      <c r="ME140" s="22" t="s">
        <v>36</v>
      </c>
      <c r="MX140" s="22" t="s">
        <v>35</v>
      </c>
      <c r="MY140" s="22" t="s">
        <v>36</v>
      </c>
      <c r="NT140" s="22" t="s">
        <v>35</v>
      </c>
      <c r="NU140" s="22" t="s">
        <v>36</v>
      </c>
      <c r="OJ140" s="22" t="s">
        <v>35</v>
      </c>
      <c r="OK140" s="22" t="s">
        <v>36</v>
      </c>
    </row>
    <row r="141" spans="1:419">
      <c r="A141" s="22" t="s">
        <v>37</v>
      </c>
      <c r="B141" s="22" t="s">
        <v>38</v>
      </c>
      <c r="DG141" s="22" t="s">
        <v>37</v>
      </c>
      <c r="DH141" s="22" t="s">
        <v>38</v>
      </c>
      <c r="HM141" s="22" t="s">
        <v>37</v>
      </c>
      <c r="HN141" s="22" t="s">
        <v>38</v>
      </c>
      <c r="LS141" s="22" t="s">
        <v>37</v>
      </c>
      <c r="LT141" s="22" t="s">
        <v>38</v>
      </c>
      <c r="MD141" s="22" t="s">
        <v>37</v>
      </c>
      <c r="ME141" s="22" t="s">
        <v>38</v>
      </c>
      <c r="MX141" s="22" t="s">
        <v>37</v>
      </c>
      <c r="MY141" s="22" t="s">
        <v>38</v>
      </c>
      <c r="NT141" s="22" t="s">
        <v>37</v>
      </c>
      <c r="NU141" s="22" t="s">
        <v>38</v>
      </c>
      <c r="OJ141" s="22" t="s">
        <v>37</v>
      </c>
      <c r="OK141" s="22" t="s">
        <v>38</v>
      </c>
    </row>
    <row r="143" spans="1:419">
      <c r="A143" s="22" t="s">
        <v>36</v>
      </c>
      <c r="B143" s="22" t="s">
        <v>39</v>
      </c>
      <c r="C143" s="22" t="s">
        <v>338</v>
      </c>
      <c r="D143" s="22" t="s">
        <v>339</v>
      </c>
      <c r="E143" s="22" t="s">
        <v>340</v>
      </c>
      <c r="F143" s="22" t="s">
        <v>341</v>
      </c>
      <c r="G143" s="22" t="s">
        <v>342</v>
      </c>
      <c r="H143" s="22" t="s">
        <v>343</v>
      </c>
      <c r="I143" s="22" t="s">
        <v>344</v>
      </c>
      <c r="J143" s="22" t="s">
        <v>345</v>
      </c>
      <c r="K143" s="22" t="s">
        <v>346</v>
      </c>
      <c r="L143" s="22" t="s">
        <v>347</v>
      </c>
      <c r="M143" s="22" t="s">
        <v>348</v>
      </c>
      <c r="N143" s="22" t="s">
        <v>349</v>
      </c>
      <c r="O143" s="22" t="s">
        <v>350</v>
      </c>
      <c r="P143" s="22" t="s">
        <v>351</v>
      </c>
      <c r="Q143" s="22" t="s">
        <v>352</v>
      </c>
      <c r="R143" s="22" t="s">
        <v>353</v>
      </c>
      <c r="S143" s="22" t="s">
        <v>354</v>
      </c>
      <c r="T143" s="22" t="s">
        <v>355</v>
      </c>
      <c r="U143" s="22" t="s">
        <v>356</v>
      </c>
      <c r="V143" s="22" t="s">
        <v>357</v>
      </c>
      <c r="W143" s="22" t="s">
        <v>358</v>
      </c>
      <c r="X143" s="22" t="s">
        <v>359</v>
      </c>
      <c r="Y143" s="22" t="s">
        <v>360</v>
      </c>
      <c r="Z143" s="22" t="s">
        <v>361</v>
      </c>
      <c r="AA143" s="22" t="s">
        <v>362</v>
      </c>
      <c r="AB143" s="22" t="s">
        <v>363</v>
      </c>
      <c r="AC143" s="22" t="s">
        <v>364</v>
      </c>
      <c r="AD143" s="22" t="s">
        <v>365</v>
      </c>
      <c r="AE143" s="22" t="s">
        <v>366</v>
      </c>
      <c r="AF143" s="22" t="s">
        <v>367</v>
      </c>
      <c r="AG143" s="22" t="s">
        <v>368</v>
      </c>
      <c r="AH143" s="22" t="s">
        <v>369</v>
      </c>
      <c r="AI143" s="22" t="s">
        <v>370</v>
      </c>
      <c r="AJ143" s="22" t="s">
        <v>371</v>
      </c>
      <c r="AK143" s="22" t="s">
        <v>372</v>
      </c>
      <c r="AL143" s="22" t="s">
        <v>373</v>
      </c>
      <c r="AM143" s="22" t="s">
        <v>374</v>
      </c>
      <c r="AN143" s="22" t="s">
        <v>375</v>
      </c>
      <c r="AO143" s="22" t="s">
        <v>376</v>
      </c>
      <c r="AP143" s="22" t="s">
        <v>377</v>
      </c>
      <c r="AQ143" s="22" t="s">
        <v>378</v>
      </c>
      <c r="AR143" s="22" t="s">
        <v>379</v>
      </c>
      <c r="AS143" s="22" t="s">
        <v>380</v>
      </c>
      <c r="AT143" s="22" t="s">
        <v>381</v>
      </c>
      <c r="AU143" s="22" t="s">
        <v>382</v>
      </c>
      <c r="AV143" s="22" t="s">
        <v>383</v>
      </c>
      <c r="AW143" s="22" t="s">
        <v>384</v>
      </c>
      <c r="AX143" s="22" t="s">
        <v>385</v>
      </c>
      <c r="AY143" s="22" t="s">
        <v>386</v>
      </c>
      <c r="AZ143" s="22" t="s">
        <v>387</v>
      </c>
      <c r="BA143" s="22" t="s">
        <v>388</v>
      </c>
      <c r="BB143" s="22" t="s">
        <v>389</v>
      </c>
      <c r="BC143" s="22" t="s">
        <v>390</v>
      </c>
      <c r="BD143" s="22" t="s">
        <v>391</v>
      </c>
      <c r="BE143" s="22" t="s">
        <v>392</v>
      </c>
      <c r="BF143" s="22" t="s">
        <v>393</v>
      </c>
      <c r="BG143" s="22" t="s">
        <v>394</v>
      </c>
      <c r="BH143" s="22" t="s">
        <v>395</v>
      </c>
      <c r="BI143" s="22" t="s">
        <v>396</v>
      </c>
      <c r="BJ143" s="22" t="s">
        <v>397</v>
      </c>
      <c r="BK143" s="22" t="s">
        <v>398</v>
      </c>
      <c r="BL143" s="22" t="s">
        <v>399</v>
      </c>
      <c r="BM143" s="22" t="s">
        <v>400</v>
      </c>
      <c r="BN143" s="22" t="s">
        <v>401</v>
      </c>
      <c r="BO143" s="22" t="s">
        <v>402</v>
      </c>
      <c r="BP143" s="22" t="s">
        <v>403</v>
      </c>
      <c r="BQ143" s="22" t="s">
        <v>404</v>
      </c>
      <c r="BR143" s="22" t="s">
        <v>405</v>
      </c>
      <c r="BS143" s="22" t="s">
        <v>406</v>
      </c>
      <c r="BT143" s="22" t="s">
        <v>407</v>
      </c>
      <c r="BU143" s="22" t="s">
        <v>408</v>
      </c>
      <c r="BV143" s="22" t="s">
        <v>409</v>
      </c>
      <c r="BW143" s="22" t="s">
        <v>410</v>
      </c>
      <c r="BX143" s="22" t="s">
        <v>411</v>
      </c>
      <c r="BY143" s="22" t="s">
        <v>412</v>
      </c>
      <c r="BZ143" s="22" t="s">
        <v>413</v>
      </c>
      <c r="CA143" s="22" t="s">
        <v>414</v>
      </c>
      <c r="CB143" s="22" t="s">
        <v>415</v>
      </c>
      <c r="CC143" s="22" t="s">
        <v>416</v>
      </c>
      <c r="CD143" s="22" t="s">
        <v>417</v>
      </c>
      <c r="CE143" s="22" t="s">
        <v>418</v>
      </c>
      <c r="CF143" s="22" t="s">
        <v>419</v>
      </c>
      <c r="CG143" s="22" t="s">
        <v>420</v>
      </c>
      <c r="CH143" s="22" t="s">
        <v>421</v>
      </c>
      <c r="CI143" s="22" t="s">
        <v>422</v>
      </c>
      <c r="CJ143" s="22" t="s">
        <v>423</v>
      </c>
      <c r="CK143" s="22" t="s">
        <v>424</v>
      </c>
      <c r="CL143" s="22" t="s">
        <v>425</v>
      </c>
      <c r="CM143" s="22" t="s">
        <v>426</v>
      </c>
      <c r="CN143" s="22" t="s">
        <v>427</v>
      </c>
      <c r="CO143" s="22" t="s">
        <v>1271</v>
      </c>
      <c r="CP143" s="22" t="s">
        <v>1272</v>
      </c>
      <c r="CQ143" s="22" t="s">
        <v>1273</v>
      </c>
      <c r="CR143" s="22" t="s">
        <v>1274</v>
      </c>
      <c r="CS143" s="22" t="s">
        <v>1275</v>
      </c>
      <c r="CT143" s="22" t="s">
        <v>1276</v>
      </c>
      <c r="CU143" s="22" t="s">
        <v>1277</v>
      </c>
      <c r="CV143" s="22" t="s">
        <v>1278</v>
      </c>
      <c r="CW143" s="22" t="s">
        <v>428</v>
      </c>
      <c r="CX143" s="22" t="s">
        <v>429</v>
      </c>
      <c r="CY143" s="22" t="s">
        <v>430</v>
      </c>
      <c r="CZ143" s="22" t="s">
        <v>431</v>
      </c>
      <c r="DA143" s="22" t="s">
        <v>432</v>
      </c>
      <c r="DB143" s="22" t="s">
        <v>433</v>
      </c>
      <c r="DC143" s="22" t="s">
        <v>434</v>
      </c>
      <c r="DD143" s="22" t="s">
        <v>435</v>
      </c>
      <c r="DE143" s="22" t="s">
        <v>436</v>
      </c>
      <c r="DF143" s="22" t="s">
        <v>437</v>
      </c>
      <c r="DG143" s="22" t="s">
        <v>36</v>
      </c>
      <c r="DH143" s="22" t="s">
        <v>39</v>
      </c>
      <c r="DI143" s="22" t="s">
        <v>538</v>
      </c>
      <c r="DJ143" s="22" t="s">
        <v>539</v>
      </c>
      <c r="DK143" s="22" t="s">
        <v>540</v>
      </c>
      <c r="DL143" s="22" t="s">
        <v>541</v>
      </c>
      <c r="DM143" s="22" t="s">
        <v>542</v>
      </c>
      <c r="DN143" s="22" t="s">
        <v>543</v>
      </c>
      <c r="DO143" s="22" t="s">
        <v>544</v>
      </c>
      <c r="DP143" s="22" t="s">
        <v>545</v>
      </c>
      <c r="DQ143" s="22" t="s">
        <v>546</v>
      </c>
      <c r="DR143" s="22" t="s">
        <v>547</v>
      </c>
      <c r="DS143" s="22" t="s">
        <v>548</v>
      </c>
      <c r="DT143" s="22" t="s">
        <v>549</v>
      </c>
      <c r="DU143" s="22" t="s">
        <v>550</v>
      </c>
      <c r="DV143" s="22" t="s">
        <v>551</v>
      </c>
      <c r="DW143" s="22" t="s">
        <v>552</v>
      </c>
      <c r="DX143" s="22" t="s">
        <v>553</v>
      </c>
      <c r="DY143" s="22" t="s">
        <v>554</v>
      </c>
      <c r="DZ143" s="22" t="s">
        <v>555</v>
      </c>
      <c r="EA143" s="22" t="s">
        <v>556</v>
      </c>
      <c r="EB143" s="22" t="s">
        <v>557</v>
      </c>
      <c r="EC143" s="22" t="s">
        <v>558</v>
      </c>
      <c r="ED143" s="22" t="s">
        <v>559</v>
      </c>
      <c r="EE143" s="22" t="s">
        <v>560</v>
      </c>
      <c r="EF143" s="22" t="s">
        <v>561</v>
      </c>
      <c r="EG143" s="22" t="s">
        <v>562</v>
      </c>
      <c r="EH143" s="22" t="s">
        <v>563</v>
      </c>
      <c r="EI143" s="22" t="s">
        <v>564</v>
      </c>
      <c r="EJ143" s="22" t="s">
        <v>565</v>
      </c>
      <c r="EK143" s="22" t="s">
        <v>566</v>
      </c>
      <c r="EL143" s="22" t="s">
        <v>567</v>
      </c>
      <c r="EM143" s="22" t="s">
        <v>568</v>
      </c>
      <c r="EN143" s="22" t="s">
        <v>569</v>
      </c>
      <c r="EO143" s="22" t="s">
        <v>570</v>
      </c>
      <c r="EP143" s="22" t="s">
        <v>571</v>
      </c>
      <c r="EQ143" s="22" t="s">
        <v>572</v>
      </c>
      <c r="ER143" s="22" t="s">
        <v>573</v>
      </c>
      <c r="ES143" s="22" t="s">
        <v>574</v>
      </c>
      <c r="ET143" s="22" t="s">
        <v>575</v>
      </c>
      <c r="EU143" s="22" t="s">
        <v>576</v>
      </c>
      <c r="EV143" s="22" t="s">
        <v>577</v>
      </c>
      <c r="EW143" s="22" t="s">
        <v>578</v>
      </c>
      <c r="EX143" s="22" t="s">
        <v>579</v>
      </c>
      <c r="EY143" s="22" t="s">
        <v>580</v>
      </c>
      <c r="EZ143" s="22" t="s">
        <v>581</v>
      </c>
      <c r="FA143" s="22" t="s">
        <v>582</v>
      </c>
      <c r="FB143" s="22" t="s">
        <v>583</v>
      </c>
      <c r="FC143" s="22" t="s">
        <v>584</v>
      </c>
      <c r="FD143" s="22" t="s">
        <v>585</v>
      </c>
      <c r="FE143" s="22" t="s">
        <v>586</v>
      </c>
      <c r="FF143" s="22" t="s">
        <v>587</v>
      </c>
      <c r="FG143" s="22" t="s">
        <v>588</v>
      </c>
      <c r="FH143" s="22" t="s">
        <v>589</v>
      </c>
      <c r="FI143" s="22" t="s">
        <v>590</v>
      </c>
      <c r="FJ143" s="22" t="s">
        <v>591</v>
      </c>
      <c r="FK143" s="22" t="s">
        <v>592</v>
      </c>
      <c r="FL143" s="22" t="s">
        <v>593</v>
      </c>
      <c r="FM143" s="22" t="s">
        <v>594</v>
      </c>
      <c r="FN143" s="22" t="s">
        <v>595</v>
      </c>
      <c r="FO143" s="22" t="s">
        <v>596</v>
      </c>
      <c r="FP143" s="22" t="s">
        <v>597</v>
      </c>
      <c r="FQ143" s="22" t="s">
        <v>598</v>
      </c>
      <c r="FR143" s="22" t="s">
        <v>599</v>
      </c>
      <c r="FS143" s="22" t="s">
        <v>600</v>
      </c>
      <c r="FT143" s="22" t="s">
        <v>601</v>
      </c>
      <c r="FU143" s="22" t="s">
        <v>602</v>
      </c>
      <c r="FV143" s="22" t="s">
        <v>603</v>
      </c>
      <c r="FW143" s="22" t="s">
        <v>604</v>
      </c>
      <c r="FX143" s="22" t="s">
        <v>605</v>
      </c>
      <c r="FY143" s="22" t="s">
        <v>606</v>
      </c>
      <c r="FZ143" s="22" t="s">
        <v>607</v>
      </c>
      <c r="GA143" s="22" t="s">
        <v>608</v>
      </c>
      <c r="GB143" s="22" t="s">
        <v>609</v>
      </c>
      <c r="GC143" s="22" t="s">
        <v>610</v>
      </c>
      <c r="GD143" s="22" t="s">
        <v>611</v>
      </c>
      <c r="GE143" s="22" t="s">
        <v>612</v>
      </c>
      <c r="GF143" s="22" t="s">
        <v>613</v>
      </c>
      <c r="GG143" s="22" t="s">
        <v>614</v>
      </c>
      <c r="GH143" s="22" t="s">
        <v>615</v>
      </c>
      <c r="GI143" s="22" t="s">
        <v>616</v>
      </c>
      <c r="GJ143" s="22" t="s">
        <v>617</v>
      </c>
      <c r="GK143" s="22" t="s">
        <v>618</v>
      </c>
      <c r="GL143" s="22" t="s">
        <v>619</v>
      </c>
      <c r="GM143" s="22" t="s">
        <v>620</v>
      </c>
      <c r="GN143" s="22" t="s">
        <v>621</v>
      </c>
      <c r="GO143" s="22" t="s">
        <v>622</v>
      </c>
      <c r="GP143" s="22" t="s">
        <v>623</v>
      </c>
      <c r="GQ143" s="22" t="s">
        <v>624</v>
      </c>
      <c r="GR143" s="22" t="s">
        <v>625</v>
      </c>
      <c r="GS143" s="22" t="s">
        <v>626</v>
      </c>
      <c r="GT143" s="22" t="s">
        <v>627</v>
      </c>
      <c r="GU143" s="22" t="s">
        <v>1279</v>
      </c>
      <c r="GV143" s="22" t="s">
        <v>1280</v>
      </c>
      <c r="GW143" s="22" t="s">
        <v>1281</v>
      </c>
      <c r="GX143" s="22" t="s">
        <v>1282</v>
      </c>
      <c r="GY143" s="22" t="s">
        <v>1283</v>
      </c>
      <c r="GZ143" s="22" t="s">
        <v>1284</v>
      </c>
      <c r="HA143" s="22" t="s">
        <v>1285</v>
      </c>
      <c r="HB143" s="22" t="s">
        <v>1286</v>
      </c>
      <c r="HC143" s="22" t="s">
        <v>628</v>
      </c>
      <c r="HD143" s="22" t="s">
        <v>629</v>
      </c>
      <c r="HE143" s="22" t="s">
        <v>630</v>
      </c>
      <c r="HF143" s="22" t="s">
        <v>631</v>
      </c>
      <c r="HG143" s="22" t="s">
        <v>632</v>
      </c>
      <c r="HH143" s="22" t="s">
        <v>633</v>
      </c>
      <c r="HI143" s="22" t="s">
        <v>634</v>
      </c>
      <c r="HJ143" s="22" t="s">
        <v>635</v>
      </c>
      <c r="HK143" s="22" t="s">
        <v>636</v>
      </c>
      <c r="HL143" s="22" t="s">
        <v>637</v>
      </c>
      <c r="HM143" s="22" t="s">
        <v>36</v>
      </c>
      <c r="HN143" s="22" t="s">
        <v>39</v>
      </c>
      <c r="HO143" s="22" t="s">
        <v>741</v>
      </c>
      <c r="HP143" s="22" t="s">
        <v>742</v>
      </c>
      <c r="HQ143" s="22" t="s">
        <v>743</v>
      </c>
      <c r="HR143" s="22" t="s">
        <v>744</v>
      </c>
      <c r="HS143" s="22" t="s">
        <v>745</v>
      </c>
      <c r="HT143" s="22" t="s">
        <v>746</v>
      </c>
      <c r="HU143" s="22" t="s">
        <v>747</v>
      </c>
      <c r="HV143" s="22" t="s">
        <v>748</v>
      </c>
      <c r="HW143" s="22" t="s">
        <v>749</v>
      </c>
      <c r="HX143" s="22" t="s">
        <v>750</v>
      </c>
      <c r="HY143" s="22" t="s">
        <v>751</v>
      </c>
      <c r="HZ143" s="22" t="s">
        <v>752</v>
      </c>
      <c r="IA143" s="22" t="s">
        <v>753</v>
      </c>
      <c r="IB143" s="22" t="s">
        <v>754</v>
      </c>
      <c r="IC143" s="22" t="s">
        <v>755</v>
      </c>
      <c r="ID143" s="22" t="s">
        <v>756</v>
      </c>
      <c r="IE143" s="22" t="s">
        <v>757</v>
      </c>
      <c r="IF143" s="22" t="s">
        <v>758</v>
      </c>
      <c r="IG143" s="22" t="s">
        <v>759</v>
      </c>
      <c r="IH143" s="22" t="s">
        <v>760</v>
      </c>
      <c r="II143" s="22" t="s">
        <v>761</v>
      </c>
      <c r="IJ143" s="22" t="s">
        <v>762</v>
      </c>
      <c r="IK143" s="22" t="s">
        <v>763</v>
      </c>
      <c r="IL143" s="22" t="s">
        <v>764</v>
      </c>
      <c r="IM143" s="22" t="s">
        <v>765</v>
      </c>
      <c r="IN143" s="22" t="s">
        <v>766</v>
      </c>
      <c r="IO143" s="22" t="s">
        <v>767</v>
      </c>
      <c r="IP143" s="22" t="s">
        <v>768</v>
      </c>
      <c r="IQ143" s="22" t="s">
        <v>769</v>
      </c>
      <c r="IR143" s="22" t="s">
        <v>770</v>
      </c>
      <c r="IS143" s="22" t="s">
        <v>771</v>
      </c>
      <c r="IT143" s="22" t="s">
        <v>772</v>
      </c>
      <c r="IU143" s="22" t="s">
        <v>773</v>
      </c>
      <c r="IV143" s="22" t="s">
        <v>774</v>
      </c>
      <c r="IW143" s="22" t="s">
        <v>775</v>
      </c>
      <c r="IX143" s="22" t="s">
        <v>776</v>
      </c>
      <c r="IY143" s="22" t="s">
        <v>777</v>
      </c>
      <c r="IZ143" s="22" t="s">
        <v>778</v>
      </c>
      <c r="JA143" s="22" t="s">
        <v>779</v>
      </c>
      <c r="JB143" s="22" t="s">
        <v>780</v>
      </c>
      <c r="JC143" s="22" t="s">
        <v>781</v>
      </c>
      <c r="JD143" s="22" t="s">
        <v>782</v>
      </c>
      <c r="JE143" s="22" t="s">
        <v>783</v>
      </c>
      <c r="JF143" s="22" t="s">
        <v>784</v>
      </c>
      <c r="JG143" s="22" t="s">
        <v>785</v>
      </c>
      <c r="JH143" s="22" t="s">
        <v>786</v>
      </c>
      <c r="JI143" s="22" t="s">
        <v>787</v>
      </c>
      <c r="JJ143" s="22" t="s">
        <v>788</v>
      </c>
      <c r="JK143" s="22" t="s">
        <v>789</v>
      </c>
      <c r="JL143" s="22" t="s">
        <v>790</v>
      </c>
      <c r="JM143" s="22" t="s">
        <v>791</v>
      </c>
      <c r="JN143" s="22" t="s">
        <v>792</v>
      </c>
      <c r="JO143" s="22" t="s">
        <v>793</v>
      </c>
      <c r="JP143" s="22" t="s">
        <v>794</v>
      </c>
      <c r="JQ143" s="22" t="s">
        <v>795</v>
      </c>
      <c r="JR143" s="22" t="s">
        <v>796</v>
      </c>
      <c r="JS143" s="22" t="s">
        <v>797</v>
      </c>
      <c r="JT143" s="22" t="s">
        <v>798</v>
      </c>
      <c r="JU143" s="22" t="s">
        <v>799</v>
      </c>
      <c r="JV143" s="22" t="s">
        <v>800</v>
      </c>
      <c r="JW143" s="22" t="s">
        <v>801</v>
      </c>
      <c r="JX143" s="22" t="s">
        <v>802</v>
      </c>
      <c r="JY143" s="22" t="s">
        <v>803</v>
      </c>
      <c r="JZ143" s="22" t="s">
        <v>804</v>
      </c>
      <c r="KA143" s="22" t="s">
        <v>805</v>
      </c>
      <c r="KB143" s="22" t="s">
        <v>806</v>
      </c>
      <c r="KC143" s="22" t="s">
        <v>807</v>
      </c>
      <c r="KD143" s="22" t="s">
        <v>808</v>
      </c>
      <c r="KE143" s="22" t="s">
        <v>809</v>
      </c>
      <c r="KF143" s="22" t="s">
        <v>810</v>
      </c>
      <c r="KG143" s="22" t="s">
        <v>811</v>
      </c>
      <c r="KH143" s="22" t="s">
        <v>812</v>
      </c>
      <c r="KI143" s="22" t="s">
        <v>813</v>
      </c>
      <c r="KJ143" s="22" t="s">
        <v>814</v>
      </c>
      <c r="KK143" s="22" t="s">
        <v>815</v>
      </c>
      <c r="KL143" s="22" t="s">
        <v>816</v>
      </c>
      <c r="KM143" s="22" t="s">
        <v>817</v>
      </c>
      <c r="KN143" s="22" t="s">
        <v>818</v>
      </c>
      <c r="KO143" s="22" t="s">
        <v>819</v>
      </c>
      <c r="KP143" s="22" t="s">
        <v>820</v>
      </c>
      <c r="KQ143" s="22" t="s">
        <v>821</v>
      </c>
      <c r="KR143" s="22" t="s">
        <v>822</v>
      </c>
      <c r="KS143" s="22" t="s">
        <v>823</v>
      </c>
      <c r="KT143" s="22" t="s">
        <v>824</v>
      </c>
      <c r="KU143" s="22" t="s">
        <v>825</v>
      </c>
      <c r="KV143" s="22" t="s">
        <v>826</v>
      </c>
      <c r="KW143" s="22" t="s">
        <v>827</v>
      </c>
      <c r="KX143" s="22" t="s">
        <v>828</v>
      </c>
      <c r="KY143" s="22" t="s">
        <v>829</v>
      </c>
      <c r="KZ143" s="22" t="s">
        <v>830</v>
      </c>
      <c r="LA143" s="22" t="s">
        <v>1287</v>
      </c>
      <c r="LB143" s="22" t="s">
        <v>1288</v>
      </c>
      <c r="LC143" s="22" t="s">
        <v>1289</v>
      </c>
      <c r="LD143" s="22" t="s">
        <v>1290</v>
      </c>
      <c r="LE143" s="22" t="s">
        <v>1291</v>
      </c>
      <c r="LF143" s="22" t="s">
        <v>1292</v>
      </c>
      <c r="LG143" s="22" t="s">
        <v>1293</v>
      </c>
      <c r="LH143" s="22" t="s">
        <v>1294</v>
      </c>
      <c r="LI143" s="22" t="s">
        <v>831</v>
      </c>
      <c r="LJ143" s="22" t="s">
        <v>832</v>
      </c>
      <c r="LK143" s="22" t="s">
        <v>833</v>
      </c>
      <c r="LL143" s="22" t="s">
        <v>834</v>
      </c>
      <c r="LM143" s="22" t="s">
        <v>835</v>
      </c>
      <c r="LN143" s="22" t="s">
        <v>836</v>
      </c>
      <c r="LO143" s="22" t="s">
        <v>837</v>
      </c>
      <c r="LP143" s="22" t="s">
        <v>838</v>
      </c>
      <c r="LQ143" s="22" t="s">
        <v>839</v>
      </c>
      <c r="LR143" s="22" t="s">
        <v>840</v>
      </c>
      <c r="LS143" s="22" t="s">
        <v>36</v>
      </c>
      <c r="LT143" s="22" t="s">
        <v>39</v>
      </c>
      <c r="LU143" s="22" t="s">
        <v>850</v>
      </c>
      <c r="LV143" s="22" t="s">
        <v>851</v>
      </c>
      <c r="LW143" s="22" t="s">
        <v>852</v>
      </c>
      <c r="LX143" s="22" t="s">
        <v>853</v>
      </c>
      <c r="LY143" s="22" t="s">
        <v>854</v>
      </c>
      <c r="LZ143" s="22" t="s">
        <v>855</v>
      </c>
      <c r="MA143" s="22" t="s">
        <v>856</v>
      </c>
      <c r="MB143" s="22" t="s">
        <v>857</v>
      </c>
      <c r="MC143" s="22" t="s">
        <v>858</v>
      </c>
      <c r="MD143" s="22" t="s">
        <v>36</v>
      </c>
      <c r="ME143" s="22" t="s">
        <v>39</v>
      </c>
      <c r="MF143" s="22" t="s">
        <v>877</v>
      </c>
      <c r="MG143" s="22" t="s">
        <v>878</v>
      </c>
      <c r="MH143" s="22" t="s">
        <v>879</v>
      </c>
      <c r="MI143" s="22" t="s">
        <v>880</v>
      </c>
      <c r="MJ143" s="22" t="s">
        <v>881</v>
      </c>
      <c r="MK143" s="22" t="s">
        <v>882</v>
      </c>
      <c r="ML143" s="22" t="s">
        <v>883</v>
      </c>
      <c r="MM143" s="22" t="s">
        <v>884</v>
      </c>
      <c r="MN143" s="22" t="s">
        <v>885</v>
      </c>
      <c r="MO143" s="22" t="s">
        <v>886</v>
      </c>
      <c r="MP143" s="22" t="s">
        <v>887</v>
      </c>
      <c r="MQ143" s="22" t="s">
        <v>888</v>
      </c>
      <c r="MR143" s="22" t="s">
        <v>889</v>
      </c>
      <c r="MS143" s="22" t="s">
        <v>890</v>
      </c>
      <c r="MT143" s="22" t="s">
        <v>891</v>
      </c>
      <c r="MU143" s="22" t="s">
        <v>892</v>
      </c>
      <c r="MV143" s="22" t="s">
        <v>893</v>
      </c>
      <c r="MW143" s="22" t="s">
        <v>894</v>
      </c>
      <c r="MX143" s="22" t="s">
        <v>36</v>
      </c>
      <c r="MY143" s="22" t="s">
        <v>39</v>
      </c>
      <c r="MZ143" s="22" t="s">
        <v>914</v>
      </c>
      <c r="NA143" s="22" t="s">
        <v>915</v>
      </c>
      <c r="NB143" s="22" t="s">
        <v>916</v>
      </c>
      <c r="NC143" s="22" t="s">
        <v>917</v>
      </c>
      <c r="ND143" s="22" t="s">
        <v>918</v>
      </c>
      <c r="NE143" s="22" t="s">
        <v>919</v>
      </c>
      <c r="NF143" s="22" t="s">
        <v>920</v>
      </c>
      <c r="NG143" s="22" t="s">
        <v>921</v>
      </c>
      <c r="NH143" s="22" t="s">
        <v>922</v>
      </c>
      <c r="NI143" s="22" t="s">
        <v>923</v>
      </c>
      <c r="NJ143" s="22" t="s">
        <v>924</v>
      </c>
      <c r="NK143" s="22" t="s">
        <v>925</v>
      </c>
      <c r="NL143" s="22" t="s">
        <v>926</v>
      </c>
      <c r="NM143" s="22" t="s">
        <v>927</v>
      </c>
      <c r="NN143" s="22" t="s">
        <v>928</v>
      </c>
      <c r="NO143" s="22" t="s">
        <v>929</v>
      </c>
      <c r="NP143" s="22" t="s">
        <v>930</v>
      </c>
      <c r="NQ143" s="22" t="s">
        <v>931</v>
      </c>
      <c r="NR143" s="22" t="s">
        <v>935</v>
      </c>
      <c r="NS143" s="22" t="s">
        <v>936</v>
      </c>
      <c r="NT143" s="22" t="s">
        <v>36</v>
      </c>
      <c r="NU143" s="22" t="s">
        <v>39</v>
      </c>
      <c r="NV143" s="22" t="s">
        <v>949</v>
      </c>
      <c r="NW143" s="22" t="s">
        <v>950</v>
      </c>
      <c r="NX143" s="22" t="s">
        <v>951</v>
      </c>
      <c r="NY143" s="22" t="s">
        <v>952</v>
      </c>
      <c r="NZ143" s="22" t="s">
        <v>953</v>
      </c>
      <c r="OA143" s="22" t="s">
        <v>954</v>
      </c>
      <c r="OB143" s="22" t="s">
        <v>955</v>
      </c>
      <c r="OC143" s="22" t="s">
        <v>956</v>
      </c>
      <c r="OD143" s="22" t="s">
        <v>957</v>
      </c>
      <c r="OE143" s="22" t="s">
        <v>958</v>
      </c>
      <c r="OF143" s="22" t="s">
        <v>959</v>
      </c>
      <c r="OG143" s="22" t="s">
        <v>960</v>
      </c>
      <c r="OH143" s="22" t="s">
        <v>1154</v>
      </c>
      <c r="OI143" s="22" t="s">
        <v>40</v>
      </c>
      <c r="OJ143" s="22" t="s">
        <v>36</v>
      </c>
      <c r="OK143" s="22" t="s">
        <v>39</v>
      </c>
      <c r="OL143" s="22" t="s">
        <v>1136</v>
      </c>
      <c r="OM143" s="22" t="s">
        <v>1137</v>
      </c>
      <c r="ON143" s="22" t="s">
        <v>1138</v>
      </c>
      <c r="OO143" s="22" t="s">
        <v>1139</v>
      </c>
      <c r="OP143" s="22" t="s">
        <v>1140</v>
      </c>
      <c r="OQ143" s="22" t="s">
        <v>1141</v>
      </c>
      <c r="OR143" s="22" t="s">
        <v>1142</v>
      </c>
      <c r="OS143" s="22" t="s">
        <v>1143</v>
      </c>
      <c r="OT143" s="22" t="s">
        <v>1144</v>
      </c>
      <c r="OU143" s="22" t="s">
        <v>1145</v>
      </c>
      <c r="OV143" s="22" t="s">
        <v>1146</v>
      </c>
      <c r="OW143" s="22" t="s">
        <v>1147</v>
      </c>
      <c r="OX143" s="22" t="s">
        <v>1148</v>
      </c>
      <c r="OY143" s="22" t="s">
        <v>1149</v>
      </c>
      <c r="OZ143" s="22" t="s">
        <v>1150</v>
      </c>
      <c r="PA143" s="22" t="s">
        <v>1151</v>
      </c>
      <c r="PB143" s="22" t="s">
        <v>1152</v>
      </c>
      <c r="PC143" s="22" t="s">
        <v>1153</v>
      </c>
    </row>
    <row r="144" spans="1:419">
      <c r="A144" s="22" t="s">
        <v>41</v>
      </c>
      <c r="B144" s="22" t="s">
        <v>64</v>
      </c>
      <c r="C144" s="22">
        <v>12808.047</v>
      </c>
      <c r="D144" s="22">
        <v>12138.003000000001</v>
      </c>
      <c r="E144" s="22">
        <v>12353.405000000001</v>
      </c>
      <c r="F144" s="22">
        <v>12533.057000000001</v>
      </c>
      <c r="G144" s="22">
        <v>12574.208000000001</v>
      </c>
      <c r="H144" s="22">
        <v>12443.956</v>
      </c>
      <c r="I144" s="22">
        <v>12108.842000000001</v>
      </c>
      <c r="J144" s="22">
        <v>12277.112999999999</v>
      </c>
      <c r="K144" s="22">
        <v>12929.904</v>
      </c>
      <c r="L144" s="22">
        <v>14781.825999999999</v>
      </c>
      <c r="M144" s="22">
        <v>14755.555</v>
      </c>
      <c r="N144" s="22">
        <v>14372.227999999999</v>
      </c>
      <c r="O144" s="22">
        <v>14629.377</v>
      </c>
      <c r="P144" s="22">
        <v>14705.522000000001</v>
      </c>
      <c r="Q144" s="22">
        <v>14464.504999999999</v>
      </c>
      <c r="R144" s="22">
        <v>13919.69</v>
      </c>
      <c r="S144" s="22">
        <v>14231.057000000001</v>
      </c>
      <c r="T144" s="22">
        <v>15582.218000000001</v>
      </c>
      <c r="U144" s="22">
        <v>13717.948</v>
      </c>
      <c r="V144" s="22">
        <v>13498.092000000001</v>
      </c>
      <c r="W144" s="22">
        <v>13308.944</v>
      </c>
      <c r="X144" s="22">
        <v>13535.879000000001</v>
      </c>
      <c r="Y144" s="22">
        <v>13599.679</v>
      </c>
      <c r="Z144" s="22">
        <v>13397.736999999999</v>
      </c>
      <c r="AA144" s="22">
        <v>12929.776</v>
      </c>
      <c r="AB144" s="22">
        <v>13190.661</v>
      </c>
      <c r="AC144" s="22">
        <v>14287.8</v>
      </c>
      <c r="AD144" s="22">
        <v>12517.865</v>
      </c>
      <c r="AE144" s="22">
        <v>11847.388000000001</v>
      </c>
      <c r="AF144" s="22">
        <v>12059.379000000001</v>
      </c>
      <c r="AG144" s="22">
        <v>12189.674999999999</v>
      </c>
      <c r="AH144" s="22">
        <v>12210.315000000001</v>
      </c>
      <c r="AI144" s="22">
        <v>12144.984</v>
      </c>
      <c r="AJ144" s="22">
        <v>11936.713</v>
      </c>
      <c r="AK144" s="22">
        <v>12021.112999999999</v>
      </c>
      <c r="AL144" s="22">
        <v>12593.450999999999</v>
      </c>
      <c r="AM144" s="22">
        <v>14383.034</v>
      </c>
      <c r="AN144" s="22">
        <v>14308.022000000001</v>
      </c>
      <c r="AO144" s="22">
        <v>13965.83</v>
      </c>
      <c r="AP144" s="22">
        <v>14168.004000000001</v>
      </c>
      <c r="AQ144" s="22">
        <v>14221.065000000001</v>
      </c>
      <c r="AR144" s="22">
        <v>14053.112999999999</v>
      </c>
      <c r="AS144" s="22">
        <v>13650.482</v>
      </c>
      <c r="AT144" s="22">
        <v>13867.456</v>
      </c>
      <c r="AU144" s="22">
        <v>15086.963</v>
      </c>
      <c r="AV144" s="22">
        <v>13359.587</v>
      </c>
      <c r="AW144" s="22">
        <v>13105.565000000001</v>
      </c>
      <c r="AX144" s="22">
        <v>12943.319</v>
      </c>
      <c r="AY144" s="22">
        <v>13117.355</v>
      </c>
      <c r="AZ144" s="22">
        <v>13158.947</v>
      </c>
      <c r="BA144" s="22">
        <v>13027.298000000001</v>
      </c>
      <c r="BB144" s="22">
        <v>12696.134</v>
      </c>
      <c r="BC144" s="22">
        <v>12866.209000000001</v>
      </c>
      <c r="BD144" s="22">
        <v>13849.599</v>
      </c>
      <c r="BE144" s="22">
        <v>8793.8389000000006</v>
      </c>
      <c r="BF144" s="22">
        <v>9912.0848999999998</v>
      </c>
      <c r="BG144" s="22">
        <v>9854.1036999999997</v>
      </c>
      <c r="BH144" s="22">
        <v>9963.9909000000007</v>
      </c>
      <c r="BI144" s="22">
        <v>11073.954</v>
      </c>
      <c r="BJ144" s="22">
        <v>10950.352999999999</v>
      </c>
      <c r="BK144" s="22">
        <v>9622.0303000000004</v>
      </c>
      <c r="BL144" s="22">
        <v>9781.7078000000001</v>
      </c>
      <c r="BM144" s="22">
        <v>8927.6965999999993</v>
      </c>
      <c r="BN144" s="22">
        <v>10532.171</v>
      </c>
      <c r="BO144" s="22">
        <v>11789.748</v>
      </c>
      <c r="BP144" s="22">
        <v>11711.843999999999</v>
      </c>
      <c r="BQ144" s="22">
        <v>11874.281999999999</v>
      </c>
      <c r="BR144" s="22">
        <v>13081.272000000001</v>
      </c>
      <c r="BS144" s="22">
        <v>12879.976000000001</v>
      </c>
      <c r="BT144" s="22">
        <v>11333.888999999999</v>
      </c>
      <c r="BU144" s="22">
        <v>11593.94</v>
      </c>
      <c r="BV144" s="22">
        <v>10728.624</v>
      </c>
      <c r="BW144" s="22">
        <v>9671.34</v>
      </c>
      <c r="BX144" s="22">
        <v>10846.03</v>
      </c>
      <c r="BY144" s="22">
        <v>10776.333000000001</v>
      </c>
      <c r="BZ144" s="22">
        <v>10918.662</v>
      </c>
      <c r="CA144" s="22">
        <v>12056.084999999999</v>
      </c>
      <c r="CB144" s="22">
        <v>11883.129000000001</v>
      </c>
      <c r="CC144" s="22">
        <v>10451.589</v>
      </c>
      <c r="CD144" s="22">
        <v>10675.028</v>
      </c>
      <c r="CE144" s="22">
        <v>9843.3268000000007</v>
      </c>
      <c r="CF144" s="22">
        <v>8560.5030000000006</v>
      </c>
      <c r="CG144" s="22">
        <v>9548.2432000000008</v>
      </c>
      <c r="CH144" s="22">
        <v>9507.116</v>
      </c>
      <c r="CI144" s="22">
        <v>9573.3116000000009</v>
      </c>
      <c r="CJ144" s="22">
        <v>10586.519</v>
      </c>
      <c r="CK144" s="22">
        <v>10526.825999999999</v>
      </c>
      <c r="CL144" s="22">
        <v>9395.0350999999991</v>
      </c>
      <c r="CM144" s="22">
        <v>9472.1520999999993</v>
      </c>
      <c r="CN144" s="22">
        <v>8647.7114000000001</v>
      </c>
      <c r="CO144" s="22">
        <v>10195.442999999999</v>
      </c>
      <c r="CP144" s="22">
        <v>11309.45</v>
      </c>
      <c r="CQ144" s="22">
        <v>11249.99</v>
      </c>
      <c r="CR144" s="22">
        <v>11364.66</v>
      </c>
      <c r="CS144" s="22">
        <v>12464.893</v>
      </c>
      <c r="CT144" s="22">
        <v>12333.424999999999</v>
      </c>
      <c r="CU144" s="22">
        <v>11003.145</v>
      </c>
      <c r="CV144" s="22">
        <v>11172.986000000001</v>
      </c>
      <c r="CW144" s="22">
        <v>10340.368</v>
      </c>
      <c r="CX144" s="22">
        <v>9375.2672999999995</v>
      </c>
      <c r="CY144" s="22">
        <v>10415.415999999999</v>
      </c>
      <c r="CZ144" s="22">
        <v>10363.41</v>
      </c>
      <c r="DA144" s="22">
        <v>10459.728999999999</v>
      </c>
      <c r="DB144" s="22">
        <v>11498.433000000001</v>
      </c>
      <c r="DC144" s="22">
        <v>11392.913</v>
      </c>
      <c r="DD144" s="22">
        <v>10165.285</v>
      </c>
      <c r="DE144" s="22">
        <v>10301.605</v>
      </c>
      <c r="DF144" s="22">
        <v>9497.8788000000004</v>
      </c>
      <c r="DG144" s="22" t="s">
        <v>41</v>
      </c>
      <c r="DH144" s="22" t="s">
        <v>64</v>
      </c>
      <c r="DI144" s="22">
        <v>12850.334000000001</v>
      </c>
      <c r="DJ144" s="22">
        <v>12170.385</v>
      </c>
      <c r="DK144" s="22">
        <v>12389.45</v>
      </c>
      <c r="DL144" s="22">
        <v>12578.43</v>
      </c>
      <c r="DM144" s="22">
        <v>12622.959000000001</v>
      </c>
      <c r="DN144" s="22">
        <v>12482.013999999999</v>
      </c>
      <c r="DO144" s="22">
        <v>12124.81</v>
      </c>
      <c r="DP144" s="22">
        <v>12306.894</v>
      </c>
      <c r="DQ144" s="22">
        <v>12980.244000000001</v>
      </c>
      <c r="DR144" s="22">
        <v>15481.397000000001</v>
      </c>
      <c r="DS144" s="22">
        <v>14855.298000000001</v>
      </c>
      <c r="DT144" s="22">
        <v>15063.975</v>
      </c>
      <c r="DU144" s="22">
        <v>15335.004000000001</v>
      </c>
      <c r="DV144" s="22">
        <v>15416.281000000001</v>
      </c>
      <c r="DW144" s="22">
        <v>15159.022000000001</v>
      </c>
      <c r="DX144" s="22">
        <v>14580.942999999999</v>
      </c>
      <c r="DY144" s="22">
        <v>14913.291999999999</v>
      </c>
      <c r="DZ144" s="22">
        <v>15703.143</v>
      </c>
      <c r="EA144" s="22">
        <v>14183.843999999999</v>
      </c>
      <c r="EB144" s="22">
        <v>13564.444</v>
      </c>
      <c r="EC144" s="22">
        <v>13768.781999999999</v>
      </c>
      <c r="ED144" s="22">
        <v>14007.552</v>
      </c>
      <c r="EE144" s="22">
        <v>14075.772000000001</v>
      </c>
      <c r="EF144" s="22">
        <v>13859.842000000001</v>
      </c>
      <c r="EG144" s="22">
        <v>13363.35</v>
      </c>
      <c r="EH144" s="22">
        <v>13642.306</v>
      </c>
      <c r="EI144" s="22">
        <v>14372.055</v>
      </c>
      <c r="EJ144" s="22">
        <v>12517.865</v>
      </c>
      <c r="EK144" s="22">
        <v>11847.388000000001</v>
      </c>
      <c r="EL144" s="22">
        <v>12059.379000000001</v>
      </c>
      <c r="EM144" s="22">
        <v>12189.674999999999</v>
      </c>
      <c r="EN144" s="22">
        <v>12210.315000000001</v>
      </c>
      <c r="EO144" s="22">
        <v>12144.984</v>
      </c>
      <c r="EP144" s="22">
        <v>11936.713</v>
      </c>
      <c r="EQ144" s="22">
        <v>12021.112999999999</v>
      </c>
      <c r="ER144" s="22">
        <v>12593.450999999999</v>
      </c>
      <c r="ES144" s="22">
        <v>14928.777</v>
      </c>
      <c r="ET144" s="22">
        <v>14308.022000000001</v>
      </c>
      <c r="EU144" s="22">
        <v>14510.272999999999</v>
      </c>
      <c r="EV144" s="22">
        <v>14714.252</v>
      </c>
      <c r="EW144" s="22">
        <v>14767.960999999999</v>
      </c>
      <c r="EX144" s="22">
        <v>14597.96</v>
      </c>
      <c r="EY144" s="22">
        <v>14191.076999999999</v>
      </c>
      <c r="EZ144" s="22">
        <v>14410.699000000001</v>
      </c>
      <c r="FA144" s="22">
        <v>15086.963</v>
      </c>
      <c r="FB144" s="22">
        <v>13721.394</v>
      </c>
      <c r="FC144" s="22">
        <v>13105.565000000001</v>
      </c>
      <c r="FD144" s="22">
        <v>13304.263999999999</v>
      </c>
      <c r="FE144" s="22">
        <v>13479.496999999999</v>
      </c>
      <c r="FF144" s="22">
        <v>13521.518</v>
      </c>
      <c r="FG144" s="22">
        <v>13388.511</v>
      </c>
      <c r="FH144" s="22">
        <v>13054.529</v>
      </c>
      <c r="FI144" s="22">
        <v>13226.359</v>
      </c>
      <c r="FJ144" s="22">
        <v>13849.599</v>
      </c>
      <c r="FK144" s="22">
        <v>8431.7168999999994</v>
      </c>
      <c r="FL144" s="22">
        <v>9583.8408999999992</v>
      </c>
      <c r="FM144" s="22">
        <v>9522.7299000000003</v>
      </c>
      <c r="FN144" s="22">
        <v>9640.1481999999996</v>
      </c>
      <c r="FO144" s="22">
        <v>10779.275</v>
      </c>
      <c r="FP144" s="22">
        <v>10645.194</v>
      </c>
      <c r="FQ144" s="22">
        <v>9270.9781999999996</v>
      </c>
      <c r="FR144" s="22">
        <v>9444.1954000000005</v>
      </c>
      <c r="FS144" s="22">
        <v>8573.8536000000004</v>
      </c>
      <c r="FT144" s="22">
        <v>10582.3</v>
      </c>
      <c r="FU144" s="22">
        <v>11870.352999999999</v>
      </c>
      <c r="FV144" s="22">
        <v>11789.199000000001</v>
      </c>
      <c r="FW144" s="22">
        <v>11959.741</v>
      </c>
      <c r="FX144" s="22">
        <v>13191.556</v>
      </c>
      <c r="FY144" s="22">
        <v>12978.703</v>
      </c>
      <c r="FZ144" s="22">
        <v>11389.543</v>
      </c>
      <c r="GA144" s="22">
        <v>11664.526</v>
      </c>
      <c r="GB144" s="22">
        <v>10787.663</v>
      </c>
      <c r="GC144" s="22">
        <v>9330.4017999999996</v>
      </c>
      <c r="GD144" s="22">
        <v>10540.332</v>
      </c>
      <c r="GE144" s="22">
        <v>10467.223</v>
      </c>
      <c r="GF144" s="22">
        <v>10617.867</v>
      </c>
      <c r="GG144" s="22">
        <v>11785.116</v>
      </c>
      <c r="GH144" s="22">
        <v>11600.489</v>
      </c>
      <c r="GI144" s="22">
        <v>10120.564</v>
      </c>
      <c r="GJ144" s="22">
        <v>10359.082</v>
      </c>
      <c r="GK144" s="22">
        <v>9511.5882000000001</v>
      </c>
      <c r="GL144" s="22">
        <v>8560.5030000000006</v>
      </c>
      <c r="GM144" s="22">
        <v>9548.2432000000008</v>
      </c>
      <c r="GN144" s="22">
        <v>9507.116</v>
      </c>
      <c r="GO144" s="22">
        <v>9573.3116000000009</v>
      </c>
      <c r="GP144" s="22">
        <v>10586.519</v>
      </c>
      <c r="GQ144" s="22">
        <v>10526.825999999999</v>
      </c>
      <c r="GR144" s="22">
        <v>9395.0350999999991</v>
      </c>
      <c r="GS144" s="22">
        <v>9472.1520999999993</v>
      </c>
      <c r="GT144" s="22">
        <v>8647.7114000000001</v>
      </c>
      <c r="GU144" s="22">
        <v>10195.442999999999</v>
      </c>
      <c r="GV144" s="22">
        <v>11309.45</v>
      </c>
      <c r="GW144" s="22">
        <v>11249.99</v>
      </c>
      <c r="GX144" s="22">
        <v>11364.66</v>
      </c>
      <c r="GY144" s="22">
        <v>12464.893</v>
      </c>
      <c r="GZ144" s="22">
        <v>12333.424999999999</v>
      </c>
      <c r="HA144" s="22">
        <v>11003.145</v>
      </c>
      <c r="HB144" s="22">
        <v>11172.986000000001</v>
      </c>
      <c r="HC144" s="22">
        <v>10340.368</v>
      </c>
      <c r="HD144" s="22">
        <v>9375.2672999999995</v>
      </c>
      <c r="HE144" s="22">
        <v>10415.415999999999</v>
      </c>
      <c r="HF144" s="22">
        <v>10363.41</v>
      </c>
      <c r="HG144" s="22">
        <v>10459.728999999999</v>
      </c>
      <c r="HH144" s="22">
        <v>11498.433000000001</v>
      </c>
      <c r="HI144" s="22">
        <v>11392.913</v>
      </c>
      <c r="HJ144" s="22">
        <v>10165.285</v>
      </c>
      <c r="HK144" s="22">
        <v>10301.605</v>
      </c>
      <c r="HL144" s="22">
        <v>9497.8788000000004</v>
      </c>
      <c r="HM144" s="22" t="s">
        <v>41</v>
      </c>
      <c r="HN144" s="22" t="s">
        <v>64</v>
      </c>
      <c r="HO144" s="22">
        <v>12632.21</v>
      </c>
      <c r="HP144" s="22">
        <v>11955.659</v>
      </c>
      <c r="HQ144" s="22">
        <v>12171.218999999999</v>
      </c>
      <c r="HR144" s="22">
        <v>12325.671</v>
      </c>
      <c r="HS144" s="22">
        <v>12356.036</v>
      </c>
      <c r="HT144" s="22">
        <v>12259.924000000001</v>
      </c>
      <c r="HU144" s="22">
        <v>11990.759</v>
      </c>
      <c r="HV144" s="22">
        <v>12114.924000000001</v>
      </c>
      <c r="HW144" s="22">
        <v>12730.004999999999</v>
      </c>
      <c r="HX144" s="22">
        <v>15651.06</v>
      </c>
      <c r="HY144" s="22">
        <v>15038.523999999999</v>
      </c>
      <c r="HZ144" s="22">
        <v>15241.192999999999</v>
      </c>
      <c r="IA144" s="22">
        <v>15485.617</v>
      </c>
      <c r="IB144" s="22">
        <v>15556.526</v>
      </c>
      <c r="IC144" s="22">
        <v>15332.083000000001</v>
      </c>
      <c r="ID144" s="22">
        <v>14819.778</v>
      </c>
      <c r="IE144" s="22">
        <v>15109.732</v>
      </c>
      <c r="IF144" s="22">
        <v>15850.839</v>
      </c>
      <c r="IG144" s="22">
        <v>14193.921</v>
      </c>
      <c r="IH144" s="22">
        <v>13583.675999999999</v>
      </c>
      <c r="II144" s="22">
        <v>13783.152</v>
      </c>
      <c r="IJ144" s="22">
        <v>13992.725</v>
      </c>
      <c r="IK144" s="22">
        <v>14049.281000000001</v>
      </c>
      <c r="IL144" s="22">
        <v>13870.27</v>
      </c>
      <c r="IM144" s="22">
        <v>13447.039000000001</v>
      </c>
      <c r="IN144" s="22">
        <v>13678.300999999999</v>
      </c>
      <c r="IO144" s="22">
        <v>14356.81</v>
      </c>
      <c r="IP144" s="22">
        <v>12517.865</v>
      </c>
      <c r="IQ144" s="22">
        <v>11847.388000000001</v>
      </c>
      <c r="IR144" s="22">
        <v>12059.379000000001</v>
      </c>
      <c r="IS144" s="22">
        <v>12189.674999999999</v>
      </c>
      <c r="IT144" s="22">
        <v>12210.315000000001</v>
      </c>
      <c r="IU144" s="22">
        <v>12144.984</v>
      </c>
      <c r="IV144" s="22">
        <v>11936.713</v>
      </c>
      <c r="IW144" s="22">
        <v>12021.112999999999</v>
      </c>
      <c r="IX144" s="22">
        <v>12593.450999999999</v>
      </c>
      <c r="IY144" s="22">
        <v>15356.32</v>
      </c>
      <c r="IZ144" s="22">
        <v>14748.752</v>
      </c>
      <c r="JA144" s="22">
        <v>14947.852999999999</v>
      </c>
      <c r="JB144" s="22">
        <v>15163.485000000001</v>
      </c>
      <c r="JC144" s="22">
        <v>15222.689</v>
      </c>
      <c r="JD144" s="22">
        <v>15035.295</v>
      </c>
      <c r="JE144" s="22">
        <v>14596</v>
      </c>
      <c r="JF144" s="22">
        <v>14838.092000000001</v>
      </c>
      <c r="JG144" s="22">
        <v>15528.837</v>
      </c>
      <c r="JH144" s="22">
        <v>14009.471</v>
      </c>
      <c r="JI144" s="22">
        <v>13402.323</v>
      </c>
      <c r="JJ144" s="22">
        <v>13598.951999999999</v>
      </c>
      <c r="JK144" s="22">
        <v>13781.895</v>
      </c>
      <c r="JL144" s="22">
        <v>13827.55</v>
      </c>
      <c r="JM144" s="22">
        <v>13683.040999999999</v>
      </c>
      <c r="JN144" s="22">
        <v>13327.620999999999</v>
      </c>
      <c r="JO144" s="22">
        <v>13514.31</v>
      </c>
      <c r="JP144" s="22">
        <v>14147.227999999999</v>
      </c>
      <c r="JQ144" s="22">
        <v>8702.4848000000002</v>
      </c>
      <c r="JR144" s="22">
        <v>9760.0540999999994</v>
      </c>
      <c r="JS144" s="22">
        <v>9710.6959999999999</v>
      </c>
      <c r="JT144" s="22">
        <v>9797.8605000000007</v>
      </c>
      <c r="JU144" s="22">
        <v>10865.397000000001</v>
      </c>
      <c r="JV144" s="22">
        <v>10775.370999999999</v>
      </c>
      <c r="JW144" s="22">
        <v>9541.6623999999993</v>
      </c>
      <c r="JX144" s="22">
        <v>9657.9655999999995</v>
      </c>
      <c r="JY144" s="22">
        <v>8812.2320999999993</v>
      </c>
      <c r="JZ144" s="22">
        <v>10672.46</v>
      </c>
      <c r="KA144" s="22">
        <v>11876.272999999999</v>
      </c>
      <c r="KB144" s="22">
        <v>11803.852000000001</v>
      </c>
      <c r="KC144" s="22">
        <v>11952.759</v>
      </c>
      <c r="KD144" s="22">
        <v>13115.143</v>
      </c>
      <c r="KE144" s="22">
        <v>12933.011</v>
      </c>
      <c r="KF144" s="22">
        <v>11461.88</v>
      </c>
      <c r="KG144" s="22">
        <v>11697.173000000001</v>
      </c>
      <c r="KH144" s="22">
        <v>10855.388999999999</v>
      </c>
      <c r="KI144" s="22">
        <v>9745.7528999999995</v>
      </c>
      <c r="KJ144" s="22">
        <v>10871.6</v>
      </c>
      <c r="KK144" s="22">
        <v>10808.008</v>
      </c>
      <c r="KL144" s="22">
        <v>10934.607</v>
      </c>
      <c r="KM144" s="22">
        <v>12035.159</v>
      </c>
      <c r="KN144" s="22">
        <v>11885.126</v>
      </c>
      <c r="KO144" s="22">
        <v>10526.304</v>
      </c>
      <c r="KP144" s="22">
        <v>10720.13</v>
      </c>
      <c r="KQ144" s="22">
        <v>9901.9616000000005</v>
      </c>
      <c r="KR144" s="22">
        <v>8560.5030000000006</v>
      </c>
      <c r="KS144" s="22">
        <v>9548.2432000000008</v>
      </c>
      <c r="KT144" s="22">
        <v>9507.116</v>
      </c>
      <c r="KU144" s="22">
        <v>9573.3116000000009</v>
      </c>
      <c r="KV144" s="22">
        <v>10586.519</v>
      </c>
      <c r="KW144" s="22">
        <v>10526.825999999999</v>
      </c>
      <c r="KX144" s="22">
        <v>9395.0350999999991</v>
      </c>
      <c r="KY144" s="22">
        <v>9472.1520999999993</v>
      </c>
      <c r="KZ144" s="22">
        <v>8647.7114000000001</v>
      </c>
      <c r="LA144" s="22">
        <v>10469.986000000001</v>
      </c>
      <c r="LB144" s="22">
        <v>11603.094999999999</v>
      </c>
      <c r="LC144" s="22">
        <v>11539.593000000001</v>
      </c>
      <c r="LD144" s="22">
        <v>11665.475</v>
      </c>
      <c r="LE144" s="22">
        <v>12774.754000000001</v>
      </c>
      <c r="LF144" s="22">
        <v>12626.21</v>
      </c>
      <c r="LG144" s="22">
        <v>11260.687</v>
      </c>
      <c r="LH144" s="22">
        <v>11452.588</v>
      </c>
      <c r="LI144" s="22">
        <v>10627.982</v>
      </c>
      <c r="LJ144" s="22">
        <v>9558.8456999999999</v>
      </c>
      <c r="LK144" s="22">
        <v>10611.924000000001</v>
      </c>
      <c r="LL144" s="22">
        <v>10557.174999999999</v>
      </c>
      <c r="LM144" s="22">
        <v>10661.107</v>
      </c>
      <c r="LN144" s="22">
        <v>11705.907999999999</v>
      </c>
      <c r="LO144" s="22">
        <v>11588.791999999999</v>
      </c>
      <c r="LP144" s="22">
        <v>10337.276</v>
      </c>
      <c r="LQ144" s="22">
        <v>10488.576999999999</v>
      </c>
      <c r="LR144" s="22">
        <v>9690.5146999999997</v>
      </c>
      <c r="LS144" s="22" t="s">
        <v>41</v>
      </c>
      <c r="LT144" s="22" t="s">
        <v>64</v>
      </c>
      <c r="LU144" s="22">
        <v>5051.5704999999998</v>
      </c>
      <c r="LV144" s="22">
        <v>5470.5101000000004</v>
      </c>
      <c r="LW144" s="22">
        <v>5855.0456999999997</v>
      </c>
      <c r="LX144" s="22">
        <v>5791.8518999999997</v>
      </c>
      <c r="LY144" s="22">
        <v>5960.6025</v>
      </c>
      <c r="LZ144" s="22">
        <v>6198.1943000000001</v>
      </c>
      <c r="MA144" s="22">
        <v>5946.9385000000002</v>
      </c>
      <c r="MB144" s="22">
        <v>5320.0914000000002</v>
      </c>
      <c r="MC144" s="22">
        <v>5644.6850000000004</v>
      </c>
      <c r="MD144" s="22" t="s">
        <v>41</v>
      </c>
      <c r="ME144" s="22" t="s">
        <v>64</v>
      </c>
      <c r="MF144" s="22">
        <v>15778.206</v>
      </c>
      <c r="MG144" s="22">
        <v>17624.514999999999</v>
      </c>
      <c r="MH144" s="22">
        <v>17452.787</v>
      </c>
      <c r="MI144" s="22">
        <v>17866.775000000001</v>
      </c>
      <c r="MJ144" s="22">
        <v>19452.412</v>
      </c>
      <c r="MK144" s="22">
        <v>18875.535</v>
      </c>
      <c r="ML144" s="22">
        <v>16369.638000000001</v>
      </c>
      <c r="MM144" s="22">
        <v>17114.896000000001</v>
      </c>
      <c r="MN144" s="22">
        <v>16223.550999999999</v>
      </c>
      <c r="MO144" s="22">
        <v>16105.09</v>
      </c>
      <c r="MP144" s="22">
        <v>17951.800999999999</v>
      </c>
      <c r="MQ144" s="22">
        <v>17780.04</v>
      </c>
      <c r="MR144" s="22">
        <v>18194.102999999999</v>
      </c>
      <c r="MS144" s="22">
        <v>19780.100999999999</v>
      </c>
      <c r="MT144" s="22">
        <v>19203.123</v>
      </c>
      <c r="MU144" s="22">
        <v>16696.7</v>
      </c>
      <c r="MV144" s="22">
        <v>17442.09</v>
      </c>
      <c r="MW144" s="22">
        <v>16550.645</v>
      </c>
      <c r="MX144" s="22" t="s">
        <v>41</v>
      </c>
      <c r="MY144" s="22" t="s">
        <v>64</v>
      </c>
      <c r="MZ144" s="22">
        <v>23.957912</v>
      </c>
      <c r="NA144" s="22">
        <v>24.321885000000002</v>
      </c>
      <c r="NB144" s="22">
        <v>24.745443999999999</v>
      </c>
      <c r="NC144" s="22">
        <v>24.616264000000001</v>
      </c>
      <c r="ND144" s="22">
        <v>24.965053999999999</v>
      </c>
      <c r="NE144" s="22">
        <v>25.456081000000001</v>
      </c>
      <c r="NF144" s="22">
        <v>24.935912999999999</v>
      </c>
      <c r="NG144" s="22">
        <v>23.639593000000001</v>
      </c>
      <c r="NH144" s="22">
        <v>24.311589000000001</v>
      </c>
      <c r="NI144" s="22">
        <v>18.389265000000002</v>
      </c>
      <c r="NJ144" s="22">
        <v>18.752656000000002</v>
      </c>
      <c r="NK144" s="22">
        <v>19.175536999999998</v>
      </c>
      <c r="NL144" s="22">
        <v>19.046564</v>
      </c>
      <c r="NM144" s="22">
        <v>19.394795999999999</v>
      </c>
      <c r="NN144" s="22">
        <v>19.885037000000001</v>
      </c>
      <c r="NO144" s="22">
        <v>19.365701999999999</v>
      </c>
      <c r="NP144" s="22">
        <v>18.071455</v>
      </c>
      <c r="NQ144" s="22">
        <v>18.742376</v>
      </c>
      <c r="NR144" s="22">
        <v>31.690156000000002</v>
      </c>
      <c r="NS144" s="22">
        <v>26.109981000000001</v>
      </c>
      <c r="NT144" s="22" t="s">
        <v>41</v>
      </c>
      <c r="NU144" s="22" t="s">
        <v>64</v>
      </c>
      <c r="NV144" s="22">
        <v>0.21183017000000001</v>
      </c>
      <c r="NW144" s="22">
        <v>0.14884732000000001</v>
      </c>
      <c r="NX144" s="22">
        <v>0.11479333999999999</v>
      </c>
      <c r="NY144" s="22">
        <v>0.12522806</v>
      </c>
      <c r="NZ144" s="22">
        <v>8.1030324000000001E-2</v>
      </c>
      <c r="OA144" s="22">
        <v>0.11479333999999999</v>
      </c>
      <c r="OB144" s="22">
        <v>0.12522806</v>
      </c>
      <c r="OC144" s="22">
        <v>8.1030324000000001E-2</v>
      </c>
      <c r="OD144" s="22">
        <v>0.22276634000000001</v>
      </c>
      <c r="OE144" s="22">
        <v>0.22276634000000001</v>
      </c>
      <c r="OF144" s="22">
        <v>2.2636120000000002</v>
      </c>
      <c r="OG144" s="22">
        <v>0.72525322000000003</v>
      </c>
      <c r="OH144" s="22">
        <v>3.2473868000000001</v>
      </c>
      <c r="OI144" s="22">
        <v>0.81145387999999996</v>
      </c>
      <c r="OJ144" s="22" t="s">
        <v>41</v>
      </c>
      <c r="OK144" s="22" t="s">
        <v>64</v>
      </c>
      <c r="OL144" s="22">
        <v>12665.924000000001</v>
      </c>
      <c r="OM144" s="22">
        <v>12203.844999999999</v>
      </c>
      <c r="ON144" s="22">
        <v>12347.486000000001</v>
      </c>
      <c r="OO144" s="22">
        <v>12403.018</v>
      </c>
      <c r="OP144" s="22">
        <v>12403.018</v>
      </c>
      <c r="OQ144" s="22">
        <v>12403.018</v>
      </c>
      <c r="OR144" s="22">
        <v>12347.486000000001</v>
      </c>
      <c r="OS144" s="22">
        <v>12347.486000000001</v>
      </c>
      <c r="OT144" s="22">
        <v>12665.924000000001</v>
      </c>
      <c r="OU144" s="22">
        <v>8964.2505000000001</v>
      </c>
      <c r="OV144" s="22">
        <v>9562.2885000000006</v>
      </c>
      <c r="OW144" s="22">
        <v>9544.7551999999996</v>
      </c>
      <c r="OX144" s="22">
        <v>9562.2885000000006</v>
      </c>
      <c r="OY144" s="22">
        <v>10199.691999999999</v>
      </c>
      <c r="OZ144" s="22">
        <v>10199.691999999999</v>
      </c>
      <c r="PA144" s="22">
        <v>9544.7551999999996</v>
      </c>
      <c r="PB144" s="22">
        <v>9544.7551999999996</v>
      </c>
      <c r="PC144" s="22">
        <v>8964.2505000000001</v>
      </c>
    </row>
    <row r="145" spans="1:421">
      <c r="A145" s="22" t="s">
        <v>65</v>
      </c>
      <c r="B145" s="22" t="s">
        <v>64</v>
      </c>
      <c r="C145" s="22">
        <v>715.07267999999999</v>
      </c>
      <c r="D145" s="22">
        <v>868.80519000000004</v>
      </c>
      <c r="E145" s="22">
        <v>691.50660000000005</v>
      </c>
      <c r="F145" s="22">
        <v>617.72527000000002</v>
      </c>
      <c r="G145" s="22">
        <v>878.34060999999997</v>
      </c>
      <c r="H145" s="22">
        <v>905.97790999999995</v>
      </c>
      <c r="I145" s="22">
        <v>518.65065000000004</v>
      </c>
      <c r="J145" s="22">
        <v>531.50517000000002</v>
      </c>
      <c r="K145" s="22">
        <v>635.55945999999994</v>
      </c>
      <c r="L145" s="22">
        <v>920.91633999999999</v>
      </c>
      <c r="M145" s="22">
        <v>1184.7904000000001</v>
      </c>
      <c r="N145" s="22">
        <v>890.19410000000005</v>
      </c>
      <c r="O145" s="22">
        <v>704.96410000000003</v>
      </c>
      <c r="P145" s="22">
        <v>1187.2034000000001</v>
      </c>
      <c r="Q145" s="22">
        <v>1238.3432</v>
      </c>
      <c r="R145" s="22">
        <v>570.34365000000003</v>
      </c>
      <c r="S145" s="22">
        <v>594.12947999999994</v>
      </c>
      <c r="T145" s="22">
        <v>746.90090999999995</v>
      </c>
      <c r="U145" s="22">
        <v>834.23181999999997</v>
      </c>
      <c r="V145" s="22">
        <v>1058.1229000000001</v>
      </c>
      <c r="W145" s="22">
        <v>806.52617999999995</v>
      </c>
      <c r="X145" s="22">
        <v>658.75331000000006</v>
      </c>
      <c r="Y145" s="22">
        <v>1062.8074999999999</v>
      </c>
      <c r="Z145" s="22">
        <v>1105.6559999999999</v>
      </c>
      <c r="AA145" s="22">
        <v>538.53287</v>
      </c>
      <c r="AB145" s="22">
        <v>558.46231999999998</v>
      </c>
      <c r="AC145" s="22">
        <v>692.08776</v>
      </c>
      <c r="AD145" s="22">
        <v>540.11198000000002</v>
      </c>
      <c r="AE145" s="22">
        <v>636.54219999999998</v>
      </c>
      <c r="AF145" s="22">
        <v>521.41348000000005</v>
      </c>
      <c r="AG145" s="22">
        <v>510.40917999999999</v>
      </c>
      <c r="AH145" s="22">
        <v>641.12669000000005</v>
      </c>
      <c r="AI145" s="22">
        <v>654.98879999999997</v>
      </c>
      <c r="AJ145" s="22">
        <v>434.71368000000001</v>
      </c>
      <c r="AK145" s="22">
        <v>441.16115000000002</v>
      </c>
      <c r="AL145" s="22">
        <v>525.82417999999996</v>
      </c>
      <c r="AM145" s="22">
        <v>731.26684</v>
      </c>
      <c r="AN145" s="22">
        <v>929.76922999999999</v>
      </c>
      <c r="AO145" s="22">
        <v>705.92496000000006</v>
      </c>
      <c r="AP145" s="22">
        <v>591.71726000000001</v>
      </c>
      <c r="AQ145" s="22">
        <v>927.76320999999996</v>
      </c>
      <c r="AR145" s="22">
        <v>963.39964999999995</v>
      </c>
      <c r="AS145" s="22">
        <v>483.03885000000002</v>
      </c>
      <c r="AT145" s="22">
        <v>499.61387999999999</v>
      </c>
      <c r="AU145" s="22">
        <v>629.46375999999998</v>
      </c>
      <c r="AV145" s="22">
        <v>650.34244999999999</v>
      </c>
      <c r="AW145" s="22">
        <v>811.67418999999995</v>
      </c>
      <c r="AX145" s="22">
        <v>627.81457999999998</v>
      </c>
      <c r="AY145" s="22">
        <v>548.36296000000004</v>
      </c>
      <c r="AZ145" s="22">
        <v>811.77138000000002</v>
      </c>
      <c r="BA145" s="22">
        <v>839.70487000000003</v>
      </c>
      <c r="BB145" s="22">
        <v>453.10611</v>
      </c>
      <c r="BC145" s="22">
        <v>466.09838999999999</v>
      </c>
      <c r="BD145" s="22">
        <v>578.11677999999995</v>
      </c>
      <c r="BE145" s="22">
        <v>710.17969000000005</v>
      </c>
      <c r="BF145" s="22">
        <v>783.58029999999997</v>
      </c>
      <c r="BG145" s="22">
        <v>668.22212999999999</v>
      </c>
      <c r="BH145" s="22">
        <v>545.76719000000003</v>
      </c>
      <c r="BI145" s="22">
        <v>823.44983000000002</v>
      </c>
      <c r="BJ145" s="22">
        <v>849.67569000000003</v>
      </c>
      <c r="BK145" s="22">
        <v>504.19396999999998</v>
      </c>
      <c r="BL145" s="22">
        <v>516.39200000000005</v>
      </c>
      <c r="BM145" s="22">
        <v>626.80564000000004</v>
      </c>
      <c r="BN145" s="22">
        <v>873.10637999999994</v>
      </c>
      <c r="BO145" s="22">
        <v>1009.0173</v>
      </c>
      <c r="BP145" s="22">
        <v>824.41065000000003</v>
      </c>
      <c r="BQ145" s="22">
        <v>621.71487999999999</v>
      </c>
      <c r="BR145" s="22">
        <v>1056.9097999999999</v>
      </c>
      <c r="BS145" s="22">
        <v>1099.6212</v>
      </c>
      <c r="BT145" s="22">
        <v>557.27437999999995</v>
      </c>
      <c r="BU145" s="22">
        <v>577.14009999999996</v>
      </c>
      <c r="BV145" s="22">
        <v>716.05433000000005</v>
      </c>
      <c r="BW145" s="22">
        <v>798.82009000000005</v>
      </c>
      <c r="BX145" s="22">
        <v>912.86117999999999</v>
      </c>
      <c r="BY145" s="22">
        <v>753.69934999999998</v>
      </c>
      <c r="BZ145" s="22">
        <v>580.08636000000001</v>
      </c>
      <c r="CA145" s="22">
        <v>956.85781999999995</v>
      </c>
      <c r="CB145" s="22">
        <v>993.55598999999995</v>
      </c>
      <c r="CC145" s="22">
        <v>524.17269999999996</v>
      </c>
      <c r="CD145" s="22">
        <v>541.24156000000005</v>
      </c>
      <c r="CE145" s="22">
        <v>667.05835999999999</v>
      </c>
      <c r="CF145" s="22">
        <v>538.17619000000002</v>
      </c>
      <c r="CG145" s="22">
        <v>560.62171000000001</v>
      </c>
      <c r="CH145" s="22">
        <v>502.31502</v>
      </c>
      <c r="CI145" s="22">
        <v>445.76886999999999</v>
      </c>
      <c r="CJ145" s="22">
        <v>593.41134</v>
      </c>
      <c r="CK145" s="22">
        <v>606.07722999999999</v>
      </c>
      <c r="CL145" s="22">
        <v>423.09692999999999</v>
      </c>
      <c r="CM145" s="22">
        <v>428.98802000000001</v>
      </c>
      <c r="CN145" s="22">
        <v>519.93241</v>
      </c>
      <c r="CO145" s="22">
        <v>687.59807000000001</v>
      </c>
      <c r="CP145" s="22">
        <v>767.86117000000002</v>
      </c>
      <c r="CQ145" s="22">
        <v>645.59747000000004</v>
      </c>
      <c r="CR145" s="22">
        <v>514.91133000000002</v>
      </c>
      <c r="CS145" s="22">
        <v>807.98838999999998</v>
      </c>
      <c r="CT145" s="22">
        <v>835.88351999999998</v>
      </c>
      <c r="CU145" s="22">
        <v>471.12896000000001</v>
      </c>
      <c r="CV145" s="22">
        <v>484.10340000000002</v>
      </c>
      <c r="CW145" s="22">
        <v>601.18460000000005</v>
      </c>
      <c r="CX145" s="22">
        <v>620.47924999999998</v>
      </c>
      <c r="CY145" s="22">
        <v>680.65967000000001</v>
      </c>
      <c r="CZ145" s="22">
        <v>581.68105000000003</v>
      </c>
      <c r="DA145" s="22">
        <v>477.63440000000003</v>
      </c>
      <c r="DB145" s="22">
        <v>717.28134</v>
      </c>
      <c r="DC145" s="22">
        <v>739.67083000000002</v>
      </c>
      <c r="DD145" s="22">
        <v>441.64728000000002</v>
      </c>
      <c r="DE145" s="22">
        <v>452.06096000000002</v>
      </c>
      <c r="DF145" s="22">
        <v>557.30727000000002</v>
      </c>
      <c r="DG145" s="22" t="s">
        <v>65</v>
      </c>
      <c r="DH145" s="22" t="s">
        <v>64</v>
      </c>
      <c r="DI145" s="22">
        <v>740.11063000000001</v>
      </c>
      <c r="DJ145" s="22">
        <v>903.85724000000005</v>
      </c>
      <c r="DK145" s="22">
        <v>715.53763000000004</v>
      </c>
      <c r="DL145" s="22">
        <v>632.19287999999995</v>
      </c>
      <c r="DM145" s="22">
        <v>914.20214999999996</v>
      </c>
      <c r="DN145" s="22">
        <v>944.10820000000001</v>
      </c>
      <c r="DO145" s="22">
        <v>528.49193000000002</v>
      </c>
      <c r="DP145" s="22">
        <v>542.40166999999997</v>
      </c>
      <c r="DQ145" s="22">
        <v>650.61854000000005</v>
      </c>
      <c r="DR145" s="22">
        <v>967.20524999999998</v>
      </c>
      <c r="DS145" s="22">
        <v>1230.5489</v>
      </c>
      <c r="DT145" s="22">
        <v>935.00306999999998</v>
      </c>
      <c r="DU145" s="22">
        <v>735.05918999999994</v>
      </c>
      <c r="DV145" s="22">
        <v>1249.7954</v>
      </c>
      <c r="DW145" s="22">
        <v>1304.3813</v>
      </c>
      <c r="DX145" s="22">
        <v>593.59874000000002</v>
      </c>
      <c r="DY145" s="22">
        <v>618.98743000000002</v>
      </c>
      <c r="DZ145" s="22">
        <v>766.64666</v>
      </c>
      <c r="EA145" s="22">
        <v>871.44191000000001</v>
      </c>
      <c r="EB145" s="22">
        <v>1097.9034999999999</v>
      </c>
      <c r="EC145" s="22">
        <v>842.48194999999998</v>
      </c>
      <c r="ED145" s="22">
        <v>681.95991000000004</v>
      </c>
      <c r="EE145" s="22">
        <v>1114.0023000000001</v>
      </c>
      <c r="EF145" s="22">
        <v>1159.8189</v>
      </c>
      <c r="EG145" s="22">
        <v>555.92512999999997</v>
      </c>
      <c r="EH145" s="22">
        <v>577.23506999999995</v>
      </c>
      <c r="EI145" s="22">
        <v>708.55875000000003</v>
      </c>
      <c r="EJ145" s="22">
        <v>540.11198000000002</v>
      </c>
      <c r="EK145" s="22">
        <v>636.54219999999998</v>
      </c>
      <c r="EL145" s="22">
        <v>521.41348000000005</v>
      </c>
      <c r="EM145" s="22">
        <v>510.40917999999999</v>
      </c>
      <c r="EN145" s="22">
        <v>641.12669000000005</v>
      </c>
      <c r="EO145" s="22">
        <v>654.98879999999997</v>
      </c>
      <c r="EP145" s="22">
        <v>434.71368000000001</v>
      </c>
      <c r="EQ145" s="22">
        <v>441.16115000000002</v>
      </c>
      <c r="ER145" s="22">
        <v>525.82417999999996</v>
      </c>
      <c r="ES145" s="22">
        <v>743.78574000000003</v>
      </c>
      <c r="ET145" s="22">
        <v>929.76922999999999</v>
      </c>
      <c r="EU145" s="22">
        <v>718.24779999999998</v>
      </c>
      <c r="EV145" s="22">
        <v>602.21906999999999</v>
      </c>
      <c r="EW145" s="22">
        <v>942.36492999999996</v>
      </c>
      <c r="EX145" s="22">
        <v>978.43615999999997</v>
      </c>
      <c r="EY145" s="22">
        <v>492.64238</v>
      </c>
      <c r="EZ145" s="22">
        <v>509.41964000000002</v>
      </c>
      <c r="FA145" s="22">
        <v>629.46375999999998</v>
      </c>
      <c r="FB145" s="22">
        <v>658.64201000000003</v>
      </c>
      <c r="FC145" s="22">
        <v>811.67418999999995</v>
      </c>
      <c r="FD145" s="22">
        <v>635.98416999999995</v>
      </c>
      <c r="FE145" s="22">
        <v>555.32528000000002</v>
      </c>
      <c r="FF145" s="22">
        <v>821.45177999999999</v>
      </c>
      <c r="FG145" s="22">
        <v>849.67352000000005</v>
      </c>
      <c r="FH145" s="22">
        <v>459.47289000000001</v>
      </c>
      <c r="FI145" s="22">
        <v>472.59924000000001</v>
      </c>
      <c r="FJ145" s="22">
        <v>578.11677999999995</v>
      </c>
      <c r="FK145" s="22">
        <v>734.62719000000004</v>
      </c>
      <c r="FL145" s="22">
        <v>816.02187000000004</v>
      </c>
      <c r="FM145" s="22">
        <v>691.23518999999999</v>
      </c>
      <c r="FN145" s="22">
        <v>558.04373999999996</v>
      </c>
      <c r="FO145" s="22">
        <v>857.42963999999995</v>
      </c>
      <c r="FP145" s="22">
        <v>885.87928999999997</v>
      </c>
      <c r="FQ145" s="22">
        <v>513.29849000000002</v>
      </c>
      <c r="FR145" s="22">
        <v>526.53084999999999</v>
      </c>
      <c r="FS145" s="22">
        <v>641.18570999999997</v>
      </c>
      <c r="FT145" s="22">
        <v>897.24978999999996</v>
      </c>
      <c r="FU145" s="22">
        <v>1042.1765</v>
      </c>
      <c r="FV145" s="22">
        <v>847.21199999999999</v>
      </c>
      <c r="FW145" s="22">
        <v>632.63619000000006</v>
      </c>
      <c r="FX145" s="22">
        <v>1091.5572</v>
      </c>
      <c r="FY145" s="22">
        <v>1136.721</v>
      </c>
      <c r="FZ145" s="22">
        <v>564.73748999999998</v>
      </c>
      <c r="GA145" s="22">
        <v>585.74384999999995</v>
      </c>
      <c r="GB145" s="22">
        <v>728.87638000000004</v>
      </c>
      <c r="GC145" s="22">
        <v>825.40746999999999</v>
      </c>
      <c r="GD145" s="22">
        <v>948.42373999999995</v>
      </c>
      <c r="GE145" s="22">
        <v>778.77592000000004</v>
      </c>
      <c r="GF145" s="22">
        <v>593.19141999999999</v>
      </c>
      <c r="GG145" s="22">
        <v>994.05825000000004</v>
      </c>
      <c r="GH145" s="22">
        <v>1033.2329999999999</v>
      </c>
      <c r="GI145" s="22">
        <v>533.75954000000002</v>
      </c>
      <c r="GJ145" s="22">
        <v>551.98030000000006</v>
      </c>
      <c r="GK145" s="22">
        <v>682.41017999999997</v>
      </c>
      <c r="GL145" s="22">
        <v>538.17619000000002</v>
      </c>
      <c r="GM145" s="22">
        <v>560.62171000000001</v>
      </c>
      <c r="GN145" s="22">
        <v>502.31502</v>
      </c>
      <c r="GO145" s="22">
        <v>445.76886999999999</v>
      </c>
      <c r="GP145" s="22">
        <v>593.41134</v>
      </c>
      <c r="GQ145" s="22">
        <v>606.07722999999999</v>
      </c>
      <c r="GR145" s="22">
        <v>423.09692999999999</v>
      </c>
      <c r="GS145" s="22">
        <v>428.98802000000001</v>
      </c>
      <c r="GT145" s="22">
        <v>519.93241</v>
      </c>
      <c r="GU145" s="22">
        <v>687.59807000000001</v>
      </c>
      <c r="GV145" s="22">
        <v>767.86117000000002</v>
      </c>
      <c r="GW145" s="22">
        <v>645.59747000000004</v>
      </c>
      <c r="GX145" s="22">
        <v>514.91133000000002</v>
      </c>
      <c r="GY145" s="22">
        <v>807.98838999999998</v>
      </c>
      <c r="GZ145" s="22">
        <v>835.88351999999998</v>
      </c>
      <c r="HA145" s="22">
        <v>471.12896000000001</v>
      </c>
      <c r="HB145" s="22">
        <v>484.10340000000002</v>
      </c>
      <c r="HC145" s="22">
        <v>601.18460000000005</v>
      </c>
      <c r="HD145" s="22">
        <v>620.47924999999998</v>
      </c>
      <c r="HE145" s="22">
        <v>680.65967000000001</v>
      </c>
      <c r="HF145" s="22">
        <v>581.68105000000003</v>
      </c>
      <c r="HG145" s="22">
        <v>477.63440000000003</v>
      </c>
      <c r="HH145" s="22">
        <v>717.28134</v>
      </c>
      <c r="HI145" s="22">
        <v>739.67083000000002</v>
      </c>
      <c r="HJ145" s="22">
        <v>441.64728000000002</v>
      </c>
      <c r="HK145" s="22">
        <v>452.06096000000002</v>
      </c>
      <c r="HL145" s="22">
        <v>557.30727000000002</v>
      </c>
      <c r="HM145" s="22" t="s">
        <v>65</v>
      </c>
      <c r="HN145" s="22" t="s">
        <v>64</v>
      </c>
      <c r="HO145" s="22">
        <v>649.47636</v>
      </c>
      <c r="HP145" s="22">
        <v>773.43776000000003</v>
      </c>
      <c r="HQ145" s="22">
        <v>628.34087</v>
      </c>
      <c r="HR145" s="22">
        <v>588.06073000000004</v>
      </c>
      <c r="HS145" s="22">
        <v>780.36589000000004</v>
      </c>
      <c r="HT145" s="22">
        <v>800.75914999999998</v>
      </c>
      <c r="HU145" s="22">
        <v>500.79239000000001</v>
      </c>
      <c r="HV145" s="22">
        <v>510.27760000000001</v>
      </c>
      <c r="HW145" s="22">
        <v>604.74420999999995</v>
      </c>
      <c r="HX145" s="22">
        <v>899.33864000000005</v>
      </c>
      <c r="HY145" s="22">
        <v>1132.9204</v>
      </c>
      <c r="HZ145" s="22">
        <v>869.88045</v>
      </c>
      <c r="IA145" s="22">
        <v>700.59779000000003</v>
      </c>
      <c r="IB145" s="22">
        <v>1149.6724999999999</v>
      </c>
      <c r="IC145" s="22">
        <v>1197.2952</v>
      </c>
      <c r="ID145" s="22">
        <v>572.02683999999999</v>
      </c>
      <c r="IE145" s="22">
        <v>594.17686000000003</v>
      </c>
      <c r="IF145" s="22">
        <v>732.46636999999998</v>
      </c>
      <c r="IG145" s="22">
        <v>796.33902</v>
      </c>
      <c r="IH145" s="22">
        <v>989.67128000000002</v>
      </c>
      <c r="II145" s="22">
        <v>770.34050000000002</v>
      </c>
      <c r="IJ145" s="22">
        <v>644.78677000000005</v>
      </c>
      <c r="IK145" s="22">
        <v>1002.9603</v>
      </c>
      <c r="IL145" s="22">
        <v>1040.9432999999999</v>
      </c>
      <c r="IM145" s="22">
        <v>532.77804000000003</v>
      </c>
      <c r="IN145" s="22">
        <v>550.44448999999997</v>
      </c>
      <c r="IO145" s="22">
        <v>671.05457999999999</v>
      </c>
      <c r="IP145" s="22">
        <v>540.11198000000002</v>
      </c>
      <c r="IQ145" s="22">
        <v>636.54219999999998</v>
      </c>
      <c r="IR145" s="22">
        <v>521.41348000000005</v>
      </c>
      <c r="IS145" s="22">
        <v>510.40917999999999</v>
      </c>
      <c r="IT145" s="22">
        <v>641.12669000000005</v>
      </c>
      <c r="IU145" s="22">
        <v>654.98879999999997</v>
      </c>
      <c r="IV145" s="22">
        <v>434.71368000000001</v>
      </c>
      <c r="IW145" s="22">
        <v>441.16115000000002</v>
      </c>
      <c r="IX145" s="22">
        <v>525.82417999999996</v>
      </c>
      <c r="IY145" s="22">
        <v>776.57642999999996</v>
      </c>
      <c r="IZ145" s="22">
        <v>977.15665999999999</v>
      </c>
      <c r="JA145" s="22">
        <v>750.00327000000004</v>
      </c>
      <c r="JB145" s="22">
        <v>616.13936000000001</v>
      </c>
      <c r="JC145" s="22">
        <v>991.08651999999995</v>
      </c>
      <c r="JD145" s="22">
        <v>1030.8483000000001</v>
      </c>
      <c r="JE145" s="22">
        <v>501.31551000000002</v>
      </c>
      <c r="JF145" s="22">
        <v>519.80930000000001</v>
      </c>
      <c r="JG145" s="22">
        <v>645.97289999999998</v>
      </c>
      <c r="JH145" s="22">
        <v>680.38194999999996</v>
      </c>
      <c r="JI145" s="22">
        <v>843.06895999999995</v>
      </c>
      <c r="JJ145" s="22">
        <v>657.03872999999999</v>
      </c>
      <c r="JK145" s="22">
        <v>564.58878000000004</v>
      </c>
      <c r="JL145" s="22">
        <v>853.72879</v>
      </c>
      <c r="JM145" s="22">
        <v>884.39103</v>
      </c>
      <c r="JN145" s="22">
        <v>465.26348999999999</v>
      </c>
      <c r="JO145" s="22">
        <v>479.52494999999999</v>
      </c>
      <c r="JP145" s="22">
        <v>589.15787</v>
      </c>
      <c r="JQ145" s="22">
        <v>646.2183</v>
      </c>
      <c r="JR145" s="22">
        <v>692.61991</v>
      </c>
      <c r="JS145" s="22">
        <v>607.18880000000001</v>
      </c>
      <c r="JT145" s="22">
        <v>519.40562999999997</v>
      </c>
      <c r="JU145" s="22">
        <v>729.00833999999998</v>
      </c>
      <c r="JV145" s="22">
        <v>748.11028999999996</v>
      </c>
      <c r="JW145" s="22">
        <v>487.71674999999999</v>
      </c>
      <c r="JX145" s="22">
        <v>496.60135000000002</v>
      </c>
      <c r="JY145" s="22">
        <v>597.44925000000001</v>
      </c>
      <c r="JZ145" s="22">
        <v>829.90543000000002</v>
      </c>
      <c r="KA145" s="22">
        <v>950.96100000000001</v>
      </c>
      <c r="KB145" s="22">
        <v>783.54753000000005</v>
      </c>
      <c r="KC145" s="22">
        <v>600.53152999999998</v>
      </c>
      <c r="KD145" s="22">
        <v>996.28814999999997</v>
      </c>
      <c r="KE145" s="22">
        <v>1034.9332999999999</v>
      </c>
      <c r="KF145" s="22">
        <v>541.84384</v>
      </c>
      <c r="KG145" s="22">
        <v>559.81826000000001</v>
      </c>
      <c r="KH145" s="22">
        <v>692.79755</v>
      </c>
      <c r="KI145" s="22">
        <v>753.35040000000004</v>
      </c>
      <c r="KJ145" s="22">
        <v>849.17354</v>
      </c>
      <c r="KK145" s="22">
        <v>710.48715000000004</v>
      </c>
      <c r="KL145" s="22">
        <v>560.50307999999995</v>
      </c>
      <c r="KM145" s="22">
        <v>890.56928000000005</v>
      </c>
      <c r="KN145" s="22">
        <v>922.40364999999997</v>
      </c>
      <c r="KO145" s="22">
        <v>511.38085000000001</v>
      </c>
      <c r="KP145" s="22">
        <v>526.18749000000003</v>
      </c>
      <c r="KQ145" s="22">
        <v>645.83541000000002</v>
      </c>
      <c r="KR145" s="22">
        <v>538.17619000000002</v>
      </c>
      <c r="KS145" s="22">
        <v>560.62171000000001</v>
      </c>
      <c r="KT145" s="22">
        <v>502.31502</v>
      </c>
      <c r="KU145" s="22">
        <v>445.76886999999999</v>
      </c>
      <c r="KV145" s="22">
        <v>593.41134</v>
      </c>
      <c r="KW145" s="22">
        <v>606.07722999999999</v>
      </c>
      <c r="KX145" s="22">
        <v>423.09692999999999</v>
      </c>
      <c r="KY145" s="22">
        <v>428.98802000000001</v>
      </c>
      <c r="KZ145" s="22">
        <v>519.93241</v>
      </c>
      <c r="LA145" s="22">
        <v>717.44683999999995</v>
      </c>
      <c r="LB145" s="22">
        <v>811.78294000000005</v>
      </c>
      <c r="LC145" s="22">
        <v>674.36672999999996</v>
      </c>
      <c r="LD145" s="22">
        <v>525.9787</v>
      </c>
      <c r="LE145" s="22">
        <v>853.32512999999994</v>
      </c>
      <c r="LF145" s="22">
        <v>884.84343000000001</v>
      </c>
      <c r="LG145" s="22">
        <v>477.23736000000002</v>
      </c>
      <c r="LH145" s="22">
        <v>491.89697999999999</v>
      </c>
      <c r="LI145" s="22">
        <v>614.17417999999998</v>
      </c>
      <c r="LJ145" s="22">
        <v>640.69493999999997</v>
      </c>
      <c r="LK145" s="22">
        <v>710.43380999999999</v>
      </c>
      <c r="LL145" s="22">
        <v>601.16511000000003</v>
      </c>
      <c r="LM145" s="22">
        <v>485.09656999999999</v>
      </c>
      <c r="LN145" s="22">
        <v>748.01512000000002</v>
      </c>
      <c r="LO145" s="22">
        <v>772.86514999999997</v>
      </c>
      <c r="LP145" s="22">
        <v>445.74200000000002</v>
      </c>
      <c r="LQ145" s="22">
        <v>457.30011000000002</v>
      </c>
      <c r="LR145" s="22">
        <v>566.23496</v>
      </c>
      <c r="LS145" s="22" t="s">
        <v>65</v>
      </c>
      <c r="LT145" s="22" t="s">
        <v>64</v>
      </c>
      <c r="LU145" s="22">
        <v>930.81431999999995</v>
      </c>
      <c r="LV145" s="22">
        <v>1728.9291000000001</v>
      </c>
      <c r="LW145" s="22">
        <v>1934.2476999999999</v>
      </c>
      <c r="LX145" s="22">
        <v>1710.4377999999999</v>
      </c>
      <c r="LY145" s="22">
        <v>1450.7168999999999</v>
      </c>
      <c r="LZ145" s="22">
        <v>1958.1881000000001</v>
      </c>
      <c r="MA145" s="22">
        <v>2011.5001999999999</v>
      </c>
      <c r="MB145" s="22">
        <v>1377.0002999999999</v>
      </c>
      <c r="MC145" s="22">
        <v>1401.7964999999999</v>
      </c>
      <c r="MD145" s="22" t="s">
        <v>65</v>
      </c>
      <c r="ME145" s="22" t="s">
        <v>64</v>
      </c>
      <c r="MF145" s="22">
        <v>2537.4796999999999</v>
      </c>
      <c r="MG145" s="22">
        <v>2978.0302000000001</v>
      </c>
      <c r="MH145" s="22">
        <v>2459.1660000000002</v>
      </c>
      <c r="MI145" s="22">
        <v>1868.0926999999999</v>
      </c>
      <c r="MJ145" s="22">
        <v>3062.1421999999998</v>
      </c>
      <c r="MK145" s="22">
        <v>3184.5454</v>
      </c>
      <c r="ML145" s="22">
        <v>1693.6025</v>
      </c>
      <c r="MM145" s="22">
        <v>1750.5340000000001</v>
      </c>
      <c r="MN145" s="22">
        <v>1973.4487999999999</v>
      </c>
      <c r="MO145" s="22">
        <v>2853.9832999999999</v>
      </c>
      <c r="MP145" s="22">
        <v>3294.6095</v>
      </c>
      <c r="MQ145" s="22">
        <v>2775.6531</v>
      </c>
      <c r="MR145" s="22">
        <v>2184.4757</v>
      </c>
      <c r="MS145" s="22">
        <v>3378.7386000000001</v>
      </c>
      <c r="MT145" s="22">
        <v>3501.1633999999999</v>
      </c>
      <c r="MU145" s="22">
        <v>2009.9543000000001</v>
      </c>
      <c r="MV145" s="22">
        <v>2066.8959</v>
      </c>
      <c r="MW145" s="22">
        <v>2289.9769000000001</v>
      </c>
      <c r="MX145" s="22" t="s">
        <v>65</v>
      </c>
      <c r="MY145" s="22" t="s">
        <v>64</v>
      </c>
      <c r="MZ145" s="22">
        <v>12.414203000000001</v>
      </c>
      <c r="NA145" s="22">
        <v>11.869194</v>
      </c>
      <c r="NB145" s="22">
        <v>12.838402</v>
      </c>
      <c r="NC145" s="22">
        <v>12.375126</v>
      </c>
      <c r="ND145" s="22">
        <v>11.837459000000001</v>
      </c>
      <c r="NE145" s="22">
        <v>12.887791</v>
      </c>
      <c r="NF145" s="22">
        <v>12.998161</v>
      </c>
      <c r="NG145" s="22">
        <v>11.684820999999999</v>
      </c>
      <c r="NH145" s="22">
        <v>11.736155999999999</v>
      </c>
      <c r="NI145" s="22">
        <v>8.3707984999999994</v>
      </c>
      <c r="NJ145" s="22">
        <v>7.8266618000000001</v>
      </c>
      <c r="NK145" s="22">
        <v>8.7943190999999992</v>
      </c>
      <c r="NL145" s="22">
        <v>8.3317847</v>
      </c>
      <c r="NM145" s="22">
        <v>7.7949776999999996</v>
      </c>
      <c r="NN145" s="22">
        <v>8.8436290999999994</v>
      </c>
      <c r="NO145" s="22">
        <v>8.9538229000000005</v>
      </c>
      <c r="NP145" s="22">
        <v>7.6425836</v>
      </c>
      <c r="NQ145" s="22">
        <v>7.6938364000000004</v>
      </c>
      <c r="NR145" s="22">
        <v>13.426636</v>
      </c>
      <c r="NS145" s="22">
        <v>9.3824003999999999</v>
      </c>
      <c r="NT145" s="22" t="s">
        <v>65</v>
      </c>
      <c r="NU145" s="22" t="s">
        <v>64</v>
      </c>
      <c r="NV145" s="22">
        <v>0.19918765999999999</v>
      </c>
      <c r="NW145" s="22">
        <v>0.13923152</v>
      </c>
      <c r="NX145" s="22">
        <v>0.10736809</v>
      </c>
      <c r="NY145" s="22">
        <v>0.11712785000000001</v>
      </c>
      <c r="NZ145" s="22">
        <v>7.5788989000000001E-2</v>
      </c>
      <c r="OA145" s="22">
        <v>0.10736809</v>
      </c>
      <c r="OB145" s="22">
        <v>0.11712785000000001</v>
      </c>
      <c r="OC145" s="22">
        <v>7.5788989000000001E-2</v>
      </c>
      <c r="OD145" s="22">
        <v>0.20947114</v>
      </c>
      <c r="OE145" s="22">
        <v>0.20947114</v>
      </c>
      <c r="OF145" s="22">
        <v>2.1135358000000002</v>
      </c>
      <c r="OG145" s="22">
        <v>0.48675816</v>
      </c>
      <c r="OH145" s="22">
        <v>3.0398983999999998</v>
      </c>
      <c r="OI145" s="22">
        <v>0.16744898</v>
      </c>
      <c r="OJ145" s="22" t="s">
        <v>65</v>
      </c>
      <c r="OK145" s="22" t="s">
        <v>64</v>
      </c>
      <c r="OL145" s="22">
        <v>144.28847999999999</v>
      </c>
      <c r="OM145" s="22">
        <v>170.98803000000001</v>
      </c>
      <c r="ON145" s="22">
        <v>134.78386</v>
      </c>
      <c r="OO145" s="22">
        <v>170.71413999999999</v>
      </c>
      <c r="OP145" s="22">
        <v>170.71413999999999</v>
      </c>
      <c r="OQ145" s="22">
        <v>170.71413999999999</v>
      </c>
      <c r="OR145" s="22">
        <v>134.78386</v>
      </c>
      <c r="OS145" s="22">
        <v>134.78386</v>
      </c>
      <c r="OT145" s="22">
        <v>144.28847999999999</v>
      </c>
      <c r="OU145" s="22">
        <v>166.13475</v>
      </c>
      <c r="OV145" s="22">
        <v>148.76369</v>
      </c>
      <c r="OW145" s="22">
        <v>145.29848999999999</v>
      </c>
      <c r="OX145" s="22">
        <v>148.76369</v>
      </c>
      <c r="OY145" s="22">
        <v>166.84392</v>
      </c>
      <c r="OZ145" s="22">
        <v>166.84392</v>
      </c>
      <c r="PA145" s="22">
        <v>145.29848999999999</v>
      </c>
      <c r="PB145" s="22">
        <v>145.29848999999999</v>
      </c>
      <c r="PC145" s="22">
        <v>166.13475</v>
      </c>
    </row>
    <row r="146" spans="1:421">
      <c r="A146" s="22" t="s">
        <v>66</v>
      </c>
      <c r="B146" s="22" t="s">
        <v>64</v>
      </c>
      <c r="C146" s="22">
        <v>70.817065999999997</v>
      </c>
      <c r="D146" s="22">
        <v>171.27171999999999</v>
      </c>
      <c r="E146" s="22">
        <v>176.33471</v>
      </c>
      <c r="F146" s="22">
        <v>482.92532999999997</v>
      </c>
      <c r="G146" s="22">
        <v>260.65870999999999</v>
      </c>
      <c r="H146" s="22">
        <v>89.303228000000004</v>
      </c>
      <c r="I146" s="22">
        <v>34.357315</v>
      </c>
      <c r="J146" s="22">
        <v>240.60494</v>
      </c>
      <c r="K146" s="22">
        <v>336.97118999999998</v>
      </c>
      <c r="L146" s="22">
        <v>105.65519</v>
      </c>
      <c r="M146" s="22">
        <v>283.18403999999998</v>
      </c>
      <c r="N146" s="22">
        <v>304.15528999999998</v>
      </c>
      <c r="O146" s="22">
        <v>856.58321000000001</v>
      </c>
      <c r="P146" s="22">
        <v>445.30385999999999</v>
      </c>
      <c r="Q146" s="22">
        <v>128.22982999999999</v>
      </c>
      <c r="R146" s="22">
        <v>41.442104</v>
      </c>
      <c r="S146" s="22">
        <v>423.08012000000002</v>
      </c>
      <c r="T146" s="22">
        <v>602.64462000000003</v>
      </c>
      <c r="U146" s="22">
        <v>92.633540999999994</v>
      </c>
      <c r="V146" s="22">
        <v>242.59288000000001</v>
      </c>
      <c r="W146" s="22">
        <v>258.45521000000002</v>
      </c>
      <c r="X146" s="22">
        <v>723.58757000000003</v>
      </c>
      <c r="Y146" s="22">
        <v>378.98865000000001</v>
      </c>
      <c r="Z146" s="22">
        <v>113.32162</v>
      </c>
      <c r="AA146" s="22">
        <v>38.335527999999996</v>
      </c>
      <c r="AB146" s="22">
        <v>358.09883000000002</v>
      </c>
      <c r="AC146" s="22">
        <v>508.22609</v>
      </c>
      <c r="AD146" s="22">
        <v>43.065812999999999</v>
      </c>
      <c r="AE146" s="22">
        <v>99.380144000000001</v>
      </c>
      <c r="AF146" s="22">
        <v>94.254670000000004</v>
      </c>
      <c r="AG146" s="22">
        <v>255.97789</v>
      </c>
      <c r="AH146" s="22">
        <v>144.49504999999999</v>
      </c>
      <c r="AI146" s="22">
        <v>58.547837000000001</v>
      </c>
      <c r="AJ146" s="22">
        <v>23.042701000000001</v>
      </c>
      <c r="AK146" s="22">
        <v>126.49086</v>
      </c>
      <c r="AL146" s="22">
        <v>177.45984999999999</v>
      </c>
      <c r="AM146" s="22">
        <v>75.372668000000004</v>
      </c>
      <c r="AN146" s="22">
        <v>203.10414</v>
      </c>
      <c r="AO146" s="22">
        <v>212.70379</v>
      </c>
      <c r="AP146" s="22">
        <v>602.20388000000003</v>
      </c>
      <c r="AQ146" s="22">
        <v>315.60602999999998</v>
      </c>
      <c r="AR146" s="22">
        <v>94.654653999999994</v>
      </c>
      <c r="AS146" s="22">
        <v>29.633481</v>
      </c>
      <c r="AT146" s="22">
        <v>295.57593000000003</v>
      </c>
      <c r="AU146" s="22">
        <v>423.62752999999998</v>
      </c>
      <c r="AV146" s="22">
        <v>63.247565999999999</v>
      </c>
      <c r="AW146" s="22">
        <v>165.35717</v>
      </c>
      <c r="AX146" s="22">
        <v>170.22183000000001</v>
      </c>
      <c r="AY146" s="22">
        <v>478.60714999999999</v>
      </c>
      <c r="AZ146" s="22">
        <v>253.95846</v>
      </c>
      <c r="BA146" s="22">
        <v>80.766514999999998</v>
      </c>
      <c r="BB146" s="22">
        <v>26.722823999999999</v>
      </c>
      <c r="BC146" s="22">
        <v>235.18084999999999</v>
      </c>
      <c r="BD146" s="22">
        <v>335.88251000000002</v>
      </c>
      <c r="BE146" s="22">
        <v>66.747078999999999</v>
      </c>
      <c r="BF146" s="22">
        <v>156.59557000000001</v>
      </c>
      <c r="BG146" s="22">
        <v>171.05269000000001</v>
      </c>
      <c r="BH146" s="22">
        <v>451.70370000000003</v>
      </c>
      <c r="BI146" s="22">
        <v>245.32667000000001</v>
      </c>
      <c r="BJ146" s="22">
        <v>82.722325999999995</v>
      </c>
      <c r="BK146" s="22">
        <v>36.326096</v>
      </c>
      <c r="BL146" s="22">
        <v>232.04062999999999</v>
      </c>
      <c r="BM146" s="22">
        <v>318.88843000000003</v>
      </c>
      <c r="BN146" s="22">
        <v>92.059873999999994</v>
      </c>
      <c r="BO146" s="22">
        <v>234.00676000000001</v>
      </c>
      <c r="BP146" s="22">
        <v>261.77094</v>
      </c>
      <c r="BQ146" s="22">
        <v>714.61989000000005</v>
      </c>
      <c r="BR146" s="22">
        <v>375.96856000000002</v>
      </c>
      <c r="BS146" s="22">
        <v>111.15112999999999</v>
      </c>
      <c r="BT146" s="22">
        <v>42.355206000000003</v>
      </c>
      <c r="BU146" s="22">
        <v>361.09589999999997</v>
      </c>
      <c r="BV146" s="22">
        <v>502.12436000000002</v>
      </c>
      <c r="BW146" s="22">
        <v>82.128118000000001</v>
      </c>
      <c r="BX146" s="22">
        <v>204.82241999999999</v>
      </c>
      <c r="BY146" s="22">
        <v>227.97278</v>
      </c>
      <c r="BZ146" s="22">
        <v>617.77089000000001</v>
      </c>
      <c r="CA146" s="22">
        <v>327.22300000000001</v>
      </c>
      <c r="CB146" s="22">
        <v>99.688732000000002</v>
      </c>
      <c r="CC146" s="22">
        <v>39.448186999999997</v>
      </c>
      <c r="CD146" s="22">
        <v>313.31396000000001</v>
      </c>
      <c r="CE146" s="22">
        <v>434.52922000000001</v>
      </c>
      <c r="CF146" s="22">
        <v>39.559168</v>
      </c>
      <c r="CG146" s="22">
        <v>86.431291000000002</v>
      </c>
      <c r="CH146" s="22">
        <v>90.061931999999999</v>
      </c>
      <c r="CI146" s="22">
        <v>228.95500000000001</v>
      </c>
      <c r="CJ146" s="22">
        <v>131.30644000000001</v>
      </c>
      <c r="CK146" s="22">
        <v>52.775986000000003</v>
      </c>
      <c r="CL146" s="22">
        <v>24.995156999999999</v>
      </c>
      <c r="CM146" s="22">
        <v>119.51631</v>
      </c>
      <c r="CN146" s="22">
        <v>162.04159999999999</v>
      </c>
      <c r="CO146" s="22">
        <v>62.896509000000002</v>
      </c>
      <c r="CP146" s="22">
        <v>157.87769</v>
      </c>
      <c r="CQ146" s="22">
        <v>173.81959000000001</v>
      </c>
      <c r="CR146" s="22">
        <v>471.76938000000001</v>
      </c>
      <c r="CS146" s="22">
        <v>251.91586000000001</v>
      </c>
      <c r="CT146" s="22">
        <v>78.961802000000006</v>
      </c>
      <c r="CU146" s="22">
        <v>30.517689000000001</v>
      </c>
      <c r="CV146" s="22">
        <v>238.68940000000001</v>
      </c>
      <c r="CW146" s="22">
        <v>331.26382999999998</v>
      </c>
      <c r="CX146" s="22">
        <v>53.840541000000002</v>
      </c>
      <c r="CY146" s="22">
        <v>131.21017000000001</v>
      </c>
      <c r="CZ146" s="22">
        <v>142.91252</v>
      </c>
      <c r="DA146" s="22">
        <v>383.14922999999999</v>
      </c>
      <c r="DB146" s="22">
        <v>207.3476</v>
      </c>
      <c r="DC146" s="22">
        <v>68.529380000000003</v>
      </c>
      <c r="DD146" s="22">
        <v>27.894034999999999</v>
      </c>
      <c r="DE146" s="22">
        <v>194.97900999999999</v>
      </c>
      <c r="DF146" s="22">
        <v>269.41466000000003</v>
      </c>
      <c r="DG146" s="22" t="s">
        <v>66</v>
      </c>
      <c r="DH146" s="22" t="s">
        <v>64</v>
      </c>
      <c r="DI146" s="22">
        <v>74.134281000000001</v>
      </c>
      <c r="DJ146" s="22">
        <v>182.03567000000001</v>
      </c>
      <c r="DK146" s="22">
        <v>188.54798</v>
      </c>
      <c r="DL146" s="22">
        <v>519.23506999999995</v>
      </c>
      <c r="DM146" s="22">
        <v>278.72257000000002</v>
      </c>
      <c r="DN146" s="22">
        <v>93.300503000000006</v>
      </c>
      <c r="DO146" s="22">
        <v>34.915652000000001</v>
      </c>
      <c r="DP146" s="22">
        <v>258.09415999999999</v>
      </c>
      <c r="DQ146" s="22">
        <v>362.01585</v>
      </c>
      <c r="DR146" s="22">
        <v>111.31498999999999</v>
      </c>
      <c r="DS146" s="22">
        <v>297.35784999999998</v>
      </c>
      <c r="DT146" s="22">
        <v>323.34048000000001</v>
      </c>
      <c r="DU146" s="22">
        <v>912.31308000000001</v>
      </c>
      <c r="DV146" s="22">
        <v>473.31871999999998</v>
      </c>
      <c r="DW146" s="22">
        <v>134.87790000000001</v>
      </c>
      <c r="DX146" s="22">
        <v>42.923741</v>
      </c>
      <c r="DY146" s="22">
        <v>450.27933000000002</v>
      </c>
      <c r="DZ146" s="22">
        <v>635.60668999999996</v>
      </c>
      <c r="EA146" s="22">
        <v>97.319023999999999</v>
      </c>
      <c r="EB146" s="22">
        <v>255.13820999999999</v>
      </c>
      <c r="EC146" s="22">
        <v>274.79468000000003</v>
      </c>
      <c r="ED146" s="22">
        <v>771.37810000000002</v>
      </c>
      <c r="EE146" s="22">
        <v>402.90933999999999</v>
      </c>
      <c r="EF146" s="22">
        <v>118.83994</v>
      </c>
      <c r="EG146" s="22">
        <v>39.427646000000003</v>
      </c>
      <c r="EH146" s="22">
        <v>381.34046999999998</v>
      </c>
      <c r="EI146" s="22">
        <v>537.54816000000005</v>
      </c>
      <c r="EJ146" s="22">
        <v>43.065812999999999</v>
      </c>
      <c r="EK146" s="22">
        <v>99.380144000000001</v>
      </c>
      <c r="EL146" s="22">
        <v>94.254670000000004</v>
      </c>
      <c r="EM146" s="22">
        <v>255.97789</v>
      </c>
      <c r="EN146" s="22">
        <v>144.49504999999999</v>
      </c>
      <c r="EO146" s="22">
        <v>58.547837000000001</v>
      </c>
      <c r="EP146" s="22">
        <v>23.042701000000001</v>
      </c>
      <c r="EQ146" s="22">
        <v>126.49086</v>
      </c>
      <c r="ER146" s="22">
        <v>177.45984999999999</v>
      </c>
      <c r="ES146" s="22">
        <v>76.493553000000006</v>
      </c>
      <c r="ET146" s="22">
        <v>203.10414</v>
      </c>
      <c r="EU146" s="22">
        <v>215.52871999999999</v>
      </c>
      <c r="EV146" s="22">
        <v>609.65021999999999</v>
      </c>
      <c r="EW146" s="22">
        <v>319.55574000000001</v>
      </c>
      <c r="EX146" s="22">
        <v>95.908658000000003</v>
      </c>
      <c r="EY146" s="22">
        <v>30.224875999999998</v>
      </c>
      <c r="EZ146" s="22">
        <v>299.41194000000002</v>
      </c>
      <c r="FA146" s="22">
        <v>423.62752999999998</v>
      </c>
      <c r="FB146" s="22">
        <v>63.990670999999999</v>
      </c>
      <c r="FC146" s="22">
        <v>165.35717</v>
      </c>
      <c r="FD146" s="22">
        <v>172.09466</v>
      </c>
      <c r="FE146" s="22">
        <v>483.54379999999998</v>
      </c>
      <c r="FF146" s="22">
        <v>256.57697000000002</v>
      </c>
      <c r="FG146" s="22">
        <v>81.597874000000004</v>
      </c>
      <c r="FH146" s="22">
        <v>27.114898</v>
      </c>
      <c r="FI146" s="22">
        <v>237.72398999999999</v>
      </c>
      <c r="FJ146" s="22">
        <v>335.88251000000002</v>
      </c>
      <c r="FK146" s="22">
        <v>69.930054999999996</v>
      </c>
      <c r="FL146" s="22">
        <v>166.92347000000001</v>
      </c>
      <c r="FM146" s="22">
        <v>183.06270000000001</v>
      </c>
      <c r="FN146" s="22">
        <v>487.05486999999999</v>
      </c>
      <c r="FO146" s="22">
        <v>262.90312999999998</v>
      </c>
      <c r="FP146" s="22">
        <v>86.510986000000003</v>
      </c>
      <c r="FQ146" s="22">
        <v>36.912154000000001</v>
      </c>
      <c r="FR146" s="22">
        <v>249.22201999999999</v>
      </c>
      <c r="FS146" s="22">
        <v>343.35476</v>
      </c>
      <c r="FT146" s="22">
        <v>95.462031999999994</v>
      </c>
      <c r="FU146" s="22">
        <v>245.23479</v>
      </c>
      <c r="FV146" s="22">
        <v>274.90552000000002</v>
      </c>
      <c r="FW146" s="22">
        <v>753.4434</v>
      </c>
      <c r="FX146" s="22">
        <v>395.15915999999999</v>
      </c>
      <c r="FY146" s="22">
        <v>115.13664</v>
      </c>
      <c r="FZ146" s="22">
        <v>42.891533000000003</v>
      </c>
      <c r="GA146" s="22">
        <v>379.93344000000002</v>
      </c>
      <c r="GB146" s="22">
        <v>528.99266999999998</v>
      </c>
      <c r="GC146" s="22">
        <v>85.682409000000007</v>
      </c>
      <c r="GD146" s="22">
        <v>216.31457</v>
      </c>
      <c r="GE146" s="22">
        <v>241.3569</v>
      </c>
      <c r="GF146" s="22">
        <v>657.13111000000004</v>
      </c>
      <c r="GG146" s="22">
        <v>346.77652999999998</v>
      </c>
      <c r="GH146" s="22">
        <v>103.88697999999999</v>
      </c>
      <c r="GI146" s="22">
        <v>40.109616000000003</v>
      </c>
      <c r="GJ146" s="22">
        <v>332.45738</v>
      </c>
      <c r="GK146" s="22">
        <v>461.78724999999997</v>
      </c>
      <c r="GL146" s="22">
        <v>39.559168</v>
      </c>
      <c r="GM146" s="22">
        <v>86.431291000000002</v>
      </c>
      <c r="GN146" s="22">
        <v>90.061931999999999</v>
      </c>
      <c r="GO146" s="22">
        <v>228.95500000000001</v>
      </c>
      <c r="GP146" s="22">
        <v>131.30644000000001</v>
      </c>
      <c r="GQ146" s="22">
        <v>52.775986000000003</v>
      </c>
      <c r="GR146" s="22">
        <v>24.995156999999999</v>
      </c>
      <c r="GS146" s="22">
        <v>119.51631</v>
      </c>
      <c r="GT146" s="22">
        <v>162.04159999999999</v>
      </c>
      <c r="GU146" s="22">
        <v>62.896509000000002</v>
      </c>
      <c r="GV146" s="22">
        <v>157.87769</v>
      </c>
      <c r="GW146" s="22">
        <v>173.81959000000001</v>
      </c>
      <c r="GX146" s="22">
        <v>471.76938000000001</v>
      </c>
      <c r="GY146" s="22">
        <v>251.91586000000001</v>
      </c>
      <c r="GZ146" s="22">
        <v>78.961802000000006</v>
      </c>
      <c r="HA146" s="22">
        <v>30.517689000000001</v>
      </c>
      <c r="HB146" s="22">
        <v>238.68940000000001</v>
      </c>
      <c r="HC146" s="22">
        <v>331.26382999999998</v>
      </c>
      <c r="HD146" s="22">
        <v>53.840541000000002</v>
      </c>
      <c r="HE146" s="22">
        <v>131.21017000000001</v>
      </c>
      <c r="HF146" s="22">
        <v>142.91252</v>
      </c>
      <c r="HG146" s="22">
        <v>383.14922999999999</v>
      </c>
      <c r="HH146" s="22">
        <v>207.3476</v>
      </c>
      <c r="HI146" s="22">
        <v>68.529380000000003</v>
      </c>
      <c r="HJ146" s="22">
        <v>27.894034999999999</v>
      </c>
      <c r="HK146" s="22">
        <v>194.97900999999999</v>
      </c>
      <c r="HL146" s="22">
        <v>269.41466000000003</v>
      </c>
      <c r="HM146" s="22" t="s">
        <v>66</v>
      </c>
      <c r="HN146" s="22" t="s">
        <v>64</v>
      </c>
      <c r="HO146" s="22">
        <v>60.065323999999997</v>
      </c>
      <c r="HP146" s="22">
        <v>137.41896</v>
      </c>
      <c r="HQ146" s="22">
        <v>136.98016000000001</v>
      </c>
      <c r="HR146" s="22">
        <v>367.53764999999999</v>
      </c>
      <c r="HS146" s="22">
        <v>203.52959000000001</v>
      </c>
      <c r="HT146" s="22">
        <v>77.088282000000007</v>
      </c>
      <c r="HU146" s="22">
        <v>32.216616999999999</v>
      </c>
      <c r="HV146" s="22">
        <v>184.40445</v>
      </c>
      <c r="HW146" s="22">
        <v>256.94682</v>
      </c>
      <c r="HX146" s="22">
        <v>101.10987</v>
      </c>
      <c r="HY146" s="22">
        <v>264.59606000000002</v>
      </c>
      <c r="HZ146" s="22">
        <v>285.74446</v>
      </c>
      <c r="IA146" s="22">
        <v>801.16117999999994</v>
      </c>
      <c r="IB146" s="22">
        <v>418.16642999999999</v>
      </c>
      <c r="IC146" s="22">
        <v>122.89829</v>
      </c>
      <c r="ID146" s="22">
        <v>41.098655999999998</v>
      </c>
      <c r="IE146" s="22">
        <v>396.49056000000002</v>
      </c>
      <c r="IF146" s="22">
        <v>558.84959000000003</v>
      </c>
      <c r="IG146" s="22">
        <v>85.815745000000007</v>
      </c>
      <c r="IH146" s="22">
        <v>218.36698000000001</v>
      </c>
      <c r="II146" s="22">
        <v>232.44508999999999</v>
      </c>
      <c r="IJ146" s="22">
        <v>646.42345</v>
      </c>
      <c r="IK146" s="22">
        <v>340.95402999999999</v>
      </c>
      <c r="IL146" s="22">
        <v>105.45371</v>
      </c>
      <c r="IM146" s="22">
        <v>37.320186</v>
      </c>
      <c r="IN146" s="22">
        <v>320.77409999999998</v>
      </c>
      <c r="IO146" s="22">
        <v>451.15411999999998</v>
      </c>
      <c r="IP146" s="22">
        <v>43.065812999999999</v>
      </c>
      <c r="IQ146" s="22">
        <v>99.380144000000001</v>
      </c>
      <c r="IR146" s="22">
        <v>94.254670000000004</v>
      </c>
      <c r="IS146" s="22">
        <v>255.97789</v>
      </c>
      <c r="IT146" s="22">
        <v>144.49504999999999</v>
      </c>
      <c r="IU146" s="22">
        <v>58.547837000000001</v>
      </c>
      <c r="IV146" s="22">
        <v>23.042701000000001</v>
      </c>
      <c r="IW146" s="22">
        <v>126.49086</v>
      </c>
      <c r="IX146" s="22">
        <v>177.45984999999999</v>
      </c>
      <c r="IY146" s="22">
        <v>82.041426999999999</v>
      </c>
      <c r="IZ146" s="22">
        <v>220.24601999999999</v>
      </c>
      <c r="JA146" s="22">
        <v>235.69982999999999</v>
      </c>
      <c r="JB146" s="22">
        <v>668.32258000000002</v>
      </c>
      <c r="JC146" s="22">
        <v>348.54770000000002</v>
      </c>
      <c r="JD146" s="22">
        <v>102.01864</v>
      </c>
      <c r="JE146" s="22">
        <v>31.437017000000001</v>
      </c>
      <c r="JF146" s="22">
        <v>328.16539</v>
      </c>
      <c r="JG146" s="22">
        <v>464.54944999999998</v>
      </c>
      <c r="JH146" s="22">
        <v>67.660292999999996</v>
      </c>
      <c r="JI146" s="22">
        <v>176.6944</v>
      </c>
      <c r="JJ146" s="22">
        <v>185.43416999999999</v>
      </c>
      <c r="JK146" s="22">
        <v>522.34446000000003</v>
      </c>
      <c r="JL146" s="22">
        <v>275.75049000000001</v>
      </c>
      <c r="JM146" s="22">
        <v>85.639937000000003</v>
      </c>
      <c r="JN146" s="22">
        <v>27.917169999999999</v>
      </c>
      <c r="JO146" s="22">
        <v>256.73885000000001</v>
      </c>
      <c r="JP146" s="22">
        <v>362.94916000000001</v>
      </c>
      <c r="JQ146" s="22">
        <v>56.286451</v>
      </c>
      <c r="JR146" s="22">
        <v>123.61802</v>
      </c>
      <c r="JS146" s="22">
        <v>132.32827</v>
      </c>
      <c r="JT146" s="22">
        <v>338.56387999999998</v>
      </c>
      <c r="JU146" s="22">
        <v>189.34442000000001</v>
      </c>
      <c r="JV146" s="22">
        <v>70.909433000000007</v>
      </c>
      <c r="JW146" s="22">
        <v>34.198394999999998</v>
      </c>
      <c r="JX146" s="22">
        <v>176.74963</v>
      </c>
      <c r="JY146" s="22">
        <v>240.32225</v>
      </c>
      <c r="JZ146" s="22">
        <v>85.798807999999994</v>
      </c>
      <c r="KA146" s="22">
        <v>214.74438000000001</v>
      </c>
      <c r="KB146" s="22">
        <v>239.37146000000001</v>
      </c>
      <c r="KC146" s="22">
        <v>649.60094000000004</v>
      </c>
      <c r="KD146" s="22">
        <v>343.48871000000003</v>
      </c>
      <c r="KE146" s="22">
        <v>103.8831</v>
      </c>
      <c r="KF146" s="22">
        <v>40.845100000000002</v>
      </c>
      <c r="KG146" s="22">
        <v>329.24023</v>
      </c>
      <c r="KH146" s="22">
        <v>457.01461999999998</v>
      </c>
      <c r="KI146" s="22">
        <v>74.926714000000004</v>
      </c>
      <c r="KJ146" s="22">
        <v>182.19013000000001</v>
      </c>
      <c r="KK146" s="22">
        <v>201.47236000000001</v>
      </c>
      <c r="KL146" s="22">
        <v>540.40841</v>
      </c>
      <c r="KM146" s="22">
        <v>288.85091999999997</v>
      </c>
      <c r="KN146" s="22">
        <v>91.472944999999996</v>
      </c>
      <c r="KO146" s="22">
        <v>37.933906</v>
      </c>
      <c r="KP146" s="22">
        <v>275.50283999999999</v>
      </c>
      <c r="KQ146" s="22">
        <v>380.87472000000002</v>
      </c>
      <c r="KR146" s="22">
        <v>39.559168</v>
      </c>
      <c r="KS146" s="22">
        <v>86.431291000000002</v>
      </c>
      <c r="KT146" s="22">
        <v>90.061931999999999</v>
      </c>
      <c r="KU146" s="22">
        <v>228.95500000000001</v>
      </c>
      <c r="KV146" s="22">
        <v>131.30644000000001</v>
      </c>
      <c r="KW146" s="22">
        <v>52.775986000000003</v>
      </c>
      <c r="KX146" s="22">
        <v>24.995156999999999</v>
      </c>
      <c r="KY146" s="22">
        <v>119.51631</v>
      </c>
      <c r="KZ146" s="22">
        <v>162.04159999999999</v>
      </c>
      <c r="LA146" s="22">
        <v>68.136439999999993</v>
      </c>
      <c r="LB146" s="22">
        <v>174.47815</v>
      </c>
      <c r="LC146" s="22">
        <v>193.43088</v>
      </c>
      <c r="LD146" s="22">
        <v>529.13966000000005</v>
      </c>
      <c r="LE146" s="22">
        <v>280.16318999999999</v>
      </c>
      <c r="LF146" s="22">
        <v>84.744988000000006</v>
      </c>
      <c r="LG146" s="22">
        <v>31.516204999999999</v>
      </c>
      <c r="LH146" s="22">
        <v>266.72631000000001</v>
      </c>
      <c r="LI146" s="22">
        <v>371.18851000000001</v>
      </c>
      <c r="LJ146" s="22">
        <v>57.396738999999997</v>
      </c>
      <c r="LK146" s="22">
        <v>142.48115000000001</v>
      </c>
      <c r="LL146" s="22">
        <v>156.22853000000001</v>
      </c>
      <c r="LM146" s="22">
        <v>422.10766999999998</v>
      </c>
      <c r="LN146" s="22">
        <v>226.52797000000001</v>
      </c>
      <c r="LO146" s="22">
        <v>72.453987999999995</v>
      </c>
      <c r="LP146" s="22">
        <v>28.569807999999998</v>
      </c>
      <c r="LQ146" s="22">
        <v>214.017</v>
      </c>
      <c r="LR146" s="22">
        <v>296.54156999999998</v>
      </c>
      <c r="LS146" s="22" t="s">
        <v>66</v>
      </c>
      <c r="LT146" s="22" t="s">
        <v>64</v>
      </c>
      <c r="LU146" s="22">
        <v>643.45120999999995</v>
      </c>
      <c r="LV146" s="22">
        <v>143.08533</v>
      </c>
      <c r="LW146" s="22">
        <v>310.38896999999997</v>
      </c>
      <c r="LX146" s="22">
        <v>353.64749999999998</v>
      </c>
      <c r="LY146" s="22">
        <v>910.28782999999999</v>
      </c>
      <c r="LZ146" s="22">
        <v>482.25695999999999</v>
      </c>
      <c r="MA146" s="22">
        <v>151.71382</v>
      </c>
      <c r="MB146" s="22">
        <v>79.774418999999995</v>
      </c>
      <c r="MC146" s="22">
        <v>477.62416999999999</v>
      </c>
      <c r="MD146" s="22" t="s">
        <v>66</v>
      </c>
      <c r="ME146" s="22" t="s">
        <v>64</v>
      </c>
      <c r="MF146" s="22">
        <v>380.96424999999999</v>
      </c>
      <c r="MG146" s="22">
        <v>774.09704999999997</v>
      </c>
      <c r="MH146" s="22">
        <v>866.82267999999999</v>
      </c>
      <c r="MI146" s="22">
        <v>2151.4459000000002</v>
      </c>
      <c r="MJ146" s="22">
        <v>1172.9943000000001</v>
      </c>
      <c r="MK146" s="22">
        <v>414.07625999999999</v>
      </c>
      <c r="ML146" s="22">
        <v>238.01752999999999</v>
      </c>
      <c r="MM146" s="22">
        <v>1151.4698000000001</v>
      </c>
      <c r="MN146" s="22">
        <v>1552.0821000000001</v>
      </c>
      <c r="MO146" s="22">
        <v>409.35111000000001</v>
      </c>
      <c r="MP146" s="22">
        <v>802.55398000000002</v>
      </c>
      <c r="MQ146" s="22">
        <v>895.29543999999999</v>
      </c>
      <c r="MR146" s="22">
        <v>2180.1462999999999</v>
      </c>
      <c r="MS146" s="22">
        <v>1201.5220999999999</v>
      </c>
      <c r="MT146" s="22">
        <v>442.4699</v>
      </c>
      <c r="MU146" s="22">
        <v>266.37914000000001</v>
      </c>
      <c r="MV146" s="22">
        <v>1179.9928</v>
      </c>
      <c r="MW146" s="22">
        <v>1580.6821</v>
      </c>
      <c r="MX146" s="22" t="s">
        <v>66</v>
      </c>
      <c r="MY146" s="22" t="s">
        <v>64</v>
      </c>
      <c r="MZ146" s="22">
        <v>0.92024634999999999</v>
      </c>
      <c r="NA146" s="22">
        <v>1.9742595000000001</v>
      </c>
      <c r="NB146" s="22">
        <v>1.2672391999999999</v>
      </c>
      <c r="NC146" s="22">
        <v>1.3570369</v>
      </c>
      <c r="ND146" s="22">
        <v>2.5091926999999998</v>
      </c>
      <c r="NE146" s="22">
        <v>1.6230032000000001</v>
      </c>
      <c r="NF146" s="22">
        <v>0.93868984</v>
      </c>
      <c r="NG146" s="22">
        <v>0.79004580999999996</v>
      </c>
      <c r="NH146" s="22">
        <v>1.613702</v>
      </c>
      <c r="NI146" s="22">
        <v>0.56922103000000002</v>
      </c>
      <c r="NJ146" s="22">
        <v>1.6215478000000001</v>
      </c>
      <c r="NK146" s="22">
        <v>0.91565867999999995</v>
      </c>
      <c r="NL146" s="22">
        <v>1.0053126999999999</v>
      </c>
      <c r="NM146" s="22">
        <v>2.1556250000000001</v>
      </c>
      <c r="NN146" s="22">
        <v>1.2708535000000001</v>
      </c>
      <c r="NO146" s="22">
        <v>0.58763500000000002</v>
      </c>
      <c r="NP146" s="22">
        <v>0.43922881000000003</v>
      </c>
      <c r="NQ146" s="22">
        <v>1.2615672</v>
      </c>
      <c r="NR146" s="22">
        <v>1.3922789</v>
      </c>
      <c r="NS146" s="22">
        <v>1.0405420999999999</v>
      </c>
      <c r="NT146" s="22" t="s">
        <v>66</v>
      </c>
      <c r="NU146" s="22" t="s">
        <v>64</v>
      </c>
      <c r="NV146" s="22">
        <v>9.3704740000000002E-3</v>
      </c>
      <c r="NW146" s="22">
        <v>7.2697250999999999E-3</v>
      </c>
      <c r="NX146" s="22">
        <v>5.5814198999999997E-3</v>
      </c>
      <c r="NY146" s="22">
        <v>6.0887709999999998E-3</v>
      </c>
      <c r="NZ146" s="22">
        <v>3.9398126999999998E-3</v>
      </c>
      <c r="OA146" s="22">
        <v>5.5814198999999997E-3</v>
      </c>
      <c r="OB146" s="22">
        <v>6.0887709999999998E-3</v>
      </c>
      <c r="OC146" s="22">
        <v>3.9398126999999998E-3</v>
      </c>
      <c r="OD146" s="22">
        <v>9.8542444E-3</v>
      </c>
      <c r="OE146" s="22">
        <v>9.8542444E-3</v>
      </c>
      <c r="OF146" s="22">
        <v>0.11753097999999999</v>
      </c>
      <c r="OG146" s="22">
        <v>0.18555798000000001</v>
      </c>
      <c r="OH146" s="22">
        <v>0.16353037000000001</v>
      </c>
      <c r="OI146" s="22">
        <v>0.38094834999999999</v>
      </c>
      <c r="OJ146" s="22" t="s">
        <v>66</v>
      </c>
      <c r="OK146" s="22" t="s">
        <v>64</v>
      </c>
      <c r="OL146" s="22">
        <v>7.9129263999999999</v>
      </c>
      <c r="OM146" s="22">
        <v>16.105699000000001</v>
      </c>
      <c r="ON146" s="22">
        <v>5.5142470000000001</v>
      </c>
      <c r="OO146" s="22">
        <v>16.493769</v>
      </c>
      <c r="OP146" s="22">
        <v>16.493769</v>
      </c>
      <c r="OQ146" s="22">
        <v>16.493769</v>
      </c>
      <c r="OR146" s="22">
        <v>5.5142470000000001</v>
      </c>
      <c r="OS146" s="22">
        <v>5.5142470000000001</v>
      </c>
      <c r="OT146" s="22">
        <v>7.9129263999999999</v>
      </c>
      <c r="OU146" s="22">
        <v>7.6835139000000003</v>
      </c>
      <c r="OV146" s="22">
        <v>12.331543999999999</v>
      </c>
      <c r="OW146" s="22">
        <v>7.8544111000000001</v>
      </c>
      <c r="OX146" s="22">
        <v>12.331543999999999</v>
      </c>
      <c r="OY146" s="22">
        <v>15.032778</v>
      </c>
      <c r="OZ146" s="22">
        <v>15.032778</v>
      </c>
      <c r="PA146" s="22">
        <v>7.8544111000000001</v>
      </c>
      <c r="PB146" s="22">
        <v>7.8544111000000001</v>
      </c>
      <c r="PC146" s="22">
        <v>7.6835139000000003</v>
      </c>
    </row>
    <row r="147" spans="1:421">
      <c r="A147" s="22" t="s">
        <v>70</v>
      </c>
      <c r="B147" s="22" t="s">
        <v>64</v>
      </c>
      <c r="C147" s="22">
        <v>3.3675126999999998E-3</v>
      </c>
      <c r="D147" s="22">
        <v>3.4873968000000001E-3</v>
      </c>
      <c r="E147" s="22">
        <v>2.9887525000000001E-3</v>
      </c>
      <c r="F147" s="22">
        <v>3.3883365999999998E-3</v>
      </c>
      <c r="G147" s="22">
        <v>3.6157924000000002E-3</v>
      </c>
      <c r="H147" s="22">
        <v>3.6450339000000001E-3</v>
      </c>
      <c r="I147" s="22">
        <v>2.8878734000000001E-3</v>
      </c>
      <c r="J147" s="22">
        <v>2.9000523999999999E-3</v>
      </c>
      <c r="K147" s="22">
        <v>2.7231958000000001E-3</v>
      </c>
      <c r="L147" s="22">
        <v>3.7200912000000001E-3</v>
      </c>
      <c r="M147" s="22">
        <v>3.8622129000000002E-3</v>
      </c>
      <c r="N147" s="22">
        <v>3.3036879999999999E-3</v>
      </c>
      <c r="O147" s="22">
        <v>3.6670193000000002E-3</v>
      </c>
      <c r="P147" s="22">
        <v>4.0879006000000004E-3</v>
      </c>
      <c r="Q147" s="22">
        <v>4.1420086000000002E-3</v>
      </c>
      <c r="R147" s="22">
        <v>3.1170226999999999E-3</v>
      </c>
      <c r="S147" s="22">
        <v>3.1395584999999999E-3</v>
      </c>
      <c r="T147" s="22">
        <v>3.0265634E-3</v>
      </c>
      <c r="U147" s="22">
        <v>3.5021117999999999E-3</v>
      </c>
      <c r="V147" s="22">
        <v>3.6323602999999999E-3</v>
      </c>
      <c r="W147" s="22">
        <v>3.1098514E-3</v>
      </c>
      <c r="X147" s="22">
        <v>3.4716107999999998E-3</v>
      </c>
      <c r="Y147" s="22">
        <v>3.8242548999999999E-3</v>
      </c>
      <c r="Z147" s="22">
        <v>3.8695904000000001E-3</v>
      </c>
      <c r="AA147" s="22">
        <v>2.9534500999999999E-3</v>
      </c>
      <c r="AB147" s="22">
        <v>2.9723320999999999E-3</v>
      </c>
      <c r="AC147" s="22">
        <v>2.8436677E-3</v>
      </c>
      <c r="AD147" s="22">
        <v>2.9736494999999998E-3</v>
      </c>
      <c r="AE147" s="22">
        <v>3.1003990999999998E-3</v>
      </c>
      <c r="AF147" s="22">
        <v>2.6318158999999999E-3</v>
      </c>
      <c r="AG147" s="22">
        <v>3.0329984E-3</v>
      </c>
      <c r="AH147" s="22">
        <v>3.1470840000000001E-3</v>
      </c>
      <c r="AI147" s="22">
        <v>3.1617506999999999E-3</v>
      </c>
      <c r="AJ147" s="22">
        <v>2.5812177E-3</v>
      </c>
      <c r="AK147" s="22">
        <v>2.5873263000000001E-3</v>
      </c>
      <c r="AL147" s="22">
        <v>2.4176562999999999E-3</v>
      </c>
      <c r="AM147" s="22">
        <v>3.3029849E-3</v>
      </c>
      <c r="AN147" s="22">
        <v>3.4504421999999998E-3</v>
      </c>
      <c r="AO147" s="22">
        <v>2.9259802E-3</v>
      </c>
      <c r="AP147" s="22">
        <v>3.2939668E-3</v>
      </c>
      <c r="AQ147" s="22">
        <v>3.5872556999999999E-3</v>
      </c>
      <c r="AR147" s="22">
        <v>3.6249606000000002E-3</v>
      </c>
      <c r="AS147" s="22">
        <v>2.7959034999999999E-3</v>
      </c>
      <c r="AT147" s="22">
        <v>2.8116075E-3</v>
      </c>
      <c r="AU147" s="22">
        <v>2.7009113E-3</v>
      </c>
      <c r="AV147" s="22">
        <v>3.0981630000000001E-3</v>
      </c>
      <c r="AW147" s="22">
        <v>3.2345004000000001E-3</v>
      </c>
      <c r="AX147" s="22">
        <v>2.7438407999999998E-3</v>
      </c>
      <c r="AY147" s="22">
        <v>3.1100327999999998E-3</v>
      </c>
      <c r="AZ147" s="22">
        <v>3.3399263000000001E-3</v>
      </c>
      <c r="BA147" s="22">
        <v>3.3694811000000002E-3</v>
      </c>
      <c r="BB147" s="22">
        <v>2.6418806999999999E-3</v>
      </c>
      <c r="BC147" s="22">
        <v>2.6541900999999999E-3</v>
      </c>
      <c r="BD147" s="22">
        <v>2.5291011999999998E-3</v>
      </c>
      <c r="BE147" s="22">
        <v>3.5571079999999998E-3</v>
      </c>
      <c r="BF147" s="22">
        <v>3.2664774E-3</v>
      </c>
      <c r="BG147" s="22">
        <v>2.8267625999999998E-3</v>
      </c>
      <c r="BH147" s="22">
        <v>3.2121697999999998E-3</v>
      </c>
      <c r="BI147" s="22">
        <v>3.5335015999999999E-3</v>
      </c>
      <c r="BJ147" s="22">
        <v>3.5612497000000001E-3</v>
      </c>
      <c r="BK147" s="22">
        <v>2.7310354999999999E-3</v>
      </c>
      <c r="BL147" s="22">
        <v>2.7425924E-3</v>
      </c>
      <c r="BM147" s="22">
        <v>2.9052463999999999E-3</v>
      </c>
      <c r="BN147" s="22">
        <v>3.9207594000000004E-3</v>
      </c>
      <c r="BO147" s="22">
        <v>3.5905396E-3</v>
      </c>
      <c r="BP147" s="22">
        <v>3.130243E-3</v>
      </c>
      <c r="BQ147" s="22">
        <v>3.5020941999999999E-3</v>
      </c>
      <c r="BR147" s="22">
        <v>3.9662426000000002E-3</v>
      </c>
      <c r="BS147" s="22">
        <v>4.0114330999999996E-3</v>
      </c>
      <c r="BT147" s="22">
        <v>2.9743418E-3</v>
      </c>
      <c r="BU147" s="22">
        <v>2.9931634999999998E-3</v>
      </c>
      <c r="BV147" s="22">
        <v>3.1894575999999999E-3</v>
      </c>
      <c r="BW147" s="22">
        <v>3.6836378999999999E-3</v>
      </c>
      <c r="BX147" s="22">
        <v>3.3760000000000001E-3</v>
      </c>
      <c r="BY147" s="22">
        <v>2.9377653999999999E-3</v>
      </c>
      <c r="BZ147" s="22">
        <v>3.3000068000000001E-3</v>
      </c>
      <c r="CA147" s="22">
        <v>3.7086949000000001E-3</v>
      </c>
      <c r="CB147" s="22">
        <v>3.7475232000000001E-3</v>
      </c>
      <c r="CC147" s="22">
        <v>2.8038133000000002E-3</v>
      </c>
      <c r="CD147" s="22">
        <v>2.8199852000000002E-3</v>
      </c>
      <c r="CE147" s="22">
        <v>2.9993312000000001E-3</v>
      </c>
      <c r="CF147" s="22">
        <v>3.1613907999999999E-3</v>
      </c>
      <c r="CG147" s="22">
        <v>2.9073610999999998E-3</v>
      </c>
      <c r="CH147" s="22">
        <v>2.4917931E-3</v>
      </c>
      <c r="CI147" s="22">
        <v>2.8811331000000002E-3</v>
      </c>
      <c r="CJ147" s="22">
        <v>3.0833237E-3</v>
      </c>
      <c r="CK147" s="22">
        <v>3.0967248000000002E-3</v>
      </c>
      <c r="CL147" s="22">
        <v>2.4455612999999998E-3</v>
      </c>
      <c r="CM147" s="22">
        <v>2.4511428000000002E-3</v>
      </c>
      <c r="CN147" s="22">
        <v>2.5961123999999999E-3</v>
      </c>
      <c r="CO147" s="22">
        <v>3.489444E-3</v>
      </c>
      <c r="CP147" s="22">
        <v>3.1994631000000001E-3</v>
      </c>
      <c r="CQ147" s="22">
        <v>2.7659923999999998E-3</v>
      </c>
      <c r="CR147" s="22">
        <v>3.141699E-3</v>
      </c>
      <c r="CS147" s="22">
        <v>3.4755655000000001E-3</v>
      </c>
      <c r="CT147" s="22">
        <v>3.5050798000000002E-3</v>
      </c>
      <c r="CU147" s="22">
        <v>2.6641721999999999E-3</v>
      </c>
      <c r="CV147" s="22">
        <v>2.6764648000000002E-3</v>
      </c>
      <c r="CW147" s="22">
        <v>2.8521800000000002E-3</v>
      </c>
      <c r="CX147" s="22">
        <v>3.2788744999999999E-3</v>
      </c>
      <c r="CY147" s="22">
        <v>3.0090534E-3</v>
      </c>
      <c r="CZ147" s="22">
        <v>2.5948599E-3</v>
      </c>
      <c r="DA147" s="22">
        <v>2.9626901000000001E-3</v>
      </c>
      <c r="DB147" s="22">
        <v>3.2459915999999999E-3</v>
      </c>
      <c r="DC147" s="22">
        <v>3.2696805999999998E-3</v>
      </c>
      <c r="DD147" s="22">
        <v>2.5131359E-3</v>
      </c>
      <c r="DE147" s="22">
        <v>2.5230023E-3</v>
      </c>
      <c r="DF147" s="22">
        <v>2.6834707000000001E-3</v>
      </c>
      <c r="DG147" s="22" t="s">
        <v>70</v>
      </c>
      <c r="DH147" s="22" t="s">
        <v>64</v>
      </c>
      <c r="DI147" s="22">
        <v>3.4518645E-3</v>
      </c>
      <c r="DJ147" s="22">
        <v>3.5726056000000002E-3</v>
      </c>
      <c r="DK147" s="22">
        <v>3.0624914999999998E-3</v>
      </c>
      <c r="DL147" s="22">
        <v>3.4678026000000001E-3</v>
      </c>
      <c r="DM147" s="22">
        <v>3.7139301999999999E-3</v>
      </c>
      <c r="DN147" s="22">
        <v>3.7455721E-3</v>
      </c>
      <c r="DO147" s="22">
        <v>2.9533313000000001E-3</v>
      </c>
      <c r="DP147" s="22">
        <v>2.9665099999999999E-3</v>
      </c>
      <c r="DQ147" s="22">
        <v>2.7860541000000001E-3</v>
      </c>
      <c r="DR147" s="22">
        <v>3.8693566000000002E-3</v>
      </c>
      <c r="DS147" s="22">
        <v>3.9672240999999997E-3</v>
      </c>
      <c r="DT147" s="22">
        <v>3.4379266000000002E-3</v>
      </c>
      <c r="DU147" s="22">
        <v>3.8085110000000001E-3</v>
      </c>
      <c r="DV147" s="22">
        <v>4.2577544E-3</v>
      </c>
      <c r="DW147" s="22">
        <v>4.3155086000000002E-3</v>
      </c>
      <c r="DX147" s="22">
        <v>3.2386824999999998E-3</v>
      </c>
      <c r="DY147" s="22">
        <v>3.2627368999999999E-3</v>
      </c>
      <c r="DZ147" s="22">
        <v>3.1051722999999999E-3</v>
      </c>
      <c r="EA147" s="22">
        <v>3.6203413000000001E-3</v>
      </c>
      <c r="EB147" s="22">
        <v>3.7211899000000001E-3</v>
      </c>
      <c r="EC147" s="22">
        <v>3.2155868000000002E-3</v>
      </c>
      <c r="ED147" s="22">
        <v>3.5830009000000001E-3</v>
      </c>
      <c r="EE147" s="22">
        <v>3.9600720999999998E-3</v>
      </c>
      <c r="EF147" s="22">
        <v>4.0085479999999998E-3</v>
      </c>
      <c r="EG147" s="22">
        <v>3.0483518000000002E-3</v>
      </c>
      <c r="EH147" s="22">
        <v>3.0685418E-3</v>
      </c>
      <c r="EI147" s="22">
        <v>2.909535E-3</v>
      </c>
      <c r="EJ147" s="22">
        <v>2.9736494999999998E-3</v>
      </c>
      <c r="EK147" s="22">
        <v>3.1003990999999998E-3</v>
      </c>
      <c r="EL147" s="22">
        <v>2.6318158999999999E-3</v>
      </c>
      <c r="EM147" s="22">
        <v>3.0329984E-3</v>
      </c>
      <c r="EN147" s="22">
        <v>3.1470840000000001E-3</v>
      </c>
      <c r="EO147" s="22">
        <v>3.1617506999999999E-3</v>
      </c>
      <c r="EP147" s="22">
        <v>2.5812177E-3</v>
      </c>
      <c r="EQ147" s="22">
        <v>2.5873263000000001E-3</v>
      </c>
      <c r="ER147" s="22">
        <v>2.4176562999999999E-3</v>
      </c>
      <c r="ES147" s="22">
        <v>3.3445278000000002E-3</v>
      </c>
      <c r="ET147" s="22">
        <v>3.4504421999999998E-3</v>
      </c>
      <c r="EU147" s="22">
        <v>2.9654210000000002E-3</v>
      </c>
      <c r="EV147" s="22">
        <v>3.3345953000000002E-3</v>
      </c>
      <c r="EW147" s="22">
        <v>3.6314625E-3</v>
      </c>
      <c r="EX147" s="22">
        <v>3.6696274000000001E-3</v>
      </c>
      <c r="EY147" s="22">
        <v>2.8337572999999998E-3</v>
      </c>
      <c r="EZ147" s="22">
        <v>2.8496528000000001E-3</v>
      </c>
      <c r="FA147" s="22">
        <v>2.7009113E-3</v>
      </c>
      <c r="FB147" s="22">
        <v>3.1257044000000001E-3</v>
      </c>
      <c r="FC147" s="22">
        <v>3.2345004000000001E-3</v>
      </c>
      <c r="FD147" s="22">
        <v>2.7699885999999999E-3</v>
      </c>
      <c r="FE147" s="22">
        <v>3.136968E-3</v>
      </c>
      <c r="FF147" s="22">
        <v>3.3692338E-3</v>
      </c>
      <c r="FG147" s="22">
        <v>3.3990935999999999E-3</v>
      </c>
      <c r="FH147" s="22">
        <v>2.6669762999999998E-3</v>
      </c>
      <c r="FI147" s="22">
        <v>2.6794128000000002E-3</v>
      </c>
      <c r="FJ147" s="22">
        <v>2.5291011999999998E-3</v>
      </c>
      <c r="FK147" s="22">
        <v>3.6433673999999999E-3</v>
      </c>
      <c r="FL147" s="22">
        <v>3.3435667999999999E-3</v>
      </c>
      <c r="FM147" s="22">
        <v>2.8942292E-3</v>
      </c>
      <c r="FN147" s="22">
        <v>3.2846542999999998E-3</v>
      </c>
      <c r="FO147" s="22">
        <v>3.6268346E-3</v>
      </c>
      <c r="FP147" s="22">
        <v>3.6569355999999998E-3</v>
      </c>
      <c r="FQ147" s="22">
        <v>2.7903850999999999E-3</v>
      </c>
      <c r="FR147" s="22">
        <v>2.8029219999999998E-3</v>
      </c>
      <c r="FS147" s="22">
        <v>2.9703269E-3</v>
      </c>
      <c r="FT147" s="22">
        <v>3.9944814000000004E-3</v>
      </c>
      <c r="FU147" s="22">
        <v>3.6558966999999999E-3</v>
      </c>
      <c r="FV147" s="22">
        <v>3.1881127000000001E-3</v>
      </c>
      <c r="FW147" s="22">
        <v>3.5623730999999998E-3</v>
      </c>
      <c r="FX147" s="22">
        <v>4.0487902999999997E-3</v>
      </c>
      <c r="FY147" s="22">
        <v>4.0965754999999996E-3</v>
      </c>
      <c r="FZ147" s="22">
        <v>3.0232600999999999E-3</v>
      </c>
      <c r="GA147" s="22">
        <v>3.0431625E-3</v>
      </c>
      <c r="GB147" s="22">
        <v>3.2439525999999998E-3</v>
      </c>
      <c r="GC147" s="22">
        <v>3.7729519E-3</v>
      </c>
      <c r="GD147" s="22">
        <v>3.4557334E-3</v>
      </c>
      <c r="GE147" s="22">
        <v>3.0079118000000001E-3</v>
      </c>
      <c r="GF147" s="22">
        <v>3.3746116999999998E-3</v>
      </c>
      <c r="GG147" s="22">
        <v>3.8062573000000001E-3</v>
      </c>
      <c r="GH147" s="22">
        <v>3.8477059000000002E-3</v>
      </c>
      <c r="GI147" s="22">
        <v>2.8649197999999999E-3</v>
      </c>
      <c r="GJ147" s="22">
        <v>2.8821831E-3</v>
      </c>
      <c r="GK147" s="22">
        <v>3.0666830000000002E-3</v>
      </c>
      <c r="GL147" s="22">
        <v>3.1613907999999999E-3</v>
      </c>
      <c r="GM147" s="22">
        <v>2.9073610999999998E-3</v>
      </c>
      <c r="GN147" s="22">
        <v>2.4917931E-3</v>
      </c>
      <c r="GO147" s="22">
        <v>2.8811331000000002E-3</v>
      </c>
      <c r="GP147" s="22">
        <v>3.0833237E-3</v>
      </c>
      <c r="GQ147" s="22">
        <v>3.0967248000000002E-3</v>
      </c>
      <c r="GR147" s="22">
        <v>2.4455612999999998E-3</v>
      </c>
      <c r="GS147" s="22">
        <v>2.4511428000000002E-3</v>
      </c>
      <c r="GT147" s="22">
        <v>2.5961123999999999E-3</v>
      </c>
      <c r="GU147" s="22">
        <v>3.489444E-3</v>
      </c>
      <c r="GV147" s="22">
        <v>3.1994631000000001E-3</v>
      </c>
      <c r="GW147" s="22">
        <v>2.7659923999999998E-3</v>
      </c>
      <c r="GX147" s="22">
        <v>3.141699E-3</v>
      </c>
      <c r="GY147" s="22">
        <v>3.4755655000000001E-3</v>
      </c>
      <c r="GZ147" s="22">
        <v>3.5050798000000002E-3</v>
      </c>
      <c r="HA147" s="22">
        <v>2.6641721999999999E-3</v>
      </c>
      <c r="HB147" s="22">
        <v>2.6764648000000002E-3</v>
      </c>
      <c r="HC147" s="22">
        <v>2.8521800000000002E-3</v>
      </c>
      <c r="HD147" s="22">
        <v>3.2788744999999999E-3</v>
      </c>
      <c r="HE147" s="22">
        <v>3.0090534E-3</v>
      </c>
      <c r="HF147" s="22">
        <v>2.5948599E-3</v>
      </c>
      <c r="HG147" s="22">
        <v>2.9626901000000001E-3</v>
      </c>
      <c r="HH147" s="22">
        <v>3.2459915999999999E-3</v>
      </c>
      <c r="HI147" s="22">
        <v>3.2696805999999998E-3</v>
      </c>
      <c r="HJ147" s="22">
        <v>2.5131359E-3</v>
      </c>
      <c r="HK147" s="22">
        <v>2.5230023E-3</v>
      </c>
      <c r="HL147" s="22">
        <v>2.6834707000000001E-3</v>
      </c>
      <c r="HM147" s="22" t="s">
        <v>70</v>
      </c>
      <c r="HN147" s="22" t="s">
        <v>64</v>
      </c>
      <c r="HO147" s="22">
        <v>3.2316748000000002E-3</v>
      </c>
      <c r="HP147" s="22">
        <v>3.3564201000000002E-3</v>
      </c>
      <c r="HQ147" s="22">
        <v>2.8694819E-3</v>
      </c>
      <c r="HR147" s="22">
        <v>3.2736763999999998E-3</v>
      </c>
      <c r="HS147" s="22">
        <v>3.4415133999999999E-3</v>
      </c>
      <c r="HT147" s="22">
        <v>3.4630902999999999E-3</v>
      </c>
      <c r="HU147" s="22">
        <v>2.7950444000000001E-3</v>
      </c>
      <c r="HV147" s="22">
        <v>2.8040310999999998E-3</v>
      </c>
      <c r="HW147" s="22">
        <v>2.6294335000000002E-3</v>
      </c>
      <c r="HX147" s="22">
        <v>3.6808473999999998E-3</v>
      </c>
      <c r="HY147" s="22">
        <v>3.7794397000000001E-3</v>
      </c>
      <c r="HZ147" s="22">
        <v>3.2743422E-3</v>
      </c>
      <c r="IA147" s="22">
        <v>3.6374602E-3</v>
      </c>
      <c r="IB147" s="22">
        <v>4.0293964999999999E-3</v>
      </c>
      <c r="IC147" s="22">
        <v>4.0797832999999997E-3</v>
      </c>
      <c r="ID147" s="22">
        <v>3.1005143000000001E-3</v>
      </c>
      <c r="IE147" s="22">
        <v>3.1215002999999998E-3</v>
      </c>
      <c r="IF147" s="22">
        <v>2.9750229999999998E-3</v>
      </c>
      <c r="IG147" s="22">
        <v>3.4247428E-3</v>
      </c>
      <c r="IH147" s="22">
        <v>3.5276226E-3</v>
      </c>
      <c r="II147" s="22">
        <v>3.0452569E-3</v>
      </c>
      <c r="IJ147" s="22">
        <v>3.4079355000000001E-3</v>
      </c>
      <c r="IK147" s="22">
        <v>3.7205365000000002E-3</v>
      </c>
      <c r="IL147" s="22">
        <v>3.7607242000000001E-3</v>
      </c>
      <c r="IM147" s="22">
        <v>2.9066151E-3</v>
      </c>
      <c r="IN147" s="22">
        <v>2.9233531000000001E-3</v>
      </c>
      <c r="IO147" s="22">
        <v>2.7735442999999999E-3</v>
      </c>
      <c r="IP147" s="22">
        <v>2.9736494999999998E-3</v>
      </c>
      <c r="IQ147" s="22">
        <v>3.1003990999999998E-3</v>
      </c>
      <c r="IR147" s="22">
        <v>2.6318158999999999E-3</v>
      </c>
      <c r="IS147" s="22">
        <v>3.0329984E-3</v>
      </c>
      <c r="IT147" s="22">
        <v>3.1470840000000001E-3</v>
      </c>
      <c r="IU147" s="22">
        <v>3.1617506999999999E-3</v>
      </c>
      <c r="IV147" s="22">
        <v>2.5812177E-3</v>
      </c>
      <c r="IW147" s="22">
        <v>2.5873263000000001E-3</v>
      </c>
      <c r="IX147" s="22">
        <v>2.4176562999999999E-3</v>
      </c>
      <c r="IY147" s="22">
        <v>3.3929670999999998E-3</v>
      </c>
      <c r="IZ147" s="22">
        <v>3.4944379999999999E-3</v>
      </c>
      <c r="JA147" s="22">
        <v>3.0099031E-3</v>
      </c>
      <c r="JB147" s="22">
        <v>3.3708015999999999E-3</v>
      </c>
      <c r="JC147" s="22">
        <v>3.6980420999999999E-3</v>
      </c>
      <c r="JD147" s="22">
        <v>3.7401117999999998E-3</v>
      </c>
      <c r="JE147" s="22">
        <v>2.8647684999999999E-3</v>
      </c>
      <c r="JF147" s="22">
        <v>2.8822904000000002E-3</v>
      </c>
      <c r="JG147" s="22">
        <v>2.7398896999999999E-3</v>
      </c>
      <c r="JH147" s="22">
        <v>3.1580508000000002E-3</v>
      </c>
      <c r="JI147" s="22">
        <v>3.2639162E-3</v>
      </c>
      <c r="JJ147" s="22">
        <v>2.7997003000000001E-3</v>
      </c>
      <c r="JK147" s="22">
        <v>3.1612306999999999E-3</v>
      </c>
      <c r="JL147" s="22">
        <v>3.4135818E-3</v>
      </c>
      <c r="JM147" s="22">
        <v>3.4460237000000001E-3</v>
      </c>
      <c r="JN147" s="22">
        <v>2.6877799999999999E-3</v>
      </c>
      <c r="JO147" s="22">
        <v>2.7012919000000001E-3</v>
      </c>
      <c r="JP147" s="22">
        <v>2.5552979000000001E-3</v>
      </c>
      <c r="JQ147" s="22">
        <v>3.4217236E-3</v>
      </c>
      <c r="JR147" s="22">
        <v>3.1483193999999998E-3</v>
      </c>
      <c r="JS147" s="22">
        <v>2.7177108000000002E-3</v>
      </c>
      <c r="JT147" s="22">
        <v>3.1087637999999999E-3</v>
      </c>
      <c r="JU147" s="22">
        <v>3.3683312000000001E-3</v>
      </c>
      <c r="JV147" s="22">
        <v>3.3885419E-3</v>
      </c>
      <c r="JW147" s="22">
        <v>2.6479868E-3</v>
      </c>
      <c r="JX147" s="22">
        <v>2.6564043999999999E-3</v>
      </c>
      <c r="JY147" s="22">
        <v>2.8109376000000001E-3</v>
      </c>
      <c r="JZ147" s="22">
        <v>3.7890301000000001E-3</v>
      </c>
      <c r="KA147" s="22">
        <v>3.4735002000000001E-3</v>
      </c>
      <c r="KB147" s="22">
        <v>3.0270846E-3</v>
      </c>
      <c r="KC147" s="22">
        <v>3.3934753000000001E-3</v>
      </c>
      <c r="KD147" s="22">
        <v>3.8203601000000001E-3</v>
      </c>
      <c r="KE147" s="22">
        <v>3.8612483E-3</v>
      </c>
      <c r="KF147" s="22">
        <v>2.8860258999999998E-3</v>
      </c>
      <c r="KG147" s="22">
        <v>2.9030557000000001E-3</v>
      </c>
      <c r="KH147" s="22">
        <v>3.09451E-3</v>
      </c>
      <c r="KI147" s="22">
        <v>3.5729325000000002E-3</v>
      </c>
      <c r="KJ147" s="22">
        <v>3.2789388000000002E-3</v>
      </c>
      <c r="KK147" s="22">
        <v>2.8502876000000002E-3</v>
      </c>
      <c r="KL147" s="22">
        <v>3.2130173E-3</v>
      </c>
      <c r="KM147" s="22">
        <v>3.5787576999999999E-3</v>
      </c>
      <c r="KN147" s="22">
        <v>3.6124398000000001E-3</v>
      </c>
      <c r="KO147" s="22">
        <v>2.7340887999999998E-3</v>
      </c>
      <c r="KP147" s="22">
        <v>2.7481174000000001E-3</v>
      </c>
      <c r="KQ147" s="22">
        <v>2.9230135000000001E-3</v>
      </c>
      <c r="KR147" s="22">
        <v>3.1613907999999999E-3</v>
      </c>
      <c r="KS147" s="22">
        <v>2.9073610999999998E-3</v>
      </c>
      <c r="KT147" s="22">
        <v>2.4917931E-3</v>
      </c>
      <c r="KU147" s="22">
        <v>2.8811331000000002E-3</v>
      </c>
      <c r="KV147" s="22">
        <v>3.0833237E-3</v>
      </c>
      <c r="KW147" s="22">
        <v>3.0967248000000002E-3</v>
      </c>
      <c r="KX147" s="22">
        <v>2.4455612999999998E-3</v>
      </c>
      <c r="KY147" s="22">
        <v>2.4511428000000002E-3</v>
      </c>
      <c r="KZ147" s="22">
        <v>2.5961123999999999E-3</v>
      </c>
      <c r="LA147" s="22">
        <v>3.5298943000000001E-3</v>
      </c>
      <c r="LB147" s="22">
        <v>3.2341378E-3</v>
      </c>
      <c r="LC147" s="22">
        <v>2.8013728000000002E-3</v>
      </c>
      <c r="LD147" s="22">
        <v>3.1688709000000002E-3</v>
      </c>
      <c r="LE147" s="22">
        <v>3.5329158E-3</v>
      </c>
      <c r="LF147" s="22">
        <v>3.5662634999999998E-3</v>
      </c>
      <c r="LG147" s="22">
        <v>2.6863276999999999E-3</v>
      </c>
      <c r="LH147" s="22">
        <v>2.700217E-3</v>
      </c>
      <c r="LI147" s="22">
        <v>2.8813846000000001E-3</v>
      </c>
      <c r="LJ147" s="22">
        <v>3.3060883000000001E-3</v>
      </c>
      <c r="LK147" s="22">
        <v>3.0323556999999998E-3</v>
      </c>
      <c r="LL147" s="22">
        <v>2.6186607999999999E-3</v>
      </c>
      <c r="LM147" s="22">
        <v>2.9808972000000002E-3</v>
      </c>
      <c r="LN147" s="22">
        <v>3.2846887999999999E-3</v>
      </c>
      <c r="LO147" s="22">
        <v>3.3109811999999998E-3</v>
      </c>
      <c r="LP147" s="22">
        <v>2.5279556999999999E-3</v>
      </c>
      <c r="LQ147" s="22">
        <v>2.5389064000000002E-3</v>
      </c>
      <c r="LR147" s="22">
        <v>2.7033621E-3</v>
      </c>
      <c r="LS147" s="22" t="s">
        <v>70</v>
      </c>
      <c r="LT147" s="22" t="s">
        <v>64</v>
      </c>
      <c r="LU147" s="22">
        <v>1.007101E-3</v>
      </c>
      <c r="LV147" s="22">
        <v>2.0392661000000001E-3</v>
      </c>
      <c r="LW147" s="22">
        <v>1.9324371E-3</v>
      </c>
      <c r="LX147" s="22">
        <v>1.8859543999999999E-3</v>
      </c>
      <c r="LY147" s="22">
        <v>1.8212583E-3</v>
      </c>
      <c r="LZ147" s="22">
        <v>2.2762591000000001E-3</v>
      </c>
      <c r="MA147" s="22">
        <v>2.3326656E-3</v>
      </c>
      <c r="MB147" s="22">
        <v>1.6913596999999999E-3</v>
      </c>
      <c r="MC147" s="22">
        <v>1.7148529000000001E-3</v>
      </c>
      <c r="MD147" s="22" t="s">
        <v>70</v>
      </c>
      <c r="ME147" s="22" t="s">
        <v>64</v>
      </c>
      <c r="MF147" s="22">
        <v>6.5726697000000004E-3</v>
      </c>
      <c r="MG147" s="22">
        <v>6.0726052000000001E-3</v>
      </c>
      <c r="MH147" s="22">
        <v>5.5513066999999996E-3</v>
      </c>
      <c r="MI147" s="22">
        <v>5.8191374000000004E-3</v>
      </c>
      <c r="MJ147" s="22">
        <v>6.9647611999999999E-3</v>
      </c>
      <c r="MK147" s="22">
        <v>7.0942690000000003E-3</v>
      </c>
      <c r="ML147" s="22">
        <v>5.1045225E-3</v>
      </c>
      <c r="MM147" s="22">
        <v>5.1584621000000004E-3</v>
      </c>
      <c r="MN147" s="22">
        <v>5.3896422000000001E-3</v>
      </c>
      <c r="MO147" s="22">
        <v>6.9474347000000004E-3</v>
      </c>
      <c r="MP147" s="22">
        <v>6.4472625000000002E-3</v>
      </c>
      <c r="MQ147" s="22">
        <v>5.9258373999999999E-3</v>
      </c>
      <c r="MR147" s="22">
        <v>6.1937499E-3</v>
      </c>
      <c r="MS147" s="22">
        <v>7.3395841999999998E-3</v>
      </c>
      <c r="MT147" s="22">
        <v>7.4691150000000001E-3</v>
      </c>
      <c r="MU147" s="22">
        <v>5.4789742999999998E-3</v>
      </c>
      <c r="MV147" s="22">
        <v>5.5329233999999996E-3</v>
      </c>
      <c r="MW147" s="22">
        <v>5.7644367999999998E-3</v>
      </c>
      <c r="MX147" s="22" t="s">
        <v>70</v>
      </c>
      <c r="MY147" s="22" t="s">
        <v>64</v>
      </c>
      <c r="MZ147" s="22">
        <v>1.8407686000000001E-4</v>
      </c>
      <c r="NA147" s="22">
        <v>1.8368618E-4</v>
      </c>
      <c r="NB147" s="22">
        <v>1.8385352E-4</v>
      </c>
      <c r="NC147" s="22">
        <v>1.8376771E-4</v>
      </c>
      <c r="ND147" s="22">
        <v>1.8362396000000001E-4</v>
      </c>
      <c r="NE147" s="22">
        <v>1.8456521999999999E-4</v>
      </c>
      <c r="NF147" s="22">
        <v>1.84682E-4</v>
      </c>
      <c r="NG147" s="22">
        <v>1.8336485000000001E-4</v>
      </c>
      <c r="NH147" s="22">
        <v>1.8341348999999999E-4</v>
      </c>
      <c r="NI147" s="23">
        <v>8.0252254000000005E-6</v>
      </c>
      <c r="NJ147" s="23">
        <v>7.6351631999999997E-6</v>
      </c>
      <c r="NK147" s="23">
        <v>7.8022390999999996E-6</v>
      </c>
      <c r="NL147" s="23">
        <v>7.7165677999999992E-6</v>
      </c>
      <c r="NM147" s="23">
        <v>7.5730423999999998E-6</v>
      </c>
      <c r="NN147" s="23">
        <v>8.5128032000000006E-6</v>
      </c>
      <c r="NO147" s="23">
        <v>8.6293930999999999E-6</v>
      </c>
      <c r="NP147" s="23">
        <v>7.3143489000000004E-6</v>
      </c>
      <c r="NQ147" s="23">
        <v>7.3629083000000003E-6</v>
      </c>
      <c r="NR147" s="22">
        <v>1.8589672000000001E-4</v>
      </c>
      <c r="NS147" s="23">
        <v>9.8448137999999994E-6</v>
      </c>
      <c r="NT147" s="22" t="s">
        <v>70</v>
      </c>
      <c r="NU147" s="22" t="s">
        <v>64</v>
      </c>
      <c r="NV147" s="23">
        <v>3.187962E-7</v>
      </c>
      <c r="NW147" s="23">
        <v>2.437763E-7</v>
      </c>
      <c r="NX147" s="23">
        <v>1.6903878000000001E-7</v>
      </c>
      <c r="NY147" s="23">
        <v>1.8440440000000001E-7</v>
      </c>
      <c r="NZ147" s="23">
        <v>1.1932109E-7</v>
      </c>
      <c r="OA147" s="23">
        <v>1.6903878000000001E-7</v>
      </c>
      <c r="OB147" s="23">
        <v>1.8440440000000001E-7</v>
      </c>
      <c r="OC147" s="23">
        <v>1.1932109E-7</v>
      </c>
      <c r="OD147" s="23">
        <v>3.3525472000000001E-7</v>
      </c>
      <c r="OE147" s="23">
        <v>3.3525472000000001E-7</v>
      </c>
      <c r="OF147" s="23">
        <v>7.0983298E-6</v>
      </c>
      <c r="OG147" s="23">
        <v>5.2438129000000001E-7</v>
      </c>
      <c r="OH147" s="23">
        <v>9.2521691999999994E-6</v>
      </c>
      <c r="OI147" s="23">
        <v>2.7765237000000002E-7</v>
      </c>
      <c r="OJ147" s="22" t="s">
        <v>70</v>
      </c>
      <c r="OK147" s="22" t="s">
        <v>64</v>
      </c>
      <c r="OL147" s="22">
        <v>5.4999637999999997E-4</v>
      </c>
      <c r="OM147" s="22">
        <v>6.4205098999999997E-4</v>
      </c>
      <c r="ON147" s="22">
        <v>3.4015815999999998E-4</v>
      </c>
      <c r="OO147" s="22">
        <v>6.1757255999999997E-4</v>
      </c>
      <c r="OP147" s="22">
        <v>6.1757255999999997E-4</v>
      </c>
      <c r="OQ147" s="22">
        <v>6.1757255999999997E-4</v>
      </c>
      <c r="OR147" s="22">
        <v>3.4015815999999998E-4</v>
      </c>
      <c r="OS147" s="22">
        <v>3.4015815999999998E-4</v>
      </c>
      <c r="OT147" s="22">
        <v>5.4999637999999997E-4</v>
      </c>
      <c r="OU147" s="22">
        <v>7.4733606999999997E-4</v>
      </c>
      <c r="OV147" s="22">
        <v>5.9549045E-4</v>
      </c>
      <c r="OW147" s="22">
        <v>3.2403496000000002E-4</v>
      </c>
      <c r="OX147" s="22">
        <v>5.9549045E-4</v>
      </c>
      <c r="OY147" s="22">
        <v>6.5827894999999999E-4</v>
      </c>
      <c r="OZ147" s="22">
        <v>6.5827894999999999E-4</v>
      </c>
      <c r="PA147" s="22">
        <v>3.2403496000000002E-4</v>
      </c>
      <c r="PB147" s="22">
        <v>3.2403496000000002E-4</v>
      </c>
      <c r="PC147" s="22">
        <v>7.4733606999999997E-4</v>
      </c>
      <c r="PD147" s="23"/>
      <c r="PE147" s="23"/>
    </row>
    <row r="148" spans="1:421">
      <c r="A148" s="22" t="s">
        <v>67</v>
      </c>
      <c r="B148" s="22" t="s">
        <v>64</v>
      </c>
      <c r="C148" s="22">
        <v>11928.28</v>
      </c>
      <c r="D148" s="22">
        <v>11064.210999999999</v>
      </c>
      <c r="E148" s="22">
        <v>11438.487999999999</v>
      </c>
      <c r="F148" s="22">
        <v>11397.69</v>
      </c>
      <c r="G148" s="22">
        <v>11415.584000000001</v>
      </c>
      <c r="H148" s="22">
        <v>11400.814</v>
      </c>
      <c r="I148" s="22">
        <v>11387.404</v>
      </c>
      <c r="J148" s="22">
        <v>11414.298000000001</v>
      </c>
      <c r="K148" s="22">
        <v>11882.674000000001</v>
      </c>
      <c r="L148" s="22">
        <v>13588.848</v>
      </c>
      <c r="M148" s="22">
        <v>13234.450999999999</v>
      </c>
      <c r="N148" s="22">
        <v>13097.386</v>
      </c>
      <c r="O148" s="22">
        <v>13013.475</v>
      </c>
      <c r="P148" s="22">
        <v>13046.585999999999</v>
      </c>
      <c r="Q148" s="22">
        <v>13019.255999999999</v>
      </c>
      <c r="R148" s="22">
        <v>13002.861000000001</v>
      </c>
      <c r="S148" s="22">
        <v>13052.626</v>
      </c>
      <c r="T148" s="22">
        <v>14100.593000000001</v>
      </c>
      <c r="U148" s="22">
        <v>12650.446</v>
      </c>
      <c r="V148" s="22">
        <v>12151.364</v>
      </c>
      <c r="W148" s="22">
        <v>12175.415999999999</v>
      </c>
      <c r="X148" s="22">
        <v>12106.392</v>
      </c>
      <c r="Y148" s="22">
        <v>12134.135</v>
      </c>
      <c r="Z148" s="22">
        <v>12111.236000000001</v>
      </c>
      <c r="AA148" s="22">
        <v>12096.216</v>
      </c>
      <c r="AB148" s="22">
        <v>12137.912</v>
      </c>
      <c r="AC148" s="22">
        <v>12975.816999999999</v>
      </c>
      <c r="AD148" s="22">
        <v>11885.954</v>
      </c>
      <c r="AE148" s="22">
        <v>11091.59</v>
      </c>
      <c r="AF148" s="22">
        <v>11418.817999999999</v>
      </c>
      <c r="AG148" s="22">
        <v>11402.848</v>
      </c>
      <c r="AH148" s="22">
        <v>11411.823</v>
      </c>
      <c r="AI148" s="22">
        <v>11404.415000000001</v>
      </c>
      <c r="AJ148" s="22">
        <v>11393.196</v>
      </c>
      <c r="AK148" s="22">
        <v>11406.684999999999</v>
      </c>
      <c r="AL148" s="22">
        <v>11850.950999999999</v>
      </c>
      <c r="AM148" s="22">
        <v>13460.456</v>
      </c>
      <c r="AN148" s="22">
        <v>13137.273999999999</v>
      </c>
      <c r="AO148" s="22">
        <v>12991.341</v>
      </c>
      <c r="AP148" s="22">
        <v>12935.438</v>
      </c>
      <c r="AQ148" s="22">
        <v>12958.511</v>
      </c>
      <c r="AR148" s="22">
        <v>12939.466</v>
      </c>
      <c r="AS148" s="22">
        <v>12925.471</v>
      </c>
      <c r="AT148" s="22">
        <v>12960.15</v>
      </c>
      <c r="AU148" s="22">
        <v>13941.485000000001</v>
      </c>
      <c r="AV148" s="22">
        <v>12554.007</v>
      </c>
      <c r="AW148" s="22">
        <v>12097.281000000001</v>
      </c>
      <c r="AX148" s="22">
        <v>12100.527</v>
      </c>
      <c r="AY148" s="22">
        <v>12058.447</v>
      </c>
      <c r="AZ148" s="22">
        <v>12076.532999999999</v>
      </c>
      <c r="BA148" s="22">
        <v>12061.605</v>
      </c>
      <c r="BB148" s="22">
        <v>12048.895</v>
      </c>
      <c r="BC148" s="22">
        <v>12076.078</v>
      </c>
      <c r="BD148" s="22">
        <v>12862.183000000001</v>
      </c>
      <c r="BE148" s="22">
        <v>7927.8672999999999</v>
      </c>
      <c r="BF148" s="22">
        <v>8941.2260999999999</v>
      </c>
      <c r="BG148" s="22">
        <v>8969.2749999999996</v>
      </c>
      <c r="BH148" s="22">
        <v>8935.0241000000005</v>
      </c>
      <c r="BI148" s="22">
        <v>9986.9655000000002</v>
      </c>
      <c r="BJ148" s="22">
        <v>9972.9498999999996</v>
      </c>
      <c r="BK148" s="22">
        <v>8920.7999999999993</v>
      </c>
      <c r="BL148" s="22">
        <v>8946.3207000000002</v>
      </c>
      <c r="BM148" s="22">
        <v>7911.2574000000004</v>
      </c>
      <c r="BN148" s="22">
        <v>9426.8474000000006</v>
      </c>
      <c r="BO148" s="22">
        <v>10502.557000000001</v>
      </c>
      <c r="BP148" s="22">
        <v>10556.39</v>
      </c>
      <c r="BQ148" s="22">
        <v>10492.456</v>
      </c>
      <c r="BR148" s="22">
        <v>11625.118</v>
      </c>
      <c r="BS148" s="22">
        <v>11602.293</v>
      </c>
      <c r="BT148" s="22">
        <v>10477.442999999999</v>
      </c>
      <c r="BU148" s="22">
        <v>10519.005999999999</v>
      </c>
      <c r="BV148" s="22">
        <v>9400.0905999999995</v>
      </c>
      <c r="BW148" s="22">
        <v>8669.0537999999997</v>
      </c>
      <c r="BX148" s="22">
        <v>9689.3269</v>
      </c>
      <c r="BY148" s="22">
        <v>9734.2185000000009</v>
      </c>
      <c r="BZ148" s="22">
        <v>9680.6483000000007</v>
      </c>
      <c r="CA148" s="22">
        <v>10750.838</v>
      </c>
      <c r="CB148" s="22">
        <v>10731.226000000001</v>
      </c>
      <c r="CC148" s="22">
        <v>9666.3866999999991</v>
      </c>
      <c r="CD148" s="22">
        <v>9702.0982000000004</v>
      </c>
      <c r="CE148" s="22">
        <v>8646.0141999999996</v>
      </c>
      <c r="CF148" s="22">
        <v>7938.1378999999997</v>
      </c>
      <c r="CG148" s="22">
        <v>8883.9979999999996</v>
      </c>
      <c r="CH148" s="22">
        <v>8891.0691999999999</v>
      </c>
      <c r="CI148" s="22">
        <v>8881.0028000000002</v>
      </c>
      <c r="CJ148" s="22">
        <v>9850.1702000000005</v>
      </c>
      <c r="CK148" s="22">
        <v>9843.4012999999995</v>
      </c>
      <c r="CL148" s="22">
        <v>8867.6579000000002</v>
      </c>
      <c r="CM148" s="22">
        <v>8879.9832000000006</v>
      </c>
      <c r="CN148" s="22">
        <v>7929.8887999999997</v>
      </c>
      <c r="CO148" s="22">
        <v>9353.1133000000009</v>
      </c>
      <c r="CP148" s="22">
        <v>10354.079</v>
      </c>
      <c r="CQ148" s="22">
        <v>10385.004000000001</v>
      </c>
      <c r="CR148" s="22">
        <v>10347.482</v>
      </c>
      <c r="CS148" s="22">
        <v>11388.698</v>
      </c>
      <c r="CT148" s="22">
        <v>11373.79</v>
      </c>
      <c r="CU148" s="22">
        <v>10333.442999999999</v>
      </c>
      <c r="CV148" s="22">
        <v>10360.588</v>
      </c>
      <c r="CW148" s="22">
        <v>9335.4917999999998</v>
      </c>
      <c r="CX148" s="22">
        <v>8626.3333999999995</v>
      </c>
      <c r="CY148" s="22">
        <v>9578.6136000000006</v>
      </c>
      <c r="CZ148" s="22">
        <v>9601.3230000000003</v>
      </c>
      <c r="DA148" s="22">
        <v>9573.3187999999991</v>
      </c>
      <c r="DB148" s="22">
        <v>10559.43</v>
      </c>
      <c r="DC148" s="22">
        <v>10547.465</v>
      </c>
      <c r="DD148" s="22">
        <v>9559.9390000000003</v>
      </c>
      <c r="DE148" s="22">
        <v>9581.7265000000007</v>
      </c>
      <c r="DF148" s="22">
        <v>8612.1142</v>
      </c>
      <c r="DG148" s="22" t="s">
        <v>67</v>
      </c>
      <c r="DH148" s="22" t="s">
        <v>64</v>
      </c>
      <c r="DI148" s="22">
        <v>11935.263999999999</v>
      </c>
      <c r="DJ148" s="22">
        <v>11048.945</v>
      </c>
      <c r="DK148" s="22">
        <v>11435.133</v>
      </c>
      <c r="DL148" s="22">
        <v>11390.379000000001</v>
      </c>
      <c r="DM148" s="22">
        <v>11409.742</v>
      </c>
      <c r="DN148" s="22">
        <v>11393.76</v>
      </c>
      <c r="DO148" s="22">
        <v>11379.856</v>
      </c>
      <c r="DP148" s="22">
        <v>11408.958000000001</v>
      </c>
      <c r="DQ148" s="22">
        <v>11887.550999999999</v>
      </c>
      <c r="DR148" s="22">
        <v>14225.743</v>
      </c>
      <c r="DS148" s="22">
        <v>13271.83</v>
      </c>
      <c r="DT148" s="22">
        <v>13720.171</v>
      </c>
      <c r="DU148" s="22">
        <v>13630.22</v>
      </c>
      <c r="DV148" s="22">
        <v>13665.562</v>
      </c>
      <c r="DW148" s="22">
        <v>13636.39</v>
      </c>
      <c r="DX148" s="22">
        <v>13619.276</v>
      </c>
      <c r="DY148" s="22">
        <v>13672.394</v>
      </c>
      <c r="DZ148" s="22">
        <v>14161.737999999999</v>
      </c>
      <c r="EA148" s="22">
        <v>13065.261</v>
      </c>
      <c r="EB148" s="22">
        <v>12163.251</v>
      </c>
      <c r="EC148" s="22">
        <v>12578.731</v>
      </c>
      <c r="ED148" s="22">
        <v>12504.493</v>
      </c>
      <c r="EE148" s="22">
        <v>12534.156999999999</v>
      </c>
      <c r="EF148" s="22">
        <v>12509.672</v>
      </c>
      <c r="EG148" s="22">
        <v>12494.045</v>
      </c>
      <c r="EH148" s="22">
        <v>12538.63</v>
      </c>
      <c r="EI148" s="22">
        <v>13007.995999999999</v>
      </c>
      <c r="EJ148" s="22">
        <v>11885.954</v>
      </c>
      <c r="EK148" s="22">
        <v>11091.59</v>
      </c>
      <c r="EL148" s="22">
        <v>11418.817999999999</v>
      </c>
      <c r="EM148" s="22">
        <v>11402.848</v>
      </c>
      <c r="EN148" s="22">
        <v>11411.823</v>
      </c>
      <c r="EO148" s="22">
        <v>11404.415000000001</v>
      </c>
      <c r="EP148" s="22">
        <v>11393.196</v>
      </c>
      <c r="EQ148" s="22">
        <v>11406.684999999999</v>
      </c>
      <c r="ER148" s="22">
        <v>11850.950999999999</v>
      </c>
      <c r="ES148" s="22">
        <v>13991.102000000001</v>
      </c>
      <c r="ET148" s="22">
        <v>13137.273999999999</v>
      </c>
      <c r="EU148" s="22">
        <v>13519.906000000001</v>
      </c>
      <c r="EV148" s="22">
        <v>13463.246999999999</v>
      </c>
      <c r="EW148" s="22">
        <v>13486.602000000001</v>
      </c>
      <c r="EX148" s="22">
        <v>13467.324000000001</v>
      </c>
      <c r="EY148" s="22">
        <v>13453.233</v>
      </c>
      <c r="EZ148" s="22">
        <v>13488.334999999999</v>
      </c>
      <c r="FA148" s="22">
        <v>13941.485000000001</v>
      </c>
      <c r="FB148" s="22">
        <v>12905.806</v>
      </c>
      <c r="FC148" s="22">
        <v>12097.281000000001</v>
      </c>
      <c r="FD148" s="22">
        <v>12450.946</v>
      </c>
      <c r="FE148" s="22">
        <v>12408.366</v>
      </c>
      <c r="FF148" s="22">
        <v>12426.638000000001</v>
      </c>
      <c r="FG148" s="22">
        <v>12411.556</v>
      </c>
      <c r="FH148" s="22">
        <v>12398.781999999999</v>
      </c>
      <c r="FI148" s="22">
        <v>12426.245000000001</v>
      </c>
      <c r="FJ148" s="22">
        <v>12862.183000000001</v>
      </c>
      <c r="FK148" s="22">
        <v>7531.3225000000002</v>
      </c>
      <c r="FL148" s="22">
        <v>8568.4709000000003</v>
      </c>
      <c r="FM148" s="22">
        <v>8599.7795999999998</v>
      </c>
      <c r="FN148" s="22">
        <v>8561.7430000000004</v>
      </c>
      <c r="FO148" s="22">
        <v>9640.1093000000001</v>
      </c>
      <c r="FP148" s="22">
        <v>9624.9053000000004</v>
      </c>
      <c r="FQ148" s="22">
        <v>8547.1941999999999</v>
      </c>
      <c r="FR148" s="22">
        <v>8574.8788999999997</v>
      </c>
      <c r="FS148" s="22">
        <v>7513.3351000000002</v>
      </c>
      <c r="FT148" s="22">
        <v>9441.9655000000002</v>
      </c>
      <c r="FU148" s="22">
        <v>10536.892</v>
      </c>
      <c r="FV148" s="22">
        <v>10594.419</v>
      </c>
      <c r="FW148" s="22">
        <v>10526.210999999999</v>
      </c>
      <c r="FX148" s="22">
        <v>11680.924000000001</v>
      </c>
      <c r="FY148" s="22">
        <v>11656.788</v>
      </c>
      <c r="FZ148" s="22">
        <v>10510.939</v>
      </c>
      <c r="GA148" s="22">
        <v>10554.888999999999</v>
      </c>
      <c r="GB148" s="22">
        <v>9413.6933000000008</v>
      </c>
      <c r="GC148" s="22">
        <v>8290.4020999999993</v>
      </c>
      <c r="GD148" s="22">
        <v>9334.6316000000006</v>
      </c>
      <c r="GE148" s="22">
        <v>9383.1897000000008</v>
      </c>
      <c r="GF148" s="22">
        <v>9325.3673999999992</v>
      </c>
      <c r="GG148" s="22">
        <v>10422.423000000001</v>
      </c>
      <c r="GH148" s="22">
        <v>10401.486999999999</v>
      </c>
      <c r="GI148" s="22">
        <v>9310.7801999999992</v>
      </c>
      <c r="GJ148" s="22">
        <v>9348.9017999999996</v>
      </c>
      <c r="GK148" s="22">
        <v>8265.8297999999995</v>
      </c>
      <c r="GL148" s="22">
        <v>7938.1378999999997</v>
      </c>
      <c r="GM148" s="22">
        <v>8883.9979999999996</v>
      </c>
      <c r="GN148" s="22">
        <v>8891.0691999999999</v>
      </c>
      <c r="GO148" s="22">
        <v>8881.0028000000002</v>
      </c>
      <c r="GP148" s="22">
        <v>9850.1702000000005</v>
      </c>
      <c r="GQ148" s="22">
        <v>9843.4012999999995</v>
      </c>
      <c r="GR148" s="22">
        <v>8867.6579000000002</v>
      </c>
      <c r="GS148" s="22">
        <v>8879.9832000000006</v>
      </c>
      <c r="GT148" s="22">
        <v>7929.8887999999997</v>
      </c>
      <c r="GU148" s="22">
        <v>9353.1133000000009</v>
      </c>
      <c r="GV148" s="22">
        <v>10354.079</v>
      </c>
      <c r="GW148" s="22">
        <v>10385.004000000001</v>
      </c>
      <c r="GX148" s="22">
        <v>10347.482</v>
      </c>
      <c r="GY148" s="22">
        <v>11388.698</v>
      </c>
      <c r="GZ148" s="22">
        <v>11373.79</v>
      </c>
      <c r="HA148" s="22">
        <v>10333.442999999999</v>
      </c>
      <c r="HB148" s="22">
        <v>10360.588</v>
      </c>
      <c r="HC148" s="22">
        <v>9335.4917999999998</v>
      </c>
      <c r="HD148" s="22">
        <v>8626.3333999999995</v>
      </c>
      <c r="HE148" s="22">
        <v>9578.6136000000006</v>
      </c>
      <c r="HF148" s="22">
        <v>9601.3230000000003</v>
      </c>
      <c r="HG148" s="22">
        <v>9573.3187999999991</v>
      </c>
      <c r="HH148" s="22">
        <v>10559.43</v>
      </c>
      <c r="HI148" s="22">
        <v>10547.465</v>
      </c>
      <c r="HJ148" s="22">
        <v>9559.9390000000003</v>
      </c>
      <c r="HK148" s="22">
        <v>9581.7265000000007</v>
      </c>
      <c r="HL148" s="22">
        <v>8612.1142</v>
      </c>
      <c r="HM148" s="22" t="s">
        <v>67</v>
      </c>
      <c r="HN148" s="22" t="s">
        <v>64</v>
      </c>
      <c r="HO148" s="22">
        <v>11851.156999999999</v>
      </c>
      <c r="HP148" s="22">
        <v>11016.967000000001</v>
      </c>
      <c r="HQ148" s="22">
        <v>11369.121999999999</v>
      </c>
      <c r="HR148" s="22">
        <v>11341.464</v>
      </c>
      <c r="HS148" s="22">
        <v>11354.668</v>
      </c>
      <c r="HT148" s="22">
        <v>11343.769</v>
      </c>
      <c r="HU148" s="22">
        <v>11331.427</v>
      </c>
      <c r="HV148" s="22">
        <v>11351.272000000001</v>
      </c>
      <c r="HW148" s="22">
        <v>11810.9</v>
      </c>
      <c r="HX148" s="22">
        <v>14494.906000000001</v>
      </c>
      <c r="HY148" s="22">
        <v>13591.105</v>
      </c>
      <c r="HZ148" s="22">
        <v>14009.914000000001</v>
      </c>
      <c r="IA148" s="22">
        <v>13932.329</v>
      </c>
      <c r="IB148" s="22">
        <v>13963.162</v>
      </c>
      <c r="IC148" s="22">
        <v>13937.712</v>
      </c>
      <c r="ID148" s="22">
        <v>13921.89</v>
      </c>
      <c r="IE148" s="22">
        <v>13968.232</v>
      </c>
      <c r="IF148" s="22">
        <v>14436.901</v>
      </c>
      <c r="IG148" s="22">
        <v>13186.06</v>
      </c>
      <c r="IH148" s="22">
        <v>12333.838</v>
      </c>
      <c r="II148" s="22">
        <v>12718.641</v>
      </c>
      <c r="IJ148" s="22">
        <v>12658.395</v>
      </c>
      <c r="IK148" s="22">
        <v>12682.987999999999</v>
      </c>
      <c r="IL148" s="22">
        <v>12662.689</v>
      </c>
      <c r="IM148" s="22">
        <v>12648.433999999999</v>
      </c>
      <c r="IN148" s="22">
        <v>12685.396000000001</v>
      </c>
      <c r="IO148" s="22">
        <v>13135.26</v>
      </c>
      <c r="IP148" s="22">
        <v>11885.954</v>
      </c>
      <c r="IQ148" s="22">
        <v>11091.59</v>
      </c>
      <c r="IR148" s="22">
        <v>11418.817999999999</v>
      </c>
      <c r="IS148" s="22">
        <v>11402.848</v>
      </c>
      <c r="IT148" s="22">
        <v>11411.823</v>
      </c>
      <c r="IU148" s="22">
        <v>11404.415000000001</v>
      </c>
      <c r="IV148" s="22">
        <v>11393.196</v>
      </c>
      <c r="IW148" s="22">
        <v>11406.684999999999</v>
      </c>
      <c r="IX148" s="22">
        <v>11850.950999999999</v>
      </c>
      <c r="IY148" s="22">
        <v>14368.902</v>
      </c>
      <c r="IZ148" s="22">
        <v>13510.509</v>
      </c>
      <c r="JA148" s="22">
        <v>13900.293</v>
      </c>
      <c r="JB148" s="22">
        <v>13836.807000000001</v>
      </c>
      <c r="JC148" s="22">
        <v>13862.550999999999</v>
      </c>
      <c r="JD148" s="22">
        <v>13841.300999999999</v>
      </c>
      <c r="JE148" s="22">
        <v>13826.799000000001</v>
      </c>
      <c r="JF148" s="22">
        <v>13865.492</v>
      </c>
      <c r="JG148" s="22">
        <v>14317.092000000001</v>
      </c>
      <c r="JH148" s="22">
        <v>13160.932000000001</v>
      </c>
      <c r="JI148" s="22">
        <v>12349.346</v>
      </c>
      <c r="JJ148" s="22">
        <v>12707.757</v>
      </c>
      <c r="JK148" s="22">
        <v>12660.662</v>
      </c>
      <c r="JL148" s="22">
        <v>12680.514999999999</v>
      </c>
      <c r="JM148" s="22">
        <v>12664.128000000001</v>
      </c>
      <c r="JN148" s="22">
        <v>12651.082</v>
      </c>
      <c r="JO148" s="22">
        <v>12680.92</v>
      </c>
      <c r="JP148" s="22">
        <v>13115.86</v>
      </c>
      <c r="JQ148" s="22">
        <v>7932.9005999999999</v>
      </c>
      <c r="JR148" s="22">
        <v>8918.8387999999995</v>
      </c>
      <c r="JS148" s="22">
        <v>8935.7526999999991</v>
      </c>
      <c r="JT148" s="22">
        <v>8914.3215</v>
      </c>
      <c r="JU148" s="22">
        <v>9930.8996000000006</v>
      </c>
      <c r="JV148" s="22">
        <v>9920.6911</v>
      </c>
      <c r="JW148" s="22">
        <v>8900.4452999999994</v>
      </c>
      <c r="JX148" s="22">
        <v>8919.0336000000007</v>
      </c>
      <c r="JY148" s="22">
        <v>7920.6791999999996</v>
      </c>
      <c r="JZ148" s="22">
        <v>9629.2232000000004</v>
      </c>
      <c r="KA148" s="22">
        <v>10669.777</v>
      </c>
      <c r="KB148" s="22">
        <v>10717.53</v>
      </c>
      <c r="KC148" s="22">
        <v>10660.638000000001</v>
      </c>
      <c r="KD148" s="22">
        <v>11753.41</v>
      </c>
      <c r="KE148" s="22">
        <v>11732.757</v>
      </c>
      <c r="KF148" s="22">
        <v>10646.1</v>
      </c>
      <c r="KG148" s="22">
        <v>10683.706</v>
      </c>
      <c r="KH148" s="22">
        <v>9604.9824000000008</v>
      </c>
      <c r="KI148" s="22">
        <v>8811.1573000000008</v>
      </c>
      <c r="KJ148" s="22">
        <v>9805.1478999999999</v>
      </c>
      <c r="KK148" s="22">
        <v>9842.5444000000007</v>
      </c>
      <c r="KL148" s="22">
        <v>9797.6196</v>
      </c>
      <c r="KM148" s="22">
        <v>10836.027</v>
      </c>
      <c r="KN148" s="22">
        <v>10819.013999999999</v>
      </c>
      <c r="KO148" s="22">
        <v>9783.7026999999998</v>
      </c>
      <c r="KP148" s="22">
        <v>9814.6812000000009</v>
      </c>
      <c r="KQ148" s="22">
        <v>8791.1190999999999</v>
      </c>
      <c r="KR148" s="22">
        <v>7938.1378999999997</v>
      </c>
      <c r="KS148" s="22">
        <v>8883.9979999999996</v>
      </c>
      <c r="KT148" s="22">
        <v>8891.0691999999999</v>
      </c>
      <c r="KU148" s="22">
        <v>8881.0028000000002</v>
      </c>
      <c r="KV148" s="22">
        <v>9850.1702000000005</v>
      </c>
      <c r="KW148" s="22">
        <v>9843.4012999999995</v>
      </c>
      <c r="KX148" s="22">
        <v>8867.6579000000002</v>
      </c>
      <c r="KY148" s="22">
        <v>8879.9832000000006</v>
      </c>
      <c r="KZ148" s="22">
        <v>7929.8887999999997</v>
      </c>
      <c r="LA148" s="22">
        <v>9581.4272999999994</v>
      </c>
      <c r="LB148" s="22">
        <v>10584.35</v>
      </c>
      <c r="LC148" s="22">
        <v>10621.108</v>
      </c>
      <c r="LD148" s="22">
        <v>10576.896000000001</v>
      </c>
      <c r="LE148" s="22">
        <v>11623.986000000001</v>
      </c>
      <c r="LF148" s="22">
        <v>11607.143</v>
      </c>
      <c r="LG148" s="22">
        <v>10562.851000000001</v>
      </c>
      <c r="LH148" s="22">
        <v>10593.521000000001</v>
      </c>
      <c r="LI148" s="22">
        <v>9561.5815000000002</v>
      </c>
      <c r="LJ148" s="22">
        <v>8778.5748999999996</v>
      </c>
      <c r="LK148" s="22">
        <v>9732.1407999999992</v>
      </c>
      <c r="LL148" s="22">
        <v>9758.8124000000007</v>
      </c>
      <c r="LM148" s="22">
        <v>9726.2641000000003</v>
      </c>
      <c r="LN148" s="22">
        <v>10716.321</v>
      </c>
      <c r="LO148" s="22">
        <v>10703.04</v>
      </c>
      <c r="LP148" s="22">
        <v>9712.8803000000007</v>
      </c>
      <c r="LQ148" s="22">
        <v>9737.0622000000003</v>
      </c>
      <c r="LR148" s="22">
        <v>8762.8456999999999</v>
      </c>
      <c r="LS148" s="22" t="s">
        <v>67</v>
      </c>
      <c r="LT148" s="22" t="s">
        <v>64</v>
      </c>
      <c r="LU148" s="22">
        <v>3337.8587000000002</v>
      </c>
      <c r="LV148" s="22">
        <v>3421.4083999999998</v>
      </c>
      <c r="LW148" s="22">
        <v>3554.9960000000001</v>
      </c>
      <c r="LX148" s="22">
        <v>3639.2089999999998</v>
      </c>
      <c r="LY148" s="22">
        <v>3542.5319</v>
      </c>
      <c r="LZ148" s="22">
        <v>3729.6309999999999</v>
      </c>
      <c r="MA148" s="22">
        <v>3701.1401000000001</v>
      </c>
      <c r="MB148" s="22">
        <v>3540.6686</v>
      </c>
      <c r="MC148" s="22">
        <v>3592.5473000000002</v>
      </c>
      <c r="MD148" s="22" t="s">
        <v>67</v>
      </c>
      <c r="ME148" s="22" t="s">
        <v>64</v>
      </c>
      <c r="MF148" s="22">
        <v>12434.928</v>
      </c>
      <c r="MG148" s="22">
        <v>13725.584000000001</v>
      </c>
      <c r="MH148" s="22">
        <v>13905.281000000001</v>
      </c>
      <c r="MI148" s="22">
        <v>13696.637000000001</v>
      </c>
      <c r="MJ148" s="22">
        <v>15132.156999999999</v>
      </c>
      <c r="MK148" s="22">
        <v>15066.743</v>
      </c>
      <c r="ML148" s="22">
        <v>13679.035</v>
      </c>
      <c r="MM148" s="22">
        <v>13798.147000000001</v>
      </c>
      <c r="MN148" s="22">
        <v>12359.102000000001</v>
      </c>
      <c r="MO148" s="22">
        <v>12409.627</v>
      </c>
      <c r="MP148" s="22">
        <v>13700.588</v>
      </c>
      <c r="MQ148" s="22">
        <v>13880.316000000001</v>
      </c>
      <c r="MR148" s="22">
        <v>13671.636</v>
      </c>
      <c r="MS148" s="22">
        <v>15107.487999999999</v>
      </c>
      <c r="MT148" s="22">
        <v>15042.062</v>
      </c>
      <c r="MU148" s="22">
        <v>13654.03</v>
      </c>
      <c r="MV148" s="22">
        <v>13773.163</v>
      </c>
      <c r="MW148" s="22">
        <v>12333.787</v>
      </c>
      <c r="MX148" s="22" t="s">
        <v>67</v>
      </c>
      <c r="MY148" s="22" t="s">
        <v>64</v>
      </c>
      <c r="MZ148" s="22">
        <v>10.083504</v>
      </c>
      <c r="NA148" s="22">
        <v>10.015828000000001</v>
      </c>
      <c r="NB148" s="22">
        <v>10.351858999999999</v>
      </c>
      <c r="NC148" s="22">
        <v>10.527488</v>
      </c>
      <c r="ND148" s="22">
        <v>10.327036</v>
      </c>
      <c r="NE148" s="22">
        <v>10.713861</v>
      </c>
      <c r="NF148" s="22">
        <v>10.654877000000001</v>
      </c>
      <c r="NG148" s="22">
        <v>10.323483</v>
      </c>
      <c r="NH148" s="22">
        <v>10.430885999999999</v>
      </c>
      <c r="NI148" s="22">
        <v>9.0108250999999999</v>
      </c>
      <c r="NJ148" s="22">
        <v>8.9432568999999997</v>
      </c>
      <c r="NK148" s="22">
        <v>9.2787500000000005</v>
      </c>
      <c r="NL148" s="22">
        <v>9.4540989</v>
      </c>
      <c r="NM148" s="22">
        <v>9.2539677000000005</v>
      </c>
      <c r="NN148" s="22">
        <v>9.6401731000000002</v>
      </c>
      <c r="NO148" s="22">
        <v>9.5812837000000002</v>
      </c>
      <c r="NP148" s="22">
        <v>9.2504200000000001</v>
      </c>
      <c r="NQ148" s="22">
        <v>9.3576511</v>
      </c>
      <c r="NR148" s="22">
        <v>16.552838000000001</v>
      </c>
      <c r="NS148" s="22">
        <v>15.469809</v>
      </c>
      <c r="NT148" s="22" t="s">
        <v>67</v>
      </c>
      <c r="NU148" s="22" t="s">
        <v>64</v>
      </c>
      <c r="NV148" s="22">
        <v>6.5594505999999999E-4</v>
      </c>
      <c r="NW148" s="22">
        <v>3.9113796000000002E-4</v>
      </c>
      <c r="NX148" s="22">
        <v>3.1417632999999998E-4</v>
      </c>
      <c r="NY148" s="22">
        <v>3.4273495999999999E-4</v>
      </c>
      <c r="NZ148" s="22">
        <v>2.2177079E-4</v>
      </c>
      <c r="OA148" s="22">
        <v>3.1417632999999998E-4</v>
      </c>
      <c r="OB148" s="22">
        <v>3.4273495999999999E-4</v>
      </c>
      <c r="OC148" s="22">
        <v>2.2177079E-4</v>
      </c>
      <c r="OD148" s="22">
        <v>6.8980959999999998E-4</v>
      </c>
      <c r="OE148" s="22">
        <v>6.8980959999999998E-4</v>
      </c>
      <c r="OF148" s="22">
        <v>4.5689208999999996E-3</v>
      </c>
      <c r="OG148" s="22">
        <v>1.0128263E-2</v>
      </c>
      <c r="OH148" s="22">
        <v>5.7057521999999998E-3</v>
      </c>
      <c r="OI148" s="22">
        <v>2.5441137E-3</v>
      </c>
      <c r="OJ148" s="22" t="s">
        <v>67</v>
      </c>
      <c r="OK148" s="22" t="s">
        <v>64</v>
      </c>
      <c r="OL148" s="22">
        <v>12511.69</v>
      </c>
      <c r="OM148" s="22">
        <v>12012.897999999999</v>
      </c>
      <c r="ON148" s="22">
        <v>12205.662</v>
      </c>
      <c r="OO148" s="22">
        <v>12211.870999999999</v>
      </c>
      <c r="OP148" s="22">
        <v>12211.870999999999</v>
      </c>
      <c r="OQ148" s="22">
        <v>12211.870999999999</v>
      </c>
      <c r="OR148" s="22">
        <v>12205.662</v>
      </c>
      <c r="OS148" s="22">
        <v>12205.662</v>
      </c>
      <c r="OT148" s="22">
        <v>12511.69</v>
      </c>
      <c r="OU148" s="22">
        <v>8788.4526999999998</v>
      </c>
      <c r="OV148" s="22">
        <v>9398.2137000000002</v>
      </c>
      <c r="OW148" s="22">
        <v>9389.5637000000006</v>
      </c>
      <c r="OX148" s="22">
        <v>9398.2137000000002</v>
      </c>
      <c r="OY148" s="22">
        <v>10014.218000000001</v>
      </c>
      <c r="OZ148" s="22">
        <v>10014.218000000001</v>
      </c>
      <c r="PA148" s="22">
        <v>9389.5637000000006</v>
      </c>
      <c r="PB148" s="22">
        <v>9389.5637000000006</v>
      </c>
      <c r="PC148" s="22">
        <v>8788.4526999999998</v>
      </c>
    </row>
    <row r="149" spans="1:421">
      <c r="A149" s="22" t="s">
        <v>71</v>
      </c>
      <c r="B149" s="22" t="s">
        <v>64</v>
      </c>
      <c r="C149" s="22">
        <v>7.1930268999999996</v>
      </c>
      <c r="D149" s="22">
        <v>13.657062</v>
      </c>
      <c r="E149" s="22">
        <v>2.3817545</v>
      </c>
      <c r="F149" s="22">
        <v>3.2367438000000002</v>
      </c>
      <c r="G149" s="22">
        <v>2.2404877000000001</v>
      </c>
      <c r="H149" s="22">
        <v>7.0481268999999998</v>
      </c>
      <c r="I149" s="22">
        <v>2.2542179</v>
      </c>
      <c r="J149" s="22">
        <v>3.3905902999999999</v>
      </c>
      <c r="K149" s="22">
        <v>3.215557</v>
      </c>
      <c r="L149" s="22">
        <v>12.666202</v>
      </c>
      <c r="M149" s="22">
        <v>24.592670999999999</v>
      </c>
      <c r="N149" s="22">
        <v>3.7662718000000002</v>
      </c>
      <c r="O149" s="22">
        <v>5.0619905000000003</v>
      </c>
      <c r="P149" s="22">
        <v>3.2185307999999999</v>
      </c>
      <c r="Q149" s="22">
        <v>12.114526</v>
      </c>
      <c r="R149" s="22">
        <v>3.5302796999999999</v>
      </c>
      <c r="S149" s="22">
        <v>5.6330089000000001</v>
      </c>
      <c r="T149" s="22">
        <v>5.3652660000000001</v>
      </c>
      <c r="U149" s="22">
        <v>10.716597</v>
      </c>
      <c r="V149" s="22">
        <v>20.709752000000002</v>
      </c>
      <c r="W149" s="22">
        <v>3.2591808000000002</v>
      </c>
      <c r="X149" s="22">
        <v>4.3884824</v>
      </c>
      <c r="Y149" s="22">
        <v>2.8439016000000001</v>
      </c>
      <c r="Z149" s="22">
        <v>10.297594999999999</v>
      </c>
      <c r="AA149" s="22">
        <v>3.0614498999999999</v>
      </c>
      <c r="AB149" s="22">
        <v>4.8232651000000004</v>
      </c>
      <c r="AC149" s="22">
        <v>4.5890873000000001</v>
      </c>
      <c r="AD149" s="22">
        <v>3.7938456999999999</v>
      </c>
      <c r="AE149" s="22">
        <v>7.1753245999999997</v>
      </c>
      <c r="AF149" s="22">
        <v>1.3791553000000001</v>
      </c>
      <c r="AG149" s="22">
        <v>1.9608627000000001</v>
      </c>
      <c r="AH149" s="22">
        <v>1.461168</v>
      </c>
      <c r="AI149" s="22">
        <v>3.8725480000000001</v>
      </c>
      <c r="AJ149" s="22">
        <v>1.3151864</v>
      </c>
      <c r="AK149" s="22">
        <v>1.8851595999999999</v>
      </c>
      <c r="AL149" s="22">
        <v>1.7991478000000001</v>
      </c>
      <c r="AM149" s="22">
        <v>8.8653487999999996</v>
      </c>
      <c r="AN149" s="22">
        <v>17.307766999999998</v>
      </c>
      <c r="AO149" s="22">
        <v>2.6626281000000001</v>
      </c>
      <c r="AP149" s="22">
        <v>3.6529569</v>
      </c>
      <c r="AQ149" s="22">
        <v>2.3683518000000001</v>
      </c>
      <c r="AR149" s="22">
        <v>8.5674793000000005</v>
      </c>
      <c r="AS149" s="22">
        <v>2.4981781999999999</v>
      </c>
      <c r="AT149" s="22">
        <v>3.963454</v>
      </c>
      <c r="AU149" s="22">
        <v>3.7915203000000002</v>
      </c>
      <c r="AV149" s="22">
        <v>7.0533919999999997</v>
      </c>
      <c r="AW149" s="22">
        <v>13.699552000000001</v>
      </c>
      <c r="AX149" s="22">
        <v>2.1908354999999999</v>
      </c>
      <c r="AY149" s="22">
        <v>3.0263008999999998</v>
      </c>
      <c r="AZ149" s="22">
        <v>2.0193677000000001</v>
      </c>
      <c r="BA149" s="22">
        <v>6.8785315000000002</v>
      </c>
      <c r="BB149" s="22">
        <v>2.0619320000000001</v>
      </c>
      <c r="BC149" s="22">
        <v>3.2104832000000001</v>
      </c>
      <c r="BD149" s="22">
        <v>3.0697586000000001</v>
      </c>
      <c r="BE149" s="22">
        <v>6.8411045000000001</v>
      </c>
      <c r="BF149" s="22">
        <v>12.820535</v>
      </c>
      <c r="BG149" s="22">
        <v>2.4414709000000001</v>
      </c>
      <c r="BH149" s="22">
        <v>2.9053057</v>
      </c>
      <c r="BI149" s="22">
        <v>2.0801566999999999</v>
      </c>
      <c r="BJ149" s="22">
        <v>6.6422692000000003</v>
      </c>
      <c r="BK149" s="22">
        <v>2.3204476000000001</v>
      </c>
      <c r="BL149" s="22">
        <v>3.3987854</v>
      </c>
      <c r="BM149" s="22">
        <v>3.0601555</v>
      </c>
      <c r="BN149" s="22">
        <v>10.702163000000001</v>
      </c>
      <c r="BO149" s="22">
        <v>20.351842000000001</v>
      </c>
      <c r="BP149" s="22">
        <v>3.4457184000000001</v>
      </c>
      <c r="BQ149" s="22">
        <v>4.2039007000000002</v>
      </c>
      <c r="BR149" s="22">
        <v>2.7926247000000002</v>
      </c>
      <c r="BS149" s="22">
        <v>10.222481</v>
      </c>
      <c r="BT149" s="22">
        <v>3.2486199</v>
      </c>
      <c r="BU149" s="22">
        <v>5.0048006999999997</v>
      </c>
      <c r="BV149" s="22">
        <v>4.5523182999999996</v>
      </c>
      <c r="BW149" s="22">
        <v>9.2749766999999999</v>
      </c>
      <c r="BX149" s="22">
        <v>17.580869</v>
      </c>
      <c r="BY149" s="22">
        <v>3.0553916000000001</v>
      </c>
      <c r="BZ149" s="22">
        <v>3.7063662000000002</v>
      </c>
      <c r="CA149" s="22">
        <v>2.5050487000000001</v>
      </c>
      <c r="CB149" s="22">
        <v>8.8888692000000002</v>
      </c>
      <c r="CC149" s="22">
        <v>2.8860423000000002</v>
      </c>
      <c r="CD149" s="22">
        <v>4.3949736000000001</v>
      </c>
      <c r="CE149" s="22">
        <v>3.9892812000000002</v>
      </c>
      <c r="CF149" s="22">
        <v>3.4963256999999999</v>
      </c>
      <c r="CG149" s="22">
        <v>6.4543505999999997</v>
      </c>
      <c r="CH149" s="22">
        <v>1.4439473</v>
      </c>
      <c r="CI149" s="22">
        <v>1.6657492</v>
      </c>
      <c r="CJ149" s="22">
        <v>1.3208078000000001</v>
      </c>
      <c r="CK149" s="22">
        <v>3.5240992000000002</v>
      </c>
      <c r="CL149" s="22">
        <v>1.3854986</v>
      </c>
      <c r="CM149" s="22">
        <v>1.9062863000000001</v>
      </c>
      <c r="CN149" s="22">
        <v>1.6676473000000001</v>
      </c>
      <c r="CO149" s="22">
        <v>7.061903</v>
      </c>
      <c r="CP149" s="22">
        <v>13.41009</v>
      </c>
      <c r="CQ149" s="22">
        <v>2.3700304999999999</v>
      </c>
      <c r="CR149" s="22">
        <v>2.8637603999999999</v>
      </c>
      <c r="CS149" s="22">
        <v>1.9770669000000001</v>
      </c>
      <c r="CT149" s="22">
        <v>6.8295566000000001</v>
      </c>
      <c r="CU149" s="22">
        <v>2.2413040999999998</v>
      </c>
      <c r="CV149" s="22">
        <v>3.3882777000000002</v>
      </c>
      <c r="CW149" s="22">
        <v>3.0448824999999999</v>
      </c>
      <c r="CX149" s="22">
        <v>5.7561885000000004</v>
      </c>
      <c r="CY149" s="22">
        <v>10.874345</v>
      </c>
      <c r="CZ149" s="22">
        <v>2.0139757999999999</v>
      </c>
      <c r="DA149" s="22">
        <v>2.409538</v>
      </c>
      <c r="DB149" s="22">
        <v>1.7153221999999999</v>
      </c>
      <c r="DC149" s="22">
        <v>5.6100788000000001</v>
      </c>
      <c r="DD149" s="22">
        <v>1.9106561</v>
      </c>
      <c r="DE149" s="22">
        <v>2.8312522000000002</v>
      </c>
      <c r="DF149" s="22">
        <v>2.5303452000000002</v>
      </c>
      <c r="DG149" s="22" t="s">
        <v>71</v>
      </c>
      <c r="DH149" s="22" t="s">
        <v>64</v>
      </c>
      <c r="DI149" s="22">
        <v>7.7216035999999999</v>
      </c>
      <c r="DJ149" s="22">
        <v>14.697487000000001</v>
      </c>
      <c r="DK149" s="22">
        <v>2.5155742000000001</v>
      </c>
      <c r="DL149" s="22">
        <v>3.4201336000000002</v>
      </c>
      <c r="DM149" s="22">
        <v>2.3420949000000002</v>
      </c>
      <c r="DN149" s="22">
        <v>7.5443935</v>
      </c>
      <c r="DO149" s="22">
        <v>2.3775681</v>
      </c>
      <c r="DP149" s="22">
        <v>3.6072253999999999</v>
      </c>
      <c r="DQ149" s="22">
        <v>3.4175835999999999</v>
      </c>
      <c r="DR149" s="22">
        <v>13.482063999999999</v>
      </c>
      <c r="DS149" s="22">
        <v>25.958594000000002</v>
      </c>
      <c r="DT149" s="22">
        <v>3.9825184999999999</v>
      </c>
      <c r="DU149" s="22">
        <v>5.3524319</v>
      </c>
      <c r="DV149" s="22">
        <v>3.3847464999999999</v>
      </c>
      <c r="DW149" s="22">
        <v>12.880219</v>
      </c>
      <c r="DX149" s="22">
        <v>3.7306235999999999</v>
      </c>
      <c r="DY149" s="22">
        <v>5.9750500999999998</v>
      </c>
      <c r="DZ149" s="22">
        <v>5.6324611999999998</v>
      </c>
      <c r="EA149" s="22">
        <v>11.41508</v>
      </c>
      <c r="EB149" s="22">
        <v>21.926331000000001</v>
      </c>
      <c r="EC149" s="22">
        <v>3.4412446000000001</v>
      </c>
      <c r="ED149" s="22">
        <v>4.6339964</v>
      </c>
      <c r="EE149" s="22">
        <v>2.9824248</v>
      </c>
      <c r="EF149" s="22">
        <v>10.952425</v>
      </c>
      <c r="EG149" s="22">
        <v>3.2298171999999998</v>
      </c>
      <c r="EH149" s="22">
        <v>5.1136705999999998</v>
      </c>
      <c r="EI149" s="22">
        <v>4.8254203999999996</v>
      </c>
      <c r="EJ149" s="22">
        <v>3.7938456999999999</v>
      </c>
      <c r="EK149" s="22">
        <v>7.1753245999999997</v>
      </c>
      <c r="EL149" s="22">
        <v>1.3791553000000001</v>
      </c>
      <c r="EM149" s="22">
        <v>1.9608627000000001</v>
      </c>
      <c r="EN149" s="22">
        <v>1.461168</v>
      </c>
      <c r="EO149" s="22">
        <v>3.8725480000000001</v>
      </c>
      <c r="EP149" s="22">
        <v>1.3151864</v>
      </c>
      <c r="EQ149" s="22">
        <v>1.8851595999999999</v>
      </c>
      <c r="ER149" s="22">
        <v>1.7991478000000001</v>
      </c>
      <c r="ES149" s="22">
        <v>8.9768430000000006</v>
      </c>
      <c r="ET149" s="22">
        <v>17.307766999999998</v>
      </c>
      <c r="EU149" s="22">
        <v>2.6984707999999999</v>
      </c>
      <c r="EV149" s="22">
        <v>3.6983679999999999</v>
      </c>
      <c r="EW149" s="22">
        <v>2.3980899999999998</v>
      </c>
      <c r="EX149" s="22">
        <v>8.6728497000000004</v>
      </c>
      <c r="EY149" s="22">
        <v>2.5320146000000001</v>
      </c>
      <c r="EZ149" s="22">
        <v>4.0151674000000002</v>
      </c>
      <c r="FA149" s="22">
        <v>3.7915203000000002</v>
      </c>
      <c r="FB149" s="22">
        <v>7.1273086000000001</v>
      </c>
      <c r="FC149" s="22">
        <v>13.699552000000001</v>
      </c>
      <c r="FD149" s="22">
        <v>2.2145978999999998</v>
      </c>
      <c r="FE149" s="22">
        <v>3.0564067000000001</v>
      </c>
      <c r="FF149" s="22">
        <v>2.0390831</v>
      </c>
      <c r="FG149" s="22">
        <v>6.9483883000000004</v>
      </c>
      <c r="FH149" s="22">
        <v>2.0843642</v>
      </c>
      <c r="FI149" s="22">
        <v>3.2447672000000001</v>
      </c>
      <c r="FJ149" s="22">
        <v>3.0697586000000001</v>
      </c>
      <c r="FK149" s="22">
        <v>7.3581517999999999</v>
      </c>
      <c r="FL149" s="22">
        <v>13.835038000000001</v>
      </c>
      <c r="FM149" s="22">
        <v>2.5755960999999998</v>
      </c>
      <c r="FN149" s="22">
        <v>3.0790617999999998</v>
      </c>
      <c r="FO149" s="22">
        <v>2.1766532999999999</v>
      </c>
      <c r="FP149" s="22">
        <v>7.1256035999999998</v>
      </c>
      <c r="FQ149" s="22">
        <v>2.4443107999999998</v>
      </c>
      <c r="FR149" s="22">
        <v>3.6140846</v>
      </c>
      <c r="FS149" s="22">
        <v>3.256964</v>
      </c>
      <c r="FT149" s="22">
        <v>11.26929</v>
      </c>
      <c r="FU149" s="22">
        <v>21.466480000000001</v>
      </c>
      <c r="FV149" s="22">
        <v>3.5894472999999998</v>
      </c>
      <c r="FW149" s="22">
        <v>4.3913682999999999</v>
      </c>
      <c r="FX149" s="22">
        <v>2.8940674999999998</v>
      </c>
      <c r="FY149" s="22">
        <v>10.750526000000001</v>
      </c>
      <c r="FZ149" s="22">
        <v>3.3810319999999998</v>
      </c>
      <c r="GA149" s="22">
        <v>5.2380478000000004</v>
      </c>
      <c r="GB149" s="22">
        <v>4.7664112999999997</v>
      </c>
      <c r="GC149" s="22">
        <v>9.8507805000000008</v>
      </c>
      <c r="GD149" s="22">
        <v>18.710291999999999</v>
      </c>
      <c r="GE149" s="22">
        <v>3.2043376000000001</v>
      </c>
      <c r="GF149" s="22">
        <v>3.8994607999999999</v>
      </c>
      <c r="GG149" s="22">
        <v>2.6118027000000001</v>
      </c>
      <c r="GH149" s="22">
        <v>9.4264390000000002</v>
      </c>
      <c r="GI149" s="22">
        <v>3.0235595000000002</v>
      </c>
      <c r="GJ149" s="22">
        <v>4.6343218999999998</v>
      </c>
      <c r="GK149" s="22">
        <v>4.2085198000000004</v>
      </c>
      <c r="GL149" s="22">
        <v>3.4963256999999999</v>
      </c>
      <c r="GM149" s="22">
        <v>6.4543505999999997</v>
      </c>
      <c r="GN149" s="22">
        <v>1.4439473</v>
      </c>
      <c r="GO149" s="22">
        <v>1.6657492</v>
      </c>
      <c r="GP149" s="22">
        <v>1.3208078000000001</v>
      </c>
      <c r="GQ149" s="22">
        <v>3.5240992000000002</v>
      </c>
      <c r="GR149" s="22">
        <v>1.3854986</v>
      </c>
      <c r="GS149" s="22">
        <v>1.9062863000000001</v>
      </c>
      <c r="GT149" s="22">
        <v>1.6676473000000001</v>
      </c>
      <c r="GU149" s="22">
        <v>7.061903</v>
      </c>
      <c r="GV149" s="22">
        <v>13.41009</v>
      </c>
      <c r="GW149" s="22">
        <v>2.3700304999999999</v>
      </c>
      <c r="GX149" s="22">
        <v>2.8637603999999999</v>
      </c>
      <c r="GY149" s="22">
        <v>1.9770669000000001</v>
      </c>
      <c r="GZ149" s="22">
        <v>6.8295566000000001</v>
      </c>
      <c r="HA149" s="22">
        <v>2.2413040999999998</v>
      </c>
      <c r="HB149" s="22">
        <v>3.3882777000000002</v>
      </c>
      <c r="HC149" s="22">
        <v>3.0448824999999999</v>
      </c>
      <c r="HD149" s="22">
        <v>5.7561885000000004</v>
      </c>
      <c r="HE149" s="22">
        <v>10.874345</v>
      </c>
      <c r="HF149" s="22">
        <v>2.0139757999999999</v>
      </c>
      <c r="HG149" s="22">
        <v>2.409538</v>
      </c>
      <c r="HH149" s="22">
        <v>1.7153221999999999</v>
      </c>
      <c r="HI149" s="22">
        <v>5.6100788000000001</v>
      </c>
      <c r="HJ149" s="22">
        <v>1.9106561</v>
      </c>
      <c r="HK149" s="22">
        <v>2.8312522000000002</v>
      </c>
      <c r="HL149" s="22">
        <v>2.5303452000000002</v>
      </c>
      <c r="HM149" s="22" t="s">
        <v>71</v>
      </c>
      <c r="HN149" s="22" t="s">
        <v>64</v>
      </c>
      <c r="HO149" s="22">
        <v>5.5011020000000004</v>
      </c>
      <c r="HP149" s="22">
        <v>10.34671</v>
      </c>
      <c r="HQ149" s="22">
        <v>1.9501071999999999</v>
      </c>
      <c r="HR149" s="22">
        <v>2.6642545000000002</v>
      </c>
      <c r="HS149" s="22">
        <v>1.9291282000000001</v>
      </c>
      <c r="HT149" s="22">
        <v>5.4766317000000004</v>
      </c>
      <c r="HU149" s="22">
        <v>1.8559994</v>
      </c>
      <c r="HV149" s="22">
        <v>2.6945158999999999</v>
      </c>
      <c r="HW149" s="22">
        <v>2.5663303000000002</v>
      </c>
      <c r="HX149" s="22">
        <v>11.856178999999999</v>
      </c>
      <c r="HY149" s="22">
        <v>22.768778999999999</v>
      </c>
      <c r="HZ149" s="22">
        <v>3.5681329000000002</v>
      </c>
      <c r="IA149" s="22">
        <v>4.7936057999999999</v>
      </c>
      <c r="IB149" s="22">
        <v>3.0769250000000001</v>
      </c>
      <c r="IC149" s="22">
        <v>11.361122</v>
      </c>
      <c r="ID149" s="22">
        <v>3.3483705000000001</v>
      </c>
      <c r="IE149" s="22">
        <v>5.3064901999999998</v>
      </c>
      <c r="IF149" s="22">
        <v>5.0100537999999997</v>
      </c>
      <c r="IG149" s="22">
        <v>9.5867924000000002</v>
      </c>
      <c r="IH149" s="22">
        <v>18.341170999999999</v>
      </c>
      <c r="II149" s="22">
        <v>2.9758612000000002</v>
      </c>
      <c r="IJ149" s="22">
        <v>4.0089081000000002</v>
      </c>
      <c r="IK149" s="22">
        <v>2.6397157</v>
      </c>
      <c r="IL149" s="22">
        <v>9.2470361000000008</v>
      </c>
      <c r="IM149" s="22">
        <v>2.8005827999999999</v>
      </c>
      <c r="IN149" s="22">
        <v>4.3623424000000002</v>
      </c>
      <c r="IO149" s="22">
        <v>4.1255363000000003</v>
      </c>
      <c r="IP149" s="22">
        <v>3.7938456999999999</v>
      </c>
      <c r="IQ149" s="22">
        <v>7.1753245999999997</v>
      </c>
      <c r="IR149" s="22">
        <v>1.3791553000000001</v>
      </c>
      <c r="IS149" s="22">
        <v>1.9608627000000001</v>
      </c>
      <c r="IT149" s="22">
        <v>1.461168</v>
      </c>
      <c r="IU149" s="22">
        <v>3.8725480000000001</v>
      </c>
      <c r="IV149" s="22">
        <v>1.3151864</v>
      </c>
      <c r="IW149" s="22">
        <v>1.8851595999999999</v>
      </c>
      <c r="IX149" s="22">
        <v>1.7991478000000001</v>
      </c>
      <c r="IY149" s="22">
        <v>9.8369414000000006</v>
      </c>
      <c r="IZ149" s="22">
        <v>18.988277</v>
      </c>
      <c r="JA149" s="22">
        <v>2.9165521000000001</v>
      </c>
      <c r="JB149" s="22">
        <v>3.9836895999999999</v>
      </c>
      <c r="JC149" s="22">
        <v>2.5503764000000002</v>
      </c>
      <c r="JD149" s="22">
        <v>9.4671249</v>
      </c>
      <c r="JE149" s="22">
        <v>2.7330652999999998</v>
      </c>
      <c r="JF149" s="22">
        <v>4.3679638000000001</v>
      </c>
      <c r="JG149" s="22">
        <v>4.1219169000000004</v>
      </c>
      <c r="JH149" s="22">
        <v>7.6961287</v>
      </c>
      <c r="JI149" s="22">
        <v>14.810912999999999</v>
      </c>
      <c r="JJ149" s="22">
        <v>2.3588629999999999</v>
      </c>
      <c r="JK149" s="22">
        <v>3.2451545999999998</v>
      </c>
      <c r="JL149" s="22">
        <v>2.1398571</v>
      </c>
      <c r="JM149" s="22">
        <v>7.4736984</v>
      </c>
      <c r="JN149" s="22">
        <v>2.2173672999999998</v>
      </c>
      <c r="JO149" s="22">
        <v>3.4781171</v>
      </c>
      <c r="JP149" s="22">
        <v>3.2883607000000001</v>
      </c>
      <c r="JQ149" s="22">
        <v>5.1792407000000003</v>
      </c>
      <c r="JR149" s="22">
        <v>9.5725721000000004</v>
      </c>
      <c r="JS149" s="22">
        <v>2.0140452999999998</v>
      </c>
      <c r="JT149" s="22">
        <v>2.3506860000000001</v>
      </c>
      <c r="JU149" s="22">
        <v>1.7787641000000001</v>
      </c>
      <c r="JV149" s="22">
        <v>5.1016383000000003</v>
      </c>
      <c r="JW149" s="22">
        <v>1.9258964000000001</v>
      </c>
      <c r="JX149" s="22">
        <v>2.7113177999999998</v>
      </c>
      <c r="JY149" s="22">
        <v>2.4238966</v>
      </c>
      <c r="JZ149" s="22">
        <v>9.7440645000000004</v>
      </c>
      <c r="KA149" s="22">
        <v>18.485399000000001</v>
      </c>
      <c r="KB149" s="22">
        <v>3.1891408000000001</v>
      </c>
      <c r="KC149" s="22">
        <v>3.8748152999999999</v>
      </c>
      <c r="KD149" s="22">
        <v>2.6057920999999999</v>
      </c>
      <c r="KE149" s="22">
        <v>9.3282924999999999</v>
      </c>
      <c r="KF149" s="22">
        <v>3.0108069999999998</v>
      </c>
      <c r="KG149" s="22">
        <v>4.5997914</v>
      </c>
      <c r="KH149" s="22">
        <v>4.1805319000000001</v>
      </c>
      <c r="KI149" s="22">
        <v>8.1373835999999997</v>
      </c>
      <c r="KJ149" s="22">
        <v>15.359215000000001</v>
      </c>
      <c r="KK149" s="22">
        <v>2.7594015999999999</v>
      </c>
      <c r="KL149" s="22">
        <v>3.3235719000000001</v>
      </c>
      <c r="KM149" s="22">
        <v>2.2942559</v>
      </c>
      <c r="KN149" s="22">
        <v>7.8319958999999999</v>
      </c>
      <c r="KO149" s="22">
        <v>2.6124969</v>
      </c>
      <c r="KP149" s="22">
        <v>3.9214419</v>
      </c>
      <c r="KQ149" s="22">
        <v>3.5527505000000001</v>
      </c>
      <c r="KR149" s="22">
        <v>3.4963256999999999</v>
      </c>
      <c r="KS149" s="22">
        <v>6.4543505999999997</v>
      </c>
      <c r="KT149" s="22">
        <v>1.4439473</v>
      </c>
      <c r="KU149" s="22">
        <v>1.6657492</v>
      </c>
      <c r="KV149" s="22">
        <v>1.3208078000000001</v>
      </c>
      <c r="KW149" s="22">
        <v>3.5240992000000002</v>
      </c>
      <c r="KX149" s="22">
        <v>1.3854986</v>
      </c>
      <c r="KY149" s="22">
        <v>1.9062863000000001</v>
      </c>
      <c r="KZ149" s="22">
        <v>1.6676473000000001</v>
      </c>
      <c r="LA149" s="22">
        <v>7.9026329999999998</v>
      </c>
      <c r="LB149" s="22">
        <v>15.055652</v>
      </c>
      <c r="LC149" s="22">
        <v>2.5810333000000001</v>
      </c>
      <c r="LD149" s="22">
        <v>3.1395110000000002</v>
      </c>
      <c r="LE149" s="22">
        <v>2.1226215000000002</v>
      </c>
      <c r="LF149" s="22">
        <v>7.6053769999999998</v>
      </c>
      <c r="LG149" s="22">
        <v>2.4355872999999999</v>
      </c>
      <c r="LH149" s="22">
        <v>3.7315356</v>
      </c>
      <c r="LI149" s="22">
        <v>3.3649817</v>
      </c>
      <c r="LJ149" s="22">
        <v>6.3270843000000001</v>
      </c>
      <c r="LK149" s="22">
        <v>11.991808000000001</v>
      </c>
      <c r="LL149" s="22">
        <v>2.1572068999999998</v>
      </c>
      <c r="LM149" s="22">
        <v>2.5967406</v>
      </c>
      <c r="LN149" s="22">
        <v>1.8141014</v>
      </c>
      <c r="LO149" s="22">
        <v>6.1368817</v>
      </c>
      <c r="LP149" s="22">
        <v>2.0425325000000001</v>
      </c>
      <c r="LQ149" s="22">
        <v>3.0642998000000001</v>
      </c>
      <c r="LR149" s="22">
        <v>2.7478902000000001</v>
      </c>
      <c r="LS149" s="22" t="s">
        <v>71</v>
      </c>
      <c r="LT149" s="22" t="s">
        <v>64</v>
      </c>
      <c r="LU149" s="22">
        <v>5.9928575999999998</v>
      </c>
      <c r="LV149" s="22">
        <v>14.082454</v>
      </c>
      <c r="LW149" s="22">
        <v>25.960895000000001</v>
      </c>
      <c r="LX149" s="22">
        <v>4.8497706999999997</v>
      </c>
      <c r="LY149" s="22">
        <v>5.8053324999999996</v>
      </c>
      <c r="LZ149" s="22">
        <v>3.9026869</v>
      </c>
      <c r="MA149" s="22">
        <v>13.176577999999999</v>
      </c>
      <c r="MB149" s="22">
        <v>4.6037537999999998</v>
      </c>
      <c r="MC149" s="22">
        <v>6.7958055999999996</v>
      </c>
      <c r="MD149" s="22" t="s">
        <v>71</v>
      </c>
      <c r="ME149" s="22" t="s">
        <v>64</v>
      </c>
      <c r="MF149" s="22">
        <v>32.339027999999999</v>
      </c>
      <c r="MG149" s="22">
        <v>59.717483000000001</v>
      </c>
      <c r="MH149" s="22">
        <v>11.258967</v>
      </c>
      <c r="MI149" s="22">
        <v>13.440450999999999</v>
      </c>
      <c r="MJ149" s="22">
        <v>9.1856755000000003</v>
      </c>
      <c r="MK149" s="22">
        <v>30.478278</v>
      </c>
      <c r="ML149" s="22">
        <v>10.694118</v>
      </c>
      <c r="MM149" s="22">
        <v>15.72701</v>
      </c>
      <c r="MN149" s="22">
        <v>14.702013000000001</v>
      </c>
      <c r="MO149" s="22">
        <v>33.626995999999998</v>
      </c>
      <c r="MP149" s="22">
        <v>61.010303</v>
      </c>
      <c r="MQ149" s="22">
        <v>12.543221000000001</v>
      </c>
      <c r="MR149" s="22">
        <v>14.725091000000001</v>
      </c>
      <c r="MS149" s="22">
        <v>10.469571999999999</v>
      </c>
      <c r="MT149" s="22">
        <v>31.765938999999999</v>
      </c>
      <c r="MU149" s="22">
        <v>11.978273</v>
      </c>
      <c r="MV149" s="22">
        <v>17.012053999999999</v>
      </c>
      <c r="MW149" s="22">
        <v>15.986948</v>
      </c>
      <c r="MX149" s="22" t="s">
        <v>71</v>
      </c>
      <c r="MY149" s="22" t="s">
        <v>64</v>
      </c>
      <c r="MZ149" s="22">
        <v>5.5993356000000001E-2</v>
      </c>
      <c r="NA149" s="22">
        <v>4.0128348000000001E-2</v>
      </c>
      <c r="NB149" s="22">
        <v>8.0566333000000004E-2</v>
      </c>
      <c r="NC149" s="22">
        <v>3.6862513E-2</v>
      </c>
      <c r="ND149" s="22">
        <v>3.8838810000000001E-2</v>
      </c>
      <c r="NE149" s="22">
        <v>3.4898431000000001E-2</v>
      </c>
      <c r="NF149" s="22">
        <v>5.4097885999999998E-2</v>
      </c>
      <c r="NG149" s="22">
        <v>3.6353191999999999E-2</v>
      </c>
      <c r="NH149" s="22">
        <v>4.0891329999999997E-2</v>
      </c>
      <c r="NI149" s="22">
        <v>4.0742520999999997E-2</v>
      </c>
      <c r="NJ149" s="22">
        <v>2.4902897E-2</v>
      </c>
      <c r="NK149" s="22">
        <v>6.5276181000000003E-2</v>
      </c>
      <c r="NL149" s="22">
        <v>2.1642287999999999E-2</v>
      </c>
      <c r="NM149" s="22">
        <v>2.3615422E-2</v>
      </c>
      <c r="NN149" s="22">
        <v>1.9681348000000001E-2</v>
      </c>
      <c r="NO149" s="22">
        <v>3.8850084E-2</v>
      </c>
      <c r="NP149" s="22">
        <v>2.1133782E-2</v>
      </c>
      <c r="NQ149" s="22">
        <v>2.5664658999999999E-2</v>
      </c>
      <c r="NR149" s="22">
        <v>5.6190779000000003E-2</v>
      </c>
      <c r="NS149" s="22">
        <v>4.0940490000000003E-2</v>
      </c>
      <c r="NT149" s="22" t="s">
        <v>71</v>
      </c>
      <c r="NU149" s="22" t="s">
        <v>64</v>
      </c>
      <c r="NV149" s="22">
        <v>3.0913951999999998E-4</v>
      </c>
      <c r="NW149" s="22">
        <v>2.0912331E-4</v>
      </c>
      <c r="NX149" s="22">
        <v>1.6868032000000001E-4</v>
      </c>
      <c r="NY149" s="22">
        <v>1.8401336000000001E-4</v>
      </c>
      <c r="NZ149" s="22">
        <v>1.1906807E-4</v>
      </c>
      <c r="OA149" s="22">
        <v>1.6868032000000001E-4</v>
      </c>
      <c r="OB149" s="22">
        <v>1.8401336000000001E-4</v>
      </c>
      <c r="OC149" s="22">
        <v>1.1906807E-4</v>
      </c>
      <c r="OD149" s="22">
        <v>3.2509949999999998E-4</v>
      </c>
      <c r="OE149" s="22">
        <v>3.2509949999999998E-4</v>
      </c>
      <c r="OF149" s="22">
        <v>2.3117185000000001E-3</v>
      </c>
      <c r="OG149" s="22">
        <v>7.4240419999999996E-3</v>
      </c>
      <c r="OH149" s="22">
        <v>2.9530353999999998E-3</v>
      </c>
      <c r="OI149" s="22">
        <v>9.4784142E-4</v>
      </c>
      <c r="OJ149" s="22" t="s">
        <v>71</v>
      </c>
      <c r="OK149" s="22" t="s">
        <v>64</v>
      </c>
      <c r="OL149" s="22">
        <v>0.19370628000000001</v>
      </c>
      <c r="OM149" s="22">
        <v>0.38618638</v>
      </c>
      <c r="ON149" s="22">
        <v>0.19164999999999999</v>
      </c>
      <c r="OO149" s="22">
        <v>0.40288439999999998</v>
      </c>
      <c r="OP149" s="22">
        <v>0.40288439999999998</v>
      </c>
      <c r="OQ149" s="22">
        <v>0.40288439999999998</v>
      </c>
      <c r="OR149" s="22">
        <v>0.19164999999999999</v>
      </c>
      <c r="OS149" s="22">
        <v>0.19164999999999999</v>
      </c>
      <c r="OT149" s="22">
        <v>0.19370628000000001</v>
      </c>
      <c r="OU149" s="22">
        <v>0.19993034000000001</v>
      </c>
      <c r="OV149" s="22">
        <v>0.29375354999999997</v>
      </c>
      <c r="OW149" s="22">
        <v>0.29670447999999999</v>
      </c>
      <c r="OX149" s="22">
        <v>0.29375354999999997</v>
      </c>
      <c r="OY149" s="22">
        <v>0.36531279</v>
      </c>
      <c r="OZ149" s="22">
        <v>0.36531279</v>
      </c>
      <c r="PA149" s="22">
        <v>0.29670447999999999</v>
      </c>
      <c r="PB149" s="22">
        <v>0.29670447999999999</v>
      </c>
      <c r="PC149" s="22">
        <v>0.19993034000000001</v>
      </c>
    </row>
    <row r="150" spans="1:421">
      <c r="A150" s="22" t="s">
        <v>68</v>
      </c>
      <c r="B150" s="22" t="s">
        <v>64</v>
      </c>
      <c r="C150" s="22">
        <v>86.680655999999999</v>
      </c>
      <c r="D150" s="22">
        <v>20.054772</v>
      </c>
      <c r="E150" s="22">
        <v>44.690641999999997</v>
      </c>
      <c r="F150" s="22">
        <v>31.476914000000001</v>
      </c>
      <c r="G150" s="22">
        <v>17.381278999999999</v>
      </c>
      <c r="H150" s="22">
        <v>40.809120999999998</v>
      </c>
      <c r="I150" s="22">
        <v>166.17223000000001</v>
      </c>
      <c r="J150" s="22">
        <v>87.310687000000001</v>
      </c>
      <c r="K150" s="22">
        <v>71.480507000000003</v>
      </c>
      <c r="L150" s="22">
        <v>153.73654999999999</v>
      </c>
      <c r="M150" s="22">
        <v>28.533825</v>
      </c>
      <c r="N150" s="22">
        <v>76.722222000000002</v>
      </c>
      <c r="O150" s="22">
        <v>49.288569000000003</v>
      </c>
      <c r="P150" s="22">
        <v>23.206182999999999</v>
      </c>
      <c r="Q150" s="22">
        <v>66.556768000000005</v>
      </c>
      <c r="R150" s="22">
        <v>301.51022</v>
      </c>
      <c r="S150" s="22">
        <v>155.58582000000001</v>
      </c>
      <c r="T150" s="22">
        <v>126.71093</v>
      </c>
      <c r="U150" s="22">
        <v>129.91665</v>
      </c>
      <c r="V150" s="22">
        <v>25.299247000000001</v>
      </c>
      <c r="W150" s="22">
        <v>65.284397999999996</v>
      </c>
      <c r="X150" s="22">
        <v>42.753365000000002</v>
      </c>
      <c r="Y150" s="22">
        <v>20.899698999999998</v>
      </c>
      <c r="Z150" s="22">
        <v>57.221882999999998</v>
      </c>
      <c r="AA150" s="22">
        <v>253.62766999999999</v>
      </c>
      <c r="AB150" s="22">
        <v>131.36188999999999</v>
      </c>
      <c r="AC150" s="22">
        <v>107.07689000000001</v>
      </c>
      <c r="AD150" s="22">
        <v>44.937055999999998</v>
      </c>
      <c r="AE150" s="22">
        <v>12.697737999999999</v>
      </c>
      <c r="AF150" s="22">
        <v>23.511139</v>
      </c>
      <c r="AG150" s="22">
        <v>18.476089000000002</v>
      </c>
      <c r="AH150" s="22">
        <v>11.406105</v>
      </c>
      <c r="AI150" s="22">
        <v>23.156867999999999</v>
      </c>
      <c r="AJ150" s="22">
        <v>84.442971</v>
      </c>
      <c r="AK150" s="22">
        <v>44.888185</v>
      </c>
      <c r="AL150" s="22">
        <v>37.414886000000003</v>
      </c>
      <c r="AM150" s="22">
        <v>107.07065</v>
      </c>
      <c r="AN150" s="22">
        <v>20.563665</v>
      </c>
      <c r="AO150" s="22">
        <v>53.194974000000002</v>
      </c>
      <c r="AP150" s="22">
        <v>34.988661999999998</v>
      </c>
      <c r="AQ150" s="22">
        <v>16.813289999999999</v>
      </c>
      <c r="AR150" s="22">
        <v>47.021915999999997</v>
      </c>
      <c r="AS150" s="22">
        <v>209.83731</v>
      </c>
      <c r="AT150" s="22">
        <v>108.15066</v>
      </c>
      <c r="AU150" s="22">
        <v>88.592005</v>
      </c>
      <c r="AV150" s="22">
        <v>84.933350000000004</v>
      </c>
      <c r="AW150" s="22">
        <v>17.549240999999999</v>
      </c>
      <c r="AX150" s="22">
        <v>42.561793000000002</v>
      </c>
      <c r="AY150" s="22">
        <v>28.907588000000001</v>
      </c>
      <c r="AZ150" s="22">
        <v>14.660887000000001</v>
      </c>
      <c r="BA150" s="22">
        <v>38.339810999999997</v>
      </c>
      <c r="BB150" s="22">
        <v>165.34531999999999</v>
      </c>
      <c r="BC150" s="22">
        <v>85.638606999999993</v>
      </c>
      <c r="BD150" s="22">
        <v>70.344012000000006</v>
      </c>
      <c r="BE150" s="22">
        <v>82.200140000000005</v>
      </c>
      <c r="BF150" s="22">
        <v>17.859147</v>
      </c>
      <c r="BG150" s="22">
        <v>43.109569999999998</v>
      </c>
      <c r="BH150" s="22">
        <v>28.587454000000001</v>
      </c>
      <c r="BI150" s="22">
        <v>16.128330999999999</v>
      </c>
      <c r="BJ150" s="22">
        <v>38.359710999999997</v>
      </c>
      <c r="BK150" s="22">
        <v>158.38708</v>
      </c>
      <c r="BL150" s="22">
        <v>83.553004000000001</v>
      </c>
      <c r="BM150" s="22">
        <v>67.682023999999998</v>
      </c>
      <c r="BN150" s="22">
        <v>129.45121</v>
      </c>
      <c r="BO150" s="22">
        <v>23.811330000000002</v>
      </c>
      <c r="BP150" s="22">
        <v>65.823400000000007</v>
      </c>
      <c r="BQ150" s="22">
        <v>41.283450999999999</v>
      </c>
      <c r="BR150" s="22">
        <v>20.478359000000001</v>
      </c>
      <c r="BS150" s="22">
        <v>56.684384000000001</v>
      </c>
      <c r="BT150" s="22">
        <v>253.56434999999999</v>
      </c>
      <c r="BU150" s="22">
        <v>131.68958000000001</v>
      </c>
      <c r="BV150" s="22">
        <v>105.79903</v>
      </c>
      <c r="BW150" s="22">
        <v>112.05931</v>
      </c>
      <c r="BX150" s="22">
        <v>21.434987</v>
      </c>
      <c r="BY150" s="22">
        <v>57.383682999999998</v>
      </c>
      <c r="BZ150" s="22">
        <v>36.447239000000003</v>
      </c>
      <c r="CA150" s="22">
        <v>18.657164000000002</v>
      </c>
      <c r="CB150" s="22">
        <v>49.765808</v>
      </c>
      <c r="CC150" s="22">
        <v>218.69291999999999</v>
      </c>
      <c r="CD150" s="22">
        <v>113.97668</v>
      </c>
      <c r="CE150" s="22">
        <v>91.732789999999994</v>
      </c>
      <c r="CF150" s="22">
        <v>41.130243</v>
      </c>
      <c r="CG150" s="22">
        <v>10.734947999999999</v>
      </c>
      <c r="CH150" s="22">
        <v>22.223409</v>
      </c>
      <c r="CI150" s="22">
        <v>15.916229</v>
      </c>
      <c r="CJ150" s="22">
        <v>10.307456</v>
      </c>
      <c r="CK150" s="22">
        <v>21.044194000000001</v>
      </c>
      <c r="CL150" s="22">
        <v>77.897164000000004</v>
      </c>
      <c r="CM150" s="22">
        <v>41.755735999999999</v>
      </c>
      <c r="CN150" s="22">
        <v>34.178308000000001</v>
      </c>
      <c r="CO150" s="22">
        <v>84.770173</v>
      </c>
      <c r="CP150" s="22">
        <v>16.219604</v>
      </c>
      <c r="CQ150" s="22">
        <v>43.196196</v>
      </c>
      <c r="CR150" s="22">
        <v>27.630763999999999</v>
      </c>
      <c r="CS150" s="22">
        <v>14.309822</v>
      </c>
      <c r="CT150" s="22">
        <v>37.956220999999999</v>
      </c>
      <c r="CU150" s="22">
        <v>165.81108</v>
      </c>
      <c r="CV150" s="22">
        <v>86.213842999999997</v>
      </c>
      <c r="CW150" s="22">
        <v>69.380084999999994</v>
      </c>
      <c r="CX150" s="22">
        <v>68.854634000000004</v>
      </c>
      <c r="CY150" s="22">
        <v>14.055134000000001</v>
      </c>
      <c r="CZ150" s="22">
        <v>35.476996</v>
      </c>
      <c r="DA150" s="22">
        <v>23.214079999999999</v>
      </c>
      <c r="DB150" s="22">
        <v>12.65549</v>
      </c>
      <c r="DC150" s="22">
        <v>31.634813999999999</v>
      </c>
      <c r="DD150" s="22">
        <v>133.89144999999999</v>
      </c>
      <c r="DE150" s="22">
        <v>70.004275000000007</v>
      </c>
      <c r="DF150" s="22">
        <v>56.509566</v>
      </c>
      <c r="DG150" s="22" t="s">
        <v>68</v>
      </c>
      <c r="DH150" s="22" t="s">
        <v>64</v>
      </c>
      <c r="DI150" s="22">
        <v>93.099778999999998</v>
      </c>
      <c r="DJ150" s="22">
        <v>20.845652000000001</v>
      </c>
      <c r="DK150" s="22">
        <v>47.712009999999999</v>
      </c>
      <c r="DL150" s="22">
        <v>33.198788</v>
      </c>
      <c r="DM150" s="22">
        <v>17.946041999999998</v>
      </c>
      <c r="DN150" s="22">
        <v>43.297077000000002</v>
      </c>
      <c r="DO150" s="22">
        <v>179.16602</v>
      </c>
      <c r="DP150" s="22">
        <v>93.830736999999999</v>
      </c>
      <c r="DQ150" s="22">
        <v>76.638120000000001</v>
      </c>
      <c r="DR150" s="22">
        <v>163.64742000000001</v>
      </c>
      <c r="DS150" s="22">
        <v>29.598776999999998</v>
      </c>
      <c r="DT150" s="22">
        <v>81.474610999999996</v>
      </c>
      <c r="DU150" s="22">
        <v>52.055587000000003</v>
      </c>
      <c r="DV150" s="22">
        <v>24.215579000000002</v>
      </c>
      <c r="DW150" s="22">
        <v>70.487444999999994</v>
      </c>
      <c r="DX150" s="22">
        <v>321.41048000000001</v>
      </c>
      <c r="DY150" s="22">
        <v>165.65262000000001</v>
      </c>
      <c r="DZ150" s="22">
        <v>133.51609999999999</v>
      </c>
      <c r="EA150" s="22">
        <v>138.40364</v>
      </c>
      <c r="EB150" s="22">
        <v>26.221118000000001</v>
      </c>
      <c r="EC150" s="22">
        <v>69.329677000000004</v>
      </c>
      <c r="ED150" s="22">
        <v>45.084028000000004</v>
      </c>
      <c r="EE150" s="22">
        <v>21.716591999999999</v>
      </c>
      <c r="EF150" s="22">
        <v>60.554758999999997</v>
      </c>
      <c r="EG150" s="22">
        <v>270.7192</v>
      </c>
      <c r="EH150" s="22">
        <v>139.98426000000001</v>
      </c>
      <c r="EI150" s="22">
        <v>113.12358999999999</v>
      </c>
      <c r="EJ150" s="22">
        <v>44.937055999999998</v>
      </c>
      <c r="EK150" s="22">
        <v>12.697737999999999</v>
      </c>
      <c r="EL150" s="22">
        <v>23.511139</v>
      </c>
      <c r="EM150" s="22">
        <v>18.476089000000002</v>
      </c>
      <c r="EN150" s="22">
        <v>11.406105</v>
      </c>
      <c r="EO150" s="22">
        <v>23.156867999999999</v>
      </c>
      <c r="EP150" s="22">
        <v>84.442971</v>
      </c>
      <c r="EQ150" s="22">
        <v>44.888185</v>
      </c>
      <c r="ER150" s="22">
        <v>37.414886000000003</v>
      </c>
      <c r="ES150" s="22">
        <v>108.41562999999999</v>
      </c>
      <c r="ET150" s="22">
        <v>20.563665</v>
      </c>
      <c r="EU150" s="22">
        <v>53.888643000000002</v>
      </c>
      <c r="EV150" s="22">
        <v>35.434013999999998</v>
      </c>
      <c r="EW150" s="22">
        <v>17.036892999999999</v>
      </c>
      <c r="EX150" s="22">
        <v>47.614078999999997</v>
      </c>
      <c r="EY150" s="22">
        <v>212.44208</v>
      </c>
      <c r="EZ150" s="22">
        <v>109.51481</v>
      </c>
      <c r="FA150" s="22">
        <v>88.592005</v>
      </c>
      <c r="FB150" s="22">
        <v>85.825019999999995</v>
      </c>
      <c r="FC150" s="22">
        <v>17.549240999999999</v>
      </c>
      <c r="FD150" s="22">
        <v>43.02167</v>
      </c>
      <c r="FE150" s="22">
        <v>29.202839000000001</v>
      </c>
      <c r="FF150" s="22">
        <v>14.809127999999999</v>
      </c>
      <c r="FG150" s="22">
        <v>38.732391999999997</v>
      </c>
      <c r="FH150" s="22">
        <v>167.07219000000001</v>
      </c>
      <c r="FI150" s="22">
        <v>86.542990000000003</v>
      </c>
      <c r="FJ150" s="22">
        <v>70.344012000000006</v>
      </c>
      <c r="FK150" s="22">
        <v>88.475350000000006</v>
      </c>
      <c r="FL150" s="22">
        <v>18.586296999999998</v>
      </c>
      <c r="FM150" s="22">
        <v>46.073945999999999</v>
      </c>
      <c r="FN150" s="22">
        <v>30.224295000000001</v>
      </c>
      <c r="FO150" s="22">
        <v>16.653123000000001</v>
      </c>
      <c r="FP150" s="22">
        <v>40.769579999999998</v>
      </c>
      <c r="FQ150" s="22">
        <v>171.12624</v>
      </c>
      <c r="FR150" s="22">
        <v>89.946723000000006</v>
      </c>
      <c r="FS150" s="22">
        <v>72.718070999999995</v>
      </c>
      <c r="FT150" s="22">
        <v>136.34898000000001</v>
      </c>
      <c r="FU150" s="22">
        <v>24.580314000000001</v>
      </c>
      <c r="FV150" s="22">
        <v>69.070442</v>
      </c>
      <c r="FW150" s="22">
        <v>43.055636</v>
      </c>
      <c r="FX150" s="22">
        <v>21.017903</v>
      </c>
      <c r="FY150" s="22">
        <v>59.302778000000004</v>
      </c>
      <c r="FZ150" s="22">
        <v>267.59096</v>
      </c>
      <c r="GA150" s="22">
        <v>138.71847</v>
      </c>
      <c r="GB150" s="22">
        <v>111.33059</v>
      </c>
      <c r="GC150" s="22">
        <v>119.05535</v>
      </c>
      <c r="GD150" s="22">
        <v>22.248462</v>
      </c>
      <c r="GE150" s="22">
        <v>60.692652000000002</v>
      </c>
      <c r="GF150" s="22">
        <v>38.273825000000002</v>
      </c>
      <c r="GG150" s="22">
        <v>19.243003999999999</v>
      </c>
      <c r="GH150" s="22">
        <v>52.451034</v>
      </c>
      <c r="GI150" s="22">
        <v>232.88793999999999</v>
      </c>
      <c r="GJ150" s="22">
        <v>121.10486</v>
      </c>
      <c r="GK150" s="22">
        <v>97.349449000000007</v>
      </c>
      <c r="GL150" s="22">
        <v>41.130243</v>
      </c>
      <c r="GM150" s="22">
        <v>10.734947999999999</v>
      </c>
      <c r="GN150" s="22">
        <v>22.223409</v>
      </c>
      <c r="GO150" s="22">
        <v>15.916229</v>
      </c>
      <c r="GP150" s="22">
        <v>10.307456</v>
      </c>
      <c r="GQ150" s="22">
        <v>21.044194000000001</v>
      </c>
      <c r="GR150" s="22">
        <v>77.897164000000004</v>
      </c>
      <c r="GS150" s="22">
        <v>41.755735999999999</v>
      </c>
      <c r="GT150" s="22">
        <v>34.178308000000001</v>
      </c>
      <c r="GU150" s="22">
        <v>84.770173</v>
      </c>
      <c r="GV150" s="22">
        <v>16.219604</v>
      </c>
      <c r="GW150" s="22">
        <v>43.196196</v>
      </c>
      <c r="GX150" s="22">
        <v>27.630763999999999</v>
      </c>
      <c r="GY150" s="22">
        <v>14.309822</v>
      </c>
      <c r="GZ150" s="22">
        <v>37.956220999999999</v>
      </c>
      <c r="HA150" s="22">
        <v>165.81108</v>
      </c>
      <c r="HB150" s="22">
        <v>86.213842999999997</v>
      </c>
      <c r="HC150" s="22">
        <v>69.380084999999994</v>
      </c>
      <c r="HD150" s="22">
        <v>68.854634000000004</v>
      </c>
      <c r="HE150" s="22">
        <v>14.055134000000001</v>
      </c>
      <c r="HF150" s="22">
        <v>35.476996</v>
      </c>
      <c r="HG150" s="22">
        <v>23.214079999999999</v>
      </c>
      <c r="HH150" s="22">
        <v>12.65549</v>
      </c>
      <c r="HI150" s="22">
        <v>31.634813999999999</v>
      </c>
      <c r="HJ150" s="22">
        <v>133.89144999999999</v>
      </c>
      <c r="HK150" s="22">
        <v>70.004275000000007</v>
      </c>
      <c r="HL150" s="22">
        <v>56.509566</v>
      </c>
      <c r="HM150" s="22" t="s">
        <v>68</v>
      </c>
      <c r="HN150" s="22" t="s">
        <v>64</v>
      </c>
      <c r="HO150" s="22">
        <v>66.006326000000001</v>
      </c>
      <c r="HP150" s="22">
        <v>17.485645999999999</v>
      </c>
      <c r="HQ150" s="22">
        <v>34.823630000000001</v>
      </c>
      <c r="HR150" s="22">
        <v>25.940778999999999</v>
      </c>
      <c r="HS150" s="22">
        <v>15.539766999999999</v>
      </c>
      <c r="HT150" s="22">
        <v>32.826909999999998</v>
      </c>
      <c r="HU150" s="22">
        <v>124.46353999999999</v>
      </c>
      <c r="HV150" s="22">
        <v>66.272487999999996</v>
      </c>
      <c r="HW150" s="22">
        <v>54.845754999999997</v>
      </c>
      <c r="HX150" s="22">
        <v>143.84560999999999</v>
      </c>
      <c r="HY150" s="22">
        <v>27.130323000000001</v>
      </c>
      <c r="HZ150" s="22">
        <v>72.082700000000003</v>
      </c>
      <c r="IA150" s="22">
        <v>46.732244000000001</v>
      </c>
      <c r="IB150" s="22">
        <v>22.443603</v>
      </c>
      <c r="IC150" s="22">
        <v>62.812869999999997</v>
      </c>
      <c r="ID150" s="22">
        <v>281.41152</v>
      </c>
      <c r="IE150" s="22">
        <v>145.52267000000001</v>
      </c>
      <c r="IF150" s="22">
        <v>117.60962000000001</v>
      </c>
      <c r="IG150" s="22">
        <v>116.11633999999999</v>
      </c>
      <c r="IH150" s="22">
        <v>23.455269000000001</v>
      </c>
      <c r="II150" s="22">
        <v>58.746803</v>
      </c>
      <c r="IJ150" s="22">
        <v>39.107340999999998</v>
      </c>
      <c r="IK150" s="22">
        <v>19.735177</v>
      </c>
      <c r="IL150" s="22">
        <v>51.932946000000001</v>
      </c>
      <c r="IM150" s="22">
        <v>225.70354</v>
      </c>
      <c r="IN150" s="22">
        <v>117.32114</v>
      </c>
      <c r="IO150" s="22">
        <v>95.212727999999998</v>
      </c>
      <c r="IP150" s="22">
        <v>44.937055999999998</v>
      </c>
      <c r="IQ150" s="22">
        <v>12.697737999999999</v>
      </c>
      <c r="IR150" s="22">
        <v>23.511139</v>
      </c>
      <c r="IS150" s="22">
        <v>18.476089000000002</v>
      </c>
      <c r="IT150" s="22">
        <v>11.406105</v>
      </c>
      <c r="IU150" s="22">
        <v>23.156867999999999</v>
      </c>
      <c r="IV150" s="22">
        <v>84.442971</v>
      </c>
      <c r="IW150" s="22">
        <v>44.888185</v>
      </c>
      <c r="IX150" s="22">
        <v>37.414886000000003</v>
      </c>
      <c r="IY150" s="22">
        <v>118.95945</v>
      </c>
      <c r="IZ150" s="22">
        <v>21.848822999999999</v>
      </c>
      <c r="JA150" s="22">
        <v>58.937344000000003</v>
      </c>
      <c r="JB150" s="22">
        <v>38.229289000000001</v>
      </c>
      <c r="JC150" s="22">
        <v>17.949905999999999</v>
      </c>
      <c r="JD150" s="22">
        <v>51.655532000000001</v>
      </c>
      <c r="JE150" s="22">
        <v>233.71284</v>
      </c>
      <c r="JF150" s="22">
        <v>120.25479</v>
      </c>
      <c r="JG150" s="22">
        <v>97.097634999999997</v>
      </c>
      <c r="JH150" s="22">
        <v>92.797621000000007</v>
      </c>
      <c r="JI150" s="22">
        <v>18.399383</v>
      </c>
      <c r="JJ150" s="22">
        <v>46.360396999999999</v>
      </c>
      <c r="JK150" s="22">
        <v>31.051601999999999</v>
      </c>
      <c r="JL150" s="22">
        <v>15.413183</v>
      </c>
      <c r="JM150" s="22">
        <v>41.405230000000003</v>
      </c>
      <c r="JN150" s="22">
        <v>181.13829000000001</v>
      </c>
      <c r="JO150" s="22">
        <v>93.645258999999996</v>
      </c>
      <c r="JP150" s="22">
        <v>75.969778000000005</v>
      </c>
      <c r="JQ150" s="22">
        <v>61.896785999999999</v>
      </c>
      <c r="JR150" s="22">
        <v>15.401573000000001</v>
      </c>
      <c r="JS150" s="22">
        <v>33.409522000000003</v>
      </c>
      <c r="JT150" s="22">
        <v>23.215675999999998</v>
      </c>
      <c r="JU150" s="22">
        <v>14.362671000000001</v>
      </c>
      <c r="JV150" s="22">
        <v>30.555185999999999</v>
      </c>
      <c r="JW150" s="22">
        <v>117.3734</v>
      </c>
      <c r="JX150" s="22">
        <v>62.867024999999998</v>
      </c>
      <c r="JY150" s="22">
        <v>51.354716000000003</v>
      </c>
      <c r="JZ150" s="22">
        <v>117.78462</v>
      </c>
      <c r="KA150" s="22">
        <v>22.302105000000001</v>
      </c>
      <c r="KB150" s="22">
        <v>60.210358999999997</v>
      </c>
      <c r="KC150" s="22">
        <v>38.110799999999998</v>
      </c>
      <c r="KD150" s="22">
        <v>19.346625</v>
      </c>
      <c r="KE150" s="22">
        <v>52.105671999999998</v>
      </c>
      <c r="KF150" s="22">
        <v>230.07750999999999</v>
      </c>
      <c r="KG150" s="22">
        <v>119.80578</v>
      </c>
      <c r="KH150" s="22">
        <v>96.411192</v>
      </c>
      <c r="KI150" s="22">
        <v>98.177550999999994</v>
      </c>
      <c r="KJ150" s="22">
        <v>19.726058999999999</v>
      </c>
      <c r="KK150" s="22">
        <v>50.741712999999997</v>
      </c>
      <c r="KL150" s="22">
        <v>32.748660999999998</v>
      </c>
      <c r="KM150" s="22">
        <v>17.413869999999999</v>
      </c>
      <c r="KN150" s="22">
        <v>44.399526000000002</v>
      </c>
      <c r="KO150" s="22">
        <v>190.67180999999999</v>
      </c>
      <c r="KP150" s="22">
        <v>99.834151000000006</v>
      </c>
      <c r="KQ150" s="22">
        <v>80.576632000000004</v>
      </c>
      <c r="KR150" s="22">
        <v>41.130243</v>
      </c>
      <c r="KS150" s="22">
        <v>10.734947999999999</v>
      </c>
      <c r="KT150" s="22">
        <v>22.223409</v>
      </c>
      <c r="KU150" s="22">
        <v>15.916229</v>
      </c>
      <c r="KV150" s="22">
        <v>10.307456</v>
      </c>
      <c r="KW150" s="22">
        <v>21.044194000000001</v>
      </c>
      <c r="KX150" s="22">
        <v>77.897164000000004</v>
      </c>
      <c r="KY150" s="22">
        <v>41.755735999999999</v>
      </c>
      <c r="KZ150" s="22">
        <v>34.178308000000001</v>
      </c>
      <c r="LA150" s="22">
        <v>95.069598999999997</v>
      </c>
      <c r="LB150" s="22">
        <v>17.425001999999999</v>
      </c>
      <c r="LC150" s="22">
        <v>48.103605999999999</v>
      </c>
      <c r="LD150" s="22">
        <v>30.318301000000002</v>
      </c>
      <c r="LE150" s="22">
        <v>15.152592</v>
      </c>
      <c r="LF150" s="22">
        <v>41.870305999999999</v>
      </c>
      <c r="LG150" s="22">
        <v>186.64433</v>
      </c>
      <c r="LH150" s="22">
        <v>96.708601999999999</v>
      </c>
      <c r="LI150" s="22">
        <v>77.669477000000001</v>
      </c>
      <c r="LJ150" s="22">
        <v>75.848678000000007</v>
      </c>
      <c r="LK150" s="22">
        <v>14.873212000000001</v>
      </c>
      <c r="LL150" s="22">
        <v>38.809238000000001</v>
      </c>
      <c r="LM150" s="22">
        <v>25.038703000000002</v>
      </c>
      <c r="LN150" s="22">
        <v>13.227263000000001</v>
      </c>
      <c r="LO150" s="22">
        <v>34.292366000000001</v>
      </c>
      <c r="LP150" s="22">
        <v>148.03918999999999</v>
      </c>
      <c r="LQ150" s="22">
        <v>77.130976000000004</v>
      </c>
      <c r="LR150" s="22">
        <v>62.141863999999998</v>
      </c>
      <c r="LS150" s="22" t="s">
        <v>68</v>
      </c>
      <c r="LT150" s="22" t="s">
        <v>64</v>
      </c>
      <c r="LU150" s="22">
        <v>133.45245</v>
      </c>
      <c r="LV150" s="22">
        <v>163.00274999999999</v>
      </c>
      <c r="LW150" s="22">
        <v>29.450206000000001</v>
      </c>
      <c r="LX150" s="22">
        <v>83.705862999999994</v>
      </c>
      <c r="LY150" s="22">
        <v>51.258721000000001</v>
      </c>
      <c r="LZ150" s="22">
        <v>24.213339999999999</v>
      </c>
      <c r="MA150" s="22">
        <v>69.405428999999998</v>
      </c>
      <c r="MB150" s="22">
        <v>318.04270000000002</v>
      </c>
      <c r="MC150" s="22">
        <v>165.91953000000001</v>
      </c>
      <c r="MD150" s="22" t="s">
        <v>68</v>
      </c>
      <c r="ME150" s="22" t="s">
        <v>64</v>
      </c>
      <c r="MF150" s="22">
        <v>392.48865000000001</v>
      </c>
      <c r="MG150" s="22">
        <v>87.080437000000003</v>
      </c>
      <c r="MH150" s="22">
        <v>210.25252</v>
      </c>
      <c r="MI150" s="22">
        <v>137.15232</v>
      </c>
      <c r="MJ150" s="22">
        <v>75.925245000000004</v>
      </c>
      <c r="MK150" s="22">
        <v>179.68505999999999</v>
      </c>
      <c r="ML150" s="22">
        <v>748.28354999999999</v>
      </c>
      <c r="MM150" s="22">
        <v>399.01288</v>
      </c>
      <c r="MN150" s="22">
        <v>324.21030999999999</v>
      </c>
      <c r="MO150" s="22">
        <v>398.49488000000002</v>
      </c>
      <c r="MP150" s="22">
        <v>93.032799999999995</v>
      </c>
      <c r="MQ150" s="22">
        <v>216.22654</v>
      </c>
      <c r="MR150" s="22">
        <v>143.11354</v>
      </c>
      <c r="MS150" s="22">
        <v>81.875704999999996</v>
      </c>
      <c r="MT150" s="22">
        <v>185.65386000000001</v>
      </c>
      <c r="MU150" s="22">
        <v>754.35267999999996</v>
      </c>
      <c r="MV150" s="22">
        <v>405.02026999999998</v>
      </c>
      <c r="MW150" s="22">
        <v>330.20573000000002</v>
      </c>
      <c r="MX150" s="22" t="s">
        <v>68</v>
      </c>
      <c r="MY150" s="22" t="s">
        <v>64</v>
      </c>
      <c r="MZ150" s="22">
        <v>0.48378107999999997</v>
      </c>
      <c r="NA150" s="22">
        <v>0.4222919</v>
      </c>
      <c r="NB150" s="22">
        <v>0.20719399999999999</v>
      </c>
      <c r="NC150" s="22">
        <v>0.31956604999999999</v>
      </c>
      <c r="ND150" s="22">
        <v>0.25234394999999998</v>
      </c>
      <c r="NE150" s="22">
        <v>0.19634291000000001</v>
      </c>
      <c r="NF150" s="22">
        <v>0.28990272</v>
      </c>
      <c r="NG150" s="22">
        <v>0.80470649999999999</v>
      </c>
      <c r="NH150" s="22">
        <v>0.48977050999999999</v>
      </c>
      <c r="NI150" s="22">
        <v>0.39766980000000002</v>
      </c>
      <c r="NJ150" s="22">
        <v>0.33627900999999999</v>
      </c>
      <c r="NK150" s="22">
        <v>0.12152526</v>
      </c>
      <c r="NL150" s="22">
        <v>0.23371750999999999</v>
      </c>
      <c r="NM150" s="22">
        <v>0.16660296999999999</v>
      </c>
      <c r="NN150" s="22">
        <v>0.11069153</v>
      </c>
      <c r="NO150" s="22">
        <v>0.20410164</v>
      </c>
      <c r="NP150" s="22">
        <v>0.71808172999999997</v>
      </c>
      <c r="NQ150" s="22">
        <v>0.40364963999999998</v>
      </c>
      <c r="NR150" s="22">
        <v>0.26202618</v>
      </c>
      <c r="NS150" s="22">
        <v>0.17627928000000001</v>
      </c>
      <c r="NT150" s="22" t="s">
        <v>68</v>
      </c>
      <c r="NU150" s="22" t="s">
        <v>64</v>
      </c>
      <c r="NV150" s="22">
        <v>2.3066261E-3</v>
      </c>
      <c r="NW150" s="22">
        <v>1.7455725000000001E-3</v>
      </c>
      <c r="NX150" s="22">
        <v>1.3608028E-3</v>
      </c>
      <c r="NY150" s="22">
        <v>1.4844998000000001E-3</v>
      </c>
      <c r="NZ150" s="22">
        <v>9.6056346999999996E-4</v>
      </c>
      <c r="OA150" s="22">
        <v>1.3608028E-3</v>
      </c>
      <c r="OB150" s="22">
        <v>1.4844998000000001E-3</v>
      </c>
      <c r="OC150" s="22">
        <v>9.6056346999999996E-4</v>
      </c>
      <c r="OD150" s="22">
        <v>2.4257104999999999E-3</v>
      </c>
      <c r="OE150" s="22">
        <v>2.4257104999999999E-3</v>
      </c>
      <c r="OF150" s="22">
        <v>2.5657511000000001E-2</v>
      </c>
      <c r="OG150" s="22">
        <v>3.5384260000000001E-2</v>
      </c>
      <c r="OH150" s="22">
        <v>3.5289965E-2</v>
      </c>
      <c r="OI150" s="22">
        <v>0.25956431000000002</v>
      </c>
      <c r="OJ150" s="22" t="s">
        <v>68</v>
      </c>
      <c r="OK150" s="22" t="s">
        <v>64</v>
      </c>
      <c r="OL150" s="22">
        <v>1.8383335999999999</v>
      </c>
      <c r="OM150" s="22">
        <v>3.4666521000000001</v>
      </c>
      <c r="ON150" s="22">
        <v>1.3341434000000001</v>
      </c>
      <c r="OO150" s="22">
        <v>3.5347989000000002</v>
      </c>
      <c r="OP150" s="22">
        <v>3.5347989000000002</v>
      </c>
      <c r="OQ150" s="22">
        <v>3.5347989000000002</v>
      </c>
      <c r="OR150" s="22">
        <v>1.3341434000000001</v>
      </c>
      <c r="OS150" s="22">
        <v>1.3341434000000001</v>
      </c>
      <c r="OT150" s="22">
        <v>1.8383335999999999</v>
      </c>
      <c r="OU150" s="22">
        <v>1.778815</v>
      </c>
      <c r="OV150" s="22">
        <v>2.6851416000000001</v>
      </c>
      <c r="OW150" s="22">
        <v>1.7415719000000001</v>
      </c>
      <c r="OX150" s="22">
        <v>2.6851416000000001</v>
      </c>
      <c r="OY150" s="22">
        <v>3.2307255000000001</v>
      </c>
      <c r="OZ150" s="22">
        <v>3.2307255000000001</v>
      </c>
      <c r="PA150" s="22">
        <v>1.7415719000000001</v>
      </c>
      <c r="PB150" s="22">
        <v>1.7415719000000001</v>
      </c>
      <c r="PC150" s="22">
        <v>1.778815</v>
      </c>
    </row>
    <row r="164" spans="1:222" s="21" customFormat="1">
      <c r="A164" s="21" t="s">
        <v>179</v>
      </c>
      <c r="DG164" s="21" t="s">
        <v>208</v>
      </c>
      <c r="HM164" s="21" t="s">
        <v>207</v>
      </c>
    </row>
    <row r="165" spans="1:222">
      <c r="A165" s="22" t="s">
        <v>4</v>
      </c>
      <c r="B165" s="22" t="s">
        <v>5</v>
      </c>
      <c r="DG165" s="22" t="s">
        <v>4</v>
      </c>
      <c r="DH165" s="22" t="s">
        <v>5</v>
      </c>
      <c r="HM165" s="22" t="s">
        <v>4</v>
      </c>
      <c r="HN165" s="22" t="s">
        <v>5</v>
      </c>
    </row>
    <row r="166" spans="1:222">
      <c r="A166" s="22" t="s">
        <v>6</v>
      </c>
      <c r="B166" s="22" t="s">
        <v>7</v>
      </c>
      <c r="DG166" s="22" t="s">
        <v>6</v>
      </c>
      <c r="DH166" s="22" t="s">
        <v>7</v>
      </c>
      <c r="HM166" s="22" t="s">
        <v>6</v>
      </c>
      <c r="HN166" s="22" t="s">
        <v>7</v>
      </c>
    </row>
    <row r="167" spans="1:222" hidden="1" outlineLevel="1">
      <c r="A167" s="22" t="s">
        <v>8</v>
      </c>
      <c r="B167" s="22" t="s">
        <v>230</v>
      </c>
      <c r="DG167" s="22" t="s">
        <v>8</v>
      </c>
      <c r="DH167" s="22" t="s">
        <v>438</v>
      </c>
      <c r="HM167" s="22" t="s">
        <v>8</v>
      </c>
      <c r="HN167" s="22" t="s">
        <v>641</v>
      </c>
    </row>
    <row r="168" spans="1:222" hidden="1" outlineLevel="1">
      <c r="A168" s="22" t="s">
        <v>9</v>
      </c>
      <c r="B168" s="22" t="s">
        <v>231</v>
      </c>
      <c r="DG168" s="22" t="s">
        <v>9</v>
      </c>
      <c r="DH168" s="22" t="s">
        <v>439</v>
      </c>
      <c r="HM168" s="22" t="s">
        <v>9</v>
      </c>
      <c r="HN168" s="22" t="s">
        <v>642</v>
      </c>
    </row>
    <row r="169" spans="1:222" hidden="1" outlineLevel="1">
      <c r="A169" s="22" t="s">
        <v>10</v>
      </c>
      <c r="B169" s="22" t="s">
        <v>232</v>
      </c>
      <c r="DG169" s="22" t="s">
        <v>10</v>
      </c>
      <c r="DH169" s="22" t="s">
        <v>440</v>
      </c>
      <c r="HM169" s="22" t="s">
        <v>10</v>
      </c>
      <c r="HN169" s="22" t="s">
        <v>643</v>
      </c>
    </row>
    <row r="170" spans="1:222" hidden="1" outlineLevel="1">
      <c r="A170" s="22" t="s">
        <v>11</v>
      </c>
      <c r="B170" s="22" t="s">
        <v>233</v>
      </c>
      <c r="DG170" s="22" t="s">
        <v>11</v>
      </c>
      <c r="DH170" s="22" t="s">
        <v>441</v>
      </c>
      <c r="HM170" s="22" t="s">
        <v>11</v>
      </c>
      <c r="HN170" s="22" t="s">
        <v>644</v>
      </c>
    </row>
    <row r="171" spans="1:222" hidden="1" outlineLevel="1">
      <c r="A171" s="22" t="s">
        <v>12</v>
      </c>
      <c r="B171" s="22" t="s">
        <v>234</v>
      </c>
      <c r="DG171" s="22" t="s">
        <v>12</v>
      </c>
      <c r="DH171" s="22" t="s">
        <v>442</v>
      </c>
      <c r="HM171" s="22" t="s">
        <v>12</v>
      </c>
      <c r="HN171" s="22" t="s">
        <v>645</v>
      </c>
    </row>
    <row r="172" spans="1:222" hidden="1" outlineLevel="1">
      <c r="A172" s="22" t="s">
        <v>13</v>
      </c>
      <c r="B172" s="22" t="s">
        <v>235</v>
      </c>
      <c r="DG172" s="22" t="s">
        <v>13</v>
      </c>
      <c r="DH172" s="22" t="s">
        <v>443</v>
      </c>
      <c r="HM172" s="22" t="s">
        <v>13</v>
      </c>
      <c r="HN172" s="22" t="s">
        <v>646</v>
      </c>
    </row>
    <row r="173" spans="1:222" hidden="1" outlineLevel="1">
      <c r="A173" s="22" t="s">
        <v>14</v>
      </c>
      <c r="B173" s="22" t="s">
        <v>236</v>
      </c>
      <c r="DG173" s="22" t="s">
        <v>14</v>
      </c>
      <c r="DH173" s="22" t="s">
        <v>444</v>
      </c>
      <c r="HM173" s="22" t="s">
        <v>14</v>
      </c>
      <c r="HN173" s="22" t="s">
        <v>647</v>
      </c>
    </row>
    <row r="174" spans="1:222" hidden="1" outlineLevel="1">
      <c r="A174" s="22" t="s">
        <v>15</v>
      </c>
      <c r="B174" s="22" t="s">
        <v>237</v>
      </c>
      <c r="DG174" s="22" t="s">
        <v>15</v>
      </c>
      <c r="DH174" s="22" t="s">
        <v>445</v>
      </c>
      <c r="HM174" s="22" t="s">
        <v>15</v>
      </c>
      <c r="HN174" s="22" t="s">
        <v>648</v>
      </c>
    </row>
    <row r="175" spans="1:222" hidden="1" outlineLevel="1">
      <c r="A175" s="22" t="s">
        <v>16</v>
      </c>
      <c r="B175" s="22" t="s">
        <v>238</v>
      </c>
      <c r="DG175" s="22" t="s">
        <v>16</v>
      </c>
      <c r="DH175" s="22" t="s">
        <v>446</v>
      </c>
      <c r="HM175" s="22" t="s">
        <v>16</v>
      </c>
      <c r="HN175" s="22" t="s">
        <v>649</v>
      </c>
    </row>
    <row r="176" spans="1:222" hidden="1" outlineLevel="1">
      <c r="A176" s="22" t="s">
        <v>17</v>
      </c>
      <c r="B176" s="22" t="s">
        <v>239</v>
      </c>
      <c r="DG176" s="22" t="s">
        <v>17</v>
      </c>
      <c r="DH176" s="22" t="s">
        <v>447</v>
      </c>
      <c r="HM176" s="22" t="s">
        <v>17</v>
      </c>
      <c r="HN176" s="22" t="s">
        <v>650</v>
      </c>
    </row>
    <row r="177" spans="1:222" hidden="1" outlineLevel="1">
      <c r="A177" s="22" t="s">
        <v>18</v>
      </c>
      <c r="B177" s="22" t="s">
        <v>240</v>
      </c>
      <c r="DG177" s="22" t="s">
        <v>18</v>
      </c>
      <c r="DH177" s="22" t="s">
        <v>448</v>
      </c>
      <c r="HM177" s="22" t="s">
        <v>18</v>
      </c>
      <c r="HN177" s="22" t="s">
        <v>651</v>
      </c>
    </row>
    <row r="178" spans="1:222" hidden="1" outlineLevel="1">
      <c r="A178" s="22" t="s">
        <v>19</v>
      </c>
      <c r="B178" s="22" t="s">
        <v>241</v>
      </c>
      <c r="DG178" s="22" t="s">
        <v>19</v>
      </c>
      <c r="DH178" s="22" t="s">
        <v>449</v>
      </c>
      <c r="HM178" s="22" t="s">
        <v>19</v>
      </c>
      <c r="HN178" s="22" t="s">
        <v>652</v>
      </c>
    </row>
    <row r="179" spans="1:222" hidden="1" outlineLevel="1">
      <c r="A179" s="22" t="s">
        <v>20</v>
      </c>
      <c r="B179" s="22" t="s">
        <v>242</v>
      </c>
      <c r="DG179" s="22" t="s">
        <v>20</v>
      </c>
      <c r="DH179" s="22" t="s">
        <v>450</v>
      </c>
      <c r="HM179" s="22" t="s">
        <v>20</v>
      </c>
      <c r="HN179" s="22" t="s">
        <v>653</v>
      </c>
    </row>
    <row r="180" spans="1:222" hidden="1" outlineLevel="1">
      <c r="A180" s="22" t="s">
        <v>21</v>
      </c>
      <c r="B180" s="22" t="s">
        <v>243</v>
      </c>
      <c r="DG180" s="22" t="s">
        <v>21</v>
      </c>
      <c r="DH180" s="22" t="s">
        <v>451</v>
      </c>
      <c r="HM180" s="22" t="s">
        <v>21</v>
      </c>
      <c r="HN180" s="22" t="s">
        <v>654</v>
      </c>
    </row>
    <row r="181" spans="1:222" hidden="1" outlineLevel="1">
      <c r="A181" s="22" t="s">
        <v>22</v>
      </c>
      <c r="B181" s="22" t="s">
        <v>244</v>
      </c>
      <c r="DG181" s="22" t="s">
        <v>22</v>
      </c>
      <c r="DH181" s="22" t="s">
        <v>452</v>
      </c>
      <c r="HM181" s="22" t="s">
        <v>22</v>
      </c>
      <c r="HN181" s="22" t="s">
        <v>655</v>
      </c>
    </row>
    <row r="182" spans="1:222" hidden="1" outlineLevel="1">
      <c r="A182" s="22" t="s">
        <v>23</v>
      </c>
      <c r="B182" s="22" t="s">
        <v>245</v>
      </c>
      <c r="DG182" s="22" t="s">
        <v>23</v>
      </c>
      <c r="DH182" s="22" t="s">
        <v>453</v>
      </c>
      <c r="HM182" s="22" t="s">
        <v>23</v>
      </c>
      <c r="HN182" s="22" t="s">
        <v>656</v>
      </c>
    </row>
    <row r="183" spans="1:222" hidden="1" outlineLevel="1">
      <c r="A183" s="22" t="s">
        <v>24</v>
      </c>
      <c r="B183" s="22" t="s">
        <v>246</v>
      </c>
      <c r="DG183" s="22" t="s">
        <v>24</v>
      </c>
      <c r="DH183" s="22" t="s">
        <v>454</v>
      </c>
      <c r="HM183" s="22" t="s">
        <v>24</v>
      </c>
      <c r="HN183" s="22" t="s">
        <v>657</v>
      </c>
    </row>
    <row r="184" spans="1:222" hidden="1" outlineLevel="1">
      <c r="A184" s="22" t="s">
        <v>73</v>
      </c>
      <c r="B184" s="22" t="s">
        <v>247</v>
      </c>
      <c r="DG184" s="22" t="s">
        <v>73</v>
      </c>
      <c r="DH184" s="22" t="s">
        <v>455</v>
      </c>
      <c r="HM184" s="22" t="s">
        <v>73</v>
      </c>
      <c r="HN184" s="22" t="s">
        <v>658</v>
      </c>
    </row>
    <row r="185" spans="1:222" hidden="1" outlineLevel="1">
      <c r="A185" s="22" t="s">
        <v>74</v>
      </c>
      <c r="B185" s="22" t="s">
        <v>248</v>
      </c>
      <c r="DG185" s="22" t="s">
        <v>74</v>
      </c>
      <c r="DH185" s="22" t="s">
        <v>456</v>
      </c>
      <c r="HM185" s="22" t="s">
        <v>74</v>
      </c>
      <c r="HN185" s="22" t="s">
        <v>659</v>
      </c>
    </row>
    <row r="186" spans="1:222" hidden="1" outlineLevel="1">
      <c r="A186" s="22" t="s">
        <v>88</v>
      </c>
      <c r="B186" s="22" t="s">
        <v>249</v>
      </c>
      <c r="DG186" s="22" t="s">
        <v>88</v>
      </c>
      <c r="DH186" s="22" t="s">
        <v>457</v>
      </c>
      <c r="HM186" s="22" t="s">
        <v>88</v>
      </c>
      <c r="HN186" s="22" t="s">
        <v>660</v>
      </c>
    </row>
    <row r="187" spans="1:222" hidden="1" outlineLevel="1">
      <c r="A187" s="22" t="s">
        <v>99</v>
      </c>
      <c r="B187" s="22" t="s">
        <v>250</v>
      </c>
      <c r="DG187" s="22" t="s">
        <v>99</v>
      </c>
      <c r="DH187" s="22" t="s">
        <v>458</v>
      </c>
      <c r="HM187" s="22" t="s">
        <v>99</v>
      </c>
      <c r="HN187" s="22" t="s">
        <v>661</v>
      </c>
    </row>
    <row r="188" spans="1:222" hidden="1" outlineLevel="1">
      <c r="A188" s="22" t="s">
        <v>100</v>
      </c>
      <c r="B188" s="22" t="s">
        <v>251</v>
      </c>
      <c r="DG188" s="22" t="s">
        <v>100</v>
      </c>
      <c r="DH188" s="22" t="s">
        <v>459</v>
      </c>
      <c r="HM188" s="22" t="s">
        <v>100</v>
      </c>
      <c r="HN188" s="22" t="s">
        <v>662</v>
      </c>
    </row>
    <row r="189" spans="1:222" hidden="1" outlineLevel="1">
      <c r="A189" s="22" t="s">
        <v>101</v>
      </c>
      <c r="B189" s="22" t="s">
        <v>252</v>
      </c>
      <c r="DG189" s="22" t="s">
        <v>101</v>
      </c>
      <c r="DH189" s="22" t="s">
        <v>460</v>
      </c>
      <c r="HM189" s="22" t="s">
        <v>101</v>
      </c>
      <c r="HN189" s="22" t="s">
        <v>663</v>
      </c>
    </row>
    <row r="190" spans="1:222" hidden="1" outlineLevel="1">
      <c r="A190" s="22" t="s">
        <v>102</v>
      </c>
      <c r="B190" s="22" t="s">
        <v>253</v>
      </c>
      <c r="DG190" s="22" t="s">
        <v>102</v>
      </c>
      <c r="DH190" s="22" t="s">
        <v>461</v>
      </c>
      <c r="HM190" s="22" t="s">
        <v>102</v>
      </c>
      <c r="HN190" s="22" t="s">
        <v>664</v>
      </c>
    </row>
    <row r="191" spans="1:222" hidden="1" outlineLevel="1">
      <c r="A191" s="22" t="s">
        <v>103</v>
      </c>
      <c r="B191" s="22" t="s">
        <v>254</v>
      </c>
      <c r="DG191" s="22" t="s">
        <v>103</v>
      </c>
      <c r="DH191" s="22" t="s">
        <v>462</v>
      </c>
      <c r="HM191" s="22" t="s">
        <v>103</v>
      </c>
      <c r="HN191" s="22" t="s">
        <v>665</v>
      </c>
    </row>
    <row r="192" spans="1:222" hidden="1" outlineLevel="1">
      <c r="A192" s="22" t="s">
        <v>104</v>
      </c>
      <c r="B192" s="22" t="s">
        <v>255</v>
      </c>
      <c r="DG192" s="22" t="s">
        <v>104</v>
      </c>
      <c r="DH192" s="22" t="s">
        <v>463</v>
      </c>
      <c r="HM192" s="22" t="s">
        <v>104</v>
      </c>
      <c r="HN192" s="22" t="s">
        <v>666</v>
      </c>
    </row>
    <row r="193" spans="1:222" hidden="1" outlineLevel="1">
      <c r="A193" s="22" t="s">
        <v>105</v>
      </c>
      <c r="B193" s="22" t="s">
        <v>256</v>
      </c>
      <c r="DG193" s="22" t="s">
        <v>105</v>
      </c>
      <c r="DH193" s="22" t="s">
        <v>464</v>
      </c>
      <c r="HM193" s="22" t="s">
        <v>105</v>
      </c>
      <c r="HN193" s="22" t="s">
        <v>667</v>
      </c>
    </row>
    <row r="194" spans="1:222" hidden="1" outlineLevel="1">
      <c r="A194" s="22" t="s">
        <v>106</v>
      </c>
      <c r="B194" s="22" t="s">
        <v>257</v>
      </c>
      <c r="DG194" s="22" t="s">
        <v>106</v>
      </c>
      <c r="DH194" s="22" t="s">
        <v>465</v>
      </c>
      <c r="HM194" s="22" t="s">
        <v>106</v>
      </c>
      <c r="HN194" s="22" t="s">
        <v>668</v>
      </c>
    </row>
    <row r="195" spans="1:222" hidden="1" outlineLevel="1">
      <c r="A195" s="22" t="s">
        <v>107</v>
      </c>
      <c r="B195" s="22" t="s">
        <v>258</v>
      </c>
      <c r="DG195" s="22" t="s">
        <v>107</v>
      </c>
      <c r="DH195" s="22" t="s">
        <v>466</v>
      </c>
      <c r="HM195" s="22" t="s">
        <v>107</v>
      </c>
      <c r="HN195" s="22" t="s">
        <v>669</v>
      </c>
    </row>
    <row r="196" spans="1:222" hidden="1" outlineLevel="1">
      <c r="A196" s="22" t="s">
        <v>108</v>
      </c>
      <c r="B196" s="22" t="s">
        <v>259</v>
      </c>
      <c r="DG196" s="22" t="s">
        <v>108</v>
      </c>
      <c r="DH196" s="22" t="s">
        <v>467</v>
      </c>
      <c r="HM196" s="22" t="s">
        <v>108</v>
      </c>
      <c r="HN196" s="22" t="s">
        <v>670</v>
      </c>
    </row>
    <row r="197" spans="1:222" hidden="1" outlineLevel="1">
      <c r="A197" s="22" t="s">
        <v>109</v>
      </c>
      <c r="B197" s="22" t="s">
        <v>260</v>
      </c>
      <c r="DG197" s="22" t="s">
        <v>109</v>
      </c>
      <c r="DH197" s="22" t="s">
        <v>468</v>
      </c>
      <c r="HM197" s="22" t="s">
        <v>109</v>
      </c>
      <c r="HN197" s="22" t="s">
        <v>671</v>
      </c>
    </row>
    <row r="198" spans="1:222" hidden="1" outlineLevel="1">
      <c r="A198" s="22" t="s">
        <v>110</v>
      </c>
      <c r="B198" s="22" t="s">
        <v>261</v>
      </c>
      <c r="DG198" s="22" t="s">
        <v>110</v>
      </c>
      <c r="DH198" s="22" t="s">
        <v>469</v>
      </c>
      <c r="HM198" s="22" t="s">
        <v>110</v>
      </c>
      <c r="HN198" s="22" t="s">
        <v>672</v>
      </c>
    </row>
    <row r="199" spans="1:222" hidden="1" outlineLevel="1">
      <c r="A199" s="22" t="s">
        <v>111</v>
      </c>
      <c r="B199" s="22" t="s">
        <v>262</v>
      </c>
      <c r="DG199" s="22" t="s">
        <v>111</v>
      </c>
      <c r="DH199" s="22" t="s">
        <v>470</v>
      </c>
      <c r="HM199" s="22" t="s">
        <v>111</v>
      </c>
      <c r="HN199" s="22" t="s">
        <v>673</v>
      </c>
    </row>
    <row r="200" spans="1:222" hidden="1" outlineLevel="1">
      <c r="A200" s="22" t="s">
        <v>112</v>
      </c>
      <c r="B200" s="22" t="s">
        <v>263</v>
      </c>
      <c r="DG200" s="22" t="s">
        <v>112</v>
      </c>
      <c r="DH200" s="22" t="s">
        <v>471</v>
      </c>
      <c r="HM200" s="22" t="s">
        <v>112</v>
      </c>
      <c r="HN200" s="22" t="s">
        <v>674</v>
      </c>
    </row>
    <row r="201" spans="1:222" hidden="1" outlineLevel="1">
      <c r="A201" s="22" t="s">
        <v>113</v>
      </c>
      <c r="B201" s="22" t="s">
        <v>264</v>
      </c>
      <c r="DG201" s="22" t="s">
        <v>113</v>
      </c>
      <c r="DH201" s="22" t="s">
        <v>472</v>
      </c>
      <c r="HM201" s="22" t="s">
        <v>113</v>
      </c>
      <c r="HN201" s="22" t="s">
        <v>675</v>
      </c>
    </row>
    <row r="202" spans="1:222" hidden="1" outlineLevel="1">
      <c r="A202" s="22" t="s">
        <v>114</v>
      </c>
      <c r="B202" s="22" t="s">
        <v>265</v>
      </c>
      <c r="DG202" s="22" t="s">
        <v>114</v>
      </c>
      <c r="DH202" s="22" t="s">
        <v>473</v>
      </c>
      <c r="HM202" s="22" t="s">
        <v>114</v>
      </c>
      <c r="HN202" s="22" t="s">
        <v>676</v>
      </c>
    </row>
    <row r="203" spans="1:222" hidden="1" outlineLevel="1">
      <c r="A203" s="22" t="s">
        <v>115</v>
      </c>
      <c r="B203" s="22" t="s">
        <v>266</v>
      </c>
      <c r="DG203" s="22" t="s">
        <v>115</v>
      </c>
      <c r="DH203" s="22" t="s">
        <v>474</v>
      </c>
      <c r="HM203" s="22" t="s">
        <v>115</v>
      </c>
      <c r="HN203" s="22" t="s">
        <v>677</v>
      </c>
    </row>
    <row r="204" spans="1:222" hidden="1" outlineLevel="1">
      <c r="A204" s="22" t="s">
        <v>116</v>
      </c>
      <c r="B204" s="22" t="s">
        <v>267</v>
      </c>
      <c r="DG204" s="22" t="s">
        <v>116</v>
      </c>
      <c r="DH204" s="22" t="s">
        <v>475</v>
      </c>
      <c r="HM204" s="22" t="s">
        <v>116</v>
      </c>
      <c r="HN204" s="22" t="s">
        <v>678</v>
      </c>
    </row>
    <row r="205" spans="1:222" hidden="1" outlineLevel="1">
      <c r="A205" s="22" t="s">
        <v>117</v>
      </c>
      <c r="B205" s="22" t="s">
        <v>268</v>
      </c>
      <c r="DG205" s="22" t="s">
        <v>117</v>
      </c>
      <c r="DH205" s="22" t="s">
        <v>476</v>
      </c>
      <c r="HM205" s="22" t="s">
        <v>117</v>
      </c>
      <c r="HN205" s="22" t="s">
        <v>679</v>
      </c>
    </row>
    <row r="206" spans="1:222" hidden="1" outlineLevel="1">
      <c r="A206" s="22" t="s">
        <v>118</v>
      </c>
      <c r="B206" s="22" t="s">
        <v>269</v>
      </c>
      <c r="DG206" s="22" t="s">
        <v>118</v>
      </c>
      <c r="DH206" s="22" t="s">
        <v>477</v>
      </c>
      <c r="HM206" s="22" t="s">
        <v>118</v>
      </c>
      <c r="HN206" s="22" t="s">
        <v>680</v>
      </c>
    </row>
    <row r="207" spans="1:222" hidden="1" outlineLevel="1">
      <c r="A207" s="22" t="s">
        <v>119</v>
      </c>
      <c r="B207" s="22" t="s">
        <v>270</v>
      </c>
      <c r="DG207" s="22" t="s">
        <v>119</v>
      </c>
      <c r="DH207" s="22" t="s">
        <v>478</v>
      </c>
      <c r="HM207" s="22" t="s">
        <v>119</v>
      </c>
      <c r="HN207" s="22" t="s">
        <v>681</v>
      </c>
    </row>
    <row r="208" spans="1:222" hidden="1" outlineLevel="1">
      <c r="A208" s="22" t="s">
        <v>120</v>
      </c>
      <c r="B208" s="22" t="s">
        <v>271</v>
      </c>
      <c r="DG208" s="22" t="s">
        <v>120</v>
      </c>
      <c r="DH208" s="22" t="s">
        <v>479</v>
      </c>
      <c r="HM208" s="22" t="s">
        <v>120</v>
      </c>
      <c r="HN208" s="22" t="s">
        <v>682</v>
      </c>
    </row>
    <row r="209" spans="1:222" hidden="1" outlineLevel="1">
      <c r="A209" s="22" t="s">
        <v>121</v>
      </c>
      <c r="B209" s="22" t="s">
        <v>272</v>
      </c>
      <c r="DG209" s="22" t="s">
        <v>121</v>
      </c>
      <c r="DH209" s="22" t="s">
        <v>480</v>
      </c>
      <c r="HM209" s="22" t="s">
        <v>121</v>
      </c>
      <c r="HN209" s="22" t="s">
        <v>683</v>
      </c>
    </row>
    <row r="210" spans="1:222" hidden="1" outlineLevel="1">
      <c r="A210" s="22" t="s">
        <v>122</v>
      </c>
      <c r="B210" s="22" t="s">
        <v>273</v>
      </c>
      <c r="DG210" s="22" t="s">
        <v>122</v>
      </c>
      <c r="DH210" s="22" t="s">
        <v>481</v>
      </c>
      <c r="HM210" s="22" t="s">
        <v>122</v>
      </c>
      <c r="HN210" s="22" t="s">
        <v>684</v>
      </c>
    </row>
    <row r="211" spans="1:222" hidden="1" outlineLevel="1">
      <c r="A211" s="22" t="s">
        <v>123</v>
      </c>
      <c r="B211" s="22" t="s">
        <v>274</v>
      </c>
      <c r="DG211" s="22" t="s">
        <v>123</v>
      </c>
      <c r="DH211" s="22" t="s">
        <v>482</v>
      </c>
      <c r="HM211" s="22" t="s">
        <v>123</v>
      </c>
      <c r="HN211" s="22" t="s">
        <v>685</v>
      </c>
    </row>
    <row r="212" spans="1:222" hidden="1" outlineLevel="1">
      <c r="A212" s="22" t="s">
        <v>124</v>
      </c>
      <c r="B212" s="22" t="s">
        <v>275</v>
      </c>
      <c r="DG212" s="22" t="s">
        <v>124</v>
      </c>
      <c r="DH212" s="22" t="s">
        <v>483</v>
      </c>
      <c r="HM212" s="22" t="s">
        <v>124</v>
      </c>
      <c r="HN212" s="22" t="s">
        <v>686</v>
      </c>
    </row>
    <row r="213" spans="1:222" hidden="1" outlineLevel="1">
      <c r="A213" s="22" t="s">
        <v>125</v>
      </c>
      <c r="B213" s="22" t="s">
        <v>276</v>
      </c>
      <c r="DG213" s="22" t="s">
        <v>125</v>
      </c>
      <c r="DH213" s="22" t="s">
        <v>484</v>
      </c>
      <c r="HM213" s="22" t="s">
        <v>125</v>
      </c>
      <c r="HN213" s="22" t="s">
        <v>687</v>
      </c>
    </row>
    <row r="214" spans="1:222" hidden="1" outlineLevel="1">
      <c r="A214" s="22" t="s">
        <v>126</v>
      </c>
      <c r="B214" s="22" t="s">
        <v>277</v>
      </c>
      <c r="DG214" s="22" t="s">
        <v>126</v>
      </c>
      <c r="DH214" s="22" t="s">
        <v>485</v>
      </c>
      <c r="HM214" s="22" t="s">
        <v>126</v>
      </c>
      <c r="HN214" s="22" t="s">
        <v>688</v>
      </c>
    </row>
    <row r="215" spans="1:222" hidden="1" outlineLevel="1">
      <c r="A215" s="22" t="s">
        <v>127</v>
      </c>
      <c r="B215" s="22" t="s">
        <v>278</v>
      </c>
      <c r="DG215" s="22" t="s">
        <v>127</v>
      </c>
      <c r="DH215" s="22" t="s">
        <v>486</v>
      </c>
      <c r="HM215" s="22" t="s">
        <v>127</v>
      </c>
      <c r="HN215" s="22" t="s">
        <v>689</v>
      </c>
    </row>
    <row r="216" spans="1:222" hidden="1" outlineLevel="1">
      <c r="A216" s="22" t="s">
        <v>128</v>
      </c>
      <c r="B216" s="22" t="s">
        <v>279</v>
      </c>
      <c r="DG216" s="22" t="s">
        <v>128</v>
      </c>
      <c r="DH216" s="22" t="s">
        <v>487</v>
      </c>
      <c r="HM216" s="22" t="s">
        <v>128</v>
      </c>
      <c r="HN216" s="22" t="s">
        <v>690</v>
      </c>
    </row>
    <row r="217" spans="1:222" hidden="1" outlineLevel="1">
      <c r="A217" s="22" t="s">
        <v>129</v>
      </c>
      <c r="B217" s="22" t="s">
        <v>280</v>
      </c>
      <c r="DG217" s="22" t="s">
        <v>129</v>
      </c>
      <c r="DH217" s="22" t="s">
        <v>488</v>
      </c>
      <c r="HM217" s="22" t="s">
        <v>129</v>
      </c>
      <c r="HN217" s="22" t="s">
        <v>691</v>
      </c>
    </row>
    <row r="218" spans="1:222" hidden="1" outlineLevel="1">
      <c r="A218" s="22" t="s">
        <v>130</v>
      </c>
      <c r="B218" s="22" t="s">
        <v>281</v>
      </c>
      <c r="DG218" s="22" t="s">
        <v>130</v>
      </c>
      <c r="DH218" s="22" t="s">
        <v>489</v>
      </c>
      <c r="HM218" s="22" t="s">
        <v>130</v>
      </c>
      <c r="HN218" s="22" t="s">
        <v>692</v>
      </c>
    </row>
    <row r="219" spans="1:222" hidden="1" outlineLevel="1">
      <c r="A219" s="22" t="s">
        <v>131</v>
      </c>
      <c r="B219" s="22" t="s">
        <v>282</v>
      </c>
      <c r="DG219" s="22" t="s">
        <v>131</v>
      </c>
      <c r="DH219" s="22" t="s">
        <v>490</v>
      </c>
      <c r="HM219" s="22" t="s">
        <v>131</v>
      </c>
      <c r="HN219" s="22" t="s">
        <v>693</v>
      </c>
    </row>
    <row r="220" spans="1:222" hidden="1" outlineLevel="1">
      <c r="A220" s="22" t="s">
        <v>132</v>
      </c>
      <c r="B220" s="22" t="s">
        <v>283</v>
      </c>
      <c r="DG220" s="22" t="s">
        <v>132</v>
      </c>
      <c r="DH220" s="22" t="s">
        <v>491</v>
      </c>
      <c r="HM220" s="22" t="s">
        <v>132</v>
      </c>
      <c r="HN220" s="22" t="s">
        <v>694</v>
      </c>
    </row>
    <row r="221" spans="1:222" hidden="1" outlineLevel="1">
      <c r="A221" s="22" t="s">
        <v>133</v>
      </c>
      <c r="B221" s="22" t="s">
        <v>284</v>
      </c>
      <c r="DG221" s="22" t="s">
        <v>133</v>
      </c>
      <c r="DH221" s="22" t="s">
        <v>492</v>
      </c>
      <c r="HM221" s="22" t="s">
        <v>133</v>
      </c>
      <c r="HN221" s="22" t="s">
        <v>695</v>
      </c>
    </row>
    <row r="222" spans="1:222" hidden="1" outlineLevel="1">
      <c r="A222" s="22" t="s">
        <v>134</v>
      </c>
      <c r="B222" s="22" t="s">
        <v>285</v>
      </c>
      <c r="DG222" s="22" t="s">
        <v>134</v>
      </c>
      <c r="DH222" s="22" t="s">
        <v>493</v>
      </c>
      <c r="HM222" s="22" t="s">
        <v>134</v>
      </c>
      <c r="HN222" s="22" t="s">
        <v>696</v>
      </c>
    </row>
    <row r="223" spans="1:222" hidden="1" outlineLevel="1">
      <c r="A223" s="22" t="s">
        <v>135</v>
      </c>
      <c r="B223" s="22" t="s">
        <v>286</v>
      </c>
      <c r="DG223" s="22" t="s">
        <v>135</v>
      </c>
      <c r="DH223" s="22" t="s">
        <v>494</v>
      </c>
      <c r="HM223" s="22" t="s">
        <v>135</v>
      </c>
      <c r="HN223" s="22" t="s">
        <v>697</v>
      </c>
    </row>
    <row r="224" spans="1:222" hidden="1" outlineLevel="1">
      <c r="A224" s="22" t="s">
        <v>136</v>
      </c>
      <c r="B224" s="22" t="s">
        <v>287</v>
      </c>
      <c r="DG224" s="22" t="s">
        <v>136</v>
      </c>
      <c r="DH224" s="22" t="s">
        <v>495</v>
      </c>
      <c r="HM224" s="22" t="s">
        <v>136</v>
      </c>
      <c r="HN224" s="22" t="s">
        <v>698</v>
      </c>
    </row>
    <row r="225" spans="1:222" hidden="1" outlineLevel="1">
      <c r="A225" s="22" t="s">
        <v>137</v>
      </c>
      <c r="B225" s="22" t="s">
        <v>288</v>
      </c>
      <c r="DG225" s="22" t="s">
        <v>137</v>
      </c>
      <c r="DH225" s="22" t="s">
        <v>496</v>
      </c>
      <c r="HM225" s="22" t="s">
        <v>137</v>
      </c>
      <c r="HN225" s="22" t="s">
        <v>699</v>
      </c>
    </row>
    <row r="226" spans="1:222" hidden="1" outlineLevel="1">
      <c r="A226" s="22" t="s">
        <v>138</v>
      </c>
      <c r="B226" s="22" t="s">
        <v>289</v>
      </c>
      <c r="DG226" s="22" t="s">
        <v>138</v>
      </c>
      <c r="DH226" s="22" t="s">
        <v>497</v>
      </c>
      <c r="HM226" s="22" t="s">
        <v>138</v>
      </c>
      <c r="HN226" s="22" t="s">
        <v>700</v>
      </c>
    </row>
    <row r="227" spans="1:222" hidden="1" outlineLevel="1">
      <c r="A227" s="22" t="s">
        <v>139</v>
      </c>
      <c r="B227" s="22" t="s">
        <v>290</v>
      </c>
      <c r="DG227" s="22" t="s">
        <v>139</v>
      </c>
      <c r="DH227" s="22" t="s">
        <v>498</v>
      </c>
      <c r="HM227" s="22" t="s">
        <v>139</v>
      </c>
      <c r="HN227" s="22" t="s">
        <v>701</v>
      </c>
    </row>
    <row r="228" spans="1:222" hidden="1" outlineLevel="1">
      <c r="A228" s="22" t="s">
        <v>140</v>
      </c>
      <c r="B228" s="22" t="s">
        <v>291</v>
      </c>
      <c r="DG228" s="22" t="s">
        <v>140</v>
      </c>
      <c r="DH228" s="22" t="s">
        <v>499</v>
      </c>
      <c r="HM228" s="22" t="s">
        <v>140</v>
      </c>
      <c r="HN228" s="22" t="s">
        <v>702</v>
      </c>
    </row>
    <row r="229" spans="1:222" hidden="1" outlineLevel="1">
      <c r="A229" s="22" t="s">
        <v>141</v>
      </c>
      <c r="B229" s="22" t="s">
        <v>292</v>
      </c>
      <c r="DG229" s="22" t="s">
        <v>141</v>
      </c>
      <c r="DH229" s="22" t="s">
        <v>500</v>
      </c>
      <c r="HM229" s="22" t="s">
        <v>141</v>
      </c>
      <c r="HN229" s="22" t="s">
        <v>703</v>
      </c>
    </row>
    <row r="230" spans="1:222" hidden="1" outlineLevel="1">
      <c r="A230" s="22" t="s">
        <v>142</v>
      </c>
      <c r="B230" s="22" t="s">
        <v>293</v>
      </c>
      <c r="DG230" s="22" t="s">
        <v>142</v>
      </c>
      <c r="DH230" s="22" t="s">
        <v>501</v>
      </c>
      <c r="HM230" s="22" t="s">
        <v>142</v>
      </c>
      <c r="HN230" s="22" t="s">
        <v>704</v>
      </c>
    </row>
    <row r="231" spans="1:222" hidden="1" outlineLevel="1">
      <c r="A231" s="22" t="s">
        <v>143</v>
      </c>
      <c r="B231" s="22" t="s">
        <v>294</v>
      </c>
      <c r="DG231" s="22" t="s">
        <v>143</v>
      </c>
      <c r="DH231" s="22" t="s">
        <v>502</v>
      </c>
      <c r="HM231" s="22" t="s">
        <v>143</v>
      </c>
      <c r="HN231" s="22" t="s">
        <v>705</v>
      </c>
    </row>
    <row r="232" spans="1:222" hidden="1" outlineLevel="1">
      <c r="A232" s="22" t="s">
        <v>144</v>
      </c>
      <c r="B232" s="22" t="s">
        <v>295</v>
      </c>
      <c r="DG232" s="22" t="s">
        <v>144</v>
      </c>
      <c r="DH232" s="22" t="s">
        <v>503</v>
      </c>
      <c r="HM232" s="22" t="s">
        <v>144</v>
      </c>
      <c r="HN232" s="22" t="s">
        <v>706</v>
      </c>
    </row>
    <row r="233" spans="1:222" hidden="1" outlineLevel="1">
      <c r="A233" s="22" t="s">
        <v>145</v>
      </c>
      <c r="B233" s="22" t="s">
        <v>296</v>
      </c>
      <c r="DG233" s="22" t="s">
        <v>145</v>
      </c>
      <c r="DH233" s="22" t="s">
        <v>504</v>
      </c>
      <c r="HM233" s="22" t="s">
        <v>145</v>
      </c>
      <c r="HN233" s="22" t="s">
        <v>707</v>
      </c>
    </row>
    <row r="234" spans="1:222" hidden="1" outlineLevel="1">
      <c r="A234" s="22" t="s">
        <v>146</v>
      </c>
      <c r="B234" s="22" t="s">
        <v>297</v>
      </c>
      <c r="DG234" s="22" t="s">
        <v>146</v>
      </c>
      <c r="DH234" s="22" t="s">
        <v>505</v>
      </c>
      <c r="HM234" s="22" t="s">
        <v>146</v>
      </c>
      <c r="HN234" s="22" t="s">
        <v>708</v>
      </c>
    </row>
    <row r="235" spans="1:222" hidden="1" outlineLevel="1">
      <c r="A235" s="22" t="s">
        <v>147</v>
      </c>
      <c r="B235" s="22" t="s">
        <v>298</v>
      </c>
      <c r="DG235" s="22" t="s">
        <v>147</v>
      </c>
      <c r="DH235" s="22" t="s">
        <v>506</v>
      </c>
      <c r="HM235" s="22" t="s">
        <v>147</v>
      </c>
      <c r="HN235" s="22" t="s">
        <v>709</v>
      </c>
    </row>
    <row r="236" spans="1:222" hidden="1" outlineLevel="1">
      <c r="A236" s="22" t="s">
        <v>148</v>
      </c>
      <c r="B236" s="22" t="s">
        <v>299</v>
      </c>
      <c r="DG236" s="22" t="s">
        <v>148</v>
      </c>
      <c r="DH236" s="22" t="s">
        <v>507</v>
      </c>
      <c r="HM236" s="22" t="s">
        <v>148</v>
      </c>
      <c r="HN236" s="22" t="s">
        <v>710</v>
      </c>
    </row>
    <row r="237" spans="1:222" hidden="1" outlineLevel="1">
      <c r="A237" s="22" t="s">
        <v>149</v>
      </c>
      <c r="B237" s="22" t="s">
        <v>300</v>
      </c>
      <c r="DG237" s="22" t="s">
        <v>149</v>
      </c>
      <c r="DH237" s="22" t="s">
        <v>508</v>
      </c>
      <c r="HM237" s="22" t="s">
        <v>149</v>
      </c>
      <c r="HN237" s="22" t="s">
        <v>711</v>
      </c>
    </row>
    <row r="238" spans="1:222" hidden="1" outlineLevel="1">
      <c r="A238" s="22" t="s">
        <v>150</v>
      </c>
      <c r="B238" s="22" t="s">
        <v>301</v>
      </c>
      <c r="DG238" s="22" t="s">
        <v>150</v>
      </c>
      <c r="DH238" s="22" t="s">
        <v>509</v>
      </c>
      <c r="HM238" s="22" t="s">
        <v>150</v>
      </c>
      <c r="HN238" s="22" t="s">
        <v>712</v>
      </c>
    </row>
    <row r="239" spans="1:222" hidden="1" outlineLevel="1">
      <c r="A239" s="22" t="s">
        <v>151</v>
      </c>
      <c r="B239" s="22" t="s">
        <v>302</v>
      </c>
      <c r="DG239" s="22" t="s">
        <v>151</v>
      </c>
      <c r="DH239" s="22" t="s">
        <v>510</v>
      </c>
      <c r="HM239" s="22" t="s">
        <v>151</v>
      </c>
      <c r="HN239" s="22" t="s">
        <v>713</v>
      </c>
    </row>
    <row r="240" spans="1:222" hidden="1" outlineLevel="1">
      <c r="A240" s="22" t="s">
        <v>152</v>
      </c>
      <c r="B240" s="22" t="s">
        <v>303</v>
      </c>
      <c r="DG240" s="22" t="s">
        <v>152</v>
      </c>
      <c r="DH240" s="22" t="s">
        <v>511</v>
      </c>
      <c r="HM240" s="22" t="s">
        <v>152</v>
      </c>
      <c r="HN240" s="22" t="s">
        <v>714</v>
      </c>
    </row>
    <row r="241" spans="1:401" hidden="1" outlineLevel="1">
      <c r="A241" s="22" t="s">
        <v>153</v>
      </c>
      <c r="B241" s="22" t="s">
        <v>304</v>
      </c>
      <c r="DG241" s="22" t="s">
        <v>153</v>
      </c>
      <c r="DH241" s="22" t="s">
        <v>512</v>
      </c>
      <c r="HM241" s="22" t="s">
        <v>153</v>
      </c>
      <c r="HN241" s="22" t="s">
        <v>715</v>
      </c>
    </row>
    <row r="242" spans="1:401" hidden="1" outlineLevel="1">
      <c r="A242" s="22" t="s">
        <v>154</v>
      </c>
      <c r="B242" s="22" t="s">
        <v>305</v>
      </c>
      <c r="DG242" s="22" t="s">
        <v>154</v>
      </c>
      <c r="DH242" s="22" t="s">
        <v>513</v>
      </c>
      <c r="HM242" s="22" t="s">
        <v>154</v>
      </c>
      <c r="HN242" s="22" t="s">
        <v>716</v>
      </c>
    </row>
    <row r="243" spans="1:401" hidden="1" outlineLevel="1">
      <c r="A243" s="22" t="s">
        <v>155</v>
      </c>
      <c r="B243" s="22" t="s">
        <v>306</v>
      </c>
      <c r="DG243" s="22" t="s">
        <v>155</v>
      </c>
      <c r="DH243" s="22" t="s">
        <v>514</v>
      </c>
      <c r="HM243" s="22" t="s">
        <v>155</v>
      </c>
      <c r="HN243" s="22" t="s">
        <v>717</v>
      </c>
    </row>
    <row r="244" spans="1:401" hidden="1" outlineLevel="1">
      <c r="A244" s="22" t="s">
        <v>156</v>
      </c>
      <c r="B244" s="22" t="s">
        <v>307</v>
      </c>
      <c r="DG244" s="22" t="s">
        <v>156</v>
      </c>
      <c r="DH244" s="22" t="s">
        <v>515</v>
      </c>
      <c r="HM244" s="22" t="s">
        <v>156</v>
      </c>
      <c r="HN244" s="22" t="s">
        <v>718</v>
      </c>
    </row>
    <row r="245" spans="1:401" hidden="1" outlineLevel="1">
      <c r="A245" s="22" t="s">
        <v>157</v>
      </c>
      <c r="B245" s="22" t="s">
        <v>308</v>
      </c>
      <c r="DG245" s="22" t="s">
        <v>157</v>
      </c>
      <c r="DH245" s="22" t="s">
        <v>516</v>
      </c>
      <c r="HM245" s="22" t="s">
        <v>157</v>
      </c>
      <c r="HN245" s="22" t="s">
        <v>719</v>
      </c>
    </row>
    <row r="246" spans="1:401" hidden="1" outlineLevel="1">
      <c r="A246" s="22" t="s">
        <v>158</v>
      </c>
      <c r="B246" s="22" t="s">
        <v>309</v>
      </c>
      <c r="DG246" s="22" t="s">
        <v>158</v>
      </c>
      <c r="DH246" s="22" t="s">
        <v>517</v>
      </c>
      <c r="HM246" s="22" t="s">
        <v>158</v>
      </c>
      <c r="HN246" s="22" t="s">
        <v>720</v>
      </c>
    </row>
    <row r="247" spans="1:401" hidden="1" outlineLevel="1">
      <c r="A247" s="22" t="s">
        <v>159</v>
      </c>
      <c r="B247" s="22" t="s">
        <v>310</v>
      </c>
      <c r="DG247" s="22" t="s">
        <v>159</v>
      </c>
      <c r="DH247" s="22" t="s">
        <v>518</v>
      </c>
      <c r="HM247" s="22" t="s">
        <v>159</v>
      </c>
      <c r="HN247" s="22" t="s">
        <v>721</v>
      </c>
    </row>
    <row r="248" spans="1:401" hidden="1" outlineLevel="1">
      <c r="A248" s="22" t="s">
        <v>160</v>
      </c>
      <c r="B248" s="22" t="s">
        <v>311</v>
      </c>
      <c r="DG248" s="22" t="s">
        <v>160</v>
      </c>
      <c r="DH248" s="22" t="s">
        <v>519</v>
      </c>
      <c r="HM248" s="22" t="s">
        <v>160</v>
      </c>
      <c r="HN248" s="22" t="s">
        <v>722</v>
      </c>
    </row>
    <row r="249" spans="1:401" hidden="1" outlineLevel="1">
      <c r="A249" s="22" t="s">
        <v>161</v>
      </c>
      <c r="B249" s="22" t="s">
        <v>312</v>
      </c>
      <c r="DG249" s="22" t="s">
        <v>161</v>
      </c>
      <c r="DH249" s="22" t="s">
        <v>520</v>
      </c>
      <c r="HM249" s="22" t="s">
        <v>161</v>
      </c>
      <c r="HN249" s="22" t="s">
        <v>723</v>
      </c>
    </row>
    <row r="250" spans="1:401" hidden="1" outlineLevel="1">
      <c r="A250" s="22" t="s">
        <v>162</v>
      </c>
      <c r="B250" s="22" t="s">
        <v>313</v>
      </c>
      <c r="DG250" s="22" t="s">
        <v>162</v>
      </c>
      <c r="DH250" s="22" t="s">
        <v>521</v>
      </c>
      <c r="HM250" s="22" t="s">
        <v>162</v>
      </c>
      <c r="HN250" s="22" t="s">
        <v>724</v>
      </c>
    </row>
    <row r="251" spans="1:401" hidden="1" outlineLevel="1">
      <c r="A251" s="22" t="s">
        <v>163</v>
      </c>
      <c r="B251" s="22" t="s">
        <v>314</v>
      </c>
      <c r="DG251" s="22" t="s">
        <v>163</v>
      </c>
      <c r="DH251" s="22" t="s">
        <v>522</v>
      </c>
      <c r="HM251" s="22" t="s">
        <v>163</v>
      </c>
      <c r="HN251" s="22" t="s">
        <v>725</v>
      </c>
    </row>
    <row r="252" spans="1:401" hidden="1" outlineLevel="1">
      <c r="A252" s="22" t="s">
        <v>164</v>
      </c>
      <c r="B252" s="22" t="s">
        <v>315</v>
      </c>
      <c r="DG252" s="22" t="s">
        <v>164</v>
      </c>
      <c r="DH252" s="22" t="s">
        <v>523</v>
      </c>
      <c r="HM252" s="22" t="s">
        <v>164</v>
      </c>
      <c r="HN252" s="22" t="s">
        <v>726</v>
      </c>
      <c r="MX252" s="21" t="s">
        <v>932</v>
      </c>
    </row>
    <row r="253" spans="1:401" hidden="1" outlineLevel="1">
      <c r="A253" s="22" t="s">
        <v>165</v>
      </c>
      <c r="B253" s="22" t="s">
        <v>316</v>
      </c>
      <c r="DG253" s="22" t="s">
        <v>165</v>
      </c>
      <c r="DH253" s="22" t="s">
        <v>524</v>
      </c>
      <c r="HM253" s="22" t="s">
        <v>165</v>
      </c>
      <c r="HN253" s="22" t="s">
        <v>727</v>
      </c>
      <c r="MX253" s="22" t="s">
        <v>4</v>
      </c>
      <c r="MY253" s="22" t="s">
        <v>5</v>
      </c>
      <c r="OJ253" s="22" t="s">
        <v>4</v>
      </c>
      <c r="OK253" s="22" t="s">
        <v>5</v>
      </c>
    </row>
    <row r="254" spans="1:401" hidden="1" outlineLevel="1">
      <c r="A254" s="22" t="s">
        <v>166</v>
      </c>
      <c r="B254" s="22" t="s">
        <v>317</v>
      </c>
      <c r="DG254" s="22" t="s">
        <v>166</v>
      </c>
      <c r="DH254" s="22" t="s">
        <v>525</v>
      </c>
      <c r="HM254" s="22" t="s">
        <v>166</v>
      </c>
      <c r="HN254" s="22" t="s">
        <v>728</v>
      </c>
      <c r="MD254" s="21" t="s">
        <v>895</v>
      </c>
      <c r="MX254" s="22" t="s">
        <v>6</v>
      </c>
      <c r="MY254" s="22" t="s">
        <v>7</v>
      </c>
      <c r="OJ254" s="22" t="s">
        <v>6</v>
      </c>
      <c r="OK254" s="22" t="s">
        <v>7</v>
      </c>
    </row>
    <row r="255" spans="1:401" hidden="1" outlineLevel="1">
      <c r="A255" s="22" t="s">
        <v>167</v>
      </c>
      <c r="B255" s="22" t="s">
        <v>318</v>
      </c>
      <c r="DG255" s="22" t="s">
        <v>167</v>
      </c>
      <c r="DH255" s="22" t="s">
        <v>526</v>
      </c>
      <c r="HM255" s="22" t="s">
        <v>167</v>
      </c>
      <c r="HN255" s="22" t="s">
        <v>729</v>
      </c>
      <c r="MD255" s="22" t="s">
        <v>4</v>
      </c>
      <c r="ME255" s="22" t="s">
        <v>5</v>
      </c>
      <c r="MX255" s="22" t="s">
        <v>8</v>
      </c>
      <c r="MY255" s="22" t="s">
        <v>896</v>
      </c>
      <c r="OJ255" s="22" t="s">
        <v>8</v>
      </c>
      <c r="OK255" s="22" t="s">
        <v>1117</v>
      </c>
    </row>
    <row r="256" spans="1:401" hidden="1" outlineLevel="1">
      <c r="A256" s="22" t="s">
        <v>168</v>
      </c>
      <c r="B256" s="22" t="s">
        <v>319</v>
      </c>
      <c r="DG256" s="22" t="s">
        <v>168</v>
      </c>
      <c r="DH256" s="22" t="s">
        <v>527</v>
      </c>
      <c r="HM256" s="22" t="s">
        <v>168</v>
      </c>
      <c r="HN256" s="22" t="s">
        <v>730</v>
      </c>
      <c r="MD256" s="22" t="s">
        <v>6</v>
      </c>
      <c r="ME256" s="22" t="s">
        <v>7</v>
      </c>
      <c r="MX256" s="22" t="s">
        <v>9</v>
      </c>
      <c r="MY256" s="22" t="s">
        <v>897</v>
      </c>
      <c r="OJ256" s="22" t="s">
        <v>9</v>
      </c>
      <c r="OK256" s="22" t="s">
        <v>1118</v>
      </c>
    </row>
    <row r="257" spans="1:401" hidden="1" outlineLevel="1">
      <c r="A257" s="22" t="s">
        <v>169</v>
      </c>
      <c r="B257" s="22" t="s">
        <v>1247</v>
      </c>
      <c r="DG257" s="22" t="s">
        <v>169</v>
      </c>
      <c r="DH257" s="22" t="s">
        <v>1248</v>
      </c>
      <c r="HM257" s="22" t="s">
        <v>169</v>
      </c>
      <c r="HN257" s="22" t="s">
        <v>1249</v>
      </c>
      <c r="MD257" s="22" t="s">
        <v>8</v>
      </c>
      <c r="ME257" s="22" t="s">
        <v>859</v>
      </c>
      <c r="MX257" s="22" t="s">
        <v>10</v>
      </c>
      <c r="MY257" s="22" t="s">
        <v>898</v>
      </c>
      <c r="OJ257" s="22" t="s">
        <v>10</v>
      </c>
      <c r="OK257" s="22" t="s">
        <v>1119</v>
      </c>
    </row>
    <row r="258" spans="1:401" hidden="1" outlineLevel="1">
      <c r="A258" s="22" t="s">
        <v>170</v>
      </c>
      <c r="B258" s="22" t="s">
        <v>1250</v>
      </c>
      <c r="DG258" s="22" t="s">
        <v>170</v>
      </c>
      <c r="DH258" s="22" t="s">
        <v>1251</v>
      </c>
      <c r="HM258" s="22" t="s">
        <v>170</v>
      </c>
      <c r="HN258" s="22" t="s">
        <v>1252</v>
      </c>
      <c r="MD258" s="22" t="s">
        <v>9</v>
      </c>
      <c r="ME258" s="22" t="s">
        <v>860</v>
      </c>
      <c r="MX258" s="22" t="s">
        <v>11</v>
      </c>
      <c r="MY258" s="22" t="s">
        <v>899</v>
      </c>
      <c r="OJ258" s="22" t="s">
        <v>11</v>
      </c>
      <c r="OK258" s="22" t="s">
        <v>1120</v>
      </c>
    </row>
    <row r="259" spans="1:401" hidden="1" outlineLevel="1">
      <c r="A259" s="22" t="s">
        <v>171</v>
      </c>
      <c r="B259" s="22" t="s">
        <v>1253</v>
      </c>
      <c r="DG259" s="22" t="s">
        <v>171</v>
      </c>
      <c r="DH259" s="22" t="s">
        <v>1254</v>
      </c>
      <c r="HM259" s="22" t="s">
        <v>171</v>
      </c>
      <c r="HN259" s="22" t="s">
        <v>1255</v>
      </c>
      <c r="MD259" s="22" t="s">
        <v>10</v>
      </c>
      <c r="ME259" s="22" t="s">
        <v>861</v>
      </c>
      <c r="MX259" s="22" t="s">
        <v>12</v>
      </c>
      <c r="MY259" s="22" t="s">
        <v>900</v>
      </c>
      <c r="OJ259" s="22" t="s">
        <v>12</v>
      </c>
      <c r="OK259" s="22" t="s">
        <v>1121</v>
      </c>
    </row>
    <row r="260" spans="1:401" hidden="1" outlineLevel="1">
      <c r="A260" s="22" t="s">
        <v>172</v>
      </c>
      <c r="B260" s="22" t="s">
        <v>1256</v>
      </c>
      <c r="DG260" s="22" t="s">
        <v>172</v>
      </c>
      <c r="DH260" s="22" t="s">
        <v>1257</v>
      </c>
      <c r="HM260" s="22" t="s">
        <v>172</v>
      </c>
      <c r="HN260" s="22" t="s">
        <v>1258</v>
      </c>
      <c r="MD260" s="22" t="s">
        <v>11</v>
      </c>
      <c r="ME260" s="22" t="s">
        <v>862</v>
      </c>
      <c r="MX260" s="22" t="s">
        <v>13</v>
      </c>
      <c r="MY260" s="22" t="s">
        <v>901</v>
      </c>
      <c r="NT260" s="21" t="s">
        <v>961</v>
      </c>
      <c r="OJ260" s="22" t="s">
        <v>13</v>
      </c>
      <c r="OK260" s="22" t="s">
        <v>1122</v>
      </c>
    </row>
    <row r="261" spans="1:401" hidden="1" outlineLevel="1">
      <c r="A261" s="22" t="s">
        <v>173</v>
      </c>
      <c r="B261" s="22" t="s">
        <v>1259</v>
      </c>
      <c r="DG261" s="22" t="s">
        <v>173</v>
      </c>
      <c r="DH261" s="22" t="s">
        <v>1260</v>
      </c>
      <c r="HM261" s="22" t="s">
        <v>173</v>
      </c>
      <c r="HN261" s="22" t="s">
        <v>1261</v>
      </c>
      <c r="MD261" s="22" t="s">
        <v>12</v>
      </c>
      <c r="ME261" s="22" t="s">
        <v>863</v>
      </c>
      <c r="MX261" s="22" t="s">
        <v>14</v>
      </c>
      <c r="MY261" s="22" t="s">
        <v>902</v>
      </c>
      <c r="NT261" s="22" t="s">
        <v>4</v>
      </c>
      <c r="NU261" s="22" t="s">
        <v>5</v>
      </c>
      <c r="OJ261" s="22" t="s">
        <v>14</v>
      </c>
      <c r="OK261" s="22" t="s">
        <v>1123</v>
      </c>
    </row>
    <row r="262" spans="1:401" hidden="1" outlineLevel="1">
      <c r="A262" s="22" t="s">
        <v>174</v>
      </c>
      <c r="B262" s="22" t="s">
        <v>1262</v>
      </c>
      <c r="DG262" s="22" t="s">
        <v>174</v>
      </c>
      <c r="DH262" s="22" t="s">
        <v>1263</v>
      </c>
      <c r="HM262" s="22" t="s">
        <v>174</v>
      </c>
      <c r="HN262" s="22" t="s">
        <v>1264</v>
      </c>
      <c r="MD262" s="22" t="s">
        <v>13</v>
      </c>
      <c r="ME262" s="22" t="s">
        <v>864</v>
      </c>
      <c r="MX262" s="22" t="s">
        <v>15</v>
      </c>
      <c r="MY262" s="22" t="s">
        <v>903</v>
      </c>
      <c r="NT262" s="22" t="s">
        <v>6</v>
      </c>
      <c r="NU262" s="22" t="s">
        <v>7</v>
      </c>
      <c r="OJ262" s="22" t="s">
        <v>15</v>
      </c>
      <c r="OK262" s="22" t="s">
        <v>1124</v>
      </c>
    </row>
    <row r="263" spans="1:401" hidden="1" outlineLevel="1">
      <c r="A263" s="22" t="s">
        <v>175</v>
      </c>
      <c r="B263" s="22" t="s">
        <v>1265</v>
      </c>
      <c r="DG263" s="22" t="s">
        <v>175</v>
      </c>
      <c r="DH263" s="22" t="s">
        <v>1266</v>
      </c>
      <c r="HM263" s="22" t="s">
        <v>175</v>
      </c>
      <c r="HN263" s="22" t="s">
        <v>1267</v>
      </c>
      <c r="LS263" s="21" t="s">
        <v>209</v>
      </c>
      <c r="MD263" s="22" t="s">
        <v>14</v>
      </c>
      <c r="ME263" s="22" t="s">
        <v>865</v>
      </c>
      <c r="MX263" s="22" t="s">
        <v>16</v>
      </c>
      <c r="MY263" s="22" t="s">
        <v>904</v>
      </c>
      <c r="NT263" s="22" t="s">
        <v>8</v>
      </c>
      <c r="NU263" s="22" t="s">
        <v>937</v>
      </c>
      <c r="OJ263" s="22" t="s">
        <v>16</v>
      </c>
      <c r="OK263" s="22" t="s">
        <v>1125</v>
      </c>
    </row>
    <row r="264" spans="1:401" hidden="1" outlineLevel="1">
      <c r="A264" s="22" t="s">
        <v>176</v>
      </c>
      <c r="B264" s="22" t="s">
        <v>1268</v>
      </c>
      <c r="DG264" s="22" t="s">
        <v>176</v>
      </c>
      <c r="DH264" s="22" t="s">
        <v>1269</v>
      </c>
      <c r="HM264" s="22" t="s">
        <v>176</v>
      </c>
      <c r="HN264" s="22" t="s">
        <v>1270</v>
      </c>
      <c r="LS264" s="22" t="s">
        <v>4</v>
      </c>
      <c r="LT264" s="22" t="s">
        <v>5</v>
      </c>
      <c r="MD264" s="22" t="s">
        <v>15</v>
      </c>
      <c r="ME264" s="22" t="s">
        <v>866</v>
      </c>
      <c r="MX264" s="22" t="s">
        <v>17</v>
      </c>
      <c r="MY264" s="22" t="s">
        <v>905</v>
      </c>
      <c r="NT264" s="22" t="s">
        <v>9</v>
      </c>
      <c r="NU264" s="22" t="s">
        <v>938</v>
      </c>
      <c r="OJ264" s="22" t="s">
        <v>17</v>
      </c>
      <c r="OK264" s="22" t="s">
        <v>1126</v>
      </c>
    </row>
    <row r="265" spans="1:401" hidden="1" outlineLevel="1">
      <c r="A265" s="22" t="s">
        <v>177</v>
      </c>
      <c r="B265" s="22" t="s">
        <v>320</v>
      </c>
      <c r="DG265" s="22" t="s">
        <v>177</v>
      </c>
      <c r="DH265" s="22" t="s">
        <v>528</v>
      </c>
      <c r="HM265" s="22" t="s">
        <v>177</v>
      </c>
      <c r="HN265" s="22" t="s">
        <v>731</v>
      </c>
      <c r="LS265" s="22" t="s">
        <v>6</v>
      </c>
      <c r="LT265" s="22" t="s">
        <v>7</v>
      </c>
      <c r="MD265" s="22" t="s">
        <v>16</v>
      </c>
      <c r="ME265" s="22" t="s">
        <v>867</v>
      </c>
      <c r="MX265" s="22" t="s">
        <v>18</v>
      </c>
      <c r="MY265" s="22" t="s">
        <v>906</v>
      </c>
      <c r="NT265" s="22" t="s">
        <v>10</v>
      </c>
      <c r="NU265" s="22" t="s">
        <v>939</v>
      </c>
      <c r="OJ265" s="22" t="s">
        <v>18</v>
      </c>
      <c r="OK265" s="22" t="s">
        <v>1127</v>
      </c>
    </row>
    <row r="266" spans="1:401" hidden="1" outlineLevel="1">
      <c r="A266" s="22" t="s">
        <v>178</v>
      </c>
      <c r="B266" s="22" t="s">
        <v>321</v>
      </c>
      <c r="DG266" s="22" t="s">
        <v>178</v>
      </c>
      <c r="DH266" s="22" t="s">
        <v>529</v>
      </c>
      <c r="HM266" s="22" t="s">
        <v>178</v>
      </c>
      <c r="HN266" s="22" t="s">
        <v>732</v>
      </c>
      <c r="LS266" s="22" t="s">
        <v>8</v>
      </c>
      <c r="LT266" s="22" t="s">
        <v>841</v>
      </c>
      <c r="MD266" s="22" t="s">
        <v>17</v>
      </c>
      <c r="ME266" s="22" t="s">
        <v>868</v>
      </c>
      <c r="MX266" s="22" t="s">
        <v>19</v>
      </c>
      <c r="MY266" s="22" t="s">
        <v>907</v>
      </c>
      <c r="NT266" s="22" t="s">
        <v>11</v>
      </c>
      <c r="NU266" s="22" t="s">
        <v>940</v>
      </c>
      <c r="OJ266" s="22" t="s">
        <v>19</v>
      </c>
      <c r="OK266" s="22" t="s">
        <v>1128</v>
      </c>
    </row>
    <row r="267" spans="1:401" hidden="1" outlineLevel="1">
      <c r="A267" s="22" t="s">
        <v>322</v>
      </c>
      <c r="B267" s="22" t="s">
        <v>323</v>
      </c>
      <c r="DG267" s="22" t="s">
        <v>322</v>
      </c>
      <c r="DH267" s="22" t="s">
        <v>530</v>
      </c>
      <c r="HM267" s="22" t="s">
        <v>322</v>
      </c>
      <c r="HN267" s="22" t="s">
        <v>733</v>
      </c>
      <c r="LS267" s="22" t="s">
        <v>9</v>
      </c>
      <c r="LT267" s="22" t="s">
        <v>842</v>
      </c>
      <c r="MD267" s="22" t="s">
        <v>18</v>
      </c>
      <c r="ME267" s="22" t="s">
        <v>869</v>
      </c>
      <c r="MX267" s="22" t="s">
        <v>20</v>
      </c>
      <c r="MY267" s="22" t="s">
        <v>908</v>
      </c>
      <c r="NT267" s="22" t="s">
        <v>12</v>
      </c>
      <c r="NU267" s="22" t="s">
        <v>941</v>
      </c>
      <c r="OJ267" s="22" t="s">
        <v>20</v>
      </c>
      <c r="OK267" s="22" t="s">
        <v>1129</v>
      </c>
    </row>
    <row r="268" spans="1:401" hidden="1" outlineLevel="1">
      <c r="A268" s="22" t="s">
        <v>324</v>
      </c>
      <c r="B268" s="22" t="s">
        <v>325</v>
      </c>
      <c r="DG268" s="22" t="s">
        <v>324</v>
      </c>
      <c r="DH268" s="22" t="s">
        <v>531</v>
      </c>
      <c r="HM268" s="22" t="s">
        <v>324</v>
      </c>
      <c r="HN268" s="22" t="s">
        <v>734</v>
      </c>
      <c r="LS268" s="22" t="s">
        <v>10</v>
      </c>
      <c r="LT268" s="22" t="s">
        <v>843</v>
      </c>
      <c r="MD268" s="22" t="s">
        <v>19</v>
      </c>
      <c r="ME268" s="22" t="s">
        <v>870</v>
      </c>
      <c r="MX268" s="22" t="s">
        <v>21</v>
      </c>
      <c r="MY268" s="22" t="s">
        <v>909</v>
      </c>
      <c r="NT268" s="22" t="s">
        <v>13</v>
      </c>
      <c r="NU268" s="22" t="s">
        <v>942</v>
      </c>
      <c r="OJ268" s="22" t="s">
        <v>21</v>
      </c>
      <c r="OK268" s="22" t="s">
        <v>1130</v>
      </c>
    </row>
    <row r="269" spans="1:401" hidden="1" outlineLevel="1">
      <c r="A269" s="22" t="s">
        <v>326</v>
      </c>
      <c r="B269" s="22" t="s">
        <v>327</v>
      </c>
      <c r="DG269" s="22" t="s">
        <v>326</v>
      </c>
      <c r="DH269" s="22" t="s">
        <v>532</v>
      </c>
      <c r="HM269" s="22" t="s">
        <v>326</v>
      </c>
      <c r="HN269" s="22" t="s">
        <v>735</v>
      </c>
      <c r="LS269" s="22" t="s">
        <v>11</v>
      </c>
      <c r="LT269" s="22" t="s">
        <v>844</v>
      </c>
      <c r="MD269" s="22" t="s">
        <v>20</v>
      </c>
      <c r="ME269" s="22" t="s">
        <v>871</v>
      </c>
      <c r="MX269" s="22" t="s">
        <v>22</v>
      </c>
      <c r="MY269" s="22" t="s">
        <v>910</v>
      </c>
      <c r="NT269" s="22" t="s">
        <v>14</v>
      </c>
      <c r="NU269" s="22" t="s">
        <v>943</v>
      </c>
      <c r="OJ269" s="22" t="s">
        <v>22</v>
      </c>
      <c r="OK269" s="22" t="s">
        <v>1131</v>
      </c>
    </row>
    <row r="270" spans="1:401" hidden="1" outlineLevel="1">
      <c r="A270" s="22" t="s">
        <v>328</v>
      </c>
      <c r="B270" s="22" t="s">
        <v>329</v>
      </c>
      <c r="DG270" s="22" t="s">
        <v>328</v>
      </c>
      <c r="DH270" s="22" t="s">
        <v>533</v>
      </c>
      <c r="HM270" s="22" t="s">
        <v>328</v>
      </c>
      <c r="HN270" s="22" t="s">
        <v>736</v>
      </c>
      <c r="LS270" s="22" t="s">
        <v>12</v>
      </c>
      <c r="LT270" s="22" t="s">
        <v>845</v>
      </c>
      <c r="MD270" s="22" t="s">
        <v>21</v>
      </c>
      <c r="ME270" s="22" t="s">
        <v>872</v>
      </c>
      <c r="MX270" s="22" t="s">
        <v>23</v>
      </c>
      <c r="MY270" s="22" t="s">
        <v>911</v>
      </c>
      <c r="NT270" s="22" t="s">
        <v>15</v>
      </c>
      <c r="NU270" s="22" t="s">
        <v>944</v>
      </c>
      <c r="OJ270" s="22" t="s">
        <v>23</v>
      </c>
      <c r="OK270" s="22" t="s">
        <v>1132</v>
      </c>
    </row>
    <row r="271" spans="1:401" hidden="1" outlineLevel="1">
      <c r="A271" s="22" t="s">
        <v>330</v>
      </c>
      <c r="B271" s="22" t="s">
        <v>331</v>
      </c>
      <c r="DG271" s="22" t="s">
        <v>330</v>
      </c>
      <c r="DH271" s="22" t="s">
        <v>534</v>
      </c>
      <c r="HM271" s="22" t="s">
        <v>330</v>
      </c>
      <c r="HN271" s="22" t="s">
        <v>737</v>
      </c>
      <c r="LS271" s="22" t="s">
        <v>13</v>
      </c>
      <c r="LT271" s="22" t="s">
        <v>846</v>
      </c>
      <c r="MD271" s="22" t="s">
        <v>22</v>
      </c>
      <c r="ME271" s="22" t="s">
        <v>873</v>
      </c>
      <c r="MX271" s="22" t="s">
        <v>24</v>
      </c>
      <c r="MY271" s="22" t="s">
        <v>912</v>
      </c>
      <c r="NT271" s="22" t="s">
        <v>16</v>
      </c>
      <c r="NU271" s="22" t="s">
        <v>945</v>
      </c>
      <c r="OJ271" s="22" t="s">
        <v>24</v>
      </c>
      <c r="OK271" s="22" t="s">
        <v>1133</v>
      </c>
    </row>
    <row r="272" spans="1:401" hidden="1" outlineLevel="1">
      <c r="A272" s="22" t="s">
        <v>332</v>
      </c>
      <c r="B272" s="22" t="s">
        <v>333</v>
      </c>
      <c r="DG272" s="22" t="s">
        <v>332</v>
      </c>
      <c r="DH272" s="22" t="s">
        <v>535</v>
      </c>
      <c r="HM272" s="22" t="s">
        <v>332</v>
      </c>
      <c r="HN272" s="22" t="s">
        <v>738</v>
      </c>
      <c r="LS272" s="22" t="s">
        <v>14</v>
      </c>
      <c r="LT272" s="22" t="s">
        <v>847</v>
      </c>
      <c r="MD272" s="22" t="s">
        <v>23</v>
      </c>
      <c r="ME272" s="22" t="s">
        <v>874</v>
      </c>
      <c r="MX272" s="22" t="s">
        <v>73</v>
      </c>
      <c r="MY272" s="22" t="s">
        <v>913</v>
      </c>
      <c r="NT272" s="22" t="s">
        <v>17</v>
      </c>
      <c r="NU272" s="22" t="s">
        <v>946</v>
      </c>
      <c r="OJ272" s="22" t="s">
        <v>73</v>
      </c>
      <c r="OK272" s="22" t="s">
        <v>1134</v>
      </c>
    </row>
    <row r="273" spans="1:419" hidden="1" outlineLevel="1">
      <c r="A273" s="22" t="s">
        <v>334</v>
      </c>
      <c r="B273" s="22" t="s">
        <v>335</v>
      </c>
      <c r="DG273" s="22" t="s">
        <v>334</v>
      </c>
      <c r="DH273" s="22" t="s">
        <v>536</v>
      </c>
      <c r="HM273" s="22" t="s">
        <v>334</v>
      </c>
      <c r="HN273" s="22" t="s">
        <v>739</v>
      </c>
      <c r="LS273" s="22" t="s">
        <v>15</v>
      </c>
      <c r="LT273" s="22" t="s">
        <v>848</v>
      </c>
      <c r="MD273" s="22" t="s">
        <v>24</v>
      </c>
      <c r="ME273" s="22" t="s">
        <v>875</v>
      </c>
      <c r="MX273" s="22" t="s">
        <v>74</v>
      </c>
      <c r="MY273" s="22" t="s">
        <v>933</v>
      </c>
      <c r="NT273" s="22" t="s">
        <v>18</v>
      </c>
      <c r="NU273" s="22" t="s">
        <v>947</v>
      </c>
      <c r="OJ273" s="22" t="s">
        <v>74</v>
      </c>
      <c r="OK273" s="22" t="s">
        <v>1135</v>
      </c>
    </row>
    <row r="274" spans="1:419" hidden="1" outlineLevel="1">
      <c r="A274" s="22" t="s">
        <v>336</v>
      </c>
      <c r="B274" s="22" t="s">
        <v>337</v>
      </c>
      <c r="DG274" s="22" t="s">
        <v>336</v>
      </c>
      <c r="DH274" s="22" t="s">
        <v>537</v>
      </c>
      <c r="HM274" s="22" t="s">
        <v>336</v>
      </c>
      <c r="HN274" s="22" t="s">
        <v>740</v>
      </c>
      <c r="LS274" s="22" t="s">
        <v>16</v>
      </c>
      <c r="LT274" s="22" t="s">
        <v>849</v>
      </c>
      <c r="MD274" s="22" t="s">
        <v>73</v>
      </c>
      <c r="ME274" s="22" t="s">
        <v>876</v>
      </c>
      <c r="MX274" s="22" t="s">
        <v>88</v>
      </c>
      <c r="MY274" s="22" t="s">
        <v>934</v>
      </c>
      <c r="NT274" s="22" t="s">
        <v>19</v>
      </c>
      <c r="NU274" s="22" t="s">
        <v>948</v>
      </c>
      <c r="OJ274" s="22" t="s">
        <v>88</v>
      </c>
      <c r="OK274" s="22" t="s">
        <v>82</v>
      </c>
    </row>
    <row r="275" spans="1:419" collapsed="1">
      <c r="A275" s="22" t="s">
        <v>25</v>
      </c>
      <c r="B275" s="22" t="s">
        <v>89</v>
      </c>
      <c r="DG275" s="22" t="s">
        <v>25</v>
      </c>
      <c r="DH275" s="22" t="s">
        <v>89</v>
      </c>
      <c r="HM275" s="22" t="s">
        <v>25</v>
      </c>
      <c r="HN275" s="22" t="s">
        <v>89</v>
      </c>
      <c r="LS275" s="22" t="s">
        <v>25</v>
      </c>
      <c r="LT275" s="22" t="s">
        <v>89</v>
      </c>
      <c r="MD275" s="22" t="s">
        <v>25</v>
      </c>
      <c r="ME275" s="22" t="s">
        <v>89</v>
      </c>
      <c r="MX275" s="22" t="s">
        <v>25</v>
      </c>
      <c r="MY275" s="22" t="s">
        <v>89</v>
      </c>
      <c r="NT275" s="22" t="s">
        <v>25</v>
      </c>
      <c r="NU275" s="22" t="s">
        <v>89</v>
      </c>
      <c r="OJ275" s="22" t="s">
        <v>25</v>
      </c>
      <c r="OK275" s="22" t="s">
        <v>89</v>
      </c>
    </row>
    <row r="276" spans="1:419">
      <c r="A276" s="22" t="s">
        <v>26</v>
      </c>
      <c r="B276" s="22" t="s">
        <v>62</v>
      </c>
      <c r="DG276" s="22" t="s">
        <v>26</v>
      </c>
      <c r="DH276" s="22" t="s">
        <v>62</v>
      </c>
      <c r="HM276" s="22" t="s">
        <v>26</v>
      </c>
      <c r="HN276" s="22" t="s">
        <v>62</v>
      </c>
      <c r="LS276" s="22" t="s">
        <v>26</v>
      </c>
      <c r="LT276" s="22" t="s">
        <v>62</v>
      </c>
      <c r="MD276" s="22" t="s">
        <v>26</v>
      </c>
      <c r="ME276" s="22" t="s">
        <v>62</v>
      </c>
      <c r="MX276" s="22" t="s">
        <v>26</v>
      </c>
      <c r="MY276" s="22" t="s">
        <v>62</v>
      </c>
      <c r="NT276" s="22" t="s">
        <v>26</v>
      </c>
      <c r="NU276" s="22" t="s">
        <v>62</v>
      </c>
      <c r="OJ276" s="22" t="s">
        <v>26</v>
      </c>
      <c r="OK276" s="22" t="s">
        <v>62</v>
      </c>
    </row>
    <row r="277" spans="1:419">
      <c r="A277" s="22" t="s">
        <v>28</v>
      </c>
      <c r="B277" s="22" t="s">
        <v>29</v>
      </c>
      <c r="DG277" s="22" t="s">
        <v>28</v>
      </c>
      <c r="DH277" s="22" t="s">
        <v>29</v>
      </c>
      <c r="HM277" s="22" t="s">
        <v>28</v>
      </c>
      <c r="HN277" s="22" t="s">
        <v>29</v>
      </c>
      <c r="LS277" s="22" t="s">
        <v>28</v>
      </c>
      <c r="LT277" s="22" t="s">
        <v>29</v>
      </c>
      <c r="MD277" s="22" t="s">
        <v>28</v>
      </c>
      <c r="ME277" s="22" t="s">
        <v>29</v>
      </c>
      <c r="MX277" s="22" t="s">
        <v>28</v>
      </c>
      <c r="MY277" s="22" t="s">
        <v>29</v>
      </c>
      <c r="NT277" s="22" t="s">
        <v>28</v>
      </c>
      <c r="NU277" s="22" t="s">
        <v>29</v>
      </c>
      <c r="OJ277" s="22" t="s">
        <v>28</v>
      </c>
      <c r="OK277" s="22" t="s">
        <v>29</v>
      </c>
    </row>
    <row r="278" spans="1:419">
      <c r="A278" s="22" t="s">
        <v>32</v>
      </c>
      <c r="B278" s="22" t="s">
        <v>33</v>
      </c>
      <c r="DG278" s="22" t="s">
        <v>32</v>
      </c>
      <c r="DH278" s="22" t="s">
        <v>33</v>
      </c>
      <c r="HM278" s="22" t="s">
        <v>32</v>
      </c>
      <c r="HN278" s="22" t="s">
        <v>33</v>
      </c>
      <c r="LS278" s="22" t="s">
        <v>32</v>
      </c>
      <c r="LT278" s="22" t="s">
        <v>33</v>
      </c>
      <c r="MD278" s="22" t="s">
        <v>32</v>
      </c>
      <c r="ME278" s="22" t="s">
        <v>33</v>
      </c>
      <c r="MX278" s="22" t="s">
        <v>32</v>
      </c>
      <c r="MY278" s="22" t="s">
        <v>33</v>
      </c>
      <c r="NT278" s="22" t="s">
        <v>32</v>
      </c>
      <c r="NU278" s="22" t="s">
        <v>33</v>
      </c>
      <c r="OJ278" s="22" t="s">
        <v>32</v>
      </c>
      <c r="OK278" s="22" t="s">
        <v>33</v>
      </c>
    </row>
    <row r="279" spans="1:419">
      <c r="A279" s="22" t="s">
        <v>34</v>
      </c>
      <c r="B279" s="22" t="s">
        <v>31</v>
      </c>
      <c r="DG279" s="22" t="s">
        <v>34</v>
      </c>
      <c r="DH279" s="22" t="s">
        <v>31</v>
      </c>
      <c r="HM279" s="22" t="s">
        <v>34</v>
      </c>
      <c r="HN279" s="22" t="s">
        <v>31</v>
      </c>
      <c r="LS279" s="22" t="s">
        <v>34</v>
      </c>
      <c r="LT279" s="22" t="s">
        <v>31</v>
      </c>
      <c r="MD279" s="22" t="s">
        <v>34</v>
      </c>
      <c r="ME279" s="22" t="s">
        <v>31</v>
      </c>
      <c r="MX279" s="22" t="s">
        <v>34</v>
      </c>
      <c r="MY279" s="22" t="s">
        <v>31</v>
      </c>
      <c r="NT279" s="22" t="s">
        <v>34</v>
      </c>
      <c r="NU279" s="22" t="s">
        <v>31</v>
      </c>
      <c r="OJ279" s="22" t="s">
        <v>34</v>
      </c>
      <c r="OK279" s="22" t="s">
        <v>31</v>
      </c>
    </row>
    <row r="280" spans="1:419">
      <c r="A280" s="22" t="s">
        <v>35</v>
      </c>
      <c r="B280" s="22" t="s">
        <v>36</v>
      </c>
      <c r="DG280" s="22" t="s">
        <v>35</v>
      </c>
      <c r="DH280" s="22" t="s">
        <v>36</v>
      </c>
      <c r="HM280" s="22" t="s">
        <v>35</v>
      </c>
      <c r="HN280" s="22" t="s">
        <v>36</v>
      </c>
      <c r="LS280" s="22" t="s">
        <v>35</v>
      </c>
      <c r="LT280" s="22" t="s">
        <v>36</v>
      </c>
      <c r="MD280" s="22" t="s">
        <v>35</v>
      </c>
      <c r="ME280" s="22" t="s">
        <v>36</v>
      </c>
      <c r="MX280" s="22" t="s">
        <v>35</v>
      </c>
      <c r="MY280" s="22" t="s">
        <v>36</v>
      </c>
      <c r="NT280" s="22" t="s">
        <v>35</v>
      </c>
      <c r="NU280" s="22" t="s">
        <v>36</v>
      </c>
      <c r="OJ280" s="22" t="s">
        <v>35</v>
      </c>
      <c r="OK280" s="22" t="s">
        <v>36</v>
      </c>
    </row>
    <row r="281" spans="1:419">
      <c r="A281" s="22" t="s">
        <v>37</v>
      </c>
      <c r="B281" s="22" t="s">
        <v>38</v>
      </c>
      <c r="DG281" s="22" t="s">
        <v>37</v>
      </c>
      <c r="DH281" s="22" t="s">
        <v>38</v>
      </c>
      <c r="HM281" s="22" t="s">
        <v>37</v>
      </c>
      <c r="HN281" s="22" t="s">
        <v>38</v>
      </c>
      <c r="LS281" s="22" t="s">
        <v>37</v>
      </c>
      <c r="LT281" s="22" t="s">
        <v>38</v>
      </c>
      <c r="MD281" s="22" t="s">
        <v>37</v>
      </c>
      <c r="ME281" s="22" t="s">
        <v>38</v>
      </c>
      <c r="MX281" s="22" t="s">
        <v>37</v>
      </c>
      <c r="MY281" s="22" t="s">
        <v>38</v>
      </c>
      <c r="NT281" s="22" t="s">
        <v>37</v>
      </c>
      <c r="NU281" s="22" t="s">
        <v>38</v>
      </c>
      <c r="OJ281" s="22" t="s">
        <v>37</v>
      </c>
      <c r="OK281" s="22" t="s">
        <v>38</v>
      </c>
    </row>
    <row r="283" spans="1:419">
      <c r="A283" s="22" t="s">
        <v>36</v>
      </c>
      <c r="B283" s="22" t="s">
        <v>39</v>
      </c>
      <c r="C283" s="22" t="s">
        <v>338</v>
      </c>
      <c r="D283" s="22" t="s">
        <v>339</v>
      </c>
      <c r="E283" s="22" t="s">
        <v>340</v>
      </c>
      <c r="F283" s="22" t="s">
        <v>341</v>
      </c>
      <c r="G283" s="22" t="s">
        <v>342</v>
      </c>
      <c r="H283" s="22" t="s">
        <v>343</v>
      </c>
      <c r="I283" s="22" t="s">
        <v>344</v>
      </c>
      <c r="J283" s="22" t="s">
        <v>345</v>
      </c>
      <c r="K283" s="22" t="s">
        <v>346</v>
      </c>
      <c r="L283" s="22" t="s">
        <v>347</v>
      </c>
      <c r="M283" s="22" t="s">
        <v>348</v>
      </c>
      <c r="N283" s="22" t="s">
        <v>349</v>
      </c>
      <c r="O283" s="22" t="s">
        <v>350</v>
      </c>
      <c r="P283" s="22" t="s">
        <v>351</v>
      </c>
      <c r="Q283" s="22" t="s">
        <v>352</v>
      </c>
      <c r="R283" s="22" t="s">
        <v>353</v>
      </c>
      <c r="S283" s="22" t="s">
        <v>354</v>
      </c>
      <c r="T283" s="22" t="s">
        <v>355</v>
      </c>
      <c r="U283" s="22" t="s">
        <v>356</v>
      </c>
      <c r="V283" s="22" t="s">
        <v>357</v>
      </c>
      <c r="W283" s="22" t="s">
        <v>358</v>
      </c>
      <c r="X283" s="22" t="s">
        <v>359</v>
      </c>
      <c r="Y283" s="22" t="s">
        <v>360</v>
      </c>
      <c r="Z283" s="22" t="s">
        <v>361</v>
      </c>
      <c r="AA283" s="22" t="s">
        <v>362</v>
      </c>
      <c r="AB283" s="22" t="s">
        <v>363</v>
      </c>
      <c r="AC283" s="22" t="s">
        <v>364</v>
      </c>
      <c r="AD283" s="22" t="s">
        <v>365</v>
      </c>
      <c r="AE283" s="22" t="s">
        <v>366</v>
      </c>
      <c r="AF283" s="22" t="s">
        <v>367</v>
      </c>
      <c r="AG283" s="22" t="s">
        <v>368</v>
      </c>
      <c r="AH283" s="22" t="s">
        <v>369</v>
      </c>
      <c r="AI283" s="22" t="s">
        <v>370</v>
      </c>
      <c r="AJ283" s="22" t="s">
        <v>371</v>
      </c>
      <c r="AK283" s="22" t="s">
        <v>372</v>
      </c>
      <c r="AL283" s="22" t="s">
        <v>373</v>
      </c>
      <c r="AM283" s="22" t="s">
        <v>374</v>
      </c>
      <c r="AN283" s="22" t="s">
        <v>375</v>
      </c>
      <c r="AO283" s="22" t="s">
        <v>376</v>
      </c>
      <c r="AP283" s="22" t="s">
        <v>377</v>
      </c>
      <c r="AQ283" s="22" t="s">
        <v>378</v>
      </c>
      <c r="AR283" s="22" t="s">
        <v>379</v>
      </c>
      <c r="AS283" s="22" t="s">
        <v>380</v>
      </c>
      <c r="AT283" s="22" t="s">
        <v>381</v>
      </c>
      <c r="AU283" s="22" t="s">
        <v>382</v>
      </c>
      <c r="AV283" s="22" t="s">
        <v>383</v>
      </c>
      <c r="AW283" s="22" t="s">
        <v>384</v>
      </c>
      <c r="AX283" s="22" t="s">
        <v>385</v>
      </c>
      <c r="AY283" s="22" t="s">
        <v>386</v>
      </c>
      <c r="AZ283" s="22" t="s">
        <v>387</v>
      </c>
      <c r="BA283" s="22" t="s">
        <v>388</v>
      </c>
      <c r="BB283" s="22" t="s">
        <v>389</v>
      </c>
      <c r="BC283" s="22" t="s">
        <v>390</v>
      </c>
      <c r="BD283" s="22" t="s">
        <v>391</v>
      </c>
      <c r="BE283" s="22" t="s">
        <v>392</v>
      </c>
      <c r="BF283" s="22" t="s">
        <v>393</v>
      </c>
      <c r="BG283" s="22" t="s">
        <v>394</v>
      </c>
      <c r="BH283" s="22" t="s">
        <v>395</v>
      </c>
      <c r="BI283" s="22" t="s">
        <v>396</v>
      </c>
      <c r="BJ283" s="22" t="s">
        <v>397</v>
      </c>
      <c r="BK283" s="22" t="s">
        <v>398</v>
      </c>
      <c r="BL283" s="22" t="s">
        <v>399</v>
      </c>
      <c r="BM283" s="22" t="s">
        <v>400</v>
      </c>
      <c r="BN283" s="22" t="s">
        <v>401</v>
      </c>
      <c r="BO283" s="22" t="s">
        <v>402</v>
      </c>
      <c r="BP283" s="22" t="s">
        <v>403</v>
      </c>
      <c r="BQ283" s="22" t="s">
        <v>404</v>
      </c>
      <c r="BR283" s="22" t="s">
        <v>405</v>
      </c>
      <c r="BS283" s="22" t="s">
        <v>406</v>
      </c>
      <c r="BT283" s="22" t="s">
        <v>407</v>
      </c>
      <c r="BU283" s="22" t="s">
        <v>408</v>
      </c>
      <c r="BV283" s="22" t="s">
        <v>409</v>
      </c>
      <c r="BW283" s="22" t="s">
        <v>410</v>
      </c>
      <c r="BX283" s="22" t="s">
        <v>411</v>
      </c>
      <c r="BY283" s="22" t="s">
        <v>412</v>
      </c>
      <c r="BZ283" s="22" t="s">
        <v>413</v>
      </c>
      <c r="CA283" s="22" t="s">
        <v>414</v>
      </c>
      <c r="CB283" s="22" t="s">
        <v>415</v>
      </c>
      <c r="CC283" s="22" t="s">
        <v>416</v>
      </c>
      <c r="CD283" s="22" t="s">
        <v>417</v>
      </c>
      <c r="CE283" s="22" t="s">
        <v>418</v>
      </c>
      <c r="CF283" s="22" t="s">
        <v>419</v>
      </c>
      <c r="CG283" s="22" t="s">
        <v>420</v>
      </c>
      <c r="CH283" s="22" t="s">
        <v>421</v>
      </c>
      <c r="CI283" s="22" t="s">
        <v>422</v>
      </c>
      <c r="CJ283" s="22" t="s">
        <v>423</v>
      </c>
      <c r="CK283" s="22" t="s">
        <v>424</v>
      </c>
      <c r="CL283" s="22" t="s">
        <v>425</v>
      </c>
      <c r="CM283" s="22" t="s">
        <v>426</v>
      </c>
      <c r="CN283" s="22" t="s">
        <v>427</v>
      </c>
      <c r="CO283" s="22" t="s">
        <v>1271</v>
      </c>
      <c r="CP283" s="22" t="s">
        <v>1272</v>
      </c>
      <c r="CQ283" s="22" t="s">
        <v>1273</v>
      </c>
      <c r="CR283" s="22" t="s">
        <v>1274</v>
      </c>
      <c r="CS283" s="22" t="s">
        <v>1275</v>
      </c>
      <c r="CT283" s="22" t="s">
        <v>1276</v>
      </c>
      <c r="CU283" s="22" t="s">
        <v>1277</v>
      </c>
      <c r="CV283" s="22" t="s">
        <v>1278</v>
      </c>
      <c r="CW283" s="22" t="s">
        <v>428</v>
      </c>
      <c r="CX283" s="22" t="s">
        <v>429</v>
      </c>
      <c r="CY283" s="22" t="s">
        <v>430</v>
      </c>
      <c r="CZ283" s="22" t="s">
        <v>431</v>
      </c>
      <c r="DA283" s="22" t="s">
        <v>432</v>
      </c>
      <c r="DB283" s="22" t="s">
        <v>433</v>
      </c>
      <c r="DC283" s="22" t="s">
        <v>434</v>
      </c>
      <c r="DD283" s="22" t="s">
        <v>435</v>
      </c>
      <c r="DE283" s="22" t="s">
        <v>436</v>
      </c>
      <c r="DF283" s="22" t="s">
        <v>437</v>
      </c>
      <c r="DG283" s="22" t="s">
        <v>36</v>
      </c>
      <c r="DH283" s="22" t="s">
        <v>39</v>
      </c>
      <c r="DI283" s="22" t="s">
        <v>538</v>
      </c>
      <c r="DJ283" s="22" t="s">
        <v>539</v>
      </c>
      <c r="DK283" s="22" t="s">
        <v>540</v>
      </c>
      <c r="DL283" s="22" t="s">
        <v>541</v>
      </c>
      <c r="DM283" s="22" t="s">
        <v>542</v>
      </c>
      <c r="DN283" s="22" t="s">
        <v>543</v>
      </c>
      <c r="DO283" s="22" t="s">
        <v>544</v>
      </c>
      <c r="DP283" s="22" t="s">
        <v>545</v>
      </c>
      <c r="DQ283" s="22" t="s">
        <v>546</v>
      </c>
      <c r="DR283" s="22" t="s">
        <v>547</v>
      </c>
      <c r="DS283" s="22" t="s">
        <v>548</v>
      </c>
      <c r="DT283" s="22" t="s">
        <v>549</v>
      </c>
      <c r="DU283" s="22" t="s">
        <v>550</v>
      </c>
      <c r="DV283" s="22" t="s">
        <v>551</v>
      </c>
      <c r="DW283" s="22" t="s">
        <v>552</v>
      </c>
      <c r="DX283" s="22" t="s">
        <v>553</v>
      </c>
      <c r="DY283" s="22" t="s">
        <v>554</v>
      </c>
      <c r="DZ283" s="22" t="s">
        <v>555</v>
      </c>
      <c r="EA283" s="22" t="s">
        <v>556</v>
      </c>
      <c r="EB283" s="22" t="s">
        <v>557</v>
      </c>
      <c r="EC283" s="22" t="s">
        <v>558</v>
      </c>
      <c r="ED283" s="22" t="s">
        <v>559</v>
      </c>
      <c r="EE283" s="22" t="s">
        <v>560</v>
      </c>
      <c r="EF283" s="22" t="s">
        <v>561</v>
      </c>
      <c r="EG283" s="22" t="s">
        <v>562</v>
      </c>
      <c r="EH283" s="22" t="s">
        <v>563</v>
      </c>
      <c r="EI283" s="22" t="s">
        <v>564</v>
      </c>
      <c r="EJ283" s="22" t="s">
        <v>565</v>
      </c>
      <c r="EK283" s="22" t="s">
        <v>566</v>
      </c>
      <c r="EL283" s="22" t="s">
        <v>567</v>
      </c>
      <c r="EM283" s="22" t="s">
        <v>568</v>
      </c>
      <c r="EN283" s="22" t="s">
        <v>569</v>
      </c>
      <c r="EO283" s="22" t="s">
        <v>570</v>
      </c>
      <c r="EP283" s="22" t="s">
        <v>571</v>
      </c>
      <c r="EQ283" s="22" t="s">
        <v>572</v>
      </c>
      <c r="ER283" s="22" t="s">
        <v>573</v>
      </c>
      <c r="ES283" s="22" t="s">
        <v>574</v>
      </c>
      <c r="ET283" s="22" t="s">
        <v>575</v>
      </c>
      <c r="EU283" s="22" t="s">
        <v>576</v>
      </c>
      <c r="EV283" s="22" t="s">
        <v>577</v>
      </c>
      <c r="EW283" s="22" t="s">
        <v>578</v>
      </c>
      <c r="EX283" s="22" t="s">
        <v>579</v>
      </c>
      <c r="EY283" s="22" t="s">
        <v>580</v>
      </c>
      <c r="EZ283" s="22" t="s">
        <v>581</v>
      </c>
      <c r="FA283" s="22" t="s">
        <v>582</v>
      </c>
      <c r="FB283" s="22" t="s">
        <v>583</v>
      </c>
      <c r="FC283" s="22" t="s">
        <v>584</v>
      </c>
      <c r="FD283" s="22" t="s">
        <v>585</v>
      </c>
      <c r="FE283" s="22" t="s">
        <v>586</v>
      </c>
      <c r="FF283" s="22" t="s">
        <v>587</v>
      </c>
      <c r="FG283" s="22" t="s">
        <v>588</v>
      </c>
      <c r="FH283" s="22" t="s">
        <v>589</v>
      </c>
      <c r="FI283" s="22" t="s">
        <v>590</v>
      </c>
      <c r="FJ283" s="22" t="s">
        <v>591</v>
      </c>
      <c r="FK283" s="22" t="s">
        <v>592</v>
      </c>
      <c r="FL283" s="22" t="s">
        <v>593</v>
      </c>
      <c r="FM283" s="22" t="s">
        <v>594</v>
      </c>
      <c r="FN283" s="22" t="s">
        <v>595</v>
      </c>
      <c r="FO283" s="22" t="s">
        <v>596</v>
      </c>
      <c r="FP283" s="22" t="s">
        <v>597</v>
      </c>
      <c r="FQ283" s="22" t="s">
        <v>598</v>
      </c>
      <c r="FR283" s="22" t="s">
        <v>599</v>
      </c>
      <c r="FS283" s="22" t="s">
        <v>600</v>
      </c>
      <c r="FT283" s="22" t="s">
        <v>601</v>
      </c>
      <c r="FU283" s="22" t="s">
        <v>602</v>
      </c>
      <c r="FV283" s="22" t="s">
        <v>603</v>
      </c>
      <c r="FW283" s="22" t="s">
        <v>604</v>
      </c>
      <c r="FX283" s="22" t="s">
        <v>605</v>
      </c>
      <c r="FY283" s="22" t="s">
        <v>606</v>
      </c>
      <c r="FZ283" s="22" t="s">
        <v>607</v>
      </c>
      <c r="GA283" s="22" t="s">
        <v>608</v>
      </c>
      <c r="GB283" s="22" t="s">
        <v>609</v>
      </c>
      <c r="GC283" s="22" t="s">
        <v>610</v>
      </c>
      <c r="GD283" s="22" t="s">
        <v>611</v>
      </c>
      <c r="GE283" s="22" t="s">
        <v>612</v>
      </c>
      <c r="GF283" s="22" t="s">
        <v>613</v>
      </c>
      <c r="GG283" s="22" t="s">
        <v>614</v>
      </c>
      <c r="GH283" s="22" t="s">
        <v>615</v>
      </c>
      <c r="GI283" s="22" t="s">
        <v>616</v>
      </c>
      <c r="GJ283" s="22" t="s">
        <v>617</v>
      </c>
      <c r="GK283" s="22" t="s">
        <v>618</v>
      </c>
      <c r="GL283" s="22" t="s">
        <v>619</v>
      </c>
      <c r="GM283" s="22" t="s">
        <v>620</v>
      </c>
      <c r="GN283" s="22" t="s">
        <v>621</v>
      </c>
      <c r="GO283" s="22" t="s">
        <v>622</v>
      </c>
      <c r="GP283" s="22" t="s">
        <v>623</v>
      </c>
      <c r="GQ283" s="22" t="s">
        <v>624</v>
      </c>
      <c r="GR283" s="22" t="s">
        <v>625</v>
      </c>
      <c r="GS283" s="22" t="s">
        <v>626</v>
      </c>
      <c r="GT283" s="22" t="s">
        <v>627</v>
      </c>
      <c r="GU283" s="22" t="s">
        <v>1279</v>
      </c>
      <c r="GV283" s="22" t="s">
        <v>1280</v>
      </c>
      <c r="GW283" s="22" t="s">
        <v>1281</v>
      </c>
      <c r="GX283" s="22" t="s">
        <v>1282</v>
      </c>
      <c r="GY283" s="22" t="s">
        <v>1283</v>
      </c>
      <c r="GZ283" s="22" t="s">
        <v>1284</v>
      </c>
      <c r="HA283" s="22" t="s">
        <v>1285</v>
      </c>
      <c r="HB283" s="22" t="s">
        <v>1286</v>
      </c>
      <c r="HC283" s="22" t="s">
        <v>628</v>
      </c>
      <c r="HD283" s="22" t="s">
        <v>629</v>
      </c>
      <c r="HE283" s="22" t="s">
        <v>630</v>
      </c>
      <c r="HF283" s="22" t="s">
        <v>631</v>
      </c>
      <c r="HG283" s="22" t="s">
        <v>632</v>
      </c>
      <c r="HH283" s="22" t="s">
        <v>633</v>
      </c>
      <c r="HI283" s="22" t="s">
        <v>634</v>
      </c>
      <c r="HJ283" s="22" t="s">
        <v>635</v>
      </c>
      <c r="HK283" s="22" t="s">
        <v>636</v>
      </c>
      <c r="HL283" s="22" t="s">
        <v>637</v>
      </c>
      <c r="HM283" s="22" t="s">
        <v>36</v>
      </c>
      <c r="HN283" s="22" t="s">
        <v>39</v>
      </c>
      <c r="HO283" s="22" t="s">
        <v>741</v>
      </c>
      <c r="HP283" s="22" t="s">
        <v>742</v>
      </c>
      <c r="HQ283" s="22" t="s">
        <v>743</v>
      </c>
      <c r="HR283" s="22" t="s">
        <v>744</v>
      </c>
      <c r="HS283" s="22" t="s">
        <v>745</v>
      </c>
      <c r="HT283" s="22" t="s">
        <v>746</v>
      </c>
      <c r="HU283" s="22" t="s">
        <v>747</v>
      </c>
      <c r="HV283" s="22" t="s">
        <v>748</v>
      </c>
      <c r="HW283" s="22" t="s">
        <v>749</v>
      </c>
      <c r="HX283" s="22" t="s">
        <v>750</v>
      </c>
      <c r="HY283" s="22" t="s">
        <v>751</v>
      </c>
      <c r="HZ283" s="22" t="s">
        <v>752</v>
      </c>
      <c r="IA283" s="22" t="s">
        <v>753</v>
      </c>
      <c r="IB283" s="22" t="s">
        <v>754</v>
      </c>
      <c r="IC283" s="22" t="s">
        <v>755</v>
      </c>
      <c r="ID283" s="22" t="s">
        <v>756</v>
      </c>
      <c r="IE283" s="22" t="s">
        <v>757</v>
      </c>
      <c r="IF283" s="22" t="s">
        <v>758</v>
      </c>
      <c r="IG283" s="22" t="s">
        <v>759</v>
      </c>
      <c r="IH283" s="22" t="s">
        <v>760</v>
      </c>
      <c r="II283" s="22" t="s">
        <v>761</v>
      </c>
      <c r="IJ283" s="22" t="s">
        <v>762</v>
      </c>
      <c r="IK283" s="22" t="s">
        <v>763</v>
      </c>
      <c r="IL283" s="22" t="s">
        <v>764</v>
      </c>
      <c r="IM283" s="22" t="s">
        <v>765</v>
      </c>
      <c r="IN283" s="22" t="s">
        <v>766</v>
      </c>
      <c r="IO283" s="22" t="s">
        <v>767</v>
      </c>
      <c r="IP283" s="22" t="s">
        <v>768</v>
      </c>
      <c r="IQ283" s="22" t="s">
        <v>769</v>
      </c>
      <c r="IR283" s="22" t="s">
        <v>770</v>
      </c>
      <c r="IS283" s="22" t="s">
        <v>771</v>
      </c>
      <c r="IT283" s="22" t="s">
        <v>772</v>
      </c>
      <c r="IU283" s="22" t="s">
        <v>773</v>
      </c>
      <c r="IV283" s="22" t="s">
        <v>774</v>
      </c>
      <c r="IW283" s="22" t="s">
        <v>775</v>
      </c>
      <c r="IX283" s="22" t="s">
        <v>776</v>
      </c>
      <c r="IY283" s="22" t="s">
        <v>777</v>
      </c>
      <c r="IZ283" s="22" t="s">
        <v>778</v>
      </c>
      <c r="JA283" s="22" t="s">
        <v>779</v>
      </c>
      <c r="JB283" s="22" t="s">
        <v>780</v>
      </c>
      <c r="JC283" s="22" t="s">
        <v>781</v>
      </c>
      <c r="JD283" s="22" t="s">
        <v>782</v>
      </c>
      <c r="JE283" s="22" t="s">
        <v>783</v>
      </c>
      <c r="JF283" s="22" t="s">
        <v>784</v>
      </c>
      <c r="JG283" s="22" t="s">
        <v>785</v>
      </c>
      <c r="JH283" s="22" t="s">
        <v>786</v>
      </c>
      <c r="JI283" s="22" t="s">
        <v>787</v>
      </c>
      <c r="JJ283" s="22" t="s">
        <v>788</v>
      </c>
      <c r="JK283" s="22" t="s">
        <v>789</v>
      </c>
      <c r="JL283" s="22" t="s">
        <v>790</v>
      </c>
      <c r="JM283" s="22" t="s">
        <v>791</v>
      </c>
      <c r="JN283" s="22" t="s">
        <v>792</v>
      </c>
      <c r="JO283" s="22" t="s">
        <v>793</v>
      </c>
      <c r="JP283" s="22" t="s">
        <v>794</v>
      </c>
      <c r="JQ283" s="22" t="s">
        <v>795</v>
      </c>
      <c r="JR283" s="22" t="s">
        <v>796</v>
      </c>
      <c r="JS283" s="22" t="s">
        <v>797</v>
      </c>
      <c r="JT283" s="22" t="s">
        <v>798</v>
      </c>
      <c r="JU283" s="22" t="s">
        <v>799</v>
      </c>
      <c r="JV283" s="22" t="s">
        <v>800</v>
      </c>
      <c r="JW283" s="22" t="s">
        <v>801</v>
      </c>
      <c r="JX283" s="22" t="s">
        <v>802</v>
      </c>
      <c r="JY283" s="22" t="s">
        <v>803</v>
      </c>
      <c r="JZ283" s="22" t="s">
        <v>804</v>
      </c>
      <c r="KA283" s="22" t="s">
        <v>805</v>
      </c>
      <c r="KB283" s="22" t="s">
        <v>806</v>
      </c>
      <c r="KC283" s="22" t="s">
        <v>807</v>
      </c>
      <c r="KD283" s="22" t="s">
        <v>808</v>
      </c>
      <c r="KE283" s="22" t="s">
        <v>809</v>
      </c>
      <c r="KF283" s="22" t="s">
        <v>810</v>
      </c>
      <c r="KG283" s="22" t="s">
        <v>811</v>
      </c>
      <c r="KH283" s="22" t="s">
        <v>812</v>
      </c>
      <c r="KI283" s="22" t="s">
        <v>813</v>
      </c>
      <c r="KJ283" s="22" t="s">
        <v>814</v>
      </c>
      <c r="KK283" s="22" t="s">
        <v>815</v>
      </c>
      <c r="KL283" s="22" t="s">
        <v>816</v>
      </c>
      <c r="KM283" s="22" t="s">
        <v>817</v>
      </c>
      <c r="KN283" s="22" t="s">
        <v>818</v>
      </c>
      <c r="KO283" s="22" t="s">
        <v>819</v>
      </c>
      <c r="KP283" s="22" t="s">
        <v>820</v>
      </c>
      <c r="KQ283" s="22" t="s">
        <v>821</v>
      </c>
      <c r="KR283" s="22" t="s">
        <v>822</v>
      </c>
      <c r="KS283" s="22" t="s">
        <v>823</v>
      </c>
      <c r="KT283" s="22" t="s">
        <v>824</v>
      </c>
      <c r="KU283" s="22" t="s">
        <v>825</v>
      </c>
      <c r="KV283" s="22" t="s">
        <v>826</v>
      </c>
      <c r="KW283" s="22" t="s">
        <v>827</v>
      </c>
      <c r="KX283" s="22" t="s">
        <v>828</v>
      </c>
      <c r="KY283" s="22" t="s">
        <v>829</v>
      </c>
      <c r="KZ283" s="22" t="s">
        <v>830</v>
      </c>
      <c r="LA283" s="22" t="s">
        <v>1287</v>
      </c>
      <c r="LB283" s="22" t="s">
        <v>1288</v>
      </c>
      <c r="LC283" s="22" t="s">
        <v>1289</v>
      </c>
      <c r="LD283" s="22" t="s">
        <v>1290</v>
      </c>
      <c r="LE283" s="22" t="s">
        <v>1291</v>
      </c>
      <c r="LF283" s="22" t="s">
        <v>1292</v>
      </c>
      <c r="LG283" s="22" t="s">
        <v>1293</v>
      </c>
      <c r="LH283" s="22" t="s">
        <v>1294</v>
      </c>
      <c r="LI283" s="22" t="s">
        <v>831</v>
      </c>
      <c r="LJ283" s="22" t="s">
        <v>832</v>
      </c>
      <c r="LK283" s="22" t="s">
        <v>833</v>
      </c>
      <c r="LL283" s="22" t="s">
        <v>834</v>
      </c>
      <c r="LM283" s="22" t="s">
        <v>835</v>
      </c>
      <c r="LN283" s="22" t="s">
        <v>836</v>
      </c>
      <c r="LO283" s="22" t="s">
        <v>837</v>
      </c>
      <c r="LP283" s="22" t="s">
        <v>838</v>
      </c>
      <c r="LQ283" s="22" t="s">
        <v>839</v>
      </c>
      <c r="LR283" s="22" t="s">
        <v>840</v>
      </c>
      <c r="LS283" s="22" t="s">
        <v>36</v>
      </c>
      <c r="LT283" s="22" t="s">
        <v>39</v>
      </c>
      <c r="LU283" s="22" t="s">
        <v>850</v>
      </c>
      <c r="LV283" s="22" t="s">
        <v>851</v>
      </c>
      <c r="LW283" s="22" t="s">
        <v>852</v>
      </c>
      <c r="LX283" s="22" t="s">
        <v>853</v>
      </c>
      <c r="LY283" s="22" t="s">
        <v>854</v>
      </c>
      <c r="LZ283" s="22" t="s">
        <v>855</v>
      </c>
      <c r="MA283" s="22" t="s">
        <v>856</v>
      </c>
      <c r="MB283" s="22" t="s">
        <v>857</v>
      </c>
      <c r="MC283" s="22" t="s">
        <v>858</v>
      </c>
      <c r="MD283" s="22" t="s">
        <v>36</v>
      </c>
      <c r="ME283" s="22" t="s">
        <v>39</v>
      </c>
      <c r="MF283" s="22" t="s">
        <v>877</v>
      </c>
      <c r="MG283" s="22" t="s">
        <v>878</v>
      </c>
      <c r="MH283" s="22" t="s">
        <v>879</v>
      </c>
      <c r="MI283" s="22" t="s">
        <v>880</v>
      </c>
      <c r="MJ283" s="22" t="s">
        <v>881</v>
      </c>
      <c r="MK283" s="22" t="s">
        <v>882</v>
      </c>
      <c r="ML283" s="22" t="s">
        <v>883</v>
      </c>
      <c r="MM283" s="22" t="s">
        <v>884</v>
      </c>
      <c r="MN283" s="22" t="s">
        <v>885</v>
      </c>
      <c r="MO283" s="22" t="s">
        <v>886</v>
      </c>
      <c r="MP283" s="22" t="s">
        <v>887</v>
      </c>
      <c r="MQ283" s="22" t="s">
        <v>888</v>
      </c>
      <c r="MR283" s="22" t="s">
        <v>889</v>
      </c>
      <c r="MS283" s="22" t="s">
        <v>890</v>
      </c>
      <c r="MT283" s="22" t="s">
        <v>891</v>
      </c>
      <c r="MU283" s="22" t="s">
        <v>892</v>
      </c>
      <c r="MV283" s="22" t="s">
        <v>893</v>
      </c>
      <c r="MW283" s="22" t="s">
        <v>894</v>
      </c>
      <c r="MX283" s="22" t="s">
        <v>36</v>
      </c>
      <c r="MY283" s="22" t="s">
        <v>39</v>
      </c>
      <c r="MZ283" s="22" t="s">
        <v>914</v>
      </c>
      <c r="NA283" s="22" t="s">
        <v>915</v>
      </c>
      <c r="NB283" s="22" t="s">
        <v>916</v>
      </c>
      <c r="NC283" s="22" t="s">
        <v>917</v>
      </c>
      <c r="ND283" s="22" t="s">
        <v>918</v>
      </c>
      <c r="NE283" s="22" t="s">
        <v>919</v>
      </c>
      <c r="NF283" s="22" t="s">
        <v>920</v>
      </c>
      <c r="NG283" s="22" t="s">
        <v>921</v>
      </c>
      <c r="NH283" s="22" t="s">
        <v>922</v>
      </c>
      <c r="NI283" s="22" t="s">
        <v>923</v>
      </c>
      <c r="NJ283" s="22" t="s">
        <v>924</v>
      </c>
      <c r="NK283" s="22" t="s">
        <v>925</v>
      </c>
      <c r="NL283" s="22" t="s">
        <v>926</v>
      </c>
      <c r="NM283" s="22" t="s">
        <v>927</v>
      </c>
      <c r="NN283" s="22" t="s">
        <v>928</v>
      </c>
      <c r="NO283" s="22" t="s">
        <v>929</v>
      </c>
      <c r="NP283" s="22" t="s">
        <v>930</v>
      </c>
      <c r="NQ283" s="22" t="s">
        <v>931</v>
      </c>
      <c r="NR283" s="22" t="s">
        <v>935</v>
      </c>
      <c r="NS283" s="22" t="s">
        <v>936</v>
      </c>
      <c r="NT283" s="22" t="s">
        <v>36</v>
      </c>
      <c r="NU283" s="22" t="s">
        <v>39</v>
      </c>
      <c r="NV283" s="22" t="s">
        <v>949</v>
      </c>
      <c r="NW283" s="22" t="s">
        <v>950</v>
      </c>
      <c r="NX283" s="22" t="s">
        <v>951</v>
      </c>
      <c r="NY283" s="22" t="s">
        <v>952</v>
      </c>
      <c r="NZ283" s="22" t="s">
        <v>953</v>
      </c>
      <c r="OA283" s="22" t="s">
        <v>954</v>
      </c>
      <c r="OB283" s="22" t="s">
        <v>955</v>
      </c>
      <c r="OC283" s="22" t="s">
        <v>956</v>
      </c>
      <c r="OD283" s="22" t="s">
        <v>957</v>
      </c>
      <c r="OE283" s="22" t="s">
        <v>958</v>
      </c>
      <c r="OF283" s="22" t="s">
        <v>959</v>
      </c>
      <c r="OG283" s="22" t="s">
        <v>960</v>
      </c>
      <c r="OH283" s="22" t="s">
        <v>1154</v>
      </c>
      <c r="OI283" s="22" t="s">
        <v>40</v>
      </c>
      <c r="OJ283" s="22" t="s">
        <v>36</v>
      </c>
      <c r="OK283" s="22" t="s">
        <v>39</v>
      </c>
      <c r="OL283" s="22" t="s">
        <v>1136</v>
      </c>
      <c r="OM283" s="22" t="s">
        <v>1137</v>
      </c>
      <c r="ON283" s="22" t="s">
        <v>1138</v>
      </c>
      <c r="OO283" s="22" t="s">
        <v>1139</v>
      </c>
      <c r="OP283" s="22" t="s">
        <v>1140</v>
      </c>
      <c r="OQ283" s="22" t="s">
        <v>1141</v>
      </c>
      <c r="OR283" s="22" t="s">
        <v>1142</v>
      </c>
      <c r="OS283" s="22" t="s">
        <v>1143</v>
      </c>
      <c r="OT283" s="22" t="s">
        <v>1144</v>
      </c>
      <c r="OU283" s="22" t="s">
        <v>1145</v>
      </c>
      <c r="OV283" s="22" t="s">
        <v>1146</v>
      </c>
      <c r="OW283" s="22" t="s">
        <v>1147</v>
      </c>
      <c r="OX283" s="22" t="s">
        <v>1148</v>
      </c>
      <c r="OY283" s="22" t="s">
        <v>1149</v>
      </c>
      <c r="OZ283" s="22" t="s">
        <v>1150</v>
      </c>
      <c r="PA283" s="22" t="s">
        <v>1151</v>
      </c>
      <c r="PB283" s="22" t="s">
        <v>1152</v>
      </c>
      <c r="PC283" s="22" t="s">
        <v>1153</v>
      </c>
    </row>
    <row r="284" spans="1:419">
      <c r="A284" s="22" t="s">
        <v>90</v>
      </c>
      <c r="B284" s="22" t="s">
        <v>63</v>
      </c>
      <c r="C284" s="22">
        <v>51.305200999999997</v>
      </c>
      <c r="D284" s="22">
        <v>66.110665999999995</v>
      </c>
      <c r="E284" s="22">
        <v>49.531987000000001</v>
      </c>
      <c r="F284" s="22">
        <v>43.862882999999997</v>
      </c>
      <c r="G284" s="22">
        <v>62.301741999999997</v>
      </c>
      <c r="H284" s="22">
        <v>64.220856999999995</v>
      </c>
      <c r="I284" s="22">
        <v>35.892406000000001</v>
      </c>
      <c r="J284" s="22">
        <v>37.161656999999998</v>
      </c>
      <c r="K284" s="22">
        <v>44.146957999999998</v>
      </c>
      <c r="L284" s="22">
        <v>68.303199000000006</v>
      </c>
      <c r="M284" s="22">
        <v>94.157145</v>
      </c>
      <c r="N284" s="22">
        <v>66.157922999999997</v>
      </c>
      <c r="O284" s="22">
        <v>51.903725999999999</v>
      </c>
      <c r="P284" s="22">
        <v>86.022758999999994</v>
      </c>
      <c r="Q284" s="22">
        <v>89.573865999999995</v>
      </c>
      <c r="R284" s="22">
        <v>40.919414000000003</v>
      </c>
      <c r="S284" s="22">
        <v>43.268020999999997</v>
      </c>
      <c r="T284" s="22">
        <v>53.413108999999999</v>
      </c>
      <c r="U284" s="22">
        <v>61.377434000000001</v>
      </c>
      <c r="V284" s="22">
        <v>83.250066000000004</v>
      </c>
      <c r="W284" s="22">
        <v>59.406792000000003</v>
      </c>
      <c r="X284" s="22">
        <v>48.037517999999999</v>
      </c>
      <c r="Y284" s="22">
        <v>76.624854999999997</v>
      </c>
      <c r="Z284" s="22">
        <v>79.600223</v>
      </c>
      <c r="AA284" s="22">
        <v>38.260185999999997</v>
      </c>
      <c r="AB284" s="22">
        <v>40.228014000000002</v>
      </c>
      <c r="AC284" s="22">
        <v>49.123300999999998</v>
      </c>
      <c r="AD284" s="22">
        <v>37.703353</v>
      </c>
      <c r="AE284" s="22">
        <v>46.556944999999999</v>
      </c>
      <c r="AF284" s="22">
        <v>36.207563999999998</v>
      </c>
      <c r="AG284" s="22">
        <v>35.373646999999998</v>
      </c>
      <c r="AH284" s="22">
        <v>44.622073</v>
      </c>
      <c r="AI284" s="22">
        <v>45.584648999999999</v>
      </c>
      <c r="AJ284" s="22">
        <v>29.366323999999999</v>
      </c>
      <c r="AK284" s="22">
        <v>30.002945</v>
      </c>
      <c r="AL284" s="22">
        <v>35.728093000000001</v>
      </c>
      <c r="AM284" s="22">
        <v>53.482004000000003</v>
      </c>
      <c r="AN284" s="22">
        <v>72.573869000000002</v>
      </c>
      <c r="AO284" s="22">
        <v>51.640327999999997</v>
      </c>
      <c r="AP284" s="22">
        <v>42.856479</v>
      </c>
      <c r="AQ284" s="22">
        <v>66.632148000000001</v>
      </c>
      <c r="AR284" s="22">
        <v>69.106718000000001</v>
      </c>
      <c r="AS284" s="22">
        <v>34.053004999999999</v>
      </c>
      <c r="AT284" s="22">
        <v>35.689619</v>
      </c>
      <c r="AU284" s="22">
        <v>44.345796</v>
      </c>
      <c r="AV284" s="22">
        <v>47.020865999999998</v>
      </c>
      <c r="AW284" s="22">
        <v>62.412080000000003</v>
      </c>
      <c r="AX284" s="22">
        <v>45.342444</v>
      </c>
      <c r="AY284" s="22">
        <v>39.235474000000004</v>
      </c>
      <c r="AZ284" s="22">
        <v>57.871946000000001</v>
      </c>
      <c r="BA284" s="22">
        <v>59.811629000000003</v>
      </c>
      <c r="BB284" s="22">
        <v>31.556684000000001</v>
      </c>
      <c r="BC284" s="22">
        <v>32.839537999999997</v>
      </c>
      <c r="BD284" s="22">
        <v>40.331555000000002</v>
      </c>
      <c r="BE284" s="22">
        <v>51.264862000000001</v>
      </c>
      <c r="BF284" s="22">
        <v>59.996355000000001</v>
      </c>
      <c r="BG284" s="22">
        <v>48.042800999999997</v>
      </c>
      <c r="BH284" s="22">
        <v>38.939487</v>
      </c>
      <c r="BI284" s="22">
        <v>58.633367999999997</v>
      </c>
      <c r="BJ284" s="22">
        <v>60.454473999999998</v>
      </c>
      <c r="BK284" s="22">
        <v>35.099795</v>
      </c>
      <c r="BL284" s="22">
        <v>36.304225000000002</v>
      </c>
      <c r="BM284" s="22">
        <v>43.951577</v>
      </c>
      <c r="BN284" s="22">
        <v>64.387499000000005</v>
      </c>
      <c r="BO284" s="22">
        <v>79.796243000000004</v>
      </c>
      <c r="BP284" s="22">
        <v>60.765681000000001</v>
      </c>
      <c r="BQ284" s="22">
        <v>45.503028</v>
      </c>
      <c r="BR284" s="22">
        <v>76.344313</v>
      </c>
      <c r="BS284" s="22">
        <v>79.310164999999998</v>
      </c>
      <c r="BT284" s="22">
        <v>39.686700999999999</v>
      </c>
      <c r="BU284" s="22">
        <v>41.648237000000002</v>
      </c>
      <c r="BV284" s="22">
        <v>51.161199000000003</v>
      </c>
      <c r="BW284" s="22">
        <v>58.606605000000002</v>
      </c>
      <c r="BX284" s="22">
        <v>71.647385</v>
      </c>
      <c r="BY284" s="22">
        <v>55.223089999999999</v>
      </c>
      <c r="BZ284" s="22">
        <v>42.182250000000003</v>
      </c>
      <c r="CA284" s="22">
        <v>68.887314000000003</v>
      </c>
      <c r="CB284" s="22">
        <v>71.435609999999997</v>
      </c>
      <c r="CC284" s="22">
        <v>37.111781000000001</v>
      </c>
      <c r="CD284" s="22">
        <v>38.797156000000001</v>
      </c>
      <c r="CE284" s="22">
        <v>47.438147000000001</v>
      </c>
      <c r="CF284" s="22">
        <v>37.854163</v>
      </c>
      <c r="CG284" s="22">
        <v>41.126916000000001</v>
      </c>
      <c r="CH284" s="22">
        <v>35.006780999999997</v>
      </c>
      <c r="CI284" s="22">
        <v>30.957414</v>
      </c>
      <c r="CJ284" s="22">
        <v>41.447395999999998</v>
      </c>
      <c r="CK284" s="22">
        <v>42.326906999999999</v>
      </c>
      <c r="CL284" s="22">
        <v>28.755901999999999</v>
      </c>
      <c r="CM284" s="22">
        <v>29.337586999999999</v>
      </c>
      <c r="CN284" s="22">
        <v>35.702669</v>
      </c>
      <c r="CO284" s="22">
        <v>49.904456000000003</v>
      </c>
      <c r="CP284" s="22">
        <v>59.350757999999999</v>
      </c>
      <c r="CQ284" s="22">
        <v>46.694837999999997</v>
      </c>
      <c r="CR284" s="22">
        <v>36.953626999999997</v>
      </c>
      <c r="CS284" s="22">
        <v>57.736141000000003</v>
      </c>
      <c r="CT284" s="22">
        <v>59.673158999999998</v>
      </c>
      <c r="CU284" s="22">
        <v>32.928013</v>
      </c>
      <c r="CV284" s="22">
        <v>34.209105999999998</v>
      </c>
      <c r="CW284" s="22">
        <v>42.283923999999999</v>
      </c>
      <c r="CX284" s="22">
        <v>44.671010000000003</v>
      </c>
      <c r="CY284" s="22">
        <v>51.944958</v>
      </c>
      <c r="CZ284" s="22">
        <v>41.673715999999999</v>
      </c>
      <c r="DA284" s="22">
        <v>33.968336000000001</v>
      </c>
      <c r="DB284" s="22">
        <v>50.968237999999999</v>
      </c>
      <c r="DC284" s="22">
        <v>52.522948</v>
      </c>
      <c r="DD284" s="22">
        <v>30.624041999999999</v>
      </c>
      <c r="DE284" s="22">
        <v>31.652284999999999</v>
      </c>
      <c r="DF284" s="22">
        <v>38.939967000000003</v>
      </c>
      <c r="DG284" s="22" t="s">
        <v>90</v>
      </c>
      <c r="DH284" s="22" t="s">
        <v>63</v>
      </c>
      <c r="DI284" s="22">
        <v>53.143517000000003</v>
      </c>
      <c r="DJ284" s="22">
        <v>68.971839000000003</v>
      </c>
      <c r="DK284" s="22">
        <v>51.306519000000002</v>
      </c>
      <c r="DL284" s="22">
        <v>44.901027999999997</v>
      </c>
      <c r="DM284" s="22">
        <v>64.853533999999996</v>
      </c>
      <c r="DN284" s="22">
        <v>66.930188999999999</v>
      </c>
      <c r="DO284" s="22">
        <v>36.547263999999998</v>
      </c>
      <c r="DP284" s="22">
        <v>37.920707999999998</v>
      </c>
      <c r="DQ284" s="22">
        <v>45.179837999999997</v>
      </c>
      <c r="DR284" s="22">
        <v>71.673282</v>
      </c>
      <c r="DS284" s="22">
        <v>97.938496999999998</v>
      </c>
      <c r="DT284" s="22">
        <v>69.435486999999995</v>
      </c>
      <c r="DU284" s="22">
        <v>54.048262999999999</v>
      </c>
      <c r="DV284" s="22">
        <v>90.466487999999998</v>
      </c>
      <c r="DW284" s="22">
        <v>94.256894000000003</v>
      </c>
      <c r="DX284" s="22">
        <v>42.496220999999998</v>
      </c>
      <c r="DY284" s="22">
        <v>45.003093999999997</v>
      </c>
      <c r="DZ284" s="22">
        <v>54.811703000000001</v>
      </c>
      <c r="EA284" s="22">
        <v>64.092890999999995</v>
      </c>
      <c r="EB284" s="22">
        <v>86.539328999999995</v>
      </c>
      <c r="EC284" s="22">
        <v>62.044355000000003</v>
      </c>
      <c r="ED284" s="22">
        <v>49.693322999999999</v>
      </c>
      <c r="EE284" s="22">
        <v>80.260862000000003</v>
      </c>
      <c r="EF284" s="22">
        <v>83.442329000000001</v>
      </c>
      <c r="EG284" s="22">
        <v>39.432954000000002</v>
      </c>
      <c r="EH284" s="22">
        <v>41.537092000000001</v>
      </c>
      <c r="EI284" s="22">
        <v>50.280473999999998</v>
      </c>
      <c r="EJ284" s="22">
        <v>37.703353</v>
      </c>
      <c r="EK284" s="22">
        <v>46.556944999999999</v>
      </c>
      <c r="EL284" s="22">
        <v>36.207563999999998</v>
      </c>
      <c r="EM284" s="22">
        <v>35.373646999999998</v>
      </c>
      <c r="EN284" s="22">
        <v>44.622073</v>
      </c>
      <c r="EO284" s="22">
        <v>45.584648999999999</v>
      </c>
      <c r="EP284" s="22">
        <v>29.366323999999999</v>
      </c>
      <c r="EQ284" s="22">
        <v>30.002945</v>
      </c>
      <c r="ER284" s="22">
        <v>35.728093000000001</v>
      </c>
      <c r="ES284" s="22">
        <v>54.333623000000003</v>
      </c>
      <c r="ET284" s="22">
        <v>72.573869000000002</v>
      </c>
      <c r="EU284" s="22">
        <v>52.479450999999997</v>
      </c>
      <c r="EV284" s="22">
        <v>43.555385999999999</v>
      </c>
      <c r="EW284" s="22">
        <v>67.621128999999996</v>
      </c>
      <c r="EX284" s="22">
        <v>70.125889000000001</v>
      </c>
      <c r="EY284" s="22">
        <v>34.677554999999998</v>
      </c>
      <c r="EZ284" s="22">
        <v>36.334136000000001</v>
      </c>
      <c r="FA284" s="22">
        <v>44.345796</v>
      </c>
      <c r="FB284" s="22">
        <v>47.585459</v>
      </c>
      <c r="FC284" s="22">
        <v>62.412080000000003</v>
      </c>
      <c r="FD284" s="22">
        <v>45.898750999999997</v>
      </c>
      <c r="FE284" s="22">
        <v>39.698822999999997</v>
      </c>
      <c r="FF284" s="22">
        <v>58.527603999999997</v>
      </c>
      <c r="FG284" s="22">
        <v>60.487302</v>
      </c>
      <c r="FH284" s="22">
        <v>31.970737</v>
      </c>
      <c r="FI284" s="22">
        <v>33.266829000000001</v>
      </c>
      <c r="FJ284" s="22">
        <v>40.331555000000002</v>
      </c>
      <c r="FK284" s="22">
        <v>53.069395999999998</v>
      </c>
      <c r="FL284" s="22">
        <v>62.669790999999996</v>
      </c>
      <c r="FM284" s="22">
        <v>49.749904999999998</v>
      </c>
      <c r="FN284" s="22">
        <v>39.827435999999999</v>
      </c>
      <c r="FO284" s="22">
        <v>61.057997</v>
      </c>
      <c r="FP284" s="22">
        <v>63.033520000000003</v>
      </c>
      <c r="FQ284" s="22">
        <v>35.709415</v>
      </c>
      <c r="FR284" s="22">
        <v>37.015974</v>
      </c>
      <c r="FS284" s="22">
        <v>44.948067000000002</v>
      </c>
      <c r="FT284" s="22">
        <v>66.200671999999997</v>
      </c>
      <c r="FU284" s="22">
        <v>82.582151999999994</v>
      </c>
      <c r="FV284" s="22">
        <v>62.491264000000001</v>
      </c>
      <c r="FW284" s="22">
        <v>46.319915000000002</v>
      </c>
      <c r="FX284" s="22">
        <v>78.840789999999998</v>
      </c>
      <c r="FY284" s="22">
        <v>81.976934</v>
      </c>
      <c r="FZ284" s="22">
        <v>40.201987000000003</v>
      </c>
      <c r="GA284" s="22">
        <v>42.276148999999997</v>
      </c>
      <c r="GB284" s="22">
        <v>52.069856000000001</v>
      </c>
      <c r="GC284" s="22">
        <v>60.588377000000001</v>
      </c>
      <c r="GD284" s="22">
        <v>74.602090000000004</v>
      </c>
      <c r="GE284" s="22">
        <v>57.103534000000003</v>
      </c>
      <c r="GF284" s="22">
        <v>43.148482999999999</v>
      </c>
      <c r="GG284" s="22">
        <v>71.559484999999995</v>
      </c>
      <c r="GH284" s="22">
        <v>74.279753999999997</v>
      </c>
      <c r="GI284" s="22">
        <v>37.769973</v>
      </c>
      <c r="GJ284" s="22">
        <v>39.569087000000003</v>
      </c>
      <c r="GK284" s="22">
        <v>48.518807000000002</v>
      </c>
      <c r="GL284" s="22">
        <v>37.854163</v>
      </c>
      <c r="GM284" s="22">
        <v>41.126916000000001</v>
      </c>
      <c r="GN284" s="22">
        <v>35.006780999999997</v>
      </c>
      <c r="GO284" s="22">
        <v>30.957414</v>
      </c>
      <c r="GP284" s="22">
        <v>41.447395999999998</v>
      </c>
      <c r="GQ284" s="22">
        <v>42.326906999999999</v>
      </c>
      <c r="GR284" s="22">
        <v>28.755901999999999</v>
      </c>
      <c r="GS284" s="22">
        <v>29.337586999999999</v>
      </c>
      <c r="GT284" s="22">
        <v>35.702669</v>
      </c>
      <c r="GU284" s="22">
        <v>49.904456000000003</v>
      </c>
      <c r="GV284" s="22">
        <v>59.350757999999999</v>
      </c>
      <c r="GW284" s="22">
        <v>46.694837999999997</v>
      </c>
      <c r="GX284" s="22">
        <v>36.953626999999997</v>
      </c>
      <c r="GY284" s="22">
        <v>57.736141000000003</v>
      </c>
      <c r="GZ284" s="22">
        <v>59.673158999999998</v>
      </c>
      <c r="HA284" s="22">
        <v>32.928013</v>
      </c>
      <c r="HB284" s="22">
        <v>34.209105999999998</v>
      </c>
      <c r="HC284" s="22">
        <v>42.283923999999999</v>
      </c>
      <c r="HD284" s="22">
        <v>44.671010000000003</v>
      </c>
      <c r="HE284" s="22">
        <v>51.944958</v>
      </c>
      <c r="HF284" s="22">
        <v>41.673715999999999</v>
      </c>
      <c r="HG284" s="22">
        <v>33.968336000000001</v>
      </c>
      <c r="HH284" s="22">
        <v>50.968237999999999</v>
      </c>
      <c r="HI284" s="22">
        <v>52.522948</v>
      </c>
      <c r="HJ284" s="22">
        <v>30.624041999999999</v>
      </c>
      <c r="HK284" s="22">
        <v>31.652284999999999</v>
      </c>
      <c r="HL284" s="22">
        <v>38.939967000000003</v>
      </c>
      <c r="HM284" s="22" t="s">
        <v>90</v>
      </c>
      <c r="HN284" s="22" t="s">
        <v>63</v>
      </c>
      <c r="HO284" s="22">
        <v>46.276719999999997</v>
      </c>
      <c r="HP284" s="22">
        <v>57.979041000000002</v>
      </c>
      <c r="HQ284" s="22">
        <v>44.638010999999999</v>
      </c>
      <c r="HR284" s="22">
        <v>41.549348999999999</v>
      </c>
      <c r="HS284" s="22">
        <v>55.155177999999999</v>
      </c>
      <c r="HT284" s="22">
        <v>56.571272</v>
      </c>
      <c r="HU284" s="22">
        <v>34.573515999999998</v>
      </c>
      <c r="HV284" s="22">
        <v>35.510081999999997</v>
      </c>
      <c r="HW284" s="22">
        <v>41.874411000000002</v>
      </c>
      <c r="HX284" s="22">
        <v>66.765901999999997</v>
      </c>
      <c r="HY284" s="22">
        <v>89.963690999999997</v>
      </c>
      <c r="HZ284" s="22">
        <v>64.693332999999996</v>
      </c>
      <c r="IA284" s="22">
        <v>51.667405000000002</v>
      </c>
      <c r="IB284" s="22">
        <v>83.439994999999996</v>
      </c>
      <c r="IC284" s="22">
        <v>86.746883999999994</v>
      </c>
      <c r="ID284" s="22">
        <v>41.190533000000002</v>
      </c>
      <c r="IE284" s="22">
        <v>43.377620999999998</v>
      </c>
      <c r="IF284" s="22">
        <v>52.573456</v>
      </c>
      <c r="IG284" s="22">
        <v>58.555853999999997</v>
      </c>
      <c r="IH284" s="22">
        <v>77.577506999999997</v>
      </c>
      <c r="II284" s="22">
        <v>56.682130000000001</v>
      </c>
      <c r="IJ284" s="22">
        <v>47.024222000000002</v>
      </c>
      <c r="IK284" s="22">
        <v>72.365442999999999</v>
      </c>
      <c r="IL284" s="22">
        <v>75.002955</v>
      </c>
      <c r="IM284" s="22">
        <v>37.936737999999998</v>
      </c>
      <c r="IN284" s="22">
        <v>39.681117999999998</v>
      </c>
      <c r="IO284" s="22">
        <v>47.725569</v>
      </c>
      <c r="IP284" s="22">
        <v>37.703353</v>
      </c>
      <c r="IQ284" s="22">
        <v>46.556944999999999</v>
      </c>
      <c r="IR284" s="22">
        <v>36.207563999999998</v>
      </c>
      <c r="IS284" s="22">
        <v>35.373646999999998</v>
      </c>
      <c r="IT284" s="22">
        <v>44.622073</v>
      </c>
      <c r="IU284" s="22">
        <v>45.584648999999999</v>
      </c>
      <c r="IV284" s="22">
        <v>29.366323999999999</v>
      </c>
      <c r="IW284" s="22">
        <v>30.002945</v>
      </c>
      <c r="IX284" s="22">
        <v>35.728093000000001</v>
      </c>
      <c r="IY284" s="22">
        <v>57.112585000000003</v>
      </c>
      <c r="IZ284" s="22">
        <v>76.891611999999995</v>
      </c>
      <c r="JA284" s="22">
        <v>55.207791</v>
      </c>
      <c r="JB284" s="22">
        <v>44.909765</v>
      </c>
      <c r="JC284" s="22">
        <v>71.437742999999998</v>
      </c>
      <c r="JD284" s="22">
        <v>74.198774</v>
      </c>
      <c r="JE284" s="22">
        <v>35.584532000000003</v>
      </c>
      <c r="JF284" s="22">
        <v>37.410603000000002</v>
      </c>
      <c r="JG284" s="22">
        <v>45.816471</v>
      </c>
      <c r="JH284" s="22">
        <v>49.431274999999999</v>
      </c>
      <c r="JI284" s="22">
        <v>65.275632999999999</v>
      </c>
      <c r="JJ284" s="22">
        <v>47.711019999999998</v>
      </c>
      <c r="JK284" s="22">
        <v>40.602750999999998</v>
      </c>
      <c r="JL284" s="22">
        <v>61.059766000000003</v>
      </c>
      <c r="JM284" s="22">
        <v>63.188930999999997</v>
      </c>
      <c r="JN284" s="22">
        <v>32.578569999999999</v>
      </c>
      <c r="JO284" s="22">
        <v>33.986742999999997</v>
      </c>
      <c r="JP284" s="22">
        <v>41.316591000000003</v>
      </c>
      <c r="JQ284" s="22">
        <v>46.346423000000001</v>
      </c>
      <c r="JR284" s="22">
        <v>52.193461999999997</v>
      </c>
      <c r="JS284" s="22">
        <v>43.298457999999997</v>
      </c>
      <c r="JT284" s="22">
        <v>36.856417999999998</v>
      </c>
      <c r="JU284" s="22">
        <v>51.732148000000002</v>
      </c>
      <c r="JV284" s="22">
        <v>53.058574999999998</v>
      </c>
      <c r="JW284" s="22">
        <v>33.871251000000001</v>
      </c>
      <c r="JX284" s="22">
        <v>34.748514</v>
      </c>
      <c r="JY284" s="22">
        <v>41.769272999999998</v>
      </c>
      <c r="JZ284" s="22">
        <v>61.245463999999998</v>
      </c>
      <c r="KA284" s="22">
        <v>75.048107999999999</v>
      </c>
      <c r="KB284" s="22">
        <v>57.778196999999999</v>
      </c>
      <c r="KC284" s="22">
        <v>44.019764000000002</v>
      </c>
      <c r="KD284" s="22">
        <v>72.069029999999998</v>
      </c>
      <c r="KE284" s="22">
        <v>74.752520000000004</v>
      </c>
      <c r="KF284" s="22">
        <v>38.706032</v>
      </c>
      <c r="KG284" s="22">
        <v>40.480820999999999</v>
      </c>
      <c r="KH284" s="22">
        <v>49.596015000000001</v>
      </c>
      <c r="KI284" s="22">
        <v>55.209850000000003</v>
      </c>
      <c r="KJ284" s="22">
        <v>66.296931999999998</v>
      </c>
      <c r="KK284" s="22">
        <v>51.966588000000002</v>
      </c>
      <c r="KL284" s="22">
        <v>40.736961999999998</v>
      </c>
      <c r="KM284" s="22">
        <v>64.136257999999998</v>
      </c>
      <c r="KN284" s="22">
        <v>66.346815000000007</v>
      </c>
      <c r="KO284" s="22">
        <v>36.255664000000003</v>
      </c>
      <c r="KP284" s="22">
        <v>37.717666999999999</v>
      </c>
      <c r="KQ284" s="22">
        <v>45.950659999999999</v>
      </c>
      <c r="KR284" s="22">
        <v>37.854163</v>
      </c>
      <c r="KS284" s="22">
        <v>41.126916000000001</v>
      </c>
      <c r="KT284" s="22">
        <v>35.006780999999997</v>
      </c>
      <c r="KU284" s="22">
        <v>30.957414</v>
      </c>
      <c r="KV284" s="22">
        <v>41.447395999999998</v>
      </c>
      <c r="KW284" s="22">
        <v>42.326906999999999</v>
      </c>
      <c r="KX284" s="22">
        <v>28.755901999999999</v>
      </c>
      <c r="KY284" s="22">
        <v>29.337586999999999</v>
      </c>
      <c r="KZ284" s="22">
        <v>35.702669</v>
      </c>
      <c r="LA284" s="22">
        <v>52.367195000000002</v>
      </c>
      <c r="LB284" s="22">
        <v>63.305304</v>
      </c>
      <c r="LC284" s="22">
        <v>49.102949000000002</v>
      </c>
      <c r="LD284" s="22">
        <v>37.999119999999998</v>
      </c>
      <c r="LE284" s="22">
        <v>61.206397000000003</v>
      </c>
      <c r="LF284" s="22">
        <v>63.395004999999998</v>
      </c>
      <c r="LG284" s="22">
        <v>33.548018999999996</v>
      </c>
      <c r="LH284" s="22">
        <v>34.995505999999999</v>
      </c>
      <c r="LI284" s="22">
        <v>43.405070000000002</v>
      </c>
      <c r="LJ284" s="22">
        <v>46.335911000000003</v>
      </c>
      <c r="LK284" s="22">
        <v>54.623058999999998</v>
      </c>
      <c r="LL284" s="22">
        <v>43.301642000000001</v>
      </c>
      <c r="LM284" s="22">
        <v>34.670853000000001</v>
      </c>
      <c r="LN284" s="22">
        <v>53.317357000000001</v>
      </c>
      <c r="LO284" s="22">
        <v>55.042926999999999</v>
      </c>
      <c r="LP284" s="22">
        <v>31.037635999999999</v>
      </c>
      <c r="LQ284" s="22">
        <v>32.178882000000002</v>
      </c>
      <c r="LR284" s="22">
        <v>39.703995999999997</v>
      </c>
      <c r="LS284" s="22" t="s">
        <v>90</v>
      </c>
      <c r="LT284" s="22" t="s">
        <v>63</v>
      </c>
      <c r="LU284" s="22">
        <v>56.974888999999997</v>
      </c>
      <c r="LV284" s="22">
        <v>124.7159</v>
      </c>
      <c r="LW284" s="22">
        <v>146.54666</v>
      </c>
      <c r="LX284" s="22">
        <v>123.6849</v>
      </c>
      <c r="LY284" s="22">
        <v>103.73456</v>
      </c>
      <c r="LZ284" s="22">
        <v>139.64617999999999</v>
      </c>
      <c r="MA284" s="22">
        <v>143.34814</v>
      </c>
      <c r="MB284" s="22">
        <v>97.374279999999999</v>
      </c>
      <c r="MC284" s="22">
        <v>99.822654</v>
      </c>
      <c r="MD284" s="22" t="s">
        <v>90</v>
      </c>
      <c r="ME284" s="22" t="s">
        <v>63</v>
      </c>
      <c r="MF284" s="22">
        <v>173.27905999999999</v>
      </c>
      <c r="MG284" s="22">
        <v>221.14464000000001</v>
      </c>
      <c r="MH284" s="22">
        <v>167.96940000000001</v>
      </c>
      <c r="MI284" s="22">
        <v>122.86660000000001</v>
      </c>
      <c r="MJ284" s="22">
        <v>207.40932000000001</v>
      </c>
      <c r="MK284" s="22">
        <v>215.90890999999999</v>
      </c>
      <c r="ML284" s="22">
        <v>107.56092</v>
      </c>
      <c r="MM284" s="22">
        <v>113.18232</v>
      </c>
      <c r="MN284" s="22">
        <v>128.16326000000001</v>
      </c>
      <c r="MO284" s="22">
        <v>191.52906999999999</v>
      </c>
      <c r="MP284" s="22">
        <v>239.40295</v>
      </c>
      <c r="MQ284" s="22">
        <v>186.21825000000001</v>
      </c>
      <c r="MR284" s="22">
        <v>141.10753</v>
      </c>
      <c r="MS284" s="22">
        <v>225.66537</v>
      </c>
      <c r="MT284" s="22">
        <v>234.16646</v>
      </c>
      <c r="MU284" s="22">
        <v>125.79909000000001</v>
      </c>
      <c r="MV284" s="22">
        <v>131.42149000000001</v>
      </c>
      <c r="MW284" s="22">
        <v>146.4134</v>
      </c>
      <c r="MX284" s="22" t="s">
        <v>90</v>
      </c>
      <c r="MY284" s="22" t="s">
        <v>63</v>
      </c>
      <c r="MZ284" s="22">
        <v>0.63810789000000001</v>
      </c>
      <c r="NA284" s="22">
        <v>0.59519641999999995</v>
      </c>
      <c r="NB284" s="22">
        <v>0.68323381000000005</v>
      </c>
      <c r="NC284" s="22">
        <v>0.63591819000000005</v>
      </c>
      <c r="ND284" s="22">
        <v>0.59460822000000002</v>
      </c>
      <c r="NE284" s="22">
        <v>0.66893541999999995</v>
      </c>
      <c r="NF284" s="22">
        <v>0.67659946999999998</v>
      </c>
      <c r="NG284" s="22">
        <v>0.58144810999999996</v>
      </c>
      <c r="NH284" s="22">
        <v>0.58651690000000001</v>
      </c>
      <c r="NI284" s="22">
        <v>0.43856462000000002</v>
      </c>
      <c r="NJ284" s="22">
        <v>0.39572180000000001</v>
      </c>
      <c r="NK284" s="22">
        <v>0.48361832999999999</v>
      </c>
      <c r="NL284" s="22">
        <v>0.43637842999999998</v>
      </c>
      <c r="NM284" s="22">
        <v>0.39513454999999997</v>
      </c>
      <c r="NN284" s="22">
        <v>0.46934282999999999</v>
      </c>
      <c r="NO284" s="22">
        <v>0.47699460999999999</v>
      </c>
      <c r="NP284" s="22">
        <v>0.38199548999999999</v>
      </c>
      <c r="NQ284" s="22">
        <v>0.38705618000000003</v>
      </c>
      <c r="NR284" s="22">
        <v>0.71504011999999995</v>
      </c>
      <c r="NS284" s="22">
        <v>0.51542363000000002</v>
      </c>
      <c r="NT284" s="22" t="s">
        <v>90</v>
      </c>
      <c r="NU284" s="22" t="s">
        <v>63</v>
      </c>
      <c r="NV284" s="22">
        <v>0.12073666</v>
      </c>
      <c r="NW284" s="22">
        <v>4.1421080999999998E-2</v>
      </c>
      <c r="NX284" s="22">
        <v>9.2634397000000007E-3</v>
      </c>
      <c r="NY284" s="22">
        <v>1.0105486E-2</v>
      </c>
      <c r="NZ284" s="22">
        <v>6.5388768000000002E-3</v>
      </c>
      <c r="OA284" s="22">
        <v>9.2634397000000007E-3</v>
      </c>
      <c r="OB284" s="22">
        <v>1.0105486E-2</v>
      </c>
      <c r="OC284" s="22">
        <v>6.5388768000000002E-3</v>
      </c>
      <c r="OD284" s="22">
        <v>0.12696995</v>
      </c>
      <c r="OE284" s="22">
        <v>0.12696995</v>
      </c>
      <c r="OF284" s="22">
        <v>0.13376083</v>
      </c>
      <c r="OG284" s="22">
        <v>3.8034406999999999E-2</v>
      </c>
      <c r="OH284" s="22">
        <v>0.19432806999999999</v>
      </c>
      <c r="OI284" s="22">
        <v>1.3493231E-2</v>
      </c>
      <c r="OJ284" s="22" t="s">
        <v>90</v>
      </c>
      <c r="OK284" s="22" t="s">
        <v>63</v>
      </c>
      <c r="OL284" s="22">
        <v>10.277396</v>
      </c>
      <c r="OM284" s="22">
        <v>12.250031</v>
      </c>
      <c r="ON284" s="22">
        <v>9.4394767999999996</v>
      </c>
      <c r="OO284" s="22">
        <v>12.216286999999999</v>
      </c>
      <c r="OP284" s="22">
        <v>12.216286999999999</v>
      </c>
      <c r="OQ284" s="22">
        <v>12.216286999999999</v>
      </c>
      <c r="OR284" s="22">
        <v>9.4394767999999996</v>
      </c>
      <c r="OS284" s="22">
        <v>9.4394767999999996</v>
      </c>
      <c r="OT284" s="22">
        <v>10.277396</v>
      </c>
      <c r="OU284" s="22">
        <v>11.935452</v>
      </c>
      <c r="OV284" s="22">
        <v>10.674185</v>
      </c>
      <c r="OW284" s="22">
        <v>10.210485</v>
      </c>
      <c r="OX284" s="22">
        <v>10.674185</v>
      </c>
      <c r="OY284" s="22">
        <v>11.981649000000001</v>
      </c>
      <c r="OZ284" s="22">
        <v>11.981649000000001</v>
      </c>
      <c r="PA284" s="22">
        <v>10.210485</v>
      </c>
      <c r="PB284" s="22">
        <v>10.210485</v>
      </c>
      <c r="PC284" s="22">
        <v>11.935452</v>
      </c>
    </row>
    <row r="295" spans="1:222" s="21" customFormat="1">
      <c r="A295" s="21" t="s">
        <v>179</v>
      </c>
      <c r="DG295" s="21" t="s">
        <v>208</v>
      </c>
      <c r="HM295" s="21" t="s">
        <v>207</v>
      </c>
    </row>
    <row r="296" spans="1:222" hidden="1" outlineLevel="1">
      <c r="A296" s="22" t="s">
        <v>4</v>
      </c>
      <c r="B296" s="22" t="s">
        <v>5</v>
      </c>
      <c r="DG296" s="22" t="s">
        <v>4</v>
      </c>
      <c r="DH296" s="22" t="s">
        <v>5</v>
      </c>
      <c r="HM296" s="22" t="s">
        <v>4</v>
      </c>
      <c r="HN296" s="22" t="s">
        <v>5</v>
      </c>
    </row>
    <row r="297" spans="1:222" hidden="1" outlineLevel="1">
      <c r="A297" s="22" t="s">
        <v>6</v>
      </c>
      <c r="B297" s="22" t="s">
        <v>7</v>
      </c>
      <c r="DG297" s="22" t="s">
        <v>6</v>
      </c>
      <c r="DH297" s="22" t="s">
        <v>7</v>
      </c>
      <c r="HM297" s="22" t="s">
        <v>6</v>
      </c>
      <c r="HN297" s="22" t="s">
        <v>7</v>
      </c>
    </row>
    <row r="298" spans="1:222" hidden="1" outlineLevel="1">
      <c r="A298" s="22" t="s">
        <v>8</v>
      </c>
      <c r="B298" s="22" t="s">
        <v>230</v>
      </c>
      <c r="DG298" s="22" t="s">
        <v>8</v>
      </c>
      <c r="DH298" s="22" t="s">
        <v>438</v>
      </c>
      <c r="HM298" s="22" t="s">
        <v>8</v>
      </c>
      <c r="HN298" s="22" t="s">
        <v>641</v>
      </c>
    </row>
    <row r="299" spans="1:222" hidden="1" outlineLevel="1">
      <c r="A299" s="22" t="s">
        <v>9</v>
      </c>
      <c r="B299" s="22" t="s">
        <v>231</v>
      </c>
      <c r="DG299" s="22" t="s">
        <v>9</v>
      </c>
      <c r="DH299" s="22" t="s">
        <v>439</v>
      </c>
      <c r="HM299" s="22" t="s">
        <v>9</v>
      </c>
      <c r="HN299" s="22" t="s">
        <v>642</v>
      </c>
    </row>
    <row r="300" spans="1:222" hidden="1" outlineLevel="1">
      <c r="A300" s="22" t="s">
        <v>10</v>
      </c>
      <c r="B300" s="22" t="s">
        <v>232</v>
      </c>
      <c r="DG300" s="22" t="s">
        <v>10</v>
      </c>
      <c r="DH300" s="22" t="s">
        <v>440</v>
      </c>
      <c r="HM300" s="22" t="s">
        <v>10</v>
      </c>
      <c r="HN300" s="22" t="s">
        <v>643</v>
      </c>
    </row>
    <row r="301" spans="1:222" hidden="1" outlineLevel="1">
      <c r="A301" s="22" t="s">
        <v>11</v>
      </c>
      <c r="B301" s="22" t="s">
        <v>233</v>
      </c>
      <c r="DG301" s="22" t="s">
        <v>11</v>
      </c>
      <c r="DH301" s="22" t="s">
        <v>441</v>
      </c>
      <c r="HM301" s="22" t="s">
        <v>11</v>
      </c>
      <c r="HN301" s="22" t="s">
        <v>644</v>
      </c>
    </row>
    <row r="302" spans="1:222" hidden="1" outlineLevel="1">
      <c r="A302" s="22" t="s">
        <v>12</v>
      </c>
      <c r="B302" s="22" t="s">
        <v>234</v>
      </c>
      <c r="DG302" s="22" t="s">
        <v>12</v>
      </c>
      <c r="DH302" s="22" t="s">
        <v>442</v>
      </c>
      <c r="HM302" s="22" t="s">
        <v>12</v>
      </c>
      <c r="HN302" s="22" t="s">
        <v>645</v>
      </c>
    </row>
    <row r="303" spans="1:222" hidden="1" outlineLevel="1">
      <c r="A303" s="22" t="s">
        <v>13</v>
      </c>
      <c r="B303" s="22" t="s">
        <v>235</v>
      </c>
      <c r="DG303" s="22" t="s">
        <v>13</v>
      </c>
      <c r="DH303" s="22" t="s">
        <v>443</v>
      </c>
      <c r="HM303" s="22" t="s">
        <v>13</v>
      </c>
      <c r="HN303" s="22" t="s">
        <v>646</v>
      </c>
    </row>
    <row r="304" spans="1:222" hidden="1" outlineLevel="1">
      <c r="A304" s="22" t="s">
        <v>14</v>
      </c>
      <c r="B304" s="22" t="s">
        <v>236</v>
      </c>
      <c r="DG304" s="22" t="s">
        <v>14</v>
      </c>
      <c r="DH304" s="22" t="s">
        <v>444</v>
      </c>
      <c r="HM304" s="22" t="s">
        <v>14</v>
      </c>
      <c r="HN304" s="22" t="s">
        <v>647</v>
      </c>
    </row>
    <row r="305" spans="1:222" hidden="1" outlineLevel="1">
      <c r="A305" s="22" t="s">
        <v>15</v>
      </c>
      <c r="B305" s="22" t="s">
        <v>237</v>
      </c>
      <c r="DG305" s="22" t="s">
        <v>15</v>
      </c>
      <c r="DH305" s="22" t="s">
        <v>445</v>
      </c>
      <c r="HM305" s="22" t="s">
        <v>15</v>
      </c>
      <c r="HN305" s="22" t="s">
        <v>648</v>
      </c>
    </row>
    <row r="306" spans="1:222" hidden="1" outlineLevel="1">
      <c r="A306" s="22" t="s">
        <v>16</v>
      </c>
      <c r="B306" s="22" t="s">
        <v>238</v>
      </c>
      <c r="DG306" s="22" t="s">
        <v>16</v>
      </c>
      <c r="DH306" s="22" t="s">
        <v>446</v>
      </c>
      <c r="HM306" s="22" t="s">
        <v>16</v>
      </c>
      <c r="HN306" s="22" t="s">
        <v>649</v>
      </c>
    </row>
    <row r="307" spans="1:222" hidden="1" outlineLevel="1">
      <c r="A307" s="22" t="s">
        <v>17</v>
      </c>
      <c r="B307" s="22" t="s">
        <v>239</v>
      </c>
      <c r="DG307" s="22" t="s">
        <v>17</v>
      </c>
      <c r="DH307" s="22" t="s">
        <v>447</v>
      </c>
      <c r="HM307" s="22" t="s">
        <v>17</v>
      </c>
      <c r="HN307" s="22" t="s">
        <v>650</v>
      </c>
    </row>
    <row r="308" spans="1:222" hidden="1" outlineLevel="1">
      <c r="A308" s="22" t="s">
        <v>18</v>
      </c>
      <c r="B308" s="22" t="s">
        <v>240</v>
      </c>
      <c r="DG308" s="22" t="s">
        <v>18</v>
      </c>
      <c r="DH308" s="22" t="s">
        <v>448</v>
      </c>
      <c r="HM308" s="22" t="s">
        <v>18</v>
      </c>
      <c r="HN308" s="22" t="s">
        <v>651</v>
      </c>
    </row>
    <row r="309" spans="1:222" hidden="1" outlineLevel="1">
      <c r="A309" s="22" t="s">
        <v>19</v>
      </c>
      <c r="B309" s="22" t="s">
        <v>241</v>
      </c>
      <c r="DG309" s="22" t="s">
        <v>19</v>
      </c>
      <c r="DH309" s="22" t="s">
        <v>449</v>
      </c>
      <c r="HM309" s="22" t="s">
        <v>19</v>
      </c>
      <c r="HN309" s="22" t="s">
        <v>652</v>
      </c>
    </row>
    <row r="310" spans="1:222" hidden="1" outlineLevel="1">
      <c r="A310" s="22" t="s">
        <v>20</v>
      </c>
      <c r="B310" s="22" t="s">
        <v>242</v>
      </c>
      <c r="DG310" s="22" t="s">
        <v>20</v>
      </c>
      <c r="DH310" s="22" t="s">
        <v>450</v>
      </c>
      <c r="HM310" s="22" t="s">
        <v>20</v>
      </c>
      <c r="HN310" s="22" t="s">
        <v>653</v>
      </c>
    </row>
    <row r="311" spans="1:222" hidden="1" outlineLevel="1">
      <c r="A311" s="22" t="s">
        <v>21</v>
      </c>
      <c r="B311" s="22" t="s">
        <v>243</v>
      </c>
      <c r="DG311" s="22" t="s">
        <v>21</v>
      </c>
      <c r="DH311" s="22" t="s">
        <v>451</v>
      </c>
      <c r="HM311" s="22" t="s">
        <v>21</v>
      </c>
      <c r="HN311" s="22" t="s">
        <v>654</v>
      </c>
    </row>
    <row r="312" spans="1:222" hidden="1" outlineLevel="1">
      <c r="A312" s="22" t="s">
        <v>22</v>
      </c>
      <c r="B312" s="22" t="s">
        <v>244</v>
      </c>
      <c r="DG312" s="22" t="s">
        <v>22</v>
      </c>
      <c r="DH312" s="22" t="s">
        <v>452</v>
      </c>
      <c r="HM312" s="22" t="s">
        <v>22</v>
      </c>
      <c r="HN312" s="22" t="s">
        <v>655</v>
      </c>
    </row>
    <row r="313" spans="1:222" hidden="1" outlineLevel="1">
      <c r="A313" s="22" t="s">
        <v>23</v>
      </c>
      <c r="B313" s="22" t="s">
        <v>245</v>
      </c>
      <c r="DG313" s="22" t="s">
        <v>23</v>
      </c>
      <c r="DH313" s="22" t="s">
        <v>453</v>
      </c>
      <c r="HM313" s="22" t="s">
        <v>23</v>
      </c>
      <c r="HN313" s="22" t="s">
        <v>656</v>
      </c>
    </row>
    <row r="314" spans="1:222" hidden="1" outlineLevel="1">
      <c r="A314" s="22" t="s">
        <v>24</v>
      </c>
      <c r="B314" s="22" t="s">
        <v>246</v>
      </c>
      <c r="DG314" s="22" t="s">
        <v>24</v>
      </c>
      <c r="DH314" s="22" t="s">
        <v>454</v>
      </c>
      <c r="HM314" s="22" t="s">
        <v>24</v>
      </c>
      <c r="HN314" s="22" t="s">
        <v>657</v>
      </c>
    </row>
    <row r="315" spans="1:222" hidden="1" outlineLevel="1">
      <c r="A315" s="22" t="s">
        <v>73</v>
      </c>
      <c r="B315" s="22" t="s">
        <v>247</v>
      </c>
      <c r="DG315" s="22" t="s">
        <v>73</v>
      </c>
      <c r="DH315" s="22" t="s">
        <v>455</v>
      </c>
      <c r="HM315" s="22" t="s">
        <v>73</v>
      </c>
      <c r="HN315" s="22" t="s">
        <v>658</v>
      </c>
    </row>
    <row r="316" spans="1:222" hidden="1" outlineLevel="1">
      <c r="A316" s="22" t="s">
        <v>74</v>
      </c>
      <c r="B316" s="22" t="s">
        <v>248</v>
      </c>
      <c r="DG316" s="22" t="s">
        <v>74</v>
      </c>
      <c r="DH316" s="22" t="s">
        <v>456</v>
      </c>
      <c r="HM316" s="22" t="s">
        <v>74</v>
      </c>
      <c r="HN316" s="22" t="s">
        <v>659</v>
      </c>
    </row>
    <row r="317" spans="1:222" hidden="1" outlineLevel="1">
      <c r="A317" s="22" t="s">
        <v>88</v>
      </c>
      <c r="B317" s="22" t="s">
        <v>249</v>
      </c>
      <c r="DG317" s="22" t="s">
        <v>88</v>
      </c>
      <c r="DH317" s="22" t="s">
        <v>457</v>
      </c>
      <c r="HM317" s="22" t="s">
        <v>88</v>
      </c>
      <c r="HN317" s="22" t="s">
        <v>660</v>
      </c>
    </row>
    <row r="318" spans="1:222" hidden="1" outlineLevel="1">
      <c r="A318" s="22" t="s">
        <v>99</v>
      </c>
      <c r="B318" s="22" t="s">
        <v>250</v>
      </c>
      <c r="DG318" s="22" t="s">
        <v>99</v>
      </c>
      <c r="DH318" s="22" t="s">
        <v>458</v>
      </c>
      <c r="HM318" s="22" t="s">
        <v>99</v>
      </c>
      <c r="HN318" s="22" t="s">
        <v>661</v>
      </c>
    </row>
    <row r="319" spans="1:222" hidden="1" outlineLevel="1">
      <c r="A319" s="22" t="s">
        <v>100</v>
      </c>
      <c r="B319" s="22" t="s">
        <v>251</v>
      </c>
      <c r="DG319" s="22" t="s">
        <v>100</v>
      </c>
      <c r="DH319" s="22" t="s">
        <v>459</v>
      </c>
      <c r="HM319" s="22" t="s">
        <v>100</v>
      </c>
      <c r="HN319" s="22" t="s">
        <v>662</v>
      </c>
    </row>
    <row r="320" spans="1:222" hidden="1" outlineLevel="1">
      <c r="A320" s="22" t="s">
        <v>101</v>
      </c>
      <c r="B320" s="22" t="s">
        <v>252</v>
      </c>
      <c r="DG320" s="22" t="s">
        <v>101</v>
      </c>
      <c r="DH320" s="22" t="s">
        <v>460</v>
      </c>
      <c r="HM320" s="22" t="s">
        <v>101</v>
      </c>
      <c r="HN320" s="22" t="s">
        <v>663</v>
      </c>
    </row>
    <row r="321" spans="1:222" hidden="1" outlineLevel="1">
      <c r="A321" s="22" t="s">
        <v>102</v>
      </c>
      <c r="B321" s="22" t="s">
        <v>253</v>
      </c>
      <c r="DG321" s="22" t="s">
        <v>102</v>
      </c>
      <c r="DH321" s="22" t="s">
        <v>461</v>
      </c>
      <c r="HM321" s="22" t="s">
        <v>102</v>
      </c>
      <c r="HN321" s="22" t="s">
        <v>664</v>
      </c>
    </row>
    <row r="322" spans="1:222" hidden="1" outlineLevel="1">
      <c r="A322" s="22" t="s">
        <v>103</v>
      </c>
      <c r="B322" s="22" t="s">
        <v>254</v>
      </c>
      <c r="DG322" s="22" t="s">
        <v>103</v>
      </c>
      <c r="DH322" s="22" t="s">
        <v>462</v>
      </c>
      <c r="HM322" s="22" t="s">
        <v>103</v>
      </c>
      <c r="HN322" s="22" t="s">
        <v>665</v>
      </c>
    </row>
    <row r="323" spans="1:222" hidden="1" outlineLevel="1">
      <c r="A323" s="22" t="s">
        <v>104</v>
      </c>
      <c r="B323" s="22" t="s">
        <v>255</v>
      </c>
      <c r="DG323" s="22" t="s">
        <v>104</v>
      </c>
      <c r="DH323" s="22" t="s">
        <v>463</v>
      </c>
      <c r="HM323" s="22" t="s">
        <v>104</v>
      </c>
      <c r="HN323" s="22" t="s">
        <v>666</v>
      </c>
    </row>
    <row r="324" spans="1:222" hidden="1" outlineLevel="1">
      <c r="A324" s="22" t="s">
        <v>105</v>
      </c>
      <c r="B324" s="22" t="s">
        <v>256</v>
      </c>
      <c r="DG324" s="22" t="s">
        <v>105</v>
      </c>
      <c r="DH324" s="22" t="s">
        <v>464</v>
      </c>
      <c r="HM324" s="22" t="s">
        <v>105</v>
      </c>
      <c r="HN324" s="22" t="s">
        <v>667</v>
      </c>
    </row>
    <row r="325" spans="1:222" hidden="1" outlineLevel="1">
      <c r="A325" s="22" t="s">
        <v>106</v>
      </c>
      <c r="B325" s="22" t="s">
        <v>257</v>
      </c>
      <c r="DG325" s="22" t="s">
        <v>106</v>
      </c>
      <c r="DH325" s="22" t="s">
        <v>465</v>
      </c>
      <c r="HM325" s="22" t="s">
        <v>106</v>
      </c>
      <c r="HN325" s="22" t="s">
        <v>668</v>
      </c>
    </row>
    <row r="326" spans="1:222" hidden="1" outlineLevel="1">
      <c r="A326" s="22" t="s">
        <v>107</v>
      </c>
      <c r="B326" s="22" t="s">
        <v>258</v>
      </c>
      <c r="DG326" s="22" t="s">
        <v>107</v>
      </c>
      <c r="DH326" s="22" t="s">
        <v>466</v>
      </c>
      <c r="HM326" s="22" t="s">
        <v>107</v>
      </c>
      <c r="HN326" s="22" t="s">
        <v>669</v>
      </c>
    </row>
    <row r="327" spans="1:222" hidden="1" outlineLevel="1">
      <c r="A327" s="22" t="s">
        <v>108</v>
      </c>
      <c r="B327" s="22" t="s">
        <v>259</v>
      </c>
      <c r="DG327" s="22" t="s">
        <v>108</v>
      </c>
      <c r="DH327" s="22" t="s">
        <v>467</v>
      </c>
      <c r="HM327" s="22" t="s">
        <v>108</v>
      </c>
      <c r="HN327" s="22" t="s">
        <v>670</v>
      </c>
    </row>
    <row r="328" spans="1:222" hidden="1" outlineLevel="1">
      <c r="A328" s="22" t="s">
        <v>109</v>
      </c>
      <c r="B328" s="22" t="s">
        <v>260</v>
      </c>
      <c r="DG328" s="22" t="s">
        <v>109</v>
      </c>
      <c r="DH328" s="22" t="s">
        <v>468</v>
      </c>
      <c r="HM328" s="22" t="s">
        <v>109</v>
      </c>
      <c r="HN328" s="22" t="s">
        <v>671</v>
      </c>
    </row>
    <row r="329" spans="1:222" hidden="1" outlineLevel="1">
      <c r="A329" s="22" t="s">
        <v>110</v>
      </c>
      <c r="B329" s="22" t="s">
        <v>261</v>
      </c>
      <c r="DG329" s="22" t="s">
        <v>110</v>
      </c>
      <c r="DH329" s="22" t="s">
        <v>469</v>
      </c>
      <c r="HM329" s="22" t="s">
        <v>110</v>
      </c>
      <c r="HN329" s="22" t="s">
        <v>672</v>
      </c>
    </row>
    <row r="330" spans="1:222" hidden="1" outlineLevel="1">
      <c r="A330" s="22" t="s">
        <v>111</v>
      </c>
      <c r="B330" s="22" t="s">
        <v>262</v>
      </c>
      <c r="DG330" s="22" t="s">
        <v>111</v>
      </c>
      <c r="DH330" s="22" t="s">
        <v>470</v>
      </c>
      <c r="HM330" s="22" t="s">
        <v>111</v>
      </c>
      <c r="HN330" s="22" t="s">
        <v>673</v>
      </c>
    </row>
    <row r="331" spans="1:222" hidden="1" outlineLevel="1">
      <c r="A331" s="22" t="s">
        <v>112</v>
      </c>
      <c r="B331" s="22" t="s">
        <v>263</v>
      </c>
      <c r="DG331" s="22" t="s">
        <v>112</v>
      </c>
      <c r="DH331" s="22" t="s">
        <v>471</v>
      </c>
      <c r="HM331" s="22" t="s">
        <v>112</v>
      </c>
      <c r="HN331" s="22" t="s">
        <v>674</v>
      </c>
    </row>
    <row r="332" spans="1:222" hidden="1" outlineLevel="1">
      <c r="A332" s="22" t="s">
        <v>113</v>
      </c>
      <c r="B332" s="22" t="s">
        <v>264</v>
      </c>
      <c r="DG332" s="22" t="s">
        <v>113</v>
      </c>
      <c r="DH332" s="22" t="s">
        <v>472</v>
      </c>
      <c r="HM332" s="22" t="s">
        <v>113</v>
      </c>
      <c r="HN332" s="22" t="s">
        <v>675</v>
      </c>
    </row>
    <row r="333" spans="1:222" hidden="1" outlineLevel="1">
      <c r="A333" s="22" t="s">
        <v>114</v>
      </c>
      <c r="B333" s="22" t="s">
        <v>265</v>
      </c>
      <c r="DG333" s="22" t="s">
        <v>114</v>
      </c>
      <c r="DH333" s="22" t="s">
        <v>473</v>
      </c>
      <c r="HM333" s="22" t="s">
        <v>114</v>
      </c>
      <c r="HN333" s="22" t="s">
        <v>676</v>
      </c>
    </row>
    <row r="334" spans="1:222" hidden="1" outlineLevel="1">
      <c r="A334" s="22" t="s">
        <v>115</v>
      </c>
      <c r="B334" s="22" t="s">
        <v>266</v>
      </c>
      <c r="DG334" s="22" t="s">
        <v>115</v>
      </c>
      <c r="DH334" s="22" t="s">
        <v>474</v>
      </c>
      <c r="HM334" s="22" t="s">
        <v>115</v>
      </c>
      <c r="HN334" s="22" t="s">
        <v>677</v>
      </c>
    </row>
    <row r="335" spans="1:222" hidden="1" outlineLevel="1">
      <c r="A335" s="22" t="s">
        <v>116</v>
      </c>
      <c r="B335" s="22" t="s">
        <v>267</v>
      </c>
      <c r="DG335" s="22" t="s">
        <v>116</v>
      </c>
      <c r="DH335" s="22" t="s">
        <v>475</v>
      </c>
      <c r="HM335" s="22" t="s">
        <v>116</v>
      </c>
      <c r="HN335" s="22" t="s">
        <v>678</v>
      </c>
    </row>
    <row r="336" spans="1:222" hidden="1" outlineLevel="1">
      <c r="A336" s="22" t="s">
        <v>117</v>
      </c>
      <c r="B336" s="22" t="s">
        <v>268</v>
      </c>
      <c r="DG336" s="22" t="s">
        <v>117</v>
      </c>
      <c r="DH336" s="22" t="s">
        <v>476</v>
      </c>
      <c r="HM336" s="22" t="s">
        <v>117</v>
      </c>
      <c r="HN336" s="22" t="s">
        <v>679</v>
      </c>
    </row>
    <row r="337" spans="1:222" hidden="1" outlineLevel="1">
      <c r="A337" s="22" t="s">
        <v>118</v>
      </c>
      <c r="B337" s="22" t="s">
        <v>269</v>
      </c>
      <c r="DG337" s="22" t="s">
        <v>118</v>
      </c>
      <c r="DH337" s="22" t="s">
        <v>477</v>
      </c>
      <c r="HM337" s="22" t="s">
        <v>118</v>
      </c>
      <c r="HN337" s="22" t="s">
        <v>680</v>
      </c>
    </row>
    <row r="338" spans="1:222" hidden="1" outlineLevel="1">
      <c r="A338" s="22" t="s">
        <v>119</v>
      </c>
      <c r="B338" s="22" t="s">
        <v>270</v>
      </c>
      <c r="DG338" s="22" t="s">
        <v>119</v>
      </c>
      <c r="DH338" s="22" t="s">
        <v>478</v>
      </c>
      <c r="HM338" s="22" t="s">
        <v>119</v>
      </c>
      <c r="HN338" s="22" t="s">
        <v>681</v>
      </c>
    </row>
    <row r="339" spans="1:222" hidden="1" outlineLevel="1">
      <c r="A339" s="22" t="s">
        <v>120</v>
      </c>
      <c r="B339" s="22" t="s">
        <v>271</v>
      </c>
      <c r="DG339" s="22" t="s">
        <v>120</v>
      </c>
      <c r="DH339" s="22" t="s">
        <v>479</v>
      </c>
      <c r="HM339" s="22" t="s">
        <v>120</v>
      </c>
      <c r="HN339" s="22" t="s">
        <v>682</v>
      </c>
    </row>
    <row r="340" spans="1:222" hidden="1" outlineLevel="1">
      <c r="A340" s="22" t="s">
        <v>121</v>
      </c>
      <c r="B340" s="22" t="s">
        <v>272</v>
      </c>
      <c r="DG340" s="22" t="s">
        <v>121</v>
      </c>
      <c r="DH340" s="22" t="s">
        <v>480</v>
      </c>
      <c r="HM340" s="22" t="s">
        <v>121</v>
      </c>
      <c r="HN340" s="22" t="s">
        <v>683</v>
      </c>
    </row>
    <row r="341" spans="1:222" hidden="1" outlineLevel="1">
      <c r="A341" s="22" t="s">
        <v>122</v>
      </c>
      <c r="B341" s="22" t="s">
        <v>273</v>
      </c>
      <c r="DG341" s="22" t="s">
        <v>122</v>
      </c>
      <c r="DH341" s="22" t="s">
        <v>481</v>
      </c>
      <c r="HM341" s="22" t="s">
        <v>122</v>
      </c>
      <c r="HN341" s="22" t="s">
        <v>684</v>
      </c>
    </row>
    <row r="342" spans="1:222" hidden="1" outlineLevel="1">
      <c r="A342" s="22" t="s">
        <v>123</v>
      </c>
      <c r="B342" s="22" t="s">
        <v>274</v>
      </c>
      <c r="DG342" s="22" t="s">
        <v>123</v>
      </c>
      <c r="DH342" s="22" t="s">
        <v>482</v>
      </c>
      <c r="HM342" s="22" t="s">
        <v>123</v>
      </c>
      <c r="HN342" s="22" t="s">
        <v>685</v>
      </c>
    </row>
    <row r="343" spans="1:222" hidden="1" outlineLevel="1">
      <c r="A343" s="22" t="s">
        <v>124</v>
      </c>
      <c r="B343" s="22" t="s">
        <v>275</v>
      </c>
      <c r="DG343" s="22" t="s">
        <v>124</v>
      </c>
      <c r="DH343" s="22" t="s">
        <v>483</v>
      </c>
      <c r="HM343" s="22" t="s">
        <v>124</v>
      </c>
      <c r="HN343" s="22" t="s">
        <v>686</v>
      </c>
    </row>
    <row r="344" spans="1:222" hidden="1" outlineLevel="1">
      <c r="A344" s="22" t="s">
        <v>125</v>
      </c>
      <c r="B344" s="22" t="s">
        <v>276</v>
      </c>
      <c r="DG344" s="22" t="s">
        <v>125</v>
      </c>
      <c r="DH344" s="22" t="s">
        <v>484</v>
      </c>
      <c r="HM344" s="22" t="s">
        <v>125</v>
      </c>
      <c r="HN344" s="22" t="s">
        <v>687</v>
      </c>
    </row>
    <row r="345" spans="1:222" hidden="1" outlineLevel="1">
      <c r="A345" s="22" t="s">
        <v>126</v>
      </c>
      <c r="B345" s="22" t="s">
        <v>277</v>
      </c>
      <c r="DG345" s="22" t="s">
        <v>126</v>
      </c>
      <c r="DH345" s="22" t="s">
        <v>485</v>
      </c>
      <c r="HM345" s="22" t="s">
        <v>126</v>
      </c>
      <c r="HN345" s="22" t="s">
        <v>688</v>
      </c>
    </row>
    <row r="346" spans="1:222" hidden="1" outlineLevel="1">
      <c r="A346" s="22" t="s">
        <v>127</v>
      </c>
      <c r="B346" s="22" t="s">
        <v>278</v>
      </c>
      <c r="DG346" s="22" t="s">
        <v>127</v>
      </c>
      <c r="DH346" s="22" t="s">
        <v>486</v>
      </c>
      <c r="HM346" s="22" t="s">
        <v>127</v>
      </c>
      <c r="HN346" s="22" t="s">
        <v>689</v>
      </c>
    </row>
    <row r="347" spans="1:222" hidden="1" outlineLevel="1">
      <c r="A347" s="22" t="s">
        <v>128</v>
      </c>
      <c r="B347" s="22" t="s">
        <v>279</v>
      </c>
      <c r="DG347" s="22" t="s">
        <v>128</v>
      </c>
      <c r="DH347" s="22" t="s">
        <v>487</v>
      </c>
      <c r="HM347" s="22" t="s">
        <v>128</v>
      </c>
      <c r="HN347" s="22" t="s">
        <v>690</v>
      </c>
    </row>
    <row r="348" spans="1:222" hidden="1" outlineLevel="1">
      <c r="A348" s="22" t="s">
        <v>129</v>
      </c>
      <c r="B348" s="22" t="s">
        <v>280</v>
      </c>
      <c r="DG348" s="22" t="s">
        <v>129</v>
      </c>
      <c r="DH348" s="22" t="s">
        <v>488</v>
      </c>
      <c r="HM348" s="22" t="s">
        <v>129</v>
      </c>
      <c r="HN348" s="22" t="s">
        <v>691</v>
      </c>
    </row>
    <row r="349" spans="1:222" hidden="1" outlineLevel="1">
      <c r="A349" s="22" t="s">
        <v>130</v>
      </c>
      <c r="B349" s="22" t="s">
        <v>281</v>
      </c>
      <c r="DG349" s="22" t="s">
        <v>130</v>
      </c>
      <c r="DH349" s="22" t="s">
        <v>489</v>
      </c>
      <c r="HM349" s="22" t="s">
        <v>130</v>
      </c>
      <c r="HN349" s="22" t="s">
        <v>692</v>
      </c>
    </row>
    <row r="350" spans="1:222" hidden="1" outlineLevel="1">
      <c r="A350" s="22" t="s">
        <v>131</v>
      </c>
      <c r="B350" s="22" t="s">
        <v>282</v>
      </c>
      <c r="DG350" s="22" t="s">
        <v>131</v>
      </c>
      <c r="DH350" s="22" t="s">
        <v>490</v>
      </c>
      <c r="HM350" s="22" t="s">
        <v>131</v>
      </c>
      <c r="HN350" s="22" t="s">
        <v>693</v>
      </c>
    </row>
    <row r="351" spans="1:222" hidden="1" outlineLevel="1">
      <c r="A351" s="22" t="s">
        <v>132</v>
      </c>
      <c r="B351" s="22" t="s">
        <v>283</v>
      </c>
      <c r="DG351" s="22" t="s">
        <v>132</v>
      </c>
      <c r="DH351" s="22" t="s">
        <v>491</v>
      </c>
      <c r="HM351" s="22" t="s">
        <v>132</v>
      </c>
      <c r="HN351" s="22" t="s">
        <v>694</v>
      </c>
    </row>
    <row r="352" spans="1:222" hidden="1" outlineLevel="1">
      <c r="A352" s="22" t="s">
        <v>133</v>
      </c>
      <c r="B352" s="22" t="s">
        <v>284</v>
      </c>
      <c r="DG352" s="22" t="s">
        <v>133</v>
      </c>
      <c r="DH352" s="22" t="s">
        <v>492</v>
      </c>
      <c r="HM352" s="22" t="s">
        <v>133</v>
      </c>
      <c r="HN352" s="22" t="s">
        <v>695</v>
      </c>
    </row>
    <row r="353" spans="1:222" hidden="1" outlineLevel="1">
      <c r="A353" s="22" t="s">
        <v>134</v>
      </c>
      <c r="B353" s="22" t="s">
        <v>285</v>
      </c>
      <c r="DG353" s="22" t="s">
        <v>134</v>
      </c>
      <c r="DH353" s="22" t="s">
        <v>493</v>
      </c>
      <c r="HM353" s="22" t="s">
        <v>134</v>
      </c>
      <c r="HN353" s="22" t="s">
        <v>696</v>
      </c>
    </row>
    <row r="354" spans="1:222" hidden="1" outlineLevel="1">
      <c r="A354" s="22" t="s">
        <v>135</v>
      </c>
      <c r="B354" s="22" t="s">
        <v>286</v>
      </c>
      <c r="DG354" s="22" t="s">
        <v>135</v>
      </c>
      <c r="DH354" s="22" t="s">
        <v>494</v>
      </c>
      <c r="HM354" s="22" t="s">
        <v>135</v>
      </c>
      <c r="HN354" s="22" t="s">
        <v>697</v>
      </c>
    </row>
    <row r="355" spans="1:222" hidden="1" outlineLevel="1">
      <c r="A355" s="22" t="s">
        <v>136</v>
      </c>
      <c r="B355" s="22" t="s">
        <v>287</v>
      </c>
      <c r="DG355" s="22" t="s">
        <v>136</v>
      </c>
      <c r="DH355" s="22" t="s">
        <v>495</v>
      </c>
      <c r="HM355" s="22" t="s">
        <v>136</v>
      </c>
      <c r="HN355" s="22" t="s">
        <v>698</v>
      </c>
    </row>
    <row r="356" spans="1:222" hidden="1" outlineLevel="1">
      <c r="A356" s="22" t="s">
        <v>137</v>
      </c>
      <c r="B356" s="22" t="s">
        <v>288</v>
      </c>
      <c r="DG356" s="22" t="s">
        <v>137</v>
      </c>
      <c r="DH356" s="22" t="s">
        <v>496</v>
      </c>
      <c r="HM356" s="22" t="s">
        <v>137</v>
      </c>
      <c r="HN356" s="22" t="s">
        <v>699</v>
      </c>
    </row>
    <row r="357" spans="1:222" hidden="1" outlineLevel="1">
      <c r="A357" s="22" t="s">
        <v>138</v>
      </c>
      <c r="B357" s="22" t="s">
        <v>289</v>
      </c>
      <c r="DG357" s="22" t="s">
        <v>138</v>
      </c>
      <c r="DH357" s="22" t="s">
        <v>497</v>
      </c>
      <c r="HM357" s="22" t="s">
        <v>138</v>
      </c>
      <c r="HN357" s="22" t="s">
        <v>700</v>
      </c>
    </row>
    <row r="358" spans="1:222" hidden="1" outlineLevel="1">
      <c r="A358" s="22" t="s">
        <v>139</v>
      </c>
      <c r="B358" s="22" t="s">
        <v>290</v>
      </c>
      <c r="DG358" s="22" t="s">
        <v>139</v>
      </c>
      <c r="DH358" s="22" t="s">
        <v>498</v>
      </c>
      <c r="HM358" s="22" t="s">
        <v>139</v>
      </c>
      <c r="HN358" s="22" t="s">
        <v>701</v>
      </c>
    </row>
    <row r="359" spans="1:222" hidden="1" outlineLevel="1">
      <c r="A359" s="22" t="s">
        <v>140</v>
      </c>
      <c r="B359" s="22" t="s">
        <v>291</v>
      </c>
      <c r="DG359" s="22" t="s">
        <v>140</v>
      </c>
      <c r="DH359" s="22" t="s">
        <v>499</v>
      </c>
      <c r="HM359" s="22" t="s">
        <v>140</v>
      </c>
      <c r="HN359" s="22" t="s">
        <v>702</v>
      </c>
    </row>
    <row r="360" spans="1:222" hidden="1" outlineLevel="1">
      <c r="A360" s="22" t="s">
        <v>141</v>
      </c>
      <c r="B360" s="22" t="s">
        <v>292</v>
      </c>
      <c r="DG360" s="22" t="s">
        <v>141</v>
      </c>
      <c r="DH360" s="22" t="s">
        <v>500</v>
      </c>
      <c r="HM360" s="22" t="s">
        <v>141</v>
      </c>
      <c r="HN360" s="22" t="s">
        <v>703</v>
      </c>
    </row>
    <row r="361" spans="1:222" hidden="1" outlineLevel="1">
      <c r="A361" s="22" t="s">
        <v>142</v>
      </c>
      <c r="B361" s="22" t="s">
        <v>293</v>
      </c>
      <c r="DG361" s="22" t="s">
        <v>142</v>
      </c>
      <c r="DH361" s="22" t="s">
        <v>501</v>
      </c>
      <c r="HM361" s="22" t="s">
        <v>142</v>
      </c>
      <c r="HN361" s="22" t="s">
        <v>704</v>
      </c>
    </row>
    <row r="362" spans="1:222" hidden="1" outlineLevel="1">
      <c r="A362" s="22" t="s">
        <v>143</v>
      </c>
      <c r="B362" s="22" t="s">
        <v>294</v>
      </c>
      <c r="DG362" s="22" t="s">
        <v>143</v>
      </c>
      <c r="DH362" s="22" t="s">
        <v>502</v>
      </c>
      <c r="HM362" s="22" t="s">
        <v>143</v>
      </c>
      <c r="HN362" s="22" t="s">
        <v>705</v>
      </c>
    </row>
    <row r="363" spans="1:222" hidden="1" outlineLevel="1">
      <c r="A363" s="22" t="s">
        <v>144</v>
      </c>
      <c r="B363" s="22" t="s">
        <v>295</v>
      </c>
      <c r="DG363" s="22" t="s">
        <v>144</v>
      </c>
      <c r="DH363" s="22" t="s">
        <v>503</v>
      </c>
      <c r="HM363" s="22" t="s">
        <v>144</v>
      </c>
      <c r="HN363" s="22" t="s">
        <v>706</v>
      </c>
    </row>
    <row r="364" spans="1:222" hidden="1" outlineLevel="1">
      <c r="A364" s="22" t="s">
        <v>145</v>
      </c>
      <c r="B364" s="22" t="s">
        <v>296</v>
      </c>
      <c r="DG364" s="22" t="s">
        <v>145</v>
      </c>
      <c r="DH364" s="22" t="s">
        <v>504</v>
      </c>
      <c r="HM364" s="22" t="s">
        <v>145</v>
      </c>
      <c r="HN364" s="22" t="s">
        <v>707</v>
      </c>
    </row>
    <row r="365" spans="1:222" hidden="1" outlineLevel="1">
      <c r="A365" s="22" t="s">
        <v>146</v>
      </c>
      <c r="B365" s="22" t="s">
        <v>297</v>
      </c>
      <c r="DG365" s="22" t="s">
        <v>146</v>
      </c>
      <c r="DH365" s="22" t="s">
        <v>505</v>
      </c>
      <c r="HM365" s="22" t="s">
        <v>146</v>
      </c>
      <c r="HN365" s="22" t="s">
        <v>708</v>
      </c>
    </row>
    <row r="366" spans="1:222" hidden="1" outlineLevel="1">
      <c r="A366" s="22" t="s">
        <v>147</v>
      </c>
      <c r="B366" s="22" t="s">
        <v>298</v>
      </c>
      <c r="DG366" s="22" t="s">
        <v>147</v>
      </c>
      <c r="DH366" s="22" t="s">
        <v>506</v>
      </c>
      <c r="HM366" s="22" t="s">
        <v>147</v>
      </c>
      <c r="HN366" s="22" t="s">
        <v>709</v>
      </c>
    </row>
    <row r="367" spans="1:222" hidden="1" outlineLevel="1">
      <c r="A367" s="22" t="s">
        <v>148</v>
      </c>
      <c r="B367" s="22" t="s">
        <v>299</v>
      </c>
      <c r="DG367" s="22" t="s">
        <v>148</v>
      </c>
      <c r="DH367" s="22" t="s">
        <v>507</v>
      </c>
      <c r="HM367" s="22" t="s">
        <v>148</v>
      </c>
      <c r="HN367" s="22" t="s">
        <v>710</v>
      </c>
    </row>
    <row r="368" spans="1:222" hidden="1" outlineLevel="1">
      <c r="A368" s="22" t="s">
        <v>149</v>
      </c>
      <c r="B368" s="22" t="s">
        <v>300</v>
      </c>
      <c r="DG368" s="22" t="s">
        <v>149</v>
      </c>
      <c r="DH368" s="22" t="s">
        <v>508</v>
      </c>
      <c r="HM368" s="22" t="s">
        <v>149</v>
      </c>
      <c r="HN368" s="22" t="s">
        <v>711</v>
      </c>
    </row>
    <row r="369" spans="1:401" hidden="1" outlineLevel="1">
      <c r="A369" s="22" t="s">
        <v>150</v>
      </c>
      <c r="B369" s="22" t="s">
        <v>301</v>
      </c>
      <c r="DG369" s="22" t="s">
        <v>150</v>
      </c>
      <c r="DH369" s="22" t="s">
        <v>509</v>
      </c>
      <c r="HM369" s="22" t="s">
        <v>150</v>
      </c>
      <c r="HN369" s="22" t="s">
        <v>712</v>
      </c>
    </row>
    <row r="370" spans="1:401" hidden="1" outlineLevel="1">
      <c r="A370" s="22" t="s">
        <v>151</v>
      </c>
      <c r="B370" s="22" t="s">
        <v>302</v>
      </c>
      <c r="DG370" s="22" t="s">
        <v>151</v>
      </c>
      <c r="DH370" s="22" t="s">
        <v>510</v>
      </c>
      <c r="HM370" s="22" t="s">
        <v>151</v>
      </c>
      <c r="HN370" s="22" t="s">
        <v>713</v>
      </c>
    </row>
    <row r="371" spans="1:401" hidden="1" outlineLevel="1">
      <c r="A371" s="22" t="s">
        <v>152</v>
      </c>
      <c r="B371" s="22" t="s">
        <v>303</v>
      </c>
      <c r="DG371" s="22" t="s">
        <v>152</v>
      </c>
      <c r="DH371" s="22" t="s">
        <v>511</v>
      </c>
      <c r="HM371" s="22" t="s">
        <v>152</v>
      </c>
      <c r="HN371" s="22" t="s">
        <v>714</v>
      </c>
    </row>
    <row r="372" spans="1:401" hidden="1" outlineLevel="1">
      <c r="A372" s="22" t="s">
        <v>153</v>
      </c>
      <c r="B372" s="22" t="s">
        <v>304</v>
      </c>
      <c r="DG372" s="22" t="s">
        <v>153</v>
      </c>
      <c r="DH372" s="22" t="s">
        <v>512</v>
      </c>
      <c r="HM372" s="22" t="s">
        <v>153</v>
      </c>
      <c r="HN372" s="22" t="s">
        <v>715</v>
      </c>
    </row>
    <row r="373" spans="1:401" hidden="1" outlineLevel="1">
      <c r="A373" s="22" t="s">
        <v>154</v>
      </c>
      <c r="B373" s="22" t="s">
        <v>305</v>
      </c>
      <c r="DG373" s="22" t="s">
        <v>154</v>
      </c>
      <c r="DH373" s="22" t="s">
        <v>513</v>
      </c>
      <c r="HM373" s="22" t="s">
        <v>154</v>
      </c>
      <c r="HN373" s="22" t="s">
        <v>716</v>
      </c>
    </row>
    <row r="374" spans="1:401" hidden="1" outlineLevel="1">
      <c r="A374" s="22" t="s">
        <v>155</v>
      </c>
      <c r="B374" s="22" t="s">
        <v>306</v>
      </c>
      <c r="DG374" s="22" t="s">
        <v>155</v>
      </c>
      <c r="DH374" s="22" t="s">
        <v>514</v>
      </c>
      <c r="HM374" s="22" t="s">
        <v>155</v>
      </c>
      <c r="HN374" s="22" t="s">
        <v>717</v>
      </c>
    </row>
    <row r="375" spans="1:401" hidden="1" outlineLevel="1">
      <c r="A375" s="22" t="s">
        <v>156</v>
      </c>
      <c r="B375" s="22" t="s">
        <v>307</v>
      </c>
      <c r="DG375" s="22" t="s">
        <v>156</v>
      </c>
      <c r="DH375" s="22" t="s">
        <v>515</v>
      </c>
      <c r="HM375" s="22" t="s">
        <v>156</v>
      </c>
      <c r="HN375" s="22" t="s">
        <v>718</v>
      </c>
    </row>
    <row r="376" spans="1:401" hidden="1" outlineLevel="1">
      <c r="A376" s="22" t="s">
        <v>157</v>
      </c>
      <c r="B376" s="22" t="s">
        <v>308</v>
      </c>
      <c r="DG376" s="22" t="s">
        <v>157</v>
      </c>
      <c r="DH376" s="22" t="s">
        <v>516</v>
      </c>
      <c r="HM376" s="22" t="s">
        <v>157</v>
      </c>
      <c r="HN376" s="22" t="s">
        <v>719</v>
      </c>
    </row>
    <row r="377" spans="1:401" hidden="1" outlineLevel="1">
      <c r="A377" s="22" t="s">
        <v>158</v>
      </c>
      <c r="B377" s="22" t="s">
        <v>309</v>
      </c>
      <c r="DG377" s="22" t="s">
        <v>158</v>
      </c>
      <c r="DH377" s="22" t="s">
        <v>517</v>
      </c>
      <c r="HM377" s="22" t="s">
        <v>158</v>
      </c>
      <c r="HN377" s="22" t="s">
        <v>720</v>
      </c>
    </row>
    <row r="378" spans="1:401" hidden="1" outlineLevel="1">
      <c r="A378" s="22" t="s">
        <v>159</v>
      </c>
      <c r="B378" s="22" t="s">
        <v>310</v>
      </c>
      <c r="DG378" s="22" t="s">
        <v>159</v>
      </c>
      <c r="DH378" s="22" t="s">
        <v>518</v>
      </c>
      <c r="HM378" s="22" t="s">
        <v>159</v>
      </c>
      <c r="HN378" s="22" t="s">
        <v>721</v>
      </c>
    </row>
    <row r="379" spans="1:401" hidden="1" outlineLevel="1">
      <c r="A379" s="22" t="s">
        <v>160</v>
      </c>
      <c r="B379" s="22" t="s">
        <v>311</v>
      </c>
      <c r="DG379" s="22" t="s">
        <v>160</v>
      </c>
      <c r="DH379" s="22" t="s">
        <v>519</v>
      </c>
      <c r="HM379" s="22" t="s">
        <v>160</v>
      </c>
      <c r="HN379" s="22" t="s">
        <v>722</v>
      </c>
    </row>
    <row r="380" spans="1:401" hidden="1" outlineLevel="1">
      <c r="A380" s="22" t="s">
        <v>161</v>
      </c>
      <c r="B380" s="22" t="s">
        <v>312</v>
      </c>
      <c r="DG380" s="22" t="s">
        <v>161</v>
      </c>
      <c r="DH380" s="22" t="s">
        <v>520</v>
      </c>
      <c r="HM380" s="22" t="s">
        <v>161</v>
      </c>
      <c r="HN380" s="22" t="s">
        <v>723</v>
      </c>
    </row>
    <row r="381" spans="1:401" hidden="1" outlineLevel="1">
      <c r="A381" s="22" t="s">
        <v>162</v>
      </c>
      <c r="B381" s="22" t="s">
        <v>313</v>
      </c>
      <c r="DG381" s="22" t="s">
        <v>162</v>
      </c>
      <c r="DH381" s="22" t="s">
        <v>521</v>
      </c>
      <c r="HM381" s="22" t="s">
        <v>162</v>
      </c>
      <c r="HN381" s="22" t="s">
        <v>724</v>
      </c>
    </row>
    <row r="382" spans="1:401" hidden="1" outlineLevel="1">
      <c r="A382" s="22" t="s">
        <v>163</v>
      </c>
      <c r="B382" s="22" t="s">
        <v>314</v>
      </c>
      <c r="DG382" s="22" t="s">
        <v>163</v>
      </c>
      <c r="DH382" s="22" t="s">
        <v>522</v>
      </c>
      <c r="HM382" s="22" t="s">
        <v>163</v>
      </c>
      <c r="HN382" s="22" t="s">
        <v>725</v>
      </c>
    </row>
    <row r="383" spans="1:401" hidden="1" outlineLevel="1">
      <c r="A383" s="22" t="s">
        <v>164</v>
      </c>
      <c r="B383" s="22" t="s">
        <v>315</v>
      </c>
      <c r="DG383" s="22" t="s">
        <v>164</v>
      </c>
      <c r="DH383" s="22" t="s">
        <v>523</v>
      </c>
      <c r="HM383" s="22" t="s">
        <v>164</v>
      </c>
      <c r="HN383" s="22" t="s">
        <v>726</v>
      </c>
      <c r="MX383" s="21" t="s">
        <v>932</v>
      </c>
    </row>
    <row r="384" spans="1:401" hidden="1" outlineLevel="1">
      <c r="A384" s="22" t="s">
        <v>165</v>
      </c>
      <c r="B384" s="22" t="s">
        <v>316</v>
      </c>
      <c r="DG384" s="22" t="s">
        <v>165</v>
      </c>
      <c r="DH384" s="22" t="s">
        <v>524</v>
      </c>
      <c r="HM384" s="22" t="s">
        <v>165</v>
      </c>
      <c r="HN384" s="22" t="s">
        <v>727</v>
      </c>
      <c r="MX384" s="22" t="s">
        <v>4</v>
      </c>
      <c r="MY384" s="22" t="s">
        <v>5</v>
      </c>
      <c r="OJ384" s="22" t="s">
        <v>4</v>
      </c>
      <c r="OK384" s="22" t="s">
        <v>5</v>
      </c>
    </row>
    <row r="385" spans="1:401" hidden="1" outlineLevel="1">
      <c r="A385" s="22" t="s">
        <v>166</v>
      </c>
      <c r="B385" s="22" t="s">
        <v>317</v>
      </c>
      <c r="DG385" s="22" t="s">
        <v>166</v>
      </c>
      <c r="DH385" s="22" t="s">
        <v>525</v>
      </c>
      <c r="HM385" s="22" t="s">
        <v>166</v>
      </c>
      <c r="HN385" s="22" t="s">
        <v>728</v>
      </c>
      <c r="MD385" s="21" t="s">
        <v>895</v>
      </c>
      <c r="MX385" s="17" t="s">
        <v>6</v>
      </c>
      <c r="MY385" s="22" t="s">
        <v>7</v>
      </c>
      <c r="OJ385" s="22" t="s">
        <v>6</v>
      </c>
      <c r="OK385" s="22" t="s">
        <v>7</v>
      </c>
    </row>
    <row r="386" spans="1:401" hidden="1" outlineLevel="1">
      <c r="A386" s="22" t="s">
        <v>167</v>
      </c>
      <c r="B386" s="22" t="s">
        <v>318</v>
      </c>
      <c r="DG386" s="22" t="s">
        <v>167</v>
      </c>
      <c r="DH386" s="22" t="s">
        <v>526</v>
      </c>
      <c r="HM386" s="22" t="s">
        <v>167</v>
      </c>
      <c r="HN386" s="22" t="s">
        <v>729</v>
      </c>
      <c r="MD386" s="22" t="s">
        <v>4</v>
      </c>
      <c r="ME386" s="22" t="s">
        <v>5</v>
      </c>
      <c r="MX386" s="22" t="s">
        <v>8</v>
      </c>
      <c r="MY386" s="22" t="s">
        <v>896</v>
      </c>
      <c r="OJ386" s="22" t="s">
        <v>8</v>
      </c>
      <c r="OK386" s="22" t="s">
        <v>1117</v>
      </c>
    </row>
    <row r="387" spans="1:401" hidden="1" outlineLevel="1">
      <c r="A387" s="22" t="s">
        <v>168</v>
      </c>
      <c r="B387" s="22" t="s">
        <v>319</v>
      </c>
      <c r="DG387" s="22" t="s">
        <v>168</v>
      </c>
      <c r="DH387" s="22" t="s">
        <v>527</v>
      </c>
      <c r="HM387" s="22" t="s">
        <v>168</v>
      </c>
      <c r="HN387" s="22" t="s">
        <v>730</v>
      </c>
      <c r="MD387" s="22" t="s">
        <v>6</v>
      </c>
      <c r="ME387" s="22" t="s">
        <v>7</v>
      </c>
      <c r="MX387" s="22" t="s">
        <v>9</v>
      </c>
      <c r="MY387" s="22" t="s">
        <v>897</v>
      </c>
      <c r="OJ387" s="22" t="s">
        <v>9</v>
      </c>
      <c r="OK387" s="22" t="s">
        <v>1118</v>
      </c>
    </row>
    <row r="388" spans="1:401" hidden="1" outlineLevel="1">
      <c r="A388" s="22" t="s">
        <v>169</v>
      </c>
      <c r="B388" s="22" t="s">
        <v>1247</v>
      </c>
      <c r="DG388" s="22" t="s">
        <v>169</v>
      </c>
      <c r="DH388" s="22" t="s">
        <v>1248</v>
      </c>
      <c r="HM388" s="22" t="s">
        <v>169</v>
      </c>
      <c r="HN388" s="22" t="s">
        <v>1249</v>
      </c>
      <c r="MD388" s="22" t="s">
        <v>8</v>
      </c>
      <c r="ME388" s="22" t="s">
        <v>859</v>
      </c>
      <c r="MX388" s="22" t="s">
        <v>10</v>
      </c>
      <c r="MY388" s="22" t="s">
        <v>898</v>
      </c>
      <c r="OJ388" s="22" t="s">
        <v>10</v>
      </c>
      <c r="OK388" s="22" t="s">
        <v>1119</v>
      </c>
    </row>
    <row r="389" spans="1:401" hidden="1" outlineLevel="1">
      <c r="A389" s="22" t="s">
        <v>170</v>
      </c>
      <c r="B389" s="22" t="s">
        <v>1250</v>
      </c>
      <c r="DG389" s="22" t="s">
        <v>170</v>
      </c>
      <c r="DH389" s="22" t="s">
        <v>1251</v>
      </c>
      <c r="HM389" s="22" t="s">
        <v>170</v>
      </c>
      <c r="HN389" s="22" t="s">
        <v>1252</v>
      </c>
      <c r="MD389" s="22" t="s">
        <v>9</v>
      </c>
      <c r="ME389" s="22" t="s">
        <v>860</v>
      </c>
      <c r="MX389" s="22" t="s">
        <v>11</v>
      </c>
      <c r="MY389" s="22" t="s">
        <v>899</v>
      </c>
      <c r="OJ389" s="22" t="s">
        <v>11</v>
      </c>
      <c r="OK389" s="22" t="s">
        <v>1120</v>
      </c>
    </row>
    <row r="390" spans="1:401" hidden="1" outlineLevel="1">
      <c r="A390" s="22" t="s">
        <v>171</v>
      </c>
      <c r="B390" s="22" t="s">
        <v>1253</v>
      </c>
      <c r="DG390" s="22" t="s">
        <v>171</v>
      </c>
      <c r="DH390" s="22" t="s">
        <v>1254</v>
      </c>
      <c r="HM390" s="22" t="s">
        <v>171</v>
      </c>
      <c r="HN390" s="22" t="s">
        <v>1255</v>
      </c>
      <c r="MD390" s="22" t="s">
        <v>10</v>
      </c>
      <c r="ME390" s="22" t="s">
        <v>861</v>
      </c>
      <c r="MX390" s="22" t="s">
        <v>12</v>
      </c>
      <c r="MY390" s="22" t="s">
        <v>900</v>
      </c>
      <c r="OJ390" s="22" t="s">
        <v>12</v>
      </c>
      <c r="OK390" s="22" t="s">
        <v>1121</v>
      </c>
    </row>
    <row r="391" spans="1:401" hidden="1" outlineLevel="1">
      <c r="A391" s="22" t="s">
        <v>172</v>
      </c>
      <c r="B391" s="22" t="s">
        <v>1256</v>
      </c>
      <c r="DG391" s="22" t="s">
        <v>172</v>
      </c>
      <c r="DH391" s="22" t="s">
        <v>1257</v>
      </c>
      <c r="HM391" s="22" t="s">
        <v>172</v>
      </c>
      <c r="HN391" s="22" t="s">
        <v>1258</v>
      </c>
      <c r="MD391" s="22" t="s">
        <v>11</v>
      </c>
      <c r="ME391" s="22" t="s">
        <v>862</v>
      </c>
      <c r="MX391" s="22" t="s">
        <v>13</v>
      </c>
      <c r="MY391" s="22" t="s">
        <v>901</v>
      </c>
      <c r="NT391" s="21" t="s">
        <v>961</v>
      </c>
      <c r="OJ391" s="22" t="s">
        <v>13</v>
      </c>
      <c r="OK391" s="22" t="s">
        <v>1122</v>
      </c>
    </row>
    <row r="392" spans="1:401" hidden="1" outlineLevel="1">
      <c r="A392" s="22" t="s">
        <v>173</v>
      </c>
      <c r="B392" s="22" t="s">
        <v>1259</v>
      </c>
      <c r="DG392" s="22" t="s">
        <v>173</v>
      </c>
      <c r="DH392" s="22" t="s">
        <v>1260</v>
      </c>
      <c r="HM392" s="22" t="s">
        <v>173</v>
      </c>
      <c r="HN392" s="22" t="s">
        <v>1261</v>
      </c>
      <c r="MD392" s="22" t="s">
        <v>12</v>
      </c>
      <c r="ME392" s="22" t="s">
        <v>863</v>
      </c>
      <c r="MX392" s="22" t="s">
        <v>14</v>
      </c>
      <c r="MY392" s="22" t="s">
        <v>902</v>
      </c>
      <c r="NT392" s="22" t="s">
        <v>4</v>
      </c>
      <c r="NU392" s="22" t="s">
        <v>5</v>
      </c>
      <c r="OJ392" s="22" t="s">
        <v>14</v>
      </c>
      <c r="OK392" s="22" t="s">
        <v>1123</v>
      </c>
    </row>
    <row r="393" spans="1:401" hidden="1" outlineLevel="1">
      <c r="A393" s="22" t="s">
        <v>174</v>
      </c>
      <c r="B393" s="22" t="s">
        <v>1262</v>
      </c>
      <c r="DG393" s="22" t="s">
        <v>174</v>
      </c>
      <c r="DH393" s="22" t="s">
        <v>1263</v>
      </c>
      <c r="HM393" s="22" t="s">
        <v>174</v>
      </c>
      <c r="HN393" s="22" t="s">
        <v>1264</v>
      </c>
      <c r="MD393" s="22" t="s">
        <v>13</v>
      </c>
      <c r="ME393" s="22" t="s">
        <v>864</v>
      </c>
      <c r="MX393" s="22" t="s">
        <v>15</v>
      </c>
      <c r="MY393" s="22" t="s">
        <v>903</v>
      </c>
      <c r="NT393" s="22" t="s">
        <v>6</v>
      </c>
      <c r="NU393" s="22" t="s">
        <v>7</v>
      </c>
      <c r="OJ393" s="22" t="s">
        <v>15</v>
      </c>
      <c r="OK393" s="22" t="s">
        <v>1124</v>
      </c>
    </row>
    <row r="394" spans="1:401" hidden="1" outlineLevel="1">
      <c r="A394" s="22" t="s">
        <v>175</v>
      </c>
      <c r="B394" s="22" t="s">
        <v>1265</v>
      </c>
      <c r="DG394" s="22" t="s">
        <v>175</v>
      </c>
      <c r="DH394" s="22" t="s">
        <v>1266</v>
      </c>
      <c r="HM394" s="22" t="s">
        <v>175</v>
      </c>
      <c r="HN394" s="22" t="s">
        <v>1267</v>
      </c>
      <c r="LS394" s="21" t="s">
        <v>209</v>
      </c>
      <c r="MD394" s="22" t="s">
        <v>14</v>
      </c>
      <c r="ME394" s="22" t="s">
        <v>865</v>
      </c>
      <c r="MX394" s="22" t="s">
        <v>16</v>
      </c>
      <c r="MY394" s="22" t="s">
        <v>904</v>
      </c>
      <c r="NT394" s="22" t="s">
        <v>8</v>
      </c>
      <c r="NU394" s="22" t="s">
        <v>937</v>
      </c>
      <c r="OJ394" s="22" t="s">
        <v>16</v>
      </c>
      <c r="OK394" s="22" t="s">
        <v>1125</v>
      </c>
    </row>
    <row r="395" spans="1:401" hidden="1" outlineLevel="1">
      <c r="A395" s="22" t="s">
        <v>176</v>
      </c>
      <c r="B395" s="22" t="s">
        <v>1268</v>
      </c>
      <c r="DG395" s="22" t="s">
        <v>176</v>
      </c>
      <c r="DH395" s="22" t="s">
        <v>1269</v>
      </c>
      <c r="HM395" s="22" t="s">
        <v>176</v>
      </c>
      <c r="HN395" s="22" t="s">
        <v>1270</v>
      </c>
      <c r="LS395" s="22" t="s">
        <v>4</v>
      </c>
      <c r="LT395" s="22" t="s">
        <v>5</v>
      </c>
      <c r="MD395" s="22" t="s">
        <v>15</v>
      </c>
      <c r="ME395" s="22" t="s">
        <v>866</v>
      </c>
      <c r="MX395" s="22" t="s">
        <v>17</v>
      </c>
      <c r="MY395" s="22" t="s">
        <v>905</v>
      </c>
      <c r="NT395" s="22" t="s">
        <v>9</v>
      </c>
      <c r="NU395" s="22" t="s">
        <v>938</v>
      </c>
      <c r="OJ395" s="22" t="s">
        <v>17</v>
      </c>
      <c r="OK395" s="22" t="s">
        <v>1126</v>
      </c>
    </row>
    <row r="396" spans="1:401" hidden="1" outlineLevel="1">
      <c r="A396" s="22" t="s">
        <v>177</v>
      </c>
      <c r="B396" s="22" t="s">
        <v>320</v>
      </c>
      <c r="DG396" s="22" t="s">
        <v>177</v>
      </c>
      <c r="DH396" s="22" t="s">
        <v>528</v>
      </c>
      <c r="HM396" s="22" t="s">
        <v>177</v>
      </c>
      <c r="HN396" s="22" t="s">
        <v>731</v>
      </c>
      <c r="LS396" s="22" t="s">
        <v>6</v>
      </c>
      <c r="LT396" s="22" t="s">
        <v>7</v>
      </c>
      <c r="MD396" s="22" t="s">
        <v>16</v>
      </c>
      <c r="ME396" s="22" t="s">
        <v>867</v>
      </c>
      <c r="MX396" s="22" t="s">
        <v>18</v>
      </c>
      <c r="MY396" s="22" t="s">
        <v>906</v>
      </c>
      <c r="NT396" s="22" t="s">
        <v>10</v>
      </c>
      <c r="NU396" s="22" t="s">
        <v>939</v>
      </c>
      <c r="OJ396" s="22" t="s">
        <v>18</v>
      </c>
      <c r="OK396" s="22" t="s">
        <v>1127</v>
      </c>
    </row>
    <row r="397" spans="1:401" hidden="1" outlineLevel="1">
      <c r="A397" s="22" t="s">
        <v>178</v>
      </c>
      <c r="B397" s="22" t="s">
        <v>321</v>
      </c>
      <c r="DG397" s="22" t="s">
        <v>178</v>
      </c>
      <c r="DH397" s="22" t="s">
        <v>529</v>
      </c>
      <c r="HM397" s="22" t="s">
        <v>178</v>
      </c>
      <c r="HN397" s="22" t="s">
        <v>732</v>
      </c>
      <c r="LS397" s="22" t="s">
        <v>8</v>
      </c>
      <c r="LT397" s="22" t="s">
        <v>841</v>
      </c>
      <c r="MD397" s="22" t="s">
        <v>17</v>
      </c>
      <c r="ME397" s="22" t="s">
        <v>868</v>
      </c>
      <c r="MX397" s="22" t="s">
        <v>19</v>
      </c>
      <c r="MY397" s="22" t="s">
        <v>907</v>
      </c>
      <c r="NT397" s="22" t="s">
        <v>11</v>
      </c>
      <c r="NU397" s="22" t="s">
        <v>940</v>
      </c>
      <c r="OJ397" s="22" t="s">
        <v>19</v>
      </c>
      <c r="OK397" s="22" t="s">
        <v>1128</v>
      </c>
    </row>
    <row r="398" spans="1:401" hidden="1" outlineLevel="1">
      <c r="A398" s="22" t="s">
        <v>322</v>
      </c>
      <c r="B398" s="22" t="s">
        <v>323</v>
      </c>
      <c r="DG398" s="22" t="s">
        <v>322</v>
      </c>
      <c r="DH398" s="22" t="s">
        <v>530</v>
      </c>
      <c r="HM398" s="22" t="s">
        <v>322</v>
      </c>
      <c r="HN398" s="22" t="s">
        <v>733</v>
      </c>
      <c r="LS398" s="22" t="s">
        <v>9</v>
      </c>
      <c r="LT398" s="22" t="s">
        <v>842</v>
      </c>
      <c r="MD398" s="22" t="s">
        <v>18</v>
      </c>
      <c r="ME398" s="22" t="s">
        <v>869</v>
      </c>
      <c r="MX398" s="22" t="s">
        <v>20</v>
      </c>
      <c r="MY398" s="22" t="s">
        <v>908</v>
      </c>
      <c r="NT398" s="22" t="s">
        <v>12</v>
      </c>
      <c r="NU398" s="22" t="s">
        <v>941</v>
      </c>
      <c r="OJ398" s="22" t="s">
        <v>20</v>
      </c>
      <c r="OK398" s="22" t="s">
        <v>1129</v>
      </c>
    </row>
    <row r="399" spans="1:401" hidden="1" outlineLevel="1">
      <c r="A399" s="22" t="s">
        <v>324</v>
      </c>
      <c r="B399" s="22" t="s">
        <v>325</v>
      </c>
      <c r="DG399" s="22" t="s">
        <v>324</v>
      </c>
      <c r="DH399" s="22" t="s">
        <v>531</v>
      </c>
      <c r="HM399" s="22" t="s">
        <v>324</v>
      </c>
      <c r="HN399" s="22" t="s">
        <v>734</v>
      </c>
      <c r="LS399" s="22" t="s">
        <v>10</v>
      </c>
      <c r="LT399" s="22" t="s">
        <v>843</v>
      </c>
      <c r="MD399" s="22" t="s">
        <v>19</v>
      </c>
      <c r="ME399" s="22" t="s">
        <v>870</v>
      </c>
      <c r="MX399" s="22" t="s">
        <v>21</v>
      </c>
      <c r="MY399" s="22" t="s">
        <v>909</v>
      </c>
      <c r="NT399" s="22" t="s">
        <v>13</v>
      </c>
      <c r="NU399" s="22" t="s">
        <v>942</v>
      </c>
      <c r="OJ399" s="22" t="s">
        <v>21</v>
      </c>
      <c r="OK399" s="22" t="s">
        <v>1130</v>
      </c>
    </row>
    <row r="400" spans="1:401" hidden="1" outlineLevel="1">
      <c r="A400" s="22" t="s">
        <v>326</v>
      </c>
      <c r="B400" s="22" t="s">
        <v>327</v>
      </c>
      <c r="DG400" s="22" t="s">
        <v>326</v>
      </c>
      <c r="DH400" s="22" t="s">
        <v>532</v>
      </c>
      <c r="HM400" s="22" t="s">
        <v>326</v>
      </c>
      <c r="HN400" s="22" t="s">
        <v>735</v>
      </c>
      <c r="LS400" s="22" t="s">
        <v>11</v>
      </c>
      <c r="LT400" s="22" t="s">
        <v>844</v>
      </c>
      <c r="MD400" s="22" t="s">
        <v>20</v>
      </c>
      <c r="ME400" s="22" t="s">
        <v>871</v>
      </c>
      <c r="MX400" s="22" t="s">
        <v>22</v>
      </c>
      <c r="MY400" s="22" t="s">
        <v>910</v>
      </c>
      <c r="NT400" s="22" t="s">
        <v>14</v>
      </c>
      <c r="NU400" s="22" t="s">
        <v>943</v>
      </c>
      <c r="OJ400" s="22" t="s">
        <v>22</v>
      </c>
      <c r="OK400" s="22" t="s">
        <v>1131</v>
      </c>
    </row>
    <row r="401" spans="1:419" hidden="1" outlineLevel="1">
      <c r="A401" s="22" t="s">
        <v>328</v>
      </c>
      <c r="B401" s="22" t="s">
        <v>329</v>
      </c>
      <c r="DG401" s="22" t="s">
        <v>328</v>
      </c>
      <c r="DH401" s="22" t="s">
        <v>533</v>
      </c>
      <c r="HM401" s="22" t="s">
        <v>328</v>
      </c>
      <c r="HN401" s="22" t="s">
        <v>736</v>
      </c>
      <c r="LS401" s="22" t="s">
        <v>12</v>
      </c>
      <c r="LT401" s="22" t="s">
        <v>845</v>
      </c>
      <c r="MD401" s="22" t="s">
        <v>21</v>
      </c>
      <c r="ME401" s="22" t="s">
        <v>872</v>
      </c>
      <c r="MX401" s="22" t="s">
        <v>23</v>
      </c>
      <c r="MY401" s="22" t="s">
        <v>911</v>
      </c>
      <c r="NT401" s="22" t="s">
        <v>15</v>
      </c>
      <c r="NU401" s="22" t="s">
        <v>944</v>
      </c>
      <c r="OJ401" s="22" t="s">
        <v>23</v>
      </c>
      <c r="OK401" s="22" t="s">
        <v>1132</v>
      </c>
    </row>
    <row r="402" spans="1:419" hidden="1" outlineLevel="1">
      <c r="A402" s="22" t="s">
        <v>330</v>
      </c>
      <c r="B402" s="22" t="s">
        <v>331</v>
      </c>
      <c r="DG402" s="22" t="s">
        <v>330</v>
      </c>
      <c r="DH402" s="22" t="s">
        <v>534</v>
      </c>
      <c r="HM402" s="22" t="s">
        <v>330</v>
      </c>
      <c r="HN402" s="22" t="s">
        <v>737</v>
      </c>
      <c r="LS402" s="22" t="s">
        <v>13</v>
      </c>
      <c r="LT402" s="22" t="s">
        <v>846</v>
      </c>
      <c r="MD402" s="22" t="s">
        <v>22</v>
      </c>
      <c r="ME402" s="22" t="s">
        <v>873</v>
      </c>
      <c r="MX402" s="22" t="s">
        <v>24</v>
      </c>
      <c r="MY402" s="22" t="s">
        <v>912</v>
      </c>
      <c r="NT402" s="22" t="s">
        <v>16</v>
      </c>
      <c r="NU402" s="22" t="s">
        <v>945</v>
      </c>
      <c r="OJ402" s="22" t="s">
        <v>24</v>
      </c>
      <c r="OK402" s="22" t="s">
        <v>1133</v>
      </c>
    </row>
    <row r="403" spans="1:419" hidden="1" outlineLevel="1">
      <c r="A403" s="22" t="s">
        <v>332</v>
      </c>
      <c r="B403" s="22" t="s">
        <v>333</v>
      </c>
      <c r="DG403" s="22" t="s">
        <v>332</v>
      </c>
      <c r="DH403" s="22" t="s">
        <v>535</v>
      </c>
      <c r="HM403" s="22" t="s">
        <v>332</v>
      </c>
      <c r="HN403" s="22" t="s">
        <v>738</v>
      </c>
      <c r="LS403" s="22" t="s">
        <v>14</v>
      </c>
      <c r="LT403" s="22" t="s">
        <v>847</v>
      </c>
      <c r="MD403" s="22" t="s">
        <v>23</v>
      </c>
      <c r="ME403" s="22" t="s">
        <v>874</v>
      </c>
      <c r="MX403" s="22" t="s">
        <v>73</v>
      </c>
      <c r="MY403" s="22" t="s">
        <v>913</v>
      </c>
      <c r="NT403" s="22" t="s">
        <v>17</v>
      </c>
      <c r="NU403" s="22" t="s">
        <v>946</v>
      </c>
      <c r="OJ403" s="22" t="s">
        <v>73</v>
      </c>
      <c r="OK403" s="22" t="s">
        <v>1134</v>
      </c>
    </row>
    <row r="404" spans="1:419" hidden="1" outlineLevel="1">
      <c r="A404" s="22" t="s">
        <v>334</v>
      </c>
      <c r="B404" s="22" t="s">
        <v>335</v>
      </c>
      <c r="DG404" s="22" t="s">
        <v>334</v>
      </c>
      <c r="DH404" s="22" t="s">
        <v>536</v>
      </c>
      <c r="HM404" s="22" t="s">
        <v>334</v>
      </c>
      <c r="HN404" s="22" t="s">
        <v>739</v>
      </c>
      <c r="LS404" s="22" t="s">
        <v>15</v>
      </c>
      <c r="LT404" s="22" t="s">
        <v>848</v>
      </c>
      <c r="MD404" s="22" t="s">
        <v>24</v>
      </c>
      <c r="ME404" s="22" t="s">
        <v>875</v>
      </c>
      <c r="MX404" s="22" t="s">
        <v>74</v>
      </c>
      <c r="MY404" s="22" t="s">
        <v>933</v>
      </c>
      <c r="NT404" s="22" t="s">
        <v>18</v>
      </c>
      <c r="NU404" s="22" t="s">
        <v>947</v>
      </c>
      <c r="OJ404" s="22" t="s">
        <v>74</v>
      </c>
      <c r="OK404" s="22" t="s">
        <v>1135</v>
      </c>
    </row>
    <row r="405" spans="1:419" hidden="1" outlineLevel="1">
      <c r="A405" s="22" t="s">
        <v>336</v>
      </c>
      <c r="B405" s="22" t="s">
        <v>337</v>
      </c>
      <c r="DG405" s="22" t="s">
        <v>336</v>
      </c>
      <c r="DH405" s="22" t="s">
        <v>537</v>
      </c>
      <c r="HM405" s="22" t="s">
        <v>336</v>
      </c>
      <c r="HN405" s="22" t="s">
        <v>740</v>
      </c>
      <c r="LS405" s="22" t="s">
        <v>16</v>
      </c>
      <c r="LT405" s="22" t="s">
        <v>849</v>
      </c>
      <c r="MD405" s="22" t="s">
        <v>73</v>
      </c>
      <c r="ME405" s="22" t="s">
        <v>876</v>
      </c>
      <c r="MX405" s="22" t="s">
        <v>88</v>
      </c>
      <c r="MY405" s="22" t="s">
        <v>934</v>
      </c>
      <c r="NT405" s="22" t="s">
        <v>19</v>
      </c>
      <c r="NU405" s="22" t="s">
        <v>948</v>
      </c>
      <c r="OJ405" s="22" t="s">
        <v>88</v>
      </c>
      <c r="OK405" s="22" t="s">
        <v>82</v>
      </c>
    </row>
    <row r="406" spans="1:419" collapsed="1">
      <c r="A406" s="22" t="s">
        <v>25</v>
      </c>
      <c r="B406" s="22" t="s">
        <v>638</v>
      </c>
      <c r="DG406" s="22" t="s">
        <v>25</v>
      </c>
      <c r="DH406" s="22" t="s">
        <v>638</v>
      </c>
      <c r="HM406" s="22" t="s">
        <v>25</v>
      </c>
      <c r="HN406" s="22" t="s">
        <v>638</v>
      </c>
      <c r="LS406" s="22" t="s">
        <v>25</v>
      </c>
      <c r="LT406" s="22" t="s">
        <v>638</v>
      </c>
      <c r="MD406" s="22" t="s">
        <v>25</v>
      </c>
      <c r="ME406" s="22" t="s">
        <v>638</v>
      </c>
      <c r="MX406" s="22" t="s">
        <v>25</v>
      </c>
      <c r="MY406" s="22" t="s">
        <v>638</v>
      </c>
      <c r="NT406" s="22" t="s">
        <v>25</v>
      </c>
      <c r="NU406" s="22" t="s">
        <v>638</v>
      </c>
      <c r="OJ406" s="22" t="s">
        <v>25</v>
      </c>
      <c r="OK406" s="22" t="s">
        <v>638</v>
      </c>
    </row>
    <row r="407" spans="1:419">
      <c r="A407" s="22" t="s">
        <v>26</v>
      </c>
      <c r="B407" s="22" t="s">
        <v>27</v>
      </c>
      <c r="DG407" s="22" t="s">
        <v>26</v>
      </c>
      <c r="DH407" s="22" t="s">
        <v>27</v>
      </c>
      <c r="HM407" s="22" t="s">
        <v>26</v>
      </c>
      <c r="HN407" s="22" t="s">
        <v>27</v>
      </c>
      <c r="LS407" s="22" t="s">
        <v>26</v>
      </c>
      <c r="LT407" s="22" t="s">
        <v>27</v>
      </c>
      <c r="MD407" s="22" t="s">
        <v>26</v>
      </c>
      <c r="ME407" s="22" t="s">
        <v>27</v>
      </c>
      <c r="MX407" s="22" t="s">
        <v>26</v>
      </c>
      <c r="MY407" s="22" t="s">
        <v>27</v>
      </c>
      <c r="NT407" s="22" t="s">
        <v>26</v>
      </c>
      <c r="NU407" s="22" t="s">
        <v>27</v>
      </c>
      <c r="OJ407" s="22" t="s">
        <v>26</v>
      </c>
      <c r="OK407" s="22" t="s">
        <v>27</v>
      </c>
    </row>
    <row r="408" spans="1:419">
      <c r="A408" s="22" t="s">
        <v>28</v>
      </c>
      <c r="B408" s="22" t="s">
        <v>29</v>
      </c>
      <c r="DG408" s="22" t="s">
        <v>28</v>
      </c>
      <c r="DH408" s="22" t="s">
        <v>29</v>
      </c>
      <c r="HM408" s="22" t="s">
        <v>28</v>
      </c>
      <c r="HN408" s="22" t="s">
        <v>29</v>
      </c>
      <c r="LS408" s="22" t="s">
        <v>28</v>
      </c>
      <c r="LT408" s="22" t="s">
        <v>29</v>
      </c>
      <c r="MD408" s="22" t="s">
        <v>28</v>
      </c>
      <c r="ME408" s="22" t="s">
        <v>29</v>
      </c>
      <c r="MX408" s="22" t="s">
        <v>28</v>
      </c>
      <c r="MY408" s="22" t="s">
        <v>29</v>
      </c>
      <c r="NT408" s="22" t="s">
        <v>28</v>
      </c>
      <c r="NU408" s="22" t="s">
        <v>29</v>
      </c>
      <c r="OJ408" s="22" t="s">
        <v>28</v>
      </c>
      <c r="OK408" s="22" t="s">
        <v>29</v>
      </c>
    </row>
    <row r="409" spans="1:419">
      <c r="A409" s="22" t="s">
        <v>30</v>
      </c>
      <c r="B409" s="22" t="s">
        <v>31</v>
      </c>
      <c r="DG409" s="22" t="s">
        <v>30</v>
      </c>
      <c r="DH409" s="22" t="s">
        <v>31</v>
      </c>
      <c r="HM409" s="22" t="s">
        <v>30</v>
      </c>
      <c r="HN409" s="22" t="s">
        <v>31</v>
      </c>
      <c r="LS409" s="22" t="s">
        <v>30</v>
      </c>
      <c r="LT409" s="22" t="s">
        <v>31</v>
      </c>
      <c r="MD409" s="22" t="s">
        <v>30</v>
      </c>
      <c r="ME409" s="22" t="s">
        <v>31</v>
      </c>
      <c r="MX409" s="22" t="s">
        <v>30</v>
      </c>
      <c r="MY409" s="22" t="s">
        <v>31</v>
      </c>
      <c r="NT409" s="22" t="s">
        <v>30</v>
      </c>
      <c r="NU409" s="22" t="s">
        <v>31</v>
      </c>
      <c r="OJ409" s="22" t="s">
        <v>30</v>
      </c>
      <c r="OK409" s="22" t="s">
        <v>31</v>
      </c>
    </row>
    <row r="410" spans="1:419">
      <c r="A410" s="22" t="s">
        <v>32</v>
      </c>
      <c r="B410" s="22" t="s">
        <v>33</v>
      </c>
      <c r="DG410" s="22" t="s">
        <v>32</v>
      </c>
      <c r="DH410" s="22" t="s">
        <v>33</v>
      </c>
      <c r="HM410" s="22" t="s">
        <v>32</v>
      </c>
      <c r="HN410" s="22" t="s">
        <v>33</v>
      </c>
      <c r="LS410" s="22" t="s">
        <v>32</v>
      </c>
      <c r="LT410" s="22" t="s">
        <v>33</v>
      </c>
      <c r="MD410" s="22" t="s">
        <v>32</v>
      </c>
      <c r="ME410" s="22" t="s">
        <v>33</v>
      </c>
      <c r="MX410" s="22" t="s">
        <v>32</v>
      </c>
      <c r="MY410" s="22" t="s">
        <v>33</v>
      </c>
      <c r="NT410" s="22" t="s">
        <v>32</v>
      </c>
      <c r="NU410" s="22" t="s">
        <v>33</v>
      </c>
      <c r="OJ410" s="22" t="s">
        <v>32</v>
      </c>
      <c r="OK410" s="22" t="s">
        <v>33</v>
      </c>
    </row>
    <row r="411" spans="1:419">
      <c r="A411" s="22" t="s">
        <v>34</v>
      </c>
      <c r="B411" s="22" t="s">
        <v>33</v>
      </c>
      <c r="DG411" s="22" t="s">
        <v>34</v>
      </c>
      <c r="DH411" s="22" t="s">
        <v>33</v>
      </c>
      <c r="HM411" s="22" t="s">
        <v>34</v>
      </c>
      <c r="HN411" s="22" t="s">
        <v>33</v>
      </c>
      <c r="LS411" s="22" t="s">
        <v>34</v>
      </c>
      <c r="LT411" s="22" t="s">
        <v>33</v>
      </c>
      <c r="MD411" s="22" t="s">
        <v>34</v>
      </c>
      <c r="ME411" s="22" t="s">
        <v>33</v>
      </c>
      <c r="MX411" s="22" t="s">
        <v>34</v>
      </c>
      <c r="MY411" s="22" t="s">
        <v>33</v>
      </c>
      <c r="NT411" s="22" t="s">
        <v>34</v>
      </c>
      <c r="NU411" s="22" t="s">
        <v>33</v>
      </c>
      <c r="OJ411" s="22" t="s">
        <v>34</v>
      </c>
      <c r="OK411" s="22" t="s">
        <v>33</v>
      </c>
    </row>
    <row r="412" spans="1:419">
      <c r="A412" s="22" t="s">
        <v>35</v>
      </c>
      <c r="B412" s="22" t="s">
        <v>36</v>
      </c>
      <c r="DG412" s="22" t="s">
        <v>35</v>
      </c>
      <c r="DH412" s="22" t="s">
        <v>36</v>
      </c>
      <c r="HM412" s="22" t="s">
        <v>35</v>
      </c>
      <c r="HN412" s="22" t="s">
        <v>36</v>
      </c>
      <c r="LS412" s="22" t="s">
        <v>35</v>
      </c>
      <c r="LT412" s="22" t="s">
        <v>36</v>
      </c>
      <c r="MD412" s="22" t="s">
        <v>35</v>
      </c>
      <c r="ME412" s="22" t="s">
        <v>36</v>
      </c>
      <c r="MX412" s="22" t="s">
        <v>35</v>
      </c>
      <c r="MY412" s="22" t="s">
        <v>36</v>
      </c>
      <c r="NT412" s="22" t="s">
        <v>35</v>
      </c>
      <c r="NU412" s="22" t="s">
        <v>36</v>
      </c>
      <c r="OJ412" s="22" t="s">
        <v>35</v>
      </c>
      <c r="OK412" s="22" t="s">
        <v>36</v>
      </c>
    </row>
    <row r="413" spans="1:419">
      <c r="A413" s="22" t="s">
        <v>37</v>
      </c>
      <c r="B413" s="22" t="s">
        <v>38</v>
      </c>
      <c r="DG413" s="22" t="s">
        <v>37</v>
      </c>
      <c r="DH413" s="22" t="s">
        <v>38</v>
      </c>
      <c r="HM413" s="22" t="s">
        <v>37</v>
      </c>
      <c r="HN413" s="22" t="s">
        <v>38</v>
      </c>
      <c r="LS413" s="22" t="s">
        <v>37</v>
      </c>
      <c r="LT413" s="22" t="s">
        <v>38</v>
      </c>
      <c r="MD413" s="22" t="s">
        <v>37</v>
      </c>
      <c r="ME413" s="22" t="s">
        <v>38</v>
      </c>
      <c r="MX413" s="22" t="s">
        <v>37</v>
      </c>
      <c r="MY413" s="22" t="s">
        <v>38</v>
      </c>
      <c r="NT413" s="22" t="s">
        <v>37</v>
      </c>
      <c r="NU413" s="22" t="s">
        <v>38</v>
      </c>
      <c r="OJ413" s="22" t="s">
        <v>37</v>
      </c>
      <c r="OK413" s="22" t="s">
        <v>38</v>
      </c>
    </row>
    <row r="415" spans="1:419">
      <c r="A415" s="22" t="s">
        <v>36</v>
      </c>
      <c r="B415" s="22" t="s">
        <v>39</v>
      </c>
      <c r="C415" s="22" t="s">
        <v>338</v>
      </c>
      <c r="D415" s="22" t="s">
        <v>339</v>
      </c>
      <c r="E415" s="22" t="s">
        <v>340</v>
      </c>
      <c r="F415" s="22" t="s">
        <v>341</v>
      </c>
      <c r="G415" s="22" t="s">
        <v>342</v>
      </c>
      <c r="H415" s="22" t="s">
        <v>343</v>
      </c>
      <c r="I415" s="22" t="s">
        <v>344</v>
      </c>
      <c r="J415" s="22" t="s">
        <v>345</v>
      </c>
      <c r="K415" s="22" t="s">
        <v>346</v>
      </c>
      <c r="L415" s="22" t="s">
        <v>347</v>
      </c>
      <c r="M415" s="22" t="s">
        <v>348</v>
      </c>
      <c r="N415" s="22" t="s">
        <v>349</v>
      </c>
      <c r="O415" s="22" t="s">
        <v>350</v>
      </c>
      <c r="P415" s="22" t="s">
        <v>351</v>
      </c>
      <c r="Q415" s="22" t="s">
        <v>352</v>
      </c>
      <c r="R415" s="22" t="s">
        <v>353</v>
      </c>
      <c r="S415" s="22" t="s">
        <v>354</v>
      </c>
      <c r="T415" s="22" t="s">
        <v>355</v>
      </c>
      <c r="U415" s="22" t="s">
        <v>356</v>
      </c>
      <c r="V415" s="22" t="s">
        <v>357</v>
      </c>
      <c r="W415" s="22" t="s">
        <v>358</v>
      </c>
      <c r="X415" s="22" t="s">
        <v>359</v>
      </c>
      <c r="Y415" s="22" t="s">
        <v>360</v>
      </c>
      <c r="Z415" s="22" t="s">
        <v>361</v>
      </c>
      <c r="AA415" s="22" t="s">
        <v>362</v>
      </c>
      <c r="AB415" s="22" t="s">
        <v>363</v>
      </c>
      <c r="AC415" s="22" t="s">
        <v>364</v>
      </c>
      <c r="AD415" s="22" t="s">
        <v>365</v>
      </c>
      <c r="AE415" s="22" t="s">
        <v>366</v>
      </c>
      <c r="AF415" s="22" t="s">
        <v>367</v>
      </c>
      <c r="AG415" s="22" t="s">
        <v>368</v>
      </c>
      <c r="AH415" s="22" t="s">
        <v>369</v>
      </c>
      <c r="AI415" s="22" t="s">
        <v>370</v>
      </c>
      <c r="AJ415" s="22" t="s">
        <v>371</v>
      </c>
      <c r="AK415" s="22" t="s">
        <v>372</v>
      </c>
      <c r="AL415" s="22" t="s">
        <v>373</v>
      </c>
      <c r="AM415" s="22" t="s">
        <v>374</v>
      </c>
      <c r="AN415" s="22" t="s">
        <v>375</v>
      </c>
      <c r="AO415" s="22" t="s">
        <v>376</v>
      </c>
      <c r="AP415" s="22" t="s">
        <v>377</v>
      </c>
      <c r="AQ415" s="22" t="s">
        <v>378</v>
      </c>
      <c r="AR415" s="22" t="s">
        <v>379</v>
      </c>
      <c r="AS415" s="22" t="s">
        <v>380</v>
      </c>
      <c r="AT415" s="22" t="s">
        <v>381</v>
      </c>
      <c r="AU415" s="22" t="s">
        <v>382</v>
      </c>
      <c r="AV415" s="22" t="s">
        <v>383</v>
      </c>
      <c r="AW415" s="22" t="s">
        <v>384</v>
      </c>
      <c r="AX415" s="22" t="s">
        <v>385</v>
      </c>
      <c r="AY415" s="22" t="s">
        <v>386</v>
      </c>
      <c r="AZ415" s="22" t="s">
        <v>387</v>
      </c>
      <c r="BA415" s="22" t="s">
        <v>388</v>
      </c>
      <c r="BB415" s="22" t="s">
        <v>389</v>
      </c>
      <c r="BC415" s="22" t="s">
        <v>390</v>
      </c>
      <c r="BD415" s="22" t="s">
        <v>391</v>
      </c>
      <c r="BE415" s="22" t="s">
        <v>392</v>
      </c>
      <c r="BF415" s="22" t="s">
        <v>393</v>
      </c>
      <c r="BG415" s="22" t="s">
        <v>394</v>
      </c>
      <c r="BH415" s="22" t="s">
        <v>395</v>
      </c>
      <c r="BI415" s="22" t="s">
        <v>396</v>
      </c>
      <c r="BJ415" s="22" t="s">
        <v>397</v>
      </c>
      <c r="BK415" s="22" t="s">
        <v>398</v>
      </c>
      <c r="BL415" s="22" t="s">
        <v>399</v>
      </c>
      <c r="BM415" s="22" t="s">
        <v>400</v>
      </c>
      <c r="BN415" s="22" t="s">
        <v>401</v>
      </c>
      <c r="BO415" s="22" t="s">
        <v>402</v>
      </c>
      <c r="BP415" s="22" t="s">
        <v>403</v>
      </c>
      <c r="BQ415" s="22" t="s">
        <v>404</v>
      </c>
      <c r="BR415" s="22" t="s">
        <v>405</v>
      </c>
      <c r="BS415" s="22" t="s">
        <v>406</v>
      </c>
      <c r="BT415" s="22" t="s">
        <v>407</v>
      </c>
      <c r="BU415" s="22" t="s">
        <v>408</v>
      </c>
      <c r="BV415" s="22" t="s">
        <v>409</v>
      </c>
      <c r="BW415" s="22" t="s">
        <v>410</v>
      </c>
      <c r="BX415" s="22" t="s">
        <v>411</v>
      </c>
      <c r="BY415" s="22" t="s">
        <v>412</v>
      </c>
      <c r="BZ415" s="22" t="s">
        <v>413</v>
      </c>
      <c r="CA415" s="22" t="s">
        <v>414</v>
      </c>
      <c r="CB415" s="22" t="s">
        <v>415</v>
      </c>
      <c r="CC415" s="22" t="s">
        <v>416</v>
      </c>
      <c r="CD415" s="22" t="s">
        <v>417</v>
      </c>
      <c r="CE415" s="22" t="s">
        <v>418</v>
      </c>
      <c r="CF415" s="22" t="s">
        <v>419</v>
      </c>
      <c r="CG415" s="22" t="s">
        <v>420</v>
      </c>
      <c r="CH415" s="22" t="s">
        <v>421</v>
      </c>
      <c r="CI415" s="22" t="s">
        <v>422</v>
      </c>
      <c r="CJ415" s="22" t="s">
        <v>423</v>
      </c>
      <c r="CK415" s="22" t="s">
        <v>424</v>
      </c>
      <c r="CL415" s="22" t="s">
        <v>425</v>
      </c>
      <c r="CM415" s="22" t="s">
        <v>426</v>
      </c>
      <c r="CN415" s="22" t="s">
        <v>427</v>
      </c>
      <c r="CO415" s="22" t="s">
        <v>1271</v>
      </c>
      <c r="CP415" s="22" t="s">
        <v>1272</v>
      </c>
      <c r="CQ415" s="22" t="s">
        <v>1273</v>
      </c>
      <c r="CR415" s="22" t="s">
        <v>1274</v>
      </c>
      <c r="CS415" s="22" t="s">
        <v>1275</v>
      </c>
      <c r="CT415" s="22" t="s">
        <v>1276</v>
      </c>
      <c r="CU415" s="22" t="s">
        <v>1277</v>
      </c>
      <c r="CV415" s="22" t="s">
        <v>1278</v>
      </c>
      <c r="CW415" s="22" t="s">
        <v>428</v>
      </c>
      <c r="CX415" s="22" t="s">
        <v>429</v>
      </c>
      <c r="CY415" s="22" t="s">
        <v>430</v>
      </c>
      <c r="CZ415" s="22" t="s">
        <v>431</v>
      </c>
      <c r="DA415" s="22" t="s">
        <v>432</v>
      </c>
      <c r="DB415" s="22" t="s">
        <v>433</v>
      </c>
      <c r="DC415" s="22" t="s">
        <v>434</v>
      </c>
      <c r="DD415" s="22" t="s">
        <v>435</v>
      </c>
      <c r="DE415" s="22" t="s">
        <v>436</v>
      </c>
      <c r="DF415" s="22" t="s">
        <v>437</v>
      </c>
      <c r="DG415" s="22" t="s">
        <v>36</v>
      </c>
      <c r="DH415" s="22" t="s">
        <v>39</v>
      </c>
      <c r="DI415" s="22" t="s">
        <v>538</v>
      </c>
      <c r="DJ415" s="22" t="s">
        <v>539</v>
      </c>
      <c r="DK415" s="22" t="s">
        <v>540</v>
      </c>
      <c r="DL415" s="22" t="s">
        <v>541</v>
      </c>
      <c r="DM415" s="22" t="s">
        <v>542</v>
      </c>
      <c r="DN415" s="22" t="s">
        <v>543</v>
      </c>
      <c r="DO415" s="22" t="s">
        <v>544</v>
      </c>
      <c r="DP415" s="22" t="s">
        <v>545</v>
      </c>
      <c r="DQ415" s="22" t="s">
        <v>546</v>
      </c>
      <c r="DR415" s="22" t="s">
        <v>547</v>
      </c>
      <c r="DS415" s="22" t="s">
        <v>548</v>
      </c>
      <c r="DT415" s="22" t="s">
        <v>549</v>
      </c>
      <c r="DU415" s="22" t="s">
        <v>550</v>
      </c>
      <c r="DV415" s="22" t="s">
        <v>551</v>
      </c>
      <c r="DW415" s="22" t="s">
        <v>552</v>
      </c>
      <c r="DX415" s="22" t="s">
        <v>553</v>
      </c>
      <c r="DY415" s="22" t="s">
        <v>554</v>
      </c>
      <c r="DZ415" s="22" t="s">
        <v>555</v>
      </c>
      <c r="EA415" s="22" t="s">
        <v>556</v>
      </c>
      <c r="EB415" s="22" t="s">
        <v>557</v>
      </c>
      <c r="EC415" s="22" t="s">
        <v>558</v>
      </c>
      <c r="ED415" s="22" t="s">
        <v>559</v>
      </c>
      <c r="EE415" s="22" t="s">
        <v>560</v>
      </c>
      <c r="EF415" s="22" t="s">
        <v>561</v>
      </c>
      <c r="EG415" s="22" t="s">
        <v>562</v>
      </c>
      <c r="EH415" s="22" t="s">
        <v>563</v>
      </c>
      <c r="EI415" s="22" t="s">
        <v>564</v>
      </c>
      <c r="EJ415" s="22" t="s">
        <v>565</v>
      </c>
      <c r="EK415" s="22" t="s">
        <v>566</v>
      </c>
      <c r="EL415" s="22" t="s">
        <v>567</v>
      </c>
      <c r="EM415" s="22" t="s">
        <v>568</v>
      </c>
      <c r="EN415" s="22" t="s">
        <v>569</v>
      </c>
      <c r="EO415" s="22" t="s">
        <v>570</v>
      </c>
      <c r="EP415" s="22" t="s">
        <v>571</v>
      </c>
      <c r="EQ415" s="22" t="s">
        <v>572</v>
      </c>
      <c r="ER415" s="22" t="s">
        <v>573</v>
      </c>
      <c r="ES415" s="22" t="s">
        <v>574</v>
      </c>
      <c r="ET415" s="22" t="s">
        <v>575</v>
      </c>
      <c r="EU415" s="22" t="s">
        <v>576</v>
      </c>
      <c r="EV415" s="22" t="s">
        <v>577</v>
      </c>
      <c r="EW415" s="22" t="s">
        <v>578</v>
      </c>
      <c r="EX415" s="22" t="s">
        <v>579</v>
      </c>
      <c r="EY415" s="22" t="s">
        <v>580</v>
      </c>
      <c r="EZ415" s="22" t="s">
        <v>581</v>
      </c>
      <c r="FA415" s="22" t="s">
        <v>582</v>
      </c>
      <c r="FB415" s="22" t="s">
        <v>583</v>
      </c>
      <c r="FC415" s="22" t="s">
        <v>584</v>
      </c>
      <c r="FD415" s="22" t="s">
        <v>585</v>
      </c>
      <c r="FE415" s="22" t="s">
        <v>586</v>
      </c>
      <c r="FF415" s="22" t="s">
        <v>587</v>
      </c>
      <c r="FG415" s="22" t="s">
        <v>588</v>
      </c>
      <c r="FH415" s="22" t="s">
        <v>589</v>
      </c>
      <c r="FI415" s="22" t="s">
        <v>590</v>
      </c>
      <c r="FJ415" s="22" t="s">
        <v>591</v>
      </c>
      <c r="FK415" s="22" t="s">
        <v>592</v>
      </c>
      <c r="FL415" s="22" t="s">
        <v>593</v>
      </c>
      <c r="FM415" s="22" t="s">
        <v>594</v>
      </c>
      <c r="FN415" s="22" t="s">
        <v>595</v>
      </c>
      <c r="FO415" s="22" t="s">
        <v>596</v>
      </c>
      <c r="FP415" s="22" t="s">
        <v>597</v>
      </c>
      <c r="FQ415" s="22" t="s">
        <v>598</v>
      </c>
      <c r="FR415" s="22" t="s">
        <v>599</v>
      </c>
      <c r="FS415" s="22" t="s">
        <v>600</v>
      </c>
      <c r="FT415" s="22" t="s">
        <v>601</v>
      </c>
      <c r="FU415" s="22" t="s">
        <v>602</v>
      </c>
      <c r="FV415" s="22" t="s">
        <v>603</v>
      </c>
      <c r="FW415" s="22" t="s">
        <v>604</v>
      </c>
      <c r="FX415" s="22" t="s">
        <v>605</v>
      </c>
      <c r="FY415" s="22" t="s">
        <v>606</v>
      </c>
      <c r="FZ415" s="22" t="s">
        <v>607</v>
      </c>
      <c r="GA415" s="22" t="s">
        <v>608</v>
      </c>
      <c r="GB415" s="22" t="s">
        <v>609</v>
      </c>
      <c r="GC415" s="22" t="s">
        <v>610</v>
      </c>
      <c r="GD415" s="22" t="s">
        <v>611</v>
      </c>
      <c r="GE415" s="22" t="s">
        <v>612</v>
      </c>
      <c r="GF415" s="22" t="s">
        <v>613</v>
      </c>
      <c r="GG415" s="22" t="s">
        <v>614</v>
      </c>
      <c r="GH415" s="22" t="s">
        <v>615</v>
      </c>
      <c r="GI415" s="22" t="s">
        <v>616</v>
      </c>
      <c r="GJ415" s="22" t="s">
        <v>617</v>
      </c>
      <c r="GK415" s="22" t="s">
        <v>618</v>
      </c>
      <c r="GL415" s="22" t="s">
        <v>619</v>
      </c>
      <c r="GM415" s="22" t="s">
        <v>620</v>
      </c>
      <c r="GN415" s="22" t="s">
        <v>621</v>
      </c>
      <c r="GO415" s="22" t="s">
        <v>622</v>
      </c>
      <c r="GP415" s="22" t="s">
        <v>623</v>
      </c>
      <c r="GQ415" s="22" t="s">
        <v>624</v>
      </c>
      <c r="GR415" s="22" t="s">
        <v>625</v>
      </c>
      <c r="GS415" s="22" t="s">
        <v>626</v>
      </c>
      <c r="GT415" s="22" t="s">
        <v>627</v>
      </c>
      <c r="GU415" s="22" t="s">
        <v>1279</v>
      </c>
      <c r="GV415" s="22" t="s">
        <v>1280</v>
      </c>
      <c r="GW415" s="22" t="s">
        <v>1281</v>
      </c>
      <c r="GX415" s="22" t="s">
        <v>1282</v>
      </c>
      <c r="GY415" s="22" t="s">
        <v>1283</v>
      </c>
      <c r="GZ415" s="22" t="s">
        <v>1284</v>
      </c>
      <c r="HA415" s="22" t="s">
        <v>1285</v>
      </c>
      <c r="HB415" s="22" t="s">
        <v>1286</v>
      </c>
      <c r="HC415" s="22" t="s">
        <v>628</v>
      </c>
      <c r="HD415" s="22" t="s">
        <v>629</v>
      </c>
      <c r="HE415" s="22" t="s">
        <v>630</v>
      </c>
      <c r="HF415" s="22" t="s">
        <v>631</v>
      </c>
      <c r="HG415" s="22" t="s">
        <v>632</v>
      </c>
      <c r="HH415" s="22" t="s">
        <v>633</v>
      </c>
      <c r="HI415" s="22" t="s">
        <v>634</v>
      </c>
      <c r="HJ415" s="22" t="s">
        <v>635</v>
      </c>
      <c r="HK415" s="22" t="s">
        <v>636</v>
      </c>
      <c r="HL415" s="22" t="s">
        <v>637</v>
      </c>
      <c r="HM415" s="22" t="s">
        <v>36</v>
      </c>
      <c r="HN415" s="22" t="s">
        <v>39</v>
      </c>
      <c r="HO415" s="22" t="s">
        <v>741</v>
      </c>
      <c r="HP415" s="22" t="s">
        <v>742</v>
      </c>
      <c r="HQ415" s="22" t="s">
        <v>743</v>
      </c>
      <c r="HR415" s="22" t="s">
        <v>744</v>
      </c>
      <c r="HS415" s="22" t="s">
        <v>745</v>
      </c>
      <c r="HT415" s="22" t="s">
        <v>746</v>
      </c>
      <c r="HU415" s="22" t="s">
        <v>747</v>
      </c>
      <c r="HV415" s="22" t="s">
        <v>748</v>
      </c>
      <c r="HW415" s="22" t="s">
        <v>749</v>
      </c>
      <c r="HX415" s="22" t="s">
        <v>750</v>
      </c>
      <c r="HY415" s="22" t="s">
        <v>751</v>
      </c>
      <c r="HZ415" s="22" t="s">
        <v>752</v>
      </c>
      <c r="IA415" s="22" t="s">
        <v>753</v>
      </c>
      <c r="IB415" s="22" t="s">
        <v>754</v>
      </c>
      <c r="IC415" s="22" t="s">
        <v>755</v>
      </c>
      <c r="ID415" s="22" t="s">
        <v>756</v>
      </c>
      <c r="IE415" s="22" t="s">
        <v>757</v>
      </c>
      <c r="IF415" s="22" t="s">
        <v>758</v>
      </c>
      <c r="IG415" s="22" t="s">
        <v>759</v>
      </c>
      <c r="IH415" s="22" t="s">
        <v>760</v>
      </c>
      <c r="II415" s="22" t="s">
        <v>761</v>
      </c>
      <c r="IJ415" s="22" t="s">
        <v>762</v>
      </c>
      <c r="IK415" s="22" t="s">
        <v>763</v>
      </c>
      <c r="IL415" s="22" t="s">
        <v>764</v>
      </c>
      <c r="IM415" s="22" t="s">
        <v>765</v>
      </c>
      <c r="IN415" s="22" t="s">
        <v>766</v>
      </c>
      <c r="IO415" s="22" t="s">
        <v>767</v>
      </c>
      <c r="IP415" s="22" t="s">
        <v>768</v>
      </c>
      <c r="IQ415" s="22" t="s">
        <v>769</v>
      </c>
      <c r="IR415" s="22" t="s">
        <v>770</v>
      </c>
      <c r="IS415" s="22" t="s">
        <v>771</v>
      </c>
      <c r="IT415" s="22" t="s">
        <v>772</v>
      </c>
      <c r="IU415" s="22" t="s">
        <v>773</v>
      </c>
      <c r="IV415" s="22" t="s">
        <v>774</v>
      </c>
      <c r="IW415" s="22" t="s">
        <v>775</v>
      </c>
      <c r="IX415" s="22" t="s">
        <v>776</v>
      </c>
      <c r="IY415" s="22" t="s">
        <v>777</v>
      </c>
      <c r="IZ415" s="22" t="s">
        <v>778</v>
      </c>
      <c r="JA415" s="22" t="s">
        <v>779</v>
      </c>
      <c r="JB415" s="22" t="s">
        <v>780</v>
      </c>
      <c r="JC415" s="22" t="s">
        <v>781</v>
      </c>
      <c r="JD415" s="22" t="s">
        <v>782</v>
      </c>
      <c r="JE415" s="22" t="s">
        <v>783</v>
      </c>
      <c r="JF415" s="22" t="s">
        <v>784</v>
      </c>
      <c r="JG415" s="22" t="s">
        <v>785</v>
      </c>
      <c r="JH415" s="22" t="s">
        <v>786</v>
      </c>
      <c r="JI415" s="22" t="s">
        <v>787</v>
      </c>
      <c r="JJ415" s="22" t="s">
        <v>788</v>
      </c>
      <c r="JK415" s="22" t="s">
        <v>789</v>
      </c>
      <c r="JL415" s="22" t="s">
        <v>790</v>
      </c>
      <c r="JM415" s="22" t="s">
        <v>791</v>
      </c>
      <c r="JN415" s="22" t="s">
        <v>792</v>
      </c>
      <c r="JO415" s="22" t="s">
        <v>793</v>
      </c>
      <c r="JP415" s="22" t="s">
        <v>794</v>
      </c>
      <c r="JQ415" s="22" t="s">
        <v>795</v>
      </c>
      <c r="JR415" s="22" t="s">
        <v>796</v>
      </c>
      <c r="JS415" s="22" t="s">
        <v>797</v>
      </c>
      <c r="JT415" s="22" t="s">
        <v>798</v>
      </c>
      <c r="JU415" s="22" t="s">
        <v>799</v>
      </c>
      <c r="JV415" s="22" t="s">
        <v>800</v>
      </c>
      <c r="JW415" s="22" t="s">
        <v>801</v>
      </c>
      <c r="JX415" s="22" t="s">
        <v>802</v>
      </c>
      <c r="JY415" s="22" t="s">
        <v>803</v>
      </c>
      <c r="JZ415" s="22" t="s">
        <v>804</v>
      </c>
      <c r="KA415" s="22" t="s">
        <v>805</v>
      </c>
      <c r="KB415" s="22" t="s">
        <v>806</v>
      </c>
      <c r="KC415" s="22" t="s">
        <v>807</v>
      </c>
      <c r="KD415" s="22" t="s">
        <v>808</v>
      </c>
      <c r="KE415" s="22" t="s">
        <v>809</v>
      </c>
      <c r="KF415" s="22" t="s">
        <v>810</v>
      </c>
      <c r="KG415" s="22" t="s">
        <v>811</v>
      </c>
      <c r="KH415" s="22" t="s">
        <v>812</v>
      </c>
      <c r="KI415" s="22" t="s">
        <v>813</v>
      </c>
      <c r="KJ415" s="22" t="s">
        <v>814</v>
      </c>
      <c r="KK415" s="22" t="s">
        <v>815</v>
      </c>
      <c r="KL415" s="22" t="s">
        <v>816</v>
      </c>
      <c r="KM415" s="22" t="s">
        <v>817</v>
      </c>
      <c r="KN415" s="22" t="s">
        <v>818</v>
      </c>
      <c r="KO415" s="22" t="s">
        <v>819</v>
      </c>
      <c r="KP415" s="22" t="s">
        <v>820</v>
      </c>
      <c r="KQ415" s="22" t="s">
        <v>821</v>
      </c>
      <c r="KR415" s="22" t="s">
        <v>822</v>
      </c>
      <c r="KS415" s="22" t="s">
        <v>823</v>
      </c>
      <c r="KT415" s="22" t="s">
        <v>824</v>
      </c>
      <c r="KU415" s="22" t="s">
        <v>825</v>
      </c>
      <c r="KV415" s="22" t="s">
        <v>826</v>
      </c>
      <c r="KW415" s="22" t="s">
        <v>827</v>
      </c>
      <c r="KX415" s="22" t="s">
        <v>828</v>
      </c>
      <c r="KY415" s="22" t="s">
        <v>829</v>
      </c>
      <c r="KZ415" s="22" t="s">
        <v>830</v>
      </c>
      <c r="LA415" s="22" t="s">
        <v>1287</v>
      </c>
      <c r="LB415" s="22" t="s">
        <v>1288</v>
      </c>
      <c r="LC415" s="22" t="s">
        <v>1289</v>
      </c>
      <c r="LD415" s="22" t="s">
        <v>1290</v>
      </c>
      <c r="LE415" s="22" t="s">
        <v>1291</v>
      </c>
      <c r="LF415" s="22" t="s">
        <v>1292</v>
      </c>
      <c r="LG415" s="22" t="s">
        <v>1293</v>
      </c>
      <c r="LH415" s="22" t="s">
        <v>1294</v>
      </c>
      <c r="LI415" s="22" t="s">
        <v>831</v>
      </c>
      <c r="LJ415" s="22" t="s">
        <v>832</v>
      </c>
      <c r="LK415" s="22" t="s">
        <v>833</v>
      </c>
      <c r="LL415" s="22" t="s">
        <v>834</v>
      </c>
      <c r="LM415" s="22" t="s">
        <v>835</v>
      </c>
      <c r="LN415" s="22" t="s">
        <v>836</v>
      </c>
      <c r="LO415" s="22" t="s">
        <v>837</v>
      </c>
      <c r="LP415" s="22" t="s">
        <v>838</v>
      </c>
      <c r="LQ415" s="22" t="s">
        <v>839</v>
      </c>
      <c r="LR415" s="22" t="s">
        <v>840</v>
      </c>
      <c r="LS415" s="22" t="s">
        <v>36</v>
      </c>
      <c r="LT415" s="22" t="s">
        <v>39</v>
      </c>
      <c r="LU415" s="22" t="s">
        <v>850</v>
      </c>
      <c r="LV415" s="22" t="s">
        <v>851</v>
      </c>
      <c r="LW415" s="22" t="s">
        <v>852</v>
      </c>
      <c r="LX415" s="22" t="s">
        <v>853</v>
      </c>
      <c r="LY415" s="22" t="s">
        <v>854</v>
      </c>
      <c r="LZ415" s="22" t="s">
        <v>855</v>
      </c>
      <c r="MA415" s="22" t="s">
        <v>856</v>
      </c>
      <c r="MB415" s="22" t="s">
        <v>857</v>
      </c>
      <c r="MC415" s="22" t="s">
        <v>858</v>
      </c>
      <c r="MD415" s="22" t="s">
        <v>36</v>
      </c>
      <c r="ME415" s="22" t="s">
        <v>39</v>
      </c>
      <c r="MF415" s="22" t="s">
        <v>877</v>
      </c>
      <c r="MG415" s="22" t="s">
        <v>878</v>
      </c>
      <c r="MH415" s="22" t="s">
        <v>879</v>
      </c>
      <c r="MI415" s="22" t="s">
        <v>880</v>
      </c>
      <c r="MJ415" s="22" t="s">
        <v>881</v>
      </c>
      <c r="MK415" s="22" t="s">
        <v>882</v>
      </c>
      <c r="ML415" s="22" t="s">
        <v>883</v>
      </c>
      <c r="MM415" s="22" t="s">
        <v>884</v>
      </c>
      <c r="MN415" s="22" t="s">
        <v>885</v>
      </c>
      <c r="MO415" s="22" t="s">
        <v>886</v>
      </c>
      <c r="MP415" s="22" t="s">
        <v>887</v>
      </c>
      <c r="MQ415" s="22" t="s">
        <v>888</v>
      </c>
      <c r="MR415" s="22" t="s">
        <v>889</v>
      </c>
      <c r="MS415" s="22" t="s">
        <v>890</v>
      </c>
      <c r="MT415" s="22" t="s">
        <v>891</v>
      </c>
      <c r="MU415" s="22" t="s">
        <v>892</v>
      </c>
      <c r="MV415" s="22" t="s">
        <v>893</v>
      </c>
      <c r="MW415" s="22" t="s">
        <v>894</v>
      </c>
      <c r="MX415" s="22" t="s">
        <v>36</v>
      </c>
      <c r="MY415" s="22" t="s">
        <v>39</v>
      </c>
      <c r="MZ415" s="22" t="s">
        <v>914</v>
      </c>
      <c r="NA415" s="22" t="s">
        <v>915</v>
      </c>
      <c r="NB415" s="22" t="s">
        <v>916</v>
      </c>
      <c r="NC415" s="22" t="s">
        <v>917</v>
      </c>
      <c r="ND415" s="22" t="s">
        <v>918</v>
      </c>
      <c r="NE415" s="22" t="s">
        <v>919</v>
      </c>
      <c r="NF415" s="22" t="s">
        <v>920</v>
      </c>
      <c r="NG415" s="22" t="s">
        <v>921</v>
      </c>
      <c r="NH415" s="22" t="s">
        <v>922</v>
      </c>
      <c r="NI415" s="22" t="s">
        <v>923</v>
      </c>
      <c r="NJ415" s="22" t="s">
        <v>924</v>
      </c>
      <c r="NK415" s="22" t="s">
        <v>925</v>
      </c>
      <c r="NL415" s="22" t="s">
        <v>926</v>
      </c>
      <c r="NM415" s="22" t="s">
        <v>927</v>
      </c>
      <c r="NN415" s="22" t="s">
        <v>928</v>
      </c>
      <c r="NO415" s="22" t="s">
        <v>929</v>
      </c>
      <c r="NP415" s="22" t="s">
        <v>930</v>
      </c>
      <c r="NQ415" s="22" t="s">
        <v>931</v>
      </c>
      <c r="NR415" s="22" t="s">
        <v>935</v>
      </c>
      <c r="NS415" s="22" t="s">
        <v>936</v>
      </c>
      <c r="NT415" s="22" t="s">
        <v>36</v>
      </c>
      <c r="NU415" s="22" t="s">
        <v>39</v>
      </c>
      <c r="NV415" s="22" t="s">
        <v>949</v>
      </c>
      <c r="NW415" s="22" t="s">
        <v>950</v>
      </c>
      <c r="NX415" s="22" t="s">
        <v>951</v>
      </c>
      <c r="NY415" s="22" t="s">
        <v>952</v>
      </c>
      <c r="NZ415" s="22" t="s">
        <v>953</v>
      </c>
      <c r="OA415" s="22" t="s">
        <v>954</v>
      </c>
      <c r="OB415" s="22" t="s">
        <v>955</v>
      </c>
      <c r="OC415" s="22" t="s">
        <v>956</v>
      </c>
      <c r="OD415" s="22" t="s">
        <v>957</v>
      </c>
      <c r="OE415" s="22" t="s">
        <v>958</v>
      </c>
      <c r="OF415" s="22" t="s">
        <v>959</v>
      </c>
      <c r="OG415" s="22" t="s">
        <v>960</v>
      </c>
      <c r="OH415" s="22" t="s">
        <v>1154</v>
      </c>
      <c r="OI415" s="22" t="s">
        <v>40</v>
      </c>
      <c r="OJ415" s="22" t="s">
        <v>36</v>
      </c>
      <c r="OK415" s="22" t="s">
        <v>39</v>
      </c>
      <c r="OL415" s="22" t="s">
        <v>1136</v>
      </c>
      <c r="OM415" s="22" t="s">
        <v>1137</v>
      </c>
      <c r="ON415" s="22" t="s">
        <v>1138</v>
      </c>
      <c r="OO415" s="22" t="s">
        <v>1139</v>
      </c>
      <c r="OP415" s="22" t="s">
        <v>1140</v>
      </c>
      <c r="OQ415" s="22" t="s">
        <v>1141</v>
      </c>
      <c r="OR415" s="22" t="s">
        <v>1142</v>
      </c>
      <c r="OS415" s="22" t="s">
        <v>1143</v>
      </c>
      <c r="OT415" s="22" t="s">
        <v>1144</v>
      </c>
      <c r="OU415" s="22" t="s">
        <v>1145</v>
      </c>
      <c r="OV415" s="22" t="s">
        <v>1146</v>
      </c>
      <c r="OW415" s="22" t="s">
        <v>1147</v>
      </c>
      <c r="OX415" s="22" t="s">
        <v>1148</v>
      </c>
      <c r="OY415" s="22" t="s">
        <v>1149</v>
      </c>
      <c r="OZ415" s="22" t="s">
        <v>1150</v>
      </c>
      <c r="PA415" s="22" t="s">
        <v>1151</v>
      </c>
      <c r="PB415" s="22" t="s">
        <v>1152</v>
      </c>
      <c r="PC415" s="22" t="s">
        <v>1153</v>
      </c>
    </row>
    <row r="416" spans="1:419">
      <c r="A416" s="22" t="s">
        <v>41</v>
      </c>
      <c r="B416" s="22" t="s">
        <v>42</v>
      </c>
      <c r="C416" s="22">
        <v>180675.68</v>
      </c>
      <c r="D416" s="22">
        <v>196090.14</v>
      </c>
      <c r="E416" s="22">
        <v>143570.31</v>
      </c>
      <c r="F416" s="22">
        <v>197773.33</v>
      </c>
      <c r="G416" s="22">
        <v>199194.61</v>
      </c>
      <c r="H416" s="22">
        <v>195213.53</v>
      </c>
      <c r="I416" s="22">
        <v>129484.42</v>
      </c>
      <c r="J416" s="22">
        <v>137427.20000000001</v>
      </c>
      <c r="K416" s="22">
        <v>186007.71</v>
      </c>
      <c r="L416" s="22">
        <v>242472.42</v>
      </c>
      <c r="M416" s="22">
        <v>267694.71000000002</v>
      </c>
      <c r="N416" s="22">
        <v>205930.83</v>
      </c>
      <c r="O416" s="22">
        <v>268113.01</v>
      </c>
      <c r="P416" s="22">
        <v>270742.94</v>
      </c>
      <c r="Q416" s="22">
        <v>263376.39</v>
      </c>
      <c r="R416" s="22">
        <v>179866.46</v>
      </c>
      <c r="S416" s="22">
        <v>194563.7</v>
      </c>
      <c r="T416" s="22">
        <v>251859.93</v>
      </c>
      <c r="U416" s="22">
        <v>216600.35</v>
      </c>
      <c r="V416" s="22">
        <v>238180.96</v>
      </c>
      <c r="W416" s="22">
        <v>181086.43</v>
      </c>
      <c r="X416" s="22">
        <v>238998.13</v>
      </c>
      <c r="Y416" s="22">
        <v>241201.67</v>
      </c>
      <c r="Z416" s="22">
        <v>235029.45</v>
      </c>
      <c r="AA416" s="22">
        <v>159247.85999999999</v>
      </c>
      <c r="AB416" s="22">
        <v>171562.25</v>
      </c>
      <c r="AC416" s="22">
        <v>224468.01</v>
      </c>
      <c r="AD416" s="22">
        <v>156219.39000000001</v>
      </c>
      <c r="AE416" s="22">
        <v>167072.70000000001</v>
      </c>
      <c r="AF416" s="22">
        <v>120461.83</v>
      </c>
      <c r="AG416" s="22">
        <v>167996.51</v>
      </c>
      <c r="AH416" s="22">
        <v>168709.38</v>
      </c>
      <c r="AI416" s="22">
        <v>166712.57999999999</v>
      </c>
      <c r="AJ416" s="22">
        <v>113396.73</v>
      </c>
      <c r="AK416" s="22">
        <v>117380.62</v>
      </c>
      <c r="AL416" s="22">
        <v>160927.26</v>
      </c>
      <c r="AM416" s="22">
        <v>213621.23</v>
      </c>
      <c r="AN416" s="22">
        <v>233565.92</v>
      </c>
      <c r="AO416" s="22">
        <v>178352.59</v>
      </c>
      <c r="AP416" s="22">
        <v>233319.4</v>
      </c>
      <c r="AQ416" s="22">
        <v>235152.05</v>
      </c>
      <c r="AR416" s="22">
        <v>230018.71</v>
      </c>
      <c r="AS416" s="22">
        <v>160189.76999999999</v>
      </c>
      <c r="AT416" s="22">
        <v>170431.47</v>
      </c>
      <c r="AU416" s="22">
        <v>222088.54</v>
      </c>
      <c r="AV416" s="22">
        <v>189452.2</v>
      </c>
      <c r="AW416" s="22">
        <v>206009.63</v>
      </c>
      <c r="AX416" s="22">
        <v>155166.84</v>
      </c>
      <c r="AY416" s="22">
        <v>206132.31</v>
      </c>
      <c r="AZ416" s="22">
        <v>207568.83</v>
      </c>
      <c r="BA416" s="22">
        <v>203545.08</v>
      </c>
      <c r="BB416" s="22">
        <v>140929.98000000001</v>
      </c>
      <c r="BC416" s="22">
        <v>148957.9</v>
      </c>
      <c r="BD416" s="22">
        <v>196505.7</v>
      </c>
      <c r="BE416" s="22">
        <v>159204.19</v>
      </c>
      <c r="BF416" s="22">
        <v>160030.1</v>
      </c>
      <c r="BG416" s="22">
        <v>159577.26</v>
      </c>
      <c r="BH416" s="22">
        <v>161449.03</v>
      </c>
      <c r="BI416" s="22">
        <v>183018.94</v>
      </c>
      <c r="BJ416" s="22">
        <v>179241.17</v>
      </c>
      <c r="BK416" s="22">
        <v>146210.74</v>
      </c>
      <c r="BL416" s="22">
        <v>153747.89000000001</v>
      </c>
      <c r="BM416" s="22">
        <v>163631.78</v>
      </c>
      <c r="BN416" s="22">
        <v>206093.91</v>
      </c>
      <c r="BO416" s="22">
        <v>211256.73</v>
      </c>
      <c r="BP416" s="22">
        <v>208292.69</v>
      </c>
      <c r="BQ416" s="22">
        <v>213567.6</v>
      </c>
      <c r="BR416" s="22">
        <v>237353.89</v>
      </c>
      <c r="BS416" s="22">
        <v>231201.41</v>
      </c>
      <c r="BT416" s="22">
        <v>186523.97</v>
      </c>
      <c r="BU416" s="22">
        <v>198798.97</v>
      </c>
      <c r="BV416" s="22">
        <v>211722.95</v>
      </c>
      <c r="BW416" s="22">
        <v>185433.49</v>
      </c>
      <c r="BX416" s="22">
        <v>189231.58</v>
      </c>
      <c r="BY416" s="22">
        <v>187056.85</v>
      </c>
      <c r="BZ416" s="22">
        <v>191217.11</v>
      </c>
      <c r="CA416" s="22">
        <v>213549.64</v>
      </c>
      <c r="CB416" s="22">
        <v>208263.36</v>
      </c>
      <c r="CC416" s="22">
        <v>168352.91</v>
      </c>
      <c r="CD416" s="22">
        <v>178899.73</v>
      </c>
      <c r="CE416" s="22">
        <v>190459.99</v>
      </c>
      <c r="CF416" s="22">
        <v>136613.44</v>
      </c>
      <c r="CG416" s="22">
        <v>133979.79999999999</v>
      </c>
      <c r="CH416" s="22">
        <v>135529.69</v>
      </c>
      <c r="CI416" s="22">
        <v>134665.07999999999</v>
      </c>
      <c r="CJ416" s="22">
        <v>154091.93</v>
      </c>
      <c r="CK416" s="22">
        <v>152267.44</v>
      </c>
      <c r="CL416" s="22">
        <v>129074.27</v>
      </c>
      <c r="CM416" s="22">
        <v>132714.37</v>
      </c>
      <c r="CN416" s="22">
        <v>140500.23000000001</v>
      </c>
      <c r="CO416" s="22">
        <v>179713.83</v>
      </c>
      <c r="CP416" s="22">
        <v>181103.16</v>
      </c>
      <c r="CQ416" s="22">
        <v>180323.56</v>
      </c>
      <c r="CR416" s="22">
        <v>182612.41</v>
      </c>
      <c r="CS416" s="22">
        <v>204037.5</v>
      </c>
      <c r="CT416" s="22">
        <v>200019.27</v>
      </c>
      <c r="CU416" s="22">
        <v>166106.26</v>
      </c>
      <c r="CV416" s="22">
        <v>174123.15</v>
      </c>
      <c r="CW416" s="22">
        <v>184702.27</v>
      </c>
      <c r="CX416" s="22">
        <v>160967.47</v>
      </c>
      <c r="CY416" s="22">
        <v>161093.51999999999</v>
      </c>
      <c r="CZ416" s="22">
        <v>161044.63</v>
      </c>
      <c r="DA416" s="22">
        <v>162304.89000000001</v>
      </c>
      <c r="DB416" s="22">
        <v>182439.84</v>
      </c>
      <c r="DC416" s="22">
        <v>179214.69</v>
      </c>
      <c r="DD416" s="22">
        <v>149633.39000000001</v>
      </c>
      <c r="DE416" s="22">
        <v>156067.99</v>
      </c>
      <c r="DF416" s="22">
        <v>165410.35</v>
      </c>
      <c r="DG416" s="22" t="s">
        <v>41</v>
      </c>
      <c r="DH416" s="22" t="s">
        <v>42</v>
      </c>
      <c r="DI416" s="22">
        <v>184985.28</v>
      </c>
      <c r="DJ416" s="22">
        <v>201244.1</v>
      </c>
      <c r="DK416" s="22">
        <v>147146.32</v>
      </c>
      <c r="DL416" s="22">
        <v>203054.72</v>
      </c>
      <c r="DM416" s="22">
        <v>204592.68</v>
      </c>
      <c r="DN416" s="22">
        <v>200284.79</v>
      </c>
      <c r="DO416" s="22">
        <v>131904.10999999999</v>
      </c>
      <c r="DP416" s="22">
        <v>140498.92000000001</v>
      </c>
      <c r="DQ416" s="22">
        <v>190480.78</v>
      </c>
      <c r="DR416" s="22">
        <v>251363.3</v>
      </c>
      <c r="DS416" s="22">
        <v>275298.46999999997</v>
      </c>
      <c r="DT416" s="22">
        <v>213830.91</v>
      </c>
      <c r="DU416" s="22">
        <v>278456.98</v>
      </c>
      <c r="DV416" s="22">
        <v>281264.14</v>
      </c>
      <c r="DW416" s="22">
        <v>273401.17</v>
      </c>
      <c r="DX416" s="22">
        <v>186010.14</v>
      </c>
      <c r="DY416" s="22">
        <v>201697.79</v>
      </c>
      <c r="DZ416" s="22">
        <v>258604.41</v>
      </c>
      <c r="EA416" s="22">
        <v>223419.81</v>
      </c>
      <c r="EB416" s="22">
        <v>244386.21</v>
      </c>
      <c r="EC416" s="22">
        <v>187103.12</v>
      </c>
      <c r="ED416" s="22">
        <v>247059.63</v>
      </c>
      <c r="EE416" s="22">
        <v>249415.82</v>
      </c>
      <c r="EF416" s="22">
        <v>242816.05</v>
      </c>
      <c r="EG416" s="22">
        <v>163751.82999999999</v>
      </c>
      <c r="EH416" s="22">
        <v>176919.21</v>
      </c>
      <c r="EI416" s="22">
        <v>229901.69</v>
      </c>
      <c r="EJ416" s="22">
        <v>156219.39000000001</v>
      </c>
      <c r="EK416" s="22">
        <v>167072.70000000001</v>
      </c>
      <c r="EL416" s="22">
        <v>120461.83</v>
      </c>
      <c r="EM416" s="22">
        <v>167996.51</v>
      </c>
      <c r="EN416" s="22">
        <v>168709.38</v>
      </c>
      <c r="EO416" s="22">
        <v>166712.57999999999</v>
      </c>
      <c r="EP416" s="22">
        <v>113396.73</v>
      </c>
      <c r="EQ416" s="22">
        <v>117380.62</v>
      </c>
      <c r="ER416" s="22">
        <v>160927.26</v>
      </c>
      <c r="ES416" s="22">
        <v>215816.53</v>
      </c>
      <c r="ET416" s="22">
        <v>233565.92</v>
      </c>
      <c r="EU416" s="22">
        <v>180399.59</v>
      </c>
      <c r="EV416" s="22">
        <v>235702.37</v>
      </c>
      <c r="EW416" s="22">
        <v>237557.38</v>
      </c>
      <c r="EX416" s="22">
        <v>232361.41</v>
      </c>
      <c r="EY416" s="22">
        <v>162015.18</v>
      </c>
      <c r="EZ416" s="22">
        <v>172381.83</v>
      </c>
      <c r="FA416" s="22">
        <v>222088.54</v>
      </c>
      <c r="FB416" s="22">
        <v>190907.6</v>
      </c>
      <c r="FC416" s="22">
        <v>206009.63</v>
      </c>
      <c r="FD416" s="22">
        <v>156523.93</v>
      </c>
      <c r="FE416" s="22">
        <v>207712.13</v>
      </c>
      <c r="FF416" s="22">
        <v>209163.48</v>
      </c>
      <c r="FG416" s="22">
        <v>205098.2</v>
      </c>
      <c r="FH416" s="22">
        <v>142140.16</v>
      </c>
      <c r="FI416" s="22">
        <v>150250.92000000001</v>
      </c>
      <c r="FJ416" s="22">
        <v>196505.7</v>
      </c>
      <c r="FK416" s="22">
        <v>162529.91</v>
      </c>
      <c r="FL416" s="22">
        <v>163838.66</v>
      </c>
      <c r="FM416" s="22">
        <v>163106.67000000001</v>
      </c>
      <c r="FN416" s="22">
        <v>165377.92000000001</v>
      </c>
      <c r="FO416" s="22">
        <v>187550.35</v>
      </c>
      <c r="FP416" s="22">
        <v>183452.24</v>
      </c>
      <c r="FQ416" s="22">
        <v>148606.75</v>
      </c>
      <c r="FR416" s="22">
        <v>156783</v>
      </c>
      <c r="FS416" s="22">
        <v>167094.92000000001</v>
      </c>
      <c r="FT416" s="22">
        <v>209925.81</v>
      </c>
      <c r="FU416" s="22">
        <v>215667.74</v>
      </c>
      <c r="FV416" s="22">
        <v>212368.66</v>
      </c>
      <c r="FW416" s="22">
        <v>218111.3</v>
      </c>
      <c r="FX416" s="22">
        <v>242423.51</v>
      </c>
      <c r="FY416" s="22">
        <v>235917.77</v>
      </c>
      <c r="FZ416" s="22">
        <v>189350.03</v>
      </c>
      <c r="GA416" s="22">
        <v>202329.83</v>
      </c>
      <c r="GB416" s="22">
        <v>215690.98</v>
      </c>
      <c r="GC416" s="22">
        <v>189392.41</v>
      </c>
      <c r="GD416" s="22">
        <v>193745.1</v>
      </c>
      <c r="GE416" s="22">
        <v>191249.65</v>
      </c>
      <c r="GF416" s="22">
        <v>195864.63</v>
      </c>
      <c r="GG416" s="22">
        <v>218818.09</v>
      </c>
      <c r="GH416" s="22">
        <v>213175.06</v>
      </c>
      <c r="GI416" s="22">
        <v>171283.46</v>
      </c>
      <c r="GJ416" s="22">
        <v>182542.04</v>
      </c>
      <c r="GK416" s="22">
        <v>194570.78</v>
      </c>
      <c r="GL416" s="22">
        <v>136613.44</v>
      </c>
      <c r="GM416" s="22">
        <v>133979.79999999999</v>
      </c>
      <c r="GN416" s="22">
        <v>135529.69</v>
      </c>
      <c r="GO416" s="22">
        <v>134665.07999999999</v>
      </c>
      <c r="GP416" s="22">
        <v>154091.93</v>
      </c>
      <c r="GQ416" s="22">
        <v>152267.44</v>
      </c>
      <c r="GR416" s="22">
        <v>129074.27</v>
      </c>
      <c r="GS416" s="22">
        <v>132714.37</v>
      </c>
      <c r="GT416" s="22">
        <v>140500.23000000001</v>
      </c>
      <c r="GU416" s="22">
        <v>179713.83</v>
      </c>
      <c r="GV416" s="22">
        <v>181103.16</v>
      </c>
      <c r="GW416" s="22">
        <v>180323.56</v>
      </c>
      <c r="GX416" s="22">
        <v>182612.41</v>
      </c>
      <c r="GY416" s="22">
        <v>204037.5</v>
      </c>
      <c r="GZ416" s="22">
        <v>200019.27</v>
      </c>
      <c r="HA416" s="22">
        <v>166106.26</v>
      </c>
      <c r="HB416" s="22">
        <v>174123.15</v>
      </c>
      <c r="HC416" s="22">
        <v>184702.27</v>
      </c>
      <c r="HD416" s="22">
        <v>160967.47</v>
      </c>
      <c r="HE416" s="22">
        <v>161093.51999999999</v>
      </c>
      <c r="HF416" s="22">
        <v>161044.63</v>
      </c>
      <c r="HG416" s="22">
        <v>162304.89000000001</v>
      </c>
      <c r="HH416" s="22">
        <v>182439.84</v>
      </c>
      <c r="HI416" s="22">
        <v>179214.69</v>
      </c>
      <c r="HJ416" s="22">
        <v>149633.39000000001</v>
      </c>
      <c r="HK416" s="22">
        <v>156067.99</v>
      </c>
      <c r="HL416" s="22">
        <v>165410.35</v>
      </c>
      <c r="HM416" s="22" t="s">
        <v>41</v>
      </c>
      <c r="HN416" s="22" t="s">
        <v>42</v>
      </c>
      <c r="HO416" s="22">
        <v>172574.17</v>
      </c>
      <c r="HP416" s="22">
        <v>185648.65</v>
      </c>
      <c r="HQ416" s="22">
        <v>135855.63</v>
      </c>
      <c r="HR416" s="22">
        <v>186933.99</v>
      </c>
      <c r="HS416" s="22">
        <v>187982.74</v>
      </c>
      <c r="HT416" s="22">
        <v>185045.14</v>
      </c>
      <c r="HU416" s="22">
        <v>125461.81</v>
      </c>
      <c r="HV416" s="22">
        <v>131322.70000000001</v>
      </c>
      <c r="HW416" s="22">
        <v>177616.16</v>
      </c>
      <c r="HX416" s="22">
        <v>248414.05</v>
      </c>
      <c r="HY416" s="22">
        <v>269914.96000000002</v>
      </c>
      <c r="HZ416" s="22">
        <v>212269.65</v>
      </c>
      <c r="IA416" s="22">
        <v>272686.33</v>
      </c>
      <c r="IB416" s="22">
        <v>275135.40000000002</v>
      </c>
      <c r="IC416" s="22">
        <v>268275.46000000002</v>
      </c>
      <c r="ID416" s="22">
        <v>187997.8</v>
      </c>
      <c r="IE416" s="22">
        <v>201684.27</v>
      </c>
      <c r="IF416" s="22">
        <v>255426.56</v>
      </c>
      <c r="IG416" s="22">
        <v>217498.3</v>
      </c>
      <c r="IH416" s="22">
        <v>235783.14</v>
      </c>
      <c r="II416" s="22">
        <v>182430.15</v>
      </c>
      <c r="IJ416" s="22">
        <v>238022.49</v>
      </c>
      <c r="IK416" s="22">
        <v>239975.82</v>
      </c>
      <c r="IL416" s="22">
        <v>234504.47</v>
      </c>
      <c r="IM416" s="22">
        <v>163071.37</v>
      </c>
      <c r="IN416" s="22">
        <v>173987.45</v>
      </c>
      <c r="IO416" s="22">
        <v>223693.35</v>
      </c>
      <c r="IP416" s="22">
        <v>156220.78</v>
      </c>
      <c r="IQ416" s="22">
        <v>167074.1</v>
      </c>
      <c r="IR416" s="22">
        <v>120463.23</v>
      </c>
      <c r="IS416" s="22">
        <v>167997.9</v>
      </c>
      <c r="IT416" s="22">
        <v>168710.78</v>
      </c>
      <c r="IU416" s="22">
        <v>166713.98000000001</v>
      </c>
      <c r="IV416" s="22">
        <v>113398.13</v>
      </c>
      <c r="IW416" s="22">
        <v>117382.02</v>
      </c>
      <c r="IX416" s="22">
        <v>160928.66</v>
      </c>
      <c r="IY416" s="22">
        <v>228004.63</v>
      </c>
      <c r="IZ416" s="22">
        <v>246853.98</v>
      </c>
      <c r="JA416" s="22">
        <v>192896.83</v>
      </c>
      <c r="JB416" s="22">
        <v>249190.76</v>
      </c>
      <c r="JC416" s="22">
        <v>251235.57</v>
      </c>
      <c r="JD416" s="22">
        <v>245507.98</v>
      </c>
      <c r="JE416" s="22">
        <v>172631.46</v>
      </c>
      <c r="JF416" s="22">
        <v>184058.75</v>
      </c>
      <c r="JG416" s="22">
        <v>234575.87</v>
      </c>
      <c r="JH416" s="22">
        <v>199128.26</v>
      </c>
      <c r="JI416" s="22">
        <v>214958.04</v>
      </c>
      <c r="JJ416" s="22">
        <v>164947.01</v>
      </c>
      <c r="JK416" s="22">
        <v>216793.03</v>
      </c>
      <c r="JL416" s="22">
        <v>218369.89</v>
      </c>
      <c r="JM416" s="22">
        <v>213953.06</v>
      </c>
      <c r="JN416" s="22">
        <v>149319.4</v>
      </c>
      <c r="JO416" s="22">
        <v>158131.54</v>
      </c>
      <c r="JP416" s="22">
        <v>204937.44</v>
      </c>
      <c r="JQ416" s="22">
        <v>152010.54</v>
      </c>
      <c r="JR416" s="22">
        <v>150965.51</v>
      </c>
      <c r="JS416" s="22">
        <v>151595.99</v>
      </c>
      <c r="JT416" s="22">
        <v>151999.01</v>
      </c>
      <c r="JU416" s="22">
        <v>172601.74</v>
      </c>
      <c r="JV416" s="22">
        <v>169850.15</v>
      </c>
      <c r="JW416" s="22">
        <v>141860.29999999999</v>
      </c>
      <c r="JX416" s="22">
        <v>147350.09</v>
      </c>
      <c r="JY416" s="22">
        <v>156184.81</v>
      </c>
      <c r="JZ416" s="22">
        <v>204793.52</v>
      </c>
      <c r="KA416" s="22">
        <v>209017.99</v>
      </c>
      <c r="KB416" s="22">
        <v>206596.74</v>
      </c>
      <c r="KC416" s="22">
        <v>211108.86</v>
      </c>
      <c r="KD416" s="22">
        <v>233958.1</v>
      </c>
      <c r="KE416" s="22">
        <v>228391.36</v>
      </c>
      <c r="KF416" s="22">
        <v>186900.49</v>
      </c>
      <c r="KG416" s="22">
        <v>198006.86</v>
      </c>
      <c r="KH416" s="22">
        <v>210311.95</v>
      </c>
      <c r="KI416" s="22">
        <v>183208.36</v>
      </c>
      <c r="KJ416" s="22">
        <v>185779.31</v>
      </c>
      <c r="KK416" s="22">
        <v>184314.92</v>
      </c>
      <c r="KL416" s="22">
        <v>187501.7</v>
      </c>
      <c r="KM416" s="22">
        <v>209024.65</v>
      </c>
      <c r="KN416" s="22">
        <v>204438.98</v>
      </c>
      <c r="KO416" s="22">
        <v>168089.9</v>
      </c>
      <c r="KP416" s="22">
        <v>177238.9</v>
      </c>
      <c r="KQ416" s="22">
        <v>188165.87</v>
      </c>
      <c r="KR416" s="22">
        <v>136613.88</v>
      </c>
      <c r="KS416" s="22">
        <v>133980.24</v>
      </c>
      <c r="KT416" s="22">
        <v>135530.14000000001</v>
      </c>
      <c r="KU416" s="22">
        <v>134665.51999999999</v>
      </c>
      <c r="KV416" s="22">
        <v>154092.37</v>
      </c>
      <c r="KW416" s="22">
        <v>152267.88</v>
      </c>
      <c r="KX416" s="22">
        <v>129074.71</v>
      </c>
      <c r="KY416" s="22">
        <v>132714.81</v>
      </c>
      <c r="KZ416" s="22">
        <v>140500.67000000001</v>
      </c>
      <c r="LA416" s="22">
        <v>188004.84</v>
      </c>
      <c r="LB416" s="22">
        <v>190425.36</v>
      </c>
      <c r="LC416" s="22">
        <v>189048.35</v>
      </c>
      <c r="LD416" s="22">
        <v>192130.64</v>
      </c>
      <c r="LE416" s="22">
        <v>213810.99</v>
      </c>
      <c r="LF416" s="22">
        <v>209270.85</v>
      </c>
      <c r="LG416" s="22">
        <v>172984.43</v>
      </c>
      <c r="LH416" s="22">
        <v>182042.59</v>
      </c>
      <c r="LI416" s="22">
        <v>193202.76</v>
      </c>
      <c r="LJ416" s="22">
        <v>166468.25</v>
      </c>
      <c r="LK416" s="22">
        <v>167294.89000000001</v>
      </c>
      <c r="LL416" s="22">
        <v>166840.12</v>
      </c>
      <c r="LM416" s="22">
        <v>168639.39</v>
      </c>
      <c r="LN416" s="22">
        <v>188946.83</v>
      </c>
      <c r="LO416" s="22">
        <v>185367.24</v>
      </c>
      <c r="LP416" s="22">
        <v>154174.81</v>
      </c>
      <c r="LQ416" s="22">
        <v>161316.54999999999</v>
      </c>
      <c r="LR416" s="22">
        <v>171104.56</v>
      </c>
      <c r="LS416" s="22" t="s">
        <v>41</v>
      </c>
      <c r="LT416" s="22" t="s">
        <v>42</v>
      </c>
      <c r="LU416" s="22">
        <v>91755.290999999997</v>
      </c>
      <c r="LV416" s="22">
        <v>143763.54999999999</v>
      </c>
      <c r="LW416" s="22">
        <v>158381.26</v>
      </c>
      <c r="LX416" s="22">
        <v>149493.42000000001</v>
      </c>
      <c r="LY416" s="22">
        <v>161234.15</v>
      </c>
      <c r="LZ416" s="22">
        <v>167151.28</v>
      </c>
      <c r="MA416" s="22">
        <v>159471.79999999999</v>
      </c>
      <c r="MB416" s="22">
        <v>122321.86</v>
      </c>
      <c r="MC416" s="22">
        <v>137643.43</v>
      </c>
      <c r="MD416" s="22" t="s">
        <v>41</v>
      </c>
      <c r="ME416" s="22" t="s">
        <v>42</v>
      </c>
      <c r="MF416" s="22">
        <v>401344.49</v>
      </c>
      <c r="MG416" s="22">
        <v>428046.43</v>
      </c>
      <c r="MH416" s="22">
        <v>412608.19</v>
      </c>
      <c r="MI416" s="22">
        <v>434668.98</v>
      </c>
      <c r="MJ416" s="22">
        <v>467462.7</v>
      </c>
      <c r="MK416" s="22">
        <v>449830.82</v>
      </c>
      <c r="ML416" s="22">
        <v>350223.02</v>
      </c>
      <c r="MM416" s="22">
        <v>385400.93</v>
      </c>
      <c r="MN416" s="22">
        <v>407938.7</v>
      </c>
      <c r="MO416" s="22">
        <v>422517.1</v>
      </c>
      <c r="MP416" s="22">
        <v>449223.24</v>
      </c>
      <c r="MQ416" s="22">
        <v>433782.57</v>
      </c>
      <c r="MR416" s="22">
        <v>455846.97</v>
      </c>
      <c r="MS416" s="22">
        <v>488648.01</v>
      </c>
      <c r="MT416" s="22">
        <v>471013.01</v>
      </c>
      <c r="MU416" s="22">
        <v>371386.38</v>
      </c>
      <c r="MV416" s="22">
        <v>406570.51</v>
      </c>
      <c r="MW416" s="22">
        <v>429124.34</v>
      </c>
      <c r="MX416" s="22" t="s">
        <v>41</v>
      </c>
      <c r="MY416" s="22" t="s">
        <v>42</v>
      </c>
      <c r="MZ416" s="22">
        <v>746.15092000000004</v>
      </c>
      <c r="NA416" s="22">
        <v>749.49355000000003</v>
      </c>
      <c r="NB416" s="22">
        <v>776.33451000000002</v>
      </c>
      <c r="NC416" s="22">
        <v>758.23442</v>
      </c>
      <c r="ND416" s="22">
        <v>782.27135999999996</v>
      </c>
      <c r="NE416" s="22">
        <v>794.32650000000001</v>
      </c>
      <c r="NF416" s="22">
        <v>778.42790000000002</v>
      </c>
      <c r="NG416" s="22">
        <v>701.98195999999996</v>
      </c>
      <c r="NH416" s="22">
        <v>733.70173999999997</v>
      </c>
      <c r="NI416" s="22">
        <v>526.72451999999998</v>
      </c>
      <c r="NJ416" s="22">
        <v>530.06181000000004</v>
      </c>
      <c r="NK416" s="22">
        <v>556.85982000000001</v>
      </c>
      <c r="NL416" s="22">
        <v>538.78868999999997</v>
      </c>
      <c r="NM416" s="22">
        <v>562.78718000000003</v>
      </c>
      <c r="NN416" s="22">
        <v>574.82302000000004</v>
      </c>
      <c r="NO416" s="22">
        <v>558.94985999999994</v>
      </c>
      <c r="NP416" s="22">
        <v>482.62624</v>
      </c>
      <c r="NQ416" s="22">
        <v>514.29526999999996</v>
      </c>
      <c r="NR416" s="22">
        <v>869.12132999999994</v>
      </c>
      <c r="NS416" s="22">
        <v>649.55726000000004</v>
      </c>
      <c r="NT416" s="22" t="s">
        <v>41</v>
      </c>
      <c r="NU416" s="22" t="s">
        <v>42</v>
      </c>
      <c r="NV416" s="22">
        <v>86.944687000000002</v>
      </c>
      <c r="NW416" s="22">
        <v>43.562241999999998</v>
      </c>
      <c r="NX416" s="22">
        <v>24.744765999999998</v>
      </c>
      <c r="NY416" s="22">
        <v>26.994064999999999</v>
      </c>
      <c r="NZ416" s="22">
        <v>17.466835</v>
      </c>
      <c r="OA416" s="22">
        <v>24.744765999999998</v>
      </c>
      <c r="OB416" s="22">
        <v>26.994064999999999</v>
      </c>
      <c r="OC416" s="22">
        <v>17.466835</v>
      </c>
      <c r="OD416" s="22">
        <v>91.433387999999994</v>
      </c>
      <c r="OE416" s="22">
        <v>91.433387999999994</v>
      </c>
      <c r="OF416" s="22">
        <v>200.51311999999999</v>
      </c>
      <c r="OG416" s="22">
        <v>65.516137000000001</v>
      </c>
      <c r="OH416" s="22">
        <v>289.40872999999999</v>
      </c>
      <c r="OI416" s="22">
        <v>51.246219000000004</v>
      </c>
      <c r="OJ416" s="22" t="s">
        <v>41</v>
      </c>
      <c r="OK416" s="22" t="s">
        <v>42</v>
      </c>
      <c r="OL416" s="22">
        <v>86633.767999999996</v>
      </c>
      <c r="OM416" s="22">
        <v>90947.55</v>
      </c>
      <c r="ON416" s="22">
        <v>62940.597000000002</v>
      </c>
      <c r="OO416" s="22">
        <v>91057.497000000003</v>
      </c>
      <c r="OP416" s="22">
        <v>91057.497000000003</v>
      </c>
      <c r="OQ416" s="22">
        <v>91057.497000000003</v>
      </c>
      <c r="OR416" s="22">
        <v>62940.597000000002</v>
      </c>
      <c r="OS416" s="22">
        <v>62940.597000000002</v>
      </c>
      <c r="OT416" s="22">
        <v>86633.767999999996</v>
      </c>
      <c r="OU416" s="22">
        <v>75588.178</v>
      </c>
      <c r="OV416" s="22">
        <v>71537.148000000001</v>
      </c>
      <c r="OW416" s="22">
        <v>73899.752999999997</v>
      </c>
      <c r="OX416" s="22">
        <v>71537.148000000001</v>
      </c>
      <c r="OY416" s="22">
        <v>83572.721999999994</v>
      </c>
      <c r="OZ416" s="22">
        <v>83572.721999999994</v>
      </c>
      <c r="PA416" s="22">
        <v>73899.752999999997</v>
      </c>
      <c r="PB416" s="22">
        <v>73899.752999999997</v>
      </c>
      <c r="PC416" s="22">
        <v>75588.178</v>
      </c>
    </row>
    <row r="417" spans="1:419">
      <c r="A417" s="22" t="s">
        <v>43</v>
      </c>
      <c r="B417" s="22" t="s">
        <v>42</v>
      </c>
      <c r="C417" s="22">
        <v>62.744731000000002</v>
      </c>
      <c r="D417" s="22">
        <v>94.271698999999998</v>
      </c>
      <c r="E417" s="22">
        <v>57.074840999999999</v>
      </c>
      <c r="F417" s="22">
        <v>72.639805999999993</v>
      </c>
      <c r="G417" s="22">
        <v>79.016883000000007</v>
      </c>
      <c r="H417" s="22">
        <v>78.719655000000003</v>
      </c>
      <c r="I417" s="22">
        <v>59.079962999999999</v>
      </c>
      <c r="J417" s="22">
        <v>50.880310999999999</v>
      </c>
      <c r="K417" s="22">
        <v>63.930377</v>
      </c>
      <c r="L417" s="22">
        <v>87.762687</v>
      </c>
      <c r="M417" s="22">
        <v>137.49288999999999</v>
      </c>
      <c r="N417" s="22">
        <v>82.246072999999996</v>
      </c>
      <c r="O417" s="22">
        <v>96.266396</v>
      </c>
      <c r="P417" s="22">
        <v>108.06646000000001</v>
      </c>
      <c r="Q417" s="22">
        <v>107.51647</v>
      </c>
      <c r="R417" s="22">
        <v>85.956325000000007</v>
      </c>
      <c r="S417" s="22">
        <v>70.783793000000003</v>
      </c>
      <c r="T417" s="22">
        <v>90.457943</v>
      </c>
      <c r="U417" s="22">
        <v>75.296233999999998</v>
      </c>
      <c r="V417" s="22">
        <v>118.25315999999999</v>
      </c>
      <c r="W417" s="22">
        <v>69.915533999999994</v>
      </c>
      <c r="X417" s="22">
        <v>83.916306000000006</v>
      </c>
      <c r="Y417" s="22">
        <v>93.803234000000003</v>
      </c>
      <c r="Z417" s="22">
        <v>93.342415000000003</v>
      </c>
      <c r="AA417" s="22">
        <v>73.024246000000005</v>
      </c>
      <c r="AB417" s="22">
        <v>60.311624999999999</v>
      </c>
      <c r="AC417" s="22">
        <v>77.459956000000005</v>
      </c>
      <c r="AD417" s="22">
        <v>44.966191999999999</v>
      </c>
      <c r="AE417" s="22">
        <v>65.931787999999997</v>
      </c>
      <c r="AF417" s="22">
        <v>39.466419999999999</v>
      </c>
      <c r="AG417" s="22">
        <v>55.164375</v>
      </c>
      <c r="AH417" s="22">
        <v>58.362941999999997</v>
      </c>
      <c r="AI417" s="22">
        <v>58.213861000000001</v>
      </c>
      <c r="AJ417" s="22">
        <v>40.472133999999997</v>
      </c>
      <c r="AK417" s="22">
        <v>36.359413000000004</v>
      </c>
      <c r="AL417" s="22">
        <v>45.745021999999999</v>
      </c>
      <c r="AM417" s="22">
        <v>68.178207999999998</v>
      </c>
      <c r="AN417" s="22">
        <v>106.01806999999999</v>
      </c>
      <c r="AO417" s="22">
        <v>62.815264999999997</v>
      </c>
      <c r="AP417" s="22">
        <v>77.097531000000004</v>
      </c>
      <c r="AQ417" s="22">
        <v>85.320344000000006</v>
      </c>
      <c r="AR417" s="22">
        <v>84.937087000000005</v>
      </c>
      <c r="AS417" s="22">
        <v>65.400734</v>
      </c>
      <c r="AT417" s="22">
        <v>54.827835</v>
      </c>
      <c r="AU417" s="22">
        <v>70.355546000000004</v>
      </c>
      <c r="AV417" s="22">
        <v>56.577202999999997</v>
      </c>
      <c r="AW417" s="22">
        <v>88.116302000000005</v>
      </c>
      <c r="AX417" s="22">
        <v>51.344951999999999</v>
      </c>
      <c r="AY417" s="22">
        <v>65.595920000000007</v>
      </c>
      <c r="AZ417" s="22">
        <v>72.041342</v>
      </c>
      <c r="BA417" s="22">
        <v>71.740927999999997</v>
      </c>
      <c r="BB417" s="22">
        <v>53.371563000000002</v>
      </c>
      <c r="BC417" s="22">
        <v>45.084034000000003</v>
      </c>
      <c r="BD417" s="22">
        <v>58.260821</v>
      </c>
      <c r="BE417" s="22">
        <v>53.804523000000003</v>
      </c>
      <c r="BF417" s="22">
        <v>79.681212000000002</v>
      </c>
      <c r="BG417" s="22">
        <v>50.046191999999998</v>
      </c>
      <c r="BH417" s="22">
        <v>58.969088999999997</v>
      </c>
      <c r="BI417" s="22">
        <v>68.576459999999997</v>
      </c>
      <c r="BJ417" s="22">
        <v>68.294410999999997</v>
      </c>
      <c r="BK417" s="22">
        <v>51.948912</v>
      </c>
      <c r="BL417" s="22">
        <v>44.168016999999999</v>
      </c>
      <c r="BM417" s="22">
        <v>54.766005999999997</v>
      </c>
      <c r="BN417" s="22">
        <v>71.843489000000005</v>
      </c>
      <c r="BO417" s="22">
        <v>109.77651</v>
      </c>
      <c r="BP417" s="22">
        <v>68.150952000000004</v>
      </c>
      <c r="BQ417" s="22">
        <v>76.044747000000001</v>
      </c>
      <c r="BR417" s="22">
        <v>89.696697</v>
      </c>
      <c r="BS417" s="22">
        <v>89.237351000000004</v>
      </c>
      <c r="BT417" s="22">
        <v>71.249723000000003</v>
      </c>
      <c r="BU417" s="22">
        <v>58.577756999999998</v>
      </c>
      <c r="BV417" s="22">
        <v>73.391418000000002</v>
      </c>
      <c r="BW417" s="22">
        <v>62.637918999999997</v>
      </c>
      <c r="BX417" s="22">
        <v>95.933774</v>
      </c>
      <c r="BY417" s="22">
        <v>59.059536000000001</v>
      </c>
      <c r="BZ417" s="22">
        <v>66.951046000000005</v>
      </c>
      <c r="CA417" s="22">
        <v>79.014217000000002</v>
      </c>
      <c r="CB417" s="22">
        <v>78.619541999999996</v>
      </c>
      <c r="CC417" s="22">
        <v>61.722036000000003</v>
      </c>
      <c r="CD417" s="22">
        <v>50.834133000000001</v>
      </c>
      <c r="CE417" s="22">
        <v>63.954093</v>
      </c>
      <c r="CF417" s="22">
        <v>36.897579999999998</v>
      </c>
      <c r="CG417" s="22">
        <v>52.738737999999998</v>
      </c>
      <c r="CH417" s="22">
        <v>33.153640000000003</v>
      </c>
      <c r="CI417" s="22">
        <v>42.735731000000001</v>
      </c>
      <c r="CJ417" s="22">
        <v>48.960017000000001</v>
      </c>
      <c r="CK417" s="22">
        <v>48.823799999999999</v>
      </c>
      <c r="CL417" s="22">
        <v>34.072566999999999</v>
      </c>
      <c r="CM417" s="22">
        <v>30.314751000000001</v>
      </c>
      <c r="CN417" s="22">
        <v>37.472872000000002</v>
      </c>
      <c r="CO417" s="22">
        <v>53.503439</v>
      </c>
      <c r="CP417" s="22">
        <v>80.463863000000003</v>
      </c>
      <c r="CQ417" s="22">
        <v>49.830820000000003</v>
      </c>
      <c r="CR417" s="22">
        <v>58.433421000000003</v>
      </c>
      <c r="CS417" s="22">
        <v>68.385397999999995</v>
      </c>
      <c r="CT417" s="22">
        <v>68.085396000000003</v>
      </c>
      <c r="CU417" s="22">
        <v>51.854647</v>
      </c>
      <c r="CV417" s="22">
        <v>43.578501000000003</v>
      </c>
      <c r="CW417" s="22">
        <v>54.620139000000002</v>
      </c>
      <c r="CX417" s="22">
        <v>45.099432999999998</v>
      </c>
      <c r="CY417" s="22">
        <v>67.829324999999997</v>
      </c>
      <c r="CZ417" s="22">
        <v>41.522576000000001</v>
      </c>
      <c r="DA417" s="22">
        <v>50.147018000000003</v>
      </c>
      <c r="DB417" s="22">
        <v>58.651527999999999</v>
      </c>
      <c r="DC417" s="22">
        <v>58.410738000000002</v>
      </c>
      <c r="DD417" s="22">
        <v>43.146962000000002</v>
      </c>
      <c r="DE417" s="22">
        <v>36.504274000000002</v>
      </c>
      <c r="DF417" s="22">
        <v>46.004058000000001</v>
      </c>
      <c r="DG417" s="22" t="s">
        <v>43</v>
      </c>
      <c r="DH417" s="22" t="s">
        <v>42</v>
      </c>
      <c r="DI417" s="22">
        <v>65.198809999999995</v>
      </c>
      <c r="DJ417" s="22">
        <v>98.618953000000005</v>
      </c>
      <c r="DK417" s="22">
        <v>59.421658000000001</v>
      </c>
      <c r="DL417" s="22">
        <v>75.200164000000001</v>
      </c>
      <c r="DM417" s="22">
        <v>82.100735999999998</v>
      </c>
      <c r="DN417" s="22">
        <v>81.779107999999994</v>
      </c>
      <c r="DO417" s="22">
        <v>61.591380000000001</v>
      </c>
      <c r="DP417" s="22">
        <v>52.718617999999999</v>
      </c>
      <c r="DQ417" s="22">
        <v>66.456952999999999</v>
      </c>
      <c r="DR417" s="22">
        <v>91.716239000000002</v>
      </c>
      <c r="DS417" s="22">
        <v>143.24053000000001</v>
      </c>
      <c r="DT417" s="22">
        <v>86.055824000000001</v>
      </c>
      <c r="DU417" s="22">
        <v>100.34368000000001</v>
      </c>
      <c r="DV417" s="22">
        <v>112.93892</v>
      </c>
      <c r="DW417" s="22">
        <v>112.35187000000001</v>
      </c>
      <c r="DX417" s="22">
        <v>90.016101000000006</v>
      </c>
      <c r="DY417" s="22">
        <v>73.821130999999994</v>
      </c>
      <c r="DZ417" s="22">
        <v>93.860069999999993</v>
      </c>
      <c r="EA417" s="22">
        <v>78.506012999999996</v>
      </c>
      <c r="EB417" s="22">
        <v>123.19938999999999</v>
      </c>
      <c r="EC417" s="22">
        <v>73.009296000000006</v>
      </c>
      <c r="ED417" s="22">
        <v>87.217208999999997</v>
      </c>
      <c r="EE417" s="22">
        <v>97.788989000000001</v>
      </c>
      <c r="EF417" s="22">
        <v>97.296250000000001</v>
      </c>
      <c r="EG417" s="22">
        <v>76.333343999999997</v>
      </c>
      <c r="EH417" s="22">
        <v>62.740138999999999</v>
      </c>
      <c r="EI417" s="22">
        <v>80.324458000000007</v>
      </c>
      <c r="EJ417" s="22">
        <v>44.966191999999999</v>
      </c>
      <c r="EK417" s="22">
        <v>65.931787999999997</v>
      </c>
      <c r="EL417" s="22">
        <v>39.466419999999999</v>
      </c>
      <c r="EM417" s="22">
        <v>55.164375</v>
      </c>
      <c r="EN417" s="22">
        <v>58.362941999999997</v>
      </c>
      <c r="EO417" s="22">
        <v>58.213861000000001</v>
      </c>
      <c r="EP417" s="22">
        <v>40.472133999999997</v>
      </c>
      <c r="EQ417" s="22">
        <v>36.359413000000004</v>
      </c>
      <c r="ER417" s="22">
        <v>45.745021999999999</v>
      </c>
      <c r="ES417" s="22">
        <v>68.780202000000003</v>
      </c>
      <c r="ET417" s="22">
        <v>106.01806999999999</v>
      </c>
      <c r="EU417" s="22">
        <v>63.395508</v>
      </c>
      <c r="EV417" s="22">
        <v>77.722246999999996</v>
      </c>
      <c r="EW417" s="22">
        <v>86.045381000000006</v>
      </c>
      <c r="EX417" s="22">
        <v>85.657449</v>
      </c>
      <c r="EY417" s="22">
        <v>66.012521000000007</v>
      </c>
      <c r="EZ417" s="22">
        <v>55.310628000000001</v>
      </c>
      <c r="FA417" s="22">
        <v>70.355546000000004</v>
      </c>
      <c r="FB417" s="22">
        <v>56.976303000000001</v>
      </c>
      <c r="FC417" s="22">
        <v>88.116302000000005</v>
      </c>
      <c r="FD417" s="22">
        <v>51.729632000000002</v>
      </c>
      <c r="FE417" s="22">
        <v>66.010082999999995</v>
      </c>
      <c r="FF417" s="22">
        <v>72.522014999999996</v>
      </c>
      <c r="FG417" s="22">
        <v>72.218501000000003</v>
      </c>
      <c r="FH417" s="22">
        <v>53.777155</v>
      </c>
      <c r="FI417" s="22">
        <v>45.404108000000001</v>
      </c>
      <c r="FJ417" s="22">
        <v>58.260821</v>
      </c>
      <c r="FK417" s="22">
        <v>56.003852000000002</v>
      </c>
      <c r="FL417" s="22">
        <v>83.619516000000004</v>
      </c>
      <c r="FM417" s="22">
        <v>52.189410000000002</v>
      </c>
      <c r="FN417" s="22">
        <v>61.151138000000003</v>
      </c>
      <c r="FO417" s="22">
        <v>71.357473999999996</v>
      </c>
      <c r="FP417" s="22">
        <v>71.051508999999996</v>
      </c>
      <c r="FQ417" s="22">
        <v>54.253467999999998</v>
      </c>
      <c r="FR417" s="22">
        <v>45.812804</v>
      </c>
      <c r="FS417" s="22">
        <v>57.031759999999998</v>
      </c>
      <c r="FT417" s="22">
        <v>74.147496000000004</v>
      </c>
      <c r="FU417" s="22">
        <v>113.94683000000001</v>
      </c>
      <c r="FV417" s="22">
        <v>70.422737999999995</v>
      </c>
      <c r="FW417" s="22">
        <v>78.278282000000004</v>
      </c>
      <c r="FX417" s="22">
        <v>92.566404000000006</v>
      </c>
      <c r="FY417" s="22">
        <v>92.080685000000003</v>
      </c>
      <c r="FZ417" s="22">
        <v>73.699431000000004</v>
      </c>
      <c r="GA417" s="22">
        <v>60.299875999999998</v>
      </c>
      <c r="GB417" s="22">
        <v>75.769227000000001</v>
      </c>
      <c r="GC417" s="22">
        <v>65.050495999999995</v>
      </c>
      <c r="GD417" s="22">
        <v>100.26443</v>
      </c>
      <c r="GE417" s="22">
        <v>61.420346000000002</v>
      </c>
      <c r="GF417" s="22">
        <v>69.325788000000003</v>
      </c>
      <c r="GG417" s="22">
        <v>82.047211000000004</v>
      </c>
      <c r="GH417" s="22">
        <v>81.625900999999999</v>
      </c>
      <c r="GI417" s="22">
        <v>64.262525999999994</v>
      </c>
      <c r="GJ417" s="22">
        <v>52.639847000000003</v>
      </c>
      <c r="GK417" s="22">
        <v>66.441658000000004</v>
      </c>
      <c r="GL417" s="22">
        <v>36.897579999999998</v>
      </c>
      <c r="GM417" s="22">
        <v>52.738737999999998</v>
      </c>
      <c r="GN417" s="22">
        <v>33.153640000000003</v>
      </c>
      <c r="GO417" s="22">
        <v>42.735731000000001</v>
      </c>
      <c r="GP417" s="22">
        <v>48.960017000000001</v>
      </c>
      <c r="GQ417" s="22">
        <v>48.823799999999999</v>
      </c>
      <c r="GR417" s="22">
        <v>34.072566999999999</v>
      </c>
      <c r="GS417" s="22">
        <v>30.314751000000001</v>
      </c>
      <c r="GT417" s="22">
        <v>37.472872000000002</v>
      </c>
      <c r="GU417" s="22">
        <v>53.503439</v>
      </c>
      <c r="GV417" s="22">
        <v>80.463863000000003</v>
      </c>
      <c r="GW417" s="22">
        <v>49.830820000000003</v>
      </c>
      <c r="GX417" s="22">
        <v>58.433421000000003</v>
      </c>
      <c r="GY417" s="22">
        <v>68.385397999999995</v>
      </c>
      <c r="GZ417" s="22">
        <v>68.085396000000003</v>
      </c>
      <c r="HA417" s="22">
        <v>51.854647</v>
      </c>
      <c r="HB417" s="22">
        <v>43.578501000000003</v>
      </c>
      <c r="HC417" s="22">
        <v>54.620139000000002</v>
      </c>
      <c r="HD417" s="22">
        <v>45.099432999999998</v>
      </c>
      <c r="HE417" s="22">
        <v>67.829324999999997</v>
      </c>
      <c r="HF417" s="22">
        <v>41.522576000000001</v>
      </c>
      <c r="HG417" s="22">
        <v>50.147018000000003</v>
      </c>
      <c r="HH417" s="22">
        <v>58.651527999999999</v>
      </c>
      <c r="HI417" s="22">
        <v>58.410738000000002</v>
      </c>
      <c r="HJ417" s="22">
        <v>43.146962000000002</v>
      </c>
      <c r="HK417" s="22">
        <v>36.504274000000002</v>
      </c>
      <c r="HL417" s="22">
        <v>46.004058000000001</v>
      </c>
      <c r="HM417" s="22" t="s">
        <v>43</v>
      </c>
      <c r="HN417" s="22" t="s">
        <v>42</v>
      </c>
      <c r="HO417" s="22">
        <v>55.842868000000003</v>
      </c>
      <c r="HP417" s="22">
        <v>81.912609000000003</v>
      </c>
      <c r="HQ417" s="22">
        <v>50.212569000000002</v>
      </c>
      <c r="HR417" s="22">
        <v>65.995637000000002</v>
      </c>
      <c r="HS417" s="22">
        <v>70.701211999999998</v>
      </c>
      <c r="HT417" s="22">
        <v>70.481890000000007</v>
      </c>
      <c r="HU417" s="22">
        <v>51.692126000000002</v>
      </c>
      <c r="HV417" s="22">
        <v>45.641694999999999</v>
      </c>
      <c r="HW417" s="22">
        <v>56.818035999999999</v>
      </c>
      <c r="HX417" s="22">
        <v>84.310939000000005</v>
      </c>
      <c r="HY417" s="22">
        <v>130.28424999999999</v>
      </c>
      <c r="HZ417" s="22">
        <v>78.845979</v>
      </c>
      <c r="IA417" s="22">
        <v>92.875829999999993</v>
      </c>
      <c r="IB417" s="22">
        <v>103.86438</v>
      </c>
      <c r="IC417" s="22">
        <v>103.35221</v>
      </c>
      <c r="ID417" s="22">
        <v>82.301068999999998</v>
      </c>
      <c r="IE417" s="22">
        <v>68.171985000000006</v>
      </c>
      <c r="IF417" s="22">
        <v>86.274969999999996</v>
      </c>
      <c r="IG417" s="22">
        <v>70.615187000000006</v>
      </c>
      <c r="IH417" s="22">
        <v>109.15777</v>
      </c>
      <c r="II417" s="22">
        <v>65.289883000000003</v>
      </c>
      <c r="IJ417" s="22">
        <v>79.351566000000005</v>
      </c>
      <c r="IK417" s="22">
        <v>88.115824000000003</v>
      </c>
      <c r="IL417" s="22">
        <v>87.707330999999996</v>
      </c>
      <c r="IM417" s="22">
        <v>68.045597999999998</v>
      </c>
      <c r="IN417" s="22">
        <v>56.776505999999998</v>
      </c>
      <c r="IO417" s="22">
        <v>72.222059000000002</v>
      </c>
      <c r="IP417" s="22">
        <v>44.966191999999999</v>
      </c>
      <c r="IQ417" s="22">
        <v>65.931787999999997</v>
      </c>
      <c r="IR417" s="22">
        <v>39.466419999999999</v>
      </c>
      <c r="IS417" s="22">
        <v>55.164375</v>
      </c>
      <c r="IT417" s="22">
        <v>58.362941999999997</v>
      </c>
      <c r="IU417" s="22">
        <v>58.213861000000001</v>
      </c>
      <c r="IV417" s="22">
        <v>40.472133999999997</v>
      </c>
      <c r="IW417" s="22">
        <v>36.359413000000004</v>
      </c>
      <c r="IX417" s="22">
        <v>45.745021999999999</v>
      </c>
      <c r="IY417" s="22">
        <v>71.955145999999999</v>
      </c>
      <c r="IZ417" s="22">
        <v>111.82113</v>
      </c>
      <c r="JA417" s="22">
        <v>66.628692000000001</v>
      </c>
      <c r="JB417" s="22">
        <v>80.611350000000002</v>
      </c>
      <c r="JC417" s="22">
        <v>89.786047999999994</v>
      </c>
      <c r="JD417" s="22">
        <v>89.358424999999997</v>
      </c>
      <c r="JE417" s="22">
        <v>69.513459999999995</v>
      </c>
      <c r="JF417" s="22">
        <v>57.716625000000001</v>
      </c>
      <c r="JG417" s="22">
        <v>73.673698999999999</v>
      </c>
      <c r="JH417" s="22">
        <v>59.075380000000003</v>
      </c>
      <c r="JI417" s="22">
        <v>91.953913999999997</v>
      </c>
      <c r="JJ417" s="22">
        <v>53.866911000000002</v>
      </c>
      <c r="JK417" s="22">
        <v>67.920753000000005</v>
      </c>
      <c r="JL417" s="22">
        <v>74.995810000000006</v>
      </c>
      <c r="JM417" s="22">
        <v>74.666049000000001</v>
      </c>
      <c r="JN417" s="22">
        <v>56.091495000000002</v>
      </c>
      <c r="JO417" s="22">
        <v>46.994382000000002</v>
      </c>
      <c r="JP417" s="22">
        <v>60.457554999999999</v>
      </c>
      <c r="JQ417" s="22">
        <v>47.304724</v>
      </c>
      <c r="JR417" s="22">
        <v>67.968017000000003</v>
      </c>
      <c r="JS417" s="22">
        <v>43.519976</v>
      </c>
      <c r="JT417" s="22">
        <v>52.882072999999998</v>
      </c>
      <c r="JU417" s="22">
        <v>60.740003000000002</v>
      </c>
      <c r="JV417" s="22">
        <v>60.534568999999998</v>
      </c>
      <c r="JW417" s="22">
        <v>44.905847000000001</v>
      </c>
      <c r="JX417" s="22">
        <v>39.238531000000002</v>
      </c>
      <c r="JY417" s="22">
        <v>48.065271000000003</v>
      </c>
      <c r="JZ417" s="22">
        <v>67.515986999999996</v>
      </c>
      <c r="KA417" s="22">
        <v>102.33032</v>
      </c>
      <c r="KB417" s="22">
        <v>63.890791999999998</v>
      </c>
      <c r="KC417" s="22">
        <v>71.809973999999997</v>
      </c>
      <c r="KD417" s="22">
        <v>84.395644000000004</v>
      </c>
      <c r="KE417" s="22">
        <v>83.980029999999999</v>
      </c>
      <c r="KF417" s="22">
        <v>66.694545000000005</v>
      </c>
      <c r="KG417" s="22">
        <v>55.229008</v>
      </c>
      <c r="KH417" s="22">
        <v>68.96584</v>
      </c>
      <c r="KI417" s="22">
        <v>58.011504000000002</v>
      </c>
      <c r="KJ417" s="22">
        <v>87.692560999999998</v>
      </c>
      <c r="KK417" s="22">
        <v>54.447037000000002</v>
      </c>
      <c r="KL417" s="22">
        <v>62.551062000000002</v>
      </c>
      <c r="KM417" s="22">
        <v>73.393572000000006</v>
      </c>
      <c r="KN417" s="22">
        <v>73.051204999999996</v>
      </c>
      <c r="KO417" s="22">
        <v>56.756661999999999</v>
      </c>
      <c r="KP417" s="22">
        <v>47.311790000000002</v>
      </c>
      <c r="KQ417" s="22">
        <v>59.216994999999997</v>
      </c>
      <c r="KR417" s="22">
        <v>36.897579999999998</v>
      </c>
      <c r="KS417" s="22">
        <v>52.738737999999998</v>
      </c>
      <c r="KT417" s="22">
        <v>33.153640000000003</v>
      </c>
      <c r="KU417" s="22">
        <v>42.735731000000001</v>
      </c>
      <c r="KV417" s="22">
        <v>48.960017000000001</v>
      </c>
      <c r="KW417" s="22">
        <v>48.823799999999999</v>
      </c>
      <c r="KX417" s="22">
        <v>34.072566999999999</v>
      </c>
      <c r="KY417" s="22">
        <v>30.314751000000001</v>
      </c>
      <c r="KZ417" s="22">
        <v>37.472872000000002</v>
      </c>
      <c r="LA417" s="22">
        <v>56.514699999999998</v>
      </c>
      <c r="LB417" s="22">
        <v>86.038785000000004</v>
      </c>
      <c r="LC417" s="22">
        <v>52.906176000000002</v>
      </c>
      <c r="LD417" s="22">
        <v>61.146917000000002</v>
      </c>
      <c r="LE417" s="22">
        <v>71.947030999999996</v>
      </c>
      <c r="LF417" s="22">
        <v>71.608063999999999</v>
      </c>
      <c r="LG417" s="22">
        <v>55.192869000000002</v>
      </c>
      <c r="LH417" s="22">
        <v>45.841774999999998</v>
      </c>
      <c r="LI417" s="22">
        <v>57.755552000000002</v>
      </c>
      <c r="LJ417" s="22">
        <v>47.143301999999998</v>
      </c>
      <c r="LK417" s="22">
        <v>71.613899000000004</v>
      </c>
      <c r="LL417" s="22">
        <v>43.610157999999998</v>
      </c>
      <c r="LM417" s="22">
        <v>51.988352999999996</v>
      </c>
      <c r="LN417" s="22">
        <v>61.068694999999998</v>
      </c>
      <c r="LO417" s="22">
        <v>60.801442000000002</v>
      </c>
      <c r="LP417" s="22">
        <v>45.413058999999997</v>
      </c>
      <c r="LQ417" s="22">
        <v>38.040357</v>
      </c>
      <c r="LR417" s="22">
        <v>48.144378000000003</v>
      </c>
      <c r="LS417" s="22" t="s">
        <v>43</v>
      </c>
      <c r="LT417" s="22" t="s">
        <v>42</v>
      </c>
      <c r="LU417" s="22">
        <v>109.39716</v>
      </c>
      <c r="LV417" s="22">
        <v>133.58887999999999</v>
      </c>
      <c r="LW417" s="22">
        <v>172.30855</v>
      </c>
      <c r="LX417" s="22">
        <v>133.98696000000001</v>
      </c>
      <c r="LY417" s="22">
        <v>130.20151999999999</v>
      </c>
      <c r="LZ417" s="22">
        <v>143.06446</v>
      </c>
      <c r="MA417" s="22">
        <v>142.49110999999999</v>
      </c>
      <c r="MB417" s="22">
        <v>137.85481999999999</v>
      </c>
      <c r="MC417" s="22">
        <v>122.03776999999999</v>
      </c>
      <c r="MD417" s="22" t="s">
        <v>43</v>
      </c>
      <c r="ME417" s="22" t="s">
        <v>42</v>
      </c>
      <c r="MF417" s="22">
        <v>171.41380000000001</v>
      </c>
      <c r="MG417" s="22">
        <v>266.99403000000001</v>
      </c>
      <c r="MH417" s="22">
        <v>168.40467000000001</v>
      </c>
      <c r="MI417" s="22">
        <v>170.32500999999999</v>
      </c>
      <c r="MJ417" s="22">
        <v>203.22844000000001</v>
      </c>
      <c r="MK417" s="22">
        <v>201.91204999999999</v>
      </c>
      <c r="ML417" s="22">
        <v>177.28516999999999</v>
      </c>
      <c r="MM417" s="22">
        <v>140.96965</v>
      </c>
      <c r="MN417" s="22">
        <v>174.89039</v>
      </c>
      <c r="MO417" s="22">
        <v>189.30636999999999</v>
      </c>
      <c r="MP417" s="22">
        <v>284.90406999999999</v>
      </c>
      <c r="MQ417" s="22">
        <v>186.29638</v>
      </c>
      <c r="MR417" s="22">
        <v>188.21795</v>
      </c>
      <c r="MS417" s="22">
        <v>221.12746999999999</v>
      </c>
      <c r="MT417" s="22">
        <v>219.81084000000001</v>
      </c>
      <c r="MU417" s="22">
        <v>195.17846</v>
      </c>
      <c r="MV417" s="22">
        <v>158.85650999999999</v>
      </c>
      <c r="MW417" s="22">
        <v>192.78586999999999</v>
      </c>
      <c r="MX417" s="22" t="s">
        <v>43</v>
      </c>
      <c r="MY417" s="22" t="s">
        <v>42</v>
      </c>
      <c r="MZ417" s="22">
        <v>1.3837858999999999</v>
      </c>
      <c r="NA417" s="22">
        <v>1.3869882</v>
      </c>
      <c r="NB417" s="22">
        <v>1.4637282</v>
      </c>
      <c r="NC417" s="22">
        <v>1.3847095</v>
      </c>
      <c r="ND417" s="22">
        <v>1.3765590999999999</v>
      </c>
      <c r="NE417" s="22">
        <v>1.4031515000000001</v>
      </c>
      <c r="NF417" s="22">
        <v>1.4019645000000001</v>
      </c>
      <c r="NG417" s="22">
        <v>1.392717</v>
      </c>
      <c r="NH417" s="22">
        <v>1.3599714000000001</v>
      </c>
      <c r="NI417" s="22">
        <v>0.35370745999999997</v>
      </c>
      <c r="NJ417" s="22">
        <v>0.35690462000000001</v>
      </c>
      <c r="NK417" s="22">
        <v>0.43352180000000001</v>
      </c>
      <c r="NL417" s="22">
        <v>0.35462951999999998</v>
      </c>
      <c r="NM417" s="22">
        <v>0.34649215</v>
      </c>
      <c r="NN417" s="22">
        <v>0.37304204000000002</v>
      </c>
      <c r="NO417" s="22">
        <v>0.37185695000000002</v>
      </c>
      <c r="NP417" s="22">
        <v>0.36262422999999999</v>
      </c>
      <c r="NQ417" s="22">
        <v>0.32993106</v>
      </c>
      <c r="NR417" s="22">
        <v>1.4580120999999999</v>
      </c>
      <c r="NS417" s="22">
        <v>0.42783336</v>
      </c>
      <c r="NT417" s="22" t="s">
        <v>43</v>
      </c>
      <c r="NU417" s="22" t="s">
        <v>42</v>
      </c>
      <c r="NV417" s="22">
        <v>2.2686042999999999E-2</v>
      </c>
      <c r="NW417" s="22">
        <v>1.0350015000000001E-2</v>
      </c>
      <c r="NX417" s="22">
        <v>8.6449534000000005E-3</v>
      </c>
      <c r="NY417" s="22">
        <v>9.4307796999999992E-3</v>
      </c>
      <c r="NZ417" s="22">
        <v>6.1022997000000001E-3</v>
      </c>
      <c r="OA417" s="22">
        <v>8.6449534000000005E-3</v>
      </c>
      <c r="OB417" s="22">
        <v>9.4307796999999992E-3</v>
      </c>
      <c r="OC417" s="22">
        <v>6.1022997000000001E-3</v>
      </c>
      <c r="OD417" s="22">
        <v>2.3857257999999999E-2</v>
      </c>
      <c r="OE417" s="22">
        <v>2.3857257999999999E-2</v>
      </c>
      <c r="OF417" s="22">
        <v>4.9731611000000002E-2</v>
      </c>
      <c r="OG417" s="22">
        <v>4.6766277000000002E-2</v>
      </c>
      <c r="OH417" s="22">
        <v>6.7199946999999996E-2</v>
      </c>
      <c r="OI417" s="22">
        <v>2.8372087000000001E-2</v>
      </c>
      <c r="OJ417" s="22" t="s">
        <v>43</v>
      </c>
      <c r="OK417" s="22" t="s">
        <v>42</v>
      </c>
      <c r="OL417" s="22">
        <v>6.6355192000000001</v>
      </c>
      <c r="OM417" s="22">
        <v>13.755323000000001</v>
      </c>
      <c r="ON417" s="22">
        <v>2.9655635999999999</v>
      </c>
      <c r="OO417" s="22">
        <v>13.869393000000001</v>
      </c>
      <c r="OP417" s="22">
        <v>13.869393000000001</v>
      </c>
      <c r="OQ417" s="22">
        <v>13.869393000000001</v>
      </c>
      <c r="OR417" s="22">
        <v>2.9655635999999999</v>
      </c>
      <c r="OS417" s="22">
        <v>2.9655635999999999</v>
      </c>
      <c r="OT417" s="22">
        <v>6.6355192000000001</v>
      </c>
      <c r="OU417" s="22">
        <v>6.1251189999999998</v>
      </c>
      <c r="OV417" s="22">
        <v>10.592119</v>
      </c>
      <c r="OW417" s="22">
        <v>3.5484531000000001</v>
      </c>
      <c r="OX417" s="22">
        <v>10.592119</v>
      </c>
      <c r="OY417" s="22">
        <v>12.708617</v>
      </c>
      <c r="OZ417" s="22">
        <v>12.708617</v>
      </c>
      <c r="PA417" s="22">
        <v>3.5484531000000001</v>
      </c>
      <c r="PB417" s="22">
        <v>3.5484531000000001</v>
      </c>
      <c r="PC417" s="22">
        <v>6.1251189999999998</v>
      </c>
    </row>
    <row r="418" spans="1:419">
      <c r="A418" s="22" t="s">
        <v>44</v>
      </c>
      <c r="B418" s="22" t="s">
        <v>42</v>
      </c>
      <c r="C418" s="22">
        <v>15927.537</v>
      </c>
      <c r="D418" s="22">
        <v>15786.627</v>
      </c>
      <c r="E418" s="22">
        <v>15534.566000000001</v>
      </c>
      <c r="F418" s="22">
        <v>16353.098</v>
      </c>
      <c r="G418" s="22">
        <v>16491.906999999999</v>
      </c>
      <c r="H418" s="22">
        <v>16017.026</v>
      </c>
      <c r="I418" s="22">
        <v>14611.95</v>
      </c>
      <c r="J418" s="22">
        <v>15300.003000000001</v>
      </c>
      <c r="K418" s="22">
        <v>16494.330999999998</v>
      </c>
      <c r="L418" s="22">
        <v>18650.179</v>
      </c>
      <c r="M418" s="22">
        <v>19656.777999999998</v>
      </c>
      <c r="N418" s="22">
        <v>18435.983</v>
      </c>
      <c r="O418" s="22">
        <v>19718.755000000001</v>
      </c>
      <c r="P418" s="22">
        <v>19975.603999999999</v>
      </c>
      <c r="Q418" s="22">
        <v>19096.891</v>
      </c>
      <c r="R418" s="22">
        <v>16728.787</v>
      </c>
      <c r="S418" s="22">
        <v>18001.951000000001</v>
      </c>
      <c r="T418" s="22">
        <v>20276.967000000001</v>
      </c>
      <c r="U418" s="22">
        <v>17250.25</v>
      </c>
      <c r="V418" s="22">
        <v>17885.385999999999</v>
      </c>
      <c r="W418" s="22">
        <v>16992.575000000001</v>
      </c>
      <c r="X418" s="22">
        <v>18102.718000000001</v>
      </c>
      <c r="Y418" s="22">
        <v>18317.923999999999</v>
      </c>
      <c r="Z418" s="22">
        <v>17581.675999999999</v>
      </c>
      <c r="AA418" s="22">
        <v>15562.165000000001</v>
      </c>
      <c r="AB418" s="22">
        <v>16628.912</v>
      </c>
      <c r="AC418" s="22">
        <v>18509.38</v>
      </c>
      <c r="AD418" s="22">
        <v>15141.42</v>
      </c>
      <c r="AE418" s="22">
        <v>14761.982</v>
      </c>
      <c r="AF418" s="22">
        <v>14670.468999999999</v>
      </c>
      <c r="AG418" s="22">
        <v>15204.788</v>
      </c>
      <c r="AH418" s="22">
        <v>15274.41</v>
      </c>
      <c r="AI418" s="22">
        <v>15036.223</v>
      </c>
      <c r="AJ418" s="22">
        <v>14207.71</v>
      </c>
      <c r="AK418" s="22">
        <v>14552.817999999999</v>
      </c>
      <c r="AL418" s="22">
        <v>15504.885</v>
      </c>
      <c r="AM418" s="22">
        <v>17705.168000000001</v>
      </c>
      <c r="AN418" s="22">
        <v>18387.886999999999</v>
      </c>
      <c r="AO418" s="22">
        <v>17399.312999999998</v>
      </c>
      <c r="AP418" s="22">
        <v>18363.978999999999</v>
      </c>
      <c r="AQ418" s="22">
        <v>18542.963</v>
      </c>
      <c r="AR418" s="22">
        <v>17930.635999999999</v>
      </c>
      <c r="AS418" s="22">
        <v>16209.663</v>
      </c>
      <c r="AT418" s="22">
        <v>17096.861000000001</v>
      </c>
      <c r="AU418" s="22">
        <v>19050.446</v>
      </c>
      <c r="AV418" s="22">
        <v>16365.022000000001</v>
      </c>
      <c r="AW418" s="22">
        <v>16703.48</v>
      </c>
      <c r="AX418" s="22">
        <v>16019.227999999999</v>
      </c>
      <c r="AY418" s="22">
        <v>16823.307000000001</v>
      </c>
      <c r="AZ418" s="22">
        <v>16963.602999999999</v>
      </c>
      <c r="BA418" s="22">
        <v>16483.633000000002</v>
      </c>
      <c r="BB418" s="22">
        <v>15086.725</v>
      </c>
      <c r="BC418" s="22">
        <v>15782.152</v>
      </c>
      <c r="BD418" s="22">
        <v>17368.945</v>
      </c>
      <c r="BE418" s="22">
        <v>11492.179</v>
      </c>
      <c r="BF418" s="22">
        <v>13103.242</v>
      </c>
      <c r="BG418" s="22">
        <v>12722.39</v>
      </c>
      <c r="BH418" s="22">
        <v>13285.23</v>
      </c>
      <c r="BI418" s="22">
        <v>14677.282999999999</v>
      </c>
      <c r="BJ418" s="22">
        <v>14226.654</v>
      </c>
      <c r="BK418" s="22">
        <v>11846.893</v>
      </c>
      <c r="BL418" s="22">
        <v>12499.807000000001</v>
      </c>
      <c r="BM418" s="22">
        <v>12030.271000000001</v>
      </c>
      <c r="BN418" s="22">
        <v>13837.252</v>
      </c>
      <c r="BO418" s="22">
        <v>15870.418</v>
      </c>
      <c r="BP418" s="22">
        <v>15285.743</v>
      </c>
      <c r="BQ418" s="22">
        <v>16166.804</v>
      </c>
      <c r="BR418" s="22">
        <v>17726.955999999998</v>
      </c>
      <c r="BS418" s="22">
        <v>16993.062000000002</v>
      </c>
      <c r="BT418" s="22">
        <v>13859.907999999999</v>
      </c>
      <c r="BU418" s="22">
        <v>14923.244000000001</v>
      </c>
      <c r="BV418" s="22">
        <v>14637.582</v>
      </c>
      <c r="BW418" s="22">
        <v>12695.513999999999</v>
      </c>
      <c r="BX418" s="22">
        <v>14541.111999999999</v>
      </c>
      <c r="BY418" s="22">
        <v>14032.808000000001</v>
      </c>
      <c r="BZ418" s="22">
        <v>14795.77</v>
      </c>
      <c r="CA418" s="22">
        <v>16254.386</v>
      </c>
      <c r="CB418" s="22">
        <v>15623.816000000001</v>
      </c>
      <c r="CC418" s="22">
        <v>12807.714</v>
      </c>
      <c r="CD418" s="22">
        <v>13721.343999999999</v>
      </c>
      <c r="CE418" s="22">
        <v>13394.465</v>
      </c>
      <c r="CF418" s="22">
        <v>10776.728999999999</v>
      </c>
      <c r="CG418" s="22">
        <v>12023.933999999999</v>
      </c>
      <c r="CH418" s="22">
        <v>11811.737999999999</v>
      </c>
      <c r="CI418" s="22">
        <v>12111.825999999999</v>
      </c>
      <c r="CJ418" s="22">
        <v>13345.666999999999</v>
      </c>
      <c r="CK418" s="22">
        <v>13128.034</v>
      </c>
      <c r="CL418" s="22">
        <v>11388.913</v>
      </c>
      <c r="CM418" s="22">
        <v>11704.241</v>
      </c>
      <c r="CN418" s="22">
        <v>11115.757</v>
      </c>
      <c r="CO418" s="22">
        <v>12972.385</v>
      </c>
      <c r="CP418" s="22">
        <v>14606.960999999999</v>
      </c>
      <c r="CQ418" s="22">
        <v>14206.629000000001</v>
      </c>
      <c r="CR418" s="22">
        <v>14800.532999999999</v>
      </c>
      <c r="CS418" s="22">
        <v>16186.593000000001</v>
      </c>
      <c r="CT418" s="22">
        <v>15707.281999999999</v>
      </c>
      <c r="CU418" s="22">
        <v>13275.406999999999</v>
      </c>
      <c r="CV418" s="22">
        <v>13969.879000000001</v>
      </c>
      <c r="CW418" s="22">
        <v>13553.284</v>
      </c>
      <c r="CX418" s="22">
        <v>11894.031999999999</v>
      </c>
      <c r="CY418" s="22">
        <v>13359.004000000001</v>
      </c>
      <c r="CZ418" s="22">
        <v>13028.468000000001</v>
      </c>
      <c r="DA418" s="22">
        <v>13514.370999999999</v>
      </c>
      <c r="DB418" s="22">
        <v>14810.014999999999</v>
      </c>
      <c r="DC418" s="22">
        <v>14425.305</v>
      </c>
      <c r="DD418" s="22">
        <v>12281.04</v>
      </c>
      <c r="DE418" s="22">
        <v>12838.444</v>
      </c>
      <c r="DF418" s="22">
        <v>12382.419</v>
      </c>
      <c r="DG418" s="22" t="s">
        <v>44</v>
      </c>
      <c r="DH418" s="22" t="s">
        <v>42</v>
      </c>
      <c r="DI418" s="22">
        <v>16039.59</v>
      </c>
      <c r="DJ418" s="22">
        <v>15928.752</v>
      </c>
      <c r="DK418" s="22">
        <v>15651.29</v>
      </c>
      <c r="DL418" s="22">
        <v>16520.325000000001</v>
      </c>
      <c r="DM418" s="22">
        <v>16670.527999999998</v>
      </c>
      <c r="DN418" s="22">
        <v>16156.664000000001</v>
      </c>
      <c r="DO418" s="22">
        <v>14652.937</v>
      </c>
      <c r="DP418" s="22">
        <v>15397.472</v>
      </c>
      <c r="DQ418" s="22">
        <v>16642.233</v>
      </c>
      <c r="DR418" s="22">
        <v>19540.249</v>
      </c>
      <c r="DS418" s="22">
        <v>19905.766</v>
      </c>
      <c r="DT418" s="22">
        <v>19335.123</v>
      </c>
      <c r="DU418" s="22">
        <v>20693.715</v>
      </c>
      <c r="DV418" s="22">
        <v>20967.873</v>
      </c>
      <c r="DW418" s="22">
        <v>20029.946</v>
      </c>
      <c r="DX418" s="22">
        <v>17512.883999999998</v>
      </c>
      <c r="DY418" s="22">
        <v>18871.843000000001</v>
      </c>
      <c r="DZ418" s="22">
        <v>20531.550999999999</v>
      </c>
      <c r="EA418" s="22">
        <v>17859.823</v>
      </c>
      <c r="EB418" s="22">
        <v>18079.932000000001</v>
      </c>
      <c r="EC418" s="22">
        <v>17610.766</v>
      </c>
      <c r="ED418" s="22">
        <v>18785.845000000001</v>
      </c>
      <c r="EE418" s="22">
        <v>19015.958999999999</v>
      </c>
      <c r="EF418" s="22">
        <v>18228.712</v>
      </c>
      <c r="EG418" s="22">
        <v>16081.275</v>
      </c>
      <c r="EH418" s="22">
        <v>17221.914000000001</v>
      </c>
      <c r="EI418" s="22">
        <v>18707.612000000001</v>
      </c>
      <c r="EJ418" s="22">
        <v>15141.42</v>
      </c>
      <c r="EK418" s="22">
        <v>14761.982</v>
      </c>
      <c r="EL418" s="22">
        <v>14670.468999999999</v>
      </c>
      <c r="EM418" s="22">
        <v>15204.788</v>
      </c>
      <c r="EN418" s="22">
        <v>15274.41</v>
      </c>
      <c r="EO418" s="22">
        <v>15036.223</v>
      </c>
      <c r="EP418" s="22">
        <v>14207.71</v>
      </c>
      <c r="EQ418" s="22">
        <v>14552.817999999999</v>
      </c>
      <c r="ER418" s="22">
        <v>15504.885</v>
      </c>
      <c r="ES418" s="22">
        <v>18337.493999999999</v>
      </c>
      <c r="ET418" s="22">
        <v>18387.886999999999</v>
      </c>
      <c r="EU418" s="22">
        <v>18032.411</v>
      </c>
      <c r="EV418" s="22">
        <v>19006.811000000002</v>
      </c>
      <c r="EW418" s="22">
        <v>19187.978999999999</v>
      </c>
      <c r="EX418" s="22">
        <v>18568.181</v>
      </c>
      <c r="EY418" s="22">
        <v>16828.246999999999</v>
      </c>
      <c r="EZ418" s="22">
        <v>17726.269</v>
      </c>
      <c r="FA418" s="22">
        <v>19050.446</v>
      </c>
      <c r="FB418" s="22">
        <v>16784.23</v>
      </c>
      <c r="FC418" s="22">
        <v>16703.48</v>
      </c>
      <c r="FD418" s="22">
        <v>16438.949000000001</v>
      </c>
      <c r="FE418" s="22">
        <v>17249.481</v>
      </c>
      <c r="FF418" s="22">
        <v>17391.224999999999</v>
      </c>
      <c r="FG418" s="22">
        <v>16906.302</v>
      </c>
      <c r="FH418" s="22">
        <v>15496.823</v>
      </c>
      <c r="FI418" s="22">
        <v>16199.425999999999</v>
      </c>
      <c r="FJ418" s="22">
        <v>17368.945</v>
      </c>
      <c r="FK418" s="22">
        <v>11157.707</v>
      </c>
      <c r="FL418" s="22">
        <v>12841.514999999999</v>
      </c>
      <c r="FM418" s="22">
        <v>12432.217000000001</v>
      </c>
      <c r="FN418" s="22">
        <v>13038.934999999999</v>
      </c>
      <c r="FO418" s="22">
        <v>14472.583000000001</v>
      </c>
      <c r="FP418" s="22">
        <v>13983.744000000001</v>
      </c>
      <c r="FQ418" s="22">
        <v>11482.483</v>
      </c>
      <c r="FR418" s="22">
        <v>12190.76</v>
      </c>
      <c r="FS418" s="22">
        <v>11730.651</v>
      </c>
      <c r="FT418" s="22">
        <v>13955.869000000001</v>
      </c>
      <c r="FU418" s="22">
        <v>16062.044</v>
      </c>
      <c r="FV418" s="22">
        <v>15446.433000000001</v>
      </c>
      <c r="FW418" s="22">
        <v>16375.447</v>
      </c>
      <c r="FX418" s="22">
        <v>17972.835999999999</v>
      </c>
      <c r="FY418" s="22">
        <v>17196.804</v>
      </c>
      <c r="FZ418" s="22">
        <v>13938.731</v>
      </c>
      <c r="GA418" s="22">
        <v>15063.12</v>
      </c>
      <c r="GB418" s="22">
        <v>14793.853999999999</v>
      </c>
      <c r="GC418" s="22">
        <v>12390.093000000001</v>
      </c>
      <c r="GD418" s="22">
        <v>14314.097</v>
      </c>
      <c r="GE418" s="22">
        <v>13774.27</v>
      </c>
      <c r="GF418" s="22">
        <v>14585.941000000001</v>
      </c>
      <c r="GG418" s="22">
        <v>16087.759</v>
      </c>
      <c r="GH418" s="22">
        <v>15414.635</v>
      </c>
      <c r="GI418" s="22">
        <v>12466.5</v>
      </c>
      <c r="GJ418" s="22">
        <v>13441.787</v>
      </c>
      <c r="GK418" s="22">
        <v>13127.779</v>
      </c>
      <c r="GL418" s="22">
        <v>10776.728999999999</v>
      </c>
      <c r="GM418" s="22">
        <v>12023.933999999999</v>
      </c>
      <c r="GN418" s="22">
        <v>11811.737999999999</v>
      </c>
      <c r="GO418" s="22">
        <v>12111.825999999999</v>
      </c>
      <c r="GP418" s="22">
        <v>13345.666999999999</v>
      </c>
      <c r="GQ418" s="22">
        <v>13128.034</v>
      </c>
      <c r="GR418" s="22">
        <v>11388.913</v>
      </c>
      <c r="GS418" s="22">
        <v>11704.241</v>
      </c>
      <c r="GT418" s="22">
        <v>11115.757</v>
      </c>
      <c r="GU418" s="22">
        <v>12972.385</v>
      </c>
      <c r="GV418" s="22">
        <v>14606.960999999999</v>
      </c>
      <c r="GW418" s="22">
        <v>14206.629000000001</v>
      </c>
      <c r="GX418" s="22">
        <v>14800.532999999999</v>
      </c>
      <c r="GY418" s="22">
        <v>16186.593000000001</v>
      </c>
      <c r="GZ418" s="22">
        <v>15707.281999999999</v>
      </c>
      <c r="HA418" s="22">
        <v>13275.406999999999</v>
      </c>
      <c r="HB418" s="22">
        <v>13969.879000000001</v>
      </c>
      <c r="HC418" s="22">
        <v>13553.284</v>
      </c>
      <c r="HD418" s="22">
        <v>11894.031999999999</v>
      </c>
      <c r="HE418" s="22">
        <v>13359.004000000001</v>
      </c>
      <c r="HF418" s="22">
        <v>13028.468000000001</v>
      </c>
      <c r="HG418" s="22">
        <v>13514.370999999999</v>
      </c>
      <c r="HH418" s="22">
        <v>14810.014999999999</v>
      </c>
      <c r="HI418" s="22">
        <v>14425.305</v>
      </c>
      <c r="HJ418" s="22">
        <v>12281.04</v>
      </c>
      <c r="HK418" s="22">
        <v>12838.444</v>
      </c>
      <c r="HL418" s="22">
        <v>12382.419</v>
      </c>
      <c r="HM418" s="22" t="s">
        <v>44</v>
      </c>
      <c r="HN418" s="22" t="s">
        <v>42</v>
      </c>
      <c r="HO418" s="22">
        <v>15559.026</v>
      </c>
      <c r="HP418" s="22">
        <v>15286.882</v>
      </c>
      <c r="HQ418" s="22">
        <v>15119.905000000001</v>
      </c>
      <c r="HR418" s="22">
        <v>15791.3</v>
      </c>
      <c r="HS418" s="22">
        <v>15893.725</v>
      </c>
      <c r="HT418" s="22">
        <v>15543.316000000001</v>
      </c>
      <c r="HU418" s="22">
        <v>14439.117</v>
      </c>
      <c r="HV418" s="22">
        <v>14946.824000000001</v>
      </c>
      <c r="HW418" s="22">
        <v>16020.380999999999</v>
      </c>
      <c r="HX418" s="22">
        <v>19547.305</v>
      </c>
      <c r="HY418" s="22">
        <v>19804.973999999998</v>
      </c>
      <c r="HZ418" s="22">
        <v>19314.046999999999</v>
      </c>
      <c r="IA418" s="22">
        <v>20523.873</v>
      </c>
      <c r="IB418" s="22">
        <v>20763.058000000001</v>
      </c>
      <c r="IC418" s="22">
        <v>19944.776000000002</v>
      </c>
      <c r="ID418" s="22">
        <v>17724.258999999998</v>
      </c>
      <c r="IE418" s="22">
        <v>18909.865000000002</v>
      </c>
      <c r="IF418" s="22">
        <v>20439.2</v>
      </c>
      <c r="IG418" s="22">
        <v>17671.815999999999</v>
      </c>
      <c r="IH418" s="22">
        <v>17764.962</v>
      </c>
      <c r="II418" s="22">
        <v>17386.114000000001</v>
      </c>
      <c r="IJ418" s="22">
        <v>18396.089</v>
      </c>
      <c r="IK418" s="22">
        <v>18586.859</v>
      </c>
      <c r="IL418" s="22">
        <v>17934.213</v>
      </c>
      <c r="IM418" s="22">
        <v>16118.129000000001</v>
      </c>
      <c r="IN418" s="22">
        <v>17063.745999999999</v>
      </c>
      <c r="IO418" s="22">
        <v>18406.351999999999</v>
      </c>
      <c r="IP418" s="22">
        <v>15141.42</v>
      </c>
      <c r="IQ418" s="22">
        <v>14761.982</v>
      </c>
      <c r="IR418" s="22">
        <v>14670.468999999999</v>
      </c>
      <c r="IS418" s="22">
        <v>15204.788</v>
      </c>
      <c r="IT418" s="22">
        <v>15274.41</v>
      </c>
      <c r="IU418" s="22">
        <v>15036.223</v>
      </c>
      <c r="IV418" s="22">
        <v>14207.71</v>
      </c>
      <c r="IW418" s="22">
        <v>14552.817999999999</v>
      </c>
      <c r="IX418" s="22">
        <v>15504.885</v>
      </c>
      <c r="IY418" s="22">
        <v>18895.674999999999</v>
      </c>
      <c r="IZ418" s="22">
        <v>19022.042000000001</v>
      </c>
      <c r="JA418" s="22">
        <v>18622.187999999998</v>
      </c>
      <c r="JB418" s="22">
        <v>19667.894</v>
      </c>
      <c r="JC418" s="22">
        <v>19867.598000000002</v>
      </c>
      <c r="JD418" s="22">
        <v>19184.386999999999</v>
      </c>
      <c r="JE418" s="22">
        <v>17294.822</v>
      </c>
      <c r="JF418" s="22">
        <v>18284.723000000002</v>
      </c>
      <c r="JG418" s="22">
        <v>19668.227999999999</v>
      </c>
      <c r="JH418" s="22">
        <v>17159.366999999998</v>
      </c>
      <c r="JI418" s="22">
        <v>17128.82</v>
      </c>
      <c r="JJ418" s="22">
        <v>16834.947</v>
      </c>
      <c r="JK418" s="22">
        <v>17692.648000000001</v>
      </c>
      <c r="JL418" s="22">
        <v>17846.649000000001</v>
      </c>
      <c r="JM418" s="22">
        <v>17319.792000000001</v>
      </c>
      <c r="JN418" s="22">
        <v>15811.351000000001</v>
      </c>
      <c r="JO418" s="22">
        <v>16574.712</v>
      </c>
      <c r="JP418" s="22">
        <v>17783.75</v>
      </c>
      <c r="JQ418" s="22">
        <v>11221.050999999999</v>
      </c>
      <c r="JR418" s="22">
        <v>12649.22</v>
      </c>
      <c r="JS418" s="22">
        <v>12356.476000000001</v>
      </c>
      <c r="JT418" s="22">
        <v>12781.773999999999</v>
      </c>
      <c r="JU418" s="22">
        <v>14100.6</v>
      </c>
      <c r="JV418" s="22">
        <v>13772.379000000001</v>
      </c>
      <c r="JW418" s="22">
        <v>11718.797</v>
      </c>
      <c r="JX418" s="22">
        <v>12194.355</v>
      </c>
      <c r="JY418" s="22">
        <v>11655.957</v>
      </c>
      <c r="JZ418" s="22">
        <v>13877.619000000001</v>
      </c>
      <c r="KA418" s="22">
        <v>15786.343000000001</v>
      </c>
      <c r="KB418" s="22">
        <v>15253.168</v>
      </c>
      <c r="KC418" s="22">
        <v>16054.512000000001</v>
      </c>
      <c r="KD418" s="22">
        <v>17548.870999999999</v>
      </c>
      <c r="KE418" s="22">
        <v>16884.847000000002</v>
      </c>
      <c r="KF418" s="22">
        <v>13963.079</v>
      </c>
      <c r="KG418" s="22">
        <v>14925.18</v>
      </c>
      <c r="KH418" s="22">
        <v>14619.816999999999</v>
      </c>
      <c r="KI418" s="22">
        <v>12656.463</v>
      </c>
      <c r="KJ418" s="22">
        <v>14369.421</v>
      </c>
      <c r="KK418" s="22">
        <v>13921.739</v>
      </c>
      <c r="KL418" s="22">
        <v>14590.328</v>
      </c>
      <c r="KM418" s="22">
        <v>15989.646000000001</v>
      </c>
      <c r="KN418" s="22">
        <v>15442.648999999999</v>
      </c>
      <c r="KO418" s="22">
        <v>12859.013000000001</v>
      </c>
      <c r="KP418" s="22">
        <v>13651.556</v>
      </c>
      <c r="KQ418" s="22">
        <v>13287.291999999999</v>
      </c>
      <c r="KR418" s="22">
        <v>10776.728999999999</v>
      </c>
      <c r="KS418" s="22">
        <v>12023.933999999999</v>
      </c>
      <c r="KT418" s="22">
        <v>11811.737999999999</v>
      </c>
      <c r="KU418" s="22">
        <v>12111.825999999999</v>
      </c>
      <c r="KV418" s="22">
        <v>13345.666999999999</v>
      </c>
      <c r="KW418" s="22">
        <v>13128.034</v>
      </c>
      <c r="KX418" s="22">
        <v>11388.913</v>
      </c>
      <c r="KY418" s="22">
        <v>11704.241</v>
      </c>
      <c r="KZ418" s="22">
        <v>11115.757</v>
      </c>
      <c r="LA418" s="22">
        <v>13354.63</v>
      </c>
      <c r="LB418" s="22">
        <v>15069.903</v>
      </c>
      <c r="LC418" s="22">
        <v>14625.502</v>
      </c>
      <c r="LD418" s="22">
        <v>15288.616</v>
      </c>
      <c r="LE418" s="22">
        <v>16697.170999999998</v>
      </c>
      <c r="LF418" s="22">
        <v>16155.603999999999</v>
      </c>
      <c r="LG418" s="22">
        <v>13573.328</v>
      </c>
      <c r="LH418" s="22">
        <v>14358.001</v>
      </c>
      <c r="LI418" s="22">
        <v>13990.761</v>
      </c>
      <c r="LJ418" s="22">
        <v>12150.329</v>
      </c>
      <c r="LK418" s="22">
        <v>13670.058999999999</v>
      </c>
      <c r="LL418" s="22">
        <v>13309.598</v>
      </c>
      <c r="LM418" s="22">
        <v>13842.5</v>
      </c>
      <c r="LN418" s="22">
        <v>15153.367</v>
      </c>
      <c r="LO418" s="22">
        <v>14726.379000000001</v>
      </c>
      <c r="LP418" s="22">
        <v>12480.03</v>
      </c>
      <c r="LQ418" s="22">
        <v>13098.691000000001</v>
      </c>
      <c r="LR418" s="22">
        <v>12676.843999999999</v>
      </c>
      <c r="LS418" s="22" t="s">
        <v>44</v>
      </c>
      <c r="LT418" s="22" t="s">
        <v>42</v>
      </c>
      <c r="LU418" s="22">
        <v>9182.0802999999996</v>
      </c>
      <c r="LV418" s="22">
        <v>10349.834999999999</v>
      </c>
      <c r="LW418" s="22">
        <v>11647.047</v>
      </c>
      <c r="LX418" s="22">
        <v>10990.103999999999</v>
      </c>
      <c r="LY418" s="22">
        <v>12016.796</v>
      </c>
      <c r="LZ418" s="22">
        <v>12471.477000000001</v>
      </c>
      <c r="MA418" s="22">
        <v>11555.436</v>
      </c>
      <c r="MB418" s="22">
        <v>9210.3883000000005</v>
      </c>
      <c r="MC418" s="22">
        <v>10537.636</v>
      </c>
      <c r="MD418" s="22" t="s">
        <v>44</v>
      </c>
      <c r="ME418" s="22" t="s">
        <v>42</v>
      </c>
      <c r="MF418" s="22">
        <v>24111.744999999999</v>
      </c>
      <c r="MG418" s="22">
        <v>28096.502</v>
      </c>
      <c r="MH418" s="22">
        <v>26531.894</v>
      </c>
      <c r="MI418" s="22">
        <v>28945.89</v>
      </c>
      <c r="MJ418" s="22">
        <v>31212.27</v>
      </c>
      <c r="MK418" s="22">
        <v>29109.064999999999</v>
      </c>
      <c r="ML418" s="22">
        <v>22445.714</v>
      </c>
      <c r="MM418" s="22">
        <v>25493.038</v>
      </c>
      <c r="MN418" s="22">
        <v>25994.246999999999</v>
      </c>
      <c r="MO418" s="22">
        <v>25270.432000000001</v>
      </c>
      <c r="MP418" s="22">
        <v>29255.973000000002</v>
      </c>
      <c r="MQ418" s="22">
        <v>27691.083999999999</v>
      </c>
      <c r="MR418" s="22">
        <v>30105.510999999999</v>
      </c>
      <c r="MS418" s="22">
        <v>32372.386999999999</v>
      </c>
      <c r="MT418" s="22">
        <v>30268.811000000002</v>
      </c>
      <c r="MU418" s="22">
        <v>23604.182000000001</v>
      </c>
      <c r="MV418" s="22">
        <v>26652.044999999998</v>
      </c>
      <c r="MW418" s="22">
        <v>27153.721000000001</v>
      </c>
      <c r="MX418" s="22" t="s">
        <v>44</v>
      </c>
      <c r="MY418" s="22" t="s">
        <v>42</v>
      </c>
      <c r="MZ418" s="22">
        <v>57.166303999999997</v>
      </c>
      <c r="NA418" s="22">
        <v>58.730395999999999</v>
      </c>
      <c r="NB418" s="22">
        <v>59.841906999999999</v>
      </c>
      <c r="NC418" s="22">
        <v>58.484385000000003</v>
      </c>
      <c r="ND418" s="22">
        <v>60.608808000000003</v>
      </c>
      <c r="NE418" s="22">
        <v>61.548426999999997</v>
      </c>
      <c r="NF418" s="22">
        <v>59.651975999999998</v>
      </c>
      <c r="NG418" s="22">
        <v>54.799892999999997</v>
      </c>
      <c r="NH418" s="22">
        <v>57.547652999999997</v>
      </c>
      <c r="NI418" s="22">
        <v>40.909033000000001</v>
      </c>
      <c r="NJ418" s="22">
        <v>42.470621999999999</v>
      </c>
      <c r="NK418" s="22">
        <v>43.580354999999997</v>
      </c>
      <c r="NL418" s="22">
        <v>42.225005000000003</v>
      </c>
      <c r="NM418" s="22">
        <v>44.346029000000001</v>
      </c>
      <c r="NN418" s="22">
        <v>45.284143999999998</v>
      </c>
      <c r="NO418" s="22">
        <v>43.390728000000003</v>
      </c>
      <c r="NP418" s="22">
        <v>38.546408</v>
      </c>
      <c r="NQ418" s="22">
        <v>41.289771999999999</v>
      </c>
      <c r="NR418" s="22">
        <v>59.361334999999997</v>
      </c>
      <c r="NS418" s="22">
        <v>43.087777000000003</v>
      </c>
      <c r="NT418" s="22" t="s">
        <v>44</v>
      </c>
      <c r="NU418" s="22" t="s">
        <v>42</v>
      </c>
      <c r="NV418" s="22">
        <v>0.71607807000000001</v>
      </c>
      <c r="NW418" s="22">
        <v>0.50511198000000002</v>
      </c>
      <c r="NX418" s="22">
        <v>0.38880185</v>
      </c>
      <c r="NY418" s="22">
        <v>0.42414394</v>
      </c>
      <c r="NZ418" s="22">
        <v>0.27444744999999998</v>
      </c>
      <c r="OA418" s="22">
        <v>0.38880185</v>
      </c>
      <c r="OB418" s="22">
        <v>0.42414394</v>
      </c>
      <c r="OC418" s="22">
        <v>0.27444744999999998</v>
      </c>
      <c r="OD418" s="22">
        <v>0.75304709999999997</v>
      </c>
      <c r="OE418" s="22">
        <v>0.75304709999999997</v>
      </c>
      <c r="OF418" s="22">
        <v>7.7875605999999999</v>
      </c>
      <c r="OG418" s="22">
        <v>2.3540078000000002</v>
      </c>
      <c r="OH418" s="22">
        <v>11.180493</v>
      </c>
      <c r="OI418" s="22">
        <v>2.1334100999999999</v>
      </c>
      <c r="OJ418" s="22" t="s">
        <v>44</v>
      </c>
      <c r="OK418" s="22" t="s">
        <v>42</v>
      </c>
      <c r="OL418" s="22">
        <v>14293.777</v>
      </c>
      <c r="OM418" s="22">
        <v>13867.128000000001</v>
      </c>
      <c r="ON418" s="22">
        <v>13915.371999999999</v>
      </c>
      <c r="OO418" s="22">
        <v>14086.392</v>
      </c>
      <c r="OP418" s="22">
        <v>14086.392</v>
      </c>
      <c r="OQ418" s="22">
        <v>14086.392</v>
      </c>
      <c r="OR418" s="22">
        <v>13915.371999999999</v>
      </c>
      <c r="OS418" s="22">
        <v>13915.371999999999</v>
      </c>
      <c r="OT418" s="22">
        <v>14293.777</v>
      </c>
      <c r="OU418" s="22">
        <v>10273.463</v>
      </c>
      <c r="OV418" s="22">
        <v>10900.165000000001</v>
      </c>
      <c r="OW418" s="22">
        <v>10862.41</v>
      </c>
      <c r="OX418" s="22">
        <v>10900.165000000001</v>
      </c>
      <c r="OY418" s="22">
        <v>11650.31</v>
      </c>
      <c r="OZ418" s="22">
        <v>11650.31</v>
      </c>
      <c r="PA418" s="22">
        <v>10862.41</v>
      </c>
      <c r="PB418" s="22">
        <v>10862.41</v>
      </c>
      <c r="PC418" s="22">
        <v>10273.463</v>
      </c>
    </row>
    <row r="419" spans="1:419">
      <c r="A419" s="22" t="s">
        <v>45</v>
      </c>
      <c r="B419" s="22" t="s">
        <v>42</v>
      </c>
      <c r="C419" s="22">
        <v>4222.5995000000003</v>
      </c>
      <c r="D419" s="22">
        <v>7951.6617999999999</v>
      </c>
      <c r="E419" s="22">
        <v>2028.866</v>
      </c>
      <c r="F419" s="22">
        <v>7969.7601999999997</v>
      </c>
      <c r="G419" s="22">
        <v>7978.0703000000003</v>
      </c>
      <c r="H419" s="22">
        <v>7994.8398999999999</v>
      </c>
      <c r="I419" s="22">
        <v>2047.0025000000001</v>
      </c>
      <c r="J419" s="22">
        <v>2026.7452000000001</v>
      </c>
      <c r="K419" s="22">
        <v>4287.1009000000004</v>
      </c>
      <c r="L419" s="22">
        <v>4650.2304999999997</v>
      </c>
      <c r="M419" s="22">
        <v>8647.5735999999997</v>
      </c>
      <c r="N419" s="22">
        <v>2322.6734999999999</v>
      </c>
      <c r="O419" s="22">
        <v>8596.3906999999999</v>
      </c>
      <c r="P419" s="22">
        <v>8611.7674999999999</v>
      </c>
      <c r="Q419" s="22">
        <v>8642.7976999999992</v>
      </c>
      <c r="R419" s="22">
        <v>2356.2330999999999</v>
      </c>
      <c r="S419" s="22">
        <v>2318.7494000000002</v>
      </c>
      <c r="T419" s="22">
        <v>4774.5740999999998</v>
      </c>
      <c r="U419" s="22">
        <v>4395.7587999999996</v>
      </c>
      <c r="V419" s="22">
        <v>8186.2415000000001</v>
      </c>
      <c r="W419" s="22">
        <v>2181.5452</v>
      </c>
      <c r="X419" s="22">
        <v>8157.6229999999996</v>
      </c>
      <c r="Y419" s="22">
        <v>8170.5068000000001</v>
      </c>
      <c r="Z419" s="22">
        <v>8196.5061000000005</v>
      </c>
      <c r="AA419" s="22">
        <v>2209.6637000000001</v>
      </c>
      <c r="AB419" s="22">
        <v>2178.2572</v>
      </c>
      <c r="AC419" s="22">
        <v>4497.777</v>
      </c>
      <c r="AD419" s="22">
        <v>3330.6406000000002</v>
      </c>
      <c r="AE419" s="22">
        <v>6783.9538000000002</v>
      </c>
      <c r="AF419" s="22">
        <v>1305.8305</v>
      </c>
      <c r="AG419" s="22">
        <v>6805.0550000000003</v>
      </c>
      <c r="AH419" s="22">
        <v>6809.2231000000002</v>
      </c>
      <c r="AI419" s="22">
        <v>6817.6342000000004</v>
      </c>
      <c r="AJ419" s="22">
        <v>1314.9273000000001</v>
      </c>
      <c r="AK419" s="22">
        <v>1304.7668000000001</v>
      </c>
      <c r="AL419" s="22">
        <v>3395.8492999999999</v>
      </c>
      <c r="AM419" s="22">
        <v>3730.4445999999998</v>
      </c>
      <c r="AN419" s="22">
        <v>7435.3635000000004</v>
      </c>
      <c r="AO419" s="22">
        <v>1579.8492000000001</v>
      </c>
      <c r="AP419" s="22">
        <v>7392.335</v>
      </c>
      <c r="AQ419" s="22">
        <v>7403.0501999999997</v>
      </c>
      <c r="AR419" s="22">
        <v>7424.6733999999997</v>
      </c>
      <c r="AS419" s="22">
        <v>1603.2349999999999</v>
      </c>
      <c r="AT419" s="22">
        <v>1577.1147000000001</v>
      </c>
      <c r="AU419" s="22">
        <v>3851.1233000000002</v>
      </c>
      <c r="AV419" s="22">
        <v>3490.8249000000001</v>
      </c>
      <c r="AW419" s="22">
        <v>7000.9561999999996</v>
      </c>
      <c r="AX419" s="22">
        <v>1447.0694000000001</v>
      </c>
      <c r="AY419" s="22">
        <v>6978.8410999999996</v>
      </c>
      <c r="AZ419" s="22">
        <v>6987.2402000000002</v>
      </c>
      <c r="BA419" s="22">
        <v>7004.1895000000004</v>
      </c>
      <c r="BB419" s="22">
        <v>1465.4002</v>
      </c>
      <c r="BC419" s="22">
        <v>1444.9259</v>
      </c>
      <c r="BD419" s="22">
        <v>3590.7393999999999</v>
      </c>
      <c r="BE419" s="22">
        <v>3632.2901999999999</v>
      </c>
      <c r="BF419" s="22">
        <v>6184.7826999999997</v>
      </c>
      <c r="BG419" s="22">
        <v>1947.0405000000001</v>
      </c>
      <c r="BH419" s="22">
        <v>6175.0155000000004</v>
      </c>
      <c r="BI419" s="22">
        <v>7187.4353000000001</v>
      </c>
      <c r="BJ419" s="22">
        <v>7203.3485000000001</v>
      </c>
      <c r="BK419" s="22">
        <v>1964.2507000000001</v>
      </c>
      <c r="BL419" s="22">
        <v>1945.028</v>
      </c>
      <c r="BM419" s="22">
        <v>3674.1369</v>
      </c>
      <c r="BN419" s="22">
        <v>4004.2802999999999</v>
      </c>
      <c r="BO419" s="22">
        <v>6724.9115000000002</v>
      </c>
      <c r="BP419" s="22">
        <v>2199.259</v>
      </c>
      <c r="BQ419" s="22">
        <v>6709.0047999999997</v>
      </c>
      <c r="BR419" s="22">
        <v>7794.3687</v>
      </c>
      <c r="BS419" s="22">
        <v>7820.2848999999997</v>
      </c>
      <c r="BT419" s="22">
        <v>2227.2876000000001</v>
      </c>
      <c r="BU419" s="22">
        <v>2195.9814999999999</v>
      </c>
      <c r="BV419" s="22">
        <v>4058.192</v>
      </c>
      <c r="BW419" s="22">
        <v>3778.0120000000002</v>
      </c>
      <c r="BX419" s="22">
        <v>6355.5938999999998</v>
      </c>
      <c r="BY419" s="22">
        <v>2070.1341000000002</v>
      </c>
      <c r="BZ419" s="22">
        <v>6341.9265999999998</v>
      </c>
      <c r="CA419" s="22">
        <v>7368.6262999999999</v>
      </c>
      <c r="CB419" s="22">
        <v>7390.8937999999998</v>
      </c>
      <c r="CC419" s="22">
        <v>2094.2166000000002</v>
      </c>
      <c r="CD419" s="22">
        <v>2067.3181</v>
      </c>
      <c r="CE419" s="22">
        <v>3822.8058999999998</v>
      </c>
      <c r="CF419" s="22">
        <v>2797.3418999999999</v>
      </c>
      <c r="CG419" s="22">
        <v>5171.01</v>
      </c>
      <c r="CH419" s="22">
        <v>1237.1170999999999</v>
      </c>
      <c r="CI419" s="22">
        <v>5166.2929000000004</v>
      </c>
      <c r="CJ419" s="22">
        <v>6102.8163999999997</v>
      </c>
      <c r="CK419" s="22">
        <v>6110.5016999999998</v>
      </c>
      <c r="CL419" s="22">
        <v>1245.4289000000001</v>
      </c>
      <c r="CM419" s="22">
        <v>1236.1451999999999</v>
      </c>
      <c r="CN419" s="22">
        <v>2841.7282</v>
      </c>
      <c r="CO419" s="22">
        <v>3134.7723999999998</v>
      </c>
      <c r="CP419" s="22">
        <v>5657.5309999999999</v>
      </c>
      <c r="CQ419" s="22">
        <v>1467.9819</v>
      </c>
      <c r="CR419" s="22">
        <v>5647.1421</v>
      </c>
      <c r="CS419" s="22">
        <v>6648.6050999999998</v>
      </c>
      <c r="CT419" s="22">
        <v>6665.5311000000002</v>
      </c>
      <c r="CU419" s="22">
        <v>1486.2876000000001</v>
      </c>
      <c r="CV419" s="22">
        <v>1465.8414</v>
      </c>
      <c r="CW419" s="22">
        <v>3190.2066</v>
      </c>
      <c r="CX419" s="22">
        <v>2932.6453999999999</v>
      </c>
      <c r="CY419" s="22">
        <v>5329.6091999999999</v>
      </c>
      <c r="CZ419" s="22">
        <v>1351.4102</v>
      </c>
      <c r="DA419" s="22">
        <v>5321.2707</v>
      </c>
      <c r="DB419" s="22">
        <v>6271.0531000000001</v>
      </c>
      <c r="DC419" s="22">
        <v>6284.6385</v>
      </c>
      <c r="DD419" s="22">
        <v>1366.1029000000001</v>
      </c>
      <c r="DE419" s="22">
        <v>1349.6922</v>
      </c>
      <c r="DF419" s="22">
        <v>2979.7680999999998</v>
      </c>
      <c r="DG419" s="22" t="s">
        <v>45</v>
      </c>
      <c r="DH419" s="22" t="s">
        <v>42</v>
      </c>
      <c r="DI419" s="22">
        <v>4285.9593000000004</v>
      </c>
      <c r="DJ419" s="22">
        <v>8107.6666999999998</v>
      </c>
      <c r="DK419" s="22">
        <v>2036.8200999999999</v>
      </c>
      <c r="DL419" s="22">
        <v>8125.6292999999996</v>
      </c>
      <c r="DM419" s="22">
        <v>8134.6215000000002</v>
      </c>
      <c r="DN419" s="22">
        <v>8152.7677000000003</v>
      </c>
      <c r="DO419" s="22">
        <v>2056.4454000000001</v>
      </c>
      <c r="DP419" s="22">
        <v>2034.5252</v>
      </c>
      <c r="DQ419" s="22">
        <v>4351.3244000000004</v>
      </c>
      <c r="DR419" s="22">
        <v>4778.9551000000001</v>
      </c>
      <c r="DS419" s="22">
        <v>8843.4725999999991</v>
      </c>
      <c r="DT419" s="22">
        <v>2373.8969999999999</v>
      </c>
      <c r="DU419" s="22">
        <v>8854.1470000000008</v>
      </c>
      <c r="DV419" s="22">
        <v>8870.5601000000006</v>
      </c>
      <c r="DW419" s="22">
        <v>8903.6813000000002</v>
      </c>
      <c r="DX419" s="22">
        <v>2409.7179999999998</v>
      </c>
      <c r="DY419" s="22">
        <v>2369.7084</v>
      </c>
      <c r="DZ419" s="22">
        <v>4862.6433999999999</v>
      </c>
      <c r="EA419" s="22">
        <v>4492.1503000000002</v>
      </c>
      <c r="EB419" s="22">
        <v>8348.1054000000004</v>
      </c>
      <c r="EC419" s="22">
        <v>2213.9144000000001</v>
      </c>
      <c r="ED419" s="22">
        <v>8360.4405999999999</v>
      </c>
      <c r="EE419" s="22">
        <v>8374.2168000000001</v>
      </c>
      <c r="EF419" s="22">
        <v>8402.0170999999991</v>
      </c>
      <c r="EG419" s="22">
        <v>2243.9807000000001</v>
      </c>
      <c r="EH419" s="22">
        <v>2210.3987000000002</v>
      </c>
      <c r="EI419" s="22">
        <v>4567.2626</v>
      </c>
      <c r="EJ419" s="22">
        <v>3330.6406000000002</v>
      </c>
      <c r="EK419" s="22">
        <v>6783.9538000000002</v>
      </c>
      <c r="EL419" s="22">
        <v>1305.8305</v>
      </c>
      <c r="EM419" s="22">
        <v>6805.0550000000003</v>
      </c>
      <c r="EN419" s="22">
        <v>6809.2231000000002</v>
      </c>
      <c r="EO419" s="22">
        <v>6817.6342000000004</v>
      </c>
      <c r="EP419" s="22">
        <v>1314.9273000000001</v>
      </c>
      <c r="EQ419" s="22">
        <v>1304.7668000000001</v>
      </c>
      <c r="ER419" s="22">
        <v>3395.8492999999999</v>
      </c>
      <c r="ES419" s="22">
        <v>3769.5246999999999</v>
      </c>
      <c r="ET419" s="22">
        <v>7435.3635000000004</v>
      </c>
      <c r="EU419" s="22">
        <v>1607.8955000000001</v>
      </c>
      <c r="EV419" s="22">
        <v>7449.8608000000004</v>
      </c>
      <c r="EW419" s="22">
        <v>7460.7067999999999</v>
      </c>
      <c r="EX419" s="22">
        <v>7482.5937999999996</v>
      </c>
      <c r="EY419" s="22">
        <v>1631.5666000000001</v>
      </c>
      <c r="EZ419" s="22">
        <v>1605.1276</v>
      </c>
      <c r="FA419" s="22">
        <v>3851.1233000000002</v>
      </c>
      <c r="FB419" s="22">
        <v>3516.7336</v>
      </c>
      <c r="FC419" s="22">
        <v>7000.9561999999996</v>
      </c>
      <c r="FD419" s="22">
        <v>1465.663</v>
      </c>
      <c r="FE419" s="22">
        <v>7016.9786000000004</v>
      </c>
      <c r="FF419" s="22">
        <v>7025.4643999999998</v>
      </c>
      <c r="FG419" s="22">
        <v>7042.5886</v>
      </c>
      <c r="FH419" s="22">
        <v>1484.183</v>
      </c>
      <c r="FI419" s="22">
        <v>1463.4974</v>
      </c>
      <c r="FJ419" s="22">
        <v>3590.7393999999999</v>
      </c>
      <c r="FK419" s="22">
        <v>3678.4535000000001</v>
      </c>
      <c r="FL419" s="22">
        <v>6292.067</v>
      </c>
      <c r="FM419" s="22">
        <v>1951.9022</v>
      </c>
      <c r="FN419" s="22">
        <v>6281.4717000000001</v>
      </c>
      <c r="FO419" s="22">
        <v>7318.8107</v>
      </c>
      <c r="FP419" s="22">
        <v>7336.0731999999998</v>
      </c>
      <c r="FQ419" s="22">
        <v>1970.5717</v>
      </c>
      <c r="FR419" s="22">
        <v>1949.7191</v>
      </c>
      <c r="FS419" s="22">
        <v>3720.5574999999999</v>
      </c>
      <c r="FT419" s="22">
        <v>4039.5814</v>
      </c>
      <c r="FU419" s="22">
        <v>6810.0735000000004</v>
      </c>
      <c r="FV419" s="22">
        <v>2200.4884000000002</v>
      </c>
      <c r="FW419" s="22">
        <v>6793.2533999999996</v>
      </c>
      <c r="FX419" s="22">
        <v>7899.2161999999998</v>
      </c>
      <c r="FY419" s="22">
        <v>7926.6203999999998</v>
      </c>
      <c r="FZ419" s="22">
        <v>2230.1264000000001</v>
      </c>
      <c r="GA419" s="22">
        <v>2197.0228000000002</v>
      </c>
      <c r="GB419" s="22">
        <v>4093.7049000000002</v>
      </c>
      <c r="GC419" s="22">
        <v>3827.6932000000002</v>
      </c>
      <c r="GD419" s="22">
        <v>6467.0019000000002</v>
      </c>
      <c r="GE419" s="22">
        <v>2077.9674</v>
      </c>
      <c r="GF419" s="22">
        <v>6452.4121999999998</v>
      </c>
      <c r="GG419" s="22">
        <v>7504.3759</v>
      </c>
      <c r="GH419" s="22">
        <v>7528.1460999999999</v>
      </c>
      <c r="GI419" s="22">
        <v>2103.6752000000001</v>
      </c>
      <c r="GJ419" s="22">
        <v>2074.9614000000001</v>
      </c>
      <c r="GK419" s="22">
        <v>3872.8155000000002</v>
      </c>
      <c r="GL419" s="22">
        <v>2797.3418999999999</v>
      </c>
      <c r="GM419" s="22">
        <v>5171.01</v>
      </c>
      <c r="GN419" s="22">
        <v>1237.1170999999999</v>
      </c>
      <c r="GO419" s="22">
        <v>5166.2929000000004</v>
      </c>
      <c r="GP419" s="22">
        <v>6102.8163999999997</v>
      </c>
      <c r="GQ419" s="22">
        <v>6110.5016999999998</v>
      </c>
      <c r="GR419" s="22">
        <v>1245.4289000000001</v>
      </c>
      <c r="GS419" s="22">
        <v>1236.1451999999999</v>
      </c>
      <c r="GT419" s="22">
        <v>2841.7282</v>
      </c>
      <c r="GU419" s="22">
        <v>3134.7723999999998</v>
      </c>
      <c r="GV419" s="22">
        <v>5657.5309999999999</v>
      </c>
      <c r="GW419" s="22">
        <v>1467.9819</v>
      </c>
      <c r="GX419" s="22">
        <v>5647.1421</v>
      </c>
      <c r="GY419" s="22">
        <v>6648.6050999999998</v>
      </c>
      <c r="GZ419" s="22">
        <v>6665.5311000000002</v>
      </c>
      <c r="HA419" s="22">
        <v>1486.2876000000001</v>
      </c>
      <c r="HB419" s="22">
        <v>1465.8414</v>
      </c>
      <c r="HC419" s="22">
        <v>3190.2066</v>
      </c>
      <c r="HD419" s="22">
        <v>2932.6453999999999</v>
      </c>
      <c r="HE419" s="22">
        <v>5329.6091999999999</v>
      </c>
      <c r="HF419" s="22">
        <v>1351.4102</v>
      </c>
      <c r="HG419" s="22">
        <v>5321.2707</v>
      </c>
      <c r="HH419" s="22">
        <v>6271.0531000000001</v>
      </c>
      <c r="HI419" s="22">
        <v>6284.6385</v>
      </c>
      <c r="HJ419" s="22">
        <v>1366.1029000000001</v>
      </c>
      <c r="HK419" s="22">
        <v>1349.6922</v>
      </c>
      <c r="HL419" s="22">
        <v>2979.7680999999998</v>
      </c>
      <c r="HM419" s="22" t="s">
        <v>45</v>
      </c>
      <c r="HN419" s="22" t="s">
        <v>42</v>
      </c>
      <c r="HO419" s="22">
        <v>4075.9544000000001</v>
      </c>
      <c r="HP419" s="22">
        <v>7689.7287999999999</v>
      </c>
      <c r="HQ419" s="22">
        <v>1953.6948</v>
      </c>
      <c r="HR419" s="22">
        <v>7709.6320999999998</v>
      </c>
      <c r="HS419" s="22">
        <v>7715.7640000000001</v>
      </c>
      <c r="HT419" s="22">
        <v>7728.1379999999999</v>
      </c>
      <c r="HU419" s="22">
        <v>1967.0775000000001</v>
      </c>
      <c r="HV419" s="22">
        <v>1952.1298999999999</v>
      </c>
      <c r="HW419" s="22">
        <v>4141.4447</v>
      </c>
      <c r="HX419" s="22">
        <v>4615.1869999999999</v>
      </c>
      <c r="HY419" s="22">
        <v>8475.0774999999994</v>
      </c>
      <c r="HZ419" s="22">
        <v>2333.6203</v>
      </c>
      <c r="IA419" s="22">
        <v>8486.7741999999998</v>
      </c>
      <c r="IB419" s="22">
        <v>8501.0936000000002</v>
      </c>
      <c r="IC419" s="22">
        <v>8529.9897999999994</v>
      </c>
      <c r="ID419" s="22">
        <v>2364.8717999999999</v>
      </c>
      <c r="IE419" s="22">
        <v>2329.9659999999999</v>
      </c>
      <c r="IF419" s="22">
        <v>4702.3356999999996</v>
      </c>
      <c r="IG419" s="22">
        <v>4315.5014000000001</v>
      </c>
      <c r="IH419" s="22">
        <v>7970.1421</v>
      </c>
      <c r="II419" s="22">
        <v>2159.3197</v>
      </c>
      <c r="IJ419" s="22">
        <v>7983.8468999999996</v>
      </c>
      <c r="IK419" s="22">
        <v>7995.2677999999996</v>
      </c>
      <c r="IL419" s="22">
        <v>8018.3148000000001</v>
      </c>
      <c r="IM419" s="22">
        <v>2184.2453</v>
      </c>
      <c r="IN419" s="22">
        <v>2156.4050000000002</v>
      </c>
      <c r="IO419" s="22">
        <v>4393.7235000000001</v>
      </c>
      <c r="IP419" s="22">
        <v>3330.6406000000002</v>
      </c>
      <c r="IQ419" s="22">
        <v>6783.9538000000002</v>
      </c>
      <c r="IR419" s="22">
        <v>1305.8305</v>
      </c>
      <c r="IS419" s="22">
        <v>6805.0550000000003</v>
      </c>
      <c r="IT419" s="22">
        <v>6809.2231000000002</v>
      </c>
      <c r="IU419" s="22">
        <v>6817.6342000000004</v>
      </c>
      <c r="IV419" s="22">
        <v>1314.9273000000001</v>
      </c>
      <c r="IW419" s="22">
        <v>1304.7668000000001</v>
      </c>
      <c r="IX419" s="22">
        <v>3395.8492999999999</v>
      </c>
      <c r="IY419" s="22">
        <v>3834.6929</v>
      </c>
      <c r="IZ419" s="22">
        <v>7512.5339000000004</v>
      </c>
      <c r="JA419" s="22">
        <v>1663.9446</v>
      </c>
      <c r="JB419" s="22">
        <v>7525.7566999999999</v>
      </c>
      <c r="JC419" s="22">
        <v>7537.7123000000001</v>
      </c>
      <c r="JD419" s="22">
        <v>7561.8387000000002</v>
      </c>
      <c r="JE419" s="22">
        <v>1690.0374999999999</v>
      </c>
      <c r="JF419" s="22">
        <v>1660.8934999999999</v>
      </c>
      <c r="JG419" s="22">
        <v>3920.3393999999998</v>
      </c>
      <c r="JH419" s="22">
        <v>3559.4342000000001</v>
      </c>
      <c r="JI419" s="22">
        <v>7051.7793000000001</v>
      </c>
      <c r="JJ419" s="22">
        <v>1502.2248999999999</v>
      </c>
      <c r="JK419" s="22">
        <v>7066.9602999999997</v>
      </c>
      <c r="JL419" s="22">
        <v>7076.1799000000001</v>
      </c>
      <c r="JM419" s="22">
        <v>7094.7848999999997</v>
      </c>
      <c r="JN419" s="22">
        <v>1522.3463999999999</v>
      </c>
      <c r="JO419" s="22">
        <v>1499.8720000000001</v>
      </c>
      <c r="JP419" s="22">
        <v>3636.8033</v>
      </c>
      <c r="JQ419" s="22">
        <v>3511.1405</v>
      </c>
      <c r="JR419" s="22">
        <v>5989.7834000000003</v>
      </c>
      <c r="JS419" s="22">
        <v>1878.4273000000001</v>
      </c>
      <c r="JT419" s="22">
        <v>5982.6692999999996</v>
      </c>
      <c r="JU419" s="22">
        <v>6963.1001999999999</v>
      </c>
      <c r="JV419" s="22">
        <v>6974.6908000000003</v>
      </c>
      <c r="JW419" s="22">
        <v>1890.9626000000001</v>
      </c>
      <c r="JX419" s="22">
        <v>1876.9616000000001</v>
      </c>
      <c r="JY419" s="22">
        <v>3554.7473</v>
      </c>
      <c r="JZ419" s="22">
        <v>3893.8838000000001</v>
      </c>
      <c r="KA419" s="22">
        <v>6523.6090999999997</v>
      </c>
      <c r="KB419" s="22">
        <v>2150.7413000000001</v>
      </c>
      <c r="KC419" s="22">
        <v>6509.2168000000001</v>
      </c>
      <c r="KD419" s="22">
        <v>7557.1965</v>
      </c>
      <c r="KE419" s="22">
        <v>7580.6454000000003</v>
      </c>
      <c r="KF419" s="22">
        <v>2176.1014</v>
      </c>
      <c r="KG419" s="22">
        <v>2147.7757999999999</v>
      </c>
      <c r="KH419" s="22">
        <v>3950.6089999999999</v>
      </c>
      <c r="KI419" s="22">
        <v>3684.2206999999999</v>
      </c>
      <c r="KJ419" s="22">
        <v>6192.4825000000001</v>
      </c>
      <c r="KK419" s="22">
        <v>2024.5749000000001</v>
      </c>
      <c r="KL419" s="22">
        <v>6180.6265999999996</v>
      </c>
      <c r="KM419" s="22">
        <v>7178.0718999999999</v>
      </c>
      <c r="KN419" s="22">
        <v>7197.3882000000003</v>
      </c>
      <c r="KO419" s="22">
        <v>2045.4656</v>
      </c>
      <c r="KP419" s="22">
        <v>2022.1321</v>
      </c>
      <c r="KQ419" s="22">
        <v>3735.2554</v>
      </c>
      <c r="KR419" s="22">
        <v>2797.3418999999999</v>
      </c>
      <c r="KS419" s="22">
        <v>5171.01</v>
      </c>
      <c r="KT419" s="22">
        <v>1237.1170999999999</v>
      </c>
      <c r="KU419" s="22">
        <v>5166.2929000000004</v>
      </c>
      <c r="KV419" s="22">
        <v>6102.8163999999997</v>
      </c>
      <c r="KW419" s="22">
        <v>6110.5016999999998</v>
      </c>
      <c r="KX419" s="22">
        <v>1245.4289000000001</v>
      </c>
      <c r="KY419" s="22">
        <v>1236.1451999999999</v>
      </c>
      <c r="KZ419" s="22">
        <v>2841.7282</v>
      </c>
      <c r="LA419" s="22">
        <v>3179.6080999999999</v>
      </c>
      <c r="LB419" s="22">
        <v>5709.9597000000003</v>
      </c>
      <c r="LC419" s="22">
        <v>1505.7001</v>
      </c>
      <c r="LD419" s="22">
        <v>5698.2214999999997</v>
      </c>
      <c r="LE419" s="22">
        <v>6704.1983</v>
      </c>
      <c r="LF419" s="22">
        <v>6723.3227999999999</v>
      </c>
      <c r="LG419" s="22">
        <v>1526.3833999999999</v>
      </c>
      <c r="LH419" s="22">
        <v>1503.2816</v>
      </c>
      <c r="LI419" s="22">
        <v>3236.8216000000002</v>
      </c>
      <c r="LJ419" s="22">
        <v>2962.9688999999998</v>
      </c>
      <c r="LK419" s="22">
        <v>5364.9804999999997</v>
      </c>
      <c r="LL419" s="22">
        <v>1376.9712</v>
      </c>
      <c r="LM419" s="22">
        <v>5355.7257</v>
      </c>
      <c r="LN419" s="22">
        <v>6308.5309999999999</v>
      </c>
      <c r="LO419" s="22">
        <v>6323.6093000000001</v>
      </c>
      <c r="LP419" s="22">
        <v>1393.2786000000001</v>
      </c>
      <c r="LQ419" s="22">
        <v>1375.0644</v>
      </c>
      <c r="LR419" s="22">
        <v>3014.4632000000001</v>
      </c>
      <c r="LS419" s="22" t="s">
        <v>45</v>
      </c>
      <c r="LT419" s="22" t="s">
        <v>42</v>
      </c>
      <c r="LU419" s="22">
        <v>847.80452000000002</v>
      </c>
      <c r="LV419" s="22">
        <v>1415.7118</v>
      </c>
      <c r="LW419" s="22">
        <v>1861.4348</v>
      </c>
      <c r="LX419" s="22">
        <v>1098.4644000000001</v>
      </c>
      <c r="LY419" s="22">
        <v>1840.4075</v>
      </c>
      <c r="LZ419" s="22">
        <v>2015.0264999999999</v>
      </c>
      <c r="MA419" s="22">
        <v>2047.3749</v>
      </c>
      <c r="MB419" s="22">
        <v>1133.4494999999999</v>
      </c>
      <c r="MC419" s="22">
        <v>1094.3734999999999</v>
      </c>
      <c r="MD419" s="22" t="s">
        <v>45</v>
      </c>
      <c r="ME419" s="22" t="s">
        <v>42</v>
      </c>
      <c r="MF419" s="22">
        <v>6167.348</v>
      </c>
      <c r="MG419" s="22">
        <v>9484.6540999999997</v>
      </c>
      <c r="MH419" s="22">
        <v>3924.7148000000002</v>
      </c>
      <c r="MI419" s="22">
        <v>9439.0681000000004</v>
      </c>
      <c r="MJ419" s="22">
        <v>10792.269</v>
      </c>
      <c r="MK419" s="22">
        <v>10866.539000000001</v>
      </c>
      <c r="ML419" s="22">
        <v>4005.0396000000001</v>
      </c>
      <c r="MM419" s="22">
        <v>3915.3222000000001</v>
      </c>
      <c r="MN419" s="22">
        <v>6158.268</v>
      </c>
      <c r="MO419" s="22">
        <v>6519.5333000000001</v>
      </c>
      <c r="MP419" s="22">
        <v>9837.6190999999999</v>
      </c>
      <c r="MQ419" s="22">
        <v>4276.3771999999999</v>
      </c>
      <c r="MR419" s="22">
        <v>9792.0251000000007</v>
      </c>
      <c r="MS419" s="22">
        <v>11145.54</v>
      </c>
      <c r="MT419" s="22">
        <v>11219.825000000001</v>
      </c>
      <c r="MU419" s="22">
        <v>4356.7163</v>
      </c>
      <c r="MV419" s="22">
        <v>4266.9830000000002</v>
      </c>
      <c r="MW419" s="22">
        <v>6510.7578999999996</v>
      </c>
      <c r="MX419" s="22" t="s">
        <v>45</v>
      </c>
      <c r="MY419" s="22" t="s">
        <v>42</v>
      </c>
      <c r="MZ419" s="22">
        <v>11.199769999999999</v>
      </c>
      <c r="NA419" s="22">
        <v>11.176466</v>
      </c>
      <c r="NB419" s="22">
        <v>12.052803000000001</v>
      </c>
      <c r="NC419" s="22">
        <v>10.583791</v>
      </c>
      <c r="ND419" s="22">
        <v>12.010479</v>
      </c>
      <c r="NE419" s="22">
        <v>12.361506</v>
      </c>
      <c r="NF419" s="22">
        <v>12.428476</v>
      </c>
      <c r="NG419" s="22">
        <v>10.656219999999999</v>
      </c>
      <c r="NH419" s="22">
        <v>10.575322</v>
      </c>
      <c r="NI419" s="22">
        <v>7.9962191000000002</v>
      </c>
      <c r="NJ419" s="22">
        <v>7.9729521999999999</v>
      </c>
      <c r="NK419" s="22">
        <v>8.8478872000000006</v>
      </c>
      <c r="NL419" s="22">
        <v>7.3812258999999996</v>
      </c>
      <c r="NM419" s="22">
        <v>8.8056309000000006</v>
      </c>
      <c r="NN419" s="22">
        <v>9.1560965000000003</v>
      </c>
      <c r="NO419" s="22">
        <v>9.2229592</v>
      </c>
      <c r="NP419" s="22">
        <v>7.4535385999999999</v>
      </c>
      <c r="NQ419" s="22">
        <v>7.3727701999999997</v>
      </c>
      <c r="NR419" s="22">
        <v>13.566867999999999</v>
      </c>
      <c r="NS419" s="22">
        <v>10.361722</v>
      </c>
      <c r="NT419" s="22" t="s">
        <v>45</v>
      </c>
      <c r="NU419" s="22" t="s">
        <v>42</v>
      </c>
      <c r="NV419" s="22">
        <v>0.41946046999999997</v>
      </c>
      <c r="NW419" s="22">
        <v>0.43145113000000002</v>
      </c>
      <c r="NX419" s="22">
        <v>0.34211755999999999</v>
      </c>
      <c r="NY419" s="22">
        <v>0.37321605000000002</v>
      </c>
      <c r="NZ419" s="22">
        <v>0.24149393999999999</v>
      </c>
      <c r="OA419" s="22">
        <v>0.34211755999999999</v>
      </c>
      <c r="OB419" s="22">
        <v>0.37321605000000002</v>
      </c>
      <c r="OC419" s="22">
        <v>0.24149393999999999</v>
      </c>
      <c r="OD419" s="22">
        <v>0.44111600000000001</v>
      </c>
      <c r="OE419" s="22">
        <v>0.44111600000000001</v>
      </c>
      <c r="OF419" s="22">
        <v>5.8808448000000002</v>
      </c>
      <c r="OG419" s="22">
        <v>2.3768243</v>
      </c>
      <c r="OH419" s="22">
        <v>8.2051111999999993</v>
      </c>
      <c r="OI419" s="22">
        <v>2.2764549000000001</v>
      </c>
      <c r="OJ419" s="22" t="s">
        <v>45</v>
      </c>
      <c r="OK419" s="22" t="s">
        <v>42</v>
      </c>
      <c r="OL419" s="22">
        <v>1687.1072999999999</v>
      </c>
      <c r="OM419" s="22">
        <v>3874.3935000000001</v>
      </c>
      <c r="ON419" s="22">
        <v>409.63621999999998</v>
      </c>
      <c r="OO419" s="22">
        <v>3891.0077000000001</v>
      </c>
      <c r="OP419" s="22">
        <v>3891.0077000000001</v>
      </c>
      <c r="OQ419" s="22">
        <v>3891.0077000000001</v>
      </c>
      <c r="OR419" s="22">
        <v>409.63621999999998</v>
      </c>
      <c r="OS419" s="22">
        <v>409.63621999999998</v>
      </c>
      <c r="OT419" s="22">
        <v>1687.1072999999999</v>
      </c>
      <c r="OU419" s="22">
        <v>1414.1206</v>
      </c>
      <c r="OV419" s="22">
        <v>2938.2498000000001</v>
      </c>
      <c r="OW419" s="22">
        <v>417.12977000000001</v>
      </c>
      <c r="OX419" s="22">
        <v>2938.2498000000001</v>
      </c>
      <c r="OY419" s="22">
        <v>3536.1441</v>
      </c>
      <c r="OZ419" s="22">
        <v>3536.1441</v>
      </c>
      <c r="PA419" s="22">
        <v>417.12977000000001</v>
      </c>
      <c r="PB419" s="22">
        <v>417.12977000000001</v>
      </c>
      <c r="PC419" s="22">
        <v>1414.1206</v>
      </c>
    </row>
    <row r="420" spans="1:419">
      <c r="A420" s="22" t="s">
        <v>46</v>
      </c>
      <c r="B420" s="22" t="s">
        <v>42</v>
      </c>
      <c r="C420" s="22">
        <v>99119.959000000003</v>
      </c>
      <c r="D420" s="22">
        <v>98618.171000000002</v>
      </c>
      <c r="E420" s="22">
        <v>65399.161</v>
      </c>
      <c r="F420" s="22">
        <v>98821.853000000003</v>
      </c>
      <c r="G420" s="22">
        <v>98846.959000000003</v>
      </c>
      <c r="H420" s="22">
        <v>98836.350999999995</v>
      </c>
      <c r="I420" s="22">
        <v>65327.273000000001</v>
      </c>
      <c r="J420" s="22">
        <v>65361.288999999997</v>
      </c>
      <c r="K420" s="22">
        <v>98834.695999999996</v>
      </c>
      <c r="L420" s="22">
        <v>104826.23</v>
      </c>
      <c r="M420" s="22">
        <v>104824.5</v>
      </c>
      <c r="N420" s="22">
        <v>69209.103000000003</v>
      </c>
      <c r="O420" s="22">
        <v>104487.69</v>
      </c>
      <c r="P420" s="22">
        <v>104534.14</v>
      </c>
      <c r="Q420" s="22">
        <v>104514.52</v>
      </c>
      <c r="R420" s="22">
        <v>69076.081000000006</v>
      </c>
      <c r="S420" s="22">
        <v>69139.024999999994</v>
      </c>
      <c r="T420" s="22">
        <v>105038.56</v>
      </c>
      <c r="U420" s="22">
        <v>99817.490999999995</v>
      </c>
      <c r="V420" s="22">
        <v>99663.144</v>
      </c>
      <c r="W420" s="22">
        <v>65892.046000000002</v>
      </c>
      <c r="X420" s="22">
        <v>99501.35</v>
      </c>
      <c r="Y420" s="22">
        <v>99540.273000000001</v>
      </c>
      <c r="Z420" s="22">
        <v>99523.827999999994</v>
      </c>
      <c r="AA420" s="22">
        <v>65780.591</v>
      </c>
      <c r="AB420" s="22">
        <v>65833.33</v>
      </c>
      <c r="AC420" s="22">
        <v>99870.827999999994</v>
      </c>
      <c r="AD420" s="22">
        <v>91512.49</v>
      </c>
      <c r="AE420" s="22">
        <v>91049.635999999999</v>
      </c>
      <c r="AF420" s="22">
        <v>60302.481</v>
      </c>
      <c r="AG420" s="22">
        <v>91249.217999999993</v>
      </c>
      <c r="AH420" s="22">
        <v>91261.811000000002</v>
      </c>
      <c r="AI420" s="22">
        <v>91256.49</v>
      </c>
      <c r="AJ420" s="22">
        <v>60266.423000000003</v>
      </c>
      <c r="AK420" s="22">
        <v>60283.485000000001</v>
      </c>
      <c r="AL420" s="22">
        <v>91261.11</v>
      </c>
      <c r="AM420" s="22">
        <v>96881.038</v>
      </c>
      <c r="AN420" s="22">
        <v>96880.77</v>
      </c>
      <c r="AO420" s="22">
        <v>63886.267999999996</v>
      </c>
      <c r="AP420" s="22">
        <v>96580.081000000006</v>
      </c>
      <c r="AQ420" s="22">
        <v>96612.452000000005</v>
      </c>
      <c r="AR420" s="22">
        <v>96598.774000000005</v>
      </c>
      <c r="AS420" s="22">
        <v>63793.572999999997</v>
      </c>
      <c r="AT420" s="22">
        <v>63837.434999999998</v>
      </c>
      <c r="AU420" s="22">
        <v>97090.160999999993</v>
      </c>
      <c r="AV420" s="22">
        <v>92157.755000000005</v>
      </c>
      <c r="AW420" s="22">
        <v>92016.308999999994</v>
      </c>
      <c r="AX420" s="22">
        <v>60758.432999999997</v>
      </c>
      <c r="AY420" s="22">
        <v>91877.8</v>
      </c>
      <c r="AZ420" s="22">
        <v>91903.175000000003</v>
      </c>
      <c r="BA420" s="22">
        <v>91892.452999999994</v>
      </c>
      <c r="BB420" s="22">
        <v>60685.773999999998</v>
      </c>
      <c r="BC420" s="22">
        <v>60720.156000000003</v>
      </c>
      <c r="BD420" s="22">
        <v>92219.604000000007</v>
      </c>
      <c r="BE420" s="22">
        <v>80726.521999999997</v>
      </c>
      <c r="BF420" s="22">
        <v>73621.937000000005</v>
      </c>
      <c r="BG420" s="22">
        <v>86899.245999999999</v>
      </c>
      <c r="BH420" s="22">
        <v>73596.925000000003</v>
      </c>
      <c r="BI420" s="22">
        <v>88782.922000000006</v>
      </c>
      <c r="BJ420" s="22">
        <v>88772.856</v>
      </c>
      <c r="BK420" s="22">
        <v>86831.03</v>
      </c>
      <c r="BL420" s="22">
        <v>86863.308999999994</v>
      </c>
      <c r="BM420" s="22">
        <v>80572.971999999994</v>
      </c>
      <c r="BN420" s="22">
        <v>86216.885999999999</v>
      </c>
      <c r="BO420" s="22">
        <v>78629.782000000007</v>
      </c>
      <c r="BP420" s="22">
        <v>92827.406000000003</v>
      </c>
      <c r="BQ420" s="22">
        <v>78589.047000000006</v>
      </c>
      <c r="BR420" s="22">
        <v>94816.201000000001</v>
      </c>
      <c r="BS420" s="22">
        <v>94799.808999999994</v>
      </c>
      <c r="BT420" s="22">
        <v>92716.308000000005</v>
      </c>
      <c r="BU420" s="22">
        <v>92768.877999999997</v>
      </c>
      <c r="BV420" s="22">
        <v>86038.436000000002</v>
      </c>
      <c r="BW420" s="22">
        <v>81645.600000000006</v>
      </c>
      <c r="BX420" s="22">
        <v>74461.129000000001</v>
      </c>
      <c r="BY420" s="22">
        <v>87900.581999999995</v>
      </c>
      <c r="BZ420" s="22">
        <v>74426.129000000001</v>
      </c>
      <c r="CA420" s="22">
        <v>89789.648000000001</v>
      </c>
      <c r="CB420" s="22">
        <v>89775.563999999998</v>
      </c>
      <c r="CC420" s="22">
        <v>87805.125</v>
      </c>
      <c r="CD420" s="22">
        <v>87850.293999999994</v>
      </c>
      <c r="CE420" s="22">
        <v>81479.532000000007</v>
      </c>
      <c r="CF420" s="22">
        <v>74774.741999999998</v>
      </c>
      <c r="CG420" s="22">
        <v>68179.430999999997</v>
      </c>
      <c r="CH420" s="22">
        <v>80490.243000000002</v>
      </c>
      <c r="CI420" s="22">
        <v>68167.350999999995</v>
      </c>
      <c r="CJ420" s="22">
        <v>82257.013000000006</v>
      </c>
      <c r="CK420" s="22">
        <v>82252.150999999998</v>
      </c>
      <c r="CL420" s="22">
        <v>80457.297999999995</v>
      </c>
      <c r="CM420" s="22">
        <v>80472.887000000002</v>
      </c>
      <c r="CN420" s="22">
        <v>74644.657999999996</v>
      </c>
      <c r="CO420" s="22">
        <v>79650.933000000005</v>
      </c>
      <c r="CP420" s="22">
        <v>72627.165999999997</v>
      </c>
      <c r="CQ420" s="22">
        <v>85755.923999999999</v>
      </c>
      <c r="CR420" s="22">
        <v>72600.561000000002</v>
      </c>
      <c r="CS420" s="22">
        <v>87615.119000000006</v>
      </c>
      <c r="CT420" s="22">
        <v>87604.413</v>
      </c>
      <c r="CU420" s="22">
        <v>85683.365000000005</v>
      </c>
      <c r="CV420" s="22">
        <v>85717.698999999993</v>
      </c>
      <c r="CW420" s="22">
        <v>79498.154999999999</v>
      </c>
      <c r="CX420" s="22">
        <v>75628.111000000004</v>
      </c>
      <c r="CY420" s="22">
        <v>68958.626000000004</v>
      </c>
      <c r="CZ420" s="22">
        <v>81419.987999999998</v>
      </c>
      <c r="DA420" s="22">
        <v>68937.271999999997</v>
      </c>
      <c r="DB420" s="22">
        <v>83191.763000000006</v>
      </c>
      <c r="DC420" s="22">
        <v>83183.17</v>
      </c>
      <c r="DD420" s="22">
        <v>81361.75</v>
      </c>
      <c r="DE420" s="22">
        <v>81389.308000000005</v>
      </c>
      <c r="DF420" s="22">
        <v>75486.403999999995</v>
      </c>
      <c r="DG420" s="22" t="s">
        <v>46</v>
      </c>
      <c r="DH420" s="22" t="s">
        <v>42</v>
      </c>
      <c r="DI420" s="22">
        <v>101584.34</v>
      </c>
      <c r="DJ420" s="22">
        <v>101069.83</v>
      </c>
      <c r="DK420" s="22">
        <v>67023.445000000007</v>
      </c>
      <c r="DL420" s="22">
        <v>101277.1</v>
      </c>
      <c r="DM420" s="22">
        <v>101304.26</v>
      </c>
      <c r="DN420" s="22">
        <v>101292.79</v>
      </c>
      <c r="DO420" s="22">
        <v>66945.656000000003</v>
      </c>
      <c r="DP420" s="22">
        <v>66982.464000000007</v>
      </c>
      <c r="DQ420" s="22">
        <v>101290.26</v>
      </c>
      <c r="DR420" s="22">
        <v>108274.99</v>
      </c>
      <c r="DS420" s="22">
        <v>107724.25</v>
      </c>
      <c r="DT420" s="22">
        <v>71484.751999999993</v>
      </c>
      <c r="DU420" s="22">
        <v>107923.39</v>
      </c>
      <c r="DV420" s="22">
        <v>107972.98</v>
      </c>
      <c r="DW420" s="22">
        <v>107952.03</v>
      </c>
      <c r="DX420" s="22">
        <v>71342.766000000003</v>
      </c>
      <c r="DY420" s="22">
        <v>71409.951000000001</v>
      </c>
      <c r="DZ420" s="22">
        <v>107942.78</v>
      </c>
      <c r="EA420" s="22">
        <v>102662.46</v>
      </c>
      <c r="EB420" s="22">
        <v>102140.91</v>
      </c>
      <c r="EC420" s="22">
        <v>67768.824999999997</v>
      </c>
      <c r="ED420" s="22">
        <v>102335.41</v>
      </c>
      <c r="EE420" s="22">
        <v>102377.03</v>
      </c>
      <c r="EF420" s="22">
        <v>102359.45</v>
      </c>
      <c r="EG420" s="22">
        <v>67649.649999999994</v>
      </c>
      <c r="EH420" s="22">
        <v>67706.042000000001</v>
      </c>
      <c r="EI420" s="22">
        <v>102352.27</v>
      </c>
      <c r="EJ420" s="22">
        <v>91512.49</v>
      </c>
      <c r="EK420" s="22">
        <v>91049.635999999999</v>
      </c>
      <c r="EL420" s="22">
        <v>60302.481</v>
      </c>
      <c r="EM420" s="22">
        <v>91249.217999999993</v>
      </c>
      <c r="EN420" s="22">
        <v>91261.811000000002</v>
      </c>
      <c r="EO420" s="22">
        <v>91256.49</v>
      </c>
      <c r="EP420" s="22">
        <v>60266.423000000003</v>
      </c>
      <c r="EQ420" s="22">
        <v>60283.485000000001</v>
      </c>
      <c r="ER420" s="22">
        <v>91261.11</v>
      </c>
      <c r="ES420" s="22">
        <v>97375.438999999998</v>
      </c>
      <c r="ET420" s="22">
        <v>96880.77</v>
      </c>
      <c r="EU420" s="22">
        <v>64213.243999999999</v>
      </c>
      <c r="EV420" s="22">
        <v>97072.680999999997</v>
      </c>
      <c r="EW420" s="22">
        <v>97105.447</v>
      </c>
      <c r="EX420" s="22">
        <v>97091.601999999999</v>
      </c>
      <c r="EY420" s="22">
        <v>64119.417999999998</v>
      </c>
      <c r="EZ420" s="22">
        <v>64163.815000000002</v>
      </c>
      <c r="FA420" s="22">
        <v>97090.160999999993</v>
      </c>
      <c r="FB420" s="22">
        <v>92485.524999999994</v>
      </c>
      <c r="FC420" s="22">
        <v>92016.308999999994</v>
      </c>
      <c r="FD420" s="22">
        <v>60975.205999999998</v>
      </c>
      <c r="FE420" s="22">
        <v>92204.376000000004</v>
      </c>
      <c r="FF420" s="22">
        <v>92230.012000000002</v>
      </c>
      <c r="FG420" s="22">
        <v>92219.18</v>
      </c>
      <c r="FH420" s="22">
        <v>60901.796999999999</v>
      </c>
      <c r="FI420" s="22">
        <v>60936.533000000003</v>
      </c>
      <c r="FJ420" s="22">
        <v>92219.604000000007</v>
      </c>
      <c r="FK420" s="22">
        <v>82664.203999999998</v>
      </c>
      <c r="FL420" s="22">
        <v>75387.925000000003</v>
      </c>
      <c r="FM420" s="22">
        <v>88988.11</v>
      </c>
      <c r="FN420" s="22">
        <v>75360.792000000001</v>
      </c>
      <c r="FO420" s="22">
        <v>90914.841</v>
      </c>
      <c r="FP420" s="22">
        <v>90903.922000000006</v>
      </c>
      <c r="FQ420" s="22">
        <v>88914.108999999997</v>
      </c>
      <c r="FR420" s="22">
        <v>88949.125</v>
      </c>
      <c r="FS420" s="22">
        <v>82505.247000000003</v>
      </c>
      <c r="FT420" s="22">
        <v>87803.197</v>
      </c>
      <c r="FU420" s="22">
        <v>80075.400999999998</v>
      </c>
      <c r="FV420" s="22">
        <v>94538.395999999993</v>
      </c>
      <c r="FW420" s="22">
        <v>80032.327999999994</v>
      </c>
      <c r="FX420" s="22">
        <v>96561.494000000006</v>
      </c>
      <c r="FY420" s="22">
        <v>96544.160999999993</v>
      </c>
      <c r="FZ420" s="22">
        <v>94420.918000000005</v>
      </c>
      <c r="GA420" s="22">
        <v>94476.508000000002</v>
      </c>
      <c r="GB420" s="22">
        <v>87619.667000000001</v>
      </c>
      <c r="GC420" s="22">
        <v>83605.47</v>
      </c>
      <c r="GD420" s="22">
        <v>76247.376000000004</v>
      </c>
      <c r="GE420" s="22">
        <v>90013.619000000006</v>
      </c>
      <c r="GF420" s="22">
        <v>76210.013999999996</v>
      </c>
      <c r="GG420" s="22">
        <v>91945.870999999999</v>
      </c>
      <c r="GH420" s="22">
        <v>91930.835999999996</v>
      </c>
      <c r="GI420" s="22">
        <v>89911.72</v>
      </c>
      <c r="GJ420" s="22">
        <v>89959.937999999995</v>
      </c>
      <c r="GK420" s="22">
        <v>83433.692999999999</v>
      </c>
      <c r="GL420" s="22">
        <v>74774.741999999998</v>
      </c>
      <c r="GM420" s="22">
        <v>68179.430999999997</v>
      </c>
      <c r="GN420" s="22">
        <v>80490.243000000002</v>
      </c>
      <c r="GO420" s="22">
        <v>68167.350999999995</v>
      </c>
      <c r="GP420" s="22">
        <v>82257.013000000006</v>
      </c>
      <c r="GQ420" s="22">
        <v>82252.150999999998</v>
      </c>
      <c r="GR420" s="22">
        <v>80457.297999999995</v>
      </c>
      <c r="GS420" s="22">
        <v>80472.887000000002</v>
      </c>
      <c r="GT420" s="22">
        <v>74644.657999999996</v>
      </c>
      <c r="GU420" s="22">
        <v>79650.933000000005</v>
      </c>
      <c r="GV420" s="22">
        <v>72627.165999999997</v>
      </c>
      <c r="GW420" s="22">
        <v>85755.923999999999</v>
      </c>
      <c r="GX420" s="22">
        <v>72600.561000000002</v>
      </c>
      <c r="GY420" s="22">
        <v>87615.119000000006</v>
      </c>
      <c r="GZ420" s="22">
        <v>87604.413</v>
      </c>
      <c r="HA420" s="22">
        <v>85683.365000000005</v>
      </c>
      <c r="HB420" s="22">
        <v>85717.698999999993</v>
      </c>
      <c r="HC420" s="22">
        <v>79498.154999999999</v>
      </c>
      <c r="HD420" s="22">
        <v>75628.111000000004</v>
      </c>
      <c r="HE420" s="22">
        <v>68958.626000000004</v>
      </c>
      <c r="HF420" s="22">
        <v>81419.987999999998</v>
      </c>
      <c r="HG420" s="22">
        <v>68937.271999999997</v>
      </c>
      <c r="HH420" s="22">
        <v>83191.763000000006</v>
      </c>
      <c r="HI420" s="22">
        <v>83183.17</v>
      </c>
      <c r="HJ420" s="22">
        <v>81361.75</v>
      </c>
      <c r="HK420" s="22">
        <v>81389.308000000005</v>
      </c>
      <c r="HL420" s="22">
        <v>75486.403999999995</v>
      </c>
      <c r="HM420" s="22" t="s">
        <v>46</v>
      </c>
      <c r="HN420" s="22" t="s">
        <v>42</v>
      </c>
      <c r="HO420" s="22">
        <v>95994.866999999998</v>
      </c>
      <c r="HP420" s="22">
        <v>95509.589000000007</v>
      </c>
      <c r="HQ420" s="22">
        <v>63325.991000000002</v>
      </c>
      <c r="HR420" s="22">
        <v>95712.944000000003</v>
      </c>
      <c r="HS420" s="22">
        <v>95731.468999999997</v>
      </c>
      <c r="HT420" s="22">
        <v>95723.642000000007</v>
      </c>
      <c r="HU420" s="22">
        <v>63272.945</v>
      </c>
      <c r="HV420" s="22">
        <v>63298.044999999998</v>
      </c>
      <c r="HW420" s="22">
        <v>95725.388999999996</v>
      </c>
      <c r="HX420" s="22">
        <v>102801.39</v>
      </c>
      <c r="HY420" s="22">
        <v>102279.03</v>
      </c>
      <c r="HZ420" s="22">
        <v>67869.551999999996</v>
      </c>
      <c r="IA420" s="22">
        <v>102472.09</v>
      </c>
      <c r="IB420" s="22">
        <v>102515.35</v>
      </c>
      <c r="IC420" s="22">
        <v>102497.07</v>
      </c>
      <c r="ID420" s="22">
        <v>67745.678</v>
      </c>
      <c r="IE420" s="22">
        <v>67804.293000000005</v>
      </c>
      <c r="IF420" s="22">
        <v>102491.74</v>
      </c>
      <c r="IG420" s="22">
        <v>97265.995999999999</v>
      </c>
      <c r="IH420" s="22">
        <v>96772.523000000001</v>
      </c>
      <c r="II420" s="22">
        <v>64202.125</v>
      </c>
      <c r="IJ420" s="22">
        <v>96961.957999999999</v>
      </c>
      <c r="IK420" s="22">
        <v>96996.460999999996</v>
      </c>
      <c r="IL420" s="22">
        <v>96981.883000000002</v>
      </c>
      <c r="IM420" s="22">
        <v>64103.326000000001</v>
      </c>
      <c r="IN420" s="22">
        <v>64150.076000000001</v>
      </c>
      <c r="IO420" s="22">
        <v>96978.909</v>
      </c>
      <c r="IP420" s="22">
        <v>91513.888000000006</v>
      </c>
      <c r="IQ420" s="22">
        <v>91051.034</v>
      </c>
      <c r="IR420" s="22">
        <v>60303.879000000001</v>
      </c>
      <c r="IS420" s="22">
        <v>91250.615999999995</v>
      </c>
      <c r="IT420" s="22">
        <v>91263.209000000003</v>
      </c>
      <c r="IU420" s="22">
        <v>91257.888000000006</v>
      </c>
      <c r="IV420" s="22">
        <v>60267.821000000004</v>
      </c>
      <c r="IW420" s="22">
        <v>60284.883000000002</v>
      </c>
      <c r="IX420" s="22">
        <v>91262.508000000002</v>
      </c>
      <c r="IY420" s="22">
        <v>97734.828999999998</v>
      </c>
      <c r="IZ420" s="22">
        <v>97237.982999999993</v>
      </c>
      <c r="JA420" s="22">
        <v>64458.800999999999</v>
      </c>
      <c r="JB420" s="22">
        <v>97427.183999999994</v>
      </c>
      <c r="JC420" s="22">
        <v>97463.303</v>
      </c>
      <c r="JD420" s="22">
        <v>97448.042000000001</v>
      </c>
      <c r="JE420" s="22">
        <v>64355.375</v>
      </c>
      <c r="JF420" s="22">
        <v>64404.313999999998</v>
      </c>
      <c r="JG420" s="22">
        <v>97445.906000000003</v>
      </c>
      <c r="JH420" s="22">
        <v>92727.955000000002</v>
      </c>
      <c r="JI420" s="22">
        <v>92257.274999999994</v>
      </c>
      <c r="JJ420" s="22">
        <v>61140.682999999997</v>
      </c>
      <c r="JK420" s="22">
        <v>92443.562000000005</v>
      </c>
      <c r="JL420" s="22">
        <v>92471.414999999994</v>
      </c>
      <c r="JM420" s="22">
        <v>92459.645999999993</v>
      </c>
      <c r="JN420" s="22">
        <v>61060.927000000003</v>
      </c>
      <c r="JO420" s="22">
        <v>61098.667000000001</v>
      </c>
      <c r="JP420" s="22">
        <v>92459.758000000002</v>
      </c>
      <c r="JQ420" s="22">
        <v>78319.627999999997</v>
      </c>
      <c r="JR420" s="22">
        <v>71426.858999999997</v>
      </c>
      <c r="JS420" s="22">
        <v>84300.311000000002</v>
      </c>
      <c r="JT420" s="22">
        <v>71408.641000000003</v>
      </c>
      <c r="JU420" s="22">
        <v>86137.665999999997</v>
      </c>
      <c r="JV420" s="22">
        <v>86130.335000000006</v>
      </c>
      <c r="JW420" s="22">
        <v>84250.625</v>
      </c>
      <c r="JX420" s="22">
        <v>84274.135999999999</v>
      </c>
      <c r="JY420" s="22">
        <v>78177.421000000002</v>
      </c>
      <c r="JZ420" s="22">
        <v>83310.771999999997</v>
      </c>
      <c r="KA420" s="22">
        <v>75979.777000000002</v>
      </c>
      <c r="KB420" s="22">
        <v>89694.835000000006</v>
      </c>
      <c r="KC420" s="22">
        <v>75942.92</v>
      </c>
      <c r="KD420" s="22">
        <v>91620.567999999999</v>
      </c>
      <c r="KE420" s="22">
        <v>91605.736999999994</v>
      </c>
      <c r="KF420" s="22">
        <v>89594.313999999998</v>
      </c>
      <c r="KG420" s="22">
        <v>89641.879000000001</v>
      </c>
      <c r="KH420" s="22">
        <v>83141.399000000005</v>
      </c>
      <c r="KI420" s="22">
        <v>79408.327999999994</v>
      </c>
      <c r="KJ420" s="22">
        <v>72420.888000000006</v>
      </c>
      <c r="KK420" s="22">
        <v>85486.9</v>
      </c>
      <c r="KL420" s="22">
        <v>72390.527000000002</v>
      </c>
      <c r="KM420" s="22">
        <v>87330.144</v>
      </c>
      <c r="KN420" s="22">
        <v>87317.926000000007</v>
      </c>
      <c r="KO420" s="22">
        <v>85404.093999999997</v>
      </c>
      <c r="KP420" s="22">
        <v>85443.277000000002</v>
      </c>
      <c r="KQ420" s="22">
        <v>79251.820999999996</v>
      </c>
      <c r="KR420" s="22">
        <v>74775.183000000005</v>
      </c>
      <c r="KS420" s="22">
        <v>68179.872000000003</v>
      </c>
      <c r="KT420" s="22">
        <v>80490.683999999994</v>
      </c>
      <c r="KU420" s="22">
        <v>68167.792000000001</v>
      </c>
      <c r="KV420" s="22">
        <v>82257.453999999998</v>
      </c>
      <c r="KW420" s="22">
        <v>82252.592000000004</v>
      </c>
      <c r="KX420" s="22">
        <v>80457.739000000001</v>
      </c>
      <c r="KY420" s="22">
        <v>80473.327999999994</v>
      </c>
      <c r="KZ420" s="22">
        <v>74645.099000000002</v>
      </c>
      <c r="LA420" s="22">
        <v>79934.092999999993</v>
      </c>
      <c r="LB420" s="22">
        <v>72885.702999999994</v>
      </c>
      <c r="LC420" s="22">
        <v>86064.937000000005</v>
      </c>
      <c r="LD420" s="22">
        <v>72855.642999999996</v>
      </c>
      <c r="LE420" s="22">
        <v>87925.18</v>
      </c>
      <c r="LF420" s="22">
        <v>87913.084000000003</v>
      </c>
      <c r="LG420" s="22">
        <v>85982.953999999998</v>
      </c>
      <c r="LH420" s="22">
        <v>86021.747000000003</v>
      </c>
      <c r="LI420" s="22">
        <v>79777.262000000002</v>
      </c>
      <c r="LJ420" s="22">
        <v>75817.001000000004</v>
      </c>
      <c r="LK420" s="22">
        <v>69131.096000000005</v>
      </c>
      <c r="LL420" s="22">
        <v>81626.176000000007</v>
      </c>
      <c r="LM420" s="22">
        <v>69107.395999999993</v>
      </c>
      <c r="LN420" s="22">
        <v>83398.581000000006</v>
      </c>
      <c r="LO420" s="22">
        <v>83389.043000000005</v>
      </c>
      <c r="LP420" s="22">
        <v>81561.536999999997</v>
      </c>
      <c r="LQ420" s="22">
        <v>81592.123000000007</v>
      </c>
      <c r="LR420" s="22">
        <v>75673.232999999993</v>
      </c>
      <c r="LS420" s="22" t="s">
        <v>46</v>
      </c>
      <c r="LT420" s="22" t="s">
        <v>42</v>
      </c>
      <c r="LU420" s="22">
        <v>12100.175999999999</v>
      </c>
      <c r="LV420" s="22">
        <v>15386.978999999999</v>
      </c>
      <c r="LW420" s="22">
        <v>14286.036</v>
      </c>
      <c r="LX420" s="22">
        <v>16119.624</v>
      </c>
      <c r="LY420" s="22">
        <v>14218.132</v>
      </c>
      <c r="LZ420" s="22">
        <v>16662.39</v>
      </c>
      <c r="MA420" s="22">
        <v>16641.929</v>
      </c>
      <c r="MB420" s="22">
        <v>15980.951999999999</v>
      </c>
      <c r="MC420" s="22">
        <v>16046.57</v>
      </c>
      <c r="MD420" s="22" t="s">
        <v>46</v>
      </c>
      <c r="ME420" s="22" t="s">
        <v>42</v>
      </c>
      <c r="MF420" s="22">
        <v>109664.02</v>
      </c>
      <c r="MG420" s="22">
        <v>100343.75</v>
      </c>
      <c r="MH420" s="22">
        <v>117872.92</v>
      </c>
      <c r="MI420" s="22">
        <v>100227.01</v>
      </c>
      <c r="MJ420" s="22">
        <v>120207.53</v>
      </c>
      <c r="MK420" s="22">
        <v>120160.55</v>
      </c>
      <c r="ML420" s="22">
        <v>117554.54</v>
      </c>
      <c r="MM420" s="22">
        <v>117705.19</v>
      </c>
      <c r="MN420" s="22">
        <v>109366.98</v>
      </c>
      <c r="MO420" s="22">
        <v>109701.23</v>
      </c>
      <c r="MP420" s="22">
        <v>100378.77</v>
      </c>
      <c r="MQ420" s="22">
        <v>117912.04</v>
      </c>
      <c r="MR420" s="22">
        <v>100262.01</v>
      </c>
      <c r="MS420" s="22">
        <v>120247.21</v>
      </c>
      <c r="MT420" s="22">
        <v>120200.22</v>
      </c>
      <c r="MU420" s="22">
        <v>117593.60000000001</v>
      </c>
      <c r="MV420" s="22">
        <v>117744.28</v>
      </c>
      <c r="MW420" s="22">
        <v>109404.14</v>
      </c>
      <c r="MX420" s="22" t="s">
        <v>46</v>
      </c>
      <c r="MY420" s="22" t="s">
        <v>42</v>
      </c>
      <c r="MZ420" s="22">
        <v>33.527610000000003</v>
      </c>
      <c r="NA420" s="22">
        <v>33.403585999999997</v>
      </c>
      <c r="NB420" s="22">
        <v>31.290395</v>
      </c>
      <c r="NC420" s="22">
        <v>35.157452999999997</v>
      </c>
      <c r="ND420" s="22">
        <v>31.166791</v>
      </c>
      <c r="NE420" s="22">
        <v>36.066837999999997</v>
      </c>
      <c r="NF420" s="22">
        <v>36.024478000000002</v>
      </c>
      <c r="NG420" s="22">
        <v>34.870364000000002</v>
      </c>
      <c r="NH420" s="22">
        <v>35.006211</v>
      </c>
      <c r="NI420" s="22">
        <v>28.691541999999998</v>
      </c>
      <c r="NJ420" s="22">
        <v>28.567716000000001</v>
      </c>
      <c r="NK420" s="22">
        <v>26.457906000000001</v>
      </c>
      <c r="NL420" s="22">
        <v>30.318776</v>
      </c>
      <c r="NM420" s="22">
        <v>26.334499000000001</v>
      </c>
      <c r="NN420" s="22">
        <v>31.226707000000001</v>
      </c>
      <c r="NO420" s="22">
        <v>31.184415000000001</v>
      </c>
      <c r="NP420" s="22">
        <v>30.032146999999998</v>
      </c>
      <c r="NQ420" s="22">
        <v>30.167776</v>
      </c>
      <c r="NR420" s="22">
        <v>59.139789</v>
      </c>
      <c r="NS420" s="22">
        <v>54.262909999999998</v>
      </c>
      <c r="NT420" s="22" t="s">
        <v>46</v>
      </c>
      <c r="NU420" s="22" t="s">
        <v>42</v>
      </c>
      <c r="NV420" s="22">
        <v>3.2484343999999998E-2</v>
      </c>
      <c r="NW420" s="22">
        <v>3.1234921999999998E-2</v>
      </c>
      <c r="NX420" s="22">
        <v>2.4351748999999999E-2</v>
      </c>
      <c r="NY420" s="22">
        <v>2.6565322999999998E-2</v>
      </c>
      <c r="NZ420" s="22">
        <v>1.7189413000000001E-2</v>
      </c>
      <c r="OA420" s="22">
        <v>2.4351748999999999E-2</v>
      </c>
      <c r="OB420" s="22">
        <v>2.6565322999999998E-2</v>
      </c>
      <c r="OC420" s="22">
        <v>1.7189413000000001E-2</v>
      </c>
      <c r="OD420" s="22">
        <v>3.4161416E-2</v>
      </c>
      <c r="OE420" s="22">
        <v>3.4161416E-2</v>
      </c>
      <c r="OF420" s="22">
        <v>0.45426128999999998</v>
      </c>
      <c r="OG420" s="22">
        <v>0.31880330000000001</v>
      </c>
      <c r="OH420" s="22">
        <v>0.62838059000000002</v>
      </c>
      <c r="OI420" s="22">
        <v>0.51136307999999997</v>
      </c>
      <c r="OJ420" s="22" t="s">
        <v>46</v>
      </c>
      <c r="OK420" s="22" t="s">
        <v>42</v>
      </c>
      <c r="OL420" s="22">
        <v>57729.567000000003</v>
      </c>
      <c r="OM420" s="22">
        <v>57437.769</v>
      </c>
      <c r="ON420" s="22">
        <v>37974.457000000002</v>
      </c>
      <c r="OO420" s="22">
        <v>57572.387000000002</v>
      </c>
      <c r="OP420" s="22">
        <v>57572.387000000002</v>
      </c>
      <c r="OQ420" s="22">
        <v>57572.387000000002</v>
      </c>
      <c r="OR420" s="22">
        <v>37974.457000000002</v>
      </c>
      <c r="OS420" s="22">
        <v>37974.457000000002</v>
      </c>
      <c r="OT420" s="22">
        <v>57729.567000000003</v>
      </c>
      <c r="OU420" s="22">
        <v>47776.618000000002</v>
      </c>
      <c r="OV420" s="22">
        <v>43549.78</v>
      </c>
      <c r="OW420" s="22">
        <v>51429.349000000002</v>
      </c>
      <c r="OX420" s="22">
        <v>43549.78</v>
      </c>
      <c r="OY420" s="22">
        <v>52574.239000000001</v>
      </c>
      <c r="OZ420" s="22">
        <v>52574.239000000001</v>
      </c>
      <c r="PA420" s="22">
        <v>51429.349000000002</v>
      </c>
      <c r="PB420" s="22">
        <v>51429.349000000002</v>
      </c>
      <c r="PC420" s="22">
        <v>47776.618000000002</v>
      </c>
    </row>
    <row r="421" spans="1:419">
      <c r="A421" s="22" t="s">
        <v>47</v>
      </c>
      <c r="B421" s="22" t="s">
        <v>42</v>
      </c>
      <c r="C421" s="22">
        <v>23445.439999999999</v>
      </c>
      <c r="D421" s="22">
        <v>30234.93</v>
      </c>
      <c r="E421" s="22">
        <v>22655.911</v>
      </c>
      <c r="F421" s="22">
        <v>20074.827000000001</v>
      </c>
      <c r="G421" s="22">
        <v>28476.100999999999</v>
      </c>
      <c r="H421" s="22">
        <v>29364.894</v>
      </c>
      <c r="I421" s="22">
        <v>16434.378000000001</v>
      </c>
      <c r="J421" s="22">
        <v>17014.161</v>
      </c>
      <c r="K421" s="22">
        <v>20188.758999999998</v>
      </c>
      <c r="L421" s="22">
        <v>31262.125</v>
      </c>
      <c r="M421" s="22">
        <v>43116.855000000003</v>
      </c>
      <c r="N421" s="22">
        <v>30308.242999999999</v>
      </c>
      <c r="O421" s="22">
        <v>23817.661</v>
      </c>
      <c r="P421" s="22">
        <v>39363.273000000001</v>
      </c>
      <c r="Q421" s="22">
        <v>41007.885000000002</v>
      </c>
      <c r="R421" s="22">
        <v>18795.995999999999</v>
      </c>
      <c r="S421" s="22">
        <v>19868.82</v>
      </c>
      <c r="T421" s="22">
        <v>24483.851999999999</v>
      </c>
      <c r="U421" s="22">
        <v>28080.431</v>
      </c>
      <c r="V421" s="22">
        <v>38109.866999999998</v>
      </c>
      <c r="W421" s="22">
        <v>27203.894</v>
      </c>
      <c r="X421" s="22">
        <v>22027.037</v>
      </c>
      <c r="Y421" s="22">
        <v>35052.25</v>
      </c>
      <c r="Z421" s="22">
        <v>36430.222000000002</v>
      </c>
      <c r="AA421" s="22">
        <v>17558.12</v>
      </c>
      <c r="AB421" s="22">
        <v>18457.008000000002</v>
      </c>
      <c r="AC421" s="22">
        <v>22502.57</v>
      </c>
      <c r="AD421" s="22">
        <v>17239.222000000002</v>
      </c>
      <c r="AE421" s="22">
        <v>21299.45</v>
      </c>
      <c r="AF421" s="22">
        <v>16572.519</v>
      </c>
      <c r="AG421" s="22">
        <v>16193.269</v>
      </c>
      <c r="AH421" s="22">
        <v>20407.117999999999</v>
      </c>
      <c r="AI421" s="22">
        <v>20852.913</v>
      </c>
      <c r="AJ421" s="22">
        <v>13451.968000000001</v>
      </c>
      <c r="AK421" s="22">
        <v>13742.772000000001</v>
      </c>
      <c r="AL421" s="22">
        <v>16344.531999999999</v>
      </c>
      <c r="AM421" s="22">
        <v>24495.07</v>
      </c>
      <c r="AN421" s="22">
        <v>33249.095000000001</v>
      </c>
      <c r="AO421" s="22">
        <v>23675.571</v>
      </c>
      <c r="AP421" s="22">
        <v>19676.064999999999</v>
      </c>
      <c r="AQ421" s="22">
        <v>30508.942999999999</v>
      </c>
      <c r="AR421" s="22">
        <v>31654.983</v>
      </c>
      <c r="AS421" s="22">
        <v>15653.322</v>
      </c>
      <c r="AT421" s="22">
        <v>16400.914000000001</v>
      </c>
      <c r="AU421" s="22">
        <v>20338.817999999999</v>
      </c>
      <c r="AV421" s="22">
        <v>21526.911</v>
      </c>
      <c r="AW421" s="22">
        <v>28584.312999999998</v>
      </c>
      <c r="AX421" s="22">
        <v>20779.719000000001</v>
      </c>
      <c r="AY421" s="22">
        <v>17999.199000000001</v>
      </c>
      <c r="AZ421" s="22">
        <v>26490.511999999999</v>
      </c>
      <c r="BA421" s="22">
        <v>27388.830999999998</v>
      </c>
      <c r="BB421" s="22">
        <v>14491.508</v>
      </c>
      <c r="BC421" s="22">
        <v>15077.505999999999</v>
      </c>
      <c r="BD421" s="22">
        <v>18484.967000000001</v>
      </c>
      <c r="BE421" s="22">
        <v>23418.156999999999</v>
      </c>
      <c r="BF421" s="22">
        <v>27433.191999999999</v>
      </c>
      <c r="BG421" s="22">
        <v>21979.264999999999</v>
      </c>
      <c r="BH421" s="22">
        <v>17814.710999999999</v>
      </c>
      <c r="BI421" s="22">
        <v>26793.245999999999</v>
      </c>
      <c r="BJ421" s="22">
        <v>27636.648000000001</v>
      </c>
      <c r="BK421" s="22">
        <v>16075.466</v>
      </c>
      <c r="BL421" s="22">
        <v>16625.64</v>
      </c>
      <c r="BM421" s="22">
        <v>20089.864000000001</v>
      </c>
      <c r="BN421" s="22">
        <v>29450.608</v>
      </c>
      <c r="BO421" s="22">
        <v>36528.252</v>
      </c>
      <c r="BP421" s="22">
        <v>27834.312999999998</v>
      </c>
      <c r="BQ421" s="22">
        <v>20863.595000000001</v>
      </c>
      <c r="BR421" s="22">
        <v>34921.574999999997</v>
      </c>
      <c r="BS421" s="22">
        <v>36295.141000000003</v>
      </c>
      <c r="BT421" s="22">
        <v>18219.385999999999</v>
      </c>
      <c r="BU421" s="22">
        <v>19115.399000000001</v>
      </c>
      <c r="BV421" s="22">
        <v>23428.008000000002</v>
      </c>
      <c r="BW421" s="22">
        <v>26796.983</v>
      </c>
      <c r="BX421" s="22">
        <v>32788.163999999997</v>
      </c>
      <c r="BY421" s="22">
        <v>25286.763999999999</v>
      </c>
      <c r="BZ421" s="22">
        <v>19328.905999999999</v>
      </c>
      <c r="CA421" s="22">
        <v>31501.996999999999</v>
      </c>
      <c r="CB421" s="22">
        <v>32682.181</v>
      </c>
      <c r="CC421" s="22">
        <v>17025.505000000001</v>
      </c>
      <c r="CD421" s="22">
        <v>17795.37</v>
      </c>
      <c r="CE421" s="22">
        <v>21711.998</v>
      </c>
      <c r="CF421" s="22">
        <v>17299.911</v>
      </c>
      <c r="CG421" s="22">
        <v>18811.041000000001</v>
      </c>
      <c r="CH421" s="22">
        <v>16027.453</v>
      </c>
      <c r="CI421" s="22">
        <v>14165.754999999999</v>
      </c>
      <c r="CJ421" s="22">
        <v>18950.34</v>
      </c>
      <c r="CK421" s="22">
        <v>19357.665000000001</v>
      </c>
      <c r="CL421" s="22">
        <v>13176.188</v>
      </c>
      <c r="CM421" s="22">
        <v>13441.897000000001</v>
      </c>
      <c r="CN421" s="22">
        <v>16324.037</v>
      </c>
      <c r="CO421" s="22">
        <v>22839.672999999999</v>
      </c>
      <c r="CP421" s="22">
        <v>27182.355</v>
      </c>
      <c r="CQ421" s="22">
        <v>21406.487000000001</v>
      </c>
      <c r="CR421" s="22">
        <v>16951.661</v>
      </c>
      <c r="CS421" s="22">
        <v>26426.146000000001</v>
      </c>
      <c r="CT421" s="22">
        <v>27323.231</v>
      </c>
      <c r="CU421" s="22">
        <v>15126.913</v>
      </c>
      <c r="CV421" s="22">
        <v>15712.106</v>
      </c>
      <c r="CW421" s="22">
        <v>19371.780999999999</v>
      </c>
      <c r="CX421" s="22">
        <v>20437.168000000001</v>
      </c>
      <c r="CY421" s="22">
        <v>23783.16</v>
      </c>
      <c r="CZ421" s="22">
        <v>19098.482</v>
      </c>
      <c r="DA421" s="22">
        <v>15571.691999999999</v>
      </c>
      <c r="DB421" s="22">
        <v>23322.44</v>
      </c>
      <c r="DC421" s="22">
        <v>24042.468000000001</v>
      </c>
      <c r="DD421" s="22">
        <v>14058.304</v>
      </c>
      <c r="DE421" s="22">
        <v>14527.998</v>
      </c>
      <c r="DF421" s="22">
        <v>17830.197</v>
      </c>
      <c r="DG421" s="22" t="s">
        <v>47</v>
      </c>
      <c r="DH421" s="22" t="s">
        <v>42</v>
      </c>
      <c r="DI421" s="22">
        <v>24284.781999999999</v>
      </c>
      <c r="DJ421" s="22">
        <v>31543.313999999998</v>
      </c>
      <c r="DK421" s="22">
        <v>23466.947</v>
      </c>
      <c r="DL421" s="22">
        <v>20550.536</v>
      </c>
      <c r="DM421" s="22">
        <v>29641.472000000002</v>
      </c>
      <c r="DN421" s="22">
        <v>30603.225999999999</v>
      </c>
      <c r="DO421" s="22">
        <v>16734.687999999998</v>
      </c>
      <c r="DP421" s="22">
        <v>17362.065999999999</v>
      </c>
      <c r="DQ421" s="22">
        <v>20661.128000000001</v>
      </c>
      <c r="DR421" s="22">
        <v>32803.231</v>
      </c>
      <c r="DS421" s="22">
        <v>44847.627</v>
      </c>
      <c r="DT421" s="22">
        <v>31808.303</v>
      </c>
      <c r="DU421" s="22">
        <v>24801.775000000001</v>
      </c>
      <c r="DV421" s="22">
        <v>41394.966</v>
      </c>
      <c r="DW421" s="22">
        <v>43150.404000000002</v>
      </c>
      <c r="DX421" s="22">
        <v>19520.276000000002</v>
      </c>
      <c r="DY421" s="22">
        <v>20665.395</v>
      </c>
      <c r="DZ421" s="22">
        <v>25125.083999999999</v>
      </c>
      <c r="EA421" s="22">
        <v>29321.670999999998</v>
      </c>
      <c r="EB421" s="22">
        <v>39614.942000000003</v>
      </c>
      <c r="EC421" s="22">
        <v>28410.58</v>
      </c>
      <c r="ED421" s="22">
        <v>22786.66</v>
      </c>
      <c r="EE421" s="22">
        <v>36714.11</v>
      </c>
      <c r="EF421" s="22">
        <v>38187.533000000003</v>
      </c>
      <c r="EG421" s="22">
        <v>18096.657999999999</v>
      </c>
      <c r="EH421" s="22">
        <v>19057.811000000002</v>
      </c>
      <c r="EI421" s="22">
        <v>23032.731</v>
      </c>
      <c r="EJ421" s="22">
        <v>17239.222000000002</v>
      </c>
      <c r="EK421" s="22">
        <v>21299.45</v>
      </c>
      <c r="EL421" s="22">
        <v>16572.519</v>
      </c>
      <c r="EM421" s="22">
        <v>16193.269</v>
      </c>
      <c r="EN421" s="22">
        <v>20407.117999999999</v>
      </c>
      <c r="EO421" s="22">
        <v>20852.913</v>
      </c>
      <c r="EP421" s="22">
        <v>13451.968000000001</v>
      </c>
      <c r="EQ421" s="22">
        <v>13742.772000000001</v>
      </c>
      <c r="ER421" s="22">
        <v>16344.531999999999</v>
      </c>
      <c r="ES421" s="22">
        <v>24884.594000000001</v>
      </c>
      <c r="ET421" s="22">
        <v>33249.095000000001</v>
      </c>
      <c r="EU421" s="22">
        <v>24059.547999999999</v>
      </c>
      <c r="EV421" s="22">
        <v>19996.191999999999</v>
      </c>
      <c r="EW421" s="22">
        <v>30961.237000000001</v>
      </c>
      <c r="EX421" s="22">
        <v>32121.258000000002</v>
      </c>
      <c r="EY421" s="22">
        <v>15939.424000000001</v>
      </c>
      <c r="EZ421" s="22">
        <v>16696.137999999999</v>
      </c>
      <c r="FA421" s="22">
        <v>20338.817999999999</v>
      </c>
      <c r="FB421" s="22">
        <v>21785.151000000002</v>
      </c>
      <c r="FC421" s="22">
        <v>28584.312999999998</v>
      </c>
      <c r="FD421" s="22">
        <v>21034.281999999999</v>
      </c>
      <c r="FE421" s="22">
        <v>18211.432000000001</v>
      </c>
      <c r="FF421" s="22">
        <v>26790.366000000002</v>
      </c>
      <c r="FG421" s="22">
        <v>27697.955000000002</v>
      </c>
      <c r="FH421" s="22">
        <v>14681.183000000001</v>
      </c>
      <c r="FI421" s="22">
        <v>15273.227999999999</v>
      </c>
      <c r="FJ421" s="22">
        <v>18484.967000000001</v>
      </c>
      <c r="FK421" s="22">
        <v>24241.838</v>
      </c>
      <c r="FL421" s="22">
        <v>28655.577000000001</v>
      </c>
      <c r="FM421" s="22">
        <v>22759.557000000001</v>
      </c>
      <c r="FN421" s="22">
        <v>18221.511999999999</v>
      </c>
      <c r="FO421" s="22">
        <v>27900.332999999999</v>
      </c>
      <c r="FP421" s="22">
        <v>28815.251</v>
      </c>
      <c r="FQ421" s="22">
        <v>16355.154</v>
      </c>
      <c r="FR421" s="22">
        <v>16951.978999999999</v>
      </c>
      <c r="FS421" s="22">
        <v>20545.356</v>
      </c>
      <c r="FT421" s="22">
        <v>30278.893</v>
      </c>
      <c r="FU421" s="22">
        <v>37802.807000000001</v>
      </c>
      <c r="FV421" s="22">
        <v>28623.629000000001</v>
      </c>
      <c r="FW421" s="22">
        <v>21238.727999999999</v>
      </c>
      <c r="FX421" s="22">
        <v>36062.084999999999</v>
      </c>
      <c r="FY421" s="22">
        <v>37514.517</v>
      </c>
      <c r="FZ421" s="22">
        <v>18456.64</v>
      </c>
      <c r="GA421" s="22">
        <v>19404.099999999999</v>
      </c>
      <c r="GB421" s="22">
        <v>23844.118999999999</v>
      </c>
      <c r="GC421" s="22">
        <v>27702.233</v>
      </c>
      <c r="GD421" s="22">
        <v>34139.824999999997</v>
      </c>
      <c r="GE421" s="22">
        <v>26146.901999999998</v>
      </c>
      <c r="GF421" s="22">
        <v>19772.260999999999</v>
      </c>
      <c r="GG421" s="22">
        <v>32722.758999999998</v>
      </c>
      <c r="GH421" s="22">
        <v>33982.588000000003</v>
      </c>
      <c r="GI421" s="22">
        <v>17328.128000000001</v>
      </c>
      <c r="GJ421" s="22">
        <v>18149.948</v>
      </c>
      <c r="GK421" s="22">
        <v>22206.65</v>
      </c>
      <c r="GL421" s="22">
        <v>17299.911</v>
      </c>
      <c r="GM421" s="22">
        <v>18811.041000000001</v>
      </c>
      <c r="GN421" s="22">
        <v>16027.453</v>
      </c>
      <c r="GO421" s="22">
        <v>14165.754999999999</v>
      </c>
      <c r="GP421" s="22">
        <v>18950.34</v>
      </c>
      <c r="GQ421" s="22">
        <v>19357.665000000001</v>
      </c>
      <c r="GR421" s="22">
        <v>13176.188</v>
      </c>
      <c r="GS421" s="22">
        <v>13441.897000000001</v>
      </c>
      <c r="GT421" s="22">
        <v>16324.037</v>
      </c>
      <c r="GU421" s="22">
        <v>22839.672999999999</v>
      </c>
      <c r="GV421" s="22">
        <v>27182.355</v>
      </c>
      <c r="GW421" s="22">
        <v>21406.487000000001</v>
      </c>
      <c r="GX421" s="22">
        <v>16951.661</v>
      </c>
      <c r="GY421" s="22">
        <v>26426.146000000001</v>
      </c>
      <c r="GZ421" s="22">
        <v>27323.231</v>
      </c>
      <c r="HA421" s="22">
        <v>15126.913</v>
      </c>
      <c r="HB421" s="22">
        <v>15712.106</v>
      </c>
      <c r="HC421" s="22">
        <v>19371.780999999999</v>
      </c>
      <c r="HD421" s="22">
        <v>20437.168000000001</v>
      </c>
      <c r="HE421" s="22">
        <v>23783.16</v>
      </c>
      <c r="HF421" s="22">
        <v>19098.482</v>
      </c>
      <c r="HG421" s="22">
        <v>15571.691999999999</v>
      </c>
      <c r="HH421" s="22">
        <v>23322.44</v>
      </c>
      <c r="HI421" s="22">
        <v>24042.468000000001</v>
      </c>
      <c r="HJ421" s="22">
        <v>14058.304</v>
      </c>
      <c r="HK421" s="22">
        <v>14527.998</v>
      </c>
      <c r="HL421" s="22">
        <v>17830.197</v>
      </c>
      <c r="HM421" s="22" t="s">
        <v>47</v>
      </c>
      <c r="HN421" s="22" t="s">
        <v>42</v>
      </c>
      <c r="HO421" s="22">
        <v>21151.333999999999</v>
      </c>
      <c r="HP421" s="22">
        <v>26517.865000000002</v>
      </c>
      <c r="HQ421" s="22">
        <v>20421.313999999998</v>
      </c>
      <c r="HR421" s="22">
        <v>19015.309000000001</v>
      </c>
      <c r="HS421" s="22">
        <v>25214.516</v>
      </c>
      <c r="HT421" s="22">
        <v>25870.347000000002</v>
      </c>
      <c r="HU421" s="22">
        <v>15830.513999999999</v>
      </c>
      <c r="HV421" s="22">
        <v>16258.33</v>
      </c>
      <c r="HW421" s="22">
        <v>19150.64</v>
      </c>
      <c r="HX421" s="22">
        <v>30575.112000000001</v>
      </c>
      <c r="HY421" s="22">
        <v>41212.915999999997</v>
      </c>
      <c r="HZ421" s="22">
        <v>29653.427</v>
      </c>
      <c r="IA421" s="22">
        <v>23722.17</v>
      </c>
      <c r="IB421" s="22">
        <v>38198.675999999999</v>
      </c>
      <c r="IC421" s="22">
        <v>39730.184000000001</v>
      </c>
      <c r="ID421" s="22">
        <v>18932.902999999998</v>
      </c>
      <c r="IE421" s="22">
        <v>19931.947</v>
      </c>
      <c r="IF421" s="22">
        <v>24113.391</v>
      </c>
      <c r="IG421" s="22">
        <v>26802.768</v>
      </c>
      <c r="IH421" s="22">
        <v>35525.582000000002</v>
      </c>
      <c r="II421" s="22">
        <v>25969.135999999999</v>
      </c>
      <c r="IJ421" s="22">
        <v>21571.597000000002</v>
      </c>
      <c r="IK421" s="22">
        <v>33117.786</v>
      </c>
      <c r="IL421" s="22">
        <v>34339.288</v>
      </c>
      <c r="IM421" s="22">
        <v>17418.647000000001</v>
      </c>
      <c r="IN421" s="22">
        <v>18215.466</v>
      </c>
      <c r="IO421" s="22">
        <v>21872.858</v>
      </c>
      <c r="IP421" s="22">
        <v>17239.222000000002</v>
      </c>
      <c r="IQ421" s="22">
        <v>21299.45</v>
      </c>
      <c r="IR421" s="22">
        <v>16572.519</v>
      </c>
      <c r="IS421" s="22">
        <v>16193.269</v>
      </c>
      <c r="IT421" s="22">
        <v>20407.117999999999</v>
      </c>
      <c r="IU421" s="22">
        <v>20852.913</v>
      </c>
      <c r="IV421" s="22">
        <v>13451.968000000001</v>
      </c>
      <c r="IW421" s="22">
        <v>13742.772000000001</v>
      </c>
      <c r="IX421" s="22">
        <v>16344.531999999999</v>
      </c>
      <c r="IY421" s="22">
        <v>26166.565999999999</v>
      </c>
      <c r="IZ421" s="22">
        <v>35236.675999999999</v>
      </c>
      <c r="JA421" s="22">
        <v>25319.195</v>
      </c>
      <c r="JB421" s="22">
        <v>20630.159</v>
      </c>
      <c r="JC421" s="22">
        <v>32717.069</v>
      </c>
      <c r="JD421" s="22">
        <v>33995.775999999998</v>
      </c>
      <c r="JE421" s="22">
        <v>16368.278</v>
      </c>
      <c r="JF421" s="22">
        <v>17202.413</v>
      </c>
      <c r="JG421" s="22">
        <v>21024.669000000002</v>
      </c>
      <c r="JH421" s="22">
        <v>22636.962</v>
      </c>
      <c r="JI421" s="22">
        <v>29902.808000000001</v>
      </c>
      <c r="JJ421" s="22">
        <v>21871.297999999999</v>
      </c>
      <c r="JK421" s="22">
        <v>18634.804</v>
      </c>
      <c r="JL421" s="22">
        <v>27955.609</v>
      </c>
      <c r="JM421" s="22">
        <v>28941.682000000001</v>
      </c>
      <c r="JN421" s="22">
        <v>14968.811</v>
      </c>
      <c r="JO421" s="22">
        <v>15612.052</v>
      </c>
      <c r="JP421" s="22">
        <v>18944.548999999999</v>
      </c>
      <c r="JQ421" s="22">
        <v>21174.581999999999</v>
      </c>
      <c r="JR421" s="22">
        <v>23866.616999999998</v>
      </c>
      <c r="JS421" s="22">
        <v>19812.954000000002</v>
      </c>
      <c r="JT421" s="22">
        <v>16860.871999999999</v>
      </c>
      <c r="JU421" s="22">
        <v>23643.956999999999</v>
      </c>
      <c r="JV421" s="22">
        <v>24258.26</v>
      </c>
      <c r="JW421" s="22">
        <v>15512.844999999999</v>
      </c>
      <c r="JX421" s="22">
        <v>15913.572</v>
      </c>
      <c r="JY421" s="22">
        <v>19093.288</v>
      </c>
      <c r="JZ421" s="22">
        <v>28024.915000000001</v>
      </c>
      <c r="KA421" s="22">
        <v>34365.678999999996</v>
      </c>
      <c r="KB421" s="22">
        <v>26477.4</v>
      </c>
      <c r="KC421" s="22">
        <v>20192.367999999999</v>
      </c>
      <c r="KD421" s="22">
        <v>32978.029000000002</v>
      </c>
      <c r="KE421" s="22">
        <v>34220.824999999997</v>
      </c>
      <c r="KF421" s="22">
        <v>17777.858</v>
      </c>
      <c r="KG421" s="22">
        <v>18588.566999999999</v>
      </c>
      <c r="KH421" s="22">
        <v>22720.967000000001</v>
      </c>
      <c r="KI421" s="22">
        <v>25252.833999999999</v>
      </c>
      <c r="KJ421" s="22">
        <v>30347.837</v>
      </c>
      <c r="KK421" s="22">
        <v>23804.934000000001</v>
      </c>
      <c r="KL421" s="22">
        <v>18672.402999999998</v>
      </c>
      <c r="KM421" s="22">
        <v>29339.141</v>
      </c>
      <c r="KN421" s="22">
        <v>30362.909</v>
      </c>
      <c r="KO421" s="22">
        <v>16638.581999999999</v>
      </c>
      <c r="KP421" s="22">
        <v>17306.413</v>
      </c>
      <c r="KQ421" s="22">
        <v>21037.924999999999</v>
      </c>
      <c r="KR421" s="22">
        <v>17299.911</v>
      </c>
      <c r="KS421" s="22">
        <v>18811.041000000001</v>
      </c>
      <c r="KT421" s="22">
        <v>16027.453</v>
      </c>
      <c r="KU421" s="22">
        <v>14165.754999999999</v>
      </c>
      <c r="KV421" s="22">
        <v>18950.34</v>
      </c>
      <c r="KW421" s="22">
        <v>19357.665000000001</v>
      </c>
      <c r="KX421" s="22">
        <v>13176.188</v>
      </c>
      <c r="KY421" s="22">
        <v>13441.897000000001</v>
      </c>
      <c r="KZ421" s="22">
        <v>16324.037</v>
      </c>
      <c r="LA421" s="22">
        <v>23972.241999999998</v>
      </c>
      <c r="LB421" s="22">
        <v>28999.028999999999</v>
      </c>
      <c r="LC421" s="22">
        <v>22514.929</v>
      </c>
      <c r="LD421" s="22">
        <v>17439.521000000001</v>
      </c>
      <c r="LE421" s="22">
        <v>28018.815999999999</v>
      </c>
      <c r="LF421" s="22">
        <v>29032.419000000002</v>
      </c>
      <c r="LG421" s="22">
        <v>15419.732</v>
      </c>
      <c r="LH421" s="22">
        <v>16080.932000000001</v>
      </c>
      <c r="LI421" s="22">
        <v>19892.97</v>
      </c>
      <c r="LJ421" s="22">
        <v>21202.544999999998</v>
      </c>
      <c r="LK421" s="22">
        <v>25013.165000000001</v>
      </c>
      <c r="LL421" s="22">
        <v>19847.528999999999</v>
      </c>
      <c r="LM421" s="22">
        <v>15899.278</v>
      </c>
      <c r="LN421" s="22">
        <v>24400.276999999998</v>
      </c>
      <c r="LO421" s="22">
        <v>25199.434000000001</v>
      </c>
      <c r="LP421" s="22">
        <v>14253.448</v>
      </c>
      <c r="LQ421" s="22">
        <v>14774.76</v>
      </c>
      <c r="LR421" s="22">
        <v>18184.934000000001</v>
      </c>
      <c r="LS421" s="22" t="s">
        <v>47</v>
      </c>
      <c r="LT421" s="22" t="s">
        <v>42</v>
      </c>
      <c r="LU421" s="22">
        <v>26027.360000000001</v>
      </c>
      <c r="LV421" s="22">
        <v>56916.324999999997</v>
      </c>
      <c r="LW421" s="22">
        <v>66928.445999999996</v>
      </c>
      <c r="LX421" s="22">
        <v>56460.824999999997</v>
      </c>
      <c r="LY421" s="22">
        <v>47372.502999999997</v>
      </c>
      <c r="LZ421" s="22">
        <v>63735.733999999997</v>
      </c>
      <c r="MA421" s="22">
        <v>65450.207999999999</v>
      </c>
      <c r="MB421" s="22">
        <v>44459.546000000002</v>
      </c>
      <c r="MC421" s="22">
        <v>45577.942999999999</v>
      </c>
      <c r="MD421" s="22" t="s">
        <v>47</v>
      </c>
      <c r="ME421" s="22" t="s">
        <v>42</v>
      </c>
      <c r="MF421" s="22">
        <v>79267.475000000006</v>
      </c>
      <c r="MG421" s="22">
        <v>101230.91</v>
      </c>
      <c r="MH421" s="22">
        <v>76903.002999999997</v>
      </c>
      <c r="MI421" s="22">
        <v>56338.883999999998</v>
      </c>
      <c r="MJ421" s="22">
        <v>94866.103000000003</v>
      </c>
      <c r="MK421" s="22">
        <v>98802.489000000001</v>
      </c>
      <c r="ML421" s="22">
        <v>49348.391000000003</v>
      </c>
      <c r="MM421" s="22">
        <v>51916.201000000001</v>
      </c>
      <c r="MN421" s="22">
        <v>58708.95</v>
      </c>
      <c r="MO421" s="22">
        <v>87582.22</v>
      </c>
      <c r="MP421" s="22">
        <v>109549.47</v>
      </c>
      <c r="MQ421" s="22">
        <v>85217.232999999993</v>
      </c>
      <c r="MR421" s="22">
        <v>64649.502999999997</v>
      </c>
      <c r="MS421" s="22">
        <v>103183.61</v>
      </c>
      <c r="MT421" s="22">
        <v>107120.69</v>
      </c>
      <c r="MU421" s="22">
        <v>57657.75</v>
      </c>
      <c r="MV421" s="22">
        <v>60226.012999999999</v>
      </c>
      <c r="MW421" s="22">
        <v>67023.767000000007</v>
      </c>
      <c r="MX421" s="22" t="s">
        <v>47</v>
      </c>
      <c r="MY421" s="22" t="s">
        <v>42</v>
      </c>
      <c r="MZ421" s="22">
        <v>290.50767000000002</v>
      </c>
      <c r="NA421" s="22">
        <v>270.94943999999998</v>
      </c>
      <c r="NB421" s="22">
        <v>311.20353</v>
      </c>
      <c r="NC421" s="22">
        <v>289.53888000000001</v>
      </c>
      <c r="ND421" s="22">
        <v>270.72064</v>
      </c>
      <c r="NE421" s="22">
        <v>304.58798000000002</v>
      </c>
      <c r="NF421" s="22">
        <v>308.13740999999999</v>
      </c>
      <c r="NG421" s="22">
        <v>264.69299999999998</v>
      </c>
      <c r="NH421" s="22">
        <v>267.00837999999999</v>
      </c>
      <c r="NI421" s="22">
        <v>199.64992000000001</v>
      </c>
      <c r="NJ421" s="22">
        <v>180.12298000000001</v>
      </c>
      <c r="NK421" s="22">
        <v>220.31267</v>
      </c>
      <c r="NL421" s="22">
        <v>198.68268</v>
      </c>
      <c r="NM421" s="22">
        <v>179.89455000000001</v>
      </c>
      <c r="NN421" s="22">
        <v>213.70769999999999</v>
      </c>
      <c r="NO421" s="22">
        <v>217.25145000000001</v>
      </c>
      <c r="NP421" s="22">
        <v>173.87655000000001</v>
      </c>
      <c r="NQ421" s="22">
        <v>176.18823</v>
      </c>
      <c r="NR421" s="22">
        <v>325.77181999999999</v>
      </c>
      <c r="NS421" s="22">
        <v>234.88049000000001</v>
      </c>
      <c r="NT421" s="22" t="s">
        <v>47</v>
      </c>
      <c r="NU421" s="22" t="s">
        <v>42</v>
      </c>
      <c r="NV421" s="22">
        <v>56.303776999999997</v>
      </c>
      <c r="NW421" s="22">
        <v>19.174993000000001</v>
      </c>
      <c r="NX421" s="22">
        <v>4.3713264000000001</v>
      </c>
      <c r="NY421" s="22">
        <v>4.7686799000000004</v>
      </c>
      <c r="NZ421" s="22">
        <v>3.0856319000000001</v>
      </c>
      <c r="OA421" s="22">
        <v>4.3713264000000001</v>
      </c>
      <c r="OB421" s="22">
        <v>4.7686799000000004</v>
      </c>
      <c r="OC421" s="22">
        <v>3.0856319000000001</v>
      </c>
      <c r="OD421" s="22">
        <v>59.210577999999998</v>
      </c>
      <c r="OE421" s="22">
        <v>59.210577999999998</v>
      </c>
      <c r="OF421" s="22">
        <v>61.283268</v>
      </c>
      <c r="OG421" s="22">
        <v>17.39592</v>
      </c>
      <c r="OH421" s="22">
        <v>88.968894000000006</v>
      </c>
      <c r="OI421" s="22">
        <v>6.1704825000000003</v>
      </c>
      <c r="OJ421" s="22" t="s">
        <v>47</v>
      </c>
      <c r="OK421" s="22" t="s">
        <v>42</v>
      </c>
      <c r="OL421" s="22">
        <v>4699.8397999999997</v>
      </c>
      <c r="OM421" s="22">
        <v>5604.6543000000001</v>
      </c>
      <c r="ON421" s="22">
        <v>4325.7885999999999</v>
      </c>
      <c r="OO421" s="22">
        <v>5590.6275999999998</v>
      </c>
      <c r="OP421" s="22">
        <v>5590.6275999999998</v>
      </c>
      <c r="OQ421" s="22">
        <v>5590.6275999999998</v>
      </c>
      <c r="OR421" s="22">
        <v>4325.7885999999999</v>
      </c>
      <c r="OS421" s="22">
        <v>4325.7885999999999</v>
      </c>
      <c r="OT421" s="22">
        <v>4699.8397999999997</v>
      </c>
      <c r="OU421" s="22">
        <v>5453.0051999999996</v>
      </c>
      <c r="OV421" s="22">
        <v>4881.3245999999999</v>
      </c>
      <c r="OW421" s="22">
        <v>4681.4912000000004</v>
      </c>
      <c r="OX421" s="22">
        <v>4881.3245999999999</v>
      </c>
      <c r="OY421" s="22">
        <v>5480.2782999999999</v>
      </c>
      <c r="OZ421" s="22">
        <v>5480.2782999999999</v>
      </c>
      <c r="PA421" s="22">
        <v>4681.4912000000004</v>
      </c>
      <c r="PB421" s="22">
        <v>4681.4912000000004</v>
      </c>
      <c r="PC421" s="22">
        <v>5453.0051999999996</v>
      </c>
    </row>
    <row r="422" spans="1:419">
      <c r="A422" s="22" t="s">
        <v>639</v>
      </c>
      <c r="B422" s="22" t="s">
        <v>42</v>
      </c>
      <c r="C422" s="22">
        <v>0</v>
      </c>
      <c r="D422" s="22">
        <v>0</v>
      </c>
      <c r="E422" s="22">
        <v>0</v>
      </c>
      <c r="F422" s="22">
        <v>0</v>
      </c>
      <c r="G422" s="22">
        <v>0</v>
      </c>
      <c r="H422" s="22">
        <v>0</v>
      </c>
      <c r="I422" s="22">
        <v>0</v>
      </c>
      <c r="J422" s="22">
        <v>0</v>
      </c>
      <c r="K422" s="22">
        <v>0</v>
      </c>
      <c r="L422" s="22">
        <v>0</v>
      </c>
      <c r="M422" s="22">
        <v>0</v>
      </c>
      <c r="N422" s="22">
        <v>0</v>
      </c>
      <c r="O422" s="22">
        <v>0</v>
      </c>
      <c r="P422" s="22">
        <v>0</v>
      </c>
      <c r="Q422" s="22">
        <v>0</v>
      </c>
      <c r="R422" s="22">
        <v>0</v>
      </c>
      <c r="S422" s="22">
        <v>0</v>
      </c>
      <c r="T422" s="22">
        <v>0</v>
      </c>
      <c r="U422" s="22">
        <v>0</v>
      </c>
      <c r="V422" s="22">
        <v>0</v>
      </c>
      <c r="W422" s="22">
        <v>0</v>
      </c>
      <c r="X422" s="22">
        <v>0</v>
      </c>
      <c r="Y422" s="22">
        <v>0</v>
      </c>
      <c r="Z422" s="22">
        <v>0</v>
      </c>
      <c r="AA422" s="22">
        <v>0</v>
      </c>
      <c r="AB422" s="22">
        <v>0</v>
      </c>
      <c r="AC422" s="22">
        <v>0</v>
      </c>
      <c r="AD422" s="22">
        <v>0</v>
      </c>
      <c r="AE422" s="22">
        <v>0</v>
      </c>
      <c r="AF422" s="22">
        <v>0</v>
      </c>
      <c r="AG422" s="22">
        <v>0</v>
      </c>
      <c r="AH422" s="22">
        <v>0</v>
      </c>
      <c r="AI422" s="22">
        <v>0</v>
      </c>
      <c r="AJ422" s="22">
        <v>0</v>
      </c>
      <c r="AK422" s="22">
        <v>0</v>
      </c>
      <c r="AL422" s="22">
        <v>0</v>
      </c>
      <c r="AM422" s="22">
        <v>0</v>
      </c>
      <c r="AN422" s="22">
        <v>0</v>
      </c>
      <c r="AO422" s="22">
        <v>0</v>
      </c>
      <c r="AP422" s="22">
        <v>0</v>
      </c>
      <c r="AQ422" s="22">
        <v>0</v>
      </c>
      <c r="AR422" s="22">
        <v>0</v>
      </c>
      <c r="AS422" s="22">
        <v>0</v>
      </c>
      <c r="AT422" s="22">
        <v>0</v>
      </c>
      <c r="AU422" s="22">
        <v>0</v>
      </c>
      <c r="AV422" s="22">
        <v>0</v>
      </c>
      <c r="AW422" s="22">
        <v>0</v>
      </c>
      <c r="AX422" s="22">
        <v>0</v>
      </c>
      <c r="AY422" s="22">
        <v>0</v>
      </c>
      <c r="AZ422" s="22">
        <v>0</v>
      </c>
      <c r="BA422" s="22">
        <v>0</v>
      </c>
      <c r="BB422" s="22">
        <v>0</v>
      </c>
      <c r="BC422" s="22">
        <v>0</v>
      </c>
      <c r="BD422" s="22">
        <v>0</v>
      </c>
      <c r="BE422" s="22">
        <v>0</v>
      </c>
      <c r="BF422" s="22">
        <v>0</v>
      </c>
      <c r="BG422" s="22">
        <v>0</v>
      </c>
      <c r="BH422" s="22">
        <v>0</v>
      </c>
      <c r="BI422" s="22">
        <v>0</v>
      </c>
      <c r="BJ422" s="22">
        <v>0</v>
      </c>
      <c r="BK422" s="22">
        <v>0</v>
      </c>
      <c r="BL422" s="22">
        <v>0</v>
      </c>
      <c r="BM422" s="22">
        <v>0</v>
      </c>
      <c r="BN422" s="22">
        <v>0</v>
      </c>
      <c r="BO422" s="22">
        <v>0</v>
      </c>
      <c r="BP422" s="22">
        <v>0</v>
      </c>
      <c r="BQ422" s="22">
        <v>0</v>
      </c>
      <c r="BR422" s="22">
        <v>0</v>
      </c>
      <c r="BS422" s="22">
        <v>0</v>
      </c>
      <c r="BT422" s="22">
        <v>0</v>
      </c>
      <c r="BU422" s="22">
        <v>0</v>
      </c>
      <c r="BV422" s="22">
        <v>0</v>
      </c>
      <c r="BW422" s="22">
        <v>0</v>
      </c>
      <c r="BX422" s="22">
        <v>0</v>
      </c>
      <c r="BY422" s="22">
        <v>0</v>
      </c>
      <c r="BZ422" s="22">
        <v>0</v>
      </c>
      <c r="CA422" s="22">
        <v>0</v>
      </c>
      <c r="CB422" s="22">
        <v>0</v>
      </c>
      <c r="CC422" s="22">
        <v>0</v>
      </c>
      <c r="CD422" s="22">
        <v>0</v>
      </c>
      <c r="CE422" s="22">
        <v>0</v>
      </c>
      <c r="CF422" s="22">
        <v>0</v>
      </c>
      <c r="CG422" s="22">
        <v>0</v>
      </c>
      <c r="CH422" s="22">
        <v>0</v>
      </c>
      <c r="CI422" s="22">
        <v>0</v>
      </c>
      <c r="CJ422" s="22">
        <v>0</v>
      </c>
      <c r="CK422" s="22">
        <v>0</v>
      </c>
      <c r="CL422" s="22">
        <v>0</v>
      </c>
      <c r="CM422" s="22">
        <v>0</v>
      </c>
      <c r="CN422" s="22">
        <v>0</v>
      </c>
      <c r="CO422" s="22">
        <v>0</v>
      </c>
      <c r="CP422" s="22">
        <v>0</v>
      </c>
      <c r="CQ422" s="22">
        <v>0</v>
      </c>
      <c r="CR422" s="22">
        <v>0</v>
      </c>
      <c r="CS422" s="22">
        <v>0</v>
      </c>
      <c r="CT422" s="22">
        <v>0</v>
      </c>
      <c r="CU422" s="22">
        <v>0</v>
      </c>
      <c r="CV422" s="22">
        <v>0</v>
      </c>
      <c r="CW422" s="22">
        <v>0</v>
      </c>
      <c r="CX422" s="22">
        <v>0</v>
      </c>
      <c r="CY422" s="22">
        <v>0</v>
      </c>
      <c r="CZ422" s="22">
        <v>0</v>
      </c>
      <c r="DA422" s="22">
        <v>0</v>
      </c>
      <c r="DB422" s="22">
        <v>0</v>
      </c>
      <c r="DC422" s="22">
        <v>0</v>
      </c>
      <c r="DD422" s="22">
        <v>0</v>
      </c>
      <c r="DE422" s="22">
        <v>0</v>
      </c>
      <c r="DF422" s="22">
        <v>0</v>
      </c>
      <c r="DG422" s="22" t="s">
        <v>639</v>
      </c>
      <c r="DH422" s="22" t="s">
        <v>42</v>
      </c>
      <c r="DI422" s="22">
        <v>0</v>
      </c>
      <c r="DJ422" s="22">
        <v>0</v>
      </c>
      <c r="DK422" s="22">
        <v>0</v>
      </c>
      <c r="DL422" s="22">
        <v>0</v>
      </c>
      <c r="DM422" s="22">
        <v>0</v>
      </c>
      <c r="DN422" s="22">
        <v>0</v>
      </c>
      <c r="DO422" s="22">
        <v>0</v>
      </c>
      <c r="DP422" s="22">
        <v>0</v>
      </c>
      <c r="DQ422" s="22">
        <v>0</v>
      </c>
      <c r="DR422" s="22">
        <v>0</v>
      </c>
      <c r="DS422" s="22">
        <v>0</v>
      </c>
      <c r="DT422" s="22">
        <v>0</v>
      </c>
      <c r="DU422" s="22">
        <v>0</v>
      </c>
      <c r="DV422" s="22">
        <v>0</v>
      </c>
      <c r="DW422" s="22">
        <v>0</v>
      </c>
      <c r="DX422" s="22">
        <v>0</v>
      </c>
      <c r="DY422" s="22">
        <v>0</v>
      </c>
      <c r="DZ422" s="22">
        <v>0</v>
      </c>
      <c r="EA422" s="22">
        <v>0</v>
      </c>
      <c r="EB422" s="22">
        <v>0</v>
      </c>
      <c r="EC422" s="22">
        <v>0</v>
      </c>
      <c r="ED422" s="22">
        <v>0</v>
      </c>
      <c r="EE422" s="22">
        <v>0</v>
      </c>
      <c r="EF422" s="22">
        <v>0</v>
      </c>
      <c r="EG422" s="22">
        <v>0</v>
      </c>
      <c r="EH422" s="22">
        <v>0</v>
      </c>
      <c r="EI422" s="22">
        <v>0</v>
      </c>
      <c r="EJ422" s="22">
        <v>0</v>
      </c>
      <c r="EK422" s="22">
        <v>0</v>
      </c>
      <c r="EL422" s="22">
        <v>0</v>
      </c>
      <c r="EM422" s="22">
        <v>0</v>
      </c>
      <c r="EN422" s="22">
        <v>0</v>
      </c>
      <c r="EO422" s="22">
        <v>0</v>
      </c>
      <c r="EP422" s="22">
        <v>0</v>
      </c>
      <c r="EQ422" s="22">
        <v>0</v>
      </c>
      <c r="ER422" s="22">
        <v>0</v>
      </c>
      <c r="ES422" s="22">
        <v>0</v>
      </c>
      <c r="ET422" s="22">
        <v>0</v>
      </c>
      <c r="EU422" s="22">
        <v>0</v>
      </c>
      <c r="EV422" s="22">
        <v>0</v>
      </c>
      <c r="EW422" s="22">
        <v>0</v>
      </c>
      <c r="EX422" s="22">
        <v>0</v>
      </c>
      <c r="EY422" s="22">
        <v>0</v>
      </c>
      <c r="EZ422" s="22">
        <v>0</v>
      </c>
      <c r="FA422" s="22">
        <v>0</v>
      </c>
      <c r="FB422" s="22">
        <v>0</v>
      </c>
      <c r="FC422" s="22">
        <v>0</v>
      </c>
      <c r="FD422" s="22">
        <v>0</v>
      </c>
      <c r="FE422" s="22">
        <v>0</v>
      </c>
      <c r="FF422" s="22">
        <v>0</v>
      </c>
      <c r="FG422" s="22">
        <v>0</v>
      </c>
      <c r="FH422" s="22">
        <v>0</v>
      </c>
      <c r="FI422" s="22">
        <v>0</v>
      </c>
      <c r="FJ422" s="22">
        <v>0</v>
      </c>
      <c r="FK422" s="22">
        <v>0</v>
      </c>
      <c r="FL422" s="22">
        <v>0</v>
      </c>
      <c r="FM422" s="22">
        <v>0</v>
      </c>
      <c r="FN422" s="22">
        <v>0</v>
      </c>
      <c r="FO422" s="22">
        <v>0</v>
      </c>
      <c r="FP422" s="22">
        <v>0</v>
      </c>
      <c r="FQ422" s="22">
        <v>0</v>
      </c>
      <c r="FR422" s="22">
        <v>0</v>
      </c>
      <c r="FS422" s="22">
        <v>0</v>
      </c>
      <c r="FT422" s="22">
        <v>0</v>
      </c>
      <c r="FU422" s="22">
        <v>0</v>
      </c>
      <c r="FV422" s="22">
        <v>0</v>
      </c>
      <c r="FW422" s="22">
        <v>0</v>
      </c>
      <c r="FX422" s="22">
        <v>0</v>
      </c>
      <c r="FY422" s="22">
        <v>0</v>
      </c>
      <c r="FZ422" s="22">
        <v>0</v>
      </c>
      <c r="GA422" s="22">
        <v>0</v>
      </c>
      <c r="GB422" s="22">
        <v>0</v>
      </c>
      <c r="GC422" s="22">
        <v>0</v>
      </c>
      <c r="GD422" s="22">
        <v>0</v>
      </c>
      <c r="GE422" s="22">
        <v>0</v>
      </c>
      <c r="GF422" s="22">
        <v>0</v>
      </c>
      <c r="GG422" s="22">
        <v>0</v>
      </c>
      <c r="GH422" s="22">
        <v>0</v>
      </c>
      <c r="GI422" s="22">
        <v>0</v>
      </c>
      <c r="GJ422" s="22">
        <v>0</v>
      </c>
      <c r="GK422" s="22">
        <v>0</v>
      </c>
      <c r="GL422" s="22">
        <v>0</v>
      </c>
      <c r="GM422" s="22">
        <v>0</v>
      </c>
      <c r="GN422" s="22">
        <v>0</v>
      </c>
      <c r="GO422" s="22">
        <v>0</v>
      </c>
      <c r="GP422" s="22">
        <v>0</v>
      </c>
      <c r="GQ422" s="22">
        <v>0</v>
      </c>
      <c r="GR422" s="22">
        <v>0</v>
      </c>
      <c r="GS422" s="22">
        <v>0</v>
      </c>
      <c r="GT422" s="22">
        <v>0</v>
      </c>
      <c r="GU422" s="22">
        <v>0</v>
      </c>
      <c r="GV422" s="22">
        <v>0</v>
      </c>
      <c r="GW422" s="22">
        <v>0</v>
      </c>
      <c r="GX422" s="22">
        <v>0</v>
      </c>
      <c r="GY422" s="22">
        <v>0</v>
      </c>
      <c r="GZ422" s="22">
        <v>0</v>
      </c>
      <c r="HA422" s="22">
        <v>0</v>
      </c>
      <c r="HB422" s="22">
        <v>0</v>
      </c>
      <c r="HC422" s="22">
        <v>0</v>
      </c>
      <c r="HD422" s="22">
        <v>0</v>
      </c>
      <c r="HE422" s="22">
        <v>0</v>
      </c>
      <c r="HF422" s="22">
        <v>0</v>
      </c>
      <c r="HG422" s="22">
        <v>0</v>
      </c>
      <c r="HH422" s="22">
        <v>0</v>
      </c>
      <c r="HI422" s="22">
        <v>0</v>
      </c>
      <c r="HJ422" s="22">
        <v>0</v>
      </c>
      <c r="HK422" s="22">
        <v>0</v>
      </c>
      <c r="HL422" s="22">
        <v>0</v>
      </c>
      <c r="HM422" s="22" t="s">
        <v>639</v>
      </c>
      <c r="HN422" s="22" t="s">
        <v>42</v>
      </c>
      <c r="HO422" s="22">
        <v>0</v>
      </c>
      <c r="HP422" s="22">
        <v>0</v>
      </c>
      <c r="HQ422" s="22">
        <v>0</v>
      </c>
      <c r="HR422" s="22">
        <v>0</v>
      </c>
      <c r="HS422" s="22">
        <v>0</v>
      </c>
      <c r="HT422" s="22">
        <v>0</v>
      </c>
      <c r="HU422" s="22">
        <v>0</v>
      </c>
      <c r="HV422" s="22">
        <v>0</v>
      </c>
      <c r="HW422" s="22">
        <v>0</v>
      </c>
      <c r="HX422" s="22">
        <v>0</v>
      </c>
      <c r="HY422" s="22">
        <v>0</v>
      </c>
      <c r="HZ422" s="22">
        <v>0</v>
      </c>
      <c r="IA422" s="22">
        <v>0</v>
      </c>
      <c r="IB422" s="22">
        <v>0</v>
      </c>
      <c r="IC422" s="22">
        <v>0</v>
      </c>
      <c r="ID422" s="22">
        <v>0</v>
      </c>
      <c r="IE422" s="22">
        <v>0</v>
      </c>
      <c r="IF422" s="22">
        <v>0</v>
      </c>
      <c r="IG422" s="22">
        <v>0</v>
      </c>
      <c r="IH422" s="22">
        <v>0</v>
      </c>
      <c r="II422" s="22">
        <v>0</v>
      </c>
      <c r="IJ422" s="22">
        <v>0</v>
      </c>
      <c r="IK422" s="22">
        <v>0</v>
      </c>
      <c r="IL422" s="22">
        <v>0</v>
      </c>
      <c r="IM422" s="22">
        <v>0</v>
      </c>
      <c r="IN422" s="22">
        <v>0</v>
      </c>
      <c r="IO422" s="22">
        <v>0</v>
      </c>
      <c r="IP422" s="22">
        <v>0</v>
      </c>
      <c r="IQ422" s="22">
        <v>0</v>
      </c>
      <c r="IR422" s="22">
        <v>0</v>
      </c>
      <c r="IS422" s="22">
        <v>0</v>
      </c>
      <c r="IT422" s="22">
        <v>0</v>
      </c>
      <c r="IU422" s="22">
        <v>0</v>
      </c>
      <c r="IV422" s="22">
        <v>0</v>
      </c>
      <c r="IW422" s="22">
        <v>0</v>
      </c>
      <c r="IX422" s="22">
        <v>0</v>
      </c>
      <c r="IY422" s="22">
        <v>0</v>
      </c>
      <c r="IZ422" s="22">
        <v>0</v>
      </c>
      <c r="JA422" s="22">
        <v>0</v>
      </c>
      <c r="JB422" s="22">
        <v>0</v>
      </c>
      <c r="JC422" s="22">
        <v>0</v>
      </c>
      <c r="JD422" s="22">
        <v>0</v>
      </c>
      <c r="JE422" s="22">
        <v>0</v>
      </c>
      <c r="JF422" s="22">
        <v>0</v>
      </c>
      <c r="JG422" s="22">
        <v>0</v>
      </c>
      <c r="JH422" s="22">
        <v>0</v>
      </c>
      <c r="JI422" s="22">
        <v>0</v>
      </c>
      <c r="JJ422" s="22">
        <v>0</v>
      </c>
      <c r="JK422" s="22">
        <v>0</v>
      </c>
      <c r="JL422" s="22">
        <v>0</v>
      </c>
      <c r="JM422" s="22">
        <v>0</v>
      </c>
      <c r="JN422" s="22">
        <v>0</v>
      </c>
      <c r="JO422" s="22">
        <v>0</v>
      </c>
      <c r="JP422" s="22">
        <v>0</v>
      </c>
      <c r="JQ422" s="22">
        <v>0</v>
      </c>
      <c r="JR422" s="22">
        <v>0</v>
      </c>
      <c r="JS422" s="22">
        <v>0</v>
      </c>
      <c r="JT422" s="22">
        <v>0</v>
      </c>
      <c r="JU422" s="22">
        <v>0</v>
      </c>
      <c r="JV422" s="22">
        <v>0</v>
      </c>
      <c r="JW422" s="22">
        <v>0</v>
      </c>
      <c r="JX422" s="22">
        <v>0</v>
      </c>
      <c r="JY422" s="22">
        <v>0</v>
      </c>
      <c r="JZ422" s="22">
        <v>0</v>
      </c>
      <c r="KA422" s="22">
        <v>0</v>
      </c>
      <c r="KB422" s="22">
        <v>0</v>
      </c>
      <c r="KC422" s="22">
        <v>0</v>
      </c>
      <c r="KD422" s="22">
        <v>0</v>
      </c>
      <c r="KE422" s="22">
        <v>0</v>
      </c>
      <c r="KF422" s="22">
        <v>0</v>
      </c>
      <c r="KG422" s="22">
        <v>0</v>
      </c>
      <c r="KH422" s="22">
        <v>0</v>
      </c>
      <c r="KI422" s="22">
        <v>0</v>
      </c>
      <c r="KJ422" s="22">
        <v>0</v>
      </c>
      <c r="KK422" s="22">
        <v>0</v>
      </c>
      <c r="KL422" s="22">
        <v>0</v>
      </c>
      <c r="KM422" s="22">
        <v>0</v>
      </c>
      <c r="KN422" s="22">
        <v>0</v>
      </c>
      <c r="KO422" s="22">
        <v>0</v>
      </c>
      <c r="KP422" s="22">
        <v>0</v>
      </c>
      <c r="KQ422" s="22">
        <v>0</v>
      </c>
      <c r="KR422" s="22">
        <v>0</v>
      </c>
      <c r="KS422" s="22">
        <v>0</v>
      </c>
      <c r="KT422" s="22">
        <v>0</v>
      </c>
      <c r="KU422" s="22">
        <v>0</v>
      </c>
      <c r="KV422" s="22">
        <v>0</v>
      </c>
      <c r="KW422" s="22">
        <v>0</v>
      </c>
      <c r="KX422" s="22">
        <v>0</v>
      </c>
      <c r="KY422" s="22">
        <v>0</v>
      </c>
      <c r="KZ422" s="22">
        <v>0</v>
      </c>
      <c r="LA422" s="22">
        <v>0</v>
      </c>
      <c r="LB422" s="22">
        <v>0</v>
      </c>
      <c r="LC422" s="22">
        <v>0</v>
      </c>
      <c r="LD422" s="22">
        <v>0</v>
      </c>
      <c r="LE422" s="22">
        <v>0</v>
      </c>
      <c r="LF422" s="22">
        <v>0</v>
      </c>
      <c r="LG422" s="22">
        <v>0</v>
      </c>
      <c r="LH422" s="22">
        <v>0</v>
      </c>
      <c r="LI422" s="22">
        <v>0</v>
      </c>
      <c r="LJ422" s="22">
        <v>0</v>
      </c>
      <c r="LK422" s="22">
        <v>0</v>
      </c>
      <c r="LL422" s="22">
        <v>0</v>
      </c>
      <c r="LM422" s="22">
        <v>0</v>
      </c>
      <c r="LN422" s="22">
        <v>0</v>
      </c>
      <c r="LO422" s="22">
        <v>0</v>
      </c>
      <c r="LP422" s="22">
        <v>0</v>
      </c>
      <c r="LQ422" s="22">
        <v>0</v>
      </c>
      <c r="LR422" s="22">
        <v>0</v>
      </c>
      <c r="LS422" s="22" t="s">
        <v>639</v>
      </c>
      <c r="LT422" s="22" t="s">
        <v>42</v>
      </c>
      <c r="LU422" s="22">
        <v>0</v>
      </c>
      <c r="LV422" s="22">
        <v>0</v>
      </c>
      <c r="LW422" s="22">
        <v>0</v>
      </c>
      <c r="LX422" s="22">
        <v>0</v>
      </c>
      <c r="LY422" s="22">
        <v>0</v>
      </c>
      <c r="LZ422" s="22">
        <v>0</v>
      </c>
      <c r="MA422" s="22">
        <v>0</v>
      </c>
      <c r="MB422" s="22">
        <v>0</v>
      </c>
      <c r="MC422" s="22">
        <v>0</v>
      </c>
      <c r="MD422" s="22" t="s">
        <v>639</v>
      </c>
      <c r="ME422" s="22" t="s">
        <v>42</v>
      </c>
      <c r="MF422" s="22">
        <v>0</v>
      </c>
      <c r="MG422" s="22">
        <v>0</v>
      </c>
      <c r="MH422" s="22">
        <v>0</v>
      </c>
      <c r="MI422" s="22">
        <v>0</v>
      </c>
      <c r="MJ422" s="22">
        <v>0</v>
      </c>
      <c r="MK422" s="22">
        <v>0</v>
      </c>
      <c r="ML422" s="22">
        <v>0</v>
      </c>
      <c r="MM422" s="22">
        <v>0</v>
      </c>
      <c r="MN422" s="22">
        <v>0</v>
      </c>
      <c r="MO422" s="22">
        <v>0</v>
      </c>
      <c r="MP422" s="22">
        <v>0</v>
      </c>
      <c r="MQ422" s="22">
        <v>0</v>
      </c>
      <c r="MR422" s="22">
        <v>0</v>
      </c>
      <c r="MS422" s="22">
        <v>0</v>
      </c>
      <c r="MT422" s="22">
        <v>0</v>
      </c>
      <c r="MU422" s="22">
        <v>0</v>
      </c>
      <c r="MV422" s="22">
        <v>0</v>
      </c>
      <c r="MW422" s="22">
        <v>0</v>
      </c>
      <c r="MX422" s="22" t="s">
        <v>639</v>
      </c>
      <c r="MY422" s="22" t="s">
        <v>42</v>
      </c>
      <c r="MZ422" s="22">
        <v>0</v>
      </c>
      <c r="NA422" s="22">
        <v>0</v>
      </c>
      <c r="NB422" s="22">
        <v>0</v>
      </c>
      <c r="NC422" s="22">
        <v>0</v>
      </c>
      <c r="ND422" s="22">
        <v>0</v>
      </c>
      <c r="NE422" s="22">
        <v>0</v>
      </c>
      <c r="NF422" s="22">
        <v>0</v>
      </c>
      <c r="NG422" s="22">
        <v>0</v>
      </c>
      <c r="NH422" s="22">
        <v>0</v>
      </c>
      <c r="NI422" s="22">
        <v>0</v>
      </c>
      <c r="NJ422" s="22">
        <v>0</v>
      </c>
      <c r="NK422" s="22">
        <v>0</v>
      </c>
      <c r="NL422" s="22">
        <v>0</v>
      </c>
      <c r="NM422" s="22">
        <v>0</v>
      </c>
      <c r="NN422" s="22">
        <v>0</v>
      </c>
      <c r="NO422" s="22">
        <v>0</v>
      </c>
      <c r="NP422" s="22">
        <v>0</v>
      </c>
      <c r="NQ422" s="22">
        <v>0</v>
      </c>
      <c r="NR422" s="22">
        <v>0</v>
      </c>
      <c r="NS422" s="22">
        <v>0</v>
      </c>
      <c r="NT422" s="22" t="s">
        <v>639</v>
      </c>
      <c r="NU422" s="22" t="s">
        <v>42</v>
      </c>
      <c r="NV422" s="22">
        <v>0</v>
      </c>
      <c r="NW422" s="22">
        <v>0</v>
      </c>
      <c r="NX422" s="22">
        <v>0</v>
      </c>
      <c r="NY422" s="22">
        <v>0</v>
      </c>
      <c r="NZ422" s="22">
        <v>0</v>
      </c>
      <c r="OA422" s="22">
        <v>0</v>
      </c>
      <c r="OB422" s="22">
        <v>0</v>
      </c>
      <c r="OC422" s="22">
        <v>0</v>
      </c>
      <c r="OD422" s="22">
        <v>0</v>
      </c>
      <c r="OE422" s="22">
        <v>0</v>
      </c>
      <c r="OF422" s="22">
        <v>0</v>
      </c>
      <c r="OG422" s="22">
        <v>0</v>
      </c>
      <c r="OH422" s="22">
        <v>0</v>
      </c>
      <c r="OI422" s="22">
        <v>0</v>
      </c>
      <c r="OJ422" s="22" t="s">
        <v>639</v>
      </c>
      <c r="OK422" s="22" t="s">
        <v>42</v>
      </c>
      <c r="OL422" s="22">
        <v>0</v>
      </c>
      <c r="OM422" s="22">
        <v>0</v>
      </c>
      <c r="ON422" s="22">
        <v>0</v>
      </c>
      <c r="OO422" s="22">
        <v>0</v>
      </c>
      <c r="OP422" s="22">
        <v>0</v>
      </c>
      <c r="OQ422" s="22">
        <v>0</v>
      </c>
      <c r="OR422" s="22">
        <v>0</v>
      </c>
      <c r="OS422" s="22">
        <v>0</v>
      </c>
      <c r="OT422" s="22">
        <v>0</v>
      </c>
      <c r="OU422" s="22">
        <v>0</v>
      </c>
      <c r="OV422" s="22">
        <v>0</v>
      </c>
      <c r="OW422" s="22">
        <v>0</v>
      </c>
      <c r="OX422" s="22">
        <v>0</v>
      </c>
      <c r="OY422" s="22">
        <v>0</v>
      </c>
      <c r="OZ422" s="22">
        <v>0</v>
      </c>
      <c r="PA422" s="22">
        <v>0</v>
      </c>
      <c r="PB422" s="22">
        <v>0</v>
      </c>
      <c r="PC422" s="22">
        <v>0</v>
      </c>
    </row>
    <row r="423" spans="1:419">
      <c r="A423" s="22" t="s">
        <v>48</v>
      </c>
      <c r="B423" s="22" t="s">
        <v>42</v>
      </c>
      <c r="C423" s="22">
        <v>22.806228000000001</v>
      </c>
      <c r="D423" s="22">
        <v>25.672188999999999</v>
      </c>
      <c r="E423" s="22">
        <v>21.617918</v>
      </c>
      <c r="F423" s="22">
        <v>19.267925999999999</v>
      </c>
      <c r="G423" s="22">
        <v>33.503619</v>
      </c>
      <c r="H423" s="22">
        <v>30.426774000000002</v>
      </c>
      <c r="I423" s="22">
        <v>15.311000999999999</v>
      </c>
      <c r="J423" s="22">
        <v>18.3111</v>
      </c>
      <c r="K423" s="22">
        <v>31.416312000000001</v>
      </c>
      <c r="L423" s="22">
        <v>29.800101999999999</v>
      </c>
      <c r="M423" s="22">
        <v>33.43533</v>
      </c>
      <c r="N423" s="22">
        <v>28.076626000000001</v>
      </c>
      <c r="O423" s="22">
        <v>21.144518000000001</v>
      </c>
      <c r="P423" s="22">
        <v>47.486063999999999</v>
      </c>
      <c r="Q423" s="22">
        <v>41.79271</v>
      </c>
      <c r="R423" s="22">
        <v>16.406386000000001</v>
      </c>
      <c r="S423" s="22">
        <v>21.957730999999999</v>
      </c>
      <c r="T423" s="22">
        <v>45.400756999999999</v>
      </c>
      <c r="U423" s="22">
        <v>27.041166</v>
      </c>
      <c r="V423" s="22">
        <v>30.334063</v>
      </c>
      <c r="W423" s="22">
        <v>25.524640999999999</v>
      </c>
      <c r="X423" s="22">
        <v>20.110354999999998</v>
      </c>
      <c r="Y423" s="22">
        <v>42.181164000000003</v>
      </c>
      <c r="Z423" s="22">
        <v>37.410868999999998</v>
      </c>
      <c r="AA423" s="22">
        <v>15.746489</v>
      </c>
      <c r="AB423" s="22">
        <v>20.397798999999999</v>
      </c>
      <c r="AC423" s="22">
        <v>40.148175000000002</v>
      </c>
      <c r="AD423" s="22">
        <v>12.931941999999999</v>
      </c>
      <c r="AE423" s="22">
        <v>15.437175999999999</v>
      </c>
      <c r="AF423" s="22">
        <v>12.082140000000001</v>
      </c>
      <c r="AG423" s="22">
        <v>12.282802</v>
      </c>
      <c r="AH423" s="22">
        <v>19.423036</v>
      </c>
      <c r="AI423" s="22">
        <v>17.879774999999999</v>
      </c>
      <c r="AJ423" s="22">
        <v>8.9187636999999995</v>
      </c>
      <c r="AK423" s="22">
        <v>10.423531000000001</v>
      </c>
      <c r="AL423" s="22">
        <v>17.802903000000001</v>
      </c>
      <c r="AM423" s="22">
        <v>19.426888000000002</v>
      </c>
      <c r="AN423" s="22">
        <v>22.646726999999998</v>
      </c>
      <c r="AO423" s="22">
        <v>18.080777000000001</v>
      </c>
      <c r="AP423" s="22">
        <v>14.038924</v>
      </c>
      <c r="AQ423" s="22">
        <v>32.394891999999999</v>
      </c>
      <c r="AR423" s="22">
        <v>28.427508</v>
      </c>
      <c r="AS423" s="22">
        <v>9.9484311000000005</v>
      </c>
      <c r="AT423" s="22">
        <v>13.816857000000001</v>
      </c>
      <c r="AU423" s="22">
        <v>30.775110999999999</v>
      </c>
      <c r="AV423" s="22">
        <v>16.849553</v>
      </c>
      <c r="AW423" s="22">
        <v>19.749734</v>
      </c>
      <c r="AX423" s="22">
        <v>15.696130999999999</v>
      </c>
      <c r="AY423" s="22">
        <v>13.062106999999999</v>
      </c>
      <c r="AZ423" s="22">
        <v>27.450367</v>
      </c>
      <c r="BA423" s="22">
        <v>24.340547000000001</v>
      </c>
      <c r="BB423" s="22">
        <v>9.3216210000000004</v>
      </c>
      <c r="BC423" s="22">
        <v>12.353873</v>
      </c>
      <c r="BD423" s="22">
        <v>25.880482000000001</v>
      </c>
      <c r="BE423" s="22">
        <v>22.383112000000001</v>
      </c>
      <c r="BF423" s="22">
        <v>23.245076000000001</v>
      </c>
      <c r="BG423" s="22">
        <v>21.837188000000001</v>
      </c>
      <c r="BH423" s="22">
        <v>17.038302999999999</v>
      </c>
      <c r="BI423" s="22">
        <v>31.632953000000001</v>
      </c>
      <c r="BJ423" s="22">
        <v>28.713242999999999</v>
      </c>
      <c r="BK423" s="22">
        <v>15.852366</v>
      </c>
      <c r="BL423" s="22">
        <v>18.699248999999998</v>
      </c>
      <c r="BM423" s="22">
        <v>30.325877999999999</v>
      </c>
      <c r="BN423" s="22">
        <v>27.650739999999999</v>
      </c>
      <c r="BO423" s="22">
        <v>28.754514</v>
      </c>
      <c r="BP423" s="22">
        <v>26.754321999999998</v>
      </c>
      <c r="BQ423" s="22">
        <v>18.646163999999999</v>
      </c>
      <c r="BR423" s="22">
        <v>41.805866000000002</v>
      </c>
      <c r="BS423" s="22">
        <v>37.050826000000001</v>
      </c>
      <c r="BT423" s="22">
        <v>17.007441</v>
      </c>
      <c r="BU423" s="22">
        <v>21.643875999999999</v>
      </c>
      <c r="BV423" s="22">
        <v>40.194485999999998</v>
      </c>
      <c r="BW423" s="22">
        <v>25.42493</v>
      </c>
      <c r="BX423" s="22">
        <v>26.423432999999999</v>
      </c>
      <c r="BY423" s="22">
        <v>24.655942</v>
      </c>
      <c r="BZ423" s="22">
        <v>17.738219000000001</v>
      </c>
      <c r="CA423" s="22">
        <v>37.739083000000001</v>
      </c>
      <c r="CB423" s="22">
        <v>33.653497000000002</v>
      </c>
      <c r="CC423" s="22">
        <v>16.281306000000001</v>
      </c>
      <c r="CD423" s="22">
        <v>20.264986</v>
      </c>
      <c r="CE423" s="22">
        <v>36.257559000000001</v>
      </c>
      <c r="CF423" s="22">
        <v>12.624825</v>
      </c>
      <c r="CG423" s="22">
        <v>13.279426000000001</v>
      </c>
      <c r="CH423" s="22">
        <v>12.366987</v>
      </c>
      <c r="CI423" s="22">
        <v>10.281839</v>
      </c>
      <c r="CJ423" s="22">
        <v>17.814243999999999</v>
      </c>
      <c r="CK423" s="22">
        <v>16.404157999999999</v>
      </c>
      <c r="CL423" s="22">
        <v>9.4765923000000001</v>
      </c>
      <c r="CM423" s="22">
        <v>10.851507</v>
      </c>
      <c r="CN423" s="22">
        <v>16.910876999999999</v>
      </c>
      <c r="CO423" s="22">
        <v>17.474353000000001</v>
      </c>
      <c r="CP423" s="22">
        <v>18.351035</v>
      </c>
      <c r="CQ423" s="22">
        <v>16.892700999999999</v>
      </c>
      <c r="CR423" s="22">
        <v>11.749203</v>
      </c>
      <c r="CS423" s="22">
        <v>27.191288</v>
      </c>
      <c r="CT423" s="22">
        <v>24.085739</v>
      </c>
      <c r="CU423" s="22">
        <v>10.526946000000001</v>
      </c>
      <c r="CV423" s="22">
        <v>13.555033</v>
      </c>
      <c r="CW423" s="22">
        <v>26.008665000000001</v>
      </c>
      <c r="CX423" s="22">
        <v>15.449168999999999</v>
      </c>
      <c r="CY423" s="22">
        <v>16.230547999999999</v>
      </c>
      <c r="CZ423" s="22">
        <v>14.984215000000001</v>
      </c>
      <c r="DA423" s="22">
        <v>10.931715000000001</v>
      </c>
      <c r="DB423" s="22">
        <v>23.483816999999998</v>
      </c>
      <c r="DC423" s="22">
        <v>20.991209000000001</v>
      </c>
      <c r="DD423" s="22">
        <v>9.8748661000000002</v>
      </c>
      <c r="DE423" s="22">
        <v>12.305301</v>
      </c>
      <c r="DF423" s="22">
        <v>22.418472000000001</v>
      </c>
      <c r="DG423" s="22" t="s">
        <v>48</v>
      </c>
      <c r="DH423" s="22" t="s">
        <v>42</v>
      </c>
      <c r="DI423" s="22">
        <v>23.356697</v>
      </c>
      <c r="DJ423" s="22">
        <v>26.313927</v>
      </c>
      <c r="DK423" s="22">
        <v>22.105063000000001</v>
      </c>
      <c r="DL423" s="22">
        <v>19.376139999999999</v>
      </c>
      <c r="DM423" s="22">
        <v>34.780441000000003</v>
      </c>
      <c r="DN423" s="22">
        <v>31.451018000000001</v>
      </c>
      <c r="DO423" s="22">
        <v>15.280411000000001</v>
      </c>
      <c r="DP423" s="22">
        <v>18.526788</v>
      </c>
      <c r="DQ423" s="22">
        <v>32.599088999999999</v>
      </c>
      <c r="DR423" s="22">
        <v>30.905618</v>
      </c>
      <c r="DS423" s="22">
        <v>34.339666000000001</v>
      </c>
      <c r="DT423" s="22">
        <v>29.087782000000001</v>
      </c>
      <c r="DU423" s="22">
        <v>21.570150999999999</v>
      </c>
      <c r="DV423" s="22">
        <v>49.686785999999998</v>
      </c>
      <c r="DW423" s="22">
        <v>43.609771000000002</v>
      </c>
      <c r="DX423" s="22">
        <v>16.631115000000001</v>
      </c>
      <c r="DY423" s="22">
        <v>22.556552</v>
      </c>
      <c r="DZ423" s="22">
        <v>47.026108999999998</v>
      </c>
      <c r="EA423" s="22">
        <v>27.910105000000001</v>
      </c>
      <c r="EB423" s="22">
        <v>31.092241000000001</v>
      </c>
      <c r="EC423" s="22">
        <v>26.31306</v>
      </c>
      <c r="ED423" s="22">
        <v>20.390418</v>
      </c>
      <c r="EE423" s="22">
        <v>43.99004</v>
      </c>
      <c r="EF423" s="22">
        <v>38.889313999999999</v>
      </c>
      <c r="EG423" s="22">
        <v>15.85759</v>
      </c>
      <c r="EH423" s="22">
        <v>20.831088999999999</v>
      </c>
      <c r="EI423" s="22">
        <v>41.549045999999997</v>
      </c>
      <c r="EJ423" s="22">
        <v>12.931941999999999</v>
      </c>
      <c r="EK423" s="22">
        <v>15.437175999999999</v>
      </c>
      <c r="EL423" s="22">
        <v>12.082140000000001</v>
      </c>
      <c r="EM423" s="22">
        <v>12.282802</v>
      </c>
      <c r="EN423" s="22">
        <v>19.423036</v>
      </c>
      <c r="EO423" s="22">
        <v>17.879774999999999</v>
      </c>
      <c r="EP423" s="22">
        <v>8.9187636999999995</v>
      </c>
      <c r="EQ423" s="22">
        <v>10.423531000000001</v>
      </c>
      <c r="ER423" s="22">
        <v>17.802903000000001</v>
      </c>
      <c r="ES423" s="22">
        <v>19.716439999999999</v>
      </c>
      <c r="ET423" s="22">
        <v>22.646726999999998</v>
      </c>
      <c r="EU423" s="22">
        <v>18.358079</v>
      </c>
      <c r="EV423" s="22">
        <v>14.244228</v>
      </c>
      <c r="EW423" s="22">
        <v>32.824148000000001</v>
      </c>
      <c r="EX423" s="22">
        <v>28.80836</v>
      </c>
      <c r="EY423" s="22">
        <v>10.126514999999999</v>
      </c>
      <c r="EZ423" s="22">
        <v>14.042138</v>
      </c>
      <c r="FA423" s="22">
        <v>30.775110999999999</v>
      </c>
      <c r="FB423" s="22">
        <v>17.041515</v>
      </c>
      <c r="FC423" s="22">
        <v>19.749734</v>
      </c>
      <c r="FD423" s="22">
        <v>15.879972</v>
      </c>
      <c r="FE423" s="22">
        <v>13.198216</v>
      </c>
      <c r="FF423" s="22">
        <v>27.734947999999999</v>
      </c>
      <c r="FG423" s="22">
        <v>24.593038</v>
      </c>
      <c r="FH423" s="22">
        <v>9.4396840999999991</v>
      </c>
      <c r="FI423" s="22">
        <v>12.503225</v>
      </c>
      <c r="FJ423" s="22">
        <v>25.880482000000001</v>
      </c>
      <c r="FK423" s="22">
        <v>22.912663999999999</v>
      </c>
      <c r="FL423" s="22">
        <v>23.815275</v>
      </c>
      <c r="FM423" s="22">
        <v>22.319656999999999</v>
      </c>
      <c r="FN423" s="22">
        <v>17.082208000000001</v>
      </c>
      <c r="FO423" s="22">
        <v>32.848523</v>
      </c>
      <c r="FP423" s="22">
        <v>29.681241</v>
      </c>
      <c r="FQ423" s="22">
        <v>15.827360000000001</v>
      </c>
      <c r="FR423" s="22">
        <v>18.915641000000001</v>
      </c>
      <c r="FS423" s="22">
        <v>31.467659999999999</v>
      </c>
      <c r="FT423" s="22">
        <v>28.193797</v>
      </c>
      <c r="FU423" s="22">
        <v>29.338733000000001</v>
      </c>
      <c r="FV423" s="22">
        <v>27.245367000000002</v>
      </c>
      <c r="FW423" s="22">
        <v>18.649989000000001</v>
      </c>
      <c r="FX423" s="22">
        <v>43.094355</v>
      </c>
      <c r="FY423" s="22">
        <v>38.066293999999999</v>
      </c>
      <c r="FZ423" s="22">
        <v>16.938846000000002</v>
      </c>
      <c r="GA423" s="22">
        <v>21.841493</v>
      </c>
      <c r="GB423" s="22">
        <v>41.409021000000003</v>
      </c>
      <c r="GC423" s="22">
        <v>26.027916000000001</v>
      </c>
      <c r="GD423" s="22">
        <v>27.070361999999999</v>
      </c>
      <c r="GE423" s="22">
        <v>25.206458999999999</v>
      </c>
      <c r="GF423" s="22">
        <v>17.799022000000001</v>
      </c>
      <c r="GG423" s="22">
        <v>39.102063000000001</v>
      </c>
      <c r="GH423" s="22">
        <v>34.740758999999997</v>
      </c>
      <c r="GI423" s="22">
        <v>16.266656000000001</v>
      </c>
      <c r="GJ423" s="22">
        <v>20.519176999999999</v>
      </c>
      <c r="GK423" s="22">
        <v>37.542537000000003</v>
      </c>
      <c r="GL423" s="22">
        <v>12.624825</v>
      </c>
      <c r="GM423" s="22">
        <v>13.279426000000001</v>
      </c>
      <c r="GN423" s="22">
        <v>12.366987</v>
      </c>
      <c r="GO423" s="22">
        <v>10.281839</v>
      </c>
      <c r="GP423" s="22">
        <v>17.814243999999999</v>
      </c>
      <c r="GQ423" s="22">
        <v>16.404157999999999</v>
      </c>
      <c r="GR423" s="22">
        <v>9.4765923000000001</v>
      </c>
      <c r="GS423" s="22">
        <v>10.851507</v>
      </c>
      <c r="GT423" s="22">
        <v>16.910876999999999</v>
      </c>
      <c r="GU423" s="22">
        <v>17.474353000000001</v>
      </c>
      <c r="GV423" s="22">
        <v>18.351035</v>
      </c>
      <c r="GW423" s="22">
        <v>16.892700999999999</v>
      </c>
      <c r="GX423" s="22">
        <v>11.749203</v>
      </c>
      <c r="GY423" s="22">
        <v>27.191288</v>
      </c>
      <c r="GZ423" s="22">
        <v>24.085739</v>
      </c>
      <c r="HA423" s="22">
        <v>10.526946000000001</v>
      </c>
      <c r="HB423" s="22">
        <v>13.555033</v>
      </c>
      <c r="HC423" s="22">
        <v>26.008665000000001</v>
      </c>
      <c r="HD423" s="22">
        <v>15.449168999999999</v>
      </c>
      <c r="HE423" s="22">
        <v>16.230547999999999</v>
      </c>
      <c r="HF423" s="22">
        <v>14.984215000000001</v>
      </c>
      <c r="HG423" s="22">
        <v>10.931715000000001</v>
      </c>
      <c r="HH423" s="22">
        <v>23.483816999999998</v>
      </c>
      <c r="HI423" s="22">
        <v>20.991209000000001</v>
      </c>
      <c r="HJ423" s="22">
        <v>9.8748661000000002</v>
      </c>
      <c r="HK423" s="22">
        <v>12.305301</v>
      </c>
      <c r="HL423" s="22">
        <v>22.418472000000001</v>
      </c>
      <c r="HM423" s="22" t="s">
        <v>48</v>
      </c>
      <c r="HN423" s="22" t="s">
        <v>42</v>
      </c>
      <c r="HO423" s="22">
        <v>20.445532</v>
      </c>
      <c r="HP423" s="22">
        <v>23.141843999999999</v>
      </c>
      <c r="HQ423" s="22">
        <v>19.430471000000001</v>
      </c>
      <c r="HR423" s="22">
        <v>18.447707000000001</v>
      </c>
      <c r="HS423" s="22">
        <v>28.952065999999999</v>
      </c>
      <c r="HT423" s="22">
        <v>26.681697</v>
      </c>
      <c r="HU423" s="22">
        <v>14.776667</v>
      </c>
      <c r="HV423" s="22">
        <v>16.990406</v>
      </c>
      <c r="HW423" s="22">
        <v>27.099672000000002</v>
      </c>
      <c r="HX423" s="22">
        <v>28.762208000000001</v>
      </c>
      <c r="HY423" s="22">
        <v>31.969908</v>
      </c>
      <c r="HZ423" s="22">
        <v>27.125944</v>
      </c>
      <c r="IA423" s="22">
        <v>20.840782000000001</v>
      </c>
      <c r="IB423" s="22">
        <v>45.370761999999999</v>
      </c>
      <c r="IC423" s="22">
        <v>40.068952000000003</v>
      </c>
      <c r="ID423" s="22">
        <v>16.258292999999998</v>
      </c>
      <c r="IE423" s="22">
        <v>21.427859999999999</v>
      </c>
      <c r="IF423" s="22">
        <v>43.017780000000002</v>
      </c>
      <c r="IG423" s="22">
        <v>25.511126000000001</v>
      </c>
      <c r="IH423" s="22">
        <v>28.458107999999999</v>
      </c>
      <c r="II423" s="22">
        <v>24.113716</v>
      </c>
      <c r="IJ423" s="22">
        <v>19.602772000000002</v>
      </c>
      <c r="IK423" s="22">
        <v>39.167422000000002</v>
      </c>
      <c r="IL423" s="22">
        <v>34.938797999999998</v>
      </c>
      <c r="IM423" s="22">
        <v>15.445881</v>
      </c>
      <c r="IN423" s="22">
        <v>19.569030999999999</v>
      </c>
      <c r="IO423" s="22">
        <v>37.041490000000003</v>
      </c>
      <c r="IP423" s="22">
        <v>12.931941999999999</v>
      </c>
      <c r="IQ423" s="22">
        <v>15.437175999999999</v>
      </c>
      <c r="IR423" s="22">
        <v>12.082140000000001</v>
      </c>
      <c r="IS423" s="22">
        <v>12.282802</v>
      </c>
      <c r="IT423" s="22">
        <v>19.423036</v>
      </c>
      <c r="IU423" s="22">
        <v>17.879774999999999</v>
      </c>
      <c r="IV423" s="22">
        <v>8.9187636999999995</v>
      </c>
      <c r="IW423" s="22">
        <v>10.423531000000001</v>
      </c>
      <c r="IX423" s="22">
        <v>17.802903000000001</v>
      </c>
      <c r="IY423" s="22">
        <v>20.817295000000001</v>
      </c>
      <c r="IZ423" s="22">
        <v>23.802488</v>
      </c>
      <c r="JA423" s="22">
        <v>19.378163000000001</v>
      </c>
      <c r="JB423" s="22">
        <v>14.527042</v>
      </c>
      <c r="JC423" s="22">
        <v>35.007927000000002</v>
      </c>
      <c r="JD423" s="22">
        <v>30.581271999999998</v>
      </c>
      <c r="JE423" s="22">
        <v>10.304404</v>
      </c>
      <c r="JF423" s="22">
        <v>14.620646000000001</v>
      </c>
      <c r="JG423" s="22">
        <v>32.915501999999996</v>
      </c>
      <c r="JH423" s="22">
        <v>17.770140000000001</v>
      </c>
      <c r="JI423" s="22">
        <v>20.514792</v>
      </c>
      <c r="JJ423" s="22">
        <v>16.555154000000002</v>
      </c>
      <c r="JK423" s="22">
        <v>13.386016</v>
      </c>
      <c r="JL423" s="22">
        <v>29.179822999999999</v>
      </c>
      <c r="JM423" s="22">
        <v>25.766214000000002</v>
      </c>
      <c r="JN423" s="22">
        <v>9.5579371999999996</v>
      </c>
      <c r="JO423" s="22">
        <v>12.886400999999999</v>
      </c>
      <c r="JP423" s="22">
        <v>27.298431000000001</v>
      </c>
      <c r="JQ423" s="22">
        <v>20.087510999999999</v>
      </c>
      <c r="JR423" s="22">
        <v>20.844733000000002</v>
      </c>
      <c r="JS423" s="22">
        <v>19.69304</v>
      </c>
      <c r="JT423" s="22">
        <v>16.323948999999999</v>
      </c>
      <c r="JU423" s="22">
        <v>27.216877</v>
      </c>
      <c r="JV423" s="22">
        <v>25.090267999999998</v>
      </c>
      <c r="JW423" s="22">
        <v>15.333917</v>
      </c>
      <c r="JX423" s="22">
        <v>17.407482000000002</v>
      </c>
      <c r="JY423" s="22">
        <v>26.117101999999999</v>
      </c>
      <c r="JZ423" s="22">
        <v>26.137917000000002</v>
      </c>
      <c r="KA423" s="22">
        <v>27.171721000000002</v>
      </c>
      <c r="KB423" s="22">
        <v>25.3277</v>
      </c>
      <c r="KC423" s="22">
        <v>18.025732000000001</v>
      </c>
      <c r="KD423" s="22">
        <v>39.051819000000002</v>
      </c>
      <c r="KE423" s="22">
        <v>34.749479999999998</v>
      </c>
      <c r="KF423" s="22">
        <v>16.508766000000001</v>
      </c>
      <c r="KG423" s="22">
        <v>20.703790999999999</v>
      </c>
      <c r="KH423" s="22">
        <v>37.601055000000002</v>
      </c>
      <c r="KI423" s="22">
        <v>23.773326000000001</v>
      </c>
      <c r="KJ423" s="22">
        <v>24.696369000000001</v>
      </c>
      <c r="KK423" s="22">
        <v>23.107645000000002</v>
      </c>
      <c r="KL423" s="22">
        <v>17.162251000000001</v>
      </c>
      <c r="KM423" s="22">
        <v>34.627777999999999</v>
      </c>
      <c r="KN423" s="22">
        <v>31.083674999999999</v>
      </c>
      <c r="KO423" s="22">
        <v>15.842942000000001</v>
      </c>
      <c r="KP423" s="22">
        <v>19.298645</v>
      </c>
      <c r="KQ423" s="22">
        <v>33.319406000000001</v>
      </c>
      <c r="KR423" s="22">
        <v>12.624825</v>
      </c>
      <c r="KS423" s="22">
        <v>13.279426000000001</v>
      </c>
      <c r="KT423" s="22">
        <v>12.366987</v>
      </c>
      <c r="KU423" s="22">
        <v>10.281839</v>
      </c>
      <c r="KV423" s="22">
        <v>17.814243999999999</v>
      </c>
      <c r="KW423" s="22">
        <v>16.404157999999999</v>
      </c>
      <c r="KX423" s="22">
        <v>9.4765923000000001</v>
      </c>
      <c r="KY423" s="22">
        <v>10.851507</v>
      </c>
      <c r="KZ423" s="22">
        <v>16.910876999999999</v>
      </c>
      <c r="LA423" s="22">
        <v>18.510656999999998</v>
      </c>
      <c r="LB423" s="22">
        <v>19.434350999999999</v>
      </c>
      <c r="LC423" s="22">
        <v>17.851825000000002</v>
      </c>
      <c r="LD423" s="22">
        <v>11.97504</v>
      </c>
      <c r="LE423" s="22">
        <v>29.28708</v>
      </c>
      <c r="LF423" s="22">
        <v>25.778168000000001</v>
      </c>
      <c r="LG423" s="22">
        <v>10.659254000000001</v>
      </c>
      <c r="LH423" s="22">
        <v>14.080645000000001</v>
      </c>
      <c r="LI423" s="22">
        <v>28.041881</v>
      </c>
      <c r="LJ423" s="22">
        <v>16.15192</v>
      </c>
      <c r="LK423" s="22">
        <v>16.965202999999999</v>
      </c>
      <c r="LL423" s="22">
        <v>15.634551</v>
      </c>
      <c r="LM423" s="22">
        <v>11.084042</v>
      </c>
      <c r="LN423" s="22">
        <v>24.906015</v>
      </c>
      <c r="LO423" s="22">
        <v>22.139475999999998</v>
      </c>
      <c r="LP423" s="22">
        <v>9.9636980000000008</v>
      </c>
      <c r="LQ423" s="22">
        <v>12.661232</v>
      </c>
      <c r="LR423" s="22">
        <v>23.803032999999999</v>
      </c>
      <c r="LS423" s="22" t="s">
        <v>48</v>
      </c>
      <c r="LT423" s="22" t="s">
        <v>42</v>
      </c>
      <c r="LU423" s="22">
        <v>51.946119000000003</v>
      </c>
      <c r="LV423" s="22">
        <v>37.502415999999997</v>
      </c>
      <c r="LW423" s="22">
        <v>38.263979999999997</v>
      </c>
      <c r="LX423" s="22">
        <v>36.351073</v>
      </c>
      <c r="LY423" s="22">
        <v>25.646135000000001</v>
      </c>
      <c r="LZ423" s="22">
        <v>53.278405999999997</v>
      </c>
      <c r="MA423" s="22">
        <v>47.343201000000001</v>
      </c>
      <c r="MB423" s="22">
        <v>24.185089000000001</v>
      </c>
      <c r="MC423" s="22">
        <v>29.972252000000001</v>
      </c>
      <c r="MD423" s="22" t="s">
        <v>48</v>
      </c>
      <c r="ME423" s="22" t="s">
        <v>42</v>
      </c>
      <c r="MF423" s="22">
        <v>77.774061000000003</v>
      </c>
      <c r="MG423" s="22">
        <v>80.001615000000001</v>
      </c>
      <c r="MH423" s="22">
        <v>75.182248000000001</v>
      </c>
      <c r="MI423" s="22">
        <v>51.032941999999998</v>
      </c>
      <c r="MJ423" s="22">
        <v>115.50467</v>
      </c>
      <c r="MK423" s="22">
        <v>101.8776</v>
      </c>
      <c r="ML423" s="22">
        <v>47.249478000000003</v>
      </c>
      <c r="MM423" s="22">
        <v>60.536648</v>
      </c>
      <c r="MN423" s="22">
        <v>111.29642</v>
      </c>
      <c r="MO423" s="22">
        <v>88.210151999999994</v>
      </c>
      <c r="MP423" s="22">
        <v>90.438140000000004</v>
      </c>
      <c r="MQ423" s="22">
        <v>85.617881999999994</v>
      </c>
      <c r="MR423" s="22">
        <v>61.464345999999999</v>
      </c>
      <c r="MS423" s="22">
        <v>125.94755000000001</v>
      </c>
      <c r="MT423" s="22">
        <v>112.31807000000001</v>
      </c>
      <c r="MU423" s="22">
        <v>57.680174000000001</v>
      </c>
      <c r="MV423" s="22">
        <v>70.969691999999995</v>
      </c>
      <c r="MW423" s="22">
        <v>121.74176</v>
      </c>
      <c r="MX423" s="22" t="s">
        <v>48</v>
      </c>
      <c r="MY423" s="22" t="s">
        <v>42</v>
      </c>
      <c r="MZ423" s="22">
        <v>0.37374572</v>
      </c>
      <c r="NA423" s="22">
        <v>0.40323297000000002</v>
      </c>
      <c r="NB423" s="22">
        <v>0.37531346999999998</v>
      </c>
      <c r="NC423" s="22">
        <v>0.37137628</v>
      </c>
      <c r="ND423" s="22">
        <v>0.34919222</v>
      </c>
      <c r="NE423" s="22">
        <v>0.40638685000000002</v>
      </c>
      <c r="NF423" s="22">
        <v>0.39409938</v>
      </c>
      <c r="NG423" s="22">
        <v>0.34618940999999998</v>
      </c>
      <c r="NH423" s="22">
        <v>0.3581704</v>
      </c>
      <c r="NI423" s="22">
        <v>0.26829419999999998</v>
      </c>
      <c r="NJ423" s="22">
        <v>0.29773425999999997</v>
      </c>
      <c r="NK423" s="22">
        <v>0.26985944000000001</v>
      </c>
      <c r="NL423" s="22">
        <v>0.26592854999999999</v>
      </c>
      <c r="NM423" s="22">
        <v>0.24377999</v>
      </c>
      <c r="NN423" s="22">
        <v>0.30088310000000001</v>
      </c>
      <c r="NO423" s="22">
        <v>0.28861529000000002</v>
      </c>
      <c r="NP423" s="22">
        <v>0.24078198000000001</v>
      </c>
      <c r="NQ423" s="22">
        <v>0.25274380000000002</v>
      </c>
      <c r="NR423" s="22">
        <v>0.37919764</v>
      </c>
      <c r="NS423" s="22">
        <v>0.27375138999999998</v>
      </c>
      <c r="NT423" s="22" t="s">
        <v>48</v>
      </c>
      <c r="NU423" s="22" t="s">
        <v>42</v>
      </c>
      <c r="NV423" s="22">
        <v>6.2957871999999998E-3</v>
      </c>
      <c r="NW423" s="22">
        <v>3.9108010999999998E-3</v>
      </c>
      <c r="NX423" s="22">
        <v>3.0809816999999998E-3</v>
      </c>
      <c r="NY423" s="22">
        <v>3.3610429000000002E-3</v>
      </c>
      <c r="NZ423" s="22">
        <v>2.1748034E-3</v>
      </c>
      <c r="OA423" s="22">
        <v>3.0809816999999998E-3</v>
      </c>
      <c r="OB423" s="22">
        <v>3.3610429000000002E-3</v>
      </c>
      <c r="OC423" s="22">
        <v>2.1748034E-3</v>
      </c>
      <c r="OD423" s="22">
        <v>6.6208203999999996E-3</v>
      </c>
      <c r="OE423" s="22">
        <v>6.6208203999999996E-3</v>
      </c>
      <c r="OF423" s="22">
        <v>3.7556668000000001E-2</v>
      </c>
      <c r="OG423" s="22">
        <v>1.0655413000000001E-2</v>
      </c>
      <c r="OH423" s="22">
        <v>6.2633691000000005E-2</v>
      </c>
      <c r="OI423" s="22">
        <v>1.0958580000000001E-2</v>
      </c>
      <c r="OJ423" s="22" t="s">
        <v>48</v>
      </c>
      <c r="OK423" s="22" t="s">
        <v>42</v>
      </c>
      <c r="OL423" s="22">
        <v>2.9694921000000001</v>
      </c>
      <c r="OM423" s="22">
        <v>4.4449122000000001</v>
      </c>
      <c r="ON423" s="22">
        <v>2.6188207999999999</v>
      </c>
      <c r="OO423" s="22">
        <v>4.5248203</v>
      </c>
      <c r="OP423" s="22">
        <v>4.5248203</v>
      </c>
      <c r="OQ423" s="22">
        <v>4.5248203</v>
      </c>
      <c r="OR423" s="22">
        <v>2.6188207999999999</v>
      </c>
      <c r="OS423" s="22">
        <v>2.6188207999999999</v>
      </c>
      <c r="OT423" s="22">
        <v>2.9694921000000001</v>
      </c>
      <c r="OU423" s="22">
        <v>3.3010456000000001</v>
      </c>
      <c r="OV423" s="22">
        <v>3.6193985999999998</v>
      </c>
      <c r="OW423" s="22">
        <v>3.3088188999999999</v>
      </c>
      <c r="OX423" s="22">
        <v>3.6193985999999998</v>
      </c>
      <c r="OY423" s="22">
        <v>4.2657664000000004</v>
      </c>
      <c r="OZ423" s="22">
        <v>4.2657664000000004</v>
      </c>
      <c r="PA423" s="22">
        <v>3.3088188999999999</v>
      </c>
      <c r="PB423" s="22">
        <v>3.3088188999999999</v>
      </c>
      <c r="PC423" s="22">
        <v>3.3010456000000001</v>
      </c>
    </row>
    <row r="424" spans="1:419">
      <c r="A424" s="22" t="s">
        <v>49</v>
      </c>
      <c r="B424" s="22" t="s">
        <v>42</v>
      </c>
      <c r="C424" s="22">
        <v>18918.235000000001</v>
      </c>
      <c r="D424" s="22">
        <v>21146.9</v>
      </c>
      <c r="E424" s="22">
        <v>17282.368999999999</v>
      </c>
      <c r="F424" s="22">
        <v>20104.392</v>
      </c>
      <c r="G424" s="22">
        <v>21405.835999999999</v>
      </c>
      <c r="H424" s="22">
        <v>22695.843000000001</v>
      </c>
      <c r="I424" s="22">
        <v>15420.894</v>
      </c>
      <c r="J424" s="22">
        <v>15913.583000000001</v>
      </c>
      <c r="K424" s="22">
        <v>19791.437000000002</v>
      </c>
      <c r="L424" s="22">
        <v>51812.326999999997</v>
      </c>
      <c r="M424" s="22">
        <v>54619.135999999999</v>
      </c>
      <c r="N424" s="22">
        <v>50361.213000000003</v>
      </c>
      <c r="O424" s="22">
        <v>52558.027000000002</v>
      </c>
      <c r="P424" s="22">
        <v>54966.203000000001</v>
      </c>
      <c r="Q424" s="22">
        <v>57353.214999999997</v>
      </c>
      <c r="R424" s="22">
        <v>46916.762000000002</v>
      </c>
      <c r="S424" s="22">
        <v>47828.428999999996</v>
      </c>
      <c r="T424" s="22">
        <v>52644.57</v>
      </c>
      <c r="U424" s="22">
        <v>40334.692000000003</v>
      </c>
      <c r="V424" s="22">
        <v>42879.752</v>
      </c>
      <c r="W424" s="22">
        <v>38878.582999999999</v>
      </c>
      <c r="X424" s="22">
        <v>41180.436000000002</v>
      </c>
      <c r="Y424" s="22">
        <v>43198.175999999999</v>
      </c>
      <c r="Z424" s="22">
        <v>45198.184000000001</v>
      </c>
      <c r="AA424" s="22">
        <v>35992.578000000001</v>
      </c>
      <c r="AB424" s="22">
        <v>36756.436999999998</v>
      </c>
      <c r="AC424" s="22">
        <v>41138.591</v>
      </c>
      <c r="AD424" s="22">
        <v>15042.136</v>
      </c>
      <c r="AE424" s="22">
        <v>17046.329000000002</v>
      </c>
      <c r="AF424" s="22">
        <v>13380.329</v>
      </c>
      <c r="AG424" s="22">
        <v>16410.731</v>
      </c>
      <c r="AH424" s="22">
        <v>17063.5</v>
      </c>
      <c r="AI424" s="22">
        <v>17710.531999999999</v>
      </c>
      <c r="AJ424" s="22">
        <v>12446.664000000001</v>
      </c>
      <c r="AK424" s="22">
        <v>12693.784</v>
      </c>
      <c r="AL424" s="22">
        <v>16227.351000000001</v>
      </c>
      <c r="AM424" s="22">
        <v>45516</v>
      </c>
      <c r="AN424" s="22">
        <v>48057.366999999998</v>
      </c>
      <c r="AO424" s="22">
        <v>44023.72</v>
      </c>
      <c r="AP424" s="22">
        <v>46478.031000000003</v>
      </c>
      <c r="AQ424" s="22">
        <v>48156.156000000003</v>
      </c>
      <c r="AR424" s="22">
        <v>49819.533000000003</v>
      </c>
      <c r="AS424" s="22">
        <v>41623.472999999998</v>
      </c>
      <c r="AT424" s="22">
        <v>42258.762999999999</v>
      </c>
      <c r="AU424" s="22">
        <v>46664.387000000002</v>
      </c>
      <c r="AV424" s="22">
        <v>34853.845999999998</v>
      </c>
      <c r="AW424" s="22">
        <v>37150.724999999999</v>
      </c>
      <c r="AX424" s="22">
        <v>33358.324999999997</v>
      </c>
      <c r="AY424" s="22">
        <v>35907.534</v>
      </c>
      <c r="AZ424" s="22">
        <v>37222.925999999999</v>
      </c>
      <c r="BA424" s="22">
        <v>38526.758000000002</v>
      </c>
      <c r="BB424" s="22">
        <v>31476.9</v>
      </c>
      <c r="BC424" s="22">
        <v>31974.87</v>
      </c>
      <c r="BD424" s="22">
        <v>35974.949999999997</v>
      </c>
      <c r="BE424" s="22">
        <v>20516.974999999999</v>
      </c>
      <c r="BF424" s="22">
        <v>19304.787</v>
      </c>
      <c r="BG424" s="22">
        <v>16490.885999999999</v>
      </c>
      <c r="BH424" s="22">
        <v>18568.059000000001</v>
      </c>
      <c r="BI424" s="22">
        <v>20863.736000000001</v>
      </c>
      <c r="BJ424" s="22">
        <v>22087.862000000001</v>
      </c>
      <c r="BK424" s="22">
        <v>14724.476000000001</v>
      </c>
      <c r="BL424" s="22">
        <v>15192.004000000001</v>
      </c>
      <c r="BM424" s="22">
        <v>21102.092000000001</v>
      </c>
      <c r="BN424" s="22">
        <v>44080.226000000002</v>
      </c>
      <c r="BO424" s="22">
        <v>42858.235999999997</v>
      </c>
      <c r="BP424" s="22">
        <v>39968.315000000002</v>
      </c>
      <c r="BQ424" s="22">
        <v>41658.400999999998</v>
      </c>
      <c r="BR424" s="22">
        <v>44802.175000000003</v>
      </c>
      <c r="BS424" s="22">
        <v>46795.786999999997</v>
      </c>
      <c r="BT424" s="22">
        <v>37091.54</v>
      </c>
      <c r="BU424" s="22">
        <v>37852.955999999998</v>
      </c>
      <c r="BV424" s="22">
        <v>44427.273000000001</v>
      </c>
      <c r="BW424" s="22">
        <v>35587.659</v>
      </c>
      <c r="BX424" s="22">
        <v>34412.038</v>
      </c>
      <c r="BY424" s="22">
        <v>31646.154999999999</v>
      </c>
      <c r="BZ424" s="22">
        <v>33381.125999999997</v>
      </c>
      <c r="CA424" s="22">
        <v>36181.699000000001</v>
      </c>
      <c r="CB424" s="22">
        <v>37894.633999999998</v>
      </c>
      <c r="CC424" s="22">
        <v>29174.396000000001</v>
      </c>
      <c r="CD424" s="22">
        <v>29828.614000000001</v>
      </c>
      <c r="CE424" s="22">
        <v>35976.661999999997</v>
      </c>
      <c r="CF424" s="22">
        <v>16593.555</v>
      </c>
      <c r="CG424" s="22">
        <v>15410.65</v>
      </c>
      <c r="CH424" s="22">
        <v>12707.038</v>
      </c>
      <c r="CI424" s="22">
        <v>15054.844999999999</v>
      </c>
      <c r="CJ424" s="22">
        <v>16636.146000000001</v>
      </c>
      <c r="CK424" s="22">
        <v>17227.343000000001</v>
      </c>
      <c r="CL424" s="22">
        <v>11853.942999999999</v>
      </c>
      <c r="CM424" s="22">
        <v>12079.737999999999</v>
      </c>
      <c r="CN424" s="22">
        <v>17513.655999999999</v>
      </c>
      <c r="CO424" s="22">
        <v>38367.728999999999</v>
      </c>
      <c r="CP424" s="22">
        <v>37179.035000000003</v>
      </c>
      <c r="CQ424" s="22">
        <v>34412.544000000002</v>
      </c>
      <c r="CR424" s="22">
        <v>36395.415000000001</v>
      </c>
      <c r="CS424" s="22">
        <v>38757.599000000002</v>
      </c>
      <c r="CT424" s="22">
        <v>40059.64</v>
      </c>
      <c r="CU424" s="22">
        <v>32533.703000000001</v>
      </c>
      <c r="CV424" s="22">
        <v>33030.989000000001</v>
      </c>
      <c r="CW424" s="22">
        <v>39064.839999999997</v>
      </c>
      <c r="CX424" s="22">
        <v>30586.761999999999</v>
      </c>
      <c r="CY424" s="22">
        <v>29437.81</v>
      </c>
      <c r="CZ424" s="22">
        <v>26778.782999999999</v>
      </c>
      <c r="DA424" s="22">
        <v>28808.852999999999</v>
      </c>
      <c r="DB424" s="22">
        <v>30858.953000000001</v>
      </c>
      <c r="DC424" s="22">
        <v>31904.010999999999</v>
      </c>
      <c r="DD424" s="22">
        <v>25270.768</v>
      </c>
      <c r="DE424" s="22">
        <v>25669.904999999999</v>
      </c>
      <c r="DF424" s="22">
        <v>31324.771000000001</v>
      </c>
      <c r="DG424" s="22" t="s">
        <v>49</v>
      </c>
      <c r="DH424" s="22" t="s">
        <v>42</v>
      </c>
      <c r="DI424" s="22">
        <v>19340.255000000001</v>
      </c>
      <c r="DJ424" s="22">
        <v>21632.335999999999</v>
      </c>
      <c r="DK424" s="22">
        <v>17683.560000000001</v>
      </c>
      <c r="DL424" s="22">
        <v>20519.449000000001</v>
      </c>
      <c r="DM424" s="22">
        <v>21927.728999999999</v>
      </c>
      <c r="DN424" s="22">
        <v>23323.632000000001</v>
      </c>
      <c r="DO424" s="22">
        <v>15669.276</v>
      </c>
      <c r="DP424" s="22">
        <v>16202.41</v>
      </c>
      <c r="DQ424" s="22">
        <v>20184.365000000002</v>
      </c>
      <c r="DR424" s="22">
        <v>53532.466999999997</v>
      </c>
      <c r="DS424" s="22">
        <v>56086.042000000001</v>
      </c>
      <c r="DT424" s="22">
        <v>52055.773000000001</v>
      </c>
      <c r="DU424" s="22">
        <v>54262.017999999996</v>
      </c>
      <c r="DV424" s="22">
        <v>56832.474000000002</v>
      </c>
      <c r="DW424" s="22">
        <v>59380.341</v>
      </c>
      <c r="DX424" s="22">
        <v>48379.21</v>
      </c>
      <c r="DY424" s="22">
        <v>49352.311999999998</v>
      </c>
      <c r="DZ424" s="22">
        <v>53999.290999999997</v>
      </c>
      <c r="EA424" s="22">
        <v>41515.821000000004</v>
      </c>
      <c r="EB424" s="22">
        <v>43908.006999999998</v>
      </c>
      <c r="EC424" s="22">
        <v>40040.161999999997</v>
      </c>
      <c r="ED424" s="22">
        <v>42345.375</v>
      </c>
      <c r="EE424" s="22">
        <v>44502.879999999997</v>
      </c>
      <c r="EF424" s="22">
        <v>46641.425000000003</v>
      </c>
      <c r="EG424" s="22">
        <v>36954.248</v>
      </c>
      <c r="EH424" s="22">
        <v>37771.019</v>
      </c>
      <c r="EI424" s="22">
        <v>42064.703999999998</v>
      </c>
      <c r="EJ424" s="22">
        <v>15042.136</v>
      </c>
      <c r="EK424" s="22">
        <v>17046.329000000002</v>
      </c>
      <c r="EL424" s="22">
        <v>13380.329</v>
      </c>
      <c r="EM424" s="22">
        <v>16410.731</v>
      </c>
      <c r="EN424" s="22">
        <v>17063.5</v>
      </c>
      <c r="EO424" s="22">
        <v>17710.531999999999</v>
      </c>
      <c r="EP424" s="22">
        <v>12446.664000000001</v>
      </c>
      <c r="EQ424" s="22">
        <v>12693.784</v>
      </c>
      <c r="ER424" s="22">
        <v>16227.351000000001</v>
      </c>
      <c r="ES424" s="22">
        <v>45821.205999999998</v>
      </c>
      <c r="ET424" s="22">
        <v>48057.366999999998</v>
      </c>
      <c r="EU424" s="22">
        <v>44324.555999999997</v>
      </c>
      <c r="EV424" s="22">
        <v>46782.25</v>
      </c>
      <c r="EW424" s="22">
        <v>48480.847999999998</v>
      </c>
      <c r="EX424" s="22">
        <v>50164.519</v>
      </c>
      <c r="EY424" s="22">
        <v>41895.023999999998</v>
      </c>
      <c r="EZ424" s="22">
        <v>42538.065000000002</v>
      </c>
      <c r="FA424" s="22">
        <v>46664.387000000002</v>
      </c>
      <c r="FB424" s="22">
        <v>35056.186000000002</v>
      </c>
      <c r="FC424" s="22">
        <v>37150.724999999999</v>
      </c>
      <c r="FD424" s="22">
        <v>33557.767999999996</v>
      </c>
      <c r="FE424" s="22">
        <v>36109.22</v>
      </c>
      <c r="FF424" s="22">
        <v>37438.184999999998</v>
      </c>
      <c r="FG424" s="22">
        <v>38755.470999999998</v>
      </c>
      <c r="FH424" s="22">
        <v>31656.928</v>
      </c>
      <c r="FI424" s="22">
        <v>32160.037</v>
      </c>
      <c r="FJ424" s="22">
        <v>35974.949999999997</v>
      </c>
      <c r="FK424" s="22">
        <v>20964.29</v>
      </c>
      <c r="FL424" s="22">
        <v>19730.649000000001</v>
      </c>
      <c r="FM424" s="22">
        <v>16861.190999999999</v>
      </c>
      <c r="FN424" s="22">
        <v>18931.452000000001</v>
      </c>
      <c r="FO424" s="22">
        <v>21357.454000000002</v>
      </c>
      <c r="FP424" s="22">
        <v>22685.378000000001</v>
      </c>
      <c r="FQ424" s="22">
        <v>14945.001</v>
      </c>
      <c r="FR424" s="22">
        <v>15452.172</v>
      </c>
      <c r="FS424" s="22">
        <v>21512.236000000001</v>
      </c>
      <c r="FT424" s="22">
        <v>44860.824000000001</v>
      </c>
      <c r="FU424" s="22">
        <v>43624.364000000001</v>
      </c>
      <c r="FV424" s="22">
        <v>40693.849000000002</v>
      </c>
      <c r="FW424" s="22">
        <v>42355.637999999999</v>
      </c>
      <c r="FX424" s="22">
        <v>45635.866000000002</v>
      </c>
      <c r="FY424" s="22">
        <v>47743.946000000004</v>
      </c>
      <c r="FZ424" s="22">
        <v>37651.898000000001</v>
      </c>
      <c r="GA424" s="22">
        <v>38457.031999999999</v>
      </c>
      <c r="GB424" s="22">
        <v>45160.720999999998</v>
      </c>
      <c r="GC424" s="22">
        <v>36398.796999999999</v>
      </c>
      <c r="GD424" s="22">
        <v>35202.607000000004</v>
      </c>
      <c r="GE424" s="22">
        <v>32382.325000000001</v>
      </c>
      <c r="GF424" s="22">
        <v>34102.123</v>
      </c>
      <c r="GG424" s="22">
        <v>37045.21</v>
      </c>
      <c r="GH424" s="22">
        <v>38873.743000000002</v>
      </c>
      <c r="GI424" s="22">
        <v>29743.758000000002</v>
      </c>
      <c r="GJ424" s="22">
        <v>30442.126</v>
      </c>
      <c r="GK424" s="22">
        <v>36745.896000000001</v>
      </c>
      <c r="GL424" s="22">
        <v>16593.555</v>
      </c>
      <c r="GM424" s="22">
        <v>15410.65</v>
      </c>
      <c r="GN424" s="22">
        <v>12707.038</v>
      </c>
      <c r="GO424" s="22">
        <v>15054.844999999999</v>
      </c>
      <c r="GP424" s="22">
        <v>16636.146000000001</v>
      </c>
      <c r="GQ424" s="22">
        <v>17227.343000000001</v>
      </c>
      <c r="GR424" s="22">
        <v>11853.942999999999</v>
      </c>
      <c r="GS424" s="22">
        <v>12079.737999999999</v>
      </c>
      <c r="GT424" s="22">
        <v>17513.655999999999</v>
      </c>
      <c r="GU424" s="22">
        <v>38367.728999999999</v>
      </c>
      <c r="GV424" s="22">
        <v>37179.035000000003</v>
      </c>
      <c r="GW424" s="22">
        <v>34412.544000000002</v>
      </c>
      <c r="GX424" s="22">
        <v>36395.415000000001</v>
      </c>
      <c r="GY424" s="22">
        <v>38757.599000000002</v>
      </c>
      <c r="GZ424" s="22">
        <v>40059.64</v>
      </c>
      <c r="HA424" s="22">
        <v>32533.703000000001</v>
      </c>
      <c r="HB424" s="22">
        <v>33030.989000000001</v>
      </c>
      <c r="HC424" s="22">
        <v>39064.839999999997</v>
      </c>
      <c r="HD424" s="22">
        <v>30586.761999999999</v>
      </c>
      <c r="HE424" s="22">
        <v>29437.81</v>
      </c>
      <c r="HF424" s="22">
        <v>26778.782999999999</v>
      </c>
      <c r="HG424" s="22">
        <v>28808.852999999999</v>
      </c>
      <c r="HH424" s="22">
        <v>30858.953000000001</v>
      </c>
      <c r="HI424" s="22">
        <v>31904.010999999999</v>
      </c>
      <c r="HJ424" s="22">
        <v>25270.768</v>
      </c>
      <c r="HK424" s="22">
        <v>25669.904999999999</v>
      </c>
      <c r="HL424" s="22">
        <v>31324.771000000001</v>
      </c>
      <c r="HM424" s="22" t="s">
        <v>49</v>
      </c>
      <c r="HN424" s="22" t="s">
        <v>42</v>
      </c>
      <c r="HO424" s="22">
        <v>17940.345000000001</v>
      </c>
      <c r="HP424" s="22">
        <v>20067.608</v>
      </c>
      <c r="HQ424" s="22">
        <v>16275.040999999999</v>
      </c>
      <c r="HR424" s="22">
        <v>19236.969000000001</v>
      </c>
      <c r="HS424" s="22">
        <v>20197.29</v>
      </c>
      <c r="HT424" s="22">
        <v>21149.170999999998</v>
      </c>
      <c r="HU424" s="22">
        <v>14901.478999999999</v>
      </c>
      <c r="HV424" s="22">
        <v>15265.029</v>
      </c>
      <c r="HW424" s="22">
        <v>18991.657999999999</v>
      </c>
      <c r="HX424" s="22">
        <v>58021.839</v>
      </c>
      <c r="HY424" s="22">
        <v>60425.415999999997</v>
      </c>
      <c r="HZ424" s="22">
        <v>56566.705999999998</v>
      </c>
      <c r="IA424" s="22">
        <v>58811.722999999998</v>
      </c>
      <c r="IB424" s="22">
        <v>61054.283000000003</v>
      </c>
      <c r="IC424" s="22">
        <v>63277.135000000002</v>
      </c>
      <c r="ID424" s="22">
        <v>53359.137999999999</v>
      </c>
      <c r="IE424" s="22">
        <v>54208.108</v>
      </c>
      <c r="IF424" s="22">
        <v>58669.542999999998</v>
      </c>
      <c r="IG424" s="22">
        <v>44127.182000000001</v>
      </c>
      <c r="IH424" s="22">
        <v>46366.796999999999</v>
      </c>
      <c r="II424" s="22">
        <v>42660.423999999999</v>
      </c>
      <c r="IJ424" s="22">
        <v>45038.73</v>
      </c>
      <c r="IK424" s="22">
        <v>46827.353999999999</v>
      </c>
      <c r="IL424" s="22">
        <v>48600.258999999998</v>
      </c>
      <c r="IM424" s="22">
        <v>40102.127999999997</v>
      </c>
      <c r="IN424" s="22">
        <v>40779.25</v>
      </c>
      <c r="IO424" s="22">
        <v>44869.686000000002</v>
      </c>
      <c r="IP424" s="22">
        <v>15042.136</v>
      </c>
      <c r="IQ424" s="22">
        <v>17046.329000000002</v>
      </c>
      <c r="IR424" s="22">
        <v>13380.329</v>
      </c>
      <c r="IS424" s="22">
        <v>16410.731</v>
      </c>
      <c r="IT424" s="22">
        <v>17063.5</v>
      </c>
      <c r="IU424" s="22">
        <v>17710.531999999999</v>
      </c>
      <c r="IV424" s="22">
        <v>12446.664000000001</v>
      </c>
      <c r="IW424" s="22">
        <v>12693.784</v>
      </c>
      <c r="IX424" s="22">
        <v>16227.351000000001</v>
      </c>
      <c r="IY424" s="22">
        <v>53172.396000000001</v>
      </c>
      <c r="IZ424" s="22">
        <v>55434.05</v>
      </c>
      <c r="JA424" s="22">
        <v>51715.582000000002</v>
      </c>
      <c r="JB424" s="22">
        <v>54054.322999999997</v>
      </c>
      <c r="JC424" s="22">
        <v>55926.709000000003</v>
      </c>
      <c r="JD424" s="22">
        <v>57782.642</v>
      </c>
      <c r="JE424" s="22">
        <v>49037.478000000003</v>
      </c>
      <c r="JF424" s="22">
        <v>49746.311000000002</v>
      </c>
      <c r="JG424" s="22">
        <v>53969.627</v>
      </c>
      <c r="JH424" s="22">
        <v>40053.442000000003</v>
      </c>
      <c r="JI424" s="22">
        <v>42164.942999999999</v>
      </c>
      <c r="JJ424" s="22">
        <v>38581.267999999996</v>
      </c>
      <c r="JK424" s="22">
        <v>41054.247000000003</v>
      </c>
      <c r="JL424" s="22">
        <v>42498.135999999999</v>
      </c>
      <c r="JM424" s="22">
        <v>43929.334999999999</v>
      </c>
      <c r="JN424" s="22">
        <v>36516.052000000003</v>
      </c>
      <c r="JO424" s="22">
        <v>37062.667000000001</v>
      </c>
      <c r="JP424" s="22">
        <v>40943.71</v>
      </c>
      <c r="JQ424" s="22">
        <v>19528.044000000002</v>
      </c>
      <c r="JR424" s="22">
        <v>18320.716</v>
      </c>
      <c r="JS424" s="22">
        <v>15541.07</v>
      </c>
      <c r="JT424" s="22">
        <v>17784.11</v>
      </c>
      <c r="JU424" s="22">
        <v>19712.806</v>
      </c>
      <c r="JV424" s="22">
        <v>20604.414000000001</v>
      </c>
      <c r="JW424" s="22">
        <v>14254.483</v>
      </c>
      <c r="JX424" s="22">
        <v>14595.013000000001</v>
      </c>
      <c r="JY424" s="22">
        <v>20300.38</v>
      </c>
      <c r="JZ424" s="22">
        <v>46993.972000000002</v>
      </c>
      <c r="KA424" s="22">
        <v>45800.286999999997</v>
      </c>
      <c r="KB424" s="22">
        <v>42987.375</v>
      </c>
      <c r="KC424" s="22">
        <v>44714.682000000001</v>
      </c>
      <c r="KD424" s="22">
        <v>47628.788</v>
      </c>
      <c r="KE424" s="22">
        <v>49432.599000000002</v>
      </c>
      <c r="KF424" s="22">
        <v>40384.482000000004</v>
      </c>
      <c r="KG424" s="22">
        <v>41073.408000000003</v>
      </c>
      <c r="KH424" s="22">
        <v>47455.16</v>
      </c>
      <c r="KI424" s="22">
        <v>37393.343000000001</v>
      </c>
      <c r="KJ424" s="22">
        <v>36230.938000000002</v>
      </c>
      <c r="KK424" s="22">
        <v>33510.716</v>
      </c>
      <c r="KL424" s="22">
        <v>35336.658000000003</v>
      </c>
      <c r="KM424" s="22">
        <v>37878.847999999998</v>
      </c>
      <c r="KN424" s="22">
        <v>39364.758999999998</v>
      </c>
      <c r="KO424" s="22">
        <v>31366.552</v>
      </c>
      <c r="KP424" s="22">
        <v>31934.062999999998</v>
      </c>
      <c r="KQ424" s="22">
        <v>37928.637000000002</v>
      </c>
      <c r="KR424" s="22">
        <v>16593.555</v>
      </c>
      <c r="KS424" s="22">
        <v>15410.65</v>
      </c>
      <c r="KT424" s="22">
        <v>12707.038</v>
      </c>
      <c r="KU424" s="22">
        <v>15054.844999999999</v>
      </c>
      <c r="KV424" s="22">
        <v>16636.146000000001</v>
      </c>
      <c r="KW424" s="22">
        <v>17227.343000000001</v>
      </c>
      <c r="KX424" s="22">
        <v>11853.942999999999</v>
      </c>
      <c r="KY424" s="22">
        <v>12079.737999999999</v>
      </c>
      <c r="KZ424" s="22">
        <v>17513.655999999999</v>
      </c>
      <c r="LA424" s="22">
        <v>43085.415000000001</v>
      </c>
      <c r="LB424" s="22">
        <v>41909.940999999999</v>
      </c>
      <c r="LC424" s="22">
        <v>39161.343999999997</v>
      </c>
      <c r="LD424" s="22">
        <v>41024.540999999997</v>
      </c>
      <c r="LE424" s="22">
        <v>43560.955000000002</v>
      </c>
      <c r="LF424" s="22">
        <v>45032.112999999998</v>
      </c>
      <c r="LG424" s="22">
        <v>37038.47</v>
      </c>
      <c r="LH424" s="22">
        <v>37600.345999999998</v>
      </c>
      <c r="LI424" s="22">
        <v>43710.758999999998</v>
      </c>
      <c r="LJ424" s="22">
        <v>33689.535000000003</v>
      </c>
      <c r="LK424" s="22">
        <v>32549.618999999999</v>
      </c>
      <c r="LL424" s="22">
        <v>29902.871999999999</v>
      </c>
      <c r="LM424" s="22">
        <v>31851.541000000001</v>
      </c>
      <c r="LN424" s="22">
        <v>34019.919000000002</v>
      </c>
      <c r="LO424" s="22">
        <v>35179.826000000001</v>
      </c>
      <c r="LP424" s="22">
        <v>28229.13</v>
      </c>
      <c r="LQ424" s="22">
        <v>28672.131000000001</v>
      </c>
      <c r="LR424" s="22">
        <v>34382.802000000003</v>
      </c>
      <c r="LS424" s="22" t="s">
        <v>49</v>
      </c>
      <c r="LT424" s="22" t="s">
        <v>42</v>
      </c>
      <c r="LU424" s="22">
        <v>13637.227000000001</v>
      </c>
      <c r="LV424" s="22">
        <v>32283.633999999998</v>
      </c>
      <c r="LW424" s="22">
        <v>32379.145</v>
      </c>
      <c r="LX424" s="22">
        <v>32258.256000000001</v>
      </c>
      <c r="LY424" s="22">
        <v>30875.781999999999</v>
      </c>
      <c r="LZ424" s="22">
        <v>33550.553999999996</v>
      </c>
      <c r="MA424" s="22">
        <v>36038.964999999997</v>
      </c>
      <c r="MB424" s="22">
        <v>28667.488000000001</v>
      </c>
      <c r="MC424" s="22">
        <v>29617.881000000001</v>
      </c>
      <c r="MD424" s="22" t="s">
        <v>49</v>
      </c>
      <c r="ME424" s="22" t="s">
        <v>42</v>
      </c>
      <c r="MF424" s="22">
        <v>102287.01</v>
      </c>
      <c r="MG424" s="22">
        <v>101130.81</v>
      </c>
      <c r="MH424" s="22">
        <v>98128.104000000007</v>
      </c>
      <c r="MI424" s="22">
        <v>97692.308999999994</v>
      </c>
      <c r="MJ424" s="22">
        <v>104846.28</v>
      </c>
      <c r="MK424" s="22">
        <v>110559.61</v>
      </c>
      <c r="ML424" s="22">
        <v>89883.796000000002</v>
      </c>
      <c r="MM424" s="22">
        <v>92065.875</v>
      </c>
      <c r="MN424" s="22">
        <v>99939.388999999996</v>
      </c>
      <c r="MO424" s="22">
        <v>108014.21</v>
      </c>
      <c r="MP424" s="22">
        <v>106857.71</v>
      </c>
      <c r="MQ424" s="22">
        <v>103854.24</v>
      </c>
      <c r="MR424" s="22">
        <v>103418.6</v>
      </c>
      <c r="MS424" s="22">
        <v>110573.92</v>
      </c>
      <c r="MT424" s="22">
        <v>116288.25</v>
      </c>
      <c r="MU424" s="22">
        <v>95608.475000000006</v>
      </c>
      <c r="MV424" s="22">
        <v>97790.94</v>
      </c>
      <c r="MW424" s="22">
        <v>105669.95</v>
      </c>
      <c r="MX424" s="22" t="s">
        <v>49</v>
      </c>
      <c r="MY424" s="22" t="s">
        <v>42</v>
      </c>
      <c r="MZ424" s="22">
        <v>165.98679999999999</v>
      </c>
      <c r="NA424" s="22">
        <v>162.83253999999999</v>
      </c>
      <c r="NB424" s="22">
        <v>166.16222999999999</v>
      </c>
      <c r="NC424" s="22">
        <v>165.98624000000001</v>
      </c>
      <c r="ND424" s="22">
        <v>163.05445</v>
      </c>
      <c r="NE424" s="22">
        <v>168.58387999999999</v>
      </c>
      <c r="NF424" s="22">
        <v>173.73555999999999</v>
      </c>
      <c r="NG424" s="22">
        <v>158.55238</v>
      </c>
      <c r="NH424" s="22">
        <v>160.51996</v>
      </c>
      <c r="NI424" s="22">
        <v>120.15633</v>
      </c>
      <c r="NJ424" s="22">
        <v>117.00711</v>
      </c>
      <c r="NK424" s="22">
        <v>120.33148</v>
      </c>
      <c r="NL424" s="22">
        <v>120.15577</v>
      </c>
      <c r="NM424" s="22">
        <v>117.22866999999999</v>
      </c>
      <c r="NN424" s="22">
        <v>122.74925</v>
      </c>
      <c r="NO424" s="22">
        <v>127.89269</v>
      </c>
      <c r="NP424" s="22">
        <v>112.73381000000001</v>
      </c>
      <c r="NQ424" s="22">
        <v>114.69823</v>
      </c>
      <c r="NR424" s="22">
        <v>189.54404</v>
      </c>
      <c r="NS424" s="22">
        <v>143.69809000000001</v>
      </c>
      <c r="NT424" s="22" t="s">
        <v>49</v>
      </c>
      <c r="NU424" s="22" t="s">
        <v>42</v>
      </c>
      <c r="NV424" s="22">
        <v>10.253147</v>
      </c>
      <c r="NW424" s="22">
        <v>6.4422588999999997</v>
      </c>
      <c r="NX424" s="22">
        <v>5.2206558999999997</v>
      </c>
      <c r="NY424" s="22">
        <v>5.6952135999999998</v>
      </c>
      <c r="NZ424" s="22">
        <v>3.6851566</v>
      </c>
      <c r="OA424" s="22">
        <v>5.2206558999999997</v>
      </c>
      <c r="OB424" s="22">
        <v>5.6952135999999998</v>
      </c>
      <c r="OC424" s="22">
        <v>3.6851566</v>
      </c>
      <c r="OD424" s="22">
        <v>10.782487</v>
      </c>
      <c r="OE424" s="22">
        <v>10.782487</v>
      </c>
      <c r="OF424" s="22">
        <v>59.574092999999998</v>
      </c>
      <c r="OG424" s="22">
        <v>13.134327000000001</v>
      </c>
      <c r="OH424" s="22">
        <v>87.803945999999996</v>
      </c>
      <c r="OI424" s="22">
        <v>6.1766338999999997</v>
      </c>
      <c r="OJ424" s="22" t="s">
        <v>49</v>
      </c>
      <c r="OK424" s="22" t="s">
        <v>42</v>
      </c>
      <c r="OL424" s="22">
        <v>4621.4085999999998</v>
      </c>
      <c r="OM424" s="22">
        <v>5846.1805000000004</v>
      </c>
      <c r="ON424" s="22">
        <v>3458.8921</v>
      </c>
      <c r="OO424" s="22">
        <v>5690.4438</v>
      </c>
      <c r="OP424" s="22">
        <v>5690.4438</v>
      </c>
      <c r="OQ424" s="22">
        <v>5690.4438</v>
      </c>
      <c r="OR424" s="22">
        <v>3458.8921</v>
      </c>
      <c r="OS424" s="22">
        <v>3458.8921</v>
      </c>
      <c r="OT424" s="22">
        <v>4621.4085999999998</v>
      </c>
      <c r="OU424" s="22">
        <v>6181.1679999999997</v>
      </c>
      <c r="OV424" s="22">
        <v>5383.0245000000004</v>
      </c>
      <c r="OW424" s="22">
        <v>3586.7856999999999</v>
      </c>
      <c r="OX424" s="22">
        <v>5383.0245000000004</v>
      </c>
      <c r="OY424" s="22">
        <v>6014.3473000000004</v>
      </c>
      <c r="OZ424" s="22">
        <v>6014.3473000000004</v>
      </c>
      <c r="PA424" s="22">
        <v>3586.7856999999999</v>
      </c>
      <c r="PB424" s="22">
        <v>3586.7856999999999</v>
      </c>
      <c r="PC424" s="22">
        <v>6181.1679999999997</v>
      </c>
    </row>
    <row r="425" spans="1:419">
      <c r="A425" s="22" t="s">
        <v>640</v>
      </c>
      <c r="B425" s="22" t="s">
        <v>42</v>
      </c>
      <c r="C425" s="22">
        <v>0</v>
      </c>
      <c r="D425" s="22">
        <v>0</v>
      </c>
      <c r="E425" s="22">
        <v>0</v>
      </c>
      <c r="F425" s="22">
        <v>0</v>
      </c>
      <c r="G425" s="22">
        <v>0</v>
      </c>
      <c r="H425" s="22">
        <v>0</v>
      </c>
      <c r="I425" s="22">
        <v>0</v>
      </c>
      <c r="J425" s="22">
        <v>0</v>
      </c>
      <c r="K425" s="22">
        <v>0</v>
      </c>
      <c r="L425" s="22">
        <v>0</v>
      </c>
      <c r="M425" s="22">
        <v>0</v>
      </c>
      <c r="N425" s="22">
        <v>0</v>
      </c>
      <c r="O425" s="22">
        <v>0</v>
      </c>
      <c r="P425" s="22">
        <v>0</v>
      </c>
      <c r="Q425" s="22">
        <v>0</v>
      </c>
      <c r="R425" s="22">
        <v>0</v>
      </c>
      <c r="S425" s="22">
        <v>0</v>
      </c>
      <c r="T425" s="22">
        <v>0</v>
      </c>
      <c r="U425" s="22">
        <v>0</v>
      </c>
      <c r="V425" s="22">
        <v>0</v>
      </c>
      <c r="W425" s="22">
        <v>0</v>
      </c>
      <c r="X425" s="22">
        <v>0</v>
      </c>
      <c r="Y425" s="22">
        <v>0</v>
      </c>
      <c r="Z425" s="22">
        <v>0</v>
      </c>
      <c r="AA425" s="22">
        <v>0</v>
      </c>
      <c r="AB425" s="22">
        <v>0</v>
      </c>
      <c r="AC425" s="22">
        <v>0</v>
      </c>
      <c r="AD425" s="22">
        <v>0</v>
      </c>
      <c r="AE425" s="22">
        <v>0</v>
      </c>
      <c r="AF425" s="22">
        <v>0</v>
      </c>
      <c r="AG425" s="22">
        <v>0</v>
      </c>
      <c r="AH425" s="22">
        <v>0</v>
      </c>
      <c r="AI425" s="22">
        <v>0</v>
      </c>
      <c r="AJ425" s="22">
        <v>0</v>
      </c>
      <c r="AK425" s="22">
        <v>0</v>
      </c>
      <c r="AL425" s="22">
        <v>0</v>
      </c>
      <c r="AM425" s="22">
        <v>0</v>
      </c>
      <c r="AN425" s="22">
        <v>0</v>
      </c>
      <c r="AO425" s="22">
        <v>0</v>
      </c>
      <c r="AP425" s="22">
        <v>0</v>
      </c>
      <c r="AQ425" s="22">
        <v>0</v>
      </c>
      <c r="AR425" s="22">
        <v>0</v>
      </c>
      <c r="AS425" s="22">
        <v>0</v>
      </c>
      <c r="AT425" s="22">
        <v>0</v>
      </c>
      <c r="AU425" s="22">
        <v>0</v>
      </c>
      <c r="AV425" s="22">
        <v>0</v>
      </c>
      <c r="AW425" s="22">
        <v>0</v>
      </c>
      <c r="AX425" s="22">
        <v>0</v>
      </c>
      <c r="AY425" s="22">
        <v>0</v>
      </c>
      <c r="AZ425" s="22">
        <v>0</v>
      </c>
      <c r="BA425" s="22">
        <v>0</v>
      </c>
      <c r="BB425" s="22">
        <v>0</v>
      </c>
      <c r="BC425" s="22">
        <v>0</v>
      </c>
      <c r="BD425" s="22">
        <v>0</v>
      </c>
      <c r="BE425" s="22">
        <v>0</v>
      </c>
      <c r="BF425" s="22">
        <v>0</v>
      </c>
      <c r="BG425" s="22">
        <v>0</v>
      </c>
      <c r="BH425" s="22">
        <v>0</v>
      </c>
      <c r="BI425" s="22">
        <v>0</v>
      </c>
      <c r="BJ425" s="22">
        <v>0</v>
      </c>
      <c r="BK425" s="22">
        <v>0</v>
      </c>
      <c r="BL425" s="22">
        <v>0</v>
      </c>
      <c r="BM425" s="22">
        <v>0</v>
      </c>
      <c r="BN425" s="22">
        <v>0</v>
      </c>
      <c r="BO425" s="22">
        <v>0</v>
      </c>
      <c r="BP425" s="22">
        <v>0</v>
      </c>
      <c r="BQ425" s="22">
        <v>0</v>
      </c>
      <c r="BR425" s="22">
        <v>0</v>
      </c>
      <c r="BS425" s="22">
        <v>0</v>
      </c>
      <c r="BT425" s="22">
        <v>0</v>
      </c>
      <c r="BU425" s="22">
        <v>0</v>
      </c>
      <c r="BV425" s="22">
        <v>0</v>
      </c>
      <c r="BW425" s="22">
        <v>0</v>
      </c>
      <c r="BX425" s="22">
        <v>0</v>
      </c>
      <c r="BY425" s="22">
        <v>0</v>
      </c>
      <c r="BZ425" s="22">
        <v>0</v>
      </c>
      <c r="CA425" s="22">
        <v>0</v>
      </c>
      <c r="CB425" s="22">
        <v>0</v>
      </c>
      <c r="CC425" s="22">
        <v>0</v>
      </c>
      <c r="CD425" s="22">
        <v>0</v>
      </c>
      <c r="CE425" s="22">
        <v>0</v>
      </c>
      <c r="CF425" s="22">
        <v>0</v>
      </c>
      <c r="CG425" s="22">
        <v>0</v>
      </c>
      <c r="CH425" s="22">
        <v>0</v>
      </c>
      <c r="CI425" s="22">
        <v>0</v>
      </c>
      <c r="CJ425" s="22">
        <v>0</v>
      </c>
      <c r="CK425" s="22">
        <v>0</v>
      </c>
      <c r="CL425" s="22">
        <v>0</v>
      </c>
      <c r="CM425" s="22">
        <v>0</v>
      </c>
      <c r="CN425" s="22">
        <v>0</v>
      </c>
      <c r="CO425" s="22">
        <v>0</v>
      </c>
      <c r="CP425" s="22">
        <v>0</v>
      </c>
      <c r="CQ425" s="22">
        <v>0</v>
      </c>
      <c r="CR425" s="22">
        <v>0</v>
      </c>
      <c r="CS425" s="22">
        <v>0</v>
      </c>
      <c r="CT425" s="22">
        <v>0</v>
      </c>
      <c r="CU425" s="22">
        <v>0</v>
      </c>
      <c r="CV425" s="22">
        <v>0</v>
      </c>
      <c r="CW425" s="22">
        <v>0</v>
      </c>
      <c r="CX425" s="22">
        <v>0</v>
      </c>
      <c r="CY425" s="22">
        <v>0</v>
      </c>
      <c r="CZ425" s="22">
        <v>0</v>
      </c>
      <c r="DA425" s="22">
        <v>0</v>
      </c>
      <c r="DB425" s="22">
        <v>0</v>
      </c>
      <c r="DC425" s="22">
        <v>0</v>
      </c>
      <c r="DD425" s="22">
        <v>0</v>
      </c>
      <c r="DE425" s="22">
        <v>0</v>
      </c>
      <c r="DF425" s="22">
        <v>0</v>
      </c>
      <c r="DG425" s="22" t="s">
        <v>640</v>
      </c>
      <c r="DH425" s="22" t="s">
        <v>42</v>
      </c>
      <c r="DI425" s="22">
        <v>0</v>
      </c>
      <c r="DJ425" s="22">
        <v>0</v>
      </c>
      <c r="DK425" s="22">
        <v>0</v>
      </c>
      <c r="DL425" s="22">
        <v>0</v>
      </c>
      <c r="DM425" s="22">
        <v>0</v>
      </c>
      <c r="DN425" s="22">
        <v>0</v>
      </c>
      <c r="DO425" s="22">
        <v>0</v>
      </c>
      <c r="DP425" s="22">
        <v>0</v>
      </c>
      <c r="DQ425" s="22">
        <v>0</v>
      </c>
      <c r="DR425" s="22">
        <v>0</v>
      </c>
      <c r="DS425" s="22">
        <v>0</v>
      </c>
      <c r="DT425" s="22">
        <v>0</v>
      </c>
      <c r="DU425" s="22">
        <v>0</v>
      </c>
      <c r="DV425" s="22">
        <v>0</v>
      </c>
      <c r="DW425" s="22">
        <v>0</v>
      </c>
      <c r="DX425" s="22">
        <v>0</v>
      </c>
      <c r="DY425" s="22">
        <v>0</v>
      </c>
      <c r="DZ425" s="22">
        <v>0</v>
      </c>
      <c r="EA425" s="22">
        <v>0</v>
      </c>
      <c r="EB425" s="22">
        <v>0</v>
      </c>
      <c r="EC425" s="22">
        <v>0</v>
      </c>
      <c r="ED425" s="22">
        <v>0</v>
      </c>
      <c r="EE425" s="22">
        <v>0</v>
      </c>
      <c r="EF425" s="22">
        <v>0</v>
      </c>
      <c r="EG425" s="22">
        <v>0</v>
      </c>
      <c r="EH425" s="22">
        <v>0</v>
      </c>
      <c r="EI425" s="22">
        <v>0</v>
      </c>
      <c r="EJ425" s="22">
        <v>0</v>
      </c>
      <c r="EK425" s="22">
        <v>0</v>
      </c>
      <c r="EL425" s="22">
        <v>0</v>
      </c>
      <c r="EM425" s="22">
        <v>0</v>
      </c>
      <c r="EN425" s="22">
        <v>0</v>
      </c>
      <c r="EO425" s="22">
        <v>0</v>
      </c>
      <c r="EP425" s="22">
        <v>0</v>
      </c>
      <c r="EQ425" s="22">
        <v>0</v>
      </c>
      <c r="ER425" s="22">
        <v>0</v>
      </c>
      <c r="ES425" s="22">
        <v>0</v>
      </c>
      <c r="ET425" s="22">
        <v>0</v>
      </c>
      <c r="EU425" s="22">
        <v>0</v>
      </c>
      <c r="EV425" s="22">
        <v>0</v>
      </c>
      <c r="EW425" s="22">
        <v>0</v>
      </c>
      <c r="EX425" s="22">
        <v>0</v>
      </c>
      <c r="EY425" s="22">
        <v>0</v>
      </c>
      <c r="EZ425" s="22">
        <v>0</v>
      </c>
      <c r="FA425" s="22">
        <v>0</v>
      </c>
      <c r="FB425" s="22">
        <v>0</v>
      </c>
      <c r="FC425" s="22">
        <v>0</v>
      </c>
      <c r="FD425" s="22">
        <v>0</v>
      </c>
      <c r="FE425" s="22">
        <v>0</v>
      </c>
      <c r="FF425" s="22">
        <v>0</v>
      </c>
      <c r="FG425" s="22">
        <v>0</v>
      </c>
      <c r="FH425" s="22">
        <v>0</v>
      </c>
      <c r="FI425" s="22">
        <v>0</v>
      </c>
      <c r="FJ425" s="22">
        <v>0</v>
      </c>
      <c r="FK425" s="22">
        <v>0</v>
      </c>
      <c r="FL425" s="22">
        <v>0</v>
      </c>
      <c r="FM425" s="22">
        <v>0</v>
      </c>
      <c r="FN425" s="22">
        <v>0</v>
      </c>
      <c r="FO425" s="22">
        <v>0</v>
      </c>
      <c r="FP425" s="22">
        <v>0</v>
      </c>
      <c r="FQ425" s="22">
        <v>0</v>
      </c>
      <c r="FR425" s="22">
        <v>0</v>
      </c>
      <c r="FS425" s="22">
        <v>0</v>
      </c>
      <c r="FT425" s="22">
        <v>0</v>
      </c>
      <c r="FU425" s="22">
        <v>0</v>
      </c>
      <c r="FV425" s="22">
        <v>0</v>
      </c>
      <c r="FW425" s="22">
        <v>0</v>
      </c>
      <c r="FX425" s="22">
        <v>0</v>
      </c>
      <c r="FY425" s="22">
        <v>0</v>
      </c>
      <c r="FZ425" s="22">
        <v>0</v>
      </c>
      <c r="GA425" s="22">
        <v>0</v>
      </c>
      <c r="GB425" s="22">
        <v>0</v>
      </c>
      <c r="GC425" s="22">
        <v>0</v>
      </c>
      <c r="GD425" s="22">
        <v>0</v>
      </c>
      <c r="GE425" s="22">
        <v>0</v>
      </c>
      <c r="GF425" s="22">
        <v>0</v>
      </c>
      <c r="GG425" s="22">
        <v>0</v>
      </c>
      <c r="GH425" s="22">
        <v>0</v>
      </c>
      <c r="GI425" s="22">
        <v>0</v>
      </c>
      <c r="GJ425" s="22">
        <v>0</v>
      </c>
      <c r="GK425" s="22">
        <v>0</v>
      </c>
      <c r="GL425" s="22">
        <v>0</v>
      </c>
      <c r="GM425" s="22">
        <v>0</v>
      </c>
      <c r="GN425" s="22">
        <v>0</v>
      </c>
      <c r="GO425" s="22">
        <v>0</v>
      </c>
      <c r="GP425" s="22">
        <v>0</v>
      </c>
      <c r="GQ425" s="22">
        <v>0</v>
      </c>
      <c r="GR425" s="22">
        <v>0</v>
      </c>
      <c r="GS425" s="22">
        <v>0</v>
      </c>
      <c r="GT425" s="22">
        <v>0</v>
      </c>
      <c r="GU425" s="22">
        <v>0</v>
      </c>
      <c r="GV425" s="22">
        <v>0</v>
      </c>
      <c r="GW425" s="22">
        <v>0</v>
      </c>
      <c r="GX425" s="22">
        <v>0</v>
      </c>
      <c r="GY425" s="22">
        <v>0</v>
      </c>
      <c r="GZ425" s="22">
        <v>0</v>
      </c>
      <c r="HA425" s="22">
        <v>0</v>
      </c>
      <c r="HB425" s="22">
        <v>0</v>
      </c>
      <c r="HC425" s="22">
        <v>0</v>
      </c>
      <c r="HD425" s="22">
        <v>0</v>
      </c>
      <c r="HE425" s="22">
        <v>0</v>
      </c>
      <c r="HF425" s="22">
        <v>0</v>
      </c>
      <c r="HG425" s="22">
        <v>0</v>
      </c>
      <c r="HH425" s="22">
        <v>0</v>
      </c>
      <c r="HI425" s="22">
        <v>0</v>
      </c>
      <c r="HJ425" s="22">
        <v>0</v>
      </c>
      <c r="HK425" s="22">
        <v>0</v>
      </c>
      <c r="HL425" s="22">
        <v>0</v>
      </c>
      <c r="HM425" s="22" t="s">
        <v>640</v>
      </c>
      <c r="HN425" s="22" t="s">
        <v>42</v>
      </c>
      <c r="HO425" s="22">
        <v>0</v>
      </c>
      <c r="HP425" s="22">
        <v>0</v>
      </c>
      <c r="HQ425" s="22">
        <v>0</v>
      </c>
      <c r="HR425" s="22">
        <v>0</v>
      </c>
      <c r="HS425" s="22">
        <v>0</v>
      </c>
      <c r="HT425" s="22">
        <v>0</v>
      </c>
      <c r="HU425" s="22">
        <v>0</v>
      </c>
      <c r="HV425" s="22">
        <v>0</v>
      </c>
      <c r="HW425" s="22">
        <v>0</v>
      </c>
      <c r="HX425" s="22">
        <v>0</v>
      </c>
      <c r="HY425" s="22">
        <v>0</v>
      </c>
      <c r="HZ425" s="22">
        <v>0</v>
      </c>
      <c r="IA425" s="22">
        <v>0</v>
      </c>
      <c r="IB425" s="22">
        <v>0</v>
      </c>
      <c r="IC425" s="22">
        <v>0</v>
      </c>
      <c r="ID425" s="22">
        <v>0</v>
      </c>
      <c r="IE425" s="22">
        <v>0</v>
      </c>
      <c r="IF425" s="22">
        <v>0</v>
      </c>
      <c r="IG425" s="22">
        <v>0</v>
      </c>
      <c r="IH425" s="22">
        <v>0</v>
      </c>
      <c r="II425" s="22">
        <v>0</v>
      </c>
      <c r="IJ425" s="22">
        <v>0</v>
      </c>
      <c r="IK425" s="22">
        <v>0</v>
      </c>
      <c r="IL425" s="22">
        <v>0</v>
      </c>
      <c r="IM425" s="22">
        <v>0</v>
      </c>
      <c r="IN425" s="22">
        <v>0</v>
      </c>
      <c r="IO425" s="22">
        <v>0</v>
      </c>
      <c r="IP425" s="22">
        <v>0</v>
      </c>
      <c r="IQ425" s="22">
        <v>0</v>
      </c>
      <c r="IR425" s="22">
        <v>0</v>
      </c>
      <c r="IS425" s="22">
        <v>0</v>
      </c>
      <c r="IT425" s="22">
        <v>0</v>
      </c>
      <c r="IU425" s="22">
        <v>0</v>
      </c>
      <c r="IV425" s="22">
        <v>0</v>
      </c>
      <c r="IW425" s="22">
        <v>0</v>
      </c>
      <c r="IX425" s="22">
        <v>0</v>
      </c>
      <c r="IY425" s="22">
        <v>0</v>
      </c>
      <c r="IZ425" s="22">
        <v>0</v>
      </c>
      <c r="JA425" s="22">
        <v>0</v>
      </c>
      <c r="JB425" s="22">
        <v>0</v>
      </c>
      <c r="JC425" s="22">
        <v>0</v>
      </c>
      <c r="JD425" s="22">
        <v>0</v>
      </c>
      <c r="JE425" s="22">
        <v>0</v>
      </c>
      <c r="JF425" s="22">
        <v>0</v>
      </c>
      <c r="JG425" s="22">
        <v>0</v>
      </c>
      <c r="JH425" s="22">
        <v>0</v>
      </c>
      <c r="JI425" s="22">
        <v>0</v>
      </c>
      <c r="JJ425" s="22">
        <v>0</v>
      </c>
      <c r="JK425" s="22">
        <v>0</v>
      </c>
      <c r="JL425" s="22">
        <v>0</v>
      </c>
      <c r="JM425" s="22">
        <v>0</v>
      </c>
      <c r="JN425" s="22">
        <v>0</v>
      </c>
      <c r="JO425" s="22">
        <v>0</v>
      </c>
      <c r="JP425" s="22">
        <v>0</v>
      </c>
      <c r="JQ425" s="22">
        <v>0</v>
      </c>
      <c r="JR425" s="22">
        <v>0</v>
      </c>
      <c r="JS425" s="22">
        <v>0</v>
      </c>
      <c r="JT425" s="22">
        <v>0</v>
      </c>
      <c r="JU425" s="22">
        <v>0</v>
      </c>
      <c r="JV425" s="22">
        <v>0</v>
      </c>
      <c r="JW425" s="22">
        <v>0</v>
      </c>
      <c r="JX425" s="22">
        <v>0</v>
      </c>
      <c r="JY425" s="22">
        <v>0</v>
      </c>
      <c r="JZ425" s="22">
        <v>0</v>
      </c>
      <c r="KA425" s="22">
        <v>0</v>
      </c>
      <c r="KB425" s="22">
        <v>0</v>
      </c>
      <c r="KC425" s="22">
        <v>0</v>
      </c>
      <c r="KD425" s="22">
        <v>0</v>
      </c>
      <c r="KE425" s="22">
        <v>0</v>
      </c>
      <c r="KF425" s="22">
        <v>0</v>
      </c>
      <c r="KG425" s="22">
        <v>0</v>
      </c>
      <c r="KH425" s="22">
        <v>0</v>
      </c>
      <c r="KI425" s="22">
        <v>0</v>
      </c>
      <c r="KJ425" s="22">
        <v>0</v>
      </c>
      <c r="KK425" s="22">
        <v>0</v>
      </c>
      <c r="KL425" s="22">
        <v>0</v>
      </c>
      <c r="KM425" s="22">
        <v>0</v>
      </c>
      <c r="KN425" s="22">
        <v>0</v>
      </c>
      <c r="KO425" s="22">
        <v>0</v>
      </c>
      <c r="KP425" s="22">
        <v>0</v>
      </c>
      <c r="KQ425" s="22">
        <v>0</v>
      </c>
      <c r="KR425" s="22">
        <v>0</v>
      </c>
      <c r="KS425" s="22">
        <v>0</v>
      </c>
      <c r="KT425" s="22">
        <v>0</v>
      </c>
      <c r="KU425" s="22">
        <v>0</v>
      </c>
      <c r="KV425" s="22">
        <v>0</v>
      </c>
      <c r="KW425" s="22">
        <v>0</v>
      </c>
      <c r="KX425" s="22">
        <v>0</v>
      </c>
      <c r="KY425" s="22">
        <v>0</v>
      </c>
      <c r="KZ425" s="22">
        <v>0</v>
      </c>
      <c r="LA425" s="22">
        <v>0</v>
      </c>
      <c r="LB425" s="22">
        <v>0</v>
      </c>
      <c r="LC425" s="22">
        <v>0</v>
      </c>
      <c r="LD425" s="22">
        <v>0</v>
      </c>
      <c r="LE425" s="22">
        <v>0</v>
      </c>
      <c r="LF425" s="22">
        <v>0</v>
      </c>
      <c r="LG425" s="22">
        <v>0</v>
      </c>
      <c r="LH425" s="22">
        <v>0</v>
      </c>
      <c r="LI425" s="22">
        <v>0</v>
      </c>
      <c r="LJ425" s="22">
        <v>0</v>
      </c>
      <c r="LK425" s="22">
        <v>0</v>
      </c>
      <c r="LL425" s="22">
        <v>0</v>
      </c>
      <c r="LM425" s="22">
        <v>0</v>
      </c>
      <c r="LN425" s="22">
        <v>0</v>
      </c>
      <c r="LO425" s="22">
        <v>0</v>
      </c>
      <c r="LP425" s="22">
        <v>0</v>
      </c>
      <c r="LQ425" s="22">
        <v>0</v>
      </c>
      <c r="LR425" s="22">
        <v>0</v>
      </c>
      <c r="LS425" s="22" t="s">
        <v>640</v>
      </c>
      <c r="LT425" s="22" t="s">
        <v>42</v>
      </c>
      <c r="LU425" s="22">
        <v>0</v>
      </c>
      <c r="LV425" s="22">
        <v>0</v>
      </c>
      <c r="LW425" s="22">
        <v>0</v>
      </c>
      <c r="LX425" s="22">
        <v>0</v>
      </c>
      <c r="LY425" s="22">
        <v>0</v>
      </c>
      <c r="LZ425" s="22">
        <v>0</v>
      </c>
      <c r="MA425" s="22">
        <v>0</v>
      </c>
      <c r="MB425" s="22">
        <v>0</v>
      </c>
      <c r="MC425" s="22">
        <v>0</v>
      </c>
      <c r="MD425" s="22" t="s">
        <v>640</v>
      </c>
      <c r="ME425" s="22" t="s">
        <v>42</v>
      </c>
      <c r="MF425" s="22">
        <v>0</v>
      </c>
      <c r="MG425" s="22">
        <v>0</v>
      </c>
      <c r="MH425" s="22">
        <v>0</v>
      </c>
      <c r="MI425" s="22">
        <v>0</v>
      </c>
      <c r="MJ425" s="22">
        <v>0</v>
      </c>
      <c r="MK425" s="22">
        <v>0</v>
      </c>
      <c r="ML425" s="22">
        <v>0</v>
      </c>
      <c r="MM425" s="22">
        <v>0</v>
      </c>
      <c r="MN425" s="22">
        <v>0</v>
      </c>
      <c r="MO425" s="22">
        <v>0</v>
      </c>
      <c r="MP425" s="22">
        <v>0</v>
      </c>
      <c r="MQ425" s="22">
        <v>0</v>
      </c>
      <c r="MR425" s="22">
        <v>0</v>
      </c>
      <c r="MS425" s="22">
        <v>0</v>
      </c>
      <c r="MT425" s="22">
        <v>0</v>
      </c>
      <c r="MU425" s="22">
        <v>0</v>
      </c>
      <c r="MV425" s="22">
        <v>0</v>
      </c>
      <c r="MW425" s="22">
        <v>0</v>
      </c>
      <c r="MX425" s="22" t="s">
        <v>640</v>
      </c>
      <c r="MY425" s="22" t="s">
        <v>42</v>
      </c>
      <c r="MZ425" s="22">
        <v>0</v>
      </c>
      <c r="NA425" s="22">
        <v>0</v>
      </c>
      <c r="NB425" s="22">
        <v>0</v>
      </c>
      <c r="NC425" s="22">
        <v>0</v>
      </c>
      <c r="ND425" s="22">
        <v>0</v>
      </c>
      <c r="NE425" s="22">
        <v>0</v>
      </c>
      <c r="NF425" s="22">
        <v>0</v>
      </c>
      <c r="NG425" s="22">
        <v>0</v>
      </c>
      <c r="NH425" s="22">
        <v>0</v>
      </c>
      <c r="NI425" s="22">
        <v>0</v>
      </c>
      <c r="NJ425" s="22">
        <v>0</v>
      </c>
      <c r="NK425" s="22">
        <v>0</v>
      </c>
      <c r="NL425" s="22">
        <v>0</v>
      </c>
      <c r="NM425" s="22">
        <v>0</v>
      </c>
      <c r="NN425" s="22">
        <v>0</v>
      </c>
      <c r="NO425" s="22">
        <v>0</v>
      </c>
      <c r="NP425" s="22">
        <v>0</v>
      </c>
      <c r="NQ425" s="22">
        <v>0</v>
      </c>
      <c r="NR425" s="22">
        <v>0</v>
      </c>
      <c r="NS425" s="22">
        <v>0</v>
      </c>
      <c r="NT425" s="22" t="s">
        <v>640</v>
      </c>
      <c r="NU425" s="22" t="s">
        <v>42</v>
      </c>
      <c r="NV425" s="22">
        <v>0</v>
      </c>
      <c r="NW425" s="22">
        <v>0</v>
      </c>
      <c r="NX425" s="22">
        <v>0</v>
      </c>
      <c r="NY425" s="22">
        <v>0</v>
      </c>
      <c r="NZ425" s="22">
        <v>0</v>
      </c>
      <c r="OA425" s="22">
        <v>0</v>
      </c>
      <c r="OB425" s="22">
        <v>0</v>
      </c>
      <c r="OC425" s="22">
        <v>0</v>
      </c>
      <c r="OD425" s="22">
        <v>0</v>
      </c>
      <c r="OE425" s="22">
        <v>0</v>
      </c>
      <c r="OF425" s="22">
        <v>0</v>
      </c>
      <c r="OG425" s="22">
        <v>0</v>
      </c>
      <c r="OH425" s="22">
        <v>0</v>
      </c>
      <c r="OI425" s="22">
        <v>0</v>
      </c>
      <c r="OJ425" s="22" t="s">
        <v>640</v>
      </c>
      <c r="OK425" s="22" t="s">
        <v>42</v>
      </c>
      <c r="OL425" s="22">
        <v>0</v>
      </c>
      <c r="OM425" s="22">
        <v>0</v>
      </c>
      <c r="ON425" s="22">
        <v>0</v>
      </c>
      <c r="OO425" s="22">
        <v>0</v>
      </c>
      <c r="OP425" s="22">
        <v>0</v>
      </c>
      <c r="OQ425" s="22">
        <v>0</v>
      </c>
      <c r="OR425" s="22">
        <v>0</v>
      </c>
      <c r="OS425" s="22">
        <v>0</v>
      </c>
      <c r="OT425" s="22">
        <v>0</v>
      </c>
      <c r="OU425" s="22">
        <v>0</v>
      </c>
      <c r="OV425" s="22">
        <v>0</v>
      </c>
      <c r="OW425" s="22">
        <v>0</v>
      </c>
      <c r="OX425" s="22">
        <v>0</v>
      </c>
      <c r="OY425" s="22">
        <v>0</v>
      </c>
      <c r="OZ425" s="22">
        <v>0</v>
      </c>
      <c r="PA425" s="22">
        <v>0</v>
      </c>
      <c r="PB425" s="22">
        <v>0</v>
      </c>
      <c r="PC425" s="22">
        <v>0</v>
      </c>
    </row>
    <row r="426" spans="1:419">
      <c r="A426" s="22" t="s">
        <v>50</v>
      </c>
      <c r="B426" s="22" t="s">
        <v>42</v>
      </c>
      <c r="C426" s="22">
        <v>2593.1624999999999</v>
      </c>
      <c r="D426" s="22">
        <v>2308.7080999999998</v>
      </c>
      <c r="E426" s="22">
        <v>2122.4542000000001</v>
      </c>
      <c r="F426" s="22">
        <v>1998.6024</v>
      </c>
      <c r="G426" s="22">
        <v>2203.9564999999998</v>
      </c>
      <c r="H426" s="22">
        <v>2120.5124999999998</v>
      </c>
      <c r="I426" s="22">
        <v>1868.0658000000001</v>
      </c>
      <c r="J426" s="22">
        <v>1987.0921000000001</v>
      </c>
      <c r="K426" s="22">
        <v>1790.6596999999999</v>
      </c>
      <c r="L426" s="22">
        <v>8114.0848999999998</v>
      </c>
      <c r="M426" s="22">
        <v>7554.0527000000002</v>
      </c>
      <c r="N426" s="22">
        <v>7259.8872000000001</v>
      </c>
      <c r="O426" s="22">
        <v>6952.7120000000004</v>
      </c>
      <c r="P426" s="22">
        <v>7332.6967000000004</v>
      </c>
      <c r="Q426" s="22">
        <v>7178.2929999999997</v>
      </c>
      <c r="R426" s="22">
        <v>6789.1701999999996</v>
      </c>
      <c r="S426" s="22">
        <v>7009.415</v>
      </c>
      <c r="T426" s="22">
        <v>6761.4930999999997</v>
      </c>
      <c r="U426" s="22">
        <v>6223.5023000000001</v>
      </c>
      <c r="V426" s="22">
        <v>5758.7865000000002</v>
      </c>
      <c r="W426" s="22">
        <v>5505.2344000000003</v>
      </c>
      <c r="X426" s="22">
        <v>5259.7537000000002</v>
      </c>
      <c r="Y426" s="22">
        <v>5578.1318000000001</v>
      </c>
      <c r="Z426" s="22">
        <v>5448.7614000000003</v>
      </c>
      <c r="AA426" s="22">
        <v>5110.8344999999999</v>
      </c>
      <c r="AB426" s="22">
        <v>5295.3711000000003</v>
      </c>
      <c r="AC426" s="22">
        <v>5069.3073000000004</v>
      </c>
      <c r="AD426" s="22">
        <v>1472.191</v>
      </c>
      <c r="AE426" s="22">
        <v>1362.5727999999999</v>
      </c>
      <c r="AF426" s="22">
        <v>1227.1304</v>
      </c>
      <c r="AG426" s="22">
        <v>1206.6519000000001</v>
      </c>
      <c r="AH426" s="22">
        <v>1309.6519000000001</v>
      </c>
      <c r="AI426" s="22">
        <v>1267.7987000000001</v>
      </c>
      <c r="AJ426" s="22">
        <v>1099.5362</v>
      </c>
      <c r="AK426" s="22">
        <v>1159.2365</v>
      </c>
      <c r="AL426" s="22">
        <v>1017.2107</v>
      </c>
      <c r="AM426" s="22">
        <v>6586.3705</v>
      </c>
      <c r="AN426" s="22">
        <v>6221.4861000000001</v>
      </c>
      <c r="AO426" s="22">
        <v>5986.0001000000002</v>
      </c>
      <c r="AP426" s="22">
        <v>5795.7587999999996</v>
      </c>
      <c r="AQ426" s="22">
        <v>6060.5492000000004</v>
      </c>
      <c r="AR426" s="22">
        <v>5952.9537</v>
      </c>
      <c r="AS426" s="22">
        <v>5657.9835000000003</v>
      </c>
      <c r="AT426" s="22">
        <v>5811.4598999999998</v>
      </c>
      <c r="AU426" s="22">
        <v>5621.6270999999997</v>
      </c>
      <c r="AV426" s="22">
        <v>4830.5072</v>
      </c>
      <c r="AW426" s="22">
        <v>4554.1346999999996</v>
      </c>
      <c r="AX426" s="22">
        <v>4356.4368000000004</v>
      </c>
      <c r="AY426" s="22">
        <v>4223.4431999999997</v>
      </c>
      <c r="AZ426" s="22">
        <v>4430.9980999999998</v>
      </c>
      <c r="BA426" s="22">
        <v>4346.6598000000004</v>
      </c>
      <c r="BB426" s="22">
        <v>4099.3221000000003</v>
      </c>
      <c r="BC426" s="22">
        <v>4219.6241</v>
      </c>
      <c r="BD426" s="22">
        <v>4050.1871999999998</v>
      </c>
      <c r="BE426" s="22">
        <v>2536.0032000000001</v>
      </c>
      <c r="BF426" s="22">
        <v>2163.6617000000001</v>
      </c>
      <c r="BG426" s="22">
        <v>2056.5050999999999</v>
      </c>
      <c r="BH426" s="22">
        <v>1870.2454</v>
      </c>
      <c r="BI426" s="22">
        <v>2111.6732999999999</v>
      </c>
      <c r="BJ426" s="22">
        <v>2032.4908</v>
      </c>
      <c r="BK426" s="22">
        <v>1815.1084000000001</v>
      </c>
      <c r="BL426" s="22">
        <v>1928.056</v>
      </c>
      <c r="BM426" s="22">
        <v>1757.8565000000001</v>
      </c>
      <c r="BN426" s="22">
        <v>6417.7717000000002</v>
      </c>
      <c r="BO426" s="22">
        <v>5827.2754999999997</v>
      </c>
      <c r="BP426" s="22">
        <v>5666.5447000000004</v>
      </c>
      <c r="BQ426" s="22">
        <v>5349.4177</v>
      </c>
      <c r="BR426" s="22">
        <v>5716.4901</v>
      </c>
      <c r="BS426" s="22">
        <v>5587.5334000000003</v>
      </c>
      <c r="BT426" s="22">
        <v>5273.4059999999999</v>
      </c>
      <c r="BU426" s="22">
        <v>5457.3525</v>
      </c>
      <c r="BV426" s="22">
        <v>5234.0263000000004</v>
      </c>
      <c r="BW426" s="22">
        <v>5061.5487000000003</v>
      </c>
      <c r="BX426" s="22">
        <v>4551.5309999999999</v>
      </c>
      <c r="BY426" s="22">
        <v>4411.1261999999997</v>
      </c>
      <c r="BZ426" s="22">
        <v>4140.95</v>
      </c>
      <c r="CA426" s="22">
        <v>4460.7065000000002</v>
      </c>
      <c r="CB426" s="22">
        <v>4349.9053999999996</v>
      </c>
      <c r="CC426" s="22">
        <v>4073.3368</v>
      </c>
      <c r="CD426" s="22">
        <v>4231.3858</v>
      </c>
      <c r="CE426" s="22">
        <v>4029.9072999999999</v>
      </c>
      <c r="CF426" s="22">
        <v>1428.8343</v>
      </c>
      <c r="CG426" s="22">
        <v>1236.3812</v>
      </c>
      <c r="CH426" s="22">
        <v>1173.6803</v>
      </c>
      <c r="CI426" s="22">
        <v>1094.6746000000001</v>
      </c>
      <c r="CJ426" s="22">
        <v>1232.0186000000001</v>
      </c>
      <c r="CK426" s="22">
        <v>1193.7771</v>
      </c>
      <c r="CL426" s="22">
        <v>1057.0967000000001</v>
      </c>
      <c r="CM426" s="22">
        <v>1111.6451999999999</v>
      </c>
      <c r="CN426" s="22">
        <v>993.23625000000004</v>
      </c>
      <c r="CO426" s="22">
        <v>5019.9463999999998</v>
      </c>
      <c r="CP426" s="22">
        <v>4626.0329000000002</v>
      </c>
      <c r="CQ426" s="22">
        <v>4513.9004000000004</v>
      </c>
      <c r="CR426" s="22">
        <v>4313.9408000000003</v>
      </c>
      <c r="CS426" s="22">
        <v>4567.2407999999996</v>
      </c>
      <c r="CT426" s="22">
        <v>4483.0182999999997</v>
      </c>
      <c r="CU426" s="22">
        <v>4257.1387999999997</v>
      </c>
      <c r="CV426" s="22">
        <v>4377.2754999999997</v>
      </c>
      <c r="CW426" s="22">
        <v>4210.0041000000001</v>
      </c>
      <c r="CX426" s="22">
        <v>3773.8162000000002</v>
      </c>
      <c r="CY426" s="22">
        <v>3453.5300999999999</v>
      </c>
      <c r="CZ426" s="22">
        <v>3359.9580000000001</v>
      </c>
      <c r="DA426" s="22">
        <v>3203.0355</v>
      </c>
      <c r="DB426" s="22">
        <v>3413.1080000000002</v>
      </c>
      <c r="DC426" s="22">
        <v>3345.5084000000002</v>
      </c>
      <c r="DD426" s="22">
        <v>3153.8733000000002</v>
      </c>
      <c r="DE426" s="22">
        <v>3250.2986999999998</v>
      </c>
      <c r="DF426" s="22">
        <v>3102.8471</v>
      </c>
      <c r="DG426" s="22" t="s">
        <v>50</v>
      </c>
      <c r="DH426" s="22" t="s">
        <v>42</v>
      </c>
      <c r="DI426" s="22">
        <v>2649.8027999999999</v>
      </c>
      <c r="DJ426" s="22">
        <v>2337.5394999999999</v>
      </c>
      <c r="DK426" s="22">
        <v>2141.6632</v>
      </c>
      <c r="DL426" s="22">
        <v>2002.0284999999999</v>
      </c>
      <c r="DM426" s="22">
        <v>2224.2402000000002</v>
      </c>
      <c r="DN426" s="22">
        <v>2133.9461999999999</v>
      </c>
      <c r="DO426" s="22">
        <v>1866.3921</v>
      </c>
      <c r="DP426" s="22">
        <v>1995.1893</v>
      </c>
      <c r="DQ426" s="22">
        <v>1788.4983</v>
      </c>
      <c r="DR426" s="22">
        <v>8363.4879999999994</v>
      </c>
      <c r="DS426" s="22">
        <v>7732.7392</v>
      </c>
      <c r="DT426" s="22">
        <v>7452.4976999999999</v>
      </c>
      <c r="DU426" s="22">
        <v>7121.0487000000003</v>
      </c>
      <c r="DV426" s="22">
        <v>7526.6396000000004</v>
      </c>
      <c r="DW426" s="22">
        <v>7361.8310000000001</v>
      </c>
      <c r="DX426" s="22">
        <v>6950.0603000000001</v>
      </c>
      <c r="DY426" s="22">
        <v>7185.1468000000004</v>
      </c>
      <c r="DZ426" s="22">
        <v>6900.5158000000001</v>
      </c>
      <c r="EA426" s="22">
        <v>6393.9265999999998</v>
      </c>
      <c r="EB426" s="22">
        <v>5873.7901000000002</v>
      </c>
      <c r="EC426" s="22">
        <v>5626.7719999999999</v>
      </c>
      <c r="ED426" s="22">
        <v>5360.2624999999998</v>
      </c>
      <c r="EE426" s="22">
        <v>5700.6940999999997</v>
      </c>
      <c r="EF426" s="22">
        <v>5562.3624</v>
      </c>
      <c r="EG426" s="22">
        <v>5205.0524999999998</v>
      </c>
      <c r="EH426" s="22">
        <v>5402.3716999999997</v>
      </c>
      <c r="EI426" s="22">
        <v>5149.0361999999996</v>
      </c>
      <c r="EJ426" s="22">
        <v>1472.191</v>
      </c>
      <c r="EK426" s="22">
        <v>1362.5727999999999</v>
      </c>
      <c r="EL426" s="22">
        <v>1227.1304</v>
      </c>
      <c r="EM426" s="22">
        <v>1206.6519000000001</v>
      </c>
      <c r="EN426" s="22">
        <v>1309.6519000000001</v>
      </c>
      <c r="EO426" s="22">
        <v>1267.7987000000001</v>
      </c>
      <c r="EP426" s="22">
        <v>1099.5362</v>
      </c>
      <c r="EQ426" s="22">
        <v>1159.2365</v>
      </c>
      <c r="ER426" s="22">
        <v>1017.2107</v>
      </c>
      <c r="ES426" s="22">
        <v>6617.8306000000002</v>
      </c>
      <c r="ET426" s="22">
        <v>6221.4861000000001</v>
      </c>
      <c r="EU426" s="22">
        <v>6010.2830000000004</v>
      </c>
      <c r="EV426" s="22">
        <v>5817.0357999999997</v>
      </c>
      <c r="EW426" s="22">
        <v>6085.0567000000001</v>
      </c>
      <c r="EX426" s="22">
        <v>5976.1485000000002</v>
      </c>
      <c r="EY426" s="22">
        <v>5678.2644</v>
      </c>
      <c r="EZ426" s="22">
        <v>5833.6133</v>
      </c>
      <c r="FA426" s="22">
        <v>5621.6270999999997</v>
      </c>
      <c r="FB426" s="22">
        <v>4851.3640999999998</v>
      </c>
      <c r="FC426" s="22">
        <v>4554.1346999999996</v>
      </c>
      <c r="FD426" s="22">
        <v>4372.5353999999998</v>
      </c>
      <c r="FE426" s="22">
        <v>4237.549</v>
      </c>
      <c r="FF426" s="22">
        <v>4447.2457000000004</v>
      </c>
      <c r="FG426" s="22">
        <v>4362.0370999999996</v>
      </c>
      <c r="FH426" s="22">
        <v>4112.7676000000001</v>
      </c>
      <c r="FI426" s="22">
        <v>4234.3109000000004</v>
      </c>
      <c r="FJ426" s="22">
        <v>4050.1871999999998</v>
      </c>
      <c r="FK426" s="22">
        <v>2590.0441000000001</v>
      </c>
      <c r="FL426" s="22">
        <v>2187.8494999999998</v>
      </c>
      <c r="FM426" s="22">
        <v>2073.0972999999999</v>
      </c>
      <c r="FN426" s="22">
        <v>1869.5535</v>
      </c>
      <c r="FO426" s="22">
        <v>2128.6288</v>
      </c>
      <c r="FP426" s="22">
        <v>2042.7320999999999</v>
      </c>
      <c r="FQ426" s="22">
        <v>1811.2317</v>
      </c>
      <c r="FR426" s="22">
        <v>1933.7565</v>
      </c>
      <c r="FS426" s="22">
        <v>1754.0544</v>
      </c>
      <c r="FT426" s="22">
        <v>6534.1426000000001</v>
      </c>
      <c r="FU426" s="22">
        <v>5910.9188999999997</v>
      </c>
      <c r="FV426" s="22">
        <v>5741.9800999999998</v>
      </c>
      <c r="FW426" s="22">
        <v>5405.6238999999996</v>
      </c>
      <c r="FX426" s="22">
        <v>5791.8388000000004</v>
      </c>
      <c r="FY426" s="22">
        <v>5655.4777999999997</v>
      </c>
      <c r="FZ426" s="22">
        <v>5326.2685000000001</v>
      </c>
      <c r="GA426" s="22">
        <v>5520.7766000000001</v>
      </c>
      <c r="GB426" s="22">
        <v>5287.6810999999998</v>
      </c>
      <c r="GC426" s="22">
        <v>5176.5591000000004</v>
      </c>
      <c r="GD426" s="22">
        <v>4633.3648000000003</v>
      </c>
      <c r="GE426" s="22">
        <v>4484.5616</v>
      </c>
      <c r="GF426" s="22">
        <v>4195.0753999999997</v>
      </c>
      <c r="GG426" s="22">
        <v>4534.3703999999998</v>
      </c>
      <c r="GH426" s="22">
        <v>4416.0918000000001</v>
      </c>
      <c r="GI426" s="22">
        <v>4123.9763000000003</v>
      </c>
      <c r="GJ426" s="22">
        <v>4292.6913000000004</v>
      </c>
      <c r="GK426" s="22">
        <v>4080.9551999999999</v>
      </c>
      <c r="GL426" s="22">
        <v>1428.8343</v>
      </c>
      <c r="GM426" s="22">
        <v>1236.3812</v>
      </c>
      <c r="GN426" s="22">
        <v>1173.6803</v>
      </c>
      <c r="GO426" s="22">
        <v>1094.6746000000001</v>
      </c>
      <c r="GP426" s="22">
        <v>1232.0186000000001</v>
      </c>
      <c r="GQ426" s="22">
        <v>1193.7771</v>
      </c>
      <c r="GR426" s="22">
        <v>1057.0967000000001</v>
      </c>
      <c r="GS426" s="22">
        <v>1111.6451999999999</v>
      </c>
      <c r="GT426" s="22">
        <v>993.23625000000004</v>
      </c>
      <c r="GU426" s="22">
        <v>5019.9463999999998</v>
      </c>
      <c r="GV426" s="22">
        <v>4626.0329000000002</v>
      </c>
      <c r="GW426" s="22">
        <v>4513.9004000000004</v>
      </c>
      <c r="GX426" s="22">
        <v>4313.9408000000003</v>
      </c>
      <c r="GY426" s="22">
        <v>4567.2407999999996</v>
      </c>
      <c r="GZ426" s="22">
        <v>4483.0182999999997</v>
      </c>
      <c r="HA426" s="22">
        <v>4257.1387999999997</v>
      </c>
      <c r="HB426" s="22">
        <v>4377.2754999999997</v>
      </c>
      <c r="HC426" s="22">
        <v>4210.0041000000001</v>
      </c>
      <c r="HD426" s="22">
        <v>3773.8162000000002</v>
      </c>
      <c r="HE426" s="22">
        <v>3453.5300999999999</v>
      </c>
      <c r="HF426" s="22">
        <v>3359.9580000000001</v>
      </c>
      <c r="HG426" s="22">
        <v>3203.0355</v>
      </c>
      <c r="HH426" s="22">
        <v>3413.1080000000002</v>
      </c>
      <c r="HI426" s="22">
        <v>3345.5084000000002</v>
      </c>
      <c r="HJ426" s="22">
        <v>3153.8733000000002</v>
      </c>
      <c r="HK426" s="22">
        <v>3250.2986999999998</v>
      </c>
      <c r="HL426" s="22">
        <v>3102.8471</v>
      </c>
      <c r="HM426" s="22" t="s">
        <v>50</v>
      </c>
      <c r="HN426" s="22" t="s">
        <v>42</v>
      </c>
      <c r="HO426" s="22">
        <v>2340.0012999999999</v>
      </c>
      <c r="HP426" s="22">
        <v>2148.1098000000002</v>
      </c>
      <c r="HQ426" s="22">
        <v>1987.7873999999999</v>
      </c>
      <c r="HR426" s="22">
        <v>1919.0790999999999</v>
      </c>
      <c r="HS426" s="22">
        <v>2070.6075999999998</v>
      </c>
      <c r="HT426" s="22">
        <v>2009.0352</v>
      </c>
      <c r="HU426" s="22">
        <v>1800.0771</v>
      </c>
      <c r="HV426" s="22">
        <v>1887.9052999999999</v>
      </c>
      <c r="HW426" s="22">
        <v>1719.2672</v>
      </c>
      <c r="HX426" s="22">
        <v>9022.4161999999997</v>
      </c>
      <c r="HY426" s="22">
        <v>8478.6821999999993</v>
      </c>
      <c r="HZ426" s="22">
        <v>8225.8572000000004</v>
      </c>
      <c r="IA426" s="22">
        <v>7944.9457000000002</v>
      </c>
      <c r="IB426" s="22">
        <v>8298.7980000000007</v>
      </c>
      <c r="IC426" s="22">
        <v>8155.0128999999997</v>
      </c>
      <c r="ID426" s="22">
        <v>7787.5124999999998</v>
      </c>
      <c r="IE426" s="22">
        <v>7992.6104999999998</v>
      </c>
      <c r="IF426" s="22">
        <v>7739.5437000000002</v>
      </c>
      <c r="IG426" s="22">
        <v>6726.5757999999996</v>
      </c>
      <c r="IH426" s="22">
        <v>6304.9337999999998</v>
      </c>
      <c r="II426" s="22">
        <v>6087.9921999999997</v>
      </c>
      <c r="IJ426" s="22">
        <v>5879.0972000000002</v>
      </c>
      <c r="IK426" s="22">
        <v>6161.3230999999996</v>
      </c>
      <c r="IL426" s="22">
        <v>6046.6427999999996</v>
      </c>
      <c r="IM426" s="22">
        <v>5738.3766999999998</v>
      </c>
      <c r="IN426" s="22">
        <v>5901.9589999999998</v>
      </c>
      <c r="IO426" s="22">
        <v>5682.3792999999996</v>
      </c>
      <c r="IP426" s="22">
        <v>1472.191</v>
      </c>
      <c r="IQ426" s="22">
        <v>1362.5727999999999</v>
      </c>
      <c r="IR426" s="22">
        <v>1227.1304</v>
      </c>
      <c r="IS426" s="22">
        <v>1206.6519000000001</v>
      </c>
      <c r="IT426" s="22">
        <v>1309.6519000000001</v>
      </c>
      <c r="IU426" s="22">
        <v>1267.7987000000001</v>
      </c>
      <c r="IV426" s="22">
        <v>1099.5362</v>
      </c>
      <c r="IW426" s="22">
        <v>1159.2365</v>
      </c>
      <c r="IX426" s="22">
        <v>1017.2107</v>
      </c>
      <c r="IY426" s="22">
        <v>7832.3625000000002</v>
      </c>
      <c r="IZ426" s="22">
        <v>7387.8850000000002</v>
      </c>
      <c r="JA426" s="22">
        <v>7164.7114000000001</v>
      </c>
      <c r="JB426" s="22">
        <v>6942.1414000000004</v>
      </c>
      <c r="JC426" s="22">
        <v>7237.5843000000004</v>
      </c>
      <c r="JD426" s="22">
        <v>7117.5334000000003</v>
      </c>
      <c r="JE426" s="22">
        <v>6798.723</v>
      </c>
      <c r="JF426" s="22">
        <v>6969.9660999999996</v>
      </c>
      <c r="JG426" s="22">
        <v>6747.9160000000002</v>
      </c>
      <c r="JH426" s="22">
        <v>5661.8513999999996</v>
      </c>
      <c r="JI426" s="22">
        <v>5332.7963</v>
      </c>
      <c r="JJ426" s="22">
        <v>5143.2763000000004</v>
      </c>
      <c r="JK426" s="22">
        <v>4988.9040999999997</v>
      </c>
      <c r="JL426" s="22">
        <v>5216.7344999999996</v>
      </c>
      <c r="JM426" s="22">
        <v>5124.1574000000001</v>
      </c>
      <c r="JN426" s="22">
        <v>4861.0448999999999</v>
      </c>
      <c r="JO426" s="22">
        <v>4993.0986999999996</v>
      </c>
      <c r="JP426" s="22">
        <v>4802.4179999999997</v>
      </c>
      <c r="JQ426" s="22">
        <v>2290.4663999999998</v>
      </c>
      <c r="JR426" s="22">
        <v>2012.4093</v>
      </c>
      <c r="JS426" s="22">
        <v>1928.4151999999999</v>
      </c>
      <c r="JT426" s="22">
        <v>1798.6957</v>
      </c>
      <c r="JU426" s="22">
        <v>1985.8072</v>
      </c>
      <c r="JV426" s="22">
        <v>1928.1334999999999</v>
      </c>
      <c r="JW426" s="22">
        <v>1752.5907</v>
      </c>
      <c r="JX426" s="22">
        <v>1834.8576</v>
      </c>
      <c r="JY426" s="22">
        <v>1691.229</v>
      </c>
      <c r="JZ426" s="22">
        <v>6836.2493000000004</v>
      </c>
      <c r="KA426" s="22">
        <v>6300.1102000000001</v>
      </c>
      <c r="KB426" s="22">
        <v>6153.0684000000001</v>
      </c>
      <c r="KC426" s="22">
        <v>5867.7466999999997</v>
      </c>
      <c r="KD426" s="22">
        <v>6202.9287999999997</v>
      </c>
      <c r="KE426" s="22">
        <v>6086.2493999999997</v>
      </c>
      <c r="KF426" s="22">
        <v>5797.3582999999999</v>
      </c>
      <c r="KG426" s="22">
        <v>5963.7921999999999</v>
      </c>
      <c r="KH426" s="22">
        <v>5758.6319000000003</v>
      </c>
      <c r="KI426" s="22">
        <v>5293.6009000000004</v>
      </c>
      <c r="KJ426" s="22">
        <v>4848.1643000000004</v>
      </c>
      <c r="KK426" s="22">
        <v>4723.7547999999997</v>
      </c>
      <c r="KL426" s="22">
        <v>4491.9997000000003</v>
      </c>
      <c r="KM426" s="22">
        <v>4774.3284000000003</v>
      </c>
      <c r="KN426" s="22">
        <v>4678.2124000000003</v>
      </c>
      <c r="KO426" s="22">
        <v>4430.7344000000003</v>
      </c>
      <c r="KP426" s="22">
        <v>4567.8362999999999</v>
      </c>
      <c r="KQ426" s="22">
        <v>4386.4768999999997</v>
      </c>
      <c r="KR426" s="22">
        <v>1428.8343</v>
      </c>
      <c r="KS426" s="22">
        <v>1236.3812</v>
      </c>
      <c r="KT426" s="22">
        <v>1173.6803</v>
      </c>
      <c r="KU426" s="22">
        <v>1094.6746000000001</v>
      </c>
      <c r="KV426" s="22">
        <v>1232.0186000000001</v>
      </c>
      <c r="KW426" s="22">
        <v>1193.7771</v>
      </c>
      <c r="KX426" s="22">
        <v>1057.0967000000001</v>
      </c>
      <c r="KY426" s="22">
        <v>1111.6451999999999</v>
      </c>
      <c r="KZ426" s="22">
        <v>993.23625000000004</v>
      </c>
      <c r="LA426" s="22">
        <v>5807.5325000000003</v>
      </c>
      <c r="LB426" s="22">
        <v>5365.9984999999997</v>
      </c>
      <c r="LC426" s="22">
        <v>5242.3733000000002</v>
      </c>
      <c r="LD426" s="22">
        <v>5013.3702999999996</v>
      </c>
      <c r="LE426" s="22">
        <v>5293.7502000000004</v>
      </c>
      <c r="LF426" s="22">
        <v>5198.5884999999998</v>
      </c>
      <c r="LG426" s="22">
        <v>4952.2623000000003</v>
      </c>
      <c r="LH426" s="22">
        <v>5088.0029000000004</v>
      </c>
      <c r="LI426" s="22">
        <v>4909.8594999999996</v>
      </c>
      <c r="LJ426" s="22">
        <v>4302.6471000000001</v>
      </c>
      <c r="LK426" s="22">
        <v>3950.0223999999998</v>
      </c>
      <c r="LL426" s="22">
        <v>3848.6464000000001</v>
      </c>
      <c r="LM426" s="22">
        <v>3671.9989999999998</v>
      </c>
      <c r="LN426" s="22">
        <v>3900.46</v>
      </c>
      <c r="LO426" s="22">
        <v>3825.4315000000001</v>
      </c>
      <c r="LP426" s="22">
        <v>3619.9135999999999</v>
      </c>
      <c r="LQ426" s="22">
        <v>3726.9358999999999</v>
      </c>
      <c r="LR426" s="22">
        <v>3572.4207999999999</v>
      </c>
      <c r="LS426" s="22" t="s">
        <v>50</v>
      </c>
      <c r="LT426" s="22" t="s">
        <v>42</v>
      </c>
      <c r="LU426" s="22">
        <v>1982.6847</v>
      </c>
      <c r="LV426" s="22">
        <v>6447.9092000000001</v>
      </c>
      <c r="LW426" s="22">
        <v>5748.3428000000004</v>
      </c>
      <c r="LX426" s="22">
        <v>5576.4432999999999</v>
      </c>
      <c r="LY426" s="22">
        <v>5151.7439000000004</v>
      </c>
      <c r="LZ426" s="22">
        <v>5555.1025</v>
      </c>
      <c r="MA426" s="22">
        <v>5394.1397999999999</v>
      </c>
      <c r="MB426" s="22">
        <v>5085.7304999999997</v>
      </c>
      <c r="MC426" s="22">
        <v>5315.3311000000003</v>
      </c>
      <c r="MD426" s="22" t="s">
        <v>50</v>
      </c>
      <c r="ME426" s="22" t="s">
        <v>42</v>
      </c>
      <c r="MF426" s="22">
        <v>19348.841</v>
      </c>
      <c r="MG426" s="22">
        <v>17706.171999999999</v>
      </c>
      <c r="MH426" s="22">
        <v>17288.537</v>
      </c>
      <c r="MI426" s="22">
        <v>16336.72</v>
      </c>
      <c r="MJ426" s="22">
        <v>17307.231</v>
      </c>
      <c r="MK426" s="22">
        <v>16937.665000000001</v>
      </c>
      <c r="ML426" s="22">
        <v>16161.874</v>
      </c>
      <c r="MM426" s="22">
        <v>16689.03</v>
      </c>
      <c r="MN426" s="22">
        <v>16155.96</v>
      </c>
      <c r="MO426" s="22">
        <v>19599.594000000001</v>
      </c>
      <c r="MP426" s="22">
        <v>17956.632000000001</v>
      </c>
      <c r="MQ426" s="22">
        <v>17538.920999999998</v>
      </c>
      <c r="MR426" s="22">
        <v>16586.937999999998</v>
      </c>
      <c r="MS426" s="22">
        <v>17557.624</v>
      </c>
      <c r="MT426" s="22">
        <v>17187.992999999999</v>
      </c>
      <c r="MU426" s="22">
        <v>16412.059000000001</v>
      </c>
      <c r="MV426" s="22">
        <v>16939.309000000001</v>
      </c>
      <c r="MW426" s="22">
        <v>16406.293000000001</v>
      </c>
      <c r="MX426" s="22" t="s">
        <v>50</v>
      </c>
      <c r="MY426" s="22" t="s">
        <v>42</v>
      </c>
      <c r="MZ426" s="22">
        <v>27.160342</v>
      </c>
      <c r="NA426" s="22">
        <v>24.457018999999999</v>
      </c>
      <c r="NB426" s="22">
        <v>25.708622999999999</v>
      </c>
      <c r="NC426" s="22">
        <v>25.352813999999999</v>
      </c>
      <c r="ND426" s="22">
        <v>24.473633</v>
      </c>
      <c r="NE426" s="22">
        <v>25.308319999999998</v>
      </c>
      <c r="NF426" s="22">
        <v>24.975083999999999</v>
      </c>
      <c r="NG426" s="22">
        <v>24.336905999999999</v>
      </c>
      <c r="NH426" s="22">
        <v>24.812241</v>
      </c>
      <c r="NI426" s="22">
        <v>20.372509000000001</v>
      </c>
      <c r="NJ426" s="22">
        <v>17.673511000000001</v>
      </c>
      <c r="NK426" s="22">
        <v>18.923113000000001</v>
      </c>
      <c r="NL426" s="22">
        <v>18.567872999999999</v>
      </c>
      <c r="NM426" s="22">
        <v>17.690099</v>
      </c>
      <c r="NN426" s="22">
        <v>18.523451000000001</v>
      </c>
      <c r="NO426" s="22">
        <v>18.190747999999999</v>
      </c>
      <c r="NP426" s="22">
        <v>17.553591000000001</v>
      </c>
      <c r="NQ426" s="22">
        <v>18.028165999999999</v>
      </c>
      <c r="NR426" s="22">
        <v>26.513483999999998</v>
      </c>
      <c r="NS426" s="22">
        <v>19.727988</v>
      </c>
      <c r="NT426" s="22" t="s">
        <v>50</v>
      </c>
      <c r="NU426" s="22" t="s">
        <v>42</v>
      </c>
      <c r="NV426" s="22">
        <v>3.3014397</v>
      </c>
      <c r="NW426" s="22">
        <v>3.4245288999999999</v>
      </c>
      <c r="NX426" s="22">
        <v>3.0721213999999999</v>
      </c>
      <c r="NY426" s="22">
        <v>3.3513771999999999</v>
      </c>
      <c r="NZ426" s="22">
        <v>2.1685490999999999</v>
      </c>
      <c r="OA426" s="22">
        <v>3.0721213999999999</v>
      </c>
      <c r="OB426" s="22">
        <v>3.3513771999999999</v>
      </c>
      <c r="OC426" s="22">
        <v>2.1685490999999999</v>
      </c>
      <c r="OD426" s="22">
        <v>3.4718833999999998</v>
      </c>
      <c r="OE426" s="22">
        <v>3.4718833999999998</v>
      </c>
      <c r="OF426" s="22">
        <v>3.4942609999999998</v>
      </c>
      <c r="OG426" s="22">
        <v>1.9933812</v>
      </c>
      <c r="OH426" s="22">
        <v>4.6816865999999999</v>
      </c>
      <c r="OI426" s="22">
        <v>1.6287809</v>
      </c>
      <c r="OJ426" s="22" t="s">
        <v>50</v>
      </c>
      <c r="OK426" s="22" t="s">
        <v>42</v>
      </c>
      <c r="OL426" s="22">
        <v>225.28176999999999</v>
      </c>
      <c r="OM426" s="22">
        <v>270.95916999999997</v>
      </c>
      <c r="ON426" s="22">
        <v>212.8921</v>
      </c>
      <c r="OO426" s="22">
        <v>270.43356</v>
      </c>
      <c r="OP426" s="22">
        <v>270.43356</v>
      </c>
      <c r="OQ426" s="22">
        <v>270.43356</v>
      </c>
      <c r="OR426" s="22">
        <v>212.8921</v>
      </c>
      <c r="OS426" s="22">
        <v>212.8921</v>
      </c>
      <c r="OT426" s="22">
        <v>225.28176999999999</v>
      </c>
      <c r="OU426" s="22">
        <v>251.15125</v>
      </c>
      <c r="OV426" s="22">
        <v>234.28043</v>
      </c>
      <c r="OW426" s="22">
        <v>219.65368000000001</v>
      </c>
      <c r="OX426" s="22">
        <v>234.28043</v>
      </c>
      <c r="OY426" s="22">
        <v>261.99346000000003</v>
      </c>
      <c r="OZ426" s="22">
        <v>261.99346000000003</v>
      </c>
      <c r="PA426" s="22">
        <v>219.65368000000001</v>
      </c>
      <c r="PB426" s="22">
        <v>219.65368000000001</v>
      </c>
      <c r="PC426" s="22">
        <v>251.15125</v>
      </c>
    </row>
    <row r="427" spans="1:419">
      <c r="A427" s="22" t="s">
        <v>51</v>
      </c>
      <c r="B427" s="22" t="s">
        <v>42</v>
      </c>
      <c r="C427" s="22">
        <v>2824.0610999999999</v>
      </c>
      <c r="D427" s="22">
        <v>3058.9776000000002</v>
      </c>
      <c r="E427" s="22">
        <v>2831.4276</v>
      </c>
      <c r="F427" s="22">
        <v>3055.2556</v>
      </c>
      <c r="G427" s="22">
        <v>3101.3362000000002</v>
      </c>
      <c r="H427" s="22">
        <v>3012.6862999999998</v>
      </c>
      <c r="I427" s="22">
        <v>2532.7912000000001</v>
      </c>
      <c r="J427" s="22">
        <v>2707.7067000000002</v>
      </c>
      <c r="K427" s="22">
        <v>2749.4326000000001</v>
      </c>
      <c r="L427" s="22">
        <v>7065.4579000000003</v>
      </c>
      <c r="M427" s="22">
        <v>7442.7866000000004</v>
      </c>
      <c r="N427" s="22">
        <v>7199.4822000000004</v>
      </c>
      <c r="O427" s="22">
        <v>7406.5222999999996</v>
      </c>
      <c r="P427" s="22">
        <v>7491.7892000000002</v>
      </c>
      <c r="Q427" s="22">
        <v>7327.7525999999998</v>
      </c>
      <c r="R427" s="22">
        <v>6646.8891999999996</v>
      </c>
      <c r="S427" s="22">
        <v>6970.5508</v>
      </c>
      <c r="T427" s="22">
        <v>7093.1957000000002</v>
      </c>
      <c r="U427" s="22">
        <v>5596.0928999999996</v>
      </c>
      <c r="V427" s="22">
        <v>5920.1589000000004</v>
      </c>
      <c r="W427" s="22">
        <v>5690.0322999999999</v>
      </c>
      <c r="X427" s="22">
        <v>5895.0847999999996</v>
      </c>
      <c r="Y427" s="22">
        <v>5966.5273999999999</v>
      </c>
      <c r="Z427" s="22">
        <v>5829.0859</v>
      </c>
      <c r="AA427" s="22">
        <v>5227.0308000000005</v>
      </c>
      <c r="AB427" s="22">
        <v>5498.2173000000003</v>
      </c>
      <c r="AC427" s="22">
        <v>5593.0726999999997</v>
      </c>
      <c r="AD427" s="22">
        <v>1614.1995999999999</v>
      </c>
      <c r="AE427" s="22">
        <v>1782.9873</v>
      </c>
      <c r="AF427" s="22">
        <v>1553.6206</v>
      </c>
      <c r="AG427" s="22">
        <v>1776.4652000000001</v>
      </c>
      <c r="AH427" s="22">
        <v>1799.5779</v>
      </c>
      <c r="AI427" s="22">
        <v>1755.1135999999999</v>
      </c>
      <c r="AJ427" s="22">
        <v>1403.8327999999999</v>
      </c>
      <c r="AK427" s="22">
        <v>1491.5655999999999</v>
      </c>
      <c r="AL427" s="22">
        <v>1512.6192000000001</v>
      </c>
      <c r="AM427" s="22">
        <v>5544.1310000000003</v>
      </c>
      <c r="AN427" s="22">
        <v>5844.9381000000003</v>
      </c>
      <c r="AO427" s="22">
        <v>5600.7717000000002</v>
      </c>
      <c r="AP427" s="22">
        <v>5808.2781999999997</v>
      </c>
      <c r="AQ427" s="22">
        <v>5867.6959999999999</v>
      </c>
      <c r="AR427" s="22">
        <v>5753.3879999999999</v>
      </c>
      <c r="AS427" s="22">
        <v>5215.7001</v>
      </c>
      <c r="AT427" s="22">
        <v>5441.2420000000002</v>
      </c>
      <c r="AU427" s="22">
        <v>5537.2402000000002</v>
      </c>
      <c r="AV427" s="22">
        <v>4178.5213000000003</v>
      </c>
      <c r="AW427" s="22">
        <v>4429.7785000000003</v>
      </c>
      <c r="AX427" s="22">
        <v>4198.0282999999999</v>
      </c>
      <c r="AY427" s="22">
        <v>4403.5041000000001</v>
      </c>
      <c r="AZ427" s="22">
        <v>4450.0785999999998</v>
      </c>
      <c r="BA427" s="22">
        <v>4360.4786000000004</v>
      </c>
      <c r="BB427" s="22">
        <v>3896.1913</v>
      </c>
      <c r="BC427" s="22">
        <v>4072.9814999999999</v>
      </c>
      <c r="BD427" s="22">
        <v>4143.1836999999996</v>
      </c>
      <c r="BE427" s="22">
        <v>2751.1794</v>
      </c>
      <c r="BF427" s="22">
        <v>2832.8809000000001</v>
      </c>
      <c r="BG427" s="22">
        <v>2739.8939999999998</v>
      </c>
      <c r="BH427" s="22">
        <v>2839.78</v>
      </c>
      <c r="BI427" s="22">
        <v>2952.0293999999999</v>
      </c>
      <c r="BJ427" s="22">
        <v>2867.9069</v>
      </c>
      <c r="BK427" s="22">
        <v>2456.509</v>
      </c>
      <c r="BL427" s="22">
        <v>2622.4915999999998</v>
      </c>
      <c r="BM427" s="22">
        <v>2665.9387000000002</v>
      </c>
      <c r="BN427" s="22">
        <v>5755.8588</v>
      </c>
      <c r="BO427" s="22">
        <v>5904.0803999999998</v>
      </c>
      <c r="BP427" s="22">
        <v>5828.5132999999996</v>
      </c>
      <c r="BQ427" s="22">
        <v>5915.3163000000004</v>
      </c>
      <c r="BR427" s="22">
        <v>6059.6902</v>
      </c>
      <c r="BS427" s="22">
        <v>5922.6882999999998</v>
      </c>
      <c r="BT427" s="22">
        <v>5366.9925000000003</v>
      </c>
      <c r="BU427" s="22">
        <v>5637.3117000000002</v>
      </c>
      <c r="BV427" s="22">
        <v>5712.2584999999999</v>
      </c>
      <c r="BW427" s="22">
        <v>4690.7073</v>
      </c>
      <c r="BX427" s="22">
        <v>4815.5276999999996</v>
      </c>
      <c r="BY427" s="22">
        <v>4737.9232000000002</v>
      </c>
      <c r="BZ427" s="22">
        <v>4825.1817000000001</v>
      </c>
      <c r="CA427" s="22">
        <v>4955.6513000000004</v>
      </c>
      <c r="CB427" s="22">
        <v>4837.9376000000002</v>
      </c>
      <c r="CC427" s="22">
        <v>4341.3791000000001</v>
      </c>
      <c r="CD427" s="22">
        <v>4573.6405000000004</v>
      </c>
      <c r="CE427" s="22">
        <v>4636.585</v>
      </c>
      <c r="CF427" s="22">
        <v>1556.8438000000001</v>
      </c>
      <c r="CG427" s="22">
        <v>1584.2578000000001</v>
      </c>
      <c r="CH427" s="22">
        <v>1479.0830000000001</v>
      </c>
      <c r="CI427" s="22">
        <v>1587.5897</v>
      </c>
      <c r="CJ427" s="22">
        <v>1672.3312000000001</v>
      </c>
      <c r="CK427" s="22">
        <v>1631.7039</v>
      </c>
      <c r="CL427" s="22">
        <v>1342.2211</v>
      </c>
      <c r="CM427" s="22">
        <v>1422.3831</v>
      </c>
      <c r="CN427" s="22">
        <v>1445.2073</v>
      </c>
      <c r="CO427" s="22">
        <v>4335.8472000000002</v>
      </c>
      <c r="CP427" s="22">
        <v>4424.7777999999998</v>
      </c>
      <c r="CQ427" s="22">
        <v>4336.0246999999999</v>
      </c>
      <c r="CR427" s="22">
        <v>4432.1161000000002</v>
      </c>
      <c r="CS427" s="22">
        <v>4546.3671000000004</v>
      </c>
      <c r="CT427" s="22">
        <v>4456.8901999999998</v>
      </c>
      <c r="CU427" s="22">
        <v>4034.6023</v>
      </c>
      <c r="CV427" s="22">
        <v>4211.1495999999997</v>
      </c>
      <c r="CW427" s="22">
        <v>4263.0767999999998</v>
      </c>
      <c r="CX427" s="22">
        <v>3357.7053000000001</v>
      </c>
      <c r="CY427" s="22">
        <v>3425.1554999999998</v>
      </c>
      <c r="CZ427" s="22">
        <v>3334.2633999999998</v>
      </c>
      <c r="DA427" s="22">
        <v>3431.0454</v>
      </c>
      <c r="DB427" s="22">
        <v>3532.7042999999999</v>
      </c>
      <c r="DC427" s="22">
        <v>3460.8874999999998</v>
      </c>
      <c r="DD427" s="22">
        <v>3092.3326000000002</v>
      </c>
      <c r="DE427" s="22">
        <v>3234.0347999999999</v>
      </c>
      <c r="DF427" s="22">
        <v>3274.9625000000001</v>
      </c>
      <c r="DG427" s="22" t="s">
        <v>51</v>
      </c>
      <c r="DH427" s="22" t="s">
        <v>42</v>
      </c>
      <c r="DI427" s="22">
        <v>2838.8130000000001</v>
      </c>
      <c r="DJ427" s="22">
        <v>3086.1412999999998</v>
      </c>
      <c r="DK427" s="22">
        <v>2855.4522000000002</v>
      </c>
      <c r="DL427" s="22">
        <v>3082.7415999999998</v>
      </c>
      <c r="DM427" s="22">
        <v>3132.6048999999998</v>
      </c>
      <c r="DN427" s="22">
        <v>3036.6777999999999</v>
      </c>
      <c r="DO427" s="22">
        <v>2532.3008</v>
      </c>
      <c r="DP427" s="22">
        <v>2721.5751</v>
      </c>
      <c r="DQ427" s="22">
        <v>2766.7093</v>
      </c>
      <c r="DR427" s="22">
        <v>7239.44</v>
      </c>
      <c r="DS427" s="22">
        <v>7597.1578</v>
      </c>
      <c r="DT427" s="22">
        <v>7388.0123000000003</v>
      </c>
      <c r="DU427" s="22">
        <v>7599.5136000000002</v>
      </c>
      <c r="DV427" s="22">
        <v>7690.5263999999997</v>
      </c>
      <c r="DW427" s="22">
        <v>7515.4358000000002</v>
      </c>
      <c r="DX427" s="22">
        <v>6798.1814999999997</v>
      </c>
      <c r="DY427" s="22">
        <v>7143.6536999999998</v>
      </c>
      <c r="DZ427" s="22">
        <v>7235.7488999999996</v>
      </c>
      <c r="EA427" s="22">
        <v>5704.2291999999998</v>
      </c>
      <c r="EB427" s="22">
        <v>6018.7860000000001</v>
      </c>
      <c r="EC427" s="22">
        <v>5810.8877000000002</v>
      </c>
      <c r="ED427" s="22">
        <v>6019.4564</v>
      </c>
      <c r="EE427" s="22">
        <v>6095.8477000000003</v>
      </c>
      <c r="EF427" s="22">
        <v>5948.8859000000002</v>
      </c>
      <c r="EG427" s="22">
        <v>5315.8149000000003</v>
      </c>
      <c r="EH427" s="22">
        <v>5605.7860000000001</v>
      </c>
      <c r="EI427" s="22">
        <v>5681.3747000000003</v>
      </c>
      <c r="EJ427" s="22">
        <v>1614.1995999999999</v>
      </c>
      <c r="EK427" s="22">
        <v>1782.9873</v>
      </c>
      <c r="EL427" s="22">
        <v>1553.6206</v>
      </c>
      <c r="EM427" s="22">
        <v>1776.4652000000001</v>
      </c>
      <c r="EN427" s="22">
        <v>1799.5779</v>
      </c>
      <c r="EO427" s="22">
        <v>1755.1135999999999</v>
      </c>
      <c r="EP427" s="22">
        <v>1403.8327999999999</v>
      </c>
      <c r="EQ427" s="22">
        <v>1491.5655999999999</v>
      </c>
      <c r="ER427" s="22">
        <v>1512.6192000000001</v>
      </c>
      <c r="ES427" s="22">
        <v>5577.0045</v>
      </c>
      <c r="ET427" s="22">
        <v>5844.9381000000003</v>
      </c>
      <c r="EU427" s="22">
        <v>5635.3933999999999</v>
      </c>
      <c r="EV427" s="22">
        <v>5843.6130000000003</v>
      </c>
      <c r="EW427" s="22">
        <v>5903.7556000000004</v>
      </c>
      <c r="EX427" s="22">
        <v>5788.0529999999999</v>
      </c>
      <c r="EY427" s="22">
        <v>5245.6238000000003</v>
      </c>
      <c r="EZ427" s="22">
        <v>5473.9173000000001</v>
      </c>
      <c r="FA427" s="22">
        <v>5537.2402000000002</v>
      </c>
      <c r="FB427" s="22">
        <v>4200.3153000000002</v>
      </c>
      <c r="FC427" s="22">
        <v>4429.7785000000003</v>
      </c>
      <c r="FD427" s="22">
        <v>4220.9812000000002</v>
      </c>
      <c r="FE427" s="22">
        <v>4426.9297999999999</v>
      </c>
      <c r="FF427" s="22">
        <v>4473.9848000000002</v>
      </c>
      <c r="FG427" s="22">
        <v>4383.4602999999997</v>
      </c>
      <c r="FH427" s="22">
        <v>3916.0295999999998</v>
      </c>
      <c r="FI427" s="22">
        <v>4094.6439999999998</v>
      </c>
      <c r="FJ427" s="22">
        <v>4143.1836999999996</v>
      </c>
      <c r="FK427" s="22">
        <v>2762.8258999999998</v>
      </c>
      <c r="FL427" s="22">
        <v>2853.0945999999999</v>
      </c>
      <c r="FM427" s="22">
        <v>2760.4270000000001</v>
      </c>
      <c r="FN427" s="22">
        <v>2860.5787</v>
      </c>
      <c r="FO427" s="22">
        <v>2978.1900999999998</v>
      </c>
      <c r="FP427" s="22">
        <v>2886.9346</v>
      </c>
      <c r="FQ427" s="22">
        <v>2453.0128</v>
      </c>
      <c r="FR427" s="22">
        <v>2633.0695999999998</v>
      </c>
      <c r="FS427" s="22">
        <v>2679.9501</v>
      </c>
      <c r="FT427" s="22">
        <v>5812.4292999999998</v>
      </c>
      <c r="FU427" s="22">
        <v>5970.2839999999997</v>
      </c>
      <c r="FV427" s="22">
        <v>5895.9957000000004</v>
      </c>
      <c r="FW427" s="22">
        <v>5982.1651000000002</v>
      </c>
      <c r="FX427" s="22">
        <v>6131.9827999999998</v>
      </c>
      <c r="FY427" s="22">
        <v>5987.1145999999999</v>
      </c>
      <c r="FZ427" s="22">
        <v>5407.9757</v>
      </c>
      <c r="GA427" s="22">
        <v>5693.8158999999996</v>
      </c>
      <c r="GB427" s="22">
        <v>5772.6410999999998</v>
      </c>
      <c r="GC427" s="22">
        <v>4749.1761999999999</v>
      </c>
      <c r="GD427" s="22">
        <v>4883.6048000000001</v>
      </c>
      <c r="GE427" s="22">
        <v>4806.6908999999996</v>
      </c>
      <c r="GF427" s="22">
        <v>4893.9102999999996</v>
      </c>
      <c r="GG427" s="22">
        <v>5030.1817000000001</v>
      </c>
      <c r="GH427" s="22">
        <v>4904.5240999999996</v>
      </c>
      <c r="GI427" s="22">
        <v>4383.3858</v>
      </c>
      <c r="GJ427" s="22">
        <v>4631.3216000000002</v>
      </c>
      <c r="GK427" s="22">
        <v>4698.1701000000003</v>
      </c>
      <c r="GL427" s="22">
        <v>1556.8438000000001</v>
      </c>
      <c r="GM427" s="22">
        <v>1584.2578000000001</v>
      </c>
      <c r="GN427" s="22">
        <v>1479.0830000000001</v>
      </c>
      <c r="GO427" s="22">
        <v>1587.5897</v>
      </c>
      <c r="GP427" s="22">
        <v>1672.3312000000001</v>
      </c>
      <c r="GQ427" s="22">
        <v>1631.7039</v>
      </c>
      <c r="GR427" s="22">
        <v>1342.2211</v>
      </c>
      <c r="GS427" s="22">
        <v>1422.3831</v>
      </c>
      <c r="GT427" s="22">
        <v>1445.2073</v>
      </c>
      <c r="GU427" s="22">
        <v>4335.8472000000002</v>
      </c>
      <c r="GV427" s="22">
        <v>4424.7777999999998</v>
      </c>
      <c r="GW427" s="22">
        <v>4336.0246999999999</v>
      </c>
      <c r="GX427" s="22">
        <v>4432.1161000000002</v>
      </c>
      <c r="GY427" s="22">
        <v>4546.3671000000004</v>
      </c>
      <c r="GZ427" s="22">
        <v>4456.8901999999998</v>
      </c>
      <c r="HA427" s="22">
        <v>4034.6023</v>
      </c>
      <c r="HB427" s="22">
        <v>4211.1495999999997</v>
      </c>
      <c r="HC427" s="22">
        <v>4263.0767999999998</v>
      </c>
      <c r="HD427" s="22">
        <v>3357.7053000000001</v>
      </c>
      <c r="HE427" s="22">
        <v>3425.1554999999998</v>
      </c>
      <c r="HF427" s="22">
        <v>3334.2633999999998</v>
      </c>
      <c r="HG427" s="22">
        <v>3431.0454</v>
      </c>
      <c r="HH427" s="22">
        <v>3532.7042999999999</v>
      </c>
      <c r="HI427" s="22">
        <v>3460.8874999999998</v>
      </c>
      <c r="HJ427" s="22">
        <v>3092.3326000000002</v>
      </c>
      <c r="HK427" s="22">
        <v>3234.0347999999999</v>
      </c>
      <c r="HL427" s="22">
        <v>3274.9625000000001</v>
      </c>
      <c r="HM427" s="22" t="s">
        <v>51</v>
      </c>
      <c r="HN427" s="22" t="s">
        <v>42</v>
      </c>
      <c r="HO427" s="22">
        <v>2668.0772999999999</v>
      </c>
      <c r="HP427" s="22">
        <v>2869.1750999999999</v>
      </c>
      <c r="HQ427" s="22">
        <v>2638.5059999999999</v>
      </c>
      <c r="HR427" s="22">
        <v>2863.8932</v>
      </c>
      <c r="HS427" s="22">
        <v>2897.8955000000001</v>
      </c>
      <c r="HT427" s="22">
        <v>2832.4818</v>
      </c>
      <c r="HU427" s="22">
        <v>2418.1455999999998</v>
      </c>
      <c r="HV427" s="22">
        <v>2547.2138</v>
      </c>
      <c r="HW427" s="22">
        <v>2578.0709999999999</v>
      </c>
      <c r="HX427" s="22">
        <v>7826.0324000000001</v>
      </c>
      <c r="HY427" s="22">
        <v>8148.2227000000003</v>
      </c>
      <c r="HZ427" s="22">
        <v>7942.9081999999999</v>
      </c>
      <c r="IA427" s="22">
        <v>8149.3549999999996</v>
      </c>
      <c r="IB427" s="22">
        <v>8228.7577999999994</v>
      </c>
      <c r="IC427" s="22">
        <v>8076.0024000000003</v>
      </c>
      <c r="ID427" s="22">
        <v>7428.3182999999999</v>
      </c>
      <c r="IE427" s="22">
        <v>7729.7209000000003</v>
      </c>
      <c r="IF427" s="22">
        <v>7813.1481999999996</v>
      </c>
      <c r="IG427" s="22">
        <v>6038.1228000000001</v>
      </c>
      <c r="IH427" s="22">
        <v>6313.6414000000004</v>
      </c>
      <c r="II427" s="22">
        <v>6107.9498999999996</v>
      </c>
      <c r="IJ427" s="22">
        <v>6312.8504000000003</v>
      </c>
      <c r="IK427" s="22">
        <v>6376.1805999999997</v>
      </c>
      <c r="IL427" s="22">
        <v>6254.3456999999999</v>
      </c>
      <c r="IM427" s="22">
        <v>5697.5227000000004</v>
      </c>
      <c r="IN427" s="22">
        <v>5937.9156999999996</v>
      </c>
      <c r="IO427" s="22">
        <v>6003.0514999999996</v>
      </c>
      <c r="IP427" s="22">
        <v>1614.1995999999999</v>
      </c>
      <c r="IQ427" s="22">
        <v>1782.9873</v>
      </c>
      <c r="IR427" s="22">
        <v>1553.6206</v>
      </c>
      <c r="IS427" s="22">
        <v>1776.4652000000001</v>
      </c>
      <c r="IT427" s="22">
        <v>1799.5779</v>
      </c>
      <c r="IU427" s="22">
        <v>1755.1135999999999</v>
      </c>
      <c r="IV427" s="22">
        <v>1403.8327999999999</v>
      </c>
      <c r="IW427" s="22">
        <v>1491.5655999999999</v>
      </c>
      <c r="IX427" s="22">
        <v>1512.6192000000001</v>
      </c>
      <c r="IY427" s="22">
        <v>6521.9930999999997</v>
      </c>
      <c r="IZ427" s="22">
        <v>6805.6514999999999</v>
      </c>
      <c r="JA427" s="22">
        <v>6601.0977999999996</v>
      </c>
      <c r="JB427" s="22">
        <v>6805.2584999999999</v>
      </c>
      <c r="JC427" s="22">
        <v>6871.5545000000002</v>
      </c>
      <c r="JD427" s="22">
        <v>6744.0140000000001</v>
      </c>
      <c r="JE427" s="22">
        <v>6171.4498000000003</v>
      </c>
      <c r="JF427" s="22">
        <v>6423.1007</v>
      </c>
      <c r="JG427" s="22">
        <v>6494.1706999999997</v>
      </c>
      <c r="JH427" s="22">
        <v>4832.9632000000001</v>
      </c>
      <c r="JI427" s="22">
        <v>5072.8308999999999</v>
      </c>
      <c r="JJ427" s="22">
        <v>4867.3206</v>
      </c>
      <c r="JK427" s="22">
        <v>5070.5981000000002</v>
      </c>
      <c r="JL427" s="22">
        <v>5121.7222000000002</v>
      </c>
      <c r="JM427" s="22">
        <v>5023.3694999999998</v>
      </c>
      <c r="JN427" s="22">
        <v>4535.9980999999998</v>
      </c>
      <c r="JO427" s="22">
        <v>4730.0582999999997</v>
      </c>
      <c r="JP427" s="22">
        <v>4783.8518000000004</v>
      </c>
      <c r="JQ427" s="22">
        <v>2603.4555999999998</v>
      </c>
      <c r="JR427" s="22">
        <v>2656.4241999999999</v>
      </c>
      <c r="JS427" s="22">
        <v>2555.9726999999998</v>
      </c>
      <c r="JT427" s="22">
        <v>2661.4493000000002</v>
      </c>
      <c r="JU427" s="22">
        <v>2759.7849000000001</v>
      </c>
      <c r="JV427" s="22">
        <v>2698.5131000000001</v>
      </c>
      <c r="JW427" s="22">
        <v>2349.5655000000002</v>
      </c>
      <c r="JX427" s="22">
        <v>2470.4611</v>
      </c>
      <c r="JY427" s="22">
        <v>2503.1061</v>
      </c>
      <c r="JZ427" s="22">
        <v>6109.9822000000004</v>
      </c>
      <c r="KA427" s="22">
        <v>6242.3177999999998</v>
      </c>
      <c r="KB427" s="22">
        <v>6165.0650999999998</v>
      </c>
      <c r="KC427" s="22">
        <v>6252.4840000000004</v>
      </c>
      <c r="KD427" s="22">
        <v>6387.6113999999998</v>
      </c>
      <c r="KE427" s="22">
        <v>6263.6526999999996</v>
      </c>
      <c r="KF427" s="22">
        <v>5747.4831999999997</v>
      </c>
      <c r="KG427" s="22">
        <v>5992.0667999999996</v>
      </c>
      <c r="KH427" s="22">
        <v>6061.9107999999997</v>
      </c>
      <c r="KI427" s="22">
        <v>4901.1144000000004</v>
      </c>
      <c r="KJ427" s="22">
        <v>5006.5172000000002</v>
      </c>
      <c r="KK427" s="22">
        <v>4924.8145999999997</v>
      </c>
      <c r="KL427" s="22">
        <v>5014.8918000000003</v>
      </c>
      <c r="KM427" s="22">
        <v>5135.3559999999998</v>
      </c>
      <c r="KN427" s="22">
        <v>5033.2434999999996</v>
      </c>
      <c r="KO427" s="22">
        <v>4580.8265000000001</v>
      </c>
      <c r="KP427" s="22">
        <v>4782.3051999999998</v>
      </c>
      <c r="KQ427" s="22">
        <v>4839.2106999999996</v>
      </c>
      <c r="KR427" s="22">
        <v>1556.8438000000001</v>
      </c>
      <c r="KS427" s="22">
        <v>1584.2578000000001</v>
      </c>
      <c r="KT427" s="22">
        <v>1479.0830000000001</v>
      </c>
      <c r="KU427" s="22">
        <v>1587.5897</v>
      </c>
      <c r="KV427" s="22">
        <v>1672.3312000000001</v>
      </c>
      <c r="KW427" s="22">
        <v>1631.7039</v>
      </c>
      <c r="KX427" s="22">
        <v>1342.2211</v>
      </c>
      <c r="KY427" s="22">
        <v>1422.3831</v>
      </c>
      <c r="KZ427" s="22">
        <v>1445.2073</v>
      </c>
      <c r="LA427" s="22">
        <v>4937.2532000000001</v>
      </c>
      <c r="LB427" s="22">
        <v>5041.1133</v>
      </c>
      <c r="LC427" s="22">
        <v>4957.7395999999999</v>
      </c>
      <c r="LD427" s="22">
        <v>5049.4047</v>
      </c>
      <c r="LE427" s="22">
        <v>5169.9303</v>
      </c>
      <c r="LF427" s="22">
        <v>5068.8317999999999</v>
      </c>
      <c r="LG427" s="22">
        <v>4617.1669000000002</v>
      </c>
      <c r="LH427" s="22">
        <v>4816.6450999999997</v>
      </c>
      <c r="LI427" s="22">
        <v>4875.3473000000004</v>
      </c>
      <c r="LJ427" s="22">
        <v>3755.5603000000001</v>
      </c>
      <c r="LK427" s="22">
        <v>3833.1505999999999</v>
      </c>
      <c r="LL427" s="22">
        <v>3745.9173999999998</v>
      </c>
      <c r="LM427" s="22">
        <v>3839.6878000000002</v>
      </c>
      <c r="LN427" s="22">
        <v>3945.605</v>
      </c>
      <c r="LO427" s="22">
        <v>3865.8955999999998</v>
      </c>
      <c r="LP427" s="22">
        <v>3477.3989999999999</v>
      </c>
      <c r="LQ427" s="22">
        <v>3634.674</v>
      </c>
      <c r="LR427" s="22">
        <v>3680.7139999999999</v>
      </c>
      <c r="LS427" s="22" t="s">
        <v>51</v>
      </c>
      <c r="LT427" s="22" t="s">
        <v>42</v>
      </c>
      <c r="LU427" s="22">
        <v>3438.0182</v>
      </c>
      <c r="LV427" s="22">
        <v>5864.1064999999999</v>
      </c>
      <c r="LW427" s="22">
        <v>6083.5826999999999</v>
      </c>
      <c r="LX427" s="22">
        <v>6145.6211000000003</v>
      </c>
      <c r="LY427" s="22">
        <v>6097.2879999999996</v>
      </c>
      <c r="LZ427" s="22">
        <v>6196.7925999999998</v>
      </c>
      <c r="MA427" s="22">
        <v>6025.7878000000001</v>
      </c>
      <c r="MB427" s="22">
        <v>5569.5542999999998</v>
      </c>
      <c r="MC427" s="22">
        <v>5906.9647000000004</v>
      </c>
      <c r="MD427" s="22" t="s">
        <v>51</v>
      </c>
      <c r="ME427" s="22" t="s">
        <v>42</v>
      </c>
      <c r="MF427" s="22">
        <v>18539.018</v>
      </c>
      <c r="MG427" s="22">
        <v>19011.080999999998</v>
      </c>
      <c r="MH427" s="22">
        <v>19031.136999999999</v>
      </c>
      <c r="MI427" s="22">
        <v>19043.280999999999</v>
      </c>
      <c r="MJ427" s="22">
        <v>19337.163</v>
      </c>
      <c r="MK427" s="22">
        <v>18944.541000000001</v>
      </c>
      <c r="ML427" s="22">
        <v>17708.503000000001</v>
      </c>
      <c r="MM427" s="22">
        <v>18483.188999999998</v>
      </c>
      <c r="MN427" s="22">
        <v>18660.907999999999</v>
      </c>
      <c r="MO427" s="22">
        <v>20537.624</v>
      </c>
      <c r="MP427" s="22">
        <v>21009.768</v>
      </c>
      <c r="MQ427" s="22">
        <v>21029.817999999999</v>
      </c>
      <c r="MR427" s="22">
        <v>21041.973999999998</v>
      </c>
      <c r="MS427" s="22">
        <v>21335.913</v>
      </c>
      <c r="MT427" s="22">
        <v>20943.221000000001</v>
      </c>
      <c r="MU427" s="22">
        <v>19706.95</v>
      </c>
      <c r="MV427" s="22">
        <v>20481.773000000001</v>
      </c>
      <c r="MW427" s="22">
        <v>20659.645</v>
      </c>
      <c r="MX427" s="22" t="s">
        <v>51</v>
      </c>
      <c r="MY427" s="22" t="s">
        <v>42</v>
      </c>
      <c r="MZ427" s="22">
        <v>53.214886</v>
      </c>
      <c r="NA427" s="22">
        <v>53.521265</v>
      </c>
      <c r="NB427" s="22">
        <v>53.667361999999997</v>
      </c>
      <c r="NC427" s="22">
        <v>53.798734000000003</v>
      </c>
      <c r="ND427" s="22">
        <v>53.696002999999997</v>
      </c>
      <c r="NE427" s="22">
        <v>53.901480999999997</v>
      </c>
      <c r="NF427" s="22">
        <v>53.547455999999997</v>
      </c>
      <c r="NG427" s="22">
        <v>52.606121000000002</v>
      </c>
      <c r="NH427" s="22">
        <v>53.304651</v>
      </c>
      <c r="NI427" s="22">
        <v>37.033630000000002</v>
      </c>
      <c r="NJ427" s="22">
        <v>37.339519000000003</v>
      </c>
      <c r="NK427" s="22">
        <v>37.485382000000001</v>
      </c>
      <c r="NL427" s="22">
        <v>37.616545000000002</v>
      </c>
      <c r="NM427" s="22">
        <v>37.513978000000002</v>
      </c>
      <c r="NN427" s="22">
        <v>37.719127</v>
      </c>
      <c r="NO427" s="22">
        <v>37.365667999999999</v>
      </c>
      <c r="NP427" s="22">
        <v>36.425839000000003</v>
      </c>
      <c r="NQ427" s="22">
        <v>37.123252000000001</v>
      </c>
      <c r="NR427" s="22">
        <v>55.865955</v>
      </c>
      <c r="NS427" s="22">
        <v>39.682575</v>
      </c>
      <c r="NT427" s="22" t="s">
        <v>51</v>
      </c>
      <c r="NU427" s="22" t="s">
        <v>42</v>
      </c>
      <c r="NV427" s="22">
        <v>2.6654536000000002</v>
      </c>
      <c r="NW427" s="22">
        <v>1.6591203000000001</v>
      </c>
      <c r="NX427" s="22">
        <v>1.3790903999999999</v>
      </c>
      <c r="NY427" s="22">
        <v>1.5044496999999999</v>
      </c>
      <c r="NZ427" s="22">
        <v>0.97347234999999999</v>
      </c>
      <c r="OA427" s="22">
        <v>1.3790903999999999</v>
      </c>
      <c r="OB427" s="22">
        <v>1.5044496999999999</v>
      </c>
      <c r="OC427" s="22">
        <v>0.97347234999999999</v>
      </c>
      <c r="OD427" s="22">
        <v>2.8030632</v>
      </c>
      <c r="OE427" s="22">
        <v>2.8030632</v>
      </c>
      <c r="OF427" s="22">
        <v>5.6799344999999999</v>
      </c>
      <c r="OG427" s="22">
        <v>2.1590810999999999</v>
      </c>
      <c r="OH427" s="22">
        <v>6.6138098999999997</v>
      </c>
      <c r="OI427" s="22">
        <v>1.9855731000000001</v>
      </c>
      <c r="OJ427" s="22" t="s">
        <v>51</v>
      </c>
      <c r="OK427" s="22" t="s">
        <v>42</v>
      </c>
      <c r="OL427" s="22">
        <v>348.72012999999998</v>
      </c>
      <c r="OM427" s="22">
        <v>419.13697999999999</v>
      </c>
      <c r="ON427" s="22">
        <v>259.90611000000001</v>
      </c>
      <c r="OO427" s="22">
        <v>412.70432</v>
      </c>
      <c r="OP427" s="22">
        <v>412.70432</v>
      </c>
      <c r="OQ427" s="22">
        <v>412.70432</v>
      </c>
      <c r="OR427" s="22">
        <v>259.90611000000001</v>
      </c>
      <c r="OS427" s="22">
        <v>259.90611000000001</v>
      </c>
      <c r="OT427" s="22">
        <v>348.72012999999998</v>
      </c>
      <c r="OU427" s="22">
        <v>370.72908999999999</v>
      </c>
      <c r="OV427" s="22">
        <v>354.63990000000001</v>
      </c>
      <c r="OW427" s="22">
        <v>274.13225999999997</v>
      </c>
      <c r="OX427" s="22">
        <v>354.63990000000001</v>
      </c>
      <c r="OY427" s="22">
        <v>395.42403000000002</v>
      </c>
      <c r="OZ427" s="22">
        <v>395.42403000000002</v>
      </c>
      <c r="PA427" s="22">
        <v>274.13225999999997</v>
      </c>
      <c r="PB427" s="22">
        <v>274.13225999999997</v>
      </c>
      <c r="PC427" s="22">
        <v>370.72908999999999</v>
      </c>
    </row>
    <row r="428" spans="1:419">
      <c r="A428" s="22" t="s">
        <v>52</v>
      </c>
      <c r="B428" s="22" t="s">
        <v>42</v>
      </c>
      <c r="C428" s="22">
        <v>3756.6280999999999</v>
      </c>
      <c r="D428" s="22">
        <v>4087.5601999999999</v>
      </c>
      <c r="E428" s="22">
        <v>3105.7851000000001</v>
      </c>
      <c r="F428" s="22">
        <v>3935.3492999999999</v>
      </c>
      <c r="G428" s="22">
        <v>3940.5023000000001</v>
      </c>
      <c r="H428" s="22">
        <v>4238.1337999999996</v>
      </c>
      <c r="I428" s="22">
        <v>3058.4346</v>
      </c>
      <c r="J428" s="22">
        <v>3085.1597000000002</v>
      </c>
      <c r="K428" s="22">
        <v>3856.6087000000002</v>
      </c>
      <c r="L428" s="22">
        <v>4143.7826999999997</v>
      </c>
      <c r="M428" s="22">
        <v>4581.3657999999996</v>
      </c>
      <c r="N428" s="22">
        <v>3426.3971000000001</v>
      </c>
      <c r="O428" s="22">
        <v>4311.8635000000004</v>
      </c>
      <c r="P428" s="22">
        <v>4321.3986999999997</v>
      </c>
      <c r="Q428" s="22">
        <v>4872.1320999999998</v>
      </c>
      <c r="R428" s="22">
        <v>3338.7804999999998</v>
      </c>
      <c r="S428" s="22">
        <v>3388.2323000000001</v>
      </c>
      <c r="T428" s="22">
        <v>4304.4296999999997</v>
      </c>
      <c r="U428" s="22">
        <v>3902.2547</v>
      </c>
      <c r="V428" s="22">
        <v>4294.0780999999997</v>
      </c>
      <c r="W428" s="22">
        <v>3226.9396000000002</v>
      </c>
      <c r="X428" s="22">
        <v>4067.8788</v>
      </c>
      <c r="Y428" s="22">
        <v>4075.8679999999999</v>
      </c>
      <c r="Z428" s="22">
        <v>4537.3113999999996</v>
      </c>
      <c r="AA428" s="22">
        <v>3153.5282000000002</v>
      </c>
      <c r="AB428" s="22">
        <v>3194.9623999999999</v>
      </c>
      <c r="AC428" s="22">
        <v>4038.7141999999999</v>
      </c>
      <c r="AD428" s="22">
        <v>3328.6977000000002</v>
      </c>
      <c r="AE428" s="22">
        <v>3623.7098999999998</v>
      </c>
      <c r="AF428" s="22">
        <v>2742.2997999999998</v>
      </c>
      <c r="AG428" s="22">
        <v>3505.1577000000002</v>
      </c>
      <c r="AH428" s="22">
        <v>3507.7422999999999</v>
      </c>
      <c r="AI428" s="22">
        <v>3657.0259999999998</v>
      </c>
      <c r="AJ428" s="22">
        <v>2718.5502000000001</v>
      </c>
      <c r="AK428" s="22">
        <v>2731.9546999999998</v>
      </c>
      <c r="AL428" s="22">
        <v>3438.2919000000002</v>
      </c>
      <c r="AM428" s="22">
        <v>3690.4043000000001</v>
      </c>
      <c r="AN428" s="22">
        <v>4084.4407000000001</v>
      </c>
      <c r="AO428" s="22">
        <v>3041.8501999999999</v>
      </c>
      <c r="AP428" s="22">
        <v>3857.1756</v>
      </c>
      <c r="AQ428" s="22">
        <v>3863.8200999999999</v>
      </c>
      <c r="AR428" s="22">
        <v>4247.5958000000001</v>
      </c>
      <c r="AS428" s="22">
        <v>2980.7950000000001</v>
      </c>
      <c r="AT428" s="22">
        <v>3015.2552000000001</v>
      </c>
      <c r="AU428" s="22">
        <v>3856.2727</v>
      </c>
      <c r="AV428" s="22">
        <v>3463.4124000000002</v>
      </c>
      <c r="AW428" s="22">
        <v>3814.7532999999999</v>
      </c>
      <c r="AX428" s="22">
        <v>2854.3762999999999</v>
      </c>
      <c r="AY428" s="22">
        <v>3627.7566999999999</v>
      </c>
      <c r="AZ428" s="22">
        <v>3632.9648999999999</v>
      </c>
      <c r="BA428" s="22">
        <v>3933.7860999999998</v>
      </c>
      <c r="BB428" s="22">
        <v>2806.5183999999999</v>
      </c>
      <c r="BC428" s="22">
        <v>2833.5299</v>
      </c>
      <c r="BD428" s="22">
        <v>3606.7521000000002</v>
      </c>
      <c r="BE428" s="22">
        <v>4339.4477999999999</v>
      </c>
      <c r="BF428" s="22">
        <v>3741.7408</v>
      </c>
      <c r="BG428" s="22">
        <v>2881.7944000000002</v>
      </c>
      <c r="BH428" s="22">
        <v>3691.8775999999998</v>
      </c>
      <c r="BI428" s="22">
        <v>3923.0770000000002</v>
      </c>
      <c r="BJ428" s="22">
        <v>4205.5083999999997</v>
      </c>
      <c r="BK428" s="22">
        <v>2836.8622</v>
      </c>
      <c r="BL428" s="22">
        <v>2862.2224999999999</v>
      </c>
      <c r="BM428" s="22">
        <v>4418.4269999999997</v>
      </c>
      <c r="BN428" s="22">
        <v>4776.1797999999999</v>
      </c>
      <c r="BO428" s="22">
        <v>4151.9993999999997</v>
      </c>
      <c r="BP428" s="22">
        <v>3200.1678999999999</v>
      </c>
      <c r="BQ428" s="22">
        <v>4070.7923000000001</v>
      </c>
      <c r="BR428" s="22">
        <v>4320.3823000000002</v>
      </c>
      <c r="BS428" s="22">
        <v>4780.3500000000004</v>
      </c>
      <c r="BT428" s="22">
        <v>3126.9913000000001</v>
      </c>
      <c r="BU428" s="22">
        <v>3168.2930000000001</v>
      </c>
      <c r="BV428" s="22">
        <v>4853.8424000000005</v>
      </c>
      <c r="BW428" s="22">
        <v>4488.2709999999997</v>
      </c>
      <c r="BX428" s="22">
        <v>3893.6167999999998</v>
      </c>
      <c r="BY428" s="22">
        <v>3000.828</v>
      </c>
      <c r="BZ428" s="22">
        <v>3823.8425999999999</v>
      </c>
      <c r="CA428" s="22">
        <v>4059.5023999999999</v>
      </c>
      <c r="CB428" s="22">
        <v>4454.7120999999997</v>
      </c>
      <c r="CC428" s="22">
        <v>2937.9537</v>
      </c>
      <c r="CD428" s="22">
        <v>2973.4405999999999</v>
      </c>
      <c r="CE428" s="22">
        <v>4556.7163</v>
      </c>
      <c r="CF428" s="22">
        <v>3882.8712999999998</v>
      </c>
      <c r="CG428" s="22">
        <v>3316.7928999999999</v>
      </c>
      <c r="CH428" s="22">
        <v>2545.0839999999998</v>
      </c>
      <c r="CI428" s="22">
        <v>3292.7112000000002</v>
      </c>
      <c r="CJ428" s="22">
        <v>3505.2024000000001</v>
      </c>
      <c r="CK428" s="22">
        <v>3641.6037999999999</v>
      </c>
      <c r="CL428" s="22">
        <v>2523.3838000000001</v>
      </c>
      <c r="CM428" s="22">
        <v>2535.6316000000002</v>
      </c>
      <c r="CN428" s="22">
        <v>3973.2809999999999</v>
      </c>
      <c r="CO428" s="22">
        <v>4276.6151</v>
      </c>
      <c r="CP428" s="22">
        <v>3687.5967999999998</v>
      </c>
      <c r="CQ428" s="22">
        <v>2832.9526999999998</v>
      </c>
      <c r="CR428" s="22">
        <v>3634.5598</v>
      </c>
      <c r="CS428" s="22">
        <v>3863.489</v>
      </c>
      <c r="CT428" s="22">
        <v>4163.8969999999999</v>
      </c>
      <c r="CU428" s="22">
        <v>2785.1605</v>
      </c>
      <c r="CV428" s="22">
        <v>2812.1349</v>
      </c>
      <c r="CW428" s="22">
        <v>4365.5545000000002</v>
      </c>
      <c r="CX428" s="22">
        <v>4021.0545000000002</v>
      </c>
      <c r="CY428" s="22">
        <v>3457.8105</v>
      </c>
      <c r="CZ428" s="22">
        <v>2655.6073000000001</v>
      </c>
      <c r="DA428" s="22">
        <v>3415.2413999999999</v>
      </c>
      <c r="DB428" s="22">
        <v>3631.8739999999998</v>
      </c>
      <c r="DC428" s="22">
        <v>3872.9906999999998</v>
      </c>
      <c r="DD428" s="22">
        <v>2617.2478000000001</v>
      </c>
      <c r="DE428" s="22">
        <v>2638.8982999999998</v>
      </c>
      <c r="DF428" s="22">
        <v>4101.6832000000004</v>
      </c>
      <c r="DG428" s="22" t="s">
        <v>52</v>
      </c>
      <c r="DH428" s="22" t="s">
        <v>42</v>
      </c>
      <c r="DI428" s="22">
        <v>3847.0493000000001</v>
      </c>
      <c r="DJ428" s="22">
        <v>4187.7470000000003</v>
      </c>
      <c r="DK428" s="22">
        <v>3177.8359</v>
      </c>
      <c r="DL428" s="22">
        <v>4028.7332000000001</v>
      </c>
      <c r="DM428" s="22">
        <v>4034.3092999999999</v>
      </c>
      <c r="DN428" s="22">
        <v>4356.3733000000002</v>
      </c>
      <c r="DO428" s="22">
        <v>3126.5985000000001</v>
      </c>
      <c r="DP428" s="22">
        <v>3155.5174000000002</v>
      </c>
      <c r="DQ428" s="22">
        <v>3947.2201</v>
      </c>
      <c r="DR428" s="22">
        <v>4321.6714000000002</v>
      </c>
      <c r="DS428" s="22">
        <v>4706.2457000000004</v>
      </c>
      <c r="DT428" s="22">
        <v>3578.2541999999999</v>
      </c>
      <c r="DU428" s="22">
        <v>4493.6273000000001</v>
      </c>
      <c r="DV428" s="22">
        <v>4503.8050999999996</v>
      </c>
      <c r="DW428" s="22">
        <v>5091.6509999999998</v>
      </c>
      <c r="DX428" s="22">
        <v>3484.7332999999999</v>
      </c>
      <c r="DY428" s="22">
        <v>3537.5174999999999</v>
      </c>
      <c r="DZ428" s="22">
        <v>4417.8954999999996</v>
      </c>
      <c r="EA428" s="22">
        <v>4040.4069</v>
      </c>
      <c r="EB428" s="22">
        <v>4399.4229999999998</v>
      </c>
      <c r="EC428" s="22">
        <v>3343.4384</v>
      </c>
      <c r="ED428" s="22">
        <v>4209.1124</v>
      </c>
      <c r="EE428" s="22">
        <v>4217.6550999999999</v>
      </c>
      <c r="EF428" s="22">
        <v>4711.0619999999999</v>
      </c>
      <c r="EG428" s="22">
        <v>3264.942</v>
      </c>
      <c r="EH428" s="22">
        <v>3309.2462</v>
      </c>
      <c r="EI428" s="22">
        <v>4133.8741</v>
      </c>
      <c r="EJ428" s="22">
        <v>3328.6977000000002</v>
      </c>
      <c r="EK428" s="22">
        <v>3623.7098999999998</v>
      </c>
      <c r="EL428" s="22">
        <v>2742.2997999999998</v>
      </c>
      <c r="EM428" s="22">
        <v>3505.1577000000002</v>
      </c>
      <c r="EN428" s="22">
        <v>3507.7422999999999</v>
      </c>
      <c r="EO428" s="22">
        <v>3657.0259999999998</v>
      </c>
      <c r="EP428" s="22">
        <v>2718.5502000000001</v>
      </c>
      <c r="EQ428" s="22">
        <v>2731.9546999999998</v>
      </c>
      <c r="ER428" s="22">
        <v>3438.2919000000002</v>
      </c>
      <c r="ES428" s="22">
        <v>3750.4315999999999</v>
      </c>
      <c r="ET428" s="22">
        <v>4084.4407000000001</v>
      </c>
      <c r="EU428" s="22">
        <v>3098.24</v>
      </c>
      <c r="EV428" s="22">
        <v>3917.8096999999998</v>
      </c>
      <c r="EW428" s="22">
        <v>3924.5353</v>
      </c>
      <c r="EX428" s="22">
        <v>4312.9931999999999</v>
      </c>
      <c r="EY428" s="22">
        <v>3036.4398999999999</v>
      </c>
      <c r="EZ428" s="22">
        <v>3071.3206</v>
      </c>
      <c r="FA428" s="22">
        <v>3856.2727</v>
      </c>
      <c r="FB428" s="22">
        <v>3503.2082</v>
      </c>
      <c r="FC428" s="22">
        <v>3814.7532999999999</v>
      </c>
      <c r="FD428" s="22">
        <v>2891.7606999999998</v>
      </c>
      <c r="FE428" s="22">
        <v>3667.9548</v>
      </c>
      <c r="FF428" s="22">
        <v>3673.2168000000001</v>
      </c>
      <c r="FG428" s="22">
        <v>3977.1421999999998</v>
      </c>
      <c r="FH428" s="22">
        <v>2843.4088999999999</v>
      </c>
      <c r="FI428" s="22">
        <v>2870.6992</v>
      </c>
      <c r="FJ428" s="22">
        <v>3606.7521000000002</v>
      </c>
      <c r="FK428" s="22">
        <v>4440.9486999999999</v>
      </c>
      <c r="FL428" s="22">
        <v>3830.3240000000001</v>
      </c>
      <c r="FM428" s="22">
        <v>2945.9753999999998</v>
      </c>
      <c r="FN428" s="22">
        <v>3776.2328000000002</v>
      </c>
      <c r="FO428" s="22">
        <v>4013.3101999999999</v>
      </c>
      <c r="FP428" s="22">
        <v>4319.6899999999996</v>
      </c>
      <c r="FQ428" s="22">
        <v>2897.2332000000001</v>
      </c>
      <c r="FR428" s="22">
        <v>2924.7438000000002</v>
      </c>
      <c r="FS428" s="22">
        <v>4519.5099</v>
      </c>
      <c r="FT428" s="22">
        <v>4862.0985000000001</v>
      </c>
      <c r="FU428" s="22">
        <v>4227.9381000000003</v>
      </c>
      <c r="FV428" s="22">
        <v>3254.6758</v>
      </c>
      <c r="FW428" s="22">
        <v>4142.0681999999997</v>
      </c>
      <c r="FX428" s="22">
        <v>4396.59</v>
      </c>
      <c r="FY428" s="22">
        <v>4882.9678000000004</v>
      </c>
      <c r="FZ428" s="22">
        <v>3177.2975999999999</v>
      </c>
      <c r="GA428" s="22">
        <v>3220.9706999999999</v>
      </c>
      <c r="GB428" s="22">
        <v>4938.7710999999999</v>
      </c>
      <c r="GC428" s="22">
        <v>4593.3648000000003</v>
      </c>
      <c r="GD428" s="22">
        <v>3985.8665000000001</v>
      </c>
      <c r="GE428" s="22">
        <v>3067.8825000000002</v>
      </c>
      <c r="GF428" s="22">
        <v>3911.3836000000001</v>
      </c>
      <c r="GG428" s="22">
        <v>4153.0290000000005</v>
      </c>
      <c r="GH428" s="22">
        <v>4574.9097000000002</v>
      </c>
      <c r="GI428" s="22">
        <v>3000.7651999999998</v>
      </c>
      <c r="GJ428" s="22">
        <v>3038.6469000000002</v>
      </c>
      <c r="GK428" s="22">
        <v>4661.1376</v>
      </c>
      <c r="GL428" s="22">
        <v>3882.8712999999998</v>
      </c>
      <c r="GM428" s="22">
        <v>3316.7928999999999</v>
      </c>
      <c r="GN428" s="22">
        <v>2545.0839999999998</v>
      </c>
      <c r="GO428" s="22">
        <v>3292.7112000000002</v>
      </c>
      <c r="GP428" s="22">
        <v>3505.2024000000001</v>
      </c>
      <c r="GQ428" s="22">
        <v>3641.6037999999999</v>
      </c>
      <c r="GR428" s="22">
        <v>2523.3838000000001</v>
      </c>
      <c r="GS428" s="22">
        <v>2535.6316000000002</v>
      </c>
      <c r="GT428" s="22">
        <v>3973.2809999999999</v>
      </c>
      <c r="GU428" s="22">
        <v>4276.6151</v>
      </c>
      <c r="GV428" s="22">
        <v>3687.5967999999998</v>
      </c>
      <c r="GW428" s="22">
        <v>2832.9526999999998</v>
      </c>
      <c r="GX428" s="22">
        <v>3634.5598</v>
      </c>
      <c r="GY428" s="22">
        <v>3863.489</v>
      </c>
      <c r="GZ428" s="22">
        <v>4163.8969999999999</v>
      </c>
      <c r="HA428" s="22">
        <v>2785.1605</v>
      </c>
      <c r="HB428" s="22">
        <v>2812.1349</v>
      </c>
      <c r="HC428" s="22">
        <v>4365.5545000000002</v>
      </c>
      <c r="HD428" s="22">
        <v>4021.0545000000002</v>
      </c>
      <c r="HE428" s="22">
        <v>3457.8105</v>
      </c>
      <c r="HF428" s="22">
        <v>2655.6073000000001</v>
      </c>
      <c r="HG428" s="22">
        <v>3415.2413999999999</v>
      </c>
      <c r="HH428" s="22">
        <v>3631.8739999999998</v>
      </c>
      <c r="HI428" s="22">
        <v>3872.9906999999998</v>
      </c>
      <c r="HJ428" s="22">
        <v>2617.2478000000001</v>
      </c>
      <c r="HK428" s="22">
        <v>2638.8982999999998</v>
      </c>
      <c r="HL428" s="22">
        <v>4101.6832000000004</v>
      </c>
      <c r="HM428" s="22" t="s">
        <v>52</v>
      </c>
      <c r="HN428" s="22" t="s">
        <v>42</v>
      </c>
      <c r="HO428" s="22">
        <v>3616.6682000000001</v>
      </c>
      <c r="HP428" s="22">
        <v>3931.1336000000001</v>
      </c>
      <c r="HQ428" s="22">
        <v>2994.8343</v>
      </c>
      <c r="HR428" s="22">
        <v>3795.8303999999998</v>
      </c>
      <c r="HS428" s="22">
        <v>3799.6327999999999</v>
      </c>
      <c r="HT428" s="22">
        <v>4019.2518</v>
      </c>
      <c r="HU428" s="22">
        <v>2959.895</v>
      </c>
      <c r="HV428" s="22">
        <v>2979.6151</v>
      </c>
      <c r="HW428" s="22">
        <v>3722.8206</v>
      </c>
      <c r="HX428" s="22">
        <v>4131.2426999999998</v>
      </c>
      <c r="HY428" s="22">
        <v>4492.3423000000003</v>
      </c>
      <c r="HZ428" s="22">
        <v>3431.1156000000001</v>
      </c>
      <c r="IA428" s="22">
        <v>4298.4775</v>
      </c>
      <c r="IB428" s="22">
        <v>4307.3568999999998</v>
      </c>
      <c r="IC428" s="22">
        <v>4820.2151999999996</v>
      </c>
      <c r="ID428" s="22">
        <v>3349.5246000000002</v>
      </c>
      <c r="IE428" s="22">
        <v>3395.5754000000002</v>
      </c>
      <c r="IF428" s="22">
        <v>4233.9571999999998</v>
      </c>
      <c r="IG428" s="22">
        <v>3839.5654</v>
      </c>
      <c r="IH428" s="22">
        <v>4174.5275000000001</v>
      </c>
      <c r="II428" s="22">
        <v>3186.5536999999999</v>
      </c>
      <c r="IJ428" s="22">
        <v>4004.5441999999998</v>
      </c>
      <c r="IK428" s="22">
        <v>4011.6262999999999</v>
      </c>
      <c r="IL428" s="22">
        <v>4420.6724000000004</v>
      </c>
      <c r="IM428" s="22">
        <v>3121.4782</v>
      </c>
      <c r="IN428" s="22">
        <v>3158.2075</v>
      </c>
      <c r="IO428" s="22">
        <v>3940.7433000000001</v>
      </c>
      <c r="IP428" s="22">
        <v>3328.6977000000002</v>
      </c>
      <c r="IQ428" s="22">
        <v>3623.7098999999998</v>
      </c>
      <c r="IR428" s="22">
        <v>2742.2997999999998</v>
      </c>
      <c r="IS428" s="22">
        <v>3505.1577000000002</v>
      </c>
      <c r="IT428" s="22">
        <v>3507.7422999999999</v>
      </c>
      <c r="IU428" s="22">
        <v>3657.0259999999998</v>
      </c>
      <c r="IV428" s="22">
        <v>2718.5502000000001</v>
      </c>
      <c r="IW428" s="22">
        <v>2731.9546999999998</v>
      </c>
      <c r="IX428" s="22">
        <v>3438.2919000000002</v>
      </c>
      <c r="IY428" s="22">
        <v>3809.28</v>
      </c>
      <c r="IZ428" s="22">
        <v>4147.8689999999997</v>
      </c>
      <c r="JA428" s="22">
        <v>3149.9839999999999</v>
      </c>
      <c r="JB428" s="22">
        <v>3973.8701999999998</v>
      </c>
      <c r="JC428" s="22">
        <v>3981.2838999999999</v>
      </c>
      <c r="JD428" s="22">
        <v>4409.4861000000001</v>
      </c>
      <c r="JE428" s="22">
        <v>3081.8609999999999</v>
      </c>
      <c r="JF428" s="22">
        <v>3120.3103999999998</v>
      </c>
      <c r="JG428" s="22">
        <v>3915.2775999999999</v>
      </c>
      <c r="JH428" s="22">
        <v>3541.5889999999999</v>
      </c>
      <c r="JI428" s="22">
        <v>3856.1777999999999</v>
      </c>
      <c r="JJ428" s="22">
        <v>2925.4128999999998</v>
      </c>
      <c r="JK428" s="22">
        <v>3704.5021999999999</v>
      </c>
      <c r="JL428" s="22">
        <v>3710.2193000000002</v>
      </c>
      <c r="JM428" s="22">
        <v>4040.4268000000002</v>
      </c>
      <c r="JN428" s="22">
        <v>2872.8798999999999</v>
      </c>
      <c r="JO428" s="22">
        <v>2902.5300999999999</v>
      </c>
      <c r="JP428" s="22">
        <v>3646.4319999999998</v>
      </c>
      <c r="JQ428" s="22">
        <v>4188.9161999999997</v>
      </c>
      <c r="JR428" s="22">
        <v>3602.9389000000001</v>
      </c>
      <c r="JS428" s="22">
        <v>2783.0711999999999</v>
      </c>
      <c r="JT428" s="22">
        <v>3566.6203999999998</v>
      </c>
      <c r="JU428" s="22">
        <v>3789.7674000000002</v>
      </c>
      <c r="JV428" s="22">
        <v>3995.48</v>
      </c>
      <c r="JW428" s="22">
        <v>2750.3442</v>
      </c>
      <c r="JX428" s="22">
        <v>2768.8157000000001</v>
      </c>
      <c r="JY428" s="22">
        <v>4274.8212999999996</v>
      </c>
      <c r="JZ428" s="22">
        <v>4627.4709999999995</v>
      </c>
      <c r="KA428" s="22">
        <v>4021.8398999999999</v>
      </c>
      <c r="KB428" s="22">
        <v>3108.1142</v>
      </c>
      <c r="KC428" s="22">
        <v>3948.3640999999998</v>
      </c>
      <c r="KD428" s="22">
        <v>4189.0491000000002</v>
      </c>
      <c r="KE428" s="22">
        <v>4605.2258000000002</v>
      </c>
      <c r="KF428" s="22">
        <v>3041.9043000000001</v>
      </c>
      <c r="KG428" s="22">
        <v>3079.2739000000001</v>
      </c>
      <c r="KH428" s="22">
        <v>4709.4567999999999</v>
      </c>
      <c r="KI428" s="22">
        <v>4366.0940000000001</v>
      </c>
      <c r="KJ428" s="22">
        <v>3784.0435000000002</v>
      </c>
      <c r="KK428" s="22">
        <v>2924.5219000000002</v>
      </c>
      <c r="KL428" s="22">
        <v>3723.5169000000001</v>
      </c>
      <c r="KM428" s="22">
        <v>3952.0086000000001</v>
      </c>
      <c r="KN428" s="22">
        <v>4294.8391000000001</v>
      </c>
      <c r="KO428" s="22">
        <v>2869.9807000000001</v>
      </c>
      <c r="KP428" s="22">
        <v>2900.7642999999998</v>
      </c>
      <c r="KQ428" s="22">
        <v>4446.6041999999998</v>
      </c>
      <c r="KR428" s="22">
        <v>3882.8712999999998</v>
      </c>
      <c r="KS428" s="22">
        <v>3316.7928999999999</v>
      </c>
      <c r="KT428" s="22">
        <v>2545.0839999999998</v>
      </c>
      <c r="KU428" s="22">
        <v>3292.7112000000002</v>
      </c>
      <c r="KV428" s="22">
        <v>3505.2024000000001</v>
      </c>
      <c r="KW428" s="22">
        <v>3641.6037999999999</v>
      </c>
      <c r="KX428" s="22">
        <v>2523.3838000000001</v>
      </c>
      <c r="KY428" s="22">
        <v>2535.6316000000002</v>
      </c>
      <c r="KZ428" s="22">
        <v>3973.2809999999999</v>
      </c>
      <c r="LA428" s="22">
        <v>4323.38</v>
      </c>
      <c r="LB428" s="22">
        <v>3735.6822000000002</v>
      </c>
      <c r="LC428" s="22">
        <v>2870.0151000000001</v>
      </c>
      <c r="LD428" s="22">
        <v>3675.7566000000002</v>
      </c>
      <c r="LE428" s="22">
        <v>3906.1327999999999</v>
      </c>
      <c r="LF428" s="22">
        <v>4245.5592999999999</v>
      </c>
      <c r="LG428" s="22">
        <v>2816.0155</v>
      </c>
      <c r="LH428" s="22">
        <v>2846.4933999999998</v>
      </c>
      <c r="LI428" s="22">
        <v>4410.4557999999997</v>
      </c>
      <c r="LJ428" s="22">
        <v>4052.4194000000002</v>
      </c>
      <c r="LK428" s="22">
        <v>3490.0987</v>
      </c>
      <c r="LL428" s="22">
        <v>2680.4434999999999</v>
      </c>
      <c r="LM428" s="22">
        <v>3442.8514</v>
      </c>
      <c r="LN428" s="22">
        <v>3660.4571000000001</v>
      </c>
      <c r="LO428" s="22">
        <v>3928.0718000000002</v>
      </c>
      <c r="LP428" s="22">
        <v>2637.8683999999998</v>
      </c>
      <c r="LQ428" s="22">
        <v>2661.8982000000001</v>
      </c>
      <c r="LR428" s="22">
        <v>4137.6665000000003</v>
      </c>
      <c r="LS428" s="22" t="s">
        <v>52</v>
      </c>
      <c r="LT428" s="22" t="s">
        <v>42</v>
      </c>
      <c r="LU428" s="22">
        <v>3045.4863999999998</v>
      </c>
      <c r="LV428" s="22">
        <v>4347.8918999999996</v>
      </c>
      <c r="LW428" s="22">
        <v>4312.2934999999998</v>
      </c>
      <c r="LX428" s="22">
        <v>4051.3845000000001</v>
      </c>
      <c r="LY428" s="22">
        <v>4209.0391</v>
      </c>
      <c r="LZ428" s="22">
        <v>4253.6857</v>
      </c>
      <c r="MA428" s="22">
        <v>4827.8140000000003</v>
      </c>
      <c r="MB428" s="22">
        <v>3960.0459999999998</v>
      </c>
      <c r="MC428" s="22">
        <v>4011.5985000000001</v>
      </c>
      <c r="MD428" s="22" t="s">
        <v>52</v>
      </c>
      <c r="ME428" s="22" t="s">
        <v>42</v>
      </c>
      <c r="MF428" s="22">
        <v>8716.3241999999991</v>
      </c>
      <c r="MG428" s="22">
        <v>8016.7181</v>
      </c>
      <c r="MH428" s="22">
        <v>6688.2186000000002</v>
      </c>
      <c r="MI428" s="22">
        <v>7783.9934000000003</v>
      </c>
      <c r="MJ428" s="22">
        <v>8103.3841000000002</v>
      </c>
      <c r="MK428" s="22">
        <v>9421.5669999999991</v>
      </c>
      <c r="ML428" s="22">
        <v>6478.5078999999996</v>
      </c>
      <c r="MM428" s="22">
        <v>6596.8707999999997</v>
      </c>
      <c r="MN428" s="22">
        <v>8634.5164000000004</v>
      </c>
      <c r="MO428" s="22">
        <v>9514.0668000000005</v>
      </c>
      <c r="MP428" s="22">
        <v>8814.2901999999995</v>
      </c>
      <c r="MQ428" s="22">
        <v>7485.4953999999998</v>
      </c>
      <c r="MR428" s="22">
        <v>8581.5241000000005</v>
      </c>
      <c r="MS428" s="22">
        <v>8900.9884999999995</v>
      </c>
      <c r="MT428" s="22">
        <v>10219.404</v>
      </c>
      <c r="MU428" s="22">
        <v>7275.7475999999997</v>
      </c>
      <c r="MV428" s="22">
        <v>7394.1315000000004</v>
      </c>
      <c r="MW428" s="22">
        <v>9432.5365999999995</v>
      </c>
      <c r="MX428" s="22" t="s">
        <v>52</v>
      </c>
      <c r="MY428" s="22" t="s">
        <v>42</v>
      </c>
      <c r="MZ428" s="22">
        <v>23.717683000000001</v>
      </c>
      <c r="NA428" s="22">
        <v>23.587437000000001</v>
      </c>
      <c r="NB428" s="22">
        <v>23.640042000000001</v>
      </c>
      <c r="NC428" s="22">
        <v>23.117151</v>
      </c>
      <c r="ND428" s="22">
        <v>23.427748000000001</v>
      </c>
      <c r="NE428" s="22">
        <v>23.518789000000002</v>
      </c>
      <c r="NF428" s="22">
        <v>24.707388999999999</v>
      </c>
      <c r="NG428" s="22">
        <v>22.928056000000002</v>
      </c>
      <c r="NH428" s="22">
        <v>23.034783000000001</v>
      </c>
      <c r="NI428" s="22">
        <v>15.674605</v>
      </c>
      <c r="NJ428" s="22">
        <v>15.544568</v>
      </c>
      <c r="NK428" s="22">
        <v>15.597089</v>
      </c>
      <c r="NL428" s="22">
        <v>15.075035</v>
      </c>
      <c r="NM428" s="22">
        <v>15.385135</v>
      </c>
      <c r="NN428" s="22">
        <v>15.47603</v>
      </c>
      <c r="NO428" s="22">
        <v>16.662728999999999</v>
      </c>
      <c r="NP428" s="22">
        <v>14.886241999999999</v>
      </c>
      <c r="NQ428" s="22">
        <v>14.992798000000001</v>
      </c>
      <c r="NR428" s="22">
        <v>27.503602999999998</v>
      </c>
      <c r="NS428" s="22">
        <v>19.459005000000001</v>
      </c>
      <c r="NT428" s="22" t="s">
        <v>52</v>
      </c>
      <c r="NU428" s="22" t="s">
        <v>42</v>
      </c>
      <c r="NV428" s="22">
        <v>2.6522922000000002</v>
      </c>
      <c r="NW428" s="22">
        <v>2.2482009999999999</v>
      </c>
      <c r="NX428" s="22">
        <v>1.9051992</v>
      </c>
      <c r="NY428" s="22">
        <v>2.0783817999999998</v>
      </c>
      <c r="NZ428" s="22">
        <v>1.3448420000000001</v>
      </c>
      <c r="OA428" s="22">
        <v>1.9051992</v>
      </c>
      <c r="OB428" s="22">
        <v>2.0783817999999998</v>
      </c>
      <c r="OC428" s="22">
        <v>1.3448420000000001</v>
      </c>
      <c r="OD428" s="22">
        <v>2.7892223999999999</v>
      </c>
      <c r="OE428" s="22">
        <v>2.7892223999999999</v>
      </c>
      <c r="OF428" s="22">
        <v>12.170125000000001</v>
      </c>
      <c r="OG428" s="22">
        <v>1.3970689999999999</v>
      </c>
      <c r="OH428" s="22">
        <v>14.299519999999999</v>
      </c>
      <c r="OI428" s="22">
        <v>0.60686333000000003</v>
      </c>
      <c r="OJ428" s="22" t="s">
        <v>52</v>
      </c>
      <c r="OK428" s="22" t="s">
        <v>42</v>
      </c>
      <c r="OL428" s="22">
        <v>1313.9911</v>
      </c>
      <c r="OM428" s="22">
        <v>1492.2798</v>
      </c>
      <c r="ON428" s="22">
        <v>954.78664000000003</v>
      </c>
      <c r="OO428" s="22">
        <v>1433.9573</v>
      </c>
      <c r="OP428" s="22">
        <v>1433.9573</v>
      </c>
      <c r="OQ428" s="22">
        <v>1433.9573</v>
      </c>
      <c r="OR428" s="22">
        <v>954.78664000000003</v>
      </c>
      <c r="OS428" s="22">
        <v>954.78664000000003</v>
      </c>
      <c r="OT428" s="22">
        <v>1313.9911</v>
      </c>
      <c r="OU428" s="22">
        <v>1780.8797</v>
      </c>
      <c r="OV428" s="22">
        <v>1410.2931000000001</v>
      </c>
      <c r="OW428" s="22">
        <v>934.19881999999996</v>
      </c>
      <c r="OX428" s="22">
        <v>1410.2931000000001</v>
      </c>
      <c r="OY428" s="22">
        <v>1544.9915000000001</v>
      </c>
      <c r="OZ428" s="22">
        <v>1544.9915000000001</v>
      </c>
      <c r="PA428" s="22">
        <v>934.19881999999996</v>
      </c>
      <c r="PB428" s="22">
        <v>934.19881999999996</v>
      </c>
      <c r="PC428" s="22">
        <v>1780.8797</v>
      </c>
    </row>
    <row r="429" spans="1:419">
      <c r="A429" s="22" t="s">
        <v>53</v>
      </c>
      <c r="B429" s="22" t="s">
        <v>42</v>
      </c>
      <c r="C429" s="22">
        <v>1176.3869</v>
      </c>
      <c r="D429" s="22">
        <v>1268.9630999999999</v>
      </c>
      <c r="E429" s="22">
        <v>1118.2539999999999</v>
      </c>
      <c r="F429" s="22">
        <v>1248.2283</v>
      </c>
      <c r="G429" s="22">
        <v>1248.7353000000001</v>
      </c>
      <c r="H429" s="22">
        <v>1364.5336</v>
      </c>
      <c r="I429" s="22">
        <v>1103.0313000000001</v>
      </c>
      <c r="J429" s="22">
        <v>1111.8139000000001</v>
      </c>
      <c r="K429" s="22">
        <v>1279.9285</v>
      </c>
      <c r="L429" s="22">
        <v>1308.1208999999999</v>
      </c>
      <c r="M429" s="22">
        <v>1435.3995</v>
      </c>
      <c r="N429" s="22">
        <v>1235.7182</v>
      </c>
      <c r="O429" s="22">
        <v>1375.1739</v>
      </c>
      <c r="P429" s="22">
        <v>1376.1121000000001</v>
      </c>
      <c r="Q429" s="22">
        <v>1590.3838000000001</v>
      </c>
      <c r="R429" s="22">
        <v>1207.5503000000001</v>
      </c>
      <c r="S429" s="22">
        <v>1223.8015</v>
      </c>
      <c r="T429" s="22">
        <v>1444.7837999999999</v>
      </c>
      <c r="U429" s="22">
        <v>1229.0381</v>
      </c>
      <c r="V429" s="22">
        <v>1341.8358000000001</v>
      </c>
      <c r="W429" s="22">
        <v>1163.0125</v>
      </c>
      <c r="X429" s="22">
        <v>1295.2644</v>
      </c>
      <c r="Y429" s="22">
        <v>1296.0504000000001</v>
      </c>
      <c r="Z429" s="22">
        <v>1475.5825</v>
      </c>
      <c r="AA429" s="22">
        <v>1139.4114</v>
      </c>
      <c r="AB429" s="22">
        <v>1153.0279</v>
      </c>
      <c r="AC429" s="22">
        <v>1351.0187000000001</v>
      </c>
      <c r="AD429" s="22">
        <v>1040.0191</v>
      </c>
      <c r="AE429" s="22">
        <v>1123.5809999999999</v>
      </c>
      <c r="AF429" s="22">
        <v>992.08738000000005</v>
      </c>
      <c r="AG429" s="22">
        <v>1111.2244000000001</v>
      </c>
      <c r="AH429" s="22">
        <v>1111.4786999999999</v>
      </c>
      <c r="AI429" s="22">
        <v>1169.5599</v>
      </c>
      <c r="AJ429" s="22">
        <v>984.45207000000005</v>
      </c>
      <c r="AK429" s="22">
        <v>988.85720000000003</v>
      </c>
      <c r="AL429" s="22">
        <v>1144.1365000000001</v>
      </c>
      <c r="AM429" s="22">
        <v>1163.0057999999999</v>
      </c>
      <c r="AN429" s="22">
        <v>1278.777</v>
      </c>
      <c r="AO429" s="22">
        <v>1101.817</v>
      </c>
      <c r="AP429" s="22">
        <v>1229.8434</v>
      </c>
      <c r="AQ429" s="22">
        <v>1230.4972</v>
      </c>
      <c r="AR429" s="22">
        <v>1379.8113000000001</v>
      </c>
      <c r="AS429" s="22">
        <v>1082.1884</v>
      </c>
      <c r="AT429" s="22">
        <v>1093.5129999999999</v>
      </c>
      <c r="AU429" s="22">
        <v>1297.8876</v>
      </c>
      <c r="AV429" s="22">
        <v>1088.7249999999999</v>
      </c>
      <c r="AW429" s="22">
        <v>1190.9934000000001</v>
      </c>
      <c r="AX429" s="22">
        <v>1033.4920999999999</v>
      </c>
      <c r="AY429" s="22">
        <v>1154.7360000000001</v>
      </c>
      <c r="AZ429" s="22">
        <v>1155.2483999999999</v>
      </c>
      <c r="BA429" s="22">
        <v>1272.2878000000001</v>
      </c>
      <c r="BB429" s="22">
        <v>1018.1061999999999</v>
      </c>
      <c r="BC429" s="22">
        <v>1026.9829999999999</v>
      </c>
      <c r="BD429" s="22">
        <v>1209.8997999999999</v>
      </c>
      <c r="BE429" s="22">
        <v>1193.0420999999999</v>
      </c>
      <c r="BF429" s="22">
        <v>1113.2113999999999</v>
      </c>
      <c r="BG429" s="22">
        <v>1069.3042</v>
      </c>
      <c r="BH429" s="22">
        <v>1097.9197999999999</v>
      </c>
      <c r="BI429" s="22">
        <v>1162.7962</v>
      </c>
      <c r="BJ429" s="22">
        <v>1272.6806999999999</v>
      </c>
      <c r="BK429" s="22">
        <v>1054.8588999999999</v>
      </c>
      <c r="BL429" s="22">
        <v>1063.193</v>
      </c>
      <c r="BM429" s="22">
        <v>1277.4141999999999</v>
      </c>
      <c r="BN429" s="22">
        <v>1328.7591</v>
      </c>
      <c r="BO429" s="22">
        <v>1246.1365000000001</v>
      </c>
      <c r="BP429" s="22">
        <v>1189.2999</v>
      </c>
      <c r="BQ429" s="22">
        <v>1221.2325000000001</v>
      </c>
      <c r="BR429" s="22">
        <v>1290.7696000000001</v>
      </c>
      <c r="BS429" s="22">
        <v>1469.7275</v>
      </c>
      <c r="BT429" s="22">
        <v>1165.7743</v>
      </c>
      <c r="BU429" s="22">
        <v>1179.3471999999999</v>
      </c>
      <c r="BV429" s="22">
        <v>1420.1601000000001</v>
      </c>
      <c r="BW429" s="22">
        <v>1244.6164000000001</v>
      </c>
      <c r="BX429" s="22">
        <v>1165.7084</v>
      </c>
      <c r="BY429" s="22">
        <v>1114.4226000000001</v>
      </c>
      <c r="BZ429" s="22">
        <v>1144.3106</v>
      </c>
      <c r="CA429" s="22">
        <v>1210.0925999999999</v>
      </c>
      <c r="CB429" s="22">
        <v>1363.8552999999999</v>
      </c>
      <c r="CC429" s="22">
        <v>1094.2091</v>
      </c>
      <c r="CD429" s="22">
        <v>1105.8711000000001</v>
      </c>
      <c r="CE429" s="22">
        <v>1330.1080999999999</v>
      </c>
      <c r="CF429" s="22">
        <v>1059.5641000000001</v>
      </c>
      <c r="CG429" s="22">
        <v>983.36695999999995</v>
      </c>
      <c r="CH429" s="22">
        <v>950.50846999999999</v>
      </c>
      <c r="CI429" s="22">
        <v>975.98181</v>
      </c>
      <c r="CJ429" s="22">
        <v>1036.0055</v>
      </c>
      <c r="CK429" s="22">
        <v>1089.0745999999999</v>
      </c>
      <c r="CL429" s="22">
        <v>943.53206</v>
      </c>
      <c r="CM429" s="22">
        <v>947.55705999999998</v>
      </c>
      <c r="CN429" s="22">
        <v>1146.2245</v>
      </c>
      <c r="CO429" s="22">
        <v>1182.3326999999999</v>
      </c>
      <c r="CP429" s="22">
        <v>1103.7619999999999</v>
      </c>
      <c r="CQ429" s="22">
        <v>1059.0232000000001</v>
      </c>
      <c r="CR429" s="22">
        <v>1087.4971</v>
      </c>
      <c r="CS429" s="22">
        <v>1151.6695</v>
      </c>
      <c r="CT429" s="22">
        <v>1268.5481</v>
      </c>
      <c r="CU429" s="22">
        <v>1043.6585</v>
      </c>
      <c r="CV429" s="22">
        <v>1052.5229999999999</v>
      </c>
      <c r="CW429" s="22">
        <v>1275.2606000000001</v>
      </c>
      <c r="CX429" s="22">
        <v>1107.4511</v>
      </c>
      <c r="CY429" s="22">
        <v>1032.1106</v>
      </c>
      <c r="CZ429" s="22">
        <v>992.40111000000002</v>
      </c>
      <c r="DA429" s="22">
        <v>1019.0559</v>
      </c>
      <c r="DB429" s="22">
        <v>1079.9204999999999</v>
      </c>
      <c r="DC429" s="22">
        <v>1173.7308</v>
      </c>
      <c r="DD429" s="22">
        <v>980.06888000000004</v>
      </c>
      <c r="DE429" s="22">
        <v>987.18385999999998</v>
      </c>
      <c r="DF429" s="22">
        <v>1195.1511</v>
      </c>
      <c r="DG429" s="22" t="s">
        <v>53</v>
      </c>
      <c r="DH429" s="22" t="s">
        <v>42</v>
      </c>
      <c r="DI429" s="22">
        <v>1204.7824000000001</v>
      </c>
      <c r="DJ429" s="22">
        <v>1299.951</v>
      </c>
      <c r="DK429" s="22">
        <v>1144.4092000000001</v>
      </c>
      <c r="DL429" s="22">
        <v>1277.778</v>
      </c>
      <c r="DM429" s="22">
        <v>1278.3266000000001</v>
      </c>
      <c r="DN429" s="22">
        <v>1403.6307999999999</v>
      </c>
      <c r="DO429" s="22">
        <v>1127.9368999999999</v>
      </c>
      <c r="DP429" s="22">
        <v>1137.4404999999999</v>
      </c>
      <c r="DQ429" s="22">
        <v>1309.7861</v>
      </c>
      <c r="DR429" s="22">
        <v>1368.9882</v>
      </c>
      <c r="DS429" s="22">
        <v>1474.414</v>
      </c>
      <c r="DT429" s="22">
        <v>1293.3178</v>
      </c>
      <c r="DU429" s="22">
        <v>1437.5409999999999</v>
      </c>
      <c r="DV429" s="22">
        <v>1438.5424</v>
      </c>
      <c r="DW429" s="22">
        <v>1667.2534000000001</v>
      </c>
      <c r="DX429" s="22">
        <v>1263.2517</v>
      </c>
      <c r="DY429" s="22">
        <v>1280.5980999999999</v>
      </c>
      <c r="DZ429" s="22">
        <v>1482.6864</v>
      </c>
      <c r="EA429" s="22">
        <v>1275.731</v>
      </c>
      <c r="EB429" s="22">
        <v>1374.6439</v>
      </c>
      <c r="EC429" s="22">
        <v>1206.9465</v>
      </c>
      <c r="ED429" s="22">
        <v>1343.1452999999999</v>
      </c>
      <c r="EE429" s="22">
        <v>1343.9857999999999</v>
      </c>
      <c r="EF429" s="22">
        <v>1535.9538</v>
      </c>
      <c r="EG429" s="22">
        <v>1181.7104999999999</v>
      </c>
      <c r="EH429" s="22">
        <v>1196.2701999999999</v>
      </c>
      <c r="EI429" s="22">
        <v>1382.6519000000001</v>
      </c>
      <c r="EJ429" s="22">
        <v>1040.0191</v>
      </c>
      <c r="EK429" s="22">
        <v>1123.5809999999999</v>
      </c>
      <c r="EL429" s="22">
        <v>992.08738000000005</v>
      </c>
      <c r="EM429" s="22">
        <v>1111.2244000000001</v>
      </c>
      <c r="EN429" s="22">
        <v>1111.4786999999999</v>
      </c>
      <c r="EO429" s="22">
        <v>1169.5599</v>
      </c>
      <c r="EP429" s="22">
        <v>984.45207000000005</v>
      </c>
      <c r="EQ429" s="22">
        <v>988.85720000000003</v>
      </c>
      <c r="ER429" s="22">
        <v>1144.1365000000001</v>
      </c>
      <c r="ES429" s="22">
        <v>1186.1248000000001</v>
      </c>
      <c r="ET429" s="22">
        <v>1278.777</v>
      </c>
      <c r="EU429" s="22">
        <v>1124.4983</v>
      </c>
      <c r="EV429" s="22">
        <v>1253.1994999999999</v>
      </c>
      <c r="EW429" s="22">
        <v>1253.8612000000001</v>
      </c>
      <c r="EX429" s="22">
        <v>1404.9971</v>
      </c>
      <c r="EY429" s="22">
        <v>1104.6301000000001</v>
      </c>
      <c r="EZ429" s="22">
        <v>1116.0929000000001</v>
      </c>
      <c r="FA429" s="22">
        <v>1297.8876</v>
      </c>
      <c r="FB429" s="22">
        <v>1104.0521000000001</v>
      </c>
      <c r="FC429" s="22">
        <v>1190.9934000000001</v>
      </c>
      <c r="FD429" s="22">
        <v>1048.5289</v>
      </c>
      <c r="FE429" s="22">
        <v>1170.2202</v>
      </c>
      <c r="FF429" s="22">
        <v>1170.7379000000001</v>
      </c>
      <c r="FG429" s="22">
        <v>1288.9849999999999</v>
      </c>
      <c r="FH429" s="22">
        <v>1032.9843000000001</v>
      </c>
      <c r="FI429" s="22">
        <v>1041.9526000000001</v>
      </c>
      <c r="FJ429" s="22">
        <v>1209.8997999999999</v>
      </c>
      <c r="FK429" s="22">
        <v>1220.9057</v>
      </c>
      <c r="FL429" s="22">
        <v>1139.4302</v>
      </c>
      <c r="FM429" s="22">
        <v>1093.3862999999999</v>
      </c>
      <c r="FN429" s="22">
        <v>1122.8418999999999</v>
      </c>
      <c r="FO429" s="22">
        <v>1189.3136999999999</v>
      </c>
      <c r="FP429" s="22">
        <v>1308.5156999999999</v>
      </c>
      <c r="FQ429" s="22">
        <v>1077.7161000000001</v>
      </c>
      <c r="FR429" s="22">
        <v>1086.7569000000001</v>
      </c>
      <c r="FS429" s="22">
        <v>1306.182</v>
      </c>
      <c r="FT429" s="22">
        <v>1352.6690000000001</v>
      </c>
      <c r="FU429" s="22">
        <v>1268.8112000000001</v>
      </c>
      <c r="FV429" s="22">
        <v>1209.7974999999999</v>
      </c>
      <c r="FW429" s="22">
        <v>1242.4774</v>
      </c>
      <c r="FX429" s="22">
        <v>1313.3326</v>
      </c>
      <c r="FY429" s="22">
        <v>1502.5658000000001</v>
      </c>
      <c r="FZ429" s="22">
        <v>1184.9211</v>
      </c>
      <c r="GA429" s="22">
        <v>1199.2734</v>
      </c>
      <c r="GB429" s="22">
        <v>1444.5796</v>
      </c>
      <c r="GC429" s="22">
        <v>1273.7251000000001</v>
      </c>
      <c r="GD429" s="22">
        <v>1193.1945000000001</v>
      </c>
      <c r="GE429" s="22">
        <v>1139.5938000000001</v>
      </c>
      <c r="GF429" s="22">
        <v>1170.3526999999999</v>
      </c>
      <c r="GG429" s="22">
        <v>1237.7519</v>
      </c>
      <c r="GH429" s="22">
        <v>1401.8914</v>
      </c>
      <c r="GI429" s="22">
        <v>1118.0162</v>
      </c>
      <c r="GJ429" s="22">
        <v>1130.4653000000001</v>
      </c>
      <c r="GK429" s="22">
        <v>1360.1479999999999</v>
      </c>
      <c r="GL429" s="22">
        <v>1059.5641000000001</v>
      </c>
      <c r="GM429" s="22">
        <v>983.36695999999995</v>
      </c>
      <c r="GN429" s="22">
        <v>950.50846999999999</v>
      </c>
      <c r="GO429" s="22">
        <v>975.98181</v>
      </c>
      <c r="GP429" s="22">
        <v>1036.0055</v>
      </c>
      <c r="GQ429" s="22">
        <v>1089.0745999999999</v>
      </c>
      <c r="GR429" s="22">
        <v>943.53206</v>
      </c>
      <c r="GS429" s="22">
        <v>947.55705999999998</v>
      </c>
      <c r="GT429" s="22">
        <v>1146.2245</v>
      </c>
      <c r="GU429" s="22">
        <v>1182.3326999999999</v>
      </c>
      <c r="GV429" s="22">
        <v>1103.7619999999999</v>
      </c>
      <c r="GW429" s="22">
        <v>1059.0232000000001</v>
      </c>
      <c r="GX429" s="22">
        <v>1087.4971</v>
      </c>
      <c r="GY429" s="22">
        <v>1151.6695</v>
      </c>
      <c r="GZ429" s="22">
        <v>1268.5481</v>
      </c>
      <c r="HA429" s="22">
        <v>1043.6585</v>
      </c>
      <c r="HB429" s="22">
        <v>1052.5229999999999</v>
      </c>
      <c r="HC429" s="22">
        <v>1275.2606000000001</v>
      </c>
      <c r="HD429" s="22">
        <v>1107.4511</v>
      </c>
      <c r="HE429" s="22">
        <v>1032.1106</v>
      </c>
      <c r="HF429" s="22">
        <v>992.40111000000002</v>
      </c>
      <c r="HG429" s="22">
        <v>1019.0559</v>
      </c>
      <c r="HH429" s="22">
        <v>1079.9204999999999</v>
      </c>
      <c r="HI429" s="22">
        <v>1173.7308</v>
      </c>
      <c r="HJ429" s="22">
        <v>980.06888000000004</v>
      </c>
      <c r="HK429" s="22">
        <v>987.18385999999998</v>
      </c>
      <c r="HL429" s="22">
        <v>1195.1511</v>
      </c>
      <c r="HM429" s="22" t="s">
        <v>53</v>
      </c>
      <c r="HN429" s="22" t="s">
        <v>42</v>
      </c>
      <c r="HO429" s="22">
        <v>1131.8688</v>
      </c>
      <c r="HP429" s="22">
        <v>1220.4016999999999</v>
      </c>
      <c r="HQ429" s="22">
        <v>1078.748</v>
      </c>
      <c r="HR429" s="22">
        <v>1204.0361</v>
      </c>
      <c r="HS429" s="22">
        <v>1204.4102</v>
      </c>
      <c r="HT429" s="22">
        <v>1289.8565000000001</v>
      </c>
      <c r="HU429" s="22">
        <v>1067.5153</v>
      </c>
      <c r="HV429" s="22">
        <v>1073.9958999999999</v>
      </c>
      <c r="HW429" s="22">
        <v>1236.693</v>
      </c>
      <c r="HX429" s="22">
        <v>1311.2532000000001</v>
      </c>
      <c r="HY429" s="22">
        <v>1410.5923</v>
      </c>
      <c r="HZ429" s="22">
        <v>1241.5133000000001</v>
      </c>
      <c r="IA429" s="22">
        <v>1378.0350000000001</v>
      </c>
      <c r="IB429" s="22">
        <v>1378.9087</v>
      </c>
      <c r="IC429" s="22">
        <v>1578.4445000000001</v>
      </c>
      <c r="ID429" s="22">
        <v>1215.2825</v>
      </c>
      <c r="IE429" s="22">
        <v>1230.4160999999999</v>
      </c>
      <c r="IF429" s="22">
        <v>1426.3276000000001</v>
      </c>
      <c r="IG429" s="22">
        <v>1214.1419000000001</v>
      </c>
      <c r="IH429" s="22">
        <v>1306.8848</v>
      </c>
      <c r="II429" s="22">
        <v>1151.6863000000001</v>
      </c>
      <c r="IJ429" s="22">
        <v>1280.2057</v>
      </c>
      <c r="IK429" s="22">
        <v>1280.9024999999999</v>
      </c>
      <c r="IL429" s="22">
        <v>1440.0485000000001</v>
      </c>
      <c r="IM429" s="22">
        <v>1130.7651000000001</v>
      </c>
      <c r="IN429" s="22">
        <v>1142.8353999999999</v>
      </c>
      <c r="IO429" s="22">
        <v>1322.1727000000001</v>
      </c>
      <c r="IP429" s="22">
        <v>1040.0191</v>
      </c>
      <c r="IQ429" s="22">
        <v>1123.5809999999999</v>
      </c>
      <c r="IR429" s="22">
        <v>992.08738000000005</v>
      </c>
      <c r="IS429" s="22">
        <v>1111.2244000000001</v>
      </c>
      <c r="IT429" s="22">
        <v>1111.4786999999999</v>
      </c>
      <c r="IU429" s="22">
        <v>1169.5599</v>
      </c>
      <c r="IV429" s="22">
        <v>984.45207000000005</v>
      </c>
      <c r="IW429" s="22">
        <v>988.85720000000003</v>
      </c>
      <c r="IX429" s="22">
        <v>1144.1365000000001</v>
      </c>
      <c r="IY429" s="22">
        <v>1207.8975</v>
      </c>
      <c r="IZ429" s="22">
        <v>1301.5134</v>
      </c>
      <c r="JA429" s="22">
        <v>1144.2718</v>
      </c>
      <c r="JB429" s="22">
        <v>1273.7677000000001</v>
      </c>
      <c r="JC429" s="22">
        <v>1274.4971</v>
      </c>
      <c r="JD429" s="22">
        <v>1441.0962</v>
      </c>
      <c r="JE429" s="22">
        <v>1122.3708999999999</v>
      </c>
      <c r="JF429" s="22">
        <v>1135.0064</v>
      </c>
      <c r="JG429" s="22">
        <v>1321.4748999999999</v>
      </c>
      <c r="JH429" s="22">
        <v>1118.5989</v>
      </c>
      <c r="JI429" s="22">
        <v>1206.1818000000001</v>
      </c>
      <c r="JJ429" s="22">
        <v>1061.7515000000001</v>
      </c>
      <c r="JK429" s="22">
        <v>1183.9747</v>
      </c>
      <c r="JL429" s="22">
        <v>1184.5372</v>
      </c>
      <c r="JM429" s="22">
        <v>1313.0098</v>
      </c>
      <c r="JN429" s="22">
        <v>1044.8625999999999</v>
      </c>
      <c r="JO429" s="22">
        <v>1054.6066000000001</v>
      </c>
      <c r="JP429" s="22">
        <v>1225.779</v>
      </c>
      <c r="JQ429" s="22">
        <v>1150.1456000000001</v>
      </c>
      <c r="JR429" s="22">
        <v>1071.5608</v>
      </c>
      <c r="JS429" s="22">
        <v>1033.2529</v>
      </c>
      <c r="JT429" s="22">
        <v>1060.423</v>
      </c>
      <c r="JU429" s="22">
        <v>1123.2553</v>
      </c>
      <c r="JV429" s="22">
        <v>1203.2910999999999</v>
      </c>
      <c r="JW429" s="22">
        <v>1022.7315</v>
      </c>
      <c r="JX429" s="22">
        <v>1028.8018</v>
      </c>
      <c r="JY429" s="22">
        <v>1236.5287000000001</v>
      </c>
      <c r="JZ429" s="22">
        <v>1289.3688999999999</v>
      </c>
      <c r="KA429" s="22">
        <v>1209.0659000000001</v>
      </c>
      <c r="KB429" s="22">
        <v>1155.9233999999999</v>
      </c>
      <c r="KC429" s="22">
        <v>1186.5328999999999</v>
      </c>
      <c r="KD429" s="22">
        <v>1253.6773000000001</v>
      </c>
      <c r="KE429" s="22">
        <v>1415.5976000000001</v>
      </c>
      <c r="KF429" s="22">
        <v>1134.6375</v>
      </c>
      <c r="KG429" s="22">
        <v>1146.9182000000001</v>
      </c>
      <c r="KH429" s="22">
        <v>1382.0253</v>
      </c>
      <c r="KI429" s="22">
        <v>1211.5753999999999</v>
      </c>
      <c r="KJ429" s="22">
        <v>1134.1415</v>
      </c>
      <c r="KK429" s="22">
        <v>1086.8715999999999</v>
      </c>
      <c r="KL429" s="22">
        <v>1115.5797</v>
      </c>
      <c r="KM429" s="22">
        <v>1179.4909</v>
      </c>
      <c r="KN429" s="22">
        <v>1312.8747000000001</v>
      </c>
      <c r="KO429" s="22">
        <v>1069.3371</v>
      </c>
      <c r="KP429" s="22">
        <v>1079.4535000000001</v>
      </c>
      <c r="KQ429" s="22">
        <v>1299.5236</v>
      </c>
      <c r="KR429" s="22">
        <v>1059.5641000000001</v>
      </c>
      <c r="KS429" s="22">
        <v>983.36695999999995</v>
      </c>
      <c r="KT429" s="22">
        <v>950.50846999999999</v>
      </c>
      <c r="KU429" s="22">
        <v>975.98181</v>
      </c>
      <c r="KV429" s="22">
        <v>1036.0055</v>
      </c>
      <c r="KW429" s="22">
        <v>1089.0745999999999</v>
      </c>
      <c r="KX429" s="22">
        <v>943.53206</v>
      </c>
      <c r="KY429" s="22">
        <v>947.55705999999998</v>
      </c>
      <c r="KZ429" s="22">
        <v>1146.2245</v>
      </c>
      <c r="LA429" s="22">
        <v>1198.5763999999999</v>
      </c>
      <c r="LB429" s="22">
        <v>1120.3607999999999</v>
      </c>
      <c r="LC429" s="22">
        <v>1073.0803000000001</v>
      </c>
      <c r="LD429" s="22">
        <v>1101.9833000000001</v>
      </c>
      <c r="LE429" s="22">
        <v>1166.4417000000001</v>
      </c>
      <c r="LF429" s="22">
        <v>1298.5011</v>
      </c>
      <c r="LG429" s="22">
        <v>1055.7199000000001</v>
      </c>
      <c r="LH429" s="22">
        <v>1065.7358999999999</v>
      </c>
      <c r="LI429" s="22">
        <v>1291.6855</v>
      </c>
      <c r="LJ429" s="22">
        <v>1118.3486</v>
      </c>
      <c r="LK429" s="22">
        <v>1043.2528</v>
      </c>
      <c r="LL429" s="22">
        <v>1001.8183</v>
      </c>
      <c r="LM429" s="22">
        <v>1028.7633000000001</v>
      </c>
      <c r="LN429" s="22">
        <v>1089.8194000000001</v>
      </c>
      <c r="LO429" s="22">
        <v>1193.9393</v>
      </c>
      <c r="LP429" s="22">
        <v>988.13075000000003</v>
      </c>
      <c r="LQ429" s="22">
        <v>996.02764999999999</v>
      </c>
      <c r="LR429" s="22">
        <v>1206.5066999999999</v>
      </c>
      <c r="LS429" s="22" t="s">
        <v>53</v>
      </c>
      <c r="LT429" s="22" t="s">
        <v>42</v>
      </c>
      <c r="LU429" s="22">
        <v>579.23089000000004</v>
      </c>
      <c r="LV429" s="22">
        <v>574.54688999999996</v>
      </c>
      <c r="LW429" s="22">
        <v>572.90043000000003</v>
      </c>
      <c r="LX429" s="22">
        <v>532.17038000000002</v>
      </c>
      <c r="LY429" s="22">
        <v>541.53688999999997</v>
      </c>
      <c r="LZ429" s="22">
        <v>552.54687999999999</v>
      </c>
      <c r="MA429" s="22">
        <v>775.92078000000004</v>
      </c>
      <c r="MB429" s="22">
        <v>502.80587000000003</v>
      </c>
      <c r="MC429" s="22">
        <v>519.74748999999997</v>
      </c>
      <c r="MD429" s="22" t="s">
        <v>53</v>
      </c>
      <c r="ME429" s="22" t="s">
        <v>42</v>
      </c>
      <c r="MF429" s="22">
        <v>2601.0770000000002</v>
      </c>
      <c r="MG429" s="22">
        <v>2512.0879</v>
      </c>
      <c r="MH429" s="22">
        <v>2394.9580000000001</v>
      </c>
      <c r="MI429" s="22">
        <v>2440.7177999999999</v>
      </c>
      <c r="MJ429" s="22">
        <v>2527.3503000000001</v>
      </c>
      <c r="MK429" s="22">
        <v>3040.2107000000001</v>
      </c>
      <c r="ML429" s="22">
        <v>2327.5378999999998</v>
      </c>
      <c r="MM429" s="22">
        <v>2366.4353999999998</v>
      </c>
      <c r="MN429" s="22">
        <v>2626.5412999999999</v>
      </c>
      <c r="MO429" s="22">
        <v>2852.7262999999998</v>
      </c>
      <c r="MP429" s="22">
        <v>2763.7150999999999</v>
      </c>
      <c r="MQ429" s="22">
        <v>2646.5625</v>
      </c>
      <c r="MR429" s="22">
        <v>2692.3323999999998</v>
      </c>
      <c r="MS429" s="22">
        <v>2778.9850000000001</v>
      </c>
      <c r="MT429" s="22">
        <v>3291.9360999999999</v>
      </c>
      <c r="MU429" s="22">
        <v>2579.1305000000002</v>
      </c>
      <c r="MV429" s="22">
        <v>2618.0349000000001</v>
      </c>
      <c r="MW429" s="22">
        <v>2878.424</v>
      </c>
      <c r="MX429" s="22" t="s">
        <v>53</v>
      </c>
      <c r="MY429" s="22" t="s">
        <v>42</v>
      </c>
      <c r="MZ429" s="22">
        <v>6.3277263000000001</v>
      </c>
      <c r="NA429" s="22">
        <v>6.2744166000000003</v>
      </c>
      <c r="NB429" s="22">
        <v>6.3233683999999997</v>
      </c>
      <c r="NC429" s="22">
        <v>6.2393732999999996</v>
      </c>
      <c r="ND429" s="22">
        <v>6.2586870000000001</v>
      </c>
      <c r="NE429" s="22">
        <v>6.2809365000000001</v>
      </c>
      <c r="NF429" s="22">
        <v>6.7433807000000003</v>
      </c>
      <c r="NG429" s="22">
        <v>6.1785807999999998</v>
      </c>
      <c r="NH429" s="22">
        <v>6.2136545999999999</v>
      </c>
      <c r="NI429" s="22">
        <v>4.4744520000000003</v>
      </c>
      <c r="NJ429" s="22">
        <v>4.4212275999999999</v>
      </c>
      <c r="NK429" s="22">
        <v>4.4701009999999997</v>
      </c>
      <c r="NL429" s="22">
        <v>4.3862402999999999</v>
      </c>
      <c r="NM429" s="22">
        <v>4.4055232000000002</v>
      </c>
      <c r="NN429" s="22">
        <v>4.4277369000000002</v>
      </c>
      <c r="NO429" s="22">
        <v>4.8894412000000003</v>
      </c>
      <c r="NP429" s="22">
        <v>4.3255451000000003</v>
      </c>
      <c r="NQ429" s="22">
        <v>4.3605627</v>
      </c>
      <c r="NR429" s="22">
        <v>7.8884642999999999</v>
      </c>
      <c r="NS429" s="22">
        <v>6.0345912000000004</v>
      </c>
      <c r="NT429" s="22" t="s">
        <v>53</v>
      </c>
      <c r="NU429" s="22" t="s">
        <v>42</v>
      </c>
      <c r="NV429" s="22">
        <v>0.12353111999999999</v>
      </c>
      <c r="NW429" s="22">
        <v>0.13871638999999999</v>
      </c>
      <c r="NX429" s="22">
        <v>8.9462414000000004E-2</v>
      </c>
      <c r="NY429" s="22">
        <v>9.7594547000000004E-2</v>
      </c>
      <c r="NZ429" s="22">
        <v>6.3149728000000002E-2</v>
      </c>
      <c r="OA429" s="22">
        <v>8.9462414000000004E-2</v>
      </c>
      <c r="OB429" s="22">
        <v>9.7594547000000004E-2</v>
      </c>
      <c r="OC429" s="22">
        <v>6.3149728000000002E-2</v>
      </c>
      <c r="OD429" s="22">
        <v>0.12990867</v>
      </c>
      <c r="OE429" s="22">
        <v>0.12990867</v>
      </c>
      <c r="OF429" s="22">
        <v>5.0921455</v>
      </c>
      <c r="OG429" s="22">
        <v>0.53217106999999997</v>
      </c>
      <c r="OH429" s="22">
        <v>6.7846123</v>
      </c>
      <c r="OI429" s="22">
        <v>0.24086080000000001</v>
      </c>
      <c r="OJ429" s="22" t="s">
        <v>53</v>
      </c>
      <c r="OK429" s="22" t="s">
        <v>42</v>
      </c>
      <c r="OL429" s="22">
        <v>334.53868999999997</v>
      </c>
      <c r="OM429" s="22">
        <v>385.84282999999999</v>
      </c>
      <c r="ON429" s="22">
        <v>308.59692999999999</v>
      </c>
      <c r="OO429" s="22">
        <v>383.13914</v>
      </c>
      <c r="OP429" s="22">
        <v>383.13914</v>
      </c>
      <c r="OQ429" s="22">
        <v>383.13914</v>
      </c>
      <c r="OR429" s="22">
        <v>308.59692999999999</v>
      </c>
      <c r="OS429" s="22">
        <v>308.59692999999999</v>
      </c>
      <c r="OT429" s="22">
        <v>334.53868999999997</v>
      </c>
      <c r="OU429" s="22">
        <v>390.63618000000002</v>
      </c>
      <c r="OV429" s="22">
        <v>340.35082999999997</v>
      </c>
      <c r="OW429" s="22">
        <v>324.78359999999998</v>
      </c>
      <c r="OX429" s="22">
        <v>340.35082999999997</v>
      </c>
      <c r="OY429" s="22">
        <v>378.67860000000002</v>
      </c>
      <c r="OZ429" s="22">
        <v>378.67860000000002</v>
      </c>
      <c r="PA429" s="22">
        <v>324.78359999999998</v>
      </c>
      <c r="PB429" s="22">
        <v>324.78359999999998</v>
      </c>
      <c r="PC429" s="22">
        <v>390.63618000000002</v>
      </c>
    </row>
    <row r="430" spans="1:419">
      <c r="A430" s="22" t="s">
        <v>54</v>
      </c>
      <c r="B430" s="22" t="s">
        <v>42</v>
      </c>
      <c r="C430" s="22">
        <v>3398.4929999999999</v>
      </c>
      <c r="D430" s="22">
        <v>3619.0576999999998</v>
      </c>
      <c r="E430" s="22">
        <v>3343.1073000000001</v>
      </c>
      <c r="F430" s="22">
        <v>3537.7186000000002</v>
      </c>
      <c r="G430" s="22">
        <v>3663.3638999999998</v>
      </c>
      <c r="H430" s="22">
        <v>3696.6237000000001</v>
      </c>
      <c r="I430" s="22">
        <v>3162.9699000000001</v>
      </c>
      <c r="J430" s="22">
        <v>3225.3069999999998</v>
      </c>
      <c r="K430" s="22">
        <v>3441.5839000000001</v>
      </c>
      <c r="L430" s="22">
        <v>3818.6655000000001</v>
      </c>
      <c r="M430" s="22">
        <v>4169.0749999999998</v>
      </c>
      <c r="N430" s="22">
        <v>3804.6777999999999</v>
      </c>
      <c r="O430" s="22">
        <v>3971.2881000000002</v>
      </c>
      <c r="P430" s="22">
        <v>4203.7804999999998</v>
      </c>
      <c r="Q430" s="22">
        <v>4265.3240999999998</v>
      </c>
      <c r="R430" s="22">
        <v>3471.3539000000001</v>
      </c>
      <c r="S430" s="22">
        <v>3586.7015999999999</v>
      </c>
      <c r="T430" s="22">
        <v>3950.4331999999999</v>
      </c>
      <c r="U430" s="22">
        <v>3597.6507999999999</v>
      </c>
      <c r="V430" s="22">
        <v>3898.7195999999999</v>
      </c>
      <c r="W430" s="22">
        <v>3572.4382999999998</v>
      </c>
      <c r="X430" s="22">
        <v>3741.5374000000002</v>
      </c>
      <c r="Y430" s="22">
        <v>3936.3359999999998</v>
      </c>
      <c r="Z430" s="22">
        <v>3987.9014999999999</v>
      </c>
      <c r="AA430" s="22">
        <v>3293.1559999999999</v>
      </c>
      <c r="AB430" s="22">
        <v>3389.8024999999998</v>
      </c>
      <c r="AC430" s="22">
        <v>3697.9666000000002</v>
      </c>
      <c r="AD430" s="22">
        <v>2428.0735</v>
      </c>
      <c r="AE430" s="22">
        <v>2602.0275000000001</v>
      </c>
      <c r="AF430" s="22">
        <v>2353.0479</v>
      </c>
      <c r="AG430" s="22">
        <v>2553.9603999999999</v>
      </c>
      <c r="AH430" s="22">
        <v>2616.9807000000001</v>
      </c>
      <c r="AI430" s="22">
        <v>2633.6628999999998</v>
      </c>
      <c r="AJ430" s="22">
        <v>2262.6959999999999</v>
      </c>
      <c r="AK430" s="22">
        <v>2293.9625000000001</v>
      </c>
      <c r="AL430" s="22">
        <v>2476.7433999999998</v>
      </c>
      <c r="AM430" s="22">
        <v>2820.2759999999998</v>
      </c>
      <c r="AN430" s="22">
        <v>3114.6178</v>
      </c>
      <c r="AO430" s="22">
        <v>2783.5124999999998</v>
      </c>
      <c r="AP430" s="22">
        <v>2958.6840999999999</v>
      </c>
      <c r="AQ430" s="22">
        <v>3120.6952000000001</v>
      </c>
      <c r="AR430" s="22">
        <v>3163.5814999999998</v>
      </c>
      <c r="AS430" s="22">
        <v>2551.2375000000002</v>
      </c>
      <c r="AT430" s="22">
        <v>2631.6170000000002</v>
      </c>
      <c r="AU430" s="22">
        <v>2951.0990999999999</v>
      </c>
      <c r="AV430" s="22">
        <v>2612.3083000000001</v>
      </c>
      <c r="AW430" s="22">
        <v>2860.7341999999999</v>
      </c>
      <c r="AX430" s="22">
        <v>2565.1950999999999</v>
      </c>
      <c r="AY430" s="22">
        <v>2742.5068999999999</v>
      </c>
      <c r="AZ430" s="22">
        <v>2869.4987000000001</v>
      </c>
      <c r="BA430" s="22">
        <v>2903.1149999999998</v>
      </c>
      <c r="BB430" s="22">
        <v>2383.1271000000002</v>
      </c>
      <c r="BC430" s="22">
        <v>2446.1323000000002</v>
      </c>
      <c r="BD430" s="22">
        <v>2713.9151000000002</v>
      </c>
      <c r="BE430" s="22">
        <v>3427.2316999999998</v>
      </c>
      <c r="BF430" s="22">
        <v>3323.5319</v>
      </c>
      <c r="BG430" s="22">
        <v>3174.7082999999998</v>
      </c>
      <c r="BH430" s="22">
        <v>3262.6359000000002</v>
      </c>
      <c r="BI430" s="22">
        <v>3488.3155000000002</v>
      </c>
      <c r="BJ430" s="22">
        <v>3519.8768</v>
      </c>
      <c r="BK430" s="22">
        <v>3003.7705999999998</v>
      </c>
      <c r="BL430" s="22">
        <v>3062.9241000000002</v>
      </c>
      <c r="BM430" s="22">
        <v>3424.7970999999998</v>
      </c>
      <c r="BN430" s="22">
        <v>3820.5428999999999</v>
      </c>
      <c r="BO430" s="22">
        <v>3747.6354000000001</v>
      </c>
      <c r="BP430" s="22">
        <v>3580.8290999999999</v>
      </c>
      <c r="BQ430" s="22">
        <v>3648.4600999999998</v>
      </c>
      <c r="BR430" s="22">
        <v>3956.2914999999998</v>
      </c>
      <c r="BS430" s="22">
        <v>4007.6921000000002</v>
      </c>
      <c r="BT430" s="22">
        <v>3302.4398999999999</v>
      </c>
      <c r="BU430" s="22">
        <v>3398.7773000000002</v>
      </c>
      <c r="BV430" s="22">
        <v>3836.3932</v>
      </c>
      <c r="BW430" s="22">
        <v>3599.6698999999999</v>
      </c>
      <c r="BX430" s="22">
        <v>3520.9911000000002</v>
      </c>
      <c r="BY430" s="22">
        <v>3365.0435000000002</v>
      </c>
      <c r="BZ430" s="22">
        <v>3435.7786000000001</v>
      </c>
      <c r="CA430" s="22">
        <v>3710.2471999999998</v>
      </c>
      <c r="CB430" s="22">
        <v>3754.4113000000002</v>
      </c>
      <c r="CC430" s="22">
        <v>3125.8481999999999</v>
      </c>
      <c r="CD430" s="22">
        <v>3208.6224999999999</v>
      </c>
      <c r="CE430" s="22">
        <v>3591.9866000000002</v>
      </c>
      <c r="CF430" s="22">
        <v>2466.8451</v>
      </c>
      <c r="CG430" s="22">
        <v>2340.5254</v>
      </c>
      <c r="CH430" s="22">
        <v>2208.6251999999999</v>
      </c>
      <c r="CI430" s="22">
        <v>2311.1154000000001</v>
      </c>
      <c r="CJ430" s="22">
        <v>2467.5376999999999</v>
      </c>
      <c r="CK430" s="22">
        <v>2482.7802999999999</v>
      </c>
      <c r="CL430" s="22">
        <v>2126.0702000000001</v>
      </c>
      <c r="CM430" s="22">
        <v>2154.6386000000002</v>
      </c>
      <c r="CN430" s="22">
        <v>2473.3778000000002</v>
      </c>
      <c r="CO430" s="22">
        <v>2825.0754000000002</v>
      </c>
      <c r="CP430" s="22">
        <v>2727.6179999999999</v>
      </c>
      <c r="CQ430" s="22">
        <v>2579.4335999999998</v>
      </c>
      <c r="CR430" s="22">
        <v>2662.846</v>
      </c>
      <c r="CS430" s="22">
        <v>2894.9002</v>
      </c>
      <c r="CT430" s="22">
        <v>2928.4703</v>
      </c>
      <c r="CU430" s="22">
        <v>2397.6156999999998</v>
      </c>
      <c r="CV430" s="22">
        <v>2460.5344</v>
      </c>
      <c r="CW430" s="22">
        <v>2848.5205000000001</v>
      </c>
      <c r="CX430" s="22">
        <v>2626.9548</v>
      </c>
      <c r="CY430" s="22">
        <v>2523.8672999999999</v>
      </c>
      <c r="CZ430" s="22">
        <v>2385.3524000000002</v>
      </c>
      <c r="DA430" s="22">
        <v>2471.8793000000001</v>
      </c>
      <c r="DB430" s="22">
        <v>2673.6024000000002</v>
      </c>
      <c r="DC430" s="22">
        <v>2700.5468000000001</v>
      </c>
      <c r="DD430" s="22">
        <v>2239.4198000000001</v>
      </c>
      <c r="DE430" s="22">
        <v>2289.9203000000002</v>
      </c>
      <c r="DF430" s="22">
        <v>2628.6140999999998</v>
      </c>
      <c r="DG430" s="22" t="s">
        <v>54</v>
      </c>
      <c r="DH430" s="22" t="s">
        <v>42</v>
      </c>
      <c r="DI430" s="22">
        <v>3438.2609000000002</v>
      </c>
      <c r="DJ430" s="22">
        <v>3668.3917999999999</v>
      </c>
      <c r="DK430" s="22">
        <v>3384.7002000000002</v>
      </c>
      <c r="DL430" s="22">
        <v>3581.3560000000002</v>
      </c>
      <c r="DM430" s="22">
        <v>3717.3155000000002</v>
      </c>
      <c r="DN430" s="22">
        <v>3753.3056000000001</v>
      </c>
      <c r="DO430" s="22">
        <v>3189.7752999999998</v>
      </c>
      <c r="DP430" s="22">
        <v>3257.2296999999999</v>
      </c>
      <c r="DQ430" s="22">
        <v>3481.2404000000001</v>
      </c>
      <c r="DR430" s="22">
        <v>3938.0039999999999</v>
      </c>
      <c r="DS430" s="22">
        <v>4241.5928999999996</v>
      </c>
      <c r="DT430" s="22">
        <v>3927.1286</v>
      </c>
      <c r="DU430" s="22">
        <v>4096.1003000000001</v>
      </c>
      <c r="DV430" s="22">
        <v>4344.2597999999998</v>
      </c>
      <c r="DW430" s="22">
        <v>4409.9506000000001</v>
      </c>
      <c r="DX430" s="22">
        <v>3571.3429000000001</v>
      </c>
      <c r="DY430" s="22">
        <v>3694.4636</v>
      </c>
      <c r="DZ430" s="22">
        <v>4011.7505000000001</v>
      </c>
      <c r="EA430" s="22">
        <v>3682.4434999999999</v>
      </c>
      <c r="EB430" s="22">
        <v>3955.0387999999998</v>
      </c>
      <c r="EC430" s="22">
        <v>3660.0509000000002</v>
      </c>
      <c r="ED430" s="22">
        <v>3830.8789999999999</v>
      </c>
      <c r="EE430" s="22">
        <v>4039.1709999999998</v>
      </c>
      <c r="EF430" s="22">
        <v>4094.3083999999999</v>
      </c>
      <c r="EG430" s="22">
        <v>3361.4229999999998</v>
      </c>
      <c r="EH430" s="22">
        <v>3464.7640999999999</v>
      </c>
      <c r="EI430" s="22">
        <v>3744.0266999999999</v>
      </c>
      <c r="EJ430" s="22">
        <v>2428.0735</v>
      </c>
      <c r="EK430" s="22">
        <v>2602.0275000000001</v>
      </c>
      <c r="EL430" s="22">
        <v>2353.0479</v>
      </c>
      <c r="EM430" s="22">
        <v>2553.9603999999999</v>
      </c>
      <c r="EN430" s="22">
        <v>2616.9807000000001</v>
      </c>
      <c r="EO430" s="22">
        <v>2633.6628999999998</v>
      </c>
      <c r="EP430" s="22">
        <v>2262.6959999999999</v>
      </c>
      <c r="EQ430" s="22">
        <v>2293.9625000000001</v>
      </c>
      <c r="ER430" s="22">
        <v>2476.7433999999998</v>
      </c>
      <c r="ES430" s="22">
        <v>2874.7986999999998</v>
      </c>
      <c r="ET430" s="22">
        <v>3114.6178</v>
      </c>
      <c r="EU430" s="22">
        <v>2838.3636999999999</v>
      </c>
      <c r="EV430" s="22">
        <v>3013.9735000000001</v>
      </c>
      <c r="EW430" s="22">
        <v>3177.9612999999999</v>
      </c>
      <c r="EX430" s="22">
        <v>3221.3708000000001</v>
      </c>
      <c r="EY430" s="22">
        <v>2603.2548000000002</v>
      </c>
      <c r="EZ430" s="22">
        <v>2684.6149999999998</v>
      </c>
      <c r="FA430" s="22">
        <v>2951.0990999999999</v>
      </c>
      <c r="FB430" s="22">
        <v>2648.4548</v>
      </c>
      <c r="FC430" s="22">
        <v>2860.7341999999999</v>
      </c>
      <c r="FD430" s="22">
        <v>2601.5594000000001</v>
      </c>
      <c r="FE430" s="22">
        <v>2779.1617000000001</v>
      </c>
      <c r="FF430" s="22">
        <v>2907.4639999999999</v>
      </c>
      <c r="FG430" s="22">
        <v>2941.4270999999999</v>
      </c>
      <c r="FH430" s="22">
        <v>2417.6127000000001</v>
      </c>
      <c r="FI430" s="22">
        <v>2481.268</v>
      </c>
      <c r="FJ430" s="22">
        <v>2713.9151000000002</v>
      </c>
      <c r="FK430" s="22">
        <v>3465.5796999999998</v>
      </c>
      <c r="FL430" s="22">
        <v>3363.4648999999999</v>
      </c>
      <c r="FM430" s="22">
        <v>3210.1932000000002</v>
      </c>
      <c r="FN430" s="22">
        <v>3297.4052999999999</v>
      </c>
      <c r="FO430" s="22">
        <v>3535.7646</v>
      </c>
      <c r="FP430" s="22">
        <v>3570.002</v>
      </c>
      <c r="FQ430" s="22">
        <v>3024.7611000000002</v>
      </c>
      <c r="FR430" s="22">
        <v>3088.9304999999999</v>
      </c>
      <c r="FS430" s="22">
        <v>3461.8892999999998</v>
      </c>
      <c r="FT430" s="22">
        <v>3850.2761999999998</v>
      </c>
      <c r="FU430" s="22">
        <v>3780.2889</v>
      </c>
      <c r="FV430" s="22">
        <v>3609.5001999999999</v>
      </c>
      <c r="FW430" s="22">
        <v>3675.4193</v>
      </c>
      <c r="FX430" s="22">
        <v>3996.5045</v>
      </c>
      <c r="FY430" s="22">
        <v>4050.8564000000001</v>
      </c>
      <c r="FZ430" s="22">
        <v>3315.1266999999998</v>
      </c>
      <c r="GA430" s="22">
        <v>3416.9956000000002</v>
      </c>
      <c r="GB430" s="22">
        <v>3865.1698000000001</v>
      </c>
      <c r="GC430" s="22">
        <v>3642.1806999999999</v>
      </c>
      <c r="GD430" s="22">
        <v>3565.6909999999998</v>
      </c>
      <c r="GE430" s="22">
        <v>3405.1233000000002</v>
      </c>
      <c r="GF430" s="22">
        <v>3474.7278999999999</v>
      </c>
      <c r="GG430" s="22">
        <v>3763.0540000000001</v>
      </c>
      <c r="GH430" s="22">
        <v>3810.1985</v>
      </c>
      <c r="GI430" s="22">
        <v>3149.7858000000001</v>
      </c>
      <c r="GJ430" s="22">
        <v>3238.1460999999999</v>
      </c>
      <c r="GK430" s="22">
        <v>3633.1149999999998</v>
      </c>
      <c r="GL430" s="22">
        <v>2466.8451</v>
      </c>
      <c r="GM430" s="22">
        <v>2340.5254</v>
      </c>
      <c r="GN430" s="22">
        <v>2208.6251999999999</v>
      </c>
      <c r="GO430" s="22">
        <v>2311.1154000000001</v>
      </c>
      <c r="GP430" s="22">
        <v>2467.5376999999999</v>
      </c>
      <c r="GQ430" s="22">
        <v>2482.7802999999999</v>
      </c>
      <c r="GR430" s="22">
        <v>2126.0702000000001</v>
      </c>
      <c r="GS430" s="22">
        <v>2154.6386000000002</v>
      </c>
      <c r="GT430" s="22">
        <v>2473.3778000000002</v>
      </c>
      <c r="GU430" s="22">
        <v>2825.0754000000002</v>
      </c>
      <c r="GV430" s="22">
        <v>2727.6179999999999</v>
      </c>
      <c r="GW430" s="22">
        <v>2579.4335999999998</v>
      </c>
      <c r="GX430" s="22">
        <v>2662.846</v>
      </c>
      <c r="GY430" s="22">
        <v>2894.9002</v>
      </c>
      <c r="GZ430" s="22">
        <v>2928.4703</v>
      </c>
      <c r="HA430" s="22">
        <v>2397.6156999999998</v>
      </c>
      <c r="HB430" s="22">
        <v>2460.5344</v>
      </c>
      <c r="HC430" s="22">
        <v>2848.5205000000001</v>
      </c>
      <c r="HD430" s="22">
        <v>2626.9548</v>
      </c>
      <c r="HE430" s="22">
        <v>2523.8672999999999</v>
      </c>
      <c r="HF430" s="22">
        <v>2385.3524000000002</v>
      </c>
      <c r="HG430" s="22">
        <v>2471.8793000000001</v>
      </c>
      <c r="HH430" s="22">
        <v>2673.6024000000002</v>
      </c>
      <c r="HI430" s="22">
        <v>2700.5468000000001</v>
      </c>
      <c r="HJ430" s="22">
        <v>2239.4198000000001</v>
      </c>
      <c r="HK430" s="22">
        <v>2289.9203000000002</v>
      </c>
      <c r="HL430" s="22">
        <v>2628.6140999999998</v>
      </c>
      <c r="HM430" s="22" t="s">
        <v>54</v>
      </c>
      <c r="HN430" s="22" t="s">
        <v>42</v>
      </c>
      <c r="HO430" s="22">
        <v>3256.2539000000002</v>
      </c>
      <c r="HP430" s="22">
        <v>3453.4960999999998</v>
      </c>
      <c r="HQ430" s="22">
        <v>3189.6529</v>
      </c>
      <c r="HR430" s="22">
        <v>3389.5176000000001</v>
      </c>
      <c r="HS430" s="22">
        <v>3482.2298000000001</v>
      </c>
      <c r="HT430" s="22">
        <v>3506.7719000000002</v>
      </c>
      <c r="HU430" s="22">
        <v>3056.7316000000001</v>
      </c>
      <c r="HV430" s="22">
        <v>3102.7294000000002</v>
      </c>
      <c r="HW430" s="22">
        <v>3302.7867000000001</v>
      </c>
      <c r="HX430" s="22">
        <v>3808.2784999999999</v>
      </c>
      <c r="HY430" s="22">
        <v>4085.6965</v>
      </c>
      <c r="HZ430" s="22">
        <v>3789.4227999999998</v>
      </c>
      <c r="IA430" s="22">
        <v>3957.3220000000001</v>
      </c>
      <c r="IB430" s="22">
        <v>4173.8253999999997</v>
      </c>
      <c r="IC430" s="22">
        <v>4231.1364999999996</v>
      </c>
      <c r="ID430" s="22">
        <v>3479.0223000000001</v>
      </c>
      <c r="IE430" s="22">
        <v>3586.4373000000001</v>
      </c>
      <c r="IF430" s="22">
        <v>3891.8256999999999</v>
      </c>
      <c r="IG430" s="22">
        <v>3534.3015</v>
      </c>
      <c r="IH430" s="22">
        <v>3778.6102999999998</v>
      </c>
      <c r="II430" s="22">
        <v>3502.0686000000001</v>
      </c>
      <c r="IJ430" s="22">
        <v>3673.5756999999999</v>
      </c>
      <c r="IK430" s="22">
        <v>3846.2547</v>
      </c>
      <c r="IL430" s="22">
        <v>3891.9648999999999</v>
      </c>
      <c r="IM430" s="22">
        <v>3254.4989999999998</v>
      </c>
      <c r="IN430" s="22">
        <v>3340.1712000000002</v>
      </c>
      <c r="IO430" s="22">
        <v>3606.8886000000002</v>
      </c>
      <c r="IP430" s="22">
        <v>2428.0735</v>
      </c>
      <c r="IQ430" s="22">
        <v>2602.0275000000001</v>
      </c>
      <c r="IR430" s="22">
        <v>2353.0479</v>
      </c>
      <c r="IS430" s="22">
        <v>2553.9603999999999</v>
      </c>
      <c r="IT430" s="22">
        <v>2616.9807000000001</v>
      </c>
      <c r="IU430" s="22">
        <v>2633.6628999999998</v>
      </c>
      <c r="IV430" s="22">
        <v>2262.6959999999999</v>
      </c>
      <c r="IW430" s="22">
        <v>2293.9625000000001</v>
      </c>
      <c r="IX430" s="22">
        <v>2476.7433999999998</v>
      </c>
      <c r="IY430" s="22">
        <v>2946.9092999999998</v>
      </c>
      <c r="IZ430" s="22">
        <v>3196.7406000000001</v>
      </c>
      <c r="JA430" s="22">
        <v>2917.5828000000001</v>
      </c>
      <c r="JB430" s="22">
        <v>3087.4665</v>
      </c>
      <c r="JC430" s="22">
        <v>3268.2323000000001</v>
      </c>
      <c r="JD430" s="22">
        <v>3316.0832</v>
      </c>
      <c r="JE430" s="22">
        <v>2658.4193</v>
      </c>
      <c r="JF430" s="22">
        <v>2748.1035999999999</v>
      </c>
      <c r="JG430" s="22">
        <v>3030.6871000000001</v>
      </c>
      <c r="JH430" s="22">
        <v>2693.6395000000002</v>
      </c>
      <c r="JI430" s="22">
        <v>2912.5472</v>
      </c>
      <c r="JJ430" s="22">
        <v>2651.4391999999998</v>
      </c>
      <c r="JK430" s="22">
        <v>2825.2671</v>
      </c>
      <c r="JL430" s="22">
        <v>2964.6644000000001</v>
      </c>
      <c r="JM430" s="22">
        <v>3001.5646000000002</v>
      </c>
      <c r="JN430" s="22">
        <v>2451.5855999999999</v>
      </c>
      <c r="JO430" s="22">
        <v>2520.7455</v>
      </c>
      <c r="JP430" s="22">
        <v>2767.1941000000002</v>
      </c>
      <c r="JQ430" s="22">
        <v>3290.8616000000002</v>
      </c>
      <c r="JR430" s="22">
        <v>3173.9351000000001</v>
      </c>
      <c r="JS430" s="22">
        <v>3032.9452000000001</v>
      </c>
      <c r="JT430" s="22">
        <v>3129.5808000000002</v>
      </c>
      <c r="JU430" s="22">
        <v>3319.7105999999999</v>
      </c>
      <c r="JV430" s="22">
        <v>3342.6986000000002</v>
      </c>
      <c r="JW430" s="22">
        <v>2908.4404</v>
      </c>
      <c r="JX430" s="22">
        <v>2951.5257000000001</v>
      </c>
      <c r="JY430" s="22">
        <v>3293.2739000000001</v>
      </c>
      <c r="JZ430" s="22">
        <v>3706.7213000000002</v>
      </c>
      <c r="KA430" s="22">
        <v>3629.5216999999998</v>
      </c>
      <c r="KB430" s="22">
        <v>3469.7518</v>
      </c>
      <c r="KC430" s="22">
        <v>3539.7883999999999</v>
      </c>
      <c r="KD430" s="22">
        <v>3825.3013000000001</v>
      </c>
      <c r="KE430" s="22">
        <v>3871.8083999999999</v>
      </c>
      <c r="KF430" s="22">
        <v>3217.8665000000001</v>
      </c>
      <c r="KG430" s="22">
        <v>3305.0322000000001</v>
      </c>
      <c r="KH430" s="22">
        <v>3730.1886</v>
      </c>
      <c r="KI430" s="22">
        <v>3496.4784</v>
      </c>
      <c r="KJ430" s="22">
        <v>3410.0320999999999</v>
      </c>
      <c r="KK430" s="22">
        <v>3260.4272000000001</v>
      </c>
      <c r="KL430" s="22">
        <v>3336.1131999999998</v>
      </c>
      <c r="KM430" s="22">
        <v>3585.5248999999999</v>
      </c>
      <c r="KN430" s="22">
        <v>3623.8355999999999</v>
      </c>
      <c r="KO430" s="22">
        <v>3052.9337</v>
      </c>
      <c r="KP430" s="22">
        <v>3124.7374</v>
      </c>
      <c r="KQ430" s="22">
        <v>3512.7615999999998</v>
      </c>
      <c r="KR430" s="22">
        <v>2466.8451</v>
      </c>
      <c r="KS430" s="22">
        <v>2340.5254</v>
      </c>
      <c r="KT430" s="22">
        <v>2208.6251999999999</v>
      </c>
      <c r="KU430" s="22">
        <v>2311.1154000000001</v>
      </c>
      <c r="KV430" s="22">
        <v>2467.5376999999999</v>
      </c>
      <c r="KW430" s="22">
        <v>2482.7802999999999</v>
      </c>
      <c r="KX430" s="22">
        <v>2126.0702000000001</v>
      </c>
      <c r="KY430" s="22">
        <v>2154.6386000000002</v>
      </c>
      <c r="KZ430" s="22">
        <v>2473.3778000000002</v>
      </c>
      <c r="LA430" s="22">
        <v>2879.5106000000001</v>
      </c>
      <c r="LB430" s="22">
        <v>2790.7824999999998</v>
      </c>
      <c r="LC430" s="22">
        <v>2640.1905000000002</v>
      </c>
      <c r="LD430" s="22">
        <v>2717.5974999999999</v>
      </c>
      <c r="LE430" s="22">
        <v>2966.4863</v>
      </c>
      <c r="LF430" s="22">
        <v>3004.4167000000002</v>
      </c>
      <c r="LG430" s="22">
        <v>2434.7572</v>
      </c>
      <c r="LH430" s="22">
        <v>2505.848</v>
      </c>
      <c r="LI430" s="22">
        <v>2906.3198000000002</v>
      </c>
      <c r="LJ430" s="22">
        <v>2663.6075999999998</v>
      </c>
      <c r="LK430" s="22">
        <v>2566.4555</v>
      </c>
      <c r="LL430" s="22">
        <v>2426.3114</v>
      </c>
      <c r="LM430" s="22">
        <v>2508.7541000000001</v>
      </c>
      <c r="LN430" s="22">
        <v>2721.9054000000001</v>
      </c>
      <c r="LO430" s="22">
        <v>2751.8108999999999</v>
      </c>
      <c r="LP430" s="22">
        <v>2264.3411999999998</v>
      </c>
      <c r="LQ430" s="22">
        <v>2320.3914</v>
      </c>
      <c r="LR430" s="22">
        <v>2683.4139</v>
      </c>
      <c r="LS430" s="22" t="s">
        <v>54</v>
      </c>
      <c r="LT430" s="22" t="s">
        <v>42</v>
      </c>
      <c r="LU430" s="22">
        <v>2068.3299000000002</v>
      </c>
      <c r="LV430" s="22">
        <v>3923.6734000000001</v>
      </c>
      <c r="LW430" s="22">
        <v>4036.9477000000002</v>
      </c>
      <c r="LX430" s="22">
        <v>3985.2966999999999</v>
      </c>
      <c r="LY430" s="22">
        <v>3912.6212</v>
      </c>
      <c r="LZ430" s="22">
        <v>4171.4439000000002</v>
      </c>
      <c r="MA430" s="22">
        <v>4235.6017000000002</v>
      </c>
      <c r="MB430" s="22">
        <v>3637.8134</v>
      </c>
      <c r="MC430" s="22">
        <v>3758.0610000000001</v>
      </c>
      <c r="MD430" s="22" t="s">
        <v>54</v>
      </c>
      <c r="ME430" s="22" t="s">
        <v>42</v>
      </c>
      <c r="MF430" s="22">
        <v>7457.2547000000004</v>
      </c>
      <c r="MG430" s="22">
        <v>7547.6386000000002</v>
      </c>
      <c r="MH430" s="22">
        <v>7305.2731999999996</v>
      </c>
      <c r="MI430" s="22">
        <v>7263.4206999999997</v>
      </c>
      <c r="MJ430" s="22">
        <v>7959.3914999999997</v>
      </c>
      <c r="MK430" s="22">
        <v>8106.6962999999996</v>
      </c>
      <c r="ML430" s="22">
        <v>6507.4610000000002</v>
      </c>
      <c r="MM430" s="22">
        <v>6783.5463</v>
      </c>
      <c r="MN430" s="22">
        <v>7345.6607999999997</v>
      </c>
      <c r="MO430" s="22">
        <v>8311.7301000000007</v>
      </c>
      <c r="MP430" s="22">
        <v>8402.1172000000006</v>
      </c>
      <c r="MQ430" s="22">
        <v>8159.6986999999999</v>
      </c>
      <c r="MR430" s="22">
        <v>8117.8489</v>
      </c>
      <c r="MS430" s="22">
        <v>8813.9508999999998</v>
      </c>
      <c r="MT430" s="22">
        <v>8961.2816000000003</v>
      </c>
      <c r="MU430" s="22">
        <v>7361.7455</v>
      </c>
      <c r="MV430" s="22">
        <v>7637.8796000000002</v>
      </c>
      <c r="MW430" s="22">
        <v>8200.6687000000002</v>
      </c>
      <c r="MX430" s="22" t="s">
        <v>54</v>
      </c>
      <c r="MY430" s="22" t="s">
        <v>42</v>
      </c>
      <c r="MZ430" s="22">
        <v>30.953101</v>
      </c>
      <c r="NA430" s="22">
        <v>30.91742</v>
      </c>
      <c r="NB430" s="22">
        <v>31.186788</v>
      </c>
      <c r="NC430" s="22">
        <v>31.082034</v>
      </c>
      <c r="ND430" s="22">
        <v>30.929852</v>
      </c>
      <c r="NE430" s="22">
        <v>31.464908000000001</v>
      </c>
      <c r="NF430" s="22">
        <v>31.597733000000002</v>
      </c>
      <c r="NG430" s="22">
        <v>30.362649000000001</v>
      </c>
      <c r="NH430" s="22">
        <v>30.611594</v>
      </c>
      <c r="NI430" s="22">
        <v>22.392485000000001</v>
      </c>
      <c r="NJ430" s="22">
        <v>22.356860999999999</v>
      </c>
      <c r="NK430" s="22">
        <v>22.625798</v>
      </c>
      <c r="NL430" s="22">
        <v>22.521211000000001</v>
      </c>
      <c r="NM430" s="22">
        <v>22.369273</v>
      </c>
      <c r="NN430" s="22">
        <v>22.903473000000002</v>
      </c>
      <c r="NO430" s="22">
        <v>23.036085</v>
      </c>
      <c r="NP430" s="22">
        <v>21.802978</v>
      </c>
      <c r="NQ430" s="22">
        <v>22.051525000000002</v>
      </c>
      <c r="NR430" s="22">
        <v>34.970129</v>
      </c>
      <c r="NS430" s="22">
        <v>26.407171999999999</v>
      </c>
      <c r="NT430" s="22" t="s">
        <v>54</v>
      </c>
      <c r="NU430" s="22" t="s">
        <v>42</v>
      </c>
      <c r="NV430" s="22">
        <v>4.0095742000000003</v>
      </c>
      <c r="NW430" s="22">
        <v>2.9262874999999999</v>
      </c>
      <c r="NX430" s="22">
        <v>2.4015352000000001</v>
      </c>
      <c r="NY430" s="22">
        <v>2.6198347000000002</v>
      </c>
      <c r="NZ430" s="22">
        <v>1.6951955999999999</v>
      </c>
      <c r="OA430" s="22">
        <v>2.4015352000000001</v>
      </c>
      <c r="OB430" s="22">
        <v>2.6198347000000002</v>
      </c>
      <c r="OC430" s="22">
        <v>1.6951955999999999</v>
      </c>
      <c r="OD430" s="22">
        <v>4.2165768000000003</v>
      </c>
      <c r="OE430" s="22">
        <v>4.2165768000000003</v>
      </c>
      <c r="OF430" s="22">
        <v>10.962156</v>
      </c>
      <c r="OG430" s="22">
        <v>2.3892804000000001</v>
      </c>
      <c r="OH430" s="22">
        <v>15.198415000000001</v>
      </c>
      <c r="OI430" s="22">
        <v>1.9632246</v>
      </c>
      <c r="OJ430" s="22" t="s">
        <v>54</v>
      </c>
      <c r="OK430" s="22" t="s">
        <v>42</v>
      </c>
      <c r="OL430" s="22">
        <v>578.13406999999995</v>
      </c>
      <c r="OM430" s="22">
        <v>665.63666000000001</v>
      </c>
      <c r="ON430" s="22">
        <v>512.84978000000001</v>
      </c>
      <c r="OO430" s="22">
        <v>655.59146999999996</v>
      </c>
      <c r="OP430" s="22">
        <v>655.59146999999996</v>
      </c>
      <c r="OQ430" s="22">
        <v>655.59146999999996</v>
      </c>
      <c r="OR430" s="22">
        <v>512.84978000000001</v>
      </c>
      <c r="OS430" s="22">
        <v>512.84978000000001</v>
      </c>
      <c r="OT430" s="22">
        <v>578.13406999999995</v>
      </c>
      <c r="OU430" s="22">
        <v>700.72271999999998</v>
      </c>
      <c r="OV430" s="22">
        <v>598.87982999999997</v>
      </c>
      <c r="OW430" s="22">
        <v>518.69435999999996</v>
      </c>
      <c r="OX430" s="22">
        <v>598.87982999999997</v>
      </c>
      <c r="OY430" s="22">
        <v>662.23902999999996</v>
      </c>
      <c r="OZ430" s="22">
        <v>662.23902999999996</v>
      </c>
      <c r="PA430" s="22">
        <v>518.69435999999996</v>
      </c>
      <c r="PB430" s="22">
        <v>518.69435999999996</v>
      </c>
      <c r="PC430" s="22">
        <v>700.72271999999998</v>
      </c>
    </row>
    <row r="431" spans="1:419">
      <c r="A431" s="22" t="s">
        <v>55</v>
      </c>
      <c r="B431" s="22" t="s">
        <v>42</v>
      </c>
      <c r="C431" s="22">
        <v>261.58555000000001</v>
      </c>
      <c r="D431" s="22">
        <v>282.75918999999999</v>
      </c>
      <c r="E431" s="22">
        <v>124.61109</v>
      </c>
      <c r="F431" s="22">
        <v>258.61124000000001</v>
      </c>
      <c r="G431" s="22">
        <v>258.96587</v>
      </c>
      <c r="H431" s="22">
        <v>258.68741999999997</v>
      </c>
      <c r="I431" s="22">
        <v>123.59177</v>
      </c>
      <c r="J431" s="22">
        <v>124.12633</v>
      </c>
      <c r="K431" s="22">
        <v>260.92282999999998</v>
      </c>
      <c r="L431" s="22">
        <v>276.8571</v>
      </c>
      <c r="M431" s="22">
        <v>300.58978999999999</v>
      </c>
      <c r="N431" s="22">
        <v>132.58076</v>
      </c>
      <c r="O431" s="22">
        <v>273.42583000000002</v>
      </c>
      <c r="P431" s="22">
        <v>274.08202999999997</v>
      </c>
      <c r="Q431" s="22">
        <v>273.5668</v>
      </c>
      <c r="R431" s="22">
        <v>130.69461999999999</v>
      </c>
      <c r="S431" s="22">
        <v>131.68376000000001</v>
      </c>
      <c r="T431" s="22">
        <v>277.31461999999999</v>
      </c>
      <c r="U431" s="22">
        <v>263.56403</v>
      </c>
      <c r="V431" s="22">
        <v>285.77062999999998</v>
      </c>
      <c r="W431" s="22">
        <v>126.03318</v>
      </c>
      <c r="X431" s="22">
        <v>260.37311999999997</v>
      </c>
      <c r="Y431" s="22">
        <v>260.92293000000001</v>
      </c>
      <c r="Z431" s="22">
        <v>260.49122999999997</v>
      </c>
      <c r="AA431" s="22">
        <v>124.45283000000001</v>
      </c>
      <c r="AB431" s="22">
        <v>125.2816</v>
      </c>
      <c r="AC431" s="22">
        <v>263.65953000000002</v>
      </c>
      <c r="AD431" s="22">
        <v>241.63638</v>
      </c>
      <c r="AE431" s="22">
        <v>261.31977000000001</v>
      </c>
      <c r="AF431" s="22">
        <v>114.64668</v>
      </c>
      <c r="AG431" s="22">
        <v>239.03818000000001</v>
      </c>
      <c r="AH431" s="22">
        <v>239.21606</v>
      </c>
      <c r="AI431" s="22">
        <v>239.07639</v>
      </c>
      <c r="AJ431" s="22">
        <v>114.13542</v>
      </c>
      <c r="AK431" s="22">
        <v>114.40354000000001</v>
      </c>
      <c r="AL431" s="22">
        <v>241.16722999999999</v>
      </c>
      <c r="AM431" s="22">
        <v>256.00067999999999</v>
      </c>
      <c r="AN431" s="22">
        <v>278.0718</v>
      </c>
      <c r="AO431" s="22">
        <v>122.1324</v>
      </c>
      <c r="AP431" s="22">
        <v>252.97698</v>
      </c>
      <c r="AQ431" s="22">
        <v>253.43424999999999</v>
      </c>
      <c r="AR431" s="22">
        <v>253.0752</v>
      </c>
      <c r="AS431" s="22">
        <v>120.81805</v>
      </c>
      <c r="AT431" s="22">
        <v>121.50733</v>
      </c>
      <c r="AU431" s="22">
        <v>256.56837000000002</v>
      </c>
      <c r="AV431" s="22">
        <v>243.46661</v>
      </c>
      <c r="AW431" s="22">
        <v>264.10556000000003</v>
      </c>
      <c r="AX431" s="22">
        <v>115.96221</v>
      </c>
      <c r="AY431" s="22">
        <v>240.66803999999999</v>
      </c>
      <c r="AZ431" s="22">
        <v>241.02646999999999</v>
      </c>
      <c r="BA431" s="22">
        <v>240.74503000000001</v>
      </c>
      <c r="BB431" s="22">
        <v>114.93196</v>
      </c>
      <c r="BC431" s="22">
        <v>115.47225</v>
      </c>
      <c r="BD431" s="22">
        <v>243.69886</v>
      </c>
      <c r="BE431" s="22">
        <v>409.19729999999998</v>
      </c>
      <c r="BF431" s="22">
        <v>288.09431000000001</v>
      </c>
      <c r="BG431" s="22">
        <v>94.617261999999997</v>
      </c>
      <c r="BH431" s="22">
        <v>287.96672999999998</v>
      </c>
      <c r="BI431" s="22">
        <v>308.61430000000001</v>
      </c>
      <c r="BJ431" s="22">
        <v>308.35007000000002</v>
      </c>
      <c r="BK431" s="22">
        <v>93.649996999999999</v>
      </c>
      <c r="BL431" s="22">
        <v>94.157256000000004</v>
      </c>
      <c r="BM431" s="22">
        <v>408.88688999999999</v>
      </c>
      <c r="BN431" s="22">
        <v>437.11401000000001</v>
      </c>
      <c r="BO431" s="22">
        <v>307.69367</v>
      </c>
      <c r="BP431" s="22">
        <v>101.59350999999999</v>
      </c>
      <c r="BQ431" s="22">
        <v>307.48588999999998</v>
      </c>
      <c r="BR431" s="22">
        <v>329.71965999999998</v>
      </c>
      <c r="BS431" s="22">
        <v>329.28933999999998</v>
      </c>
      <c r="BT431" s="22">
        <v>100.01822</v>
      </c>
      <c r="BU431" s="22">
        <v>100.84434</v>
      </c>
      <c r="BV431" s="22">
        <v>436.60660000000001</v>
      </c>
      <c r="BW431" s="22">
        <v>413.89211</v>
      </c>
      <c r="BX431" s="22">
        <v>291.36342000000002</v>
      </c>
      <c r="BY431" s="22">
        <v>96.068828999999994</v>
      </c>
      <c r="BZ431" s="22">
        <v>291.18489</v>
      </c>
      <c r="CA431" s="22">
        <v>312.19189999999998</v>
      </c>
      <c r="CB431" s="22">
        <v>311.82216</v>
      </c>
      <c r="CC431" s="22">
        <v>94.715322</v>
      </c>
      <c r="CD431" s="22">
        <v>95.425134999999997</v>
      </c>
      <c r="CE431" s="22">
        <v>413.45623999999998</v>
      </c>
      <c r="CF431" s="22">
        <v>379.59375</v>
      </c>
      <c r="CG431" s="22">
        <v>267.24515000000002</v>
      </c>
      <c r="CH431" s="22">
        <v>87.226212000000004</v>
      </c>
      <c r="CI431" s="22">
        <v>267.18353000000002</v>
      </c>
      <c r="CJ431" s="22">
        <v>286.20497</v>
      </c>
      <c r="CK431" s="22">
        <v>286.07736</v>
      </c>
      <c r="CL431" s="22">
        <v>86.759066000000004</v>
      </c>
      <c r="CM431" s="22">
        <v>87.004047999999997</v>
      </c>
      <c r="CN431" s="22">
        <v>379.44920000000002</v>
      </c>
      <c r="CO431" s="22">
        <v>404.38837000000001</v>
      </c>
      <c r="CP431" s="22">
        <v>284.65060999999997</v>
      </c>
      <c r="CQ431" s="22">
        <v>93.443651000000003</v>
      </c>
      <c r="CR431" s="22">
        <v>284.51490000000001</v>
      </c>
      <c r="CS431" s="22">
        <v>304.95220999999998</v>
      </c>
      <c r="CT431" s="22">
        <v>304.67115999999999</v>
      </c>
      <c r="CU431" s="22">
        <v>92.414820000000006</v>
      </c>
      <c r="CV431" s="22">
        <v>92.954363999999998</v>
      </c>
      <c r="CW431" s="22">
        <v>404.06182000000001</v>
      </c>
      <c r="CX431" s="22">
        <v>383.9529</v>
      </c>
      <c r="CY431" s="22">
        <v>270.28053</v>
      </c>
      <c r="CZ431" s="22">
        <v>88.573998000000003</v>
      </c>
      <c r="DA431" s="22">
        <v>270.17160999999999</v>
      </c>
      <c r="DB431" s="22">
        <v>289.52679000000001</v>
      </c>
      <c r="DC431" s="22">
        <v>289.30121000000003</v>
      </c>
      <c r="DD431" s="22">
        <v>87.748226000000003</v>
      </c>
      <c r="DE431" s="22">
        <v>88.181280999999998</v>
      </c>
      <c r="DF431" s="22">
        <v>383.69186000000002</v>
      </c>
      <c r="DG431" s="22" t="s">
        <v>55</v>
      </c>
      <c r="DH431" s="22" t="s">
        <v>42</v>
      </c>
      <c r="DI431" s="22">
        <v>268.12747999999999</v>
      </c>
      <c r="DJ431" s="22">
        <v>289.81698</v>
      </c>
      <c r="DK431" s="22">
        <v>127.76943</v>
      </c>
      <c r="DL431" s="22">
        <v>265.05822000000001</v>
      </c>
      <c r="DM431" s="22">
        <v>265.44195999999999</v>
      </c>
      <c r="DN431" s="22">
        <v>265.14064999999999</v>
      </c>
      <c r="DO431" s="22">
        <v>126.66643999999999</v>
      </c>
      <c r="DP431" s="22">
        <v>127.24487000000001</v>
      </c>
      <c r="DQ431" s="22">
        <v>267.42880000000002</v>
      </c>
      <c r="DR431" s="22">
        <v>286.01310999999998</v>
      </c>
      <c r="DS431" s="22">
        <v>308.93410999999998</v>
      </c>
      <c r="DT431" s="22">
        <v>137.017</v>
      </c>
      <c r="DU431" s="22">
        <v>282.44558000000001</v>
      </c>
      <c r="DV431" s="22">
        <v>283.14600000000002</v>
      </c>
      <c r="DW431" s="22">
        <v>282.59604000000002</v>
      </c>
      <c r="DX431" s="22">
        <v>135.00375</v>
      </c>
      <c r="DY431" s="22">
        <v>136.05955</v>
      </c>
      <c r="DZ431" s="22">
        <v>285.00612999999998</v>
      </c>
      <c r="EA431" s="22">
        <v>271.12040000000002</v>
      </c>
      <c r="EB431" s="22">
        <v>292.90364</v>
      </c>
      <c r="EC431" s="22">
        <v>129.69648000000001</v>
      </c>
      <c r="ED431" s="22">
        <v>267.81538999999998</v>
      </c>
      <c r="EE431" s="22">
        <v>268.40328</v>
      </c>
      <c r="EF431" s="22">
        <v>267.94168000000002</v>
      </c>
      <c r="EG431" s="22">
        <v>128.00667000000001</v>
      </c>
      <c r="EH431" s="22">
        <v>128.89285000000001</v>
      </c>
      <c r="EI431" s="22">
        <v>270.23385000000002</v>
      </c>
      <c r="EJ431" s="22">
        <v>241.63638</v>
      </c>
      <c r="EK431" s="22">
        <v>261.31977000000001</v>
      </c>
      <c r="EL431" s="22">
        <v>114.64668</v>
      </c>
      <c r="EM431" s="22">
        <v>239.03818000000001</v>
      </c>
      <c r="EN431" s="22">
        <v>239.21606</v>
      </c>
      <c r="EO431" s="22">
        <v>239.07639</v>
      </c>
      <c r="EP431" s="22">
        <v>114.13542</v>
      </c>
      <c r="EQ431" s="22">
        <v>114.40354000000001</v>
      </c>
      <c r="ER431" s="22">
        <v>241.16722999999999</v>
      </c>
      <c r="ES431" s="22">
        <v>257.31441999999998</v>
      </c>
      <c r="ET431" s="22">
        <v>278.0718</v>
      </c>
      <c r="EU431" s="22">
        <v>122.77149</v>
      </c>
      <c r="EV431" s="22">
        <v>254.27202</v>
      </c>
      <c r="EW431" s="22">
        <v>254.73486</v>
      </c>
      <c r="EX431" s="22">
        <v>254.37144000000001</v>
      </c>
      <c r="EY431" s="22">
        <v>121.44110999999999</v>
      </c>
      <c r="EZ431" s="22">
        <v>122.13879</v>
      </c>
      <c r="FA431" s="22">
        <v>256.56837000000002</v>
      </c>
      <c r="FB431" s="22">
        <v>244.33757</v>
      </c>
      <c r="FC431" s="22">
        <v>264.10556000000003</v>
      </c>
      <c r="FD431" s="22">
        <v>116.38590000000001</v>
      </c>
      <c r="FE431" s="22">
        <v>241.5266</v>
      </c>
      <c r="FF431" s="22">
        <v>241.88873000000001</v>
      </c>
      <c r="FG431" s="22">
        <v>241.60439</v>
      </c>
      <c r="FH431" s="22">
        <v>115.34502000000001</v>
      </c>
      <c r="FI431" s="22">
        <v>115.89088</v>
      </c>
      <c r="FJ431" s="22">
        <v>243.69886</v>
      </c>
      <c r="FK431" s="22">
        <v>419.08449000000002</v>
      </c>
      <c r="FL431" s="22">
        <v>295.04484000000002</v>
      </c>
      <c r="FM431" s="22">
        <v>96.948023000000006</v>
      </c>
      <c r="FN431" s="22">
        <v>294.90643999999998</v>
      </c>
      <c r="FO431" s="22">
        <v>316.07288</v>
      </c>
      <c r="FP431" s="22">
        <v>315.78625</v>
      </c>
      <c r="FQ431" s="22">
        <v>95.898740000000004</v>
      </c>
      <c r="FR431" s="22">
        <v>96.449010999999999</v>
      </c>
      <c r="FS431" s="22">
        <v>418.74703</v>
      </c>
      <c r="FT431" s="22">
        <v>445.21926000000002</v>
      </c>
      <c r="FU431" s="22">
        <v>313.38857999999999</v>
      </c>
      <c r="FV431" s="22">
        <v>103.52499</v>
      </c>
      <c r="FW431" s="22">
        <v>313.16887000000003</v>
      </c>
      <c r="FX431" s="22">
        <v>335.83569</v>
      </c>
      <c r="FY431" s="22">
        <v>335.38065999999998</v>
      </c>
      <c r="FZ431" s="22">
        <v>101.85926000000001</v>
      </c>
      <c r="GA431" s="22">
        <v>102.73281</v>
      </c>
      <c r="GB431" s="22">
        <v>444.68203</v>
      </c>
      <c r="GC431" s="22">
        <v>423.89263</v>
      </c>
      <c r="GD431" s="22">
        <v>298.39287000000002</v>
      </c>
      <c r="GE431" s="22">
        <v>98.434631999999993</v>
      </c>
      <c r="GF431" s="22">
        <v>298.20229999999998</v>
      </c>
      <c r="GG431" s="22">
        <v>319.73685</v>
      </c>
      <c r="GH431" s="22">
        <v>319.34215999999998</v>
      </c>
      <c r="GI431" s="22">
        <v>96.989783000000003</v>
      </c>
      <c r="GJ431" s="22">
        <v>97.747497999999993</v>
      </c>
      <c r="GK431" s="22">
        <v>423.42667999999998</v>
      </c>
      <c r="GL431" s="22">
        <v>379.59375</v>
      </c>
      <c r="GM431" s="22">
        <v>267.24515000000002</v>
      </c>
      <c r="GN431" s="22">
        <v>87.226212000000004</v>
      </c>
      <c r="GO431" s="22">
        <v>267.18353000000002</v>
      </c>
      <c r="GP431" s="22">
        <v>286.20497</v>
      </c>
      <c r="GQ431" s="22">
        <v>286.07736</v>
      </c>
      <c r="GR431" s="22">
        <v>86.759066000000004</v>
      </c>
      <c r="GS431" s="22">
        <v>87.004047999999997</v>
      </c>
      <c r="GT431" s="22">
        <v>379.44920000000002</v>
      </c>
      <c r="GU431" s="22">
        <v>404.38837000000001</v>
      </c>
      <c r="GV431" s="22">
        <v>284.65060999999997</v>
      </c>
      <c r="GW431" s="22">
        <v>93.443651000000003</v>
      </c>
      <c r="GX431" s="22">
        <v>284.51490000000001</v>
      </c>
      <c r="GY431" s="22">
        <v>304.95220999999998</v>
      </c>
      <c r="GZ431" s="22">
        <v>304.67115999999999</v>
      </c>
      <c r="HA431" s="22">
        <v>92.414820000000006</v>
      </c>
      <c r="HB431" s="22">
        <v>92.954363999999998</v>
      </c>
      <c r="HC431" s="22">
        <v>404.06182000000001</v>
      </c>
      <c r="HD431" s="22">
        <v>383.9529</v>
      </c>
      <c r="HE431" s="22">
        <v>270.28053</v>
      </c>
      <c r="HF431" s="22">
        <v>88.573998000000003</v>
      </c>
      <c r="HG431" s="22">
        <v>270.17160999999999</v>
      </c>
      <c r="HH431" s="22">
        <v>289.52679000000001</v>
      </c>
      <c r="HI431" s="22">
        <v>289.30121000000003</v>
      </c>
      <c r="HJ431" s="22">
        <v>87.748226000000003</v>
      </c>
      <c r="HK431" s="22">
        <v>88.181280999999998</v>
      </c>
      <c r="HL431" s="22">
        <v>383.69186000000002</v>
      </c>
      <c r="HM431" s="22" t="s">
        <v>55</v>
      </c>
      <c r="HN431" s="22" t="s">
        <v>42</v>
      </c>
      <c r="HO431" s="22">
        <v>253.26503</v>
      </c>
      <c r="HP431" s="22">
        <v>273.82515000000001</v>
      </c>
      <c r="HQ431" s="22">
        <v>120.44687999999999</v>
      </c>
      <c r="HR431" s="22">
        <v>250.46772999999999</v>
      </c>
      <c r="HS431" s="22">
        <v>250.72941</v>
      </c>
      <c r="HT431" s="22">
        <v>250.52394000000001</v>
      </c>
      <c r="HU431" s="22">
        <v>119.69473000000001</v>
      </c>
      <c r="HV431" s="22">
        <v>120.08917</v>
      </c>
      <c r="HW431" s="22">
        <v>252.70152999999999</v>
      </c>
      <c r="HX431" s="22">
        <v>271.48005000000001</v>
      </c>
      <c r="HY431" s="22">
        <v>293.27420000000001</v>
      </c>
      <c r="HZ431" s="22">
        <v>129.93338</v>
      </c>
      <c r="IA431" s="22">
        <v>268.14823000000001</v>
      </c>
      <c r="IB431" s="22">
        <v>268.75931000000003</v>
      </c>
      <c r="IC431" s="22">
        <v>268.27949999999998</v>
      </c>
      <c r="ID431" s="22">
        <v>128.17695000000001</v>
      </c>
      <c r="IE431" s="22">
        <v>129.09807000000001</v>
      </c>
      <c r="IF431" s="22">
        <v>270.57956999999999</v>
      </c>
      <c r="IG431" s="22">
        <v>256.78485000000001</v>
      </c>
      <c r="IH431" s="22">
        <v>277.46582000000001</v>
      </c>
      <c r="II431" s="22">
        <v>122.67771999999999</v>
      </c>
      <c r="IJ431" s="22">
        <v>253.72483</v>
      </c>
      <c r="IK431" s="22">
        <v>254.21221</v>
      </c>
      <c r="IL431" s="22">
        <v>253.82952</v>
      </c>
      <c r="IM431" s="22">
        <v>121.27683</v>
      </c>
      <c r="IN431" s="22">
        <v>122.01148999999999</v>
      </c>
      <c r="IO431" s="22">
        <v>256.01427000000001</v>
      </c>
      <c r="IP431" s="22">
        <v>241.63638</v>
      </c>
      <c r="IQ431" s="22">
        <v>261.31977000000001</v>
      </c>
      <c r="IR431" s="22">
        <v>114.64668</v>
      </c>
      <c r="IS431" s="22">
        <v>239.03818000000001</v>
      </c>
      <c r="IT431" s="22">
        <v>239.21606</v>
      </c>
      <c r="IU431" s="22">
        <v>239.07639</v>
      </c>
      <c r="IV431" s="22">
        <v>114.13542</v>
      </c>
      <c r="IW431" s="22">
        <v>114.40354000000001</v>
      </c>
      <c r="IX431" s="22">
        <v>241.16722999999999</v>
      </c>
      <c r="IY431" s="22">
        <v>258.29372000000001</v>
      </c>
      <c r="IZ431" s="22">
        <v>279.09609</v>
      </c>
      <c r="JA431" s="22">
        <v>123.35413</v>
      </c>
      <c r="JB431" s="22">
        <v>255.19380000000001</v>
      </c>
      <c r="JC431" s="22">
        <v>255.70400000000001</v>
      </c>
      <c r="JD431" s="22">
        <v>255.30340000000001</v>
      </c>
      <c r="JE431" s="22">
        <v>121.88763</v>
      </c>
      <c r="JF431" s="22">
        <v>122.6567</v>
      </c>
      <c r="JG431" s="22">
        <v>257.50490000000002</v>
      </c>
      <c r="JH431" s="22">
        <v>244.9982</v>
      </c>
      <c r="JI431" s="22">
        <v>264.79700000000003</v>
      </c>
      <c r="JJ431" s="22">
        <v>116.77737999999999</v>
      </c>
      <c r="JK431" s="22">
        <v>242.14906999999999</v>
      </c>
      <c r="JL431" s="22">
        <v>242.54250999999999</v>
      </c>
      <c r="JM431" s="22">
        <v>242.23357999999999</v>
      </c>
      <c r="JN431" s="22">
        <v>115.6465</v>
      </c>
      <c r="JO431" s="22">
        <v>116.23956</v>
      </c>
      <c r="JP431" s="22">
        <v>244.33125999999999</v>
      </c>
      <c r="JQ431" s="22">
        <v>396.94673999999998</v>
      </c>
      <c r="JR431" s="22">
        <v>279.49417999999997</v>
      </c>
      <c r="JS431" s="22">
        <v>91.562404999999998</v>
      </c>
      <c r="JT431" s="22">
        <v>279.40125999999998</v>
      </c>
      <c r="JU431" s="22">
        <v>299.35392999999999</v>
      </c>
      <c r="JV431" s="22">
        <v>299.16147999999998</v>
      </c>
      <c r="JW431" s="22">
        <v>90.857884999999996</v>
      </c>
      <c r="JX431" s="22">
        <v>91.227354000000005</v>
      </c>
      <c r="JY431" s="22">
        <v>396.72356000000002</v>
      </c>
      <c r="JZ431" s="22">
        <v>422.34271999999999</v>
      </c>
      <c r="KA431" s="22">
        <v>297.30757</v>
      </c>
      <c r="KB431" s="22">
        <v>98.072187</v>
      </c>
      <c r="KC431" s="22">
        <v>297.11957000000001</v>
      </c>
      <c r="KD431" s="22">
        <v>318.57</v>
      </c>
      <c r="KE431" s="22">
        <v>318.18065000000001</v>
      </c>
      <c r="KF431" s="22">
        <v>96.646873999999997</v>
      </c>
      <c r="KG431" s="22">
        <v>97.394344000000004</v>
      </c>
      <c r="KH431" s="22">
        <v>421.88573000000002</v>
      </c>
      <c r="KI431" s="22">
        <v>402.51278000000002</v>
      </c>
      <c r="KJ431" s="22">
        <v>283.36863</v>
      </c>
      <c r="KK431" s="22">
        <v>93.294227000000006</v>
      </c>
      <c r="KL431" s="22">
        <v>283.21375999999998</v>
      </c>
      <c r="KM431" s="22">
        <v>303.59643</v>
      </c>
      <c r="KN431" s="22">
        <v>303.27569</v>
      </c>
      <c r="KO431" s="22">
        <v>92.120107000000004</v>
      </c>
      <c r="KP431" s="22">
        <v>92.735844999999998</v>
      </c>
      <c r="KQ431" s="22">
        <v>402.13704999999999</v>
      </c>
      <c r="KR431" s="22">
        <v>379.59375</v>
      </c>
      <c r="KS431" s="22">
        <v>267.24515000000002</v>
      </c>
      <c r="KT431" s="22">
        <v>87.226212000000004</v>
      </c>
      <c r="KU431" s="22">
        <v>267.18353000000002</v>
      </c>
      <c r="KV431" s="22">
        <v>286.20497</v>
      </c>
      <c r="KW431" s="22">
        <v>286.07736</v>
      </c>
      <c r="KX431" s="22">
        <v>86.759066000000004</v>
      </c>
      <c r="KY431" s="22">
        <v>87.004047999999997</v>
      </c>
      <c r="KZ431" s="22">
        <v>379.44920000000002</v>
      </c>
      <c r="LA431" s="22">
        <v>405.83819</v>
      </c>
      <c r="LB431" s="22">
        <v>285.6585</v>
      </c>
      <c r="LC431" s="22">
        <v>93.905231000000001</v>
      </c>
      <c r="LD431" s="22">
        <v>285.50517000000002</v>
      </c>
      <c r="LE431" s="22">
        <v>306.0582</v>
      </c>
      <c r="LF431" s="22">
        <v>305.74065000000002</v>
      </c>
      <c r="LG431" s="22">
        <v>92.742769999999993</v>
      </c>
      <c r="LH431" s="22">
        <v>93.352393000000006</v>
      </c>
      <c r="LI431" s="22">
        <v>405.46812999999997</v>
      </c>
      <c r="LJ431" s="22">
        <v>384.92009999999999</v>
      </c>
      <c r="LK431" s="22">
        <v>270.95276000000001</v>
      </c>
      <c r="LL431" s="22">
        <v>88.883457000000007</v>
      </c>
      <c r="LM431" s="22">
        <v>270.83186999999998</v>
      </c>
      <c r="LN431" s="22">
        <v>290.26477999999997</v>
      </c>
      <c r="LO431" s="22">
        <v>290.01441</v>
      </c>
      <c r="LP431" s="22">
        <v>87.966935000000007</v>
      </c>
      <c r="LQ431" s="22">
        <v>88.447581</v>
      </c>
      <c r="LR431" s="22">
        <v>384.62957999999998</v>
      </c>
      <c r="LS431" s="22" t="s">
        <v>55</v>
      </c>
      <c r="LT431" s="22" t="s">
        <v>42</v>
      </c>
      <c r="LU431" s="22">
        <v>47.419409999999999</v>
      </c>
      <c r="LV431" s="22">
        <v>499.79070999999999</v>
      </c>
      <c r="LW431" s="22">
        <v>481.75353999999999</v>
      </c>
      <c r="LX431" s="22">
        <v>449.86781999999999</v>
      </c>
      <c r="LY431" s="22">
        <v>481.15275000000003</v>
      </c>
      <c r="LZ431" s="22">
        <v>484.84848</v>
      </c>
      <c r="MA431" s="22">
        <v>484.31135</v>
      </c>
      <c r="MB431" s="22">
        <v>447.90156000000002</v>
      </c>
      <c r="MC431" s="22">
        <v>448.93272000000002</v>
      </c>
      <c r="MD431" s="22" t="s">
        <v>55</v>
      </c>
      <c r="ME431" s="22" t="s">
        <v>42</v>
      </c>
      <c r="MF431" s="22">
        <v>593.87748999999997</v>
      </c>
      <c r="MG431" s="22">
        <v>434.45317999999997</v>
      </c>
      <c r="MH431" s="22">
        <v>183.73197999999999</v>
      </c>
      <c r="MI431" s="22">
        <v>433.85771</v>
      </c>
      <c r="MJ431" s="22">
        <v>462.04503999999997</v>
      </c>
      <c r="MK431" s="22">
        <v>460.81180999999998</v>
      </c>
      <c r="ML431" s="22">
        <v>179.2175</v>
      </c>
      <c r="MM431" s="22">
        <v>181.58501000000001</v>
      </c>
      <c r="MN431" s="22">
        <v>592.38184999999999</v>
      </c>
      <c r="MO431" s="22">
        <v>593.70713999999998</v>
      </c>
      <c r="MP431" s="22">
        <v>434.24552999999997</v>
      </c>
      <c r="MQ431" s="22">
        <v>183.46534</v>
      </c>
      <c r="MR431" s="22">
        <v>433.64994999999999</v>
      </c>
      <c r="MS431" s="22">
        <v>461.84379000000001</v>
      </c>
      <c r="MT431" s="22">
        <v>460.61034999999998</v>
      </c>
      <c r="MU431" s="22">
        <v>178.95006000000001</v>
      </c>
      <c r="MV431" s="22">
        <v>181.31799000000001</v>
      </c>
      <c r="MW431" s="22">
        <v>592.21132</v>
      </c>
      <c r="MX431" s="22" t="s">
        <v>55</v>
      </c>
      <c r="MY431" s="22" t="s">
        <v>42</v>
      </c>
      <c r="MZ431" s="22">
        <v>0.19227409000000001</v>
      </c>
      <c r="NA431" s="22">
        <v>0.19092714999999999</v>
      </c>
      <c r="NB431" s="22">
        <v>0.15485094999999999</v>
      </c>
      <c r="NC431" s="22">
        <v>9.3116319000000003E-2</v>
      </c>
      <c r="ND431" s="22">
        <v>0.15385277999999999</v>
      </c>
      <c r="NE431" s="22">
        <v>0.16147731000000001</v>
      </c>
      <c r="NF431" s="22">
        <v>0.16036532000000001</v>
      </c>
      <c r="NG431" s="22">
        <v>8.9045625000000003E-2</v>
      </c>
      <c r="NH431" s="22">
        <v>9.1180399999999995E-2</v>
      </c>
      <c r="NI431" s="22">
        <v>0.13728312000000001</v>
      </c>
      <c r="NJ431" s="22">
        <v>0.13593833</v>
      </c>
      <c r="NK431" s="22">
        <v>9.9919862999999998E-2</v>
      </c>
      <c r="NL431" s="22">
        <v>3.8284002999999997E-2</v>
      </c>
      <c r="NM431" s="22">
        <v>9.8923287999999998E-2</v>
      </c>
      <c r="NN431" s="22">
        <v>0.10653562</v>
      </c>
      <c r="NO431" s="22">
        <v>0.1054254</v>
      </c>
      <c r="NP431" s="22">
        <v>3.4219823000000003E-2</v>
      </c>
      <c r="NQ431" s="22">
        <v>3.6351182000000003E-2</v>
      </c>
      <c r="NR431" s="22">
        <v>0.17287720000000001</v>
      </c>
      <c r="NS431" s="22">
        <v>0.1179182</v>
      </c>
      <c r="NT431" s="22" t="s">
        <v>55</v>
      </c>
      <c r="NU431" s="22" t="s">
        <v>42</v>
      </c>
      <c r="NV431" s="23">
        <v>6.5741829999999997E-5</v>
      </c>
      <c r="NW431" s="23">
        <v>6.3245975000000002E-5</v>
      </c>
      <c r="NX431" s="23">
        <v>3.9991945999999998E-5</v>
      </c>
      <c r="NY431" s="23">
        <v>4.3627214E-5</v>
      </c>
      <c r="NZ431" s="23">
        <v>2.8229514999999999E-5</v>
      </c>
      <c r="OA431" s="23">
        <v>3.9991945999999998E-5</v>
      </c>
      <c r="OB431" s="23">
        <v>4.3627214E-5</v>
      </c>
      <c r="OC431" s="23">
        <v>2.8229514999999999E-5</v>
      </c>
      <c r="OD431" s="23">
        <v>6.9135889000000007E-5</v>
      </c>
      <c r="OE431" s="23">
        <v>6.9135889000000007E-5</v>
      </c>
      <c r="OF431" s="22">
        <v>2.507216E-3</v>
      </c>
      <c r="OG431" s="22">
        <v>6.2111331000000002E-4</v>
      </c>
      <c r="OH431" s="22">
        <v>3.2088883000000001E-3</v>
      </c>
      <c r="OI431" s="22">
        <v>4.5967430999999998E-4</v>
      </c>
      <c r="OJ431" s="22" t="s">
        <v>55</v>
      </c>
      <c r="OK431" s="22" t="s">
        <v>42</v>
      </c>
      <c r="OL431" s="22">
        <v>152.57074</v>
      </c>
      <c r="OM431" s="22">
        <v>165.09442999999999</v>
      </c>
      <c r="ON431" s="22">
        <v>72.029289000000006</v>
      </c>
      <c r="OO431" s="22">
        <v>151.04195999999999</v>
      </c>
      <c r="OP431" s="22">
        <v>151.04195999999999</v>
      </c>
      <c r="OQ431" s="22">
        <v>151.04195999999999</v>
      </c>
      <c r="OR431" s="22">
        <v>72.029289000000006</v>
      </c>
      <c r="OS431" s="22">
        <v>72.029289000000006</v>
      </c>
      <c r="OT431" s="22">
        <v>152.57074</v>
      </c>
      <c r="OU431" s="22">
        <v>243.0693</v>
      </c>
      <c r="OV431" s="22">
        <v>171.11777000000001</v>
      </c>
      <c r="OW431" s="22">
        <v>55.460793000000002</v>
      </c>
      <c r="OX431" s="22">
        <v>171.11777000000001</v>
      </c>
      <c r="OY431" s="22">
        <v>183.20681999999999</v>
      </c>
      <c r="OZ431" s="22">
        <v>183.20681999999999</v>
      </c>
      <c r="PA431" s="22">
        <v>55.460793000000002</v>
      </c>
      <c r="PB431" s="22">
        <v>55.460793000000002</v>
      </c>
      <c r="PC431" s="22">
        <v>243.0693</v>
      </c>
    </row>
    <row r="432" spans="1:419">
      <c r="A432" s="22" t="s">
        <v>56</v>
      </c>
      <c r="B432" s="22" t="s">
        <v>42</v>
      </c>
      <c r="C432" s="22">
        <v>564.19781</v>
      </c>
      <c r="D432" s="22">
        <v>575.43372999999997</v>
      </c>
      <c r="E432" s="22">
        <v>459.49160000000001</v>
      </c>
      <c r="F432" s="22">
        <v>539.30786999999998</v>
      </c>
      <c r="G432" s="22">
        <v>565.83007999999995</v>
      </c>
      <c r="H432" s="22">
        <v>544.78827000000001</v>
      </c>
      <c r="I432" s="22">
        <v>384.72877999999997</v>
      </c>
      <c r="J432" s="22">
        <v>424.09463</v>
      </c>
      <c r="K432" s="22">
        <v>618.02453000000003</v>
      </c>
      <c r="L432" s="22">
        <v>662.14764000000002</v>
      </c>
      <c r="M432" s="22">
        <v>671.25426000000004</v>
      </c>
      <c r="N432" s="22">
        <v>589.99919</v>
      </c>
      <c r="O432" s="22">
        <v>614.76210000000003</v>
      </c>
      <c r="P432" s="22">
        <v>663.83844999999997</v>
      </c>
      <c r="Q432" s="22">
        <v>624.90296000000001</v>
      </c>
      <c r="R432" s="22">
        <v>451.65902</v>
      </c>
      <c r="S432" s="22">
        <v>524.50108999999998</v>
      </c>
      <c r="T432" s="22">
        <v>721.48695999999995</v>
      </c>
      <c r="U432" s="22">
        <v>612.97871999999995</v>
      </c>
      <c r="V432" s="22">
        <v>622.14873</v>
      </c>
      <c r="W432" s="22">
        <v>533.98823000000004</v>
      </c>
      <c r="X432" s="22">
        <v>573.47847000000002</v>
      </c>
      <c r="Y432" s="22">
        <v>614.59810000000004</v>
      </c>
      <c r="Z432" s="22">
        <v>581.97519999999997</v>
      </c>
      <c r="AA432" s="22">
        <v>418.07706000000002</v>
      </c>
      <c r="AB432" s="22">
        <v>479.10930000000002</v>
      </c>
      <c r="AC432" s="22">
        <v>668.37697000000003</v>
      </c>
      <c r="AD432" s="22">
        <v>488.46496999999999</v>
      </c>
      <c r="AE432" s="22">
        <v>506.24637999999999</v>
      </c>
      <c r="AF432" s="22">
        <v>371.03</v>
      </c>
      <c r="AG432" s="22">
        <v>476.69063</v>
      </c>
      <c r="AH432" s="22">
        <v>489.99345</v>
      </c>
      <c r="AI432" s="22">
        <v>479.43945000000002</v>
      </c>
      <c r="AJ432" s="22">
        <v>333.53102000000001</v>
      </c>
      <c r="AK432" s="22">
        <v>353.27584999999999</v>
      </c>
      <c r="AL432" s="22">
        <v>548.69893999999999</v>
      </c>
      <c r="AM432" s="22">
        <v>579.62007000000006</v>
      </c>
      <c r="AN432" s="22">
        <v>595.44637</v>
      </c>
      <c r="AO432" s="22">
        <v>492.22244000000001</v>
      </c>
      <c r="AP432" s="22">
        <v>547.00557000000003</v>
      </c>
      <c r="AQ432" s="22">
        <v>581.20416</v>
      </c>
      <c r="AR432" s="22">
        <v>554.07217000000003</v>
      </c>
      <c r="AS432" s="22">
        <v>395.82080999999999</v>
      </c>
      <c r="AT432" s="22">
        <v>446.58042999999998</v>
      </c>
      <c r="AU432" s="22">
        <v>645.01406999999995</v>
      </c>
      <c r="AV432" s="22">
        <v>533.59069999999997</v>
      </c>
      <c r="AW432" s="22">
        <v>549.46099000000004</v>
      </c>
      <c r="AX432" s="22">
        <v>439.94456000000002</v>
      </c>
      <c r="AY432" s="22">
        <v>508.30081000000001</v>
      </c>
      <c r="AZ432" s="22">
        <v>535.10725000000002</v>
      </c>
      <c r="BA432" s="22">
        <v>513.83993999999996</v>
      </c>
      <c r="BB432" s="22">
        <v>364.38049000000001</v>
      </c>
      <c r="BC432" s="22">
        <v>404.16822999999999</v>
      </c>
      <c r="BD432" s="22">
        <v>595.27844000000005</v>
      </c>
      <c r="BE432" s="22">
        <v>704.90021000000002</v>
      </c>
      <c r="BF432" s="22">
        <v>547.36045000000001</v>
      </c>
      <c r="BG432" s="22">
        <v>393.80241999999998</v>
      </c>
      <c r="BH432" s="22">
        <v>538.70421999999996</v>
      </c>
      <c r="BI432" s="22">
        <v>590.52293999999995</v>
      </c>
      <c r="BJ432" s="22">
        <v>570.55574000000001</v>
      </c>
      <c r="BK432" s="22">
        <v>322.85775000000001</v>
      </c>
      <c r="BL432" s="22">
        <v>360.21318000000002</v>
      </c>
      <c r="BM432" s="22">
        <v>747.48154999999997</v>
      </c>
      <c r="BN432" s="22">
        <v>801.62917000000004</v>
      </c>
      <c r="BO432" s="22">
        <v>624.14218000000005</v>
      </c>
      <c r="BP432" s="22">
        <v>495.33523000000002</v>
      </c>
      <c r="BQ432" s="22">
        <v>610.04462999999998</v>
      </c>
      <c r="BR432" s="22">
        <v>679.48752000000002</v>
      </c>
      <c r="BS432" s="22">
        <v>646.96894999999995</v>
      </c>
      <c r="BT432" s="22">
        <v>379.79473999999999</v>
      </c>
      <c r="BU432" s="22">
        <v>440.6318</v>
      </c>
      <c r="BV432" s="22">
        <v>841.22856999999999</v>
      </c>
      <c r="BW432" s="22">
        <v>746.48347999999999</v>
      </c>
      <c r="BX432" s="22">
        <v>580.77166999999997</v>
      </c>
      <c r="BY432" s="22">
        <v>449.83643000000001</v>
      </c>
      <c r="BZ432" s="22">
        <v>568.65889000000004</v>
      </c>
      <c r="CA432" s="22">
        <v>630.82271000000003</v>
      </c>
      <c r="CB432" s="22">
        <v>602.88235999999995</v>
      </c>
      <c r="CC432" s="22">
        <v>350.56268</v>
      </c>
      <c r="CD432" s="22">
        <v>402.83458999999999</v>
      </c>
      <c r="CE432" s="22">
        <v>785.23185000000001</v>
      </c>
      <c r="CF432" s="22">
        <v>621.09434999999996</v>
      </c>
      <c r="CG432" s="22">
        <v>482.19306</v>
      </c>
      <c r="CH432" s="22">
        <v>311.69801999999999</v>
      </c>
      <c r="CI432" s="22">
        <v>478.01249999999999</v>
      </c>
      <c r="CJ432" s="22">
        <v>514.91295000000002</v>
      </c>
      <c r="CK432" s="22">
        <v>505.26970999999998</v>
      </c>
      <c r="CL432" s="22">
        <v>277.43499000000003</v>
      </c>
      <c r="CM432" s="22">
        <v>295.47595000000001</v>
      </c>
      <c r="CN432" s="22">
        <v>671.05458999999996</v>
      </c>
      <c r="CO432" s="22">
        <v>708.94146000000001</v>
      </c>
      <c r="CP432" s="22">
        <v>551.95636000000002</v>
      </c>
      <c r="CQ432" s="22">
        <v>404.85257999999999</v>
      </c>
      <c r="CR432" s="22">
        <v>542.74914999999999</v>
      </c>
      <c r="CS432" s="22">
        <v>595.86577999999997</v>
      </c>
      <c r="CT432" s="22">
        <v>574.62768000000005</v>
      </c>
      <c r="CU432" s="22">
        <v>329.39229999999998</v>
      </c>
      <c r="CV432" s="22">
        <v>369.12540000000001</v>
      </c>
      <c r="CW432" s="22">
        <v>756.00187000000005</v>
      </c>
      <c r="CX432" s="22">
        <v>659.70461999999998</v>
      </c>
      <c r="CY432" s="22">
        <v>513.21555999999998</v>
      </c>
      <c r="CZ432" s="22">
        <v>363.72588000000002</v>
      </c>
      <c r="DA432" s="22">
        <v>505.82557000000003</v>
      </c>
      <c r="DB432" s="22">
        <v>552.33149000000003</v>
      </c>
      <c r="DC432" s="22">
        <v>535.28513999999996</v>
      </c>
      <c r="DD432" s="22">
        <v>303.15915999999999</v>
      </c>
      <c r="DE432" s="22">
        <v>335.05014999999997</v>
      </c>
      <c r="DF432" s="22">
        <v>706.10594000000003</v>
      </c>
      <c r="DG432" s="22" t="s">
        <v>56</v>
      </c>
      <c r="DH432" s="22" t="s">
        <v>42</v>
      </c>
      <c r="DI432" s="22">
        <v>581.46840999999995</v>
      </c>
      <c r="DJ432" s="22">
        <v>591.98869000000002</v>
      </c>
      <c r="DK432" s="22">
        <v>476.92165</v>
      </c>
      <c r="DL432" s="22">
        <v>554.43952999999999</v>
      </c>
      <c r="DM432" s="22">
        <v>583.13894000000005</v>
      </c>
      <c r="DN432" s="22">
        <v>560.36982</v>
      </c>
      <c r="DO432" s="22">
        <v>396.02154999999999</v>
      </c>
      <c r="DP432" s="22">
        <v>438.61894000000001</v>
      </c>
      <c r="DQ432" s="22">
        <v>635.23153000000002</v>
      </c>
      <c r="DR432" s="22">
        <v>695.13834999999995</v>
      </c>
      <c r="DS432" s="22">
        <v>692.00396000000001</v>
      </c>
      <c r="DT432" s="22">
        <v>623.69966999999997</v>
      </c>
      <c r="DU432" s="22">
        <v>644.49869999999999</v>
      </c>
      <c r="DV432" s="22">
        <v>696.88216999999997</v>
      </c>
      <c r="DW432" s="22">
        <v>655.32291999999995</v>
      </c>
      <c r="DX432" s="22">
        <v>476.03712000000002</v>
      </c>
      <c r="DY432" s="22">
        <v>553.78782999999999</v>
      </c>
      <c r="DZ432" s="22">
        <v>743.22951</v>
      </c>
      <c r="EA432" s="22">
        <v>639.09132</v>
      </c>
      <c r="EB432" s="22">
        <v>639.87049000000002</v>
      </c>
      <c r="EC432" s="22">
        <v>560.90359000000001</v>
      </c>
      <c r="ED432" s="22">
        <v>596.78634999999997</v>
      </c>
      <c r="EE432" s="22">
        <v>640.75427000000002</v>
      </c>
      <c r="EF432" s="22">
        <v>605.87162999999998</v>
      </c>
      <c r="EG432" s="22">
        <v>436.96341999999999</v>
      </c>
      <c r="EH432" s="22">
        <v>502.22327000000001</v>
      </c>
      <c r="EI432" s="22">
        <v>686.84160999999995</v>
      </c>
      <c r="EJ432" s="22">
        <v>488.46496999999999</v>
      </c>
      <c r="EK432" s="22">
        <v>506.24637999999999</v>
      </c>
      <c r="EL432" s="22">
        <v>371.03</v>
      </c>
      <c r="EM432" s="22">
        <v>476.69063</v>
      </c>
      <c r="EN432" s="22">
        <v>489.99345</v>
      </c>
      <c r="EO432" s="22">
        <v>479.43945000000002</v>
      </c>
      <c r="EP432" s="22">
        <v>333.53102000000001</v>
      </c>
      <c r="EQ432" s="22">
        <v>353.27584999999999</v>
      </c>
      <c r="ER432" s="22">
        <v>548.69893999999999</v>
      </c>
      <c r="ES432" s="22">
        <v>589.99850000000004</v>
      </c>
      <c r="ET432" s="22">
        <v>595.44637</v>
      </c>
      <c r="EU432" s="22">
        <v>502.60223000000002</v>
      </c>
      <c r="EV432" s="22">
        <v>556.97441000000003</v>
      </c>
      <c r="EW432" s="22">
        <v>591.59024999999997</v>
      </c>
      <c r="EX432" s="22">
        <v>564.12723000000005</v>
      </c>
      <c r="EY432" s="22">
        <v>405.02445999999998</v>
      </c>
      <c r="EZ432" s="22">
        <v>456.40337</v>
      </c>
      <c r="FA432" s="22">
        <v>645.01406999999995</v>
      </c>
      <c r="FB432" s="22">
        <v>540.47121000000004</v>
      </c>
      <c r="FC432" s="22">
        <v>549.46099000000004</v>
      </c>
      <c r="FD432" s="22">
        <v>446.82596999999998</v>
      </c>
      <c r="FE432" s="22">
        <v>514.90977999999996</v>
      </c>
      <c r="FF432" s="22">
        <v>541.99284</v>
      </c>
      <c r="FG432" s="22">
        <v>520.50607000000002</v>
      </c>
      <c r="FH432" s="22">
        <v>370.48217</v>
      </c>
      <c r="FI432" s="22">
        <v>410.68047999999999</v>
      </c>
      <c r="FJ432" s="22">
        <v>595.27844000000005</v>
      </c>
      <c r="FK432" s="22">
        <v>725.13071000000002</v>
      </c>
      <c r="FL432" s="22">
        <v>562.78377999999998</v>
      </c>
      <c r="FM432" s="22">
        <v>409.31880999999998</v>
      </c>
      <c r="FN432" s="22">
        <v>553.39355</v>
      </c>
      <c r="FO432" s="22">
        <v>607.98972000000003</v>
      </c>
      <c r="FP432" s="22">
        <v>586.32943</v>
      </c>
      <c r="FQ432" s="22">
        <v>332.35849000000002</v>
      </c>
      <c r="FR432" s="22">
        <v>372.88141999999999</v>
      </c>
      <c r="FS432" s="22">
        <v>767.32109000000003</v>
      </c>
      <c r="FT432" s="22">
        <v>819.88084000000003</v>
      </c>
      <c r="FU432" s="22">
        <v>638.05840999999998</v>
      </c>
      <c r="FV432" s="22">
        <v>510.83532000000002</v>
      </c>
      <c r="FW432" s="22">
        <v>623.15141000000006</v>
      </c>
      <c r="FX432" s="22">
        <v>695.47466999999995</v>
      </c>
      <c r="FY432" s="22">
        <v>661.08897000000002</v>
      </c>
      <c r="FZ432" s="22">
        <v>388.66081000000003</v>
      </c>
      <c r="GA432" s="22">
        <v>452.99097</v>
      </c>
      <c r="GB432" s="22">
        <v>858.73153000000002</v>
      </c>
      <c r="GC432" s="22">
        <v>767.71784000000002</v>
      </c>
      <c r="GD432" s="22">
        <v>597.00158999999996</v>
      </c>
      <c r="GE432" s="22">
        <v>466.70555000000002</v>
      </c>
      <c r="GF432" s="22">
        <v>584.07137</v>
      </c>
      <c r="GG432" s="22">
        <v>649.26237000000003</v>
      </c>
      <c r="GH432" s="22">
        <v>619.43646000000001</v>
      </c>
      <c r="GI432" s="22">
        <v>360.73225000000002</v>
      </c>
      <c r="GJ432" s="22">
        <v>416.53176000000002</v>
      </c>
      <c r="GK432" s="22">
        <v>805.98272999999995</v>
      </c>
      <c r="GL432" s="22">
        <v>621.09434999999996</v>
      </c>
      <c r="GM432" s="22">
        <v>482.19306</v>
      </c>
      <c r="GN432" s="22">
        <v>311.69801999999999</v>
      </c>
      <c r="GO432" s="22">
        <v>478.01249999999999</v>
      </c>
      <c r="GP432" s="22">
        <v>514.91295000000002</v>
      </c>
      <c r="GQ432" s="22">
        <v>505.26970999999998</v>
      </c>
      <c r="GR432" s="22">
        <v>277.43499000000003</v>
      </c>
      <c r="GS432" s="22">
        <v>295.47595000000001</v>
      </c>
      <c r="GT432" s="22">
        <v>671.05458999999996</v>
      </c>
      <c r="GU432" s="22">
        <v>708.94146000000001</v>
      </c>
      <c r="GV432" s="22">
        <v>551.95636000000002</v>
      </c>
      <c r="GW432" s="22">
        <v>404.85257999999999</v>
      </c>
      <c r="GX432" s="22">
        <v>542.74914999999999</v>
      </c>
      <c r="GY432" s="22">
        <v>595.86577999999997</v>
      </c>
      <c r="GZ432" s="22">
        <v>574.62768000000005</v>
      </c>
      <c r="HA432" s="22">
        <v>329.39229999999998</v>
      </c>
      <c r="HB432" s="22">
        <v>369.12540000000001</v>
      </c>
      <c r="HC432" s="22">
        <v>756.00187000000005</v>
      </c>
      <c r="HD432" s="22">
        <v>659.70461999999998</v>
      </c>
      <c r="HE432" s="22">
        <v>513.21555999999998</v>
      </c>
      <c r="HF432" s="22">
        <v>363.72588000000002</v>
      </c>
      <c r="HG432" s="22">
        <v>505.82557000000003</v>
      </c>
      <c r="HH432" s="22">
        <v>552.33149000000003</v>
      </c>
      <c r="HI432" s="22">
        <v>535.28513999999996</v>
      </c>
      <c r="HJ432" s="22">
        <v>303.15915999999999</v>
      </c>
      <c r="HK432" s="22">
        <v>335.05014999999997</v>
      </c>
      <c r="HL432" s="22">
        <v>706.10594000000003</v>
      </c>
      <c r="HM432" s="22" t="s">
        <v>56</v>
      </c>
      <c r="HN432" s="22" t="s">
        <v>42</v>
      </c>
      <c r="HO432" s="22">
        <v>531.56695999999999</v>
      </c>
      <c r="HP432" s="22">
        <v>546.47304999999994</v>
      </c>
      <c r="HQ432" s="22">
        <v>418.94806</v>
      </c>
      <c r="HR432" s="22">
        <v>513.58753000000002</v>
      </c>
      <c r="HS432" s="22">
        <v>533.15796999999998</v>
      </c>
      <c r="HT432" s="22">
        <v>517.63145999999995</v>
      </c>
      <c r="HU432" s="22">
        <v>363.78140999999999</v>
      </c>
      <c r="HV432" s="22">
        <v>392.82902999999999</v>
      </c>
      <c r="HW432" s="22">
        <v>589.38715999999999</v>
      </c>
      <c r="HX432" s="22">
        <v>655.85641999999996</v>
      </c>
      <c r="HY432" s="22">
        <v>655.53011000000004</v>
      </c>
      <c r="HZ432" s="22">
        <v>580.65909999999997</v>
      </c>
      <c r="IA432" s="22">
        <v>611.81727999999998</v>
      </c>
      <c r="IB432" s="22">
        <v>657.51853000000006</v>
      </c>
      <c r="IC432" s="22">
        <v>621.26072999999997</v>
      </c>
      <c r="ID432" s="22">
        <v>451.83289000000002</v>
      </c>
      <c r="IE432" s="22">
        <v>519.66544999999996</v>
      </c>
      <c r="IF432" s="22">
        <v>707.80780000000004</v>
      </c>
      <c r="IG432" s="22">
        <v>596.80798000000004</v>
      </c>
      <c r="IH432" s="22">
        <v>600.96788000000004</v>
      </c>
      <c r="II432" s="22">
        <v>513.20695999999998</v>
      </c>
      <c r="IJ432" s="22">
        <v>561.94149000000004</v>
      </c>
      <c r="IK432" s="22">
        <v>598.39194999999995</v>
      </c>
      <c r="IL432" s="22">
        <v>569.47340999999994</v>
      </c>
      <c r="IM432" s="22">
        <v>410.45760000000001</v>
      </c>
      <c r="IN432" s="22">
        <v>464.55957000000001</v>
      </c>
      <c r="IO432" s="22">
        <v>648.61485000000005</v>
      </c>
      <c r="IP432" s="22">
        <v>488.46496999999999</v>
      </c>
      <c r="IQ432" s="22">
        <v>506.24637999999999</v>
      </c>
      <c r="IR432" s="22">
        <v>371.03</v>
      </c>
      <c r="IS432" s="22">
        <v>476.69063</v>
      </c>
      <c r="IT432" s="22">
        <v>489.99345</v>
      </c>
      <c r="IU432" s="22">
        <v>479.43945000000002</v>
      </c>
      <c r="IV432" s="22">
        <v>333.53102000000001</v>
      </c>
      <c r="IW432" s="22">
        <v>353.27584999999999</v>
      </c>
      <c r="IX432" s="22">
        <v>548.69893999999999</v>
      </c>
      <c r="IY432" s="22">
        <v>605.45532000000003</v>
      </c>
      <c r="IZ432" s="22">
        <v>608.6748</v>
      </c>
      <c r="JA432" s="22">
        <v>524.00679000000002</v>
      </c>
      <c r="JB432" s="22">
        <v>568.88964999999996</v>
      </c>
      <c r="JC432" s="22">
        <v>607.04713000000004</v>
      </c>
      <c r="JD432" s="22">
        <v>576.77428999999995</v>
      </c>
      <c r="JE432" s="22">
        <v>416.44556</v>
      </c>
      <c r="JF432" s="22">
        <v>473.08118999999999</v>
      </c>
      <c r="JG432" s="22">
        <v>659.92208000000005</v>
      </c>
      <c r="JH432" s="22">
        <v>550.77731000000006</v>
      </c>
      <c r="JI432" s="22">
        <v>558.29492000000005</v>
      </c>
      <c r="JJ432" s="22">
        <v>461.05759999999998</v>
      </c>
      <c r="JK432" s="22">
        <v>522.87397999999996</v>
      </c>
      <c r="JL432" s="22">
        <v>552.29906000000005</v>
      </c>
      <c r="JM432" s="22">
        <v>528.95420999999999</v>
      </c>
      <c r="JN432" s="22">
        <v>378.11189999999999</v>
      </c>
      <c r="JO432" s="22">
        <v>421.78638999999998</v>
      </c>
      <c r="JP432" s="22">
        <v>605.26787999999999</v>
      </c>
      <c r="JQ432" s="22">
        <v>669.14693</v>
      </c>
      <c r="JR432" s="22">
        <v>520.29259000000002</v>
      </c>
      <c r="JS432" s="22">
        <v>356.13949000000002</v>
      </c>
      <c r="JT432" s="22">
        <v>513.98770999999999</v>
      </c>
      <c r="JU432" s="22">
        <v>558.17809</v>
      </c>
      <c r="JV432" s="22">
        <v>543.63472000000002</v>
      </c>
      <c r="JW432" s="22">
        <v>304.46602000000001</v>
      </c>
      <c r="JX432" s="22">
        <v>331.67433</v>
      </c>
      <c r="JY432" s="22">
        <v>716.12269000000003</v>
      </c>
      <c r="JZ432" s="22">
        <v>771.64440000000002</v>
      </c>
      <c r="KA432" s="22">
        <v>601.79922999999997</v>
      </c>
      <c r="KB432" s="22">
        <v>471.06101999999998</v>
      </c>
      <c r="KC432" s="22">
        <v>589.04382999999996</v>
      </c>
      <c r="KD432" s="22">
        <v>653.62508000000003</v>
      </c>
      <c r="KE432" s="22">
        <v>624.20241999999996</v>
      </c>
      <c r="KF432" s="22">
        <v>366.52051</v>
      </c>
      <c r="KG432" s="22">
        <v>421.56560999999999</v>
      </c>
      <c r="KH432" s="22">
        <v>813.76963999999998</v>
      </c>
      <c r="KI432" s="22">
        <v>719.15362000000005</v>
      </c>
      <c r="KJ432" s="22">
        <v>560.41228999999998</v>
      </c>
      <c r="KK432" s="22">
        <v>423.83913999999999</v>
      </c>
      <c r="KL432" s="22">
        <v>549.90488000000005</v>
      </c>
      <c r="KM432" s="22">
        <v>606.66380000000004</v>
      </c>
      <c r="KN432" s="22">
        <v>582.42652999999996</v>
      </c>
      <c r="KO432" s="22">
        <v>337.72264999999999</v>
      </c>
      <c r="KP432" s="22">
        <v>383.06670000000003</v>
      </c>
      <c r="KQ432" s="22">
        <v>761.34842000000003</v>
      </c>
      <c r="KR432" s="22">
        <v>621.09434999999996</v>
      </c>
      <c r="KS432" s="22">
        <v>482.19306</v>
      </c>
      <c r="KT432" s="22">
        <v>311.69801999999999</v>
      </c>
      <c r="KU432" s="22">
        <v>478.01249999999999</v>
      </c>
      <c r="KV432" s="22">
        <v>514.91295000000002</v>
      </c>
      <c r="KW432" s="22">
        <v>505.26970999999998</v>
      </c>
      <c r="KX432" s="22">
        <v>277.43499000000003</v>
      </c>
      <c r="KY432" s="22">
        <v>295.47595000000001</v>
      </c>
      <c r="KZ432" s="22">
        <v>671.05458999999996</v>
      </c>
      <c r="LA432" s="22">
        <v>722.64449000000002</v>
      </c>
      <c r="LB432" s="22">
        <v>562.89193</v>
      </c>
      <c r="LC432" s="22">
        <v>423.70688999999999</v>
      </c>
      <c r="LD432" s="22">
        <v>552.48883999999998</v>
      </c>
      <c r="LE432" s="22">
        <v>609.17330000000004</v>
      </c>
      <c r="LF432" s="22">
        <v>585.17669000000001</v>
      </c>
      <c r="LG432" s="22">
        <v>338.44544999999999</v>
      </c>
      <c r="LH432" s="22">
        <v>383.33927999999997</v>
      </c>
      <c r="LI432" s="22">
        <v>768.18096000000003</v>
      </c>
      <c r="LJ432" s="22">
        <v>668.94763</v>
      </c>
      <c r="LK432" s="22">
        <v>520.58511999999996</v>
      </c>
      <c r="LL432" s="22">
        <v>376.48237</v>
      </c>
      <c r="LM432" s="22">
        <v>512.38300000000004</v>
      </c>
      <c r="LN432" s="22">
        <v>561.31075999999996</v>
      </c>
      <c r="LO432" s="22">
        <v>542.39106000000004</v>
      </c>
      <c r="LP432" s="22">
        <v>309.25952000000001</v>
      </c>
      <c r="LQ432" s="22">
        <v>344.65525000000002</v>
      </c>
      <c r="LR432" s="22">
        <v>714.33280000000002</v>
      </c>
      <c r="LS432" s="22" t="s">
        <v>56</v>
      </c>
      <c r="LT432" s="22" t="s">
        <v>42</v>
      </c>
      <c r="LU432" s="22">
        <v>720.81452999999999</v>
      </c>
      <c r="LV432" s="22">
        <v>763.36008000000004</v>
      </c>
      <c r="LW432" s="22">
        <v>708.71600000000001</v>
      </c>
      <c r="LX432" s="22">
        <v>798.69658000000004</v>
      </c>
      <c r="LY432" s="22">
        <v>690.71983</v>
      </c>
      <c r="LZ432" s="22">
        <v>745.85936000000004</v>
      </c>
      <c r="MA432" s="22">
        <v>705.26991999999996</v>
      </c>
      <c r="MB432" s="22">
        <v>654.47981000000004</v>
      </c>
      <c r="MC432" s="22">
        <v>730.41615999999999</v>
      </c>
      <c r="MD432" s="22" t="s">
        <v>56</v>
      </c>
      <c r="ME432" s="22" t="s">
        <v>42</v>
      </c>
      <c r="MF432" s="22">
        <v>5115.9987000000001</v>
      </c>
      <c r="MG432" s="22">
        <v>4853.9848000000002</v>
      </c>
      <c r="MH432" s="22">
        <v>4863.0725000000002</v>
      </c>
      <c r="MI432" s="22">
        <v>4813.5838000000003</v>
      </c>
      <c r="MJ432" s="22">
        <v>4965.9731000000002</v>
      </c>
      <c r="MK432" s="22">
        <v>4872.7808999999997</v>
      </c>
      <c r="ML432" s="22">
        <v>4531.9547000000002</v>
      </c>
      <c r="MM432" s="22">
        <v>4706.3024999999998</v>
      </c>
      <c r="MN432" s="22">
        <v>5083.6351000000004</v>
      </c>
      <c r="MO432" s="22">
        <v>5107.9975999999997</v>
      </c>
      <c r="MP432" s="22">
        <v>4845.9268000000002</v>
      </c>
      <c r="MQ432" s="22">
        <v>4854.9997999999996</v>
      </c>
      <c r="MR432" s="22">
        <v>4805.5186000000003</v>
      </c>
      <c r="MS432" s="22">
        <v>4957.9369999999999</v>
      </c>
      <c r="MT432" s="22">
        <v>4864.7281999999996</v>
      </c>
      <c r="MU432" s="22">
        <v>4523.8234000000002</v>
      </c>
      <c r="MV432" s="22">
        <v>4698.2021000000004</v>
      </c>
      <c r="MW432" s="22">
        <v>5075.7686000000003</v>
      </c>
      <c r="MX432" s="22" t="s">
        <v>56</v>
      </c>
      <c r="MY432" s="22" t="s">
        <v>42</v>
      </c>
      <c r="MZ432" s="22">
        <v>1.5055871999999999</v>
      </c>
      <c r="NA432" s="22">
        <v>1.4229103999999999</v>
      </c>
      <c r="NB432" s="22">
        <v>1.3928239</v>
      </c>
      <c r="NC432" s="22">
        <v>1.5838543</v>
      </c>
      <c r="ND432" s="22">
        <v>1.3558581999999999</v>
      </c>
      <c r="NE432" s="22">
        <v>1.4699515000000001</v>
      </c>
      <c r="NF432" s="22">
        <v>1.3859204000000001</v>
      </c>
      <c r="NG432" s="22">
        <v>1.2852866999999999</v>
      </c>
      <c r="NH432" s="22">
        <v>1.4424954000000001</v>
      </c>
      <c r="NI432" s="22">
        <v>0.90353852000000001</v>
      </c>
      <c r="NJ432" s="22">
        <v>0.82099403000000004</v>
      </c>
      <c r="NK432" s="22">
        <v>0.79095568999999999</v>
      </c>
      <c r="NL432" s="22">
        <v>0.98168038999999996</v>
      </c>
      <c r="NM432" s="22">
        <v>0.75404910000000003</v>
      </c>
      <c r="NN432" s="22">
        <v>0.86795988999999996</v>
      </c>
      <c r="NO432" s="22">
        <v>0.78406326000000004</v>
      </c>
      <c r="NP432" s="22">
        <v>0.68359049000000005</v>
      </c>
      <c r="NQ432" s="22">
        <v>0.84054768999999996</v>
      </c>
      <c r="NR432" s="22">
        <v>1.9321116</v>
      </c>
      <c r="NS432" s="22">
        <v>1.3301497</v>
      </c>
      <c r="NT432" s="22" t="s">
        <v>56</v>
      </c>
      <c r="NU432" s="22" t="s">
        <v>42</v>
      </c>
      <c r="NV432" s="22">
        <v>3.036606E-2</v>
      </c>
      <c r="NW432" s="22">
        <v>4.5795397000000002E-2</v>
      </c>
      <c r="NX432" s="22">
        <v>2.5391205E-2</v>
      </c>
      <c r="NY432" s="22">
        <v>2.7699266E-2</v>
      </c>
      <c r="NZ432" s="22">
        <v>1.7923143999999998E-2</v>
      </c>
      <c r="OA432" s="22">
        <v>2.5391205E-2</v>
      </c>
      <c r="OB432" s="22">
        <v>2.7699266E-2</v>
      </c>
      <c r="OC432" s="22">
        <v>1.7923143999999998E-2</v>
      </c>
      <c r="OD432" s="22">
        <v>3.1933771999999999E-2</v>
      </c>
      <c r="OE432" s="22">
        <v>3.1933771999999999E-2</v>
      </c>
      <c r="OF432" s="22">
        <v>2.0633032</v>
      </c>
      <c r="OG432" s="22">
        <v>3.7678105000000003E-2</v>
      </c>
      <c r="OH432" s="22">
        <v>3.1048981000000002</v>
      </c>
      <c r="OI432" s="22">
        <v>2.7890949000000002E-2</v>
      </c>
      <c r="OJ432" s="22" t="s">
        <v>56</v>
      </c>
      <c r="OK432" s="22" t="s">
        <v>42</v>
      </c>
      <c r="OL432" s="22">
        <v>194.41632000000001</v>
      </c>
      <c r="OM432" s="22">
        <v>211.19943000000001</v>
      </c>
      <c r="ON432" s="22">
        <v>104.7133</v>
      </c>
      <c r="OO432" s="22">
        <v>195.39708999999999</v>
      </c>
      <c r="OP432" s="22">
        <v>195.39708999999999</v>
      </c>
      <c r="OQ432" s="22">
        <v>195.39708999999999</v>
      </c>
      <c r="OR432" s="22">
        <v>104.7133</v>
      </c>
      <c r="OS432" s="22">
        <v>104.7133</v>
      </c>
      <c r="OT432" s="22">
        <v>194.41632000000001</v>
      </c>
      <c r="OU432" s="22">
        <v>298.82013999999998</v>
      </c>
      <c r="OV432" s="22">
        <v>214.90541999999999</v>
      </c>
      <c r="OW432" s="22">
        <v>86.216860999999994</v>
      </c>
      <c r="OX432" s="22">
        <v>214.90541999999999</v>
      </c>
      <c r="OY432" s="22">
        <v>230.76799</v>
      </c>
      <c r="OZ432" s="22">
        <v>230.76799</v>
      </c>
      <c r="PA432" s="22">
        <v>86.216860999999994</v>
      </c>
      <c r="PB432" s="22">
        <v>86.216860999999994</v>
      </c>
      <c r="PC432" s="22">
        <v>298.82013999999998</v>
      </c>
    </row>
    <row r="433" spans="1:421">
      <c r="A433" s="22" t="s">
        <v>57</v>
      </c>
      <c r="B433" s="22" t="s">
        <v>42</v>
      </c>
      <c r="C433" s="22">
        <v>5.4822601999999999E-4</v>
      </c>
      <c r="D433" s="22">
        <v>1.2302674000000001E-3</v>
      </c>
      <c r="E433" s="22">
        <v>1.2903132E-3</v>
      </c>
      <c r="F433" s="22">
        <v>4.0350912000000003E-3</v>
      </c>
      <c r="G433" s="22">
        <v>2.0598782999999999E-3</v>
      </c>
      <c r="H433" s="22">
        <v>7.6392905000000001E-4</v>
      </c>
      <c r="I433" s="22">
        <v>2.7765993E-4</v>
      </c>
      <c r="J433" s="22">
        <v>1.7148110999999999E-3</v>
      </c>
      <c r="K433" s="22">
        <v>3.0396122000000002E-3</v>
      </c>
      <c r="L433" s="22">
        <v>8.0293993999999995E-4</v>
      </c>
      <c r="M433" s="22">
        <v>1.9902707E-3</v>
      </c>
      <c r="N433" s="22">
        <v>2.2062328000000001E-3</v>
      </c>
      <c r="O433" s="22">
        <v>7.1565366999999996E-3</v>
      </c>
      <c r="P433" s="22">
        <v>3.5016276E-3</v>
      </c>
      <c r="Q433" s="22">
        <v>1.1036194E-3</v>
      </c>
      <c r="R433" s="22">
        <v>3.3243204000000002E-4</v>
      </c>
      <c r="S433" s="22">
        <v>2.9917184000000001E-3</v>
      </c>
      <c r="T433" s="22">
        <v>5.4526632E-3</v>
      </c>
      <c r="U433" s="22">
        <v>7.0689487000000001E-4</v>
      </c>
      <c r="V433" s="22">
        <v>1.7126859999999999E-3</v>
      </c>
      <c r="W433" s="22">
        <v>1.8780769000000001E-3</v>
      </c>
      <c r="X433" s="22">
        <v>6.0453981999999996E-3</v>
      </c>
      <c r="Y433" s="22">
        <v>2.9830568999999999E-3</v>
      </c>
      <c r="Z433" s="22">
        <v>9.7383617999999999E-4</v>
      </c>
      <c r="AA433" s="22">
        <v>3.0807418999999998E-4</v>
      </c>
      <c r="AB433" s="22">
        <v>2.5362123E-3</v>
      </c>
      <c r="AC433" s="22">
        <v>4.5955001999999998E-3</v>
      </c>
      <c r="AD433" s="22">
        <v>3.3962331000000001E-4</v>
      </c>
      <c r="AE433" s="22">
        <v>7.3209486000000001E-4</v>
      </c>
      <c r="AF433" s="22">
        <v>6.9574095000000003E-4</v>
      </c>
      <c r="AG433" s="22">
        <v>2.1411007999999998E-3</v>
      </c>
      <c r="AH433" s="22">
        <v>1.1503881000000001E-3</v>
      </c>
      <c r="AI433" s="22">
        <v>5.0037550999999997E-4</v>
      </c>
      <c r="AJ433" s="22">
        <v>1.8782186E-4</v>
      </c>
      <c r="AK433" s="22">
        <v>9.0865748000000003E-4</v>
      </c>
      <c r="AL433" s="22">
        <v>1.5978326E-3</v>
      </c>
      <c r="AM433" s="22">
        <v>5.7586075000000002E-4</v>
      </c>
      <c r="AN433" s="22">
        <v>1.4365561999999999E-3</v>
      </c>
      <c r="AO433" s="22">
        <v>1.5445356999999999E-3</v>
      </c>
      <c r="AP433" s="22">
        <v>5.0333872999999999E-3</v>
      </c>
      <c r="AQ433" s="22">
        <v>2.4864830999999999E-3</v>
      </c>
      <c r="AR433" s="22">
        <v>8.1544368999999996E-4</v>
      </c>
      <c r="AS433" s="22">
        <v>2.3878743999999999E-4</v>
      </c>
      <c r="AT433" s="22">
        <v>2.0918972000000002E-3</v>
      </c>
      <c r="AU433" s="22">
        <v>3.8336952999999999E-3</v>
      </c>
      <c r="AV433" s="22">
        <v>4.86403E-4</v>
      </c>
      <c r="AW433" s="22">
        <v>1.1783656E-3</v>
      </c>
      <c r="AX433" s="22">
        <v>1.2394632E-3</v>
      </c>
      <c r="AY433" s="22">
        <v>4.0007740999999999E-3</v>
      </c>
      <c r="AZ433" s="22">
        <v>2.0043923999999999E-3</v>
      </c>
      <c r="BA433" s="22">
        <v>6.9455416999999998E-4</v>
      </c>
      <c r="BB433" s="22">
        <v>2.1595716E-4</v>
      </c>
      <c r="BC433" s="22">
        <v>1.6685106E-3</v>
      </c>
      <c r="BD433" s="22">
        <v>3.0371369E-3</v>
      </c>
      <c r="BE433" s="22">
        <v>5.1541309999999997E-4</v>
      </c>
      <c r="BF433" s="22">
        <v>1.1170265999999999E-3</v>
      </c>
      <c r="BG433" s="22">
        <v>1.2525538000000001E-3</v>
      </c>
      <c r="BH433" s="22">
        <v>3.7737157999999998E-3</v>
      </c>
      <c r="BI433" s="22">
        <v>1.9374539999999999E-3</v>
      </c>
      <c r="BJ433" s="22">
        <v>7.0768898999999999E-4</v>
      </c>
      <c r="BK433" s="22">
        <v>2.9161686E-4</v>
      </c>
      <c r="BL433" s="22">
        <v>1.6553725E-3</v>
      </c>
      <c r="BM433" s="22">
        <v>2.8758413000000002E-3</v>
      </c>
      <c r="BN433" s="22">
        <v>7.0138575000000005E-4</v>
      </c>
      <c r="BO433" s="22">
        <v>1.6434310000000001E-3</v>
      </c>
      <c r="BP433" s="22">
        <v>1.9036361E-3</v>
      </c>
      <c r="BQ433" s="22">
        <v>5.9701151999999999E-3</v>
      </c>
      <c r="BR433" s="22">
        <v>2.9582211000000001E-3</v>
      </c>
      <c r="BS433" s="22">
        <v>9.5542585000000005E-4</v>
      </c>
      <c r="BT433" s="22">
        <v>3.3865418999999997E-4</v>
      </c>
      <c r="BU433" s="22">
        <v>2.5596667000000002E-3</v>
      </c>
      <c r="BV433" s="22">
        <v>4.5397266000000002E-3</v>
      </c>
      <c r="BW433" s="22">
        <v>6.2766679000000002E-4</v>
      </c>
      <c r="BX433" s="22">
        <v>1.4433892000000001E-3</v>
      </c>
      <c r="BY433" s="22">
        <v>1.6603632000000001E-3</v>
      </c>
      <c r="BZ433" s="22">
        <v>5.1609272999999997E-3</v>
      </c>
      <c r="CA433" s="22">
        <v>2.5766407000000001E-3</v>
      </c>
      <c r="CB433" s="22">
        <v>8.5581541999999995E-4</v>
      </c>
      <c r="CC433" s="22">
        <v>3.1571234E-4</v>
      </c>
      <c r="CD433" s="22">
        <v>2.2240325000000001E-3</v>
      </c>
      <c r="CE433" s="22">
        <v>3.9263622000000001E-3</v>
      </c>
      <c r="CF433" s="22">
        <v>3.1125144E-4</v>
      </c>
      <c r="CG433" s="22">
        <v>6.3178284999999997E-4</v>
      </c>
      <c r="CH433" s="22">
        <v>6.6587210999999996E-4</v>
      </c>
      <c r="CI433" s="22">
        <v>1.9148419999999999E-3</v>
      </c>
      <c r="CJ433" s="22">
        <v>1.0449768E-3</v>
      </c>
      <c r="CK433" s="22">
        <v>4.5105667000000001E-4</v>
      </c>
      <c r="CL433" s="22">
        <v>2.0178359999999999E-4</v>
      </c>
      <c r="CM433" s="22">
        <v>8.6041513000000003E-4</v>
      </c>
      <c r="CN433" s="22">
        <v>1.4581557000000001E-3</v>
      </c>
      <c r="CO433" s="22">
        <v>4.8266051000000001E-4</v>
      </c>
      <c r="CP433" s="22">
        <v>1.1175162000000001E-3</v>
      </c>
      <c r="CQ433" s="22">
        <v>1.2669532E-3</v>
      </c>
      <c r="CR433" s="22">
        <v>3.9433029E-3</v>
      </c>
      <c r="CS433" s="22">
        <v>1.9873056000000002E-3</v>
      </c>
      <c r="CT433" s="22">
        <v>6.7926645999999999E-4</v>
      </c>
      <c r="CU433" s="22">
        <v>2.4485293000000002E-4</v>
      </c>
      <c r="CV433" s="22">
        <v>1.6954112E-3</v>
      </c>
      <c r="CW433" s="22">
        <v>2.9948164000000001E-3</v>
      </c>
      <c r="CX433" s="22">
        <v>4.1547957000000001E-4</v>
      </c>
      <c r="CY433" s="22">
        <v>9.3481217000000001E-4</v>
      </c>
      <c r="CZ433" s="22">
        <v>1.0445253E-3</v>
      </c>
      <c r="DA433" s="22">
        <v>3.2028749E-3</v>
      </c>
      <c r="DB433" s="22">
        <v>1.638465E-3</v>
      </c>
      <c r="DC433" s="22">
        <v>5.8859280000000003E-4</v>
      </c>
      <c r="DD433" s="22">
        <v>2.2415638000000001E-4</v>
      </c>
      <c r="DE433" s="22">
        <v>1.3884188E-3</v>
      </c>
      <c r="DF433" s="22">
        <v>2.4335696000000002E-3</v>
      </c>
      <c r="DG433" s="22" t="s">
        <v>57</v>
      </c>
      <c r="DH433" s="22" t="s">
        <v>42</v>
      </c>
      <c r="DI433" s="22">
        <v>5.7250732000000001E-4</v>
      </c>
      <c r="DJ433" s="22">
        <v>1.3037435E-3</v>
      </c>
      <c r="DK433" s="22">
        <v>1.3776827999999999E-3</v>
      </c>
      <c r="DL433" s="22">
        <v>4.3385209999999997E-3</v>
      </c>
      <c r="DM433" s="22">
        <v>2.2011626999999998E-3</v>
      </c>
      <c r="DN433" s="22">
        <v>7.9882892999999999E-4</v>
      </c>
      <c r="DO433" s="22">
        <v>2.8190076000000002E-4</v>
      </c>
      <c r="DP433" s="22">
        <v>1.8370277E-3</v>
      </c>
      <c r="DQ433" s="22">
        <v>3.267252E-3</v>
      </c>
      <c r="DR433" s="22">
        <v>8.4503857999999996E-4</v>
      </c>
      <c r="DS433" s="22">
        <v>2.0870769000000001E-3</v>
      </c>
      <c r="DT433" s="22">
        <v>2.3442769E-3</v>
      </c>
      <c r="DU433" s="22">
        <v>7.6222761000000003E-3</v>
      </c>
      <c r="DV433" s="22">
        <v>3.7210724999999999E-3</v>
      </c>
      <c r="DW433" s="22">
        <v>1.1614688E-3</v>
      </c>
      <c r="DX433" s="22">
        <v>3.4420560999999999E-4</v>
      </c>
      <c r="DY433" s="22">
        <v>3.1826942999999999E-3</v>
      </c>
      <c r="DZ433" s="22">
        <v>5.7521724E-3</v>
      </c>
      <c r="EA433" s="22">
        <v>7.4156589000000004E-4</v>
      </c>
      <c r="EB433" s="22">
        <v>1.7982114E-3</v>
      </c>
      <c r="EC433" s="22">
        <v>1.9954294000000001E-3</v>
      </c>
      <c r="ED433" s="22">
        <v>6.4447792000000004E-3</v>
      </c>
      <c r="EE433" s="22">
        <v>3.1703142000000001E-3</v>
      </c>
      <c r="EF433" s="22">
        <v>1.0219177E-3</v>
      </c>
      <c r="EG433" s="22">
        <v>3.1667488999999999E-4</v>
      </c>
      <c r="EH433" s="22">
        <v>2.6991528000000001E-3</v>
      </c>
      <c r="EI433" s="22">
        <v>4.8620012000000004E-3</v>
      </c>
      <c r="EJ433" s="22">
        <v>3.3962331000000001E-4</v>
      </c>
      <c r="EK433" s="22">
        <v>7.3209486000000001E-4</v>
      </c>
      <c r="EL433" s="22">
        <v>6.9574095000000003E-4</v>
      </c>
      <c r="EM433" s="22">
        <v>2.1411007999999998E-3</v>
      </c>
      <c r="EN433" s="22">
        <v>1.1503881000000001E-3</v>
      </c>
      <c r="EO433" s="22">
        <v>5.0037550999999997E-4</v>
      </c>
      <c r="EP433" s="22">
        <v>1.8782186E-4</v>
      </c>
      <c r="EQ433" s="22">
        <v>9.0865748000000003E-4</v>
      </c>
      <c r="ER433" s="22">
        <v>1.5978326E-3</v>
      </c>
      <c r="ES433" s="22">
        <v>5.8460971000000002E-4</v>
      </c>
      <c r="ET433" s="22">
        <v>1.4365561999999999E-3</v>
      </c>
      <c r="EU433" s="22">
        <v>1.5653676E-3</v>
      </c>
      <c r="EV433" s="22">
        <v>5.0956557E-3</v>
      </c>
      <c r="EW433" s="22">
        <v>2.5176780999999998E-3</v>
      </c>
      <c r="EX433" s="22">
        <v>8.2625123000000002E-4</v>
      </c>
      <c r="EY433" s="22">
        <v>2.4368862E-4</v>
      </c>
      <c r="EZ433" s="22">
        <v>2.1194071999999999E-3</v>
      </c>
      <c r="FA433" s="22">
        <v>3.8336952999999999E-3</v>
      </c>
      <c r="FB433" s="22">
        <v>4.9220323000000003E-4</v>
      </c>
      <c r="FC433" s="22">
        <v>1.1783656E-3</v>
      </c>
      <c r="FD433" s="22">
        <v>1.253274E-3</v>
      </c>
      <c r="FE433" s="22">
        <v>4.0420556999999999E-3</v>
      </c>
      <c r="FF433" s="22">
        <v>2.0250734999999998E-3</v>
      </c>
      <c r="FG433" s="22">
        <v>7.0171917000000003E-4</v>
      </c>
      <c r="FH433" s="22">
        <v>2.1920646000000001E-4</v>
      </c>
      <c r="FI433" s="22">
        <v>1.6867487000000001E-3</v>
      </c>
      <c r="FJ433" s="22">
        <v>3.0371369E-3</v>
      </c>
      <c r="FK433" s="22">
        <v>5.3861711000000002E-4</v>
      </c>
      <c r="FL433" s="22">
        <v>1.1871624E-3</v>
      </c>
      <c r="FM433" s="22">
        <v>1.3384510000000001E-3</v>
      </c>
      <c r="FN433" s="22">
        <v>4.0691217E-3</v>
      </c>
      <c r="FO433" s="22">
        <v>2.0748473E-3</v>
      </c>
      <c r="FP433" s="22">
        <v>7.4080621000000002E-4</v>
      </c>
      <c r="FQ433" s="22">
        <v>2.9603286999999999E-4</v>
      </c>
      <c r="FR433" s="22">
        <v>1.7754261999999999E-3</v>
      </c>
      <c r="FS433" s="22">
        <v>3.0982517E-3</v>
      </c>
      <c r="FT433" s="22">
        <v>7.2606753999999996E-4</v>
      </c>
      <c r="FU433" s="22">
        <v>1.719408E-3</v>
      </c>
      <c r="FV433" s="22">
        <v>1.9974768E-3</v>
      </c>
      <c r="FW433" s="22">
        <v>6.2945184E-3</v>
      </c>
      <c r="FX433" s="22">
        <v>3.1081083000000002E-3</v>
      </c>
      <c r="FY433" s="22">
        <v>9.9031802999999989E-4</v>
      </c>
      <c r="FZ433" s="22">
        <v>3.4263799000000002E-4</v>
      </c>
      <c r="GA433" s="22">
        <v>2.6911749E-3</v>
      </c>
      <c r="GB433" s="22">
        <v>4.7840382999999997E-3</v>
      </c>
      <c r="GC433" s="22">
        <v>6.5358074000000004E-4</v>
      </c>
      <c r="GD433" s="22">
        <v>1.5214038E-3</v>
      </c>
      <c r="GE433" s="22">
        <v>1.7561054999999999E-3</v>
      </c>
      <c r="GF433" s="22">
        <v>5.4898220999999997E-3</v>
      </c>
      <c r="GG433" s="22">
        <v>2.7294647999999999E-3</v>
      </c>
      <c r="GH433" s="22">
        <v>8.9250858000000004E-4</v>
      </c>
      <c r="GI433" s="22">
        <v>3.2071003999999999E-4</v>
      </c>
      <c r="GJ433" s="22">
        <v>2.3578142999999998E-3</v>
      </c>
      <c r="GK433" s="22">
        <v>4.1741332999999997E-3</v>
      </c>
      <c r="GL433" s="22">
        <v>3.1125144E-4</v>
      </c>
      <c r="GM433" s="22">
        <v>6.3178284999999997E-4</v>
      </c>
      <c r="GN433" s="22">
        <v>6.6587210999999996E-4</v>
      </c>
      <c r="GO433" s="22">
        <v>1.9148419999999999E-3</v>
      </c>
      <c r="GP433" s="22">
        <v>1.0449768E-3</v>
      </c>
      <c r="GQ433" s="22">
        <v>4.5105667000000001E-4</v>
      </c>
      <c r="GR433" s="22">
        <v>2.0178359999999999E-4</v>
      </c>
      <c r="GS433" s="22">
        <v>8.6041513000000003E-4</v>
      </c>
      <c r="GT433" s="22">
        <v>1.4581557000000001E-3</v>
      </c>
      <c r="GU433" s="22">
        <v>4.8266051000000001E-4</v>
      </c>
      <c r="GV433" s="22">
        <v>1.1175162000000001E-3</v>
      </c>
      <c r="GW433" s="22">
        <v>1.2669532E-3</v>
      </c>
      <c r="GX433" s="22">
        <v>3.9433029E-3</v>
      </c>
      <c r="GY433" s="22">
        <v>1.9873056000000002E-3</v>
      </c>
      <c r="GZ433" s="22">
        <v>6.7926645999999999E-4</v>
      </c>
      <c r="HA433" s="22">
        <v>2.4485293000000002E-4</v>
      </c>
      <c r="HB433" s="22">
        <v>1.6954112E-3</v>
      </c>
      <c r="HC433" s="22">
        <v>2.9948164000000001E-3</v>
      </c>
      <c r="HD433" s="22">
        <v>4.1547957000000001E-4</v>
      </c>
      <c r="HE433" s="22">
        <v>9.3481217000000001E-4</v>
      </c>
      <c r="HF433" s="22">
        <v>1.0445253E-3</v>
      </c>
      <c r="HG433" s="22">
        <v>3.2028749E-3</v>
      </c>
      <c r="HH433" s="22">
        <v>1.638465E-3</v>
      </c>
      <c r="HI433" s="22">
        <v>5.8859280000000003E-4</v>
      </c>
      <c r="HJ433" s="22">
        <v>2.2415638000000001E-4</v>
      </c>
      <c r="HK433" s="22">
        <v>1.3884188E-3</v>
      </c>
      <c r="HL433" s="22">
        <v>2.4335696000000002E-3</v>
      </c>
      <c r="HM433" s="22" t="s">
        <v>57</v>
      </c>
      <c r="HN433" s="22" t="s">
        <v>42</v>
      </c>
      <c r="HO433" s="22">
        <v>4.6978348999999998E-4</v>
      </c>
      <c r="HP433" s="22">
        <v>1.0004929000000001E-3</v>
      </c>
      <c r="HQ433" s="22">
        <v>1.0085962999999999E-3</v>
      </c>
      <c r="HR433" s="22">
        <v>3.0713301999999998E-3</v>
      </c>
      <c r="HS433" s="22">
        <v>1.6138426000000001E-3</v>
      </c>
      <c r="HT433" s="22">
        <v>6.5757611999999995E-4</v>
      </c>
      <c r="HU433" s="22">
        <v>2.6137074E-4</v>
      </c>
      <c r="HV433" s="22">
        <v>1.3218285999999999E-3</v>
      </c>
      <c r="HW433" s="22">
        <v>2.3128327000000001E-3</v>
      </c>
      <c r="HX433" s="22">
        <v>7.7071306E-4</v>
      </c>
      <c r="HY433" s="22">
        <v>1.8643015E-3</v>
      </c>
      <c r="HZ433" s="22">
        <v>2.0755125E-3</v>
      </c>
      <c r="IA433" s="22">
        <v>6.6938446999999998E-3</v>
      </c>
      <c r="IB433" s="22">
        <v>3.2902919000000002E-3</v>
      </c>
      <c r="IC433" s="22">
        <v>1.0572000999999999E-3</v>
      </c>
      <c r="ID433" s="22">
        <v>3.3057719999999999E-4</v>
      </c>
      <c r="IE433" s="22">
        <v>2.8069785000000001E-3</v>
      </c>
      <c r="IF433" s="22">
        <v>5.054925E-3</v>
      </c>
      <c r="IG433" s="22">
        <v>6.5772496000000001E-4</v>
      </c>
      <c r="IH433" s="22">
        <v>1.5482846E-3</v>
      </c>
      <c r="II433" s="22">
        <v>1.6925518999999999E-3</v>
      </c>
      <c r="IJ433" s="22">
        <v>5.4010320000000001E-3</v>
      </c>
      <c r="IK433" s="22">
        <v>2.6864222E-3</v>
      </c>
      <c r="IL433" s="22">
        <v>9.0535015000000002E-4</v>
      </c>
      <c r="IM433" s="22">
        <v>3.0082425000000002E-4</v>
      </c>
      <c r="IN433" s="22">
        <v>2.2759554000000002E-3</v>
      </c>
      <c r="IO433" s="22">
        <v>4.0772048999999999E-3</v>
      </c>
      <c r="IP433" s="22">
        <v>3.3962331000000001E-4</v>
      </c>
      <c r="IQ433" s="22">
        <v>7.3209486000000001E-4</v>
      </c>
      <c r="IR433" s="22">
        <v>6.9574095000000003E-4</v>
      </c>
      <c r="IS433" s="22">
        <v>2.1411007999999998E-3</v>
      </c>
      <c r="IT433" s="22">
        <v>1.1503881000000001E-3</v>
      </c>
      <c r="IU433" s="22">
        <v>5.0037550999999997E-4</v>
      </c>
      <c r="IV433" s="22">
        <v>1.8782186E-4</v>
      </c>
      <c r="IW433" s="22">
        <v>9.0865748000000003E-4</v>
      </c>
      <c r="IX433" s="22">
        <v>1.5978326E-3</v>
      </c>
      <c r="IY433" s="22">
        <v>6.2531436000000005E-4</v>
      </c>
      <c r="IZ433" s="22">
        <v>1.5528711E-3</v>
      </c>
      <c r="JA433" s="22">
        <v>1.7101074999999999E-3</v>
      </c>
      <c r="JB433" s="22">
        <v>5.5858428E-3</v>
      </c>
      <c r="JC433" s="22">
        <v>2.7441049000000001E-3</v>
      </c>
      <c r="JD433" s="22">
        <v>8.7962334E-4</v>
      </c>
      <c r="JE433" s="22">
        <v>2.5320376000000002E-4</v>
      </c>
      <c r="JF433" s="22">
        <v>2.3208324999999998E-3</v>
      </c>
      <c r="JG433" s="22">
        <v>4.2054218000000003E-3</v>
      </c>
      <c r="JH433" s="22">
        <v>5.1912805000000001E-4</v>
      </c>
      <c r="JI433" s="22">
        <v>1.2552959999999999E-3</v>
      </c>
      <c r="JJ433" s="22">
        <v>1.3489937E-3</v>
      </c>
      <c r="JK433" s="22">
        <v>4.3662218000000003E-3</v>
      </c>
      <c r="JL433" s="22">
        <v>2.1748193999999998E-3</v>
      </c>
      <c r="JM433" s="22">
        <v>7.3702692000000001E-4</v>
      </c>
      <c r="JN433" s="22">
        <v>2.2550430000000001E-4</v>
      </c>
      <c r="JO433" s="22">
        <v>1.8199533999999999E-3</v>
      </c>
      <c r="JP433" s="22">
        <v>3.2830018000000001E-3</v>
      </c>
      <c r="JQ433" s="22">
        <v>4.3924289999999999E-4</v>
      </c>
      <c r="JR433" s="22">
        <v>8.9371424999999997E-4</v>
      </c>
      <c r="JS433" s="22">
        <v>9.7539716000000004E-4</v>
      </c>
      <c r="JT433" s="22">
        <v>2.8287485E-3</v>
      </c>
      <c r="JU433" s="22">
        <v>1.5004949000000001E-3</v>
      </c>
      <c r="JV433" s="22">
        <v>6.0477958999999998E-4</v>
      </c>
      <c r="JW433" s="22">
        <v>2.7548623999999999E-4</v>
      </c>
      <c r="JX433" s="22">
        <v>1.2687955E-3</v>
      </c>
      <c r="JY433" s="22">
        <v>2.1622519999999999E-3</v>
      </c>
      <c r="JZ433" s="22">
        <v>6.5557172000000003E-4</v>
      </c>
      <c r="KA433" s="22">
        <v>1.5123474E-3</v>
      </c>
      <c r="KB433" s="22">
        <v>1.7431583E-3</v>
      </c>
      <c r="KC433" s="22">
        <v>5.4271114000000002E-3</v>
      </c>
      <c r="KD433" s="22">
        <v>2.7044630999999999E-3</v>
      </c>
      <c r="KE433" s="22">
        <v>8.9234313E-4</v>
      </c>
      <c r="KF433" s="22">
        <v>3.2716986999999998E-4</v>
      </c>
      <c r="KG433" s="22">
        <v>2.3367318000000002E-3</v>
      </c>
      <c r="KH433" s="22">
        <v>4.1302811999999996E-3</v>
      </c>
      <c r="KI433" s="22">
        <v>5.7523337000000001E-4</v>
      </c>
      <c r="KJ433" s="22">
        <v>1.2899989E-3</v>
      </c>
      <c r="KK433" s="22">
        <v>1.4707308E-3</v>
      </c>
      <c r="KL433" s="22">
        <v>4.5148326000000001E-3</v>
      </c>
      <c r="KM433" s="22">
        <v>2.2771038000000002E-3</v>
      </c>
      <c r="KN433" s="22">
        <v>7.8434833999999998E-4</v>
      </c>
      <c r="KO433" s="22">
        <v>3.042934E-4</v>
      </c>
      <c r="KP433" s="22">
        <v>1.9596941000000001E-3</v>
      </c>
      <c r="KQ433" s="22">
        <v>3.4391224999999999E-3</v>
      </c>
      <c r="KR433" s="22">
        <v>3.1125144E-4</v>
      </c>
      <c r="KS433" s="22">
        <v>6.3178284999999997E-4</v>
      </c>
      <c r="KT433" s="22">
        <v>6.6587210999999996E-4</v>
      </c>
      <c r="KU433" s="22">
        <v>1.9148419999999999E-3</v>
      </c>
      <c r="KV433" s="22">
        <v>1.0449768E-3</v>
      </c>
      <c r="KW433" s="22">
        <v>4.5105667000000001E-4</v>
      </c>
      <c r="KX433" s="22">
        <v>2.0178359999999999E-4</v>
      </c>
      <c r="KY433" s="22">
        <v>8.6041513000000003E-4</v>
      </c>
      <c r="KZ433" s="22">
        <v>1.4581557000000001E-3</v>
      </c>
      <c r="LA433" s="22">
        <v>5.2083602999999999E-4</v>
      </c>
      <c r="LB433" s="22">
        <v>1.2297395E-3</v>
      </c>
      <c r="LC433" s="22">
        <v>1.4073849999999999E-3</v>
      </c>
      <c r="LD433" s="22">
        <v>4.4225536000000003E-3</v>
      </c>
      <c r="LE433" s="22">
        <v>2.2077422E-3</v>
      </c>
      <c r="LF433" s="22">
        <v>7.2980832999999996E-4</v>
      </c>
      <c r="LG433" s="22">
        <v>2.5252922000000002E-4</v>
      </c>
      <c r="LH433" s="22">
        <v>1.8914934000000001E-3</v>
      </c>
      <c r="LI433" s="22">
        <v>3.3575815999999999E-3</v>
      </c>
      <c r="LJ433" s="22">
        <v>4.4138584999999999E-4</v>
      </c>
      <c r="LK433" s="22">
        <v>1.0110027E-3</v>
      </c>
      <c r="LL433" s="22">
        <v>1.1398756E-3</v>
      </c>
      <c r="LM433" s="22">
        <v>3.5283197000000001E-3</v>
      </c>
      <c r="LN433" s="22">
        <v>1.7881431999999999E-3</v>
      </c>
      <c r="LO433" s="22">
        <v>6.2289278999999999E-4</v>
      </c>
      <c r="LP433" s="22">
        <v>2.2935027E-4</v>
      </c>
      <c r="LQ433" s="22">
        <v>1.5215622E-3</v>
      </c>
      <c r="LR433" s="22">
        <v>2.6800412999999999E-3</v>
      </c>
      <c r="LS433" s="22" t="s">
        <v>57</v>
      </c>
      <c r="LT433" s="22" t="s">
        <v>42</v>
      </c>
      <c r="LU433" s="22">
        <v>5.8094862999999997E-3</v>
      </c>
      <c r="LV433" s="22">
        <v>9.8196267999999995E-4</v>
      </c>
      <c r="LW433" s="22">
        <v>2.0720286999999999E-3</v>
      </c>
      <c r="LX433" s="22">
        <v>2.4774513E-3</v>
      </c>
      <c r="LY433" s="22">
        <v>7.4725675999999996E-3</v>
      </c>
      <c r="LZ433" s="22">
        <v>3.6684328E-3</v>
      </c>
      <c r="MA433" s="22">
        <v>1.1685587999999999E-3</v>
      </c>
      <c r="MB433" s="22">
        <v>5.2405265999999997E-4</v>
      </c>
      <c r="MC433" s="22">
        <v>3.2963037999999998E-3</v>
      </c>
      <c r="MD433" s="22" t="s">
        <v>57</v>
      </c>
      <c r="ME433" s="22" t="s">
        <v>42</v>
      </c>
      <c r="MF433" s="22">
        <v>3.0623206000000001E-3</v>
      </c>
      <c r="MG433" s="22">
        <v>5.6443431999999997E-3</v>
      </c>
      <c r="MH433" s="22">
        <v>6.5131848000000003E-3</v>
      </c>
      <c r="MI433" s="22">
        <v>1.8043824E-2</v>
      </c>
      <c r="MJ433" s="22">
        <v>9.3456812000000007E-3</v>
      </c>
      <c r="MK433" s="22">
        <v>3.6060382999999999E-3</v>
      </c>
      <c r="ML433" s="22">
        <v>2.0282346000000001E-3</v>
      </c>
      <c r="MM433" s="22">
        <v>8.3932480000000007E-3</v>
      </c>
      <c r="MN433" s="22">
        <v>1.4023964E-2</v>
      </c>
      <c r="MO433" s="22">
        <v>3.2856462999999998E-3</v>
      </c>
      <c r="MP433" s="22">
        <v>5.8681302999999997E-3</v>
      </c>
      <c r="MQ433" s="22">
        <v>6.7371202000000002E-3</v>
      </c>
      <c r="MR433" s="22">
        <v>1.8269803000000001E-2</v>
      </c>
      <c r="MS433" s="22">
        <v>9.5701255999999998E-3</v>
      </c>
      <c r="MT433" s="22">
        <v>3.8294681E-3</v>
      </c>
      <c r="MU433" s="22">
        <v>2.2513771999999998E-3</v>
      </c>
      <c r="MV433" s="22">
        <v>8.6175157999999995E-3</v>
      </c>
      <c r="MW433" s="22">
        <v>1.4249282E-2</v>
      </c>
      <c r="MX433" s="22" t="s">
        <v>57</v>
      </c>
      <c r="MY433" s="22" t="s">
        <v>42</v>
      </c>
      <c r="MZ433" s="23">
        <v>6.7737897999999997E-6</v>
      </c>
      <c r="NA433" s="23">
        <v>1.6638137E-5</v>
      </c>
      <c r="NB433" s="23">
        <v>9.0366165999999992E-6</v>
      </c>
      <c r="NC433" s="23">
        <v>9.8781292000000004E-6</v>
      </c>
      <c r="ND433" s="23">
        <v>2.0217201E-5</v>
      </c>
      <c r="NE433" s="23">
        <v>1.2341199E-5</v>
      </c>
      <c r="NF433" s="23">
        <v>7.1657858000000002E-6</v>
      </c>
      <c r="NG433" s="23">
        <v>5.8340676E-6</v>
      </c>
      <c r="NH433" s="23">
        <v>1.1573375E-5</v>
      </c>
      <c r="NI433" s="23">
        <v>4.0105075999999996E-6</v>
      </c>
      <c r="NJ433" s="23">
        <v>1.3859071999999999E-5</v>
      </c>
      <c r="NK433" s="23">
        <v>6.2697139000000003E-6</v>
      </c>
      <c r="NL433" s="23">
        <v>7.1098802999999996E-6</v>
      </c>
      <c r="NM433" s="23">
        <v>1.743241E-5</v>
      </c>
      <c r="NN433" s="23">
        <v>9.5690089000000007E-6</v>
      </c>
      <c r="NO433" s="23">
        <v>4.4018764000000001E-6</v>
      </c>
      <c r="NP433" s="23">
        <v>3.0722889000000002E-6</v>
      </c>
      <c r="NQ433" s="23">
        <v>8.8024133999999993E-6</v>
      </c>
      <c r="NR433" s="23">
        <v>1.062296E-5</v>
      </c>
      <c r="NS433" s="23">
        <v>7.8538922000000008E-6</v>
      </c>
      <c r="NT433" s="22" t="s">
        <v>57</v>
      </c>
      <c r="NU433" s="22" t="s">
        <v>42</v>
      </c>
      <c r="NV433" s="23">
        <v>7.6890608999999995E-8</v>
      </c>
      <c r="NW433" s="23">
        <v>6.0556366999999998E-8</v>
      </c>
      <c r="NX433" s="23">
        <v>4.6265895000000002E-8</v>
      </c>
      <c r="NY433" s="23">
        <v>5.0471465000000002E-8</v>
      </c>
      <c r="NZ433" s="23">
        <v>3.2658170000000002E-8</v>
      </c>
      <c r="OA433" s="23">
        <v>4.6265895000000002E-8</v>
      </c>
      <c r="OB433" s="23">
        <v>5.0471465000000002E-8</v>
      </c>
      <c r="OC433" s="23">
        <v>3.2658170000000002E-8</v>
      </c>
      <c r="OD433" s="23">
        <v>8.0860246999999993E-8</v>
      </c>
      <c r="OE433" s="23">
        <v>8.0860246999999993E-8</v>
      </c>
      <c r="OF433" s="23">
        <v>1.0004369999999999E-6</v>
      </c>
      <c r="OG433" s="23">
        <v>1.4958773999999999E-6</v>
      </c>
      <c r="OH433" s="23">
        <v>1.4117418999999999E-6</v>
      </c>
      <c r="OI433" s="23">
        <v>3.3167004000000001E-6</v>
      </c>
      <c r="OJ433" s="22" t="s">
        <v>57</v>
      </c>
      <c r="OK433" s="22" t="s">
        <v>42</v>
      </c>
      <c r="OL433" s="23">
        <v>6.7206931E-5</v>
      </c>
      <c r="OM433" s="22">
        <v>1.3681996999999999E-4</v>
      </c>
      <c r="ON433" s="23">
        <v>4.4969638999999997E-5</v>
      </c>
      <c r="OO433" s="22">
        <v>1.3983672999999999E-4</v>
      </c>
      <c r="OP433" s="22">
        <v>1.3983672999999999E-4</v>
      </c>
      <c r="OQ433" s="22">
        <v>1.3983672999999999E-4</v>
      </c>
      <c r="OR433" s="23">
        <v>4.4969638999999997E-5</v>
      </c>
      <c r="OS433" s="23">
        <v>4.4969638999999997E-5</v>
      </c>
      <c r="OT433" s="23">
        <v>6.7206931E-5</v>
      </c>
      <c r="OU433" s="23">
        <v>6.4813634000000005E-5</v>
      </c>
      <c r="OV433" s="22">
        <v>1.0486238E-4</v>
      </c>
      <c r="OW433" s="23">
        <v>6.2964118000000005E-5</v>
      </c>
      <c r="OX433" s="22">
        <v>1.0486238E-4</v>
      </c>
      <c r="OY433" s="22">
        <v>1.2752548999999999E-4</v>
      </c>
      <c r="OZ433" s="22">
        <v>1.2752548999999999E-4</v>
      </c>
      <c r="PA433" s="23">
        <v>6.2964118000000005E-5</v>
      </c>
      <c r="PB433" s="23">
        <v>6.2964118000000005E-5</v>
      </c>
      <c r="PC433" s="23">
        <v>6.4813634000000005E-5</v>
      </c>
      <c r="PD433" s="23"/>
      <c r="PE433" s="23"/>
    </row>
    <row r="434" spans="1:421">
      <c r="A434" s="22" t="s">
        <v>58</v>
      </c>
      <c r="B434" s="22" t="s">
        <v>42</v>
      </c>
      <c r="C434" s="22">
        <v>56.616655000000002</v>
      </c>
      <c r="D434" s="22">
        <v>110.77199</v>
      </c>
      <c r="E434" s="22">
        <v>136.92855</v>
      </c>
      <c r="F434" s="22">
        <v>597.07961</v>
      </c>
      <c r="G434" s="22">
        <v>263.01972000000001</v>
      </c>
      <c r="H434" s="22">
        <v>76.370295999999996</v>
      </c>
      <c r="I434" s="22">
        <v>29.200184</v>
      </c>
      <c r="J434" s="22">
        <v>171.41378</v>
      </c>
      <c r="K434" s="22">
        <v>230.10602</v>
      </c>
      <c r="L434" s="22">
        <v>83.369298999999998</v>
      </c>
      <c r="M434" s="22">
        <v>176.27168</v>
      </c>
      <c r="N434" s="22">
        <v>233.94023000000001</v>
      </c>
      <c r="O434" s="22">
        <v>1073.8757000000001</v>
      </c>
      <c r="P434" s="22">
        <v>455.73543000000001</v>
      </c>
      <c r="Q434" s="22">
        <v>110.36168000000001</v>
      </c>
      <c r="R434" s="22">
        <v>34.601024000000002</v>
      </c>
      <c r="S434" s="22">
        <v>297.75126</v>
      </c>
      <c r="T434" s="22">
        <v>407.62326999999999</v>
      </c>
      <c r="U434" s="22">
        <v>73.32302</v>
      </c>
      <c r="V434" s="22">
        <v>152.23929999999999</v>
      </c>
      <c r="W434" s="22">
        <v>199.18272999999999</v>
      </c>
      <c r="X434" s="22">
        <v>904.69673999999998</v>
      </c>
      <c r="Y434" s="22">
        <v>386.77516000000003</v>
      </c>
      <c r="Z434" s="22">
        <v>97.396621999999994</v>
      </c>
      <c r="AA434" s="22">
        <v>32.162252000000002</v>
      </c>
      <c r="AB434" s="22">
        <v>252.64812000000001</v>
      </c>
      <c r="AC434" s="22">
        <v>344.42173000000003</v>
      </c>
      <c r="AD434" s="22">
        <v>34.572696999999998</v>
      </c>
      <c r="AE434" s="22">
        <v>66.560340999999994</v>
      </c>
      <c r="AF434" s="22">
        <v>73.807060000000007</v>
      </c>
      <c r="AG434" s="22">
        <v>310.75758999999999</v>
      </c>
      <c r="AH434" s="22">
        <v>143.20230000000001</v>
      </c>
      <c r="AI434" s="22">
        <v>49.584066</v>
      </c>
      <c r="AJ434" s="22">
        <v>19.773468000000001</v>
      </c>
      <c r="AK434" s="22">
        <v>91.103904999999997</v>
      </c>
      <c r="AL434" s="22">
        <v>122.11975</v>
      </c>
      <c r="AM434" s="22">
        <v>59.383786000000001</v>
      </c>
      <c r="AN434" s="22">
        <v>127.27795</v>
      </c>
      <c r="AO434" s="22">
        <v>163.70913999999999</v>
      </c>
      <c r="AP434" s="22">
        <v>752.53124000000003</v>
      </c>
      <c r="AQ434" s="22">
        <v>321.78347000000002</v>
      </c>
      <c r="AR434" s="22">
        <v>81.111588999999995</v>
      </c>
      <c r="AS434" s="22">
        <v>24.800666</v>
      </c>
      <c r="AT434" s="22">
        <v>208.17553000000001</v>
      </c>
      <c r="AU434" s="22">
        <v>286.60874999999999</v>
      </c>
      <c r="AV434" s="22">
        <v>50.027242000000001</v>
      </c>
      <c r="AW434" s="22">
        <v>104.92048</v>
      </c>
      <c r="AX434" s="22">
        <v>131.3965</v>
      </c>
      <c r="AY434" s="22">
        <v>595.32475999999997</v>
      </c>
      <c r="AZ434" s="22">
        <v>257.68466999999998</v>
      </c>
      <c r="BA434" s="22">
        <v>69.034875999999997</v>
      </c>
      <c r="BB434" s="22">
        <v>22.513587000000001</v>
      </c>
      <c r="BC434" s="22">
        <v>166.25130999999999</v>
      </c>
      <c r="BD434" s="22">
        <v>227.86971</v>
      </c>
      <c r="BE434" s="22">
        <v>53.636057000000001</v>
      </c>
      <c r="BF434" s="22">
        <v>100.30229</v>
      </c>
      <c r="BG434" s="22">
        <v>133.85668999999999</v>
      </c>
      <c r="BH434" s="22">
        <v>561.14971000000003</v>
      </c>
      <c r="BI434" s="22">
        <v>247.97683000000001</v>
      </c>
      <c r="BJ434" s="22">
        <v>70.859606999999997</v>
      </c>
      <c r="BK434" s="22">
        <v>31.630025</v>
      </c>
      <c r="BL434" s="22">
        <v>166.58074999999999</v>
      </c>
      <c r="BM434" s="22">
        <v>217.95184</v>
      </c>
      <c r="BN434" s="22">
        <v>73.137504000000007</v>
      </c>
      <c r="BO434" s="22">
        <v>145.72348</v>
      </c>
      <c r="BP434" s="22">
        <v>202.85240999999999</v>
      </c>
      <c r="BQ434" s="22">
        <v>896.25962000000004</v>
      </c>
      <c r="BR434" s="22">
        <v>384.07986</v>
      </c>
      <c r="BS434" s="22">
        <v>95.626754000000005</v>
      </c>
      <c r="BT434" s="22">
        <v>36.366066000000004</v>
      </c>
      <c r="BU434" s="22">
        <v>256.14681000000002</v>
      </c>
      <c r="BV434" s="22">
        <v>340.48567000000003</v>
      </c>
      <c r="BW434" s="22">
        <v>65.433869999999999</v>
      </c>
      <c r="BX434" s="22">
        <v>128.37110999999999</v>
      </c>
      <c r="BY434" s="22">
        <v>177.04222999999999</v>
      </c>
      <c r="BZ434" s="22">
        <v>773.24062000000004</v>
      </c>
      <c r="CA434" s="22">
        <v>333.52834000000001</v>
      </c>
      <c r="CB434" s="22">
        <v>85.686023000000006</v>
      </c>
      <c r="CC434" s="22">
        <v>33.995201000000002</v>
      </c>
      <c r="CD434" s="22">
        <v>222.83341999999999</v>
      </c>
      <c r="CE434" s="22">
        <v>295.16651000000002</v>
      </c>
      <c r="CF434" s="22">
        <v>32.022233999999997</v>
      </c>
      <c r="CG434" s="22">
        <v>57.272215000000003</v>
      </c>
      <c r="CH434" s="22">
        <v>71.505758</v>
      </c>
      <c r="CI434" s="22">
        <v>279.84041000000002</v>
      </c>
      <c r="CJ434" s="22">
        <v>130.29716999999999</v>
      </c>
      <c r="CK434" s="22">
        <v>44.757662000000003</v>
      </c>
      <c r="CL434" s="22">
        <v>22.134964</v>
      </c>
      <c r="CM434" s="22">
        <v>87.309983000000003</v>
      </c>
      <c r="CN434" s="22">
        <v>111.76824000000001</v>
      </c>
      <c r="CO434" s="22">
        <v>49.998289</v>
      </c>
      <c r="CP434" s="22">
        <v>99.177893999999995</v>
      </c>
      <c r="CQ434" s="22">
        <v>135.20017000000001</v>
      </c>
      <c r="CR434" s="22">
        <v>589.35812999999996</v>
      </c>
      <c r="CS434" s="22">
        <v>255.96467000000001</v>
      </c>
      <c r="CT434" s="22">
        <v>67.573989999999995</v>
      </c>
      <c r="CU434" s="22">
        <v>26.466812000000001</v>
      </c>
      <c r="CV434" s="22">
        <v>170.00711000000001</v>
      </c>
      <c r="CW434" s="22">
        <v>224.92312000000001</v>
      </c>
      <c r="CX434" s="22">
        <v>42.976562000000001</v>
      </c>
      <c r="CY434" s="22">
        <v>83.334258000000005</v>
      </c>
      <c r="CZ434" s="22">
        <v>111.60375999999999</v>
      </c>
      <c r="DA434" s="22">
        <v>476.7679</v>
      </c>
      <c r="DB434" s="22">
        <v>209.73218</v>
      </c>
      <c r="DC434" s="22">
        <v>58.524065</v>
      </c>
      <c r="DD434" s="22">
        <v>24.331042</v>
      </c>
      <c r="DE434" s="22">
        <v>139.54087000000001</v>
      </c>
      <c r="DF434" s="22">
        <v>183.46244999999999</v>
      </c>
      <c r="DG434" s="22" t="s">
        <v>58</v>
      </c>
      <c r="DH434" s="22" t="s">
        <v>42</v>
      </c>
      <c r="DI434" s="22">
        <v>59.162913000000003</v>
      </c>
      <c r="DJ434" s="22">
        <v>117.11318</v>
      </c>
      <c r="DK434" s="22">
        <v>146.20893000000001</v>
      </c>
      <c r="DL434" s="22">
        <v>643.30425000000002</v>
      </c>
      <c r="DM434" s="22">
        <v>281.82136000000003</v>
      </c>
      <c r="DN434" s="22">
        <v>79.849869999999996</v>
      </c>
      <c r="DO434" s="22">
        <v>29.637139999999999</v>
      </c>
      <c r="DP434" s="22">
        <v>183.52504999999999</v>
      </c>
      <c r="DQ434" s="22">
        <v>246.82261</v>
      </c>
      <c r="DR434" s="22">
        <v>87.733604</v>
      </c>
      <c r="DS434" s="22">
        <v>184.63408000000001</v>
      </c>
      <c r="DT434" s="22">
        <v>248.54105000000001</v>
      </c>
      <c r="DU434" s="22">
        <v>1144.5495000000001</v>
      </c>
      <c r="DV434" s="22">
        <v>484.75448999999998</v>
      </c>
      <c r="DW434" s="22">
        <v>116.10691</v>
      </c>
      <c r="DX434" s="22">
        <v>35.768898999999998</v>
      </c>
      <c r="DY434" s="22">
        <v>316.65213999999997</v>
      </c>
      <c r="DZ434" s="22">
        <v>429.64089000000001</v>
      </c>
      <c r="EA434" s="22">
        <v>76.928461999999996</v>
      </c>
      <c r="EB434" s="22">
        <v>159.61621</v>
      </c>
      <c r="EC434" s="22">
        <v>211.60756000000001</v>
      </c>
      <c r="ED434" s="22">
        <v>965.39693999999997</v>
      </c>
      <c r="EE434" s="22">
        <v>411.59971000000002</v>
      </c>
      <c r="EF434" s="22">
        <v>102.17635</v>
      </c>
      <c r="EG434" s="22">
        <v>33.017828999999999</v>
      </c>
      <c r="EH434" s="22">
        <v>268.77641999999997</v>
      </c>
      <c r="EI434" s="22">
        <v>363.99356999999998</v>
      </c>
      <c r="EJ434" s="22">
        <v>34.572696999999998</v>
      </c>
      <c r="EK434" s="22">
        <v>66.560340999999994</v>
      </c>
      <c r="EL434" s="22">
        <v>73.807060000000007</v>
      </c>
      <c r="EM434" s="22">
        <v>310.75758999999999</v>
      </c>
      <c r="EN434" s="22">
        <v>143.20230000000001</v>
      </c>
      <c r="EO434" s="22">
        <v>49.584066</v>
      </c>
      <c r="EP434" s="22">
        <v>19.773468000000001</v>
      </c>
      <c r="EQ434" s="22">
        <v>91.103904999999997</v>
      </c>
      <c r="ER434" s="22">
        <v>122.11975</v>
      </c>
      <c r="ES434" s="22">
        <v>60.257657000000002</v>
      </c>
      <c r="ET434" s="22">
        <v>127.27795</v>
      </c>
      <c r="EU434" s="22">
        <v>165.87306000000001</v>
      </c>
      <c r="EV434" s="22">
        <v>761.77790000000005</v>
      </c>
      <c r="EW434" s="22">
        <v>325.77481</v>
      </c>
      <c r="EX434" s="22">
        <v>82.166614999999993</v>
      </c>
      <c r="EY434" s="22">
        <v>25.269839999999999</v>
      </c>
      <c r="EZ434" s="22">
        <v>210.88195999999999</v>
      </c>
      <c r="FA434" s="22">
        <v>286.60874999999999</v>
      </c>
      <c r="FB434" s="22">
        <v>50.606586</v>
      </c>
      <c r="FC434" s="22">
        <v>104.92048</v>
      </c>
      <c r="FD434" s="22">
        <v>132.83109999999999</v>
      </c>
      <c r="FE434" s="22">
        <v>601.45495000000005</v>
      </c>
      <c r="FF434" s="22">
        <v>260.33076999999997</v>
      </c>
      <c r="FG434" s="22">
        <v>69.734318999999999</v>
      </c>
      <c r="FH434" s="22">
        <v>22.824631</v>
      </c>
      <c r="FI434" s="22">
        <v>168.04558</v>
      </c>
      <c r="FJ434" s="22">
        <v>227.86971</v>
      </c>
      <c r="FK434" s="22">
        <v>56.081429999999997</v>
      </c>
      <c r="FL434" s="22">
        <v>106.33543</v>
      </c>
      <c r="FM434" s="22">
        <v>143.00343000000001</v>
      </c>
      <c r="FN434" s="22">
        <v>606.25973999999997</v>
      </c>
      <c r="FO434" s="22">
        <v>266.29973000000001</v>
      </c>
      <c r="FP434" s="22">
        <v>74.164111000000005</v>
      </c>
      <c r="FQ434" s="22">
        <v>32.108606000000002</v>
      </c>
      <c r="FR434" s="22">
        <v>178.50228000000001</v>
      </c>
      <c r="FS434" s="22">
        <v>234.27717999999999</v>
      </c>
      <c r="FT434" s="22">
        <v>75.741504000000006</v>
      </c>
      <c r="FU434" s="22">
        <v>152.24234000000001</v>
      </c>
      <c r="FV434" s="22">
        <v>212.83524</v>
      </c>
      <c r="FW434" s="22">
        <v>945.87220000000002</v>
      </c>
      <c r="FX434" s="22">
        <v>404.12556999999998</v>
      </c>
      <c r="FY434" s="22">
        <v>99.110277999999994</v>
      </c>
      <c r="FZ434" s="22">
        <v>36.789713999999996</v>
      </c>
      <c r="GA434" s="22">
        <v>269.18966999999998</v>
      </c>
      <c r="GB434" s="22">
        <v>358.39472999999998</v>
      </c>
      <c r="GC434" s="22">
        <v>68.164055000000005</v>
      </c>
      <c r="GD434" s="22">
        <v>135.08186000000001</v>
      </c>
      <c r="GE434" s="22">
        <v>187.23151999999999</v>
      </c>
      <c r="GF434" s="22">
        <v>823.47077000000002</v>
      </c>
      <c r="GG434" s="22">
        <v>353.91654999999997</v>
      </c>
      <c r="GH434" s="22">
        <v>89.348453000000006</v>
      </c>
      <c r="GI434" s="22">
        <v>34.530881000000001</v>
      </c>
      <c r="GJ434" s="22">
        <v>236.11295000000001</v>
      </c>
      <c r="GK434" s="22">
        <v>313.35590000000002</v>
      </c>
      <c r="GL434" s="22">
        <v>32.022233999999997</v>
      </c>
      <c r="GM434" s="22">
        <v>57.272215000000003</v>
      </c>
      <c r="GN434" s="22">
        <v>71.505758</v>
      </c>
      <c r="GO434" s="22">
        <v>279.84041000000002</v>
      </c>
      <c r="GP434" s="22">
        <v>130.29716999999999</v>
      </c>
      <c r="GQ434" s="22">
        <v>44.757662000000003</v>
      </c>
      <c r="GR434" s="22">
        <v>22.134964</v>
      </c>
      <c r="GS434" s="22">
        <v>87.309983000000003</v>
      </c>
      <c r="GT434" s="22">
        <v>111.76824000000001</v>
      </c>
      <c r="GU434" s="22">
        <v>49.998289</v>
      </c>
      <c r="GV434" s="22">
        <v>99.177893999999995</v>
      </c>
      <c r="GW434" s="22">
        <v>135.20017000000001</v>
      </c>
      <c r="GX434" s="22">
        <v>589.35812999999996</v>
      </c>
      <c r="GY434" s="22">
        <v>255.96467000000001</v>
      </c>
      <c r="GZ434" s="22">
        <v>67.573989999999995</v>
      </c>
      <c r="HA434" s="22">
        <v>26.466812000000001</v>
      </c>
      <c r="HB434" s="22">
        <v>170.00711000000001</v>
      </c>
      <c r="HC434" s="22">
        <v>224.92312000000001</v>
      </c>
      <c r="HD434" s="22">
        <v>42.976562000000001</v>
      </c>
      <c r="HE434" s="22">
        <v>83.334258000000005</v>
      </c>
      <c r="HF434" s="22">
        <v>111.60375999999999</v>
      </c>
      <c r="HG434" s="22">
        <v>476.7679</v>
      </c>
      <c r="HH434" s="22">
        <v>209.73218</v>
      </c>
      <c r="HI434" s="22">
        <v>58.524065</v>
      </c>
      <c r="HJ434" s="22">
        <v>24.331042</v>
      </c>
      <c r="HK434" s="22">
        <v>139.54087000000001</v>
      </c>
      <c r="HL434" s="22">
        <v>183.46244999999999</v>
      </c>
      <c r="HM434" s="22" t="s">
        <v>58</v>
      </c>
      <c r="HN434" s="22" t="s">
        <v>42</v>
      </c>
      <c r="HO434" s="22">
        <v>48.315145000000001</v>
      </c>
      <c r="HP434" s="22">
        <v>90.903610999999998</v>
      </c>
      <c r="HQ434" s="22">
        <v>107.00566999999999</v>
      </c>
      <c r="HR434" s="22">
        <v>449.89636999999999</v>
      </c>
      <c r="HS434" s="22">
        <v>203.3973</v>
      </c>
      <c r="HT434" s="22">
        <v>65.670764000000005</v>
      </c>
      <c r="HU434" s="22">
        <v>27.514106999999999</v>
      </c>
      <c r="HV434" s="22">
        <v>132.45193</v>
      </c>
      <c r="HW434" s="22">
        <v>176.61942999999999</v>
      </c>
      <c r="HX434" s="22">
        <v>79.843922000000006</v>
      </c>
      <c r="HY434" s="22">
        <v>165.34009</v>
      </c>
      <c r="HZ434" s="22">
        <v>219.93044</v>
      </c>
      <c r="IA434" s="22">
        <v>1002.8607</v>
      </c>
      <c r="IB434" s="22">
        <v>427.23135000000002</v>
      </c>
      <c r="IC434" s="22">
        <v>105.60973</v>
      </c>
      <c r="ID434" s="22">
        <v>34.300243999999999</v>
      </c>
      <c r="IE434" s="22">
        <v>279.35304000000002</v>
      </c>
      <c r="IF434" s="22">
        <v>378.35073</v>
      </c>
      <c r="IG434" s="22">
        <v>68.046510999999995</v>
      </c>
      <c r="IH434" s="22">
        <v>137.99252999999999</v>
      </c>
      <c r="II434" s="22">
        <v>179.39554000000001</v>
      </c>
      <c r="IJ434" s="22">
        <v>806.08465000000001</v>
      </c>
      <c r="IK434" s="22">
        <v>346.97349000000003</v>
      </c>
      <c r="IL434" s="22">
        <v>90.454128999999995</v>
      </c>
      <c r="IM434" s="22">
        <v>31.340378999999999</v>
      </c>
      <c r="IN434" s="22">
        <v>226.78989000000001</v>
      </c>
      <c r="IO434" s="22">
        <v>306.26927999999998</v>
      </c>
      <c r="IP434" s="22">
        <v>34.572696999999998</v>
      </c>
      <c r="IQ434" s="22">
        <v>66.560340999999994</v>
      </c>
      <c r="IR434" s="22">
        <v>73.807060000000007</v>
      </c>
      <c r="IS434" s="22">
        <v>310.75758999999999</v>
      </c>
      <c r="IT434" s="22">
        <v>143.20230000000001</v>
      </c>
      <c r="IU434" s="22">
        <v>49.584066</v>
      </c>
      <c r="IV434" s="22">
        <v>19.773468000000001</v>
      </c>
      <c r="IW434" s="22">
        <v>91.103904999999997</v>
      </c>
      <c r="IX434" s="22">
        <v>122.11975</v>
      </c>
      <c r="IY434" s="22">
        <v>64.507911000000007</v>
      </c>
      <c r="IZ434" s="22">
        <v>137.27860999999999</v>
      </c>
      <c r="JA434" s="22">
        <v>181.16947999999999</v>
      </c>
      <c r="JB434" s="22">
        <v>836.63216</v>
      </c>
      <c r="JC434" s="22">
        <v>356.02033999999998</v>
      </c>
      <c r="JD434" s="22">
        <v>87.487894999999995</v>
      </c>
      <c r="JE434" s="22">
        <v>26.180733</v>
      </c>
      <c r="JF434" s="22">
        <v>230.78335999999999</v>
      </c>
      <c r="JG434" s="22">
        <v>313.94263000000001</v>
      </c>
      <c r="JH434" s="22">
        <v>53.418317999999999</v>
      </c>
      <c r="JI434" s="22">
        <v>111.53543000000001</v>
      </c>
      <c r="JJ434" s="22">
        <v>142.94734</v>
      </c>
      <c r="JK434" s="22">
        <v>650.95650000000001</v>
      </c>
      <c r="JL434" s="22">
        <v>280.33334000000002</v>
      </c>
      <c r="JM434" s="22">
        <v>73.254901000000004</v>
      </c>
      <c r="JN434" s="22">
        <v>23.427978</v>
      </c>
      <c r="JO434" s="22">
        <v>181.20702</v>
      </c>
      <c r="JP434" s="22">
        <v>245.94959</v>
      </c>
      <c r="JQ434" s="22">
        <v>45.558169999999997</v>
      </c>
      <c r="JR434" s="22">
        <v>81.020865000000001</v>
      </c>
      <c r="JS434" s="22">
        <v>104.39006000000001</v>
      </c>
      <c r="JT434" s="22">
        <v>416.68509999999998</v>
      </c>
      <c r="JU434" s="22">
        <v>189.50727000000001</v>
      </c>
      <c r="JV434" s="22">
        <v>60.501637000000002</v>
      </c>
      <c r="JW434" s="22">
        <v>29.931940000000001</v>
      </c>
      <c r="JX434" s="22">
        <v>128.22506000000001</v>
      </c>
      <c r="JY434" s="22">
        <v>165.45094</v>
      </c>
      <c r="JZ434" s="22">
        <v>68.259758000000005</v>
      </c>
      <c r="KA434" s="22">
        <v>134.33485999999999</v>
      </c>
      <c r="KB434" s="22">
        <v>185.73434</v>
      </c>
      <c r="KC434" s="22">
        <v>813.41654000000005</v>
      </c>
      <c r="KD434" s="22">
        <v>350.24984000000001</v>
      </c>
      <c r="KE434" s="22">
        <v>89.258788999999993</v>
      </c>
      <c r="KF434" s="22">
        <v>35.098258000000001</v>
      </c>
      <c r="KG434" s="22">
        <v>233.95488</v>
      </c>
      <c r="KH434" s="22">
        <v>310.2756</v>
      </c>
      <c r="KI434" s="22">
        <v>59.852632999999997</v>
      </c>
      <c r="KJ434" s="22">
        <v>115.09581</v>
      </c>
      <c r="KK434" s="22">
        <v>156.84573</v>
      </c>
      <c r="KL434" s="22">
        <v>674.49746000000005</v>
      </c>
      <c r="KM434" s="22">
        <v>293.46940000000001</v>
      </c>
      <c r="KN434" s="22">
        <v>78.474903999999995</v>
      </c>
      <c r="KO434" s="22">
        <v>32.757455999999998</v>
      </c>
      <c r="KP434" s="22">
        <v>196.56798000000001</v>
      </c>
      <c r="KQ434" s="22">
        <v>259.29034000000001</v>
      </c>
      <c r="KR434" s="22">
        <v>32.022233999999997</v>
      </c>
      <c r="KS434" s="22">
        <v>57.272215000000003</v>
      </c>
      <c r="KT434" s="22">
        <v>71.505758</v>
      </c>
      <c r="KU434" s="22">
        <v>279.84041000000002</v>
      </c>
      <c r="KV434" s="22">
        <v>130.29716999999999</v>
      </c>
      <c r="KW434" s="22">
        <v>44.757662000000003</v>
      </c>
      <c r="KX434" s="22">
        <v>22.134964</v>
      </c>
      <c r="KY434" s="22">
        <v>87.309983000000003</v>
      </c>
      <c r="KZ434" s="22">
        <v>111.76824000000001</v>
      </c>
      <c r="LA434" s="22">
        <v>54.013061</v>
      </c>
      <c r="LB434" s="22">
        <v>108.81945</v>
      </c>
      <c r="LC434" s="22">
        <v>150.07362000000001</v>
      </c>
      <c r="LD434" s="22">
        <v>662.66675999999995</v>
      </c>
      <c r="LE434" s="22">
        <v>285.49218999999999</v>
      </c>
      <c r="LF434" s="22">
        <v>72.632374999999996</v>
      </c>
      <c r="LG434" s="22">
        <v>27.217420000000001</v>
      </c>
      <c r="LH434" s="22">
        <v>189.40145999999999</v>
      </c>
      <c r="LI434" s="22">
        <v>251.56849</v>
      </c>
      <c r="LJ434" s="22">
        <v>45.701144999999997</v>
      </c>
      <c r="LK434" s="22">
        <v>89.879819999999995</v>
      </c>
      <c r="LL434" s="22">
        <v>121.70256999999999</v>
      </c>
      <c r="LM434" s="22">
        <v>526.55080999999996</v>
      </c>
      <c r="LN434" s="22">
        <v>229.78245999999999</v>
      </c>
      <c r="LO434" s="22">
        <v>61.956960000000002</v>
      </c>
      <c r="LP434" s="22">
        <v>24.838806999999999</v>
      </c>
      <c r="LQ434" s="22">
        <v>152.7099</v>
      </c>
      <c r="LR434" s="22">
        <v>201.56671</v>
      </c>
      <c r="LS434" s="22" t="s">
        <v>58</v>
      </c>
      <c r="LT434" s="22" t="s">
        <v>42</v>
      </c>
      <c r="LU434" s="22">
        <v>436.85433</v>
      </c>
      <c r="LV434" s="22">
        <v>105.49206</v>
      </c>
      <c r="LW434" s="22">
        <v>188.52334999999999</v>
      </c>
      <c r="LX434" s="22">
        <v>264.86151000000001</v>
      </c>
      <c r="LY434" s="22">
        <v>1125.3391999999999</v>
      </c>
      <c r="LZ434" s="22">
        <v>481.54790000000003</v>
      </c>
      <c r="MA434" s="22">
        <v>121.50288999999999</v>
      </c>
      <c r="MB434" s="22">
        <v>57.054504999999999</v>
      </c>
      <c r="MC434" s="22">
        <v>331.38319000000001</v>
      </c>
      <c r="MD434" s="22" t="s">
        <v>58</v>
      </c>
      <c r="ME434" s="22" t="s">
        <v>42</v>
      </c>
      <c r="MF434" s="22">
        <v>294.48809999999997</v>
      </c>
      <c r="MG434" s="22">
        <v>491.85701</v>
      </c>
      <c r="MH434" s="22">
        <v>663.31929000000002</v>
      </c>
      <c r="MI434" s="22">
        <v>2642.7556</v>
      </c>
      <c r="MJ434" s="22">
        <v>1168.2487000000001</v>
      </c>
      <c r="MK434" s="22">
        <v>341.59519</v>
      </c>
      <c r="ML434" s="22">
        <v>186.20004</v>
      </c>
      <c r="MM434" s="22">
        <v>816.05125999999996</v>
      </c>
      <c r="MN434" s="22">
        <v>1058.1574000000001</v>
      </c>
      <c r="MO434" s="22">
        <v>323.84447999999998</v>
      </c>
      <c r="MP434" s="22">
        <v>521.24874</v>
      </c>
      <c r="MQ434" s="22">
        <v>692.74098000000004</v>
      </c>
      <c r="MR434" s="22">
        <v>2672.5275000000001</v>
      </c>
      <c r="MS434" s="22">
        <v>1197.7602999999999</v>
      </c>
      <c r="MT434" s="22">
        <v>370.96064000000001</v>
      </c>
      <c r="MU434" s="22">
        <v>215.53739999999999</v>
      </c>
      <c r="MV434" s="22">
        <v>845.49996999999996</v>
      </c>
      <c r="MW434" s="22">
        <v>1087.6531</v>
      </c>
      <c r="MX434" s="22" t="s">
        <v>58</v>
      </c>
      <c r="MY434" s="22" t="s">
        <v>42</v>
      </c>
      <c r="MZ434" s="22">
        <v>0.83269649000000001</v>
      </c>
      <c r="NA434" s="22">
        <v>1.5202978</v>
      </c>
      <c r="NB434" s="22">
        <v>1.0049653000000001</v>
      </c>
      <c r="NC434" s="22">
        <v>1.1631666000000001</v>
      </c>
      <c r="ND434" s="22">
        <v>2.9444267000000002</v>
      </c>
      <c r="NE434" s="22">
        <v>1.6115622999999999</v>
      </c>
      <c r="NF434" s="22">
        <v>0.86617206000000002</v>
      </c>
      <c r="NG434" s="22">
        <v>0.73295014000000003</v>
      </c>
      <c r="NH434" s="22">
        <v>1.3008845</v>
      </c>
      <c r="NI434" s="22">
        <v>0.48278012999999997</v>
      </c>
      <c r="NJ434" s="22">
        <v>1.1692813</v>
      </c>
      <c r="NK434" s="22">
        <v>0.65477326999999996</v>
      </c>
      <c r="NL434" s="22">
        <v>0.81272155000000001</v>
      </c>
      <c r="NM434" s="22">
        <v>2.5911316000000002</v>
      </c>
      <c r="NN434" s="22">
        <v>1.2603997</v>
      </c>
      <c r="NO434" s="22">
        <v>0.51620213000000004</v>
      </c>
      <c r="NP434" s="22">
        <v>0.38319335999999998</v>
      </c>
      <c r="NQ434" s="22">
        <v>0.95021900999999998</v>
      </c>
      <c r="NR434" s="22">
        <v>1.3696847000000001</v>
      </c>
      <c r="NS434" s="22">
        <v>1.0189432</v>
      </c>
      <c r="NT434" s="22" t="s">
        <v>58</v>
      </c>
      <c r="NU434" s="22" t="s">
        <v>42</v>
      </c>
      <c r="NV434" s="22">
        <v>8.6208580000000003E-3</v>
      </c>
      <c r="NW434" s="22">
        <v>6.3568317000000001E-3</v>
      </c>
      <c r="NX434" s="22">
        <v>4.9644828000000004E-3</v>
      </c>
      <c r="NY434" s="22">
        <v>5.4157542999999997E-3</v>
      </c>
      <c r="NZ434" s="22">
        <v>3.5043291000000001E-3</v>
      </c>
      <c r="OA434" s="22">
        <v>4.9644828000000004E-3</v>
      </c>
      <c r="OB434" s="22">
        <v>5.4157542999999997E-3</v>
      </c>
      <c r="OC434" s="22">
        <v>3.5043291000000001E-3</v>
      </c>
      <c r="OD434" s="22">
        <v>9.0659278999999995E-3</v>
      </c>
      <c r="OE434" s="22">
        <v>9.0659278999999995E-3</v>
      </c>
      <c r="OF434" s="22">
        <v>9.1405933999999994E-2</v>
      </c>
      <c r="OG434" s="22">
        <v>0.18246193999999999</v>
      </c>
      <c r="OH434" s="22">
        <v>0.12487299</v>
      </c>
      <c r="OI434" s="22">
        <v>0.37646879999999999</v>
      </c>
      <c r="OJ434" s="22" t="s">
        <v>58</v>
      </c>
      <c r="OK434" s="22" t="s">
        <v>42</v>
      </c>
      <c r="OL434" s="22">
        <v>6.5646145000000002</v>
      </c>
      <c r="OM434" s="22">
        <v>13.231576</v>
      </c>
      <c r="ON434" s="22">
        <v>5.1166488000000001</v>
      </c>
      <c r="OO434" s="22">
        <v>13.616643</v>
      </c>
      <c r="OP434" s="22">
        <v>13.616643</v>
      </c>
      <c r="OQ434" s="22">
        <v>13.616643</v>
      </c>
      <c r="OR434" s="22">
        <v>5.1166488000000001</v>
      </c>
      <c r="OS434" s="22">
        <v>5.1166488000000001</v>
      </c>
      <c r="OT434" s="22">
        <v>6.5646145000000002</v>
      </c>
      <c r="OU434" s="22">
        <v>6.4980859000000004</v>
      </c>
      <c r="OV434" s="22">
        <v>10.121390999999999</v>
      </c>
      <c r="OW434" s="22">
        <v>7.4874748999999996</v>
      </c>
      <c r="OX434" s="22">
        <v>10.121390999999999</v>
      </c>
      <c r="OY434" s="22">
        <v>12.398923999999999</v>
      </c>
      <c r="OZ434" s="22">
        <v>12.398923999999999</v>
      </c>
      <c r="PA434" s="22">
        <v>7.4874748999999996</v>
      </c>
      <c r="PB434" s="22">
        <v>7.4874748999999996</v>
      </c>
      <c r="PC434" s="22">
        <v>6.4980859000000004</v>
      </c>
    </row>
    <row r="435" spans="1:421">
      <c r="A435" s="22" t="s">
        <v>59</v>
      </c>
      <c r="B435" s="22" t="s">
        <v>42</v>
      </c>
      <c r="C435" s="22">
        <v>2199.6419999999998</v>
      </c>
      <c r="D435" s="22">
        <v>2196.9886999999999</v>
      </c>
      <c r="E435" s="22">
        <v>2263.3290999999999</v>
      </c>
      <c r="F435" s="22">
        <v>2183.4096</v>
      </c>
      <c r="G435" s="22">
        <v>2200.7127999999998</v>
      </c>
      <c r="H435" s="22">
        <v>2204.9214999999999</v>
      </c>
      <c r="I435" s="22">
        <v>2228.8708999999999</v>
      </c>
      <c r="J435" s="22">
        <v>2241.0569</v>
      </c>
      <c r="K435" s="22">
        <v>3270.6320999999998</v>
      </c>
      <c r="L435" s="22">
        <v>2518.4479999999999</v>
      </c>
      <c r="M435" s="22">
        <v>2600.973</v>
      </c>
      <c r="N435" s="22">
        <v>2583.2856999999999</v>
      </c>
      <c r="O435" s="22">
        <v>2476.9793</v>
      </c>
      <c r="P435" s="22">
        <v>2508.9969000000001</v>
      </c>
      <c r="Q435" s="22">
        <v>2516.7846</v>
      </c>
      <c r="R435" s="22">
        <v>2519.5246999999999</v>
      </c>
      <c r="S435" s="22">
        <v>2542.0736000000002</v>
      </c>
      <c r="T435" s="22">
        <v>3873.9811</v>
      </c>
      <c r="U435" s="22">
        <v>2345.7292000000002</v>
      </c>
      <c r="V435" s="22">
        <v>2399.5079999999998</v>
      </c>
      <c r="W435" s="22">
        <v>2408.1367</v>
      </c>
      <c r="X435" s="22">
        <v>2312.7269000000001</v>
      </c>
      <c r="Y435" s="22">
        <v>2339.5535</v>
      </c>
      <c r="Z435" s="22">
        <v>2346.0785999999998</v>
      </c>
      <c r="AA435" s="22">
        <v>2354.7132000000001</v>
      </c>
      <c r="AB435" s="22">
        <v>2373.6062999999999</v>
      </c>
      <c r="AC435" s="22">
        <v>3571.8267999999998</v>
      </c>
      <c r="AD435" s="22">
        <v>1961.3006</v>
      </c>
      <c r="AE435" s="22">
        <v>1963.0822000000001</v>
      </c>
      <c r="AF435" s="22">
        <v>2021.5434</v>
      </c>
      <c r="AG435" s="22">
        <v>1959.2623000000001</v>
      </c>
      <c r="AH435" s="22">
        <v>1967.9411</v>
      </c>
      <c r="AI435" s="22">
        <v>1970.0519999999999</v>
      </c>
      <c r="AJ435" s="22">
        <v>2004.2601</v>
      </c>
      <c r="AK435" s="22">
        <v>2010.3723</v>
      </c>
      <c r="AL435" s="22">
        <v>2965.7460999999998</v>
      </c>
      <c r="AM435" s="22">
        <v>2258.3847999999998</v>
      </c>
      <c r="AN435" s="22">
        <v>2339.0369000000001</v>
      </c>
      <c r="AO435" s="22">
        <v>2319.7487999999998</v>
      </c>
      <c r="AP435" s="22">
        <v>2232.9776999999999</v>
      </c>
      <c r="AQ435" s="22">
        <v>2255.2890000000002</v>
      </c>
      <c r="AR435" s="22">
        <v>2260.7157999999999</v>
      </c>
      <c r="AS435" s="22">
        <v>2275.3173000000002</v>
      </c>
      <c r="AT435" s="22">
        <v>2291.0304000000001</v>
      </c>
      <c r="AU435" s="22">
        <v>3527.2260999999999</v>
      </c>
      <c r="AV435" s="22">
        <v>2096.4414000000002</v>
      </c>
      <c r="AW435" s="22">
        <v>2150.4265999999998</v>
      </c>
      <c r="AX435" s="22">
        <v>2155.5005000000001</v>
      </c>
      <c r="AY435" s="22">
        <v>2078.8897000000002</v>
      </c>
      <c r="AZ435" s="22">
        <v>2096.3784000000001</v>
      </c>
      <c r="BA435" s="22">
        <v>2100.6322</v>
      </c>
      <c r="BB435" s="22">
        <v>2120.6729999999998</v>
      </c>
      <c r="BC435" s="22">
        <v>2132.9897000000001</v>
      </c>
      <c r="BD435" s="22">
        <v>3244.3721</v>
      </c>
      <c r="BE435" s="22">
        <v>1916.7388000000001</v>
      </c>
      <c r="BF435" s="22">
        <v>1856.2334000000001</v>
      </c>
      <c r="BG435" s="22">
        <v>1973.5533</v>
      </c>
      <c r="BH435" s="22">
        <v>1836.6459</v>
      </c>
      <c r="BI435" s="22">
        <v>1879.8737000000001</v>
      </c>
      <c r="BJ435" s="22">
        <v>1883.8674000000001</v>
      </c>
      <c r="BK435" s="22">
        <v>1940.8549</v>
      </c>
      <c r="BL435" s="22">
        <v>1952.4186</v>
      </c>
      <c r="BM435" s="22">
        <v>2809.1694000000002</v>
      </c>
      <c r="BN435" s="22">
        <v>2229.9270000000001</v>
      </c>
      <c r="BO435" s="22">
        <v>2160.0025000000001</v>
      </c>
      <c r="BP435" s="22">
        <v>2288.9178999999999</v>
      </c>
      <c r="BQ435" s="22">
        <v>2128.1023</v>
      </c>
      <c r="BR435" s="22">
        <v>2183.4657999999999</v>
      </c>
      <c r="BS435" s="22">
        <v>2189.9699999999998</v>
      </c>
      <c r="BT435" s="22">
        <v>2235.6653000000001</v>
      </c>
      <c r="BU435" s="22">
        <v>2254.4978999999998</v>
      </c>
      <c r="BV435" s="22">
        <v>3266.7826</v>
      </c>
      <c r="BW435" s="22">
        <v>2062.5711000000001</v>
      </c>
      <c r="BX435" s="22">
        <v>1997.7103</v>
      </c>
      <c r="BY435" s="22">
        <v>2118.8600999999999</v>
      </c>
      <c r="BZ435" s="22">
        <v>1970.3012000000001</v>
      </c>
      <c r="CA435" s="22">
        <v>2020.3825999999999</v>
      </c>
      <c r="CB435" s="22">
        <v>2025.9711</v>
      </c>
      <c r="CC435" s="22">
        <v>2073.1048000000001</v>
      </c>
      <c r="CD435" s="22">
        <v>2089.2860999999998</v>
      </c>
      <c r="CE435" s="22">
        <v>3019.7179999999998</v>
      </c>
      <c r="CF435" s="22">
        <v>1706.2364</v>
      </c>
      <c r="CG435" s="22">
        <v>1654.2859000000001</v>
      </c>
      <c r="CH435" s="22">
        <v>1760.3146999999999</v>
      </c>
      <c r="CI435" s="22">
        <v>1644.8261</v>
      </c>
      <c r="CJ435" s="22">
        <v>1677.6476</v>
      </c>
      <c r="CK435" s="22">
        <v>1679.5762999999999</v>
      </c>
      <c r="CL435" s="22">
        <v>1744.5228</v>
      </c>
      <c r="CM435" s="22">
        <v>1750.1076</v>
      </c>
      <c r="CN435" s="22">
        <v>2548.5454</v>
      </c>
      <c r="CO435" s="22">
        <v>1991.5634</v>
      </c>
      <c r="CP435" s="22">
        <v>1931.0358000000001</v>
      </c>
      <c r="CQ435" s="22">
        <v>2047.5065999999999</v>
      </c>
      <c r="CR435" s="22">
        <v>1910.2016000000001</v>
      </c>
      <c r="CS435" s="22">
        <v>1954.1686999999999</v>
      </c>
      <c r="CT435" s="22">
        <v>1958.4166</v>
      </c>
      <c r="CU435" s="22">
        <v>2012.7268999999999</v>
      </c>
      <c r="CV435" s="22">
        <v>2025.0266999999999</v>
      </c>
      <c r="CW435" s="22">
        <v>2965.2595999999999</v>
      </c>
      <c r="CX435" s="22">
        <v>1841.6424999999999</v>
      </c>
      <c r="CY435" s="22">
        <v>1785.6478999999999</v>
      </c>
      <c r="CZ435" s="22">
        <v>1895.2327</v>
      </c>
      <c r="DA435" s="22">
        <v>1768.9257</v>
      </c>
      <c r="DB435" s="22">
        <v>1808.1107999999999</v>
      </c>
      <c r="DC435" s="22">
        <v>1811.5202999999999</v>
      </c>
      <c r="DD435" s="22">
        <v>1867.3175000000001</v>
      </c>
      <c r="DE435" s="22">
        <v>1877.1896999999999</v>
      </c>
      <c r="DF435" s="22">
        <v>2744.0410000000002</v>
      </c>
      <c r="DG435" s="22" t="s">
        <v>59</v>
      </c>
      <c r="DH435" s="22" t="s">
        <v>42</v>
      </c>
      <c r="DI435" s="22">
        <v>2252.3829000000001</v>
      </c>
      <c r="DJ435" s="22">
        <v>2249.0920000000001</v>
      </c>
      <c r="DK435" s="22">
        <v>2317.4816000000001</v>
      </c>
      <c r="DL435" s="22">
        <v>2233.9947999999999</v>
      </c>
      <c r="DM435" s="22">
        <v>2252.7184999999999</v>
      </c>
      <c r="DN435" s="22">
        <v>2257.2725999999998</v>
      </c>
      <c r="DO435" s="22">
        <v>2280.1947</v>
      </c>
      <c r="DP435" s="22">
        <v>2293.3811000000001</v>
      </c>
      <c r="DQ435" s="22">
        <v>3348.2746999999999</v>
      </c>
      <c r="DR435" s="22">
        <v>2681.9747000000002</v>
      </c>
      <c r="DS435" s="22">
        <v>2670.2442999999998</v>
      </c>
      <c r="DT435" s="22">
        <v>2748.7528000000002</v>
      </c>
      <c r="DU435" s="22">
        <v>2637.1876999999999</v>
      </c>
      <c r="DV435" s="22">
        <v>2671.3629000000001</v>
      </c>
      <c r="DW435" s="22">
        <v>2679.6754000000001</v>
      </c>
      <c r="DX435" s="22">
        <v>2680.6950999999999</v>
      </c>
      <c r="DY435" s="22">
        <v>2704.7636000000002</v>
      </c>
      <c r="DZ435" s="22">
        <v>3977.3652999999999</v>
      </c>
      <c r="EA435" s="22">
        <v>2465.6417000000001</v>
      </c>
      <c r="EB435" s="22">
        <v>2456.6696000000002</v>
      </c>
      <c r="EC435" s="22">
        <v>2529.6369</v>
      </c>
      <c r="ED435" s="22">
        <v>2429.7633999999998</v>
      </c>
      <c r="EE435" s="22">
        <v>2458.4481999999998</v>
      </c>
      <c r="EF435" s="22">
        <v>2465.4252999999999</v>
      </c>
      <c r="EG435" s="22">
        <v>2472.5128</v>
      </c>
      <c r="EH435" s="22">
        <v>2492.7145999999998</v>
      </c>
      <c r="EI435" s="22">
        <v>3656.9922999999999</v>
      </c>
      <c r="EJ435" s="22">
        <v>1961.3006</v>
      </c>
      <c r="EK435" s="22">
        <v>1963.0822000000001</v>
      </c>
      <c r="EL435" s="22">
        <v>2021.5434</v>
      </c>
      <c r="EM435" s="22">
        <v>1959.2623000000001</v>
      </c>
      <c r="EN435" s="22">
        <v>1967.9411</v>
      </c>
      <c r="EO435" s="22">
        <v>1970.0519999999999</v>
      </c>
      <c r="EP435" s="22">
        <v>2004.2601</v>
      </c>
      <c r="EQ435" s="22">
        <v>2010.3723</v>
      </c>
      <c r="ER435" s="22">
        <v>2965.7460999999998</v>
      </c>
      <c r="ES435" s="22">
        <v>2344.8616999999999</v>
      </c>
      <c r="ET435" s="22">
        <v>2339.0369000000001</v>
      </c>
      <c r="EU435" s="22">
        <v>2406.509</v>
      </c>
      <c r="EV435" s="22">
        <v>2319.0441999999998</v>
      </c>
      <c r="EW435" s="22">
        <v>2341.6277</v>
      </c>
      <c r="EX435" s="22">
        <v>2347.1208000000001</v>
      </c>
      <c r="EY435" s="22">
        <v>2361.5354000000002</v>
      </c>
      <c r="EZ435" s="22">
        <v>2377.4402</v>
      </c>
      <c r="FA435" s="22">
        <v>3527.2260999999999</v>
      </c>
      <c r="FB435" s="22">
        <v>2153.7723999999998</v>
      </c>
      <c r="FC435" s="22">
        <v>2150.4265999999998</v>
      </c>
      <c r="FD435" s="22">
        <v>2213.0192999999999</v>
      </c>
      <c r="FE435" s="22">
        <v>2135.9486999999999</v>
      </c>
      <c r="FF435" s="22">
        <v>2153.6178</v>
      </c>
      <c r="FG435" s="22">
        <v>2157.9155000000001</v>
      </c>
      <c r="FH435" s="22">
        <v>2177.8323999999998</v>
      </c>
      <c r="FI435" s="22">
        <v>2190.2761999999998</v>
      </c>
      <c r="FJ435" s="22">
        <v>3244.3721</v>
      </c>
      <c r="FK435" s="22">
        <v>1960.8867</v>
      </c>
      <c r="FL435" s="22">
        <v>1898.3449000000001</v>
      </c>
      <c r="FM435" s="22">
        <v>2018.8924</v>
      </c>
      <c r="FN435" s="22">
        <v>1877.0965000000001</v>
      </c>
      <c r="FO435" s="22">
        <v>1922.3638000000001</v>
      </c>
      <c r="FP435" s="22">
        <v>1926.6962000000001</v>
      </c>
      <c r="FQ435" s="22">
        <v>1983.4213</v>
      </c>
      <c r="FR435" s="22">
        <v>1995.9656</v>
      </c>
      <c r="FS435" s="22">
        <v>2872.9989999999998</v>
      </c>
      <c r="FT435" s="22">
        <v>2269.4603999999999</v>
      </c>
      <c r="FU435" s="22">
        <v>2197.6397000000002</v>
      </c>
      <c r="FV435" s="22">
        <v>2329.3552</v>
      </c>
      <c r="FW435" s="22">
        <v>2163.9078</v>
      </c>
      <c r="FX435" s="22">
        <v>2221.3368</v>
      </c>
      <c r="FY435" s="22">
        <v>2228.2145</v>
      </c>
      <c r="FZ435" s="22">
        <v>2273.0450000000001</v>
      </c>
      <c r="GA435" s="22">
        <v>2292.9589999999998</v>
      </c>
      <c r="GB435" s="22">
        <v>3323.5716000000002</v>
      </c>
      <c r="GC435" s="22">
        <v>2110.2395999999999</v>
      </c>
      <c r="GD435" s="22">
        <v>2043.2372</v>
      </c>
      <c r="GE435" s="22">
        <v>2167.7069999999999</v>
      </c>
      <c r="GF435" s="22">
        <v>2013.9784999999999</v>
      </c>
      <c r="GG435" s="22">
        <v>2066.2647000000002</v>
      </c>
      <c r="GH435" s="22">
        <v>2072.2303999999999</v>
      </c>
      <c r="GI435" s="22">
        <v>2118.8638999999998</v>
      </c>
      <c r="GJ435" s="22">
        <v>2136.1372000000001</v>
      </c>
      <c r="GK435" s="22">
        <v>3088.6305000000002</v>
      </c>
      <c r="GL435" s="22">
        <v>1706.2364</v>
      </c>
      <c r="GM435" s="22">
        <v>1654.2859000000001</v>
      </c>
      <c r="GN435" s="22">
        <v>1760.3146999999999</v>
      </c>
      <c r="GO435" s="22">
        <v>1644.8261</v>
      </c>
      <c r="GP435" s="22">
        <v>1677.6476</v>
      </c>
      <c r="GQ435" s="22">
        <v>1679.5762999999999</v>
      </c>
      <c r="GR435" s="22">
        <v>1744.5228</v>
      </c>
      <c r="GS435" s="22">
        <v>1750.1076</v>
      </c>
      <c r="GT435" s="22">
        <v>2548.5454</v>
      </c>
      <c r="GU435" s="22">
        <v>1991.5634</v>
      </c>
      <c r="GV435" s="22">
        <v>1931.0358000000001</v>
      </c>
      <c r="GW435" s="22">
        <v>2047.5065999999999</v>
      </c>
      <c r="GX435" s="22">
        <v>1910.2016000000001</v>
      </c>
      <c r="GY435" s="22">
        <v>1954.1686999999999</v>
      </c>
      <c r="GZ435" s="22">
        <v>1958.4166</v>
      </c>
      <c r="HA435" s="22">
        <v>2012.7268999999999</v>
      </c>
      <c r="HB435" s="22">
        <v>2025.0266999999999</v>
      </c>
      <c r="HC435" s="22">
        <v>2965.2595999999999</v>
      </c>
      <c r="HD435" s="22">
        <v>1841.6424999999999</v>
      </c>
      <c r="HE435" s="22">
        <v>1785.6478999999999</v>
      </c>
      <c r="HF435" s="22">
        <v>1895.2327</v>
      </c>
      <c r="HG435" s="22">
        <v>1768.9257</v>
      </c>
      <c r="HH435" s="22">
        <v>1808.1107999999999</v>
      </c>
      <c r="HI435" s="22">
        <v>1811.5202999999999</v>
      </c>
      <c r="HJ435" s="22">
        <v>1867.3175000000001</v>
      </c>
      <c r="HK435" s="22">
        <v>1877.1896999999999</v>
      </c>
      <c r="HL435" s="22">
        <v>2744.0410000000002</v>
      </c>
      <c r="HM435" s="22" t="s">
        <v>59</v>
      </c>
      <c r="HN435" s="22" t="s">
        <v>42</v>
      </c>
      <c r="HO435" s="22">
        <v>2120.7334999999998</v>
      </c>
      <c r="HP435" s="22">
        <v>2120.4708999999998</v>
      </c>
      <c r="HQ435" s="22">
        <v>2183.1406999999999</v>
      </c>
      <c r="HR435" s="22">
        <v>2112.08</v>
      </c>
      <c r="HS435" s="22">
        <v>2124.8479000000002</v>
      </c>
      <c r="HT435" s="22">
        <v>2127.9533999999999</v>
      </c>
      <c r="HU435" s="22">
        <v>2157.7143999999998</v>
      </c>
      <c r="HV435" s="22">
        <v>2166.7062999999998</v>
      </c>
      <c r="HW435" s="22">
        <v>3165.5030999999999</v>
      </c>
      <c r="HX435" s="22">
        <v>2601.7545</v>
      </c>
      <c r="HY435" s="22">
        <v>2592.1376</v>
      </c>
      <c r="HZ435" s="22">
        <v>2665.6253000000002</v>
      </c>
      <c r="IA435" s="22">
        <v>2563.8908000000001</v>
      </c>
      <c r="IB435" s="22">
        <v>2593.7064999999998</v>
      </c>
      <c r="IC435" s="22">
        <v>2600.9587000000001</v>
      </c>
      <c r="ID435" s="22">
        <v>2606.2492000000002</v>
      </c>
      <c r="IE435" s="22">
        <v>2627.2474000000002</v>
      </c>
      <c r="IF435" s="22">
        <v>3871.9983999999999</v>
      </c>
      <c r="IG435" s="22">
        <v>2370.7883000000002</v>
      </c>
      <c r="IH435" s="22">
        <v>2364.2507000000001</v>
      </c>
      <c r="II435" s="22">
        <v>2432.0291999999999</v>
      </c>
      <c r="IJ435" s="22">
        <v>2342.8101000000001</v>
      </c>
      <c r="IK435" s="22">
        <v>2366.5906</v>
      </c>
      <c r="IL435" s="22">
        <v>2372.3746999999998</v>
      </c>
      <c r="IM435" s="22">
        <v>2384.672</v>
      </c>
      <c r="IN435" s="22">
        <v>2401.4198000000001</v>
      </c>
      <c r="IO435" s="22">
        <v>3529.9171999999999</v>
      </c>
      <c r="IP435" s="22">
        <v>1961.3006</v>
      </c>
      <c r="IQ435" s="22">
        <v>1963.0822000000001</v>
      </c>
      <c r="IR435" s="22">
        <v>2021.5434</v>
      </c>
      <c r="IS435" s="22">
        <v>1959.2623000000001</v>
      </c>
      <c r="IT435" s="22">
        <v>1967.9411</v>
      </c>
      <c r="IU435" s="22">
        <v>1970.0519999999999</v>
      </c>
      <c r="IV435" s="22">
        <v>2004.2601</v>
      </c>
      <c r="IW435" s="22">
        <v>2010.3723</v>
      </c>
      <c r="IX435" s="22">
        <v>2965.7460999999998</v>
      </c>
      <c r="IY435" s="22">
        <v>2413.8218999999999</v>
      </c>
      <c r="IZ435" s="22">
        <v>2406.6871999999998</v>
      </c>
      <c r="JA435" s="22">
        <v>2475.2856999999999</v>
      </c>
      <c r="JB435" s="22">
        <v>2383.9630000000002</v>
      </c>
      <c r="JC435" s="22">
        <v>2408.8571000000002</v>
      </c>
      <c r="JD435" s="22">
        <v>2414.9122000000002</v>
      </c>
      <c r="JE435" s="22">
        <v>2425.7107999999998</v>
      </c>
      <c r="JF435" s="22">
        <v>2443.2428</v>
      </c>
      <c r="JG435" s="22">
        <v>3630.1273999999999</v>
      </c>
      <c r="JH435" s="22">
        <v>2200.1304</v>
      </c>
      <c r="JI435" s="22">
        <v>2195.9187000000002</v>
      </c>
      <c r="JJ435" s="22">
        <v>2259.2593000000002</v>
      </c>
      <c r="JK435" s="22">
        <v>2179.6349</v>
      </c>
      <c r="JL435" s="22">
        <v>2198.8319000000001</v>
      </c>
      <c r="JM435" s="22">
        <v>2203.5012999999999</v>
      </c>
      <c r="JN435" s="22">
        <v>2221.0295999999998</v>
      </c>
      <c r="JO435" s="22">
        <v>2234.5493999999999</v>
      </c>
      <c r="JP435" s="22">
        <v>3313.8015</v>
      </c>
      <c r="JQ435" s="22">
        <v>1850.1646000000001</v>
      </c>
      <c r="JR435" s="22">
        <v>1793.7533000000001</v>
      </c>
      <c r="JS435" s="22">
        <v>1906.0109</v>
      </c>
      <c r="JT435" s="22">
        <v>1779.4864</v>
      </c>
      <c r="JU435" s="22">
        <v>1817.4576</v>
      </c>
      <c r="JV435" s="22">
        <v>1820.3665000000001</v>
      </c>
      <c r="JW435" s="22">
        <v>1882.1946</v>
      </c>
      <c r="JX435" s="22">
        <v>1890.6171999999999</v>
      </c>
      <c r="JY435" s="22">
        <v>2723.5086000000001</v>
      </c>
      <c r="JZ435" s="22">
        <v>2185.4935</v>
      </c>
      <c r="KA435" s="22">
        <v>2118.8771000000002</v>
      </c>
      <c r="KB435" s="22">
        <v>2242.7934</v>
      </c>
      <c r="KC435" s="22">
        <v>2090.0140000000001</v>
      </c>
      <c r="KD435" s="22">
        <v>2141.8665999999998</v>
      </c>
      <c r="KE435" s="22">
        <v>2147.7516000000001</v>
      </c>
      <c r="KF435" s="22">
        <v>2194.6107000000002</v>
      </c>
      <c r="KG435" s="22">
        <v>2211.6504</v>
      </c>
      <c r="KH435" s="22">
        <v>3211.6451999999999</v>
      </c>
      <c r="KI435" s="22">
        <v>2023.386</v>
      </c>
      <c r="KJ435" s="22">
        <v>1961.6968999999999</v>
      </c>
      <c r="KK435" s="22">
        <v>2078.5727000000002</v>
      </c>
      <c r="KL435" s="22">
        <v>1937.9204999999999</v>
      </c>
      <c r="KM435" s="22">
        <v>1984.2150999999999</v>
      </c>
      <c r="KN435" s="22">
        <v>1989.0628999999999</v>
      </c>
      <c r="KO435" s="22">
        <v>2038.8815999999999</v>
      </c>
      <c r="KP435" s="22">
        <v>2052.9182000000001</v>
      </c>
      <c r="KQ435" s="22">
        <v>2973.5992999999999</v>
      </c>
      <c r="KR435" s="22">
        <v>1706.2364</v>
      </c>
      <c r="KS435" s="22">
        <v>1654.2859000000001</v>
      </c>
      <c r="KT435" s="22">
        <v>1760.3146999999999</v>
      </c>
      <c r="KU435" s="22">
        <v>1644.8261</v>
      </c>
      <c r="KV435" s="22">
        <v>1677.6476</v>
      </c>
      <c r="KW435" s="22">
        <v>1679.5762999999999</v>
      </c>
      <c r="KX435" s="22">
        <v>1744.5228</v>
      </c>
      <c r="KY435" s="22">
        <v>1750.1076</v>
      </c>
      <c r="KZ435" s="22">
        <v>2548.5454</v>
      </c>
      <c r="LA435" s="22">
        <v>2036.9516000000001</v>
      </c>
      <c r="LB435" s="22">
        <v>1974.9387999999999</v>
      </c>
      <c r="LC435" s="22">
        <v>2092.6875</v>
      </c>
      <c r="LD435" s="22">
        <v>1951.3985</v>
      </c>
      <c r="LE435" s="22">
        <v>1997.7253000000001</v>
      </c>
      <c r="LF435" s="22">
        <v>2002.5250000000001</v>
      </c>
      <c r="LG435" s="22">
        <v>2053.3905</v>
      </c>
      <c r="LH435" s="22">
        <v>2067.2878000000001</v>
      </c>
      <c r="LI435" s="22">
        <v>3030.2406000000001</v>
      </c>
      <c r="LJ435" s="22">
        <v>1871.9984999999999</v>
      </c>
      <c r="LK435" s="22">
        <v>1814.9974999999999</v>
      </c>
      <c r="LL435" s="22">
        <v>1925.4456</v>
      </c>
      <c r="LM435" s="22">
        <v>1796.4376</v>
      </c>
      <c r="LN435" s="22">
        <v>1837.2240999999999</v>
      </c>
      <c r="LO435" s="22">
        <v>1841.0083</v>
      </c>
      <c r="LP435" s="22">
        <v>1894.4625000000001</v>
      </c>
      <c r="LQ435" s="22">
        <v>1905.4195999999999</v>
      </c>
      <c r="LR435" s="22">
        <v>2787.8667</v>
      </c>
      <c r="LS435" s="22" t="s">
        <v>59</v>
      </c>
      <c r="LT435" s="22" t="s">
        <v>42</v>
      </c>
      <c r="LU435" s="22">
        <v>732.34436000000005</v>
      </c>
      <c r="LV435" s="22">
        <v>818.39260999999999</v>
      </c>
      <c r="LW435" s="22">
        <v>782.71741999999995</v>
      </c>
      <c r="LX435" s="22">
        <v>815.37765000000002</v>
      </c>
      <c r="LY435" s="22">
        <v>742.83055000000002</v>
      </c>
      <c r="LZ435" s="22">
        <v>780.38933999999995</v>
      </c>
      <c r="MA435" s="22">
        <v>788.50787000000003</v>
      </c>
      <c r="MB435" s="22">
        <v>748.90810999999997</v>
      </c>
      <c r="MC435" s="22">
        <v>772.41489999999999</v>
      </c>
      <c r="MD435" s="22" t="s">
        <v>59</v>
      </c>
      <c r="ME435" s="22" t="s">
        <v>42</v>
      </c>
      <c r="MF435" s="22">
        <v>5921.7263000000003</v>
      </c>
      <c r="MG435" s="22">
        <v>5810.5748000000003</v>
      </c>
      <c r="MH435" s="22">
        <v>5986.1917999999996</v>
      </c>
      <c r="MI435" s="22">
        <v>5719.1545999999998</v>
      </c>
      <c r="MJ435" s="22">
        <v>5830.9198999999999</v>
      </c>
      <c r="MK435" s="22">
        <v>5849.5599000000002</v>
      </c>
      <c r="ML435" s="22">
        <v>5833.5794999999998</v>
      </c>
      <c r="MM435" s="22">
        <v>5887.5504000000001</v>
      </c>
      <c r="MN435" s="22">
        <v>6853.7993999999999</v>
      </c>
      <c r="MO435" s="22">
        <v>6369.7834000000003</v>
      </c>
      <c r="MP435" s="22">
        <v>6258.6082999999999</v>
      </c>
      <c r="MQ435" s="22">
        <v>6434.2646999999997</v>
      </c>
      <c r="MR435" s="22">
        <v>6167.1719999999996</v>
      </c>
      <c r="MS435" s="22">
        <v>6278.9591</v>
      </c>
      <c r="MT435" s="22">
        <v>6297.6022999999996</v>
      </c>
      <c r="MU435" s="22">
        <v>6281.6255000000001</v>
      </c>
      <c r="MV435" s="22">
        <v>6335.6059999999998</v>
      </c>
      <c r="MW435" s="22">
        <v>7303.9785000000002</v>
      </c>
      <c r="MX435" s="22" t="s">
        <v>59</v>
      </c>
      <c r="MY435" s="22" t="s">
        <v>42</v>
      </c>
      <c r="MZ435" s="22">
        <v>14.033911</v>
      </c>
      <c r="NA435" s="22">
        <v>14.123726</v>
      </c>
      <c r="NB435" s="22">
        <v>13.968526000000001</v>
      </c>
      <c r="NC435" s="22">
        <v>14.033355999999999</v>
      </c>
      <c r="ND435" s="22">
        <v>13.886039</v>
      </c>
      <c r="NE435" s="22">
        <v>13.963564999999999</v>
      </c>
      <c r="NF435" s="22">
        <v>13.980371999999999</v>
      </c>
      <c r="NG435" s="22">
        <v>13.895746000000001</v>
      </c>
      <c r="NH435" s="22">
        <v>13.944411000000001</v>
      </c>
      <c r="NI435" s="22">
        <v>10.588562</v>
      </c>
      <c r="NJ435" s="22">
        <v>10.678233000000001</v>
      </c>
      <c r="NK435" s="22">
        <v>10.523281000000001</v>
      </c>
      <c r="NL435" s="22">
        <v>10.588006999999999</v>
      </c>
      <c r="NM435" s="22">
        <v>10.440925999999999</v>
      </c>
      <c r="NN435" s="22">
        <v>10.518326999999999</v>
      </c>
      <c r="NO435" s="22">
        <v>10.535107999999999</v>
      </c>
      <c r="NP435" s="22">
        <v>10.450616999999999</v>
      </c>
      <c r="NQ435" s="22">
        <v>10.499204000000001</v>
      </c>
      <c r="NR435" s="22">
        <v>19.660641999999999</v>
      </c>
      <c r="NS435" s="22">
        <v>16.214677999999999</v>
      </c>
      <c r="NT435" s="22" t="s">
        <v>59</v>
      </c>
      <c r="NU435" s="22" t="s">
        <v>42</v>
      </c>
      <c r="NV435" s="22">
        <v>0.38230620999999998</v>
      </c>
      <c r="NW435" s="22">
        <v>0.56265999</v>
      </c>
      <c r="NX435" s="22">
        <v>0.31726854999999998</v>
      </c>
      <c r="NY435" s="22">
        <v>0.34610826</v>
      </c>
      <c r="NZ435" s="22">
        <v>0.22395351999999999</v>
      </c>
      <c r="OA435" s="22">
        <v>0.31726854999999998</v>
      </c>
      <c r="OB435" s="22">
        <v>0.34610826</v>
      </c>
      <c r="OC435" s="22">
        <v>0.22395351999999999</v>
      </c>
      <c r="OD435" s="22">
        <v>0.40204356000000002</v>
      </c>
      <c r="OE435" s="22">
        <v>0.40204356000000002</v>
      </c>
      <c r="OF435" s="22">
        <v>22.501486</v>
      </c>
      <c r="OG435" s="22">
        <v>15.283773999999999</v>
      </c>
      <c r="OH435" s="22">
        <v>37.031047999999998</v>
      </c>
      <c r="OI435" s="22">
        <v>15.248633999999999</v>
      </c>
      <c r="OJ435" s="22" t="s">
        <v>59</v>
      </c>
      <c r="OK435" s="22" t="s">
        <v>42</v>
      </c>
      <c r="OL435" s="22">
        <v>201.51838000000001</v>
      </c>
      <c r="OM435" s="22">
        <v>205.81909999999999</v>
      </c>
      <c r="ON435" s="22">
        <v>240.62227999999999</v>
      </c>
      <c r="OO435" s="22">
        <v>209.95206999999999</v>
      </c>
      <c r="OP435" s="22">
        <v>209.95206999999999</v>
      </c>
      <c r="OQ435" s="22">
        <v>209.95206999999999</v>
      </c>
      <c r="OR435" s="22">
        <v>240.62227999999999</v>
      </c>
      <c r="OS435" s="22">
        <v>240.62227999999999</v>
      </c>
      <c r="OT435" s="22">
        <v>201.51838000000001</v>
      </c>
      <c r="OU435" s="22">
        <v>205.47438</v>
      </c>
      <c r="OV435" s="22">
        <v>175.11129</v>
      </c>
      <c r="OW435" s="22">
        <v>241.06102999999999</v>
      </c>
      <c r="OX435" s="22">
        <v>175.11129</v>
      </c>
      <c r="OY435" s="22">
        <v>191.06746000000001</v>
      </c>
      <c r="OZ435" s="22">
        <v>191.06746000000001</v>
      </c>
      <c r="PA435" s="22">
        <v>241.06102999999999</v>
      </c>
      <c r="PB435" s="22">
        <v>241.06102999999999</v>
      </c>
      <c r="PC435" s="22">
        <v>205.47438</v>
      </c>
    </row>
    <row r="436" spans="1:421">
      <c r="A436" s="22" t="s">
        <v>60</v>
      </c>
      <c r="B436" s="22" t="s">
        <v>42</v>
      </c>
      <c r="C436" s="22">
        <v>93.307676000000001</v>
      </c>
      <c r="D436" s="22">
        <v>119.1065</v>
      </c>
      <c r="E436" s="22">
        <v>91.957482999999996</v>
      </c>
      <c r="F436" s="22">
        <v>89.701742999999993</v>
      </c>
      <c r="G436" s="22">
        <v>91.370330999999993</v>
      </c>
      <c r="H436" s="22">
        <v>104.26715</v>
      </c>
      <c r="I436" s="22">
        <v>84.905445</v>
      </c>
      <c r="J436" s="22">
        <v>86.541030000000006</v>
      </c>
      <c r="K436" s="22">
        <v>81.333592999999993</v>
      </c>
      <c r="L436" s="22">
        <v>128.45267999999999</v>
      </c>
      <c r="M436" s="22">
        <v>174.31019000000001</v>
      </c>
      <c r="N436" s="22">
        <v>124.37136</v>
      </c>
      <c r="O436" s="22">
        <v>118.03259</v>
      </c>
      <c r="P436" s="22">
        <v>121.12013</v>
      </c>
      <c r="Q436" s="22">
        <v>144.98425</v>
      </c>
      <c r="R436" s="22">
        <v>111.32237000000001</v>
      </c>
      <c r="S436" s="22">
        <v>114.34883000000001</v>
      </c>
      <c r="T436" s="22">
        <v>111.23469</v>
      </c>
      <c r="U436" s="22">
        <v>115.23005999999999</v>
      </c>
      <c r="V436" s="22">
        <v>153.90552</v>
      </c>
      <c r="W436" s="22">
        <v>112.05177999999999</v>
      </c>
      <c r="X436" s="22">
        <v>107.07076000000001</v>
      </c>
      <c r="Y436" s="22">
        <v>109.65772</v>
      </c>
      <c r="Z436" s="22">
        <v>129.65276</v>
      </c>
      <c r="AA436" s="22">
        <v>101.11841</v>
      </c>
      <c r="AB436" s="22">
        <v>103.6542</v>
      </c>
      <c r="AC436" s="22">
        <v>100.02231999999999</v>
      </c>
      <c r="AD436" s="22">
        <v>53.692484999999998</v>
      </c>
      <c r="AE436" s="22">
        <v>68.464765999999997</v>
      </c>
      <c r="AF436" s="22">
        <v>53.860337999999999</v>
      </c>
      <c r="AG436" s="22">
        <v>53.884621000000003</v>
      </c>
      <c r="AH436" s="22">
        <v>54.721539</v>
      </c>
      <c r="AI436" s="22">
        <v>61.190230999999997</v>
      </c>
      <c r="AJ436" s="22">
        <v>50.323230000000002</v>
      </c>
      <c r="AK436" s="22">
        <v>51.143594</v>
      </c>
      <c r="AL436" s="22">
        <v>45.757700999999997</v>
      </c>
      <c r="AM436" s="22">
        <v>86.321550000000002</v>
      </c>
      <c r="AN436" s="22">
        <v>119.68037</v>
      </c>
      <c r="AO436" s="22">
        <v>83.960740000000001</v>
      </c>
      <c r="AP436" s="22">
        <v>80.204459999999997</v>
      </c>
      <c r="AQ436" s="22">
        <v>82.355992999999998</v>
      </c>
      <c r="AR436" s="22">
        <v>98.985577000000006</v>
      </c>
      <c r="AS436" s="22">
        <v>74.867613000000006</v>
      </c>
      <c r="AT436" s="22">
        <v>76.976589000000004</v>
      </c>
      <c r="AU436" s="22">
        <v>73.523949999999999</v>
      </c>
      <c r="AV436" s="22">
        <v>73.972211000000001</v>
      </c>
      <c r="AW436" s="22">
        <v>100.65628</v>
      </c>
      <c r="AX436" s="22">
        <v>72.448961999999995</v>
      </c>
      <c r="AY436" s="22">
        <v>69.952171000000007</v>
      </c>
      <c r="AZ436" s="22">
        <v>71.638642000000004</v>
      </c>
      <c r="BA436" s="22">
        <v>84.673681999999999</v>
      </c>
      <c r="BB436" s="22">
        <v>65.321347000000003</v>
      </c>
      <c r="BC436" s="22">
        <v>66.974459999999993</v>
      </c>
      <c r="BD436" s="22">
        <v>63.046069000000003</v>
      </c>
      <c r="BE436" s="22">
        <v>90.221843000000007</v>
      </c>
      <c r="BF436" s="22">
        <v>110.55257</v>
      </c>
      <c r="BG436" s="22">
        <v>89.791430000000005</v>
      </c>
      <c r="BH436" s="22">
        <v>82.272025999999997</v>
      </c>
      <c r="BI436" s="22">
        <v>86.392494999999997</v>
      </c>
      <c r="BJ436" s="22">
        <v>98.630673999999999</v>
      </c>
      <c r="BK436" s="22">
        <v>83.099542</v>
      </c>
      <c r="BL436" s="22">
        <v>84.651596999999995</v>
      </c>
      <c r="BM436" s="22">
        <v>78.404995</v>
      </c>
      <c r="BN436" s="22">
        <v>116.07211</v>
      </c>
      <c r="BO436" s="22">
        <v>149.20793</v>
      </c>
      <c r="BP436" s="22">
        <v>113.83176</v>
      </c>
      <c r="BQ436" s="22">
        <v>103.15022999999999</v>
      </c>
      <c r="BR436" s="22">
        <v>108.43772</v>
      </c>
      <c r="BS436" s="22">
        <v>128.36882</v>
      </c>
      <c r="BT436" s="22">
        <v>102.93335</v>
      </c>
      <c r="BU436" s="22">
        <v>105.46102999999999</v>
      </c>
      <c r="BV436" s="22">
        <v>99.716426999999996</v>
      </c>
      <c r="BW436" s="22">
        <v>105.84130999999999</v>
      </c>
      <c r="BX436" s="22">
        <v>134.30779000000001</v>
      </c>
      <c r="BY436" s="22">
        <v>104.17357</v>
      </c>
      <c r="BZ436" s="22">
        <v>94.734469000000004</v>
      </c>
      <c r="CA436" s="22">
        <v>99.515311999999994</v>
      </c>
      <c r="CB436" s="22">
        <v>116.64035</v>
      </c>
      <c r="CC436" s="22">
        <v>94.809532000000004</v>
      </c>
      <c r="CD436" s="22">
        <v>96.981341999999998</v>
      </c>
      <c r="CE436" s="22">
        <v>75.571410999999998</v>
      </c>
      <c r="CF436" s="22">
        <v>51.169668999999999</v>
      </c>
      <c r="CG436" s="22">
        <v>60.968474000000001</v>
      </c>
      <c r="CH436" s="22">
        <v>52.184562</v>
      </c>
      <c r="CI436" s="22">
        <v>47.310263999999997</v>
      </c>
      <c r="CJ436" s="22">
        <v>50.430667999999997</v>
      </c>
      <c r="CK436" s="22">
        <v>56.341147999999997</v>
      </c>
      <c r="CL436" s="22">
        <v>48.952686999999997</v>
      </c>
      <c r="CM436" s="22">
        <v>49.702258</v>
      </c>
      <c r="CN436" s="22">
        <v>43.334544000000001</v>
      </c>
      <c r="CO436" s="22">
        <v>75.000641000000002</v>
      </c>
      <c r="CP436" s="22">
        <v>96.628786000000005</v>
      </c>
      <c r="CQ436" s="22">
        <v>74.336848000000003</v>
      </c>
      <c r="CR436" s="22">
        <v>66.548191000000003</v>
      </c>
      <c r="CS436" s="22">
        <v>70.740500999999995</v>
      </c>
      <c r="CT436" s="22">
        <v>83.757637000000003</v>
      </c>
      <c r="CU436" s="22">
        <v>67.219023000000007</v>
      </c>
      <c r="CV436" s="22">
        <v>68.869866000000002</v>
      </c>
      <c r="CW436" s="22">
        <v>62.984654999999997</v>
      </c>
      <c r="CX436" s="22">
        <v>65.672426999999999</v>
      </c>
      <c r="CY436" s="22">
        <v>83.025312</v>
      </c>
      <c r="CZ436" s="22">
        <v>65.538455999999996</v>
      </c>
      <c r="DA436" s="22">
        <v>58.881706000000001</v>
      </c>
      <c r="DB436" s="22">
        <v>62.615270000000002</v>
      </c>
      <c r="DC436" s="22">
        <v>73.063220999999999</v>
      </c>
      <c r="DD436" s="22">
        <v>59.825473000000002</v>
      </c>
      <c r="DE436" s="22">
        <v>61.150489</v>
      </c>
      <c r="DF436" s="22">
        <v>40.703547</v>
      </c>
      <c r="DG436" s="22" t="s">
        <v>60</v>
      </c>
      <c r="DH436" s="22" t="s">
        <v>42</v>
      </c>
      <c r="DI436" s="22">
        <v>94.145505999999997</v>
      </c>
      <c r="DJ436" s="22">
        <v>121.81505</v>
      </c>
      <c r="DK436" s="22">
        <v>92.570505999999995</v>
      </c>
      <c r="DL436" s="22">
        <v>89.973735000000005</v>
      </c>
      <c r="DM436" s="22">
        <v>91.779297999999997</v>
      </c>
      <c r="DN436" s="22">
        <v>105.73482</v>
      </c>
      <c r="DO436" s="22">
        <v>84.939567999999994</v>
      </c>
      <c r="DP436" s="22">
        <v>86.709417000000002</v>
      </c>
      <c r="DQ436" s="22">
        <v>81.448604000000003</v>
      </c>
      <c r="DR436" s="22">
        <v>131.62655000000001</v>
      </c>
      <c r="DS436" s="22">
        <v>178.76060000000001</v>
      </c>
      <c r="DT436" s="22">
        <v>127.19767</v>
      </c>
      <c r="DU436" s="22">
        <v>120.33256</v>
      </c>
      <c r="DV436" s="22">
        <v>123.62815000000001</v>
      </c>
      <c r="DW436" s="22">
        <v>149.10041000000001</v>
      </c>
      <c r="DX436" s="22">
        <v>113.26934</v>
      </c>
      <c r="DY436" s="22">
        <v>116.49975000000001</v>
      </c>
      <c r="DZ436" s="22">
        <v>112.31995999999999</v>
      </c>
      <c r="EA436" s="22">
        <v>117.40698</v>
      </c>
      <c r="EB436" s="22">
        <v>157.48324</v>
      </c>
      <c r="EC436" s="22">
        <v>113.92686999999999</v>
      </c>
      <c r="ED436" s="22">
        <v>108.48912</v>
      </c>
      <c r="EE436" s="22">
        <v>111.25527</v>
      </c>
      <c r="EF436" s="22">
        <v>132.63534000000001</v>
      </c>
      <c r="EG436" s="22">
        <v>102.23616</v>
      </c>
      <c r="EH436" s="22">
        <v>104.94759000000001</v>
      </c>
      <c r="EI436" s="22">
        <v>100.60411000000001</v>
      </c>
      <c r="EJ436" s="22">
        <v>53.692484999999998</v>
      </c>
      <c r="EK436" s="22">
        <v>68.464765999999997</v>
      </c>
      <c r="EL436" s="22">
        <v>53.860337999999999</v>
      </c>
      <c r="EM436" s="22">
        <v>53.884621000000003</v>
      </c>
      <c r="EN436" s="22">
        <v>54.721539</v>
      </c>
      <c r="EO436" s="22">
        <v>61.190230999999997</v>
      </c>
      <c r="EP436" s="22">
        <v>50.323230000000002</v>
      </c>
      <c r="EQ436" s="22">
        <v>51.143594</v>
      </c>
      <c r="ER436" s="22">
        <v>45.757700999999997</v>
      </c>
      <c r="ES436" s="22">
        <v>87.399108999999996</v>
      </c>
      <c r="ET436" s="22">
        <v>119.68037</v>
      </c>
      <c r="EU436" s="22">
        <v>84.995597000000004</v>
      </c>
      <c r="EV436" s="22">
        <v>81.174481999999998</v>
      </c>
      <c r="EW436" s="22">
        <v>83.352264000000005</v>
      </c>
      <c r="EX436" s="22">
        <v>100.18474000000001</v>
      </c>
      <c r="EY436" s="22">
        <v>75.791529999999995</v>
      </c>
      <c r="EZ436" s="22">
        <v>77.926236000000003</v>
      </c>
      <c r="FA436" s="22">
        <v>73.523949999999999</v>
      </c>
      <c r="FB436" s="22">
        <v>74.686593000000002</v>
      </c>
      <c r="FC436" s="22">
        <v>100.65628</v>
      </c>
      <c r="FD436" s="22">
        <v>73.135033000000007</v>
      </c>
      <c r="FE436" s="22">
        <v>70.595258999999999</v>
      </c>
      <c r="FF436" s="22">
        <v>72.299132999999998</v>
      </c>
      <c r="FG436" s="22">
        <v>85.468680000000006</v>
      </c>
      <c r="FH436" s="22">
        <v>65.933869000000001</v>
      </c>
      <c r="FI436" s="22">
        <v>67.604040999999995</v>
      </c>
      <c r="FJ436" s="22">
        <v>63.046069000000003</v>
      </c>
      <c r="FK436" s="22">
        <v>90.940387000000001</v>
      </c>
      <c r="FL436" s="22">
        <v>112.99776</v>
      </c>
      <c r="FM436" s="22">
        <v>90.307023999999998</v>
      </c>
      <c r="FN436" s="22">
        <v>82.319199999999995</v>
      </c>
      <c r="FO436" s="22">
        <v>86.635176999999999</v>
      </c>
      <c r="FP436" s="22">
        <v>99.911074999999997</v>
      </c>
      <c r="FQ436" s="22">
        <v>83.047708</v>
      </c>
      <c r="FR436" s="22">
        <v>84.731365999999994</v>
      </c>
      <c r="FS436" s="22">
        <v>78.411246000000006</v>
      </c>
      <c r="FT436" s="22">
        <v>116.91956999999999</v>
      </c>
      <c r="FU436" s="22">
        <v>151.95981</v>
      </c>
      <c r="FV436" s="22">
        <v>114.4366</v>
      </c>
      <c r="FW436" s="22">
        <v>103.25761</v>
      </c>
      <c r="FX436" s="22">
        <v>108.74332</v>
      </c>
      <c r="FY436" s="22">
        <v>129.81881000000001</v>
      </c>
      <c r="FZ436" s="22">
        <v>102.91244</v>
      </c>
      <c r="GA436" s="22">
        <v>105.58525</v>
      </c>
      <c r="GB436" s="22">
        <v>99.814982000000001</v>
      </c>
      <c r="GC436" s="22">
        <v>106.93693</v>
      </c>
      <c r="GD436" s="22">
        <v>137.32644999999999</v>
      </c>
      <c r="GE436" s="22">
        <v>105.03637000000001</v>
      </c>
      <c r="GF436" s="22">
        <v>95.082499999999996</v>
      </c>
      <c r="GG436" s="22">
        <v>100.07478999999999</v>
      </c>
      <c r="GH436" s="22">
        <v>118.35552</v>
      </c>
      <c r="GI436" s="22">
        <v>95.040390000000002</v>
      </c>
      <c r="GJ436" s="22">
        <v>97.358765000000005</v>
      </c>
      <c r="GK436" s="22">
        <v>75.509255999999993</v>
      </c>
      <c r="GL436" s="22">
        <v>51.169668999999999</v>
      </c>
      <c r="GM436" s="22">
        <v>60.968474000000001</v>
      </c>
      <c r="GN436" s="22">
        <v>52.184562</v>
      </c>
      <c r="GO436" s="22">
        <v>47.310263999999997</v>
      </c>
      <c r="GP436" s="22">
        <v>50.430667999999997</v>
      </c>
      <c r="GQ436" s="22">
        <v>56.341147999999997</v>
      </c>
      <c r="GR436" s="22">
        <v>48.952686999999997</v>
      </c>
      <c r="GS436" s="22">
        <v>49.702258</v>
      </c>
      <c r="GT436" s="22">
        <v>43.334544000000001</v>
      </c>
      <c r="GU436" s="22">
        <v>75.000641000000002</v>
      </c>
      <c r="GV436" s="22">
        <v>96.628786000000005</v>
      </c>
      <c r="GW436" s="22">
        <v>74.336848000000003</v>
      </c>
      <c r="GX436" s="22">
        <v>66.548191000000003</v>
      </c>
      <c r="GY436" s="22">
        <v>70.740500999999995</v>
      </c>
      <c r="GZ436" s="22">
        <v>83.757637000000003</v>
      </c>
      <c r="HA436" s="22">
        <v>67.219023000000007</v>
      </c>
      <c r="HB436" s="22">
        <v>68.869866000000002</v>
      </c>
      <c r="HC436" s="22">
        <v>62.984654999999997</v>
      </c>
      <c r="HD436" s="22">
        <v>65.672426999999999</v>
      </c>
      <c r="HE436" s="22">
        <v>83.025312</v>
      </c>
      <c r="HF436" s="22">
        <v>65.538455999999996</v>
      </c>
      <c r="HG436" s="22">
        <v>58.881706000000001</v>
      </c>
      <c r="HH436" s="22">
        <v>62.615270000000002</v>
      </c>
      <c r="HI436" s="22">
        <v>73.063220999999999</v>
      </c>
      <c r="HJ436" s="22">
        <v>59.825473000000002</v>
      </c>
      <c r="HK436" s="22">
        <v>61.150489</v>
      </c>
      <c r="HL436" s="22">
        <v>40.703547</v>
      </c>
      <c r="HM436" s="22" t="s">
        <v>60</v>
      </c>
      <c r="HN436" s="22" t="s">
        <v>42</v>
      </c>
      <c r="HO436" s="22">
        <v>87.351271999999994</v>
      </c>
      <c r="HP436" s="22">
        <v>107.38590000000001</v>
      </c>
      <c r="HQ436" s="22">
        <v>86.815251000000004</v>
      </c>
      <c r="HR436" s="22">
        <v>85.780221999999995</v>
      </c>
      <c r="HS436" s="22">
        <v>87.011454000000001</v>
      </c>
      <c r="HT436" s="22">
        <v>96.527874999999995</v>
      </c>
      <c r="HU436" s="22">
        <v>81.611631000000003</v>
      </c>
      <c r="HV436" s="22">
        <v>82.818511000000001</v>
      </c>
      <c r="HW436" s="22">
        <v>77.465142</v>
      </c>
      <c r="HX436" s="22">
        <v>129.96539000000001</v>
      </c>
      <c r="HY436" s="22">
        <v>171.45016000000001</v>
      </c>
      <c r="HZ436" s="22">
        <v>126.26903</v>
      </c>
      <c r="IA436" s="22">
        <v>120.50879999999999</v>
      </c>
      <c r="IB436" s="22">
        <v>123.384</v>
      </c>
      <c r="IC436" s="22">
        <v>145.60693000000001</v>
      </c>
      <c r="ID436" s="22">
        <v>114.11744</v>
      </c>
      <c r="IE436" s="22">
        <v>116.93577000000001</v>
      </c>
      <c r="IF436" s="22">
        <v>112.83779</v>
      </c>
      <c r="IG436" s="22">
        <v>111.16073</v>
      </c>
      <c r="IH436" s="22">
        <v>144.91502</v>
      </c>
      <c r="II436" s="22">
        <v>108.52012999999999</v>
      </c>
      <c r="IJ436" s="22">
        <v>104.34647</v>
      </c>
      <c r="IK436" s="22">
        <v>106.63967</v>
      </c>
      <c r="IL436" s="22">
        <v>124.36426</v>
      </c>
      <c r="IM436" s="22">
        <v>98.828247000000005</v>
      </c>
      <c r="IN436" s="22">
        <v>101.07608999999999</v>
      </c>
      <c r="IO436" s="22">
        <v>99.630733000000006</v>
      </c>
      <c r="IP436" s="22">
        <v>53.692484999999998</v>
      </c>
      <c r="IQ436" s="22">
        <v>68.464765999999997</v>
      </c>
      <c r="IR436" s="22">
        <v>53.860337999999999</v>
      </c>
      <c r="IS436" s="22">
        <v>53.884621000000003</v>
      </c>
      <c r="IT436" s="22">
        <v>54.721539</v>
      </c>
      <c r="IU436" s="22">
        <v>61.190230999999997</v>
      </c>
      <c r="IV436" s="22">
        <v>50.323230000000002</v>
      </c>
      <c r="IW436" s="22">
        <v>51.143594</v>
      </c>
      <c r="IX436" s="22">
        <v>45.757700999999997</v>
      </c>
      <c r="IY436" s="22">
        <v>94.126987</v>
      </c>
      <c r="IZ436" s="22">
        <v>129.29077000000001</v>
      </c>
      <c r="JA436" s="22">
        <v>91.283738</v>
      </c>
      <c r="JB436" s="22">
        <v>86.806600000000003</v>
      </c>
      <c r="JC436" s="22">
        <v>89.207198000000005</v>
      </c>
      <c r="JD436" s="22">
        <v>107.76185</v>
      </c>
      <c r="JE436" s="22">
        <v>81.137975999999995</v>
      </c>
      <c r="JF436" s="22">
        <v>83.491090999999997</v>
      </c>
      <c r="JG436" s="22">
        <v>79.316513999999998</v>
      </c>
      <c r="JH436" s="22">
        <v>76.433130000000006</v>
      </c>
      <c r="JI436" s="22">
        <v>104.3092</v>
      </c>
      <c r="JJ436" s="22">
        <v>74.590879000000001</v>
      </c>
      <c r="JK436" s="22">
        <v>71.617424999999997</v>
      </c>
      <c r="JL436" s="22">
        <v>73.468642000000003</v>
      </c>
      <c r="JM436" s="22">
        <v>87.777037000000007</v>
      </c>
      <c r="JN436" s="22">
        <v>66.766988999999995</v>
      </c>
      <c r="JO436" s="22">
        <v>68.581590000000006</v>
      </c>
      <c r="JP436" s="22">
        <v>66.928274999999999</v>
      </c>
      <c r="JQ436" s="22">
        <v>84.560469999999995</v>
      </c>
      <c r="JR436" s="22">
        <v>99.357759000000001</v>
      </c>
      <c r="JS436" s="22">
        <v>84.910908000000006</v>
      </c>
      <c r="JT436" s="22">
        <v>78.759253999999999</v>
      </c>
      <c r="JU436" s="22">
        <v>82.374238000000005</v>
      </c>
      <c r="JV436" s="22">
        <v>91.288075000000006</v>
      </c>
      <c r="JW436" s="22">
        <v>80.036784999999995</v>
      </c>
      <c r="JX436" s="22">
        <v>81.167242999999999</v>
      </c>
      <c r="JY436" s="22">
        <v>74.797985999999995</v>
      </c>
      <c r="JZ436" s="22">
        <v>113.95742</v>
      </c>
      <c r="KA436" s="22">
        <v>143.93561</v>
      </c>
      <c r="KB436" s="22">
        <v>112.11053</v>
      </c>
      <c r="KC436" s="22">
        <v>102.26281</v>
      </c>
      <c r="KD436" s="22">
        <v>107.21347</v>
      </c>
      <c r="KE436" s="22">
        <v>125.24703</v>
      </c>
      <c r="KF436" s="22">
        <v>102.2497</v>
      </c>
      <c r="KG436" s="22">
        <v>104.53673000000001</v>
      </c>
      <c r="KH436" s="22">
        <v>98.902161000000007</v>
      </c>
      <c r="KI436" s="22">
        <v>103.02455</v>
      </c>
      <c r="KJ436" s="22">
        <v>127.71344000000001</v>
      </c>
      <c r="KK436" s="22">
        <v>101.86968</v>
      </c>
      <c r="KL436" s="22">
        <v>93.384979999999999</v>
      </c>
      <c r="KM436" s="22">
        <v>97.801980999999998</v>
      </c>
      <c r="KN436" s="22">
        <v>112.65734999999999</v>
      </c>
      <c r="KO436" s="22">
        <v>93.746700000000004</v>
      </c>
      <c r="KP436" s="22">
        <v>95.630668999999997</v>
      </c>
      <c r="KQ436" s="22">
        <v>89.946562</v>
      </c>
      <c r="KR436" s="22">
        <v>51.169668999999999</v>
      </c>
      <c r="KS436" s="22">
        <v>60.968474000000001</v>
      </c>
      <c r="KT436" s="22">
        <v>52.184562</v>
      </c>
      <c r="KU436" s="22">
        <v>47.310263999999997</v>
      </c>
      <c r="KV436" s="22">
        <v>50.430667999999997</v>
      </c>
      <c r="KW436" s="22">
        <v>56.341147999999997</v>
      </c>
      <c r="KX436" s="22">
        <v>48.952686999999997</v>
      </c>
      <c r="KY436" s="22">
        <v>49.702258</v>
      </c>
      <c r="KZ436" s="22">
        <v>43.334544000000001</v>
      </c>
      <c r="LA436" s="22">
        <v>79.721102000000002</v>
      </c>
      <c r="LB436" s="22">
        <v>104.16403</v>
      </c>
      <c r="LC436" s="22">
        <v>78.628060000000005</v>
      </c>
      <c r="LD436" s="22">
        <v>70.176417999999998</v>
      </c>
      <c r="LE436" s="22">
        <v>74.596123000000006</v>
      </c>
      <c r="LF436" s="22">
        <v>89.303990999999996</v>
      </c>
      <c r="LG436" s="22">
        <v>70.585735999999997</v>
      </c>
      <c r="LH436" s="22">
        <v>72.450997999999998</v>
      </c>
      <c r="LI436" s="22">
        <v>66.759101000000001</v>
      </c>
      <c r="LJ436" s="22">
        <v>68.838645999999997</v>
      </c>
      <c r="LK436" s="22">
        <v>88.103099999999998</v>
      </c>
      <c r="LL436" s="22">
        <v>68.413049999999998</v>
      </c>
      <c r="LM436" s="22">
        <v>61.306173999999999</v>
      </c>
      <c r="LN436" s="22">
        <v>65.194057999999998</v>
      </c>
      <c r="LO436" s="22">
        <v>76.790211999999997</v>
      </c>
      <c r="LP436" s="22">
        <v>62.072223999999999</v>
      </c>
      <c r="LQ436" s="22">
        <v>63.542856</v>
      </c>
      <c r="LR436" s="22">
        <v>57.830789000000003</v>
      </c>
      <c r="LS436" s="22" t="s">
        <v>60</v>
      </c>
      <c r="LT436" s="22" t="s">
        <v>42</v>
      </c>
      <c r="LU436" s="22">
        <v>113.5866</v>
      </c>
      <c r="LV436" s="22">
        <v>144.94640000000001</v>
      </c>
      <c r="LW436" s="22">
        <v>186.48794000000001</v>
      </c>
      <c r="LX436" s="22">
        <v>139.09134</v>
      </c>
      <c r="LY436" s="22">
        <v>128.99728999999999</v>
      </c>
      <c r="LZ436" s="22">
        <v>132.61136999999999</v>
      </c>
      <c r="MA436" s="22">
        <v>157.48921999999999</v>
      </c>
      <c r="MB436" s="22">
        <v>125.48802999999999</v>
      </c>
      <c r="MC436" s="22">
        <v>128.64305999999999</v>
      </c>
      <c r="MD436" s="22" t="s">
        <v>60</v>
      </c>
      <c r="ME436" s="22" t="s">
        <v>42</v>
      </c>
      <c r="MF436" s="22">
        <v>279.38378999999998</v>
      </c>
      <c r="MG436" s="22">
        <v>374.42349000000002</v>
      </c>
      <c r="MH436" s="22">
        <v>268.16253999999998</v>
      </c>
      <c r="MI436" s="22">
        <v>242.43059</v>
      </c>
      <c r="MJ436" s="22">
        <v>253.14537000000001</v>
      </c>
      <c r="MK436" s="22">
        <v>310.26423</v>
      </c>
      <c r="ML436" s="22">
        <v>236.92971</v>
      </c>
      <c r="MM436" s="22">
        <v>244.17356000000001</v>
      </c>
      <c r="MN436" s="22">
        <v>239.95031</v>
      </c>
      <c r="MO436" s="22">
        <v>295.26220000000001</v>
      </c>
      <c r="MP436" s="22">
        <v>390.31869999999998</v>
      </c>
      <c r="MQ436" s="22">
        <v>284.03917999999999</v>
      </c>
      <c r="MR436" s="22">
        <v>258.30246</v>
      </c>
      <c r="MS436" s="22">
        <v>269.01933000000002</v>
      </c>
      <c r="MT436" s="22">
        <v>326.14828999999997</v>
      </c>
      <c r="MU436" s="22">
        <v>252.80081999999999</v>
      </c>
      <c r="MV436" s="22">
        <v>260.04595999999998</v>
      </c>
      <c r="MW436" s="22">
        <v>255.82531</v>
      </c>
      <c r="MX436" s="22" t="s">
        <v>60</v>
      </c>
      <c r="MY436" s="22" t="s">
        <v>42</v>
      </c>
      <c r="MZ436" s="22">
        <v>0.99146831999999996</v>
      </c>
      <c r="NA436" s="22">
        <v>0.96188229999999997</v>
      </c>
      <c r="NB436" s="22">
        <v>1.0773626999999999</v>
      </c>
      <c r="NC436" s="22">
        <v>0.97916744</v>
      </c>
      <c r="ND436" s="22">
        <v>0.95834450999999998</v>
      </c>
      <c r="NE436" s="22">
        <v>0.96580505000000005</v>
      </c>
      <c r="NF436" s="22">
        <v>1.0173089</v>
      </c>
      <c r="NG436" s="22">
        <v>0.95100492000000003</v>
      </c>
      <c r="NH436" s="22">
        <v>0.95753668000000003</v>
      </c>
      <c r="NI436" s="22">
        <v>0.67471707000000003</v>
      </c>
      <c r="NJ436" s="22">
        <v>0.64517838000000005</v>
      </c>
      <c r="NK436" s="22">
        <v>0.76047397999999999</v>
      </c>
      <c r="NL436" s="22">
        <v>0.66243587000000004</v>
      </c>
      <c r="NM436" s="22">
        <v>0.64164626000000002</v>
      </c>
      <c r="NN436" s="22">
        <v>0.64909486000000005</v>
      </c>
      <c r="NO436" s="22">
        <v>0.70051631000000003</v>
      </c>
      <c r="NP436" s="22">
        <v>0.63431841</v>
      </c>
      <c r="NQ436" s="22">
        <v>0.64083970999999995</v>
      </c>
      <c r="NR436" s="22">
        <v>1.0572387000000001</v>
      </c>
      <c r="NS436" s="22">
        <v>0.74044564000000002</v>
      </c>
      <c r="NT436" s="22" t="s">
        <v>60</v>
      </c>
      <c r="NU436" s="22" t="s">
        <v>42</v>
      </c>
      <c r="NV436" s="22">
        <v>5.7345740999999997</v>
      </c>
      <c r="NW436" s="22">
        <v>5.7382181000000001</v>
      </c>
      <c r="NX436" s="22">
        <v>5.0256093999999996</v>
      </c>
      <c r="NY436" s="22">
        <v>5.4824373</v>
      </c>
      <c r="NZ436" s="22">
        <v>3.5474771</v>
      </c>
      <c r="OA436" s="22">
        <v>5.0256093999999996</v>
      </c>
      <c r="OB436" s="22">
        <v>5.4824373</v>
      </c>
      <c r="OC436" s="22">
        <v>3.5474771</v>
      </c>
      <c r="OD436" s="22">
        <v>6.0306335000000004</v>
      </c>
      <c r="OE436" s="22">
        <v>6.0306335000000004</v>
      </c>
      <c r="OF436" s="22">
        <v>0.17001564</v>
      </c>
      <c r="OG436" s="22">
        <v>8.2414912000000007E-2</v>
      </c>
      <c r="OH436" s="22">
        <v>0.20016353000000001</v>
      </c>
      <c r="OI436" s="22">
        <v>7.1210630999999996E-2</v>
      </c>
      <c r="OJ436" s="22" t="s">
        <v>60</v>
      </c>
      <c r="OK436" s="22" t="s">
        <v>42</v>
      </c>
      <c r="OL436" s="22">
        <v>11.520485000000001</v>
      </c>
      <c r="OM436" s="22">
        <v>14.05237</v>
      </c>
      <c r="ON436" s="22">
        <v>12.688214</v>
      </c>
      <c r="OO436" s="22">
        <v>14.285167</v>
      </c>
      <c r="OP436" s="22">
        <v>14.285167</v>
      </c>
      <c r="OQ436" s="22">
        <v>14.285167</v>
      </c>
      <c r="OR436" s="22">
        <v>12.688214</v>
      </c>
      <c r="OS436" s="22">
        <v>12.688214</v>
      </c>
      <c r="OT436" s="22">
        <v>11.520485000000001</v>
      </c>
      <c r="OU436" s="22">
        <v>11.811954999999999</v>
      </c>
      <c r="OV436" s="22">
        <v>11.785228999999999</v>
      </c>
      <c r="OW436" s="22">
        <v>13.445401</v>
      </c>
      <c r="OX436" s="22">
        <v>11.785228999999999</v>
      </c>
      <c r="OY436" s="22">
        <v>13.295297</v>
      </c>
      <c r="OZ436" s="22">
        <v>13.295297</v>
      </c>
      <c r="PA436" s="22">
        <v>13.445401</v>
      </c>
      <c r="PB436" s="22">
        <v>13.445401</v>
      </c>
      <c r="PC436" s="22">
        <v>11.811954999999999</v>
      </c>
    </row>
    <row r="437" spans="1:421">
      <c r="A437" s="22" t="s">
        <v>61</v>
      </c>
      <c r="B437" s="22" t="s">
        <v>42</v>
      </c>
      <c r="C437" s="22">
        <v>2032.2789</v>
      </c>
      <c r="D437" s="22">
        <v>4603.5823</v>
      </c>
      <c r="E437" s="22">
        <v>4993.3980000000001</v>
      </c>
      <c r="F437" s="22">
        <v>16914.219000000001</v>
      </c>
      <c r="G437" s="22">
        <v>8345.4259000000002</v>
      </c>
      <c r="H437" s="22">
        <v>2573.9002</v>
      </c>
      <c r="I437" s="22">
        <v>991.9375</v>
      </c>
      <c r="J437" s="22">
        <v>6577.9183000000003</v>
      </c>
      <c r="K437" s="22">
        <v>8736.8050000000003</v>
      </c>
      <c r="L437" s="22">
        <v>3034.3721999999998</v>
      </c>
      <c r="M437" s="22">
        <v>7552.8541999999998</v>
      </c>
      <c r="N437" s="22">
        <v>8592.9467999999997</v>
      </c>
      <c r="O437" s="22">
        <v>30242.434000000001</v>
      </c>
      <c r="P437" s="22">
        <v>14386.847</v>
      </c>
      <c r="Q437" s="22">
        <v>3707.2883999999999</v>
      </c>
      <c r="R437" s="22">
        <v>1188.6948</v>
      </c>
      <c r="S437" s="22">
        <v>11524.923000000001</v>
      </c>
      <c r="T437" s="22">
        <v>15559.563</v>
      </c>
      <c r="U437" s="22">
        <v>2660.0250000000001</v>
      </c>
      <c r="V437" s="22">
        <v>6480.8302000000003</v>
      </c>
      <c r="W437" s="22">
        <v>7305.2924000000003</v>
      </c>
      <c r="X437" s="22">
        <v>25507.067999999999</v>
      </c>
      <c r="Y437" s="22">
        <v>12222.136</v>
      </c>
      <c r="Z437" s="22">
        <v>3274.0470999999998</v>
      </c>
      <c r="AA437" s="22">
        <v>1101.4867999999999</v>
      </c>
      <c r="AB437" s="22">
        <v>9761.9096000000009</v>
      </c>
      <c r="AC437" s="22">
        <v>13132.862999999999</v>
      </c>
      <c r="AD437" s="22">
        <v>1232.7304999999999</v>
      </c>
      <c r="AE437" s="22">
        <v>2689.4281999999998</v>
      </c>
      <c r="AF437" s="22">
        <v>2675.5805999999998</v>
      </c>
      <c r="AG437" s="22">
        <v>8872.9015999999992</v>
      </c>
      <c r="AH437" s="22">
        <v>4575.03</v>
      </c>
      <c r="AI437" s="22">
        <v>1680.1909000000001</v>
      </c>
      <c r="AJ437" s="22">
        <v>668.55782999999997</v>
      </c>
      <c r="AK437" s="22">
        <v>3470.3326000000002</v>
      </c>
      <c r="AL437" s="22">
        <v>4617.4903000000004</v>
      </c>
      <c r="AM437" s="22">
        <v>2162.0081</v>
      </c>
      <c r="AN437" s="22">
        <v>5422.9976999999999</v>
      </c>
      <c r="AO437" s="22">
        <v>6011.2456000000002</v>
      </c>
      <c r="AP437" s="22">
        <v>21222.329000000002</v>
      </c>
      <c r="AQ437" s="22">
        <v>10173.446</v>
      </c>
      <c r="AR437" s="22">
        <v>2731.4521</v>
      </c>
      <c r="AS437" s="22">
        <v>851.63144</v>
      </c>
      <c r="AT437" s="22">
        <v>8054.3780999999999</v>
      </c>
      <c r="AU437" s="22">
        <v>10939.406000000001</v>
      </c>
      <c r="AV437" s="22">
        <v>1813.4392</v>
      </c>
      <c r="AW437" s="22">
        <v>4426.0128999999997</v>
      </c>
      <c r="AX437" s="22">
        <v>4814.2435999999998</v>
      </c>
      <c r="AY437" s="22">
        <v>16821.883000000002</v>
      </c>
      <c r="AZ437" s="22">
        <v>8161.2556999999997</v>
      </c>
      <c r="BA437" s="22">
        <v>2327.8753000000002</v>
      </c>
      <c r="BB437" s="22">
        <v>769.89855999999997</v>
      </c>
      <c r="BC437" s="22">
        <v>6415.7455</v>
      </c>
      <c r="BD437" s="22">
        <v>8684.1492999999991</v>
      </c>
      <c r="BE437" s="22">
        <v>1920.2801999999999</v>
      </c>
      <c r="BF437" s="22">
        <v>4201.6625999999997</v>
      </c>
      <c r="BG437" s="22">
        <v>4858.7241000000004</v>
      </c>
      <c r="BH437" s="22">
        <v>15863.885</v>
      </c>
      <c r="BI437" s="22">
        <v>7862.8388000000004</v>
      </c>
      <c r="BJ437" s="22">
        <v>2386.0655999999999</v>
      </c>
      <c r="BK437" s="22">
        <v>1061.6187</v>
      </c>
      <c r="BL437" s="22">
        <v>6362.3227999999999</v>
      </c>
      <c r="BM437" s="22">
        <v>8271.0246000000006</v>
      </c>
      <c r="BN437" s="22">
        <v>2648.1707999999999</v>
      </c>
      <c r="BO437" s="22">
        <v>6242.6967999999997</v>
      </c>
      <c r="BP437" s="22">
        <v>7414.8624</v>
      </c>
      <c r="BQ437" s="22">
        <v>25235.794000000002</v>
      </c>
      <c r="BR437" s="22">
        <v>12132.291999999999</v>
      </c>
      <c r="BS437" s="22">
        <v>3212.8191000000002</v>
      </c>
      <c r="BT437" s="22">
        <v>1230.8966</v>
      </c>
      <c r="BU437" s="22">
        <v>9863.6232</v>
      </c>
      <c r="BV437" s="22">
        <v>12978.365</v>
      </c>
      <c r="BW437" s="22">
        <v>2362.6190000000001</v>
      </c>
      <c r="BX437" s="22">
        <v>5471.2834000000003</v>
      </c>
      <c r="BY437" s="22">
        <v>6461.3674000000001</v>
      </c>
      <c r="BZ437" s="22">
        <v>21790.376</v>
      </c>
      <c r="CA437" s="22">
        <v>10543.888999999999</v>
      </c>
      <c r="CB437" s="22">
        <v>2880.1727999999998</v>
      </c>
      <c r="CC437" s="22">
        <v>1148.0309</v>
      </c>
      <c r="CD437" s="22">
        <v>8565.3716000000004</v>
      </c>
      <c r="CE437" s="22">
        <v>11239.86</v>
      </c>
      <c r="CF437" s="22">
        <v>1136.5599</v>
      </c>
      <c r="CG437" s="22">
        <v>2334.4231</v>
      </c>
      <c r="CH437" s="22">
        <v>2570.6731</v>
      </c>
      <c r="CI437" s="22">
        <v>7966.7425999999996</v>
      </c>
      <c r="CJ437" s="22">
        <v>4160.5862999999999</v>
      </c>
      <c r="CK437" s="22">
        <v>1515.5555999999999</v>
      </c>
      <c r="CL437" s="22">
        <v>736.84513000000004</v>
      </c>
      <c r="CM437" s="22">
        <v>3296.8424</v>
      </c>
      <c r="CN437" s="22">
        <v>4220.5246999999999</v>
      </c>
      <c r="CO437" s="22">
        <v>1807.6475</v>
      </c>
      <c r="CP437" s="22">
        <v>4218.0571</v>
      </c>
      <c r="CQ437" s="22">
        <v>4930.5991000000004</v>
      </c>
      <c r="CR437" s="22">
        <v>16622.577000000001</v>
      </c>
      <c r="CS437" s="22">
        <v>8102.4984000000004</v>
      </c>
      <c r="CT437" s="22">
        <v>2277.1302000000001</v>
      </c>
      <c r="CU437" s="22">
        <v>891.80904999999996</v>
      </c>
      <c r="CV437" s="22">
        <v>6529.9013999999997</v>
      </c>
      <c r="CW437" s="22">
        <v>8567.7219999999998</v>
      </c>
      <c r="CX437" s="22">
        <v>1547.2736</v>
      </c>
      <c r="CY437" s="22">
        <v>3513.2725</v>
      </c>
      <c r="CZ437" s="22">
        <v>4058.7357000000002</v>
      </c>
      <c r="DA437" s="22">
        <v>13469.52</v>
      </c>
      <c r="DB437" s="22">
        <v>6649.9553999999998</v>
      </c>
      <c r="DC437" s="22">
        <v>1974.3367000000001</v>
      </c>
      <c r="DD437" s="22">
        <v>817.07932000000005</v>
      </c>
      <c r="DE437" s="22">
        <v>5342.3846000000003</v>
      </c>
      <c r="DF437" s="22">
        <v>6977.1035000000002</v>
      </c>
      <c r="DG437" s="22" t="s">
        <v>61</v>
      </c>
      <c r="DH437" s="22" t="s">
        <v>42</v>
      </c>
      <c r="DI437" s="22">
        <v>2127.8031000000001</v>
      </c>
      <c r="DJ437" s="22">
        <v>4887.6628000000001</v>
      </c>
      <c r="DK437" s="22">
        <v>5337.7141000000001</v>
      </c>
      <c r="DL437" s="22">
        <v>18207.694</v>
      </c>
      <c r="DM437" s="22">
        <v>8935.4884999999995</v>
      </c>
      <c r="DN437" s="22">
        <v>2690.1779000000001</v>
      </c>
      <c r="DO437" s="22">
        <v>1007.7735</v>
      </c>
      <c r="DP437" s="22">
        <v>7052.3077999999996</v>
      </c>
      <c r="DQ437" s="22">
        <v>9379.7435999999998</v>
      </c>
      <c r="DR437" s="22">
        <v>3196.7112000000002</v>
      </c>
      <c r="DS437" s="22">
        <v>7927.0101000000004</v>
      </c>
      <c r="DT437" s="22">
        <v>9133.4995999999992</v>
      </c>
      <c r="DU437" s="22">
        <v>32223.164000000001</v>
      </c>
      <c r="DV437" s="22">
        <v>15299.111000000001</v>
      </c>
      <c r="DW437" s="22">
        <v>3899.8852000000002</v>
      </c>
      <c r="DX437" s="22">
        <v>1230.2945</v>
      </c>
      <c r="DY437" s="22">
        <v>12263.054</v>
      </c>
      <c r="DZ437" s="22">
        <v>16406.011999999999</v>
      </c>
      <c r="EA437" s="22">
        <v>2794.5477999999998</v>
      </c>
      <c r="EB437" s="22">
        <v>6811.7984999999999</v>
      </c>
      <c r="EC437" s="22">
        <v>7765.6806999999999</v>
      </c>
      <c r="ED437" s="22">
        <v>27207.18</v>
      </c>
      <c r="EE437" s="22">
        <v>13002.021000000001</v>
      </c>
      <c r="EF437" s="22">
        <v>3434.1113</v>
      </c>
      <c r="EG437" s="22">
        <v>1132.1468</v>
      </c>
      <c r="EH437" s="22">
        <v>10392.464</v>
      </c>
      <c r="EI437" s="22">
        <v>13885.602000000001</v>
      </c>
      <c r="EJ437" s="22">
        <v>1232.7304999999999</v>
      </c>
      <c r="EK437" s="22">
        <v>2689.4281999999998</v>
      </c>
      <c r="EL437" s="22">
        <v>2675.5805999999998</v>
      </c>
      <c r="EM437" s="22">
        <v>8872.9015999999992</v>
      </c>
      <c r="EN437" s="22">
        <v>4575.03</v>
      </c>
      <c r="EO437" s="22">
        <v>1680.1909000000001</v>
      </c>
      <c r="EP437" s="22">
        <v>668.55782999999997</v>
      </c>
      <c r="EQ437" s="22">
        <v>3470.3326000000002</v>
      </c>
      <c r="ER437" s="22">
        <v>4617.4903000000004</v>
      </c>
      <c r="ES437" s="22">
        <v>2193.7541999999999</v>
      </c>
      <c r="ET437" s="22">
        <v>5422.9976999999999</v>
      </c>
      <c r="EU437" s="22">
        <v>6090.6509999999998</v>
      </c>
      <c r="EV437" s="22">
        <v>21483.727999999999</v>
      </c>
      <c r="EW437" s="22">
        <v>10300.044</v>
      </c>
      <c r="EX437" s="22">
        <v>2767.2545</v>
      </c>
      <c r="EY437" s="22">
        <v>868.08717000000001</v>
      </c>
      <c r="EZ437" s="22">
        <v>8158.7106000000003</v>
      </c>
      <c r="FA437" s="22">
        <v>10939.406000000001</v>
      </c>
      <c r="FB437" s="22">
        <v>1834.4857</v>
      </c>
      <c r="FC437" s="22">
        <v>4426.0128999999997</v>
      </c>
      <c r="FD437" s="22">
        <v>4866.8864000000003</v>
      </c>
      <c r="FE437" s="22">
        <v>16995.181</v>
      </c>
      <c r="FF437" s="22">
        <v>8245.1856000000007</v>
      </c>
      <c r="FG437" s="22">
        <v>2351.6109999999999</v>
      </c>
      <c r="FH437" s="22">
        <v>780.80809999999997</v>
      </c>
      <c r="FI437" s="22">
        <v>6484.9141</v>
      </c>
      <c r="FJ437" s="22">
        <v>8684.1492999999991</v>
      </c>
      <c r="FK437" s="22">
        <v>2012.0712000000001</v>
      </c>
      <c r="FL437" s="22">
        <v>4473.8235000000004</v>
      </c>
      <c r="FM437" s="22">
        <v>5197.6370999999999</v>
      </c>
      <c r="FN437" s="22">
        <v>17124.928</v>
      </c>
      <c r="FO437" s="22">
        <v>8437.5508000000009</v>
      </c>
      <c r="FP437" s="22">
        <v>2496.3825000000002</v>
      </c>
      <c r="FQ437" s="22">
        <v>1078.5616</v>
      </c>
      <c r="FR437" s="22">
        <v>6828.7312000000002</v>
      </c>
      <c r="FS437" s="22">
        <v>8899.0244999999995</v>
      </c>
      <c r="FT437" s="22">
        <v>2746.2705999999998</v>
      </c>
      <c r="FU437" s="22">
        <v>6538.2303000000002</v>
      </c>
      <c r="FV437" s="22">
        <v>7785.2561999999998</v>
      </c>
      <c r="FW437" s="22">
        <v>26621.858</v>
      </c>
      <c r="FX437" s="22">
        <v>12760.584999999999</v>
      </c>
      <c r="FY437" s="22">
        <v>3328.9805999999999</v>
      </c>
      <c r="FZ437" s="22">
        <v>1246.2239999999999</v>
      </c>
      <c r="GA437" s="22">
        <v>10374.618</v>
      </c>
      <c r="GB437" s="22">
        <v>13667.692999999999</v>
      </c>
      <c r="GC437" s="22">
        <v>2465.0884999999998</v>
      </c>
      <c r="GD437" s="22">
        <v>5774.0944</v>
      </c>
      <c r="GE437" s="22">
        <v>6838.9700999999995</v>
      </c>
      <c r="GF437" s="22">
        <v>23194.491000000002</v>
      </c>
      <c r="GG437" s="22">
        <v>11183.325000000001</v>
      </c>
      <c r="GH437" s="22">
        <v>3002.4180000000001</v>
      </c>
      <c r="GI437" s="22">
        <v>1167.0599</v>
      </c>
      <c r="GJ437" s="22">
        <v>9084.9642000000003</v>
      </c>
      <c r="GK437" s="22">
        <v>11939.531000000001</v>
      </c>
      <c r="GL437" s="22">
        <v>1136.5599</v>
      </c>
      <c r="GM437" s="22">
        <v>2334.4231</v>
      </c>
      <c r="GN437" s="22">
        <v>2570.6731</v>
      </c>
      <c r="GO437" s="22">
        <v>7966.7425999999996</v>
      </c>
      <c r="GP437" s="22">
        <v>4160.5862999999999</v>
      </c>
      <c r="GQ437" s="22">
        <v>1515.5555999999999</v>
      </c>
      <c r="GR437" s="22">
        <v>736.84513000000004</v>
      </c>
      <c r="GS437" s="22">
        <v>3296.8424</v>
      </c>
      <c r="GT437" s="22">
        <v>4220.5246999999999</v>
      </c>
      <c r="GU437" s="22">
        <v>1807.6475</v>
      </c>
      <c r="GV437" s="22">
        <v>4218.0571</v>
      </c>
      <c r="GW437" s="22">
        <v>4930.5991000000004</v>
      </c>
      <c r="GX437" s="22">
        <v>16622.577000000001</v>
      </c>
      <c r="GY437" s="22">
        <v>8102.4984000000004</v>
      </c>
      <c r="GZ437" s="22">
        <v>2277.1302000000001</v>
      </c>
      <c r="HA437" s="22">
        <v>891.80904999999996</v>
      </c>
      <c r="HB437" s="22">
        <v>6529.9013999999997</v>
      </c>
      <c r="HC437" s="22">
        <v>8567.7219999999998</v>
      </c>
      <c r="HD437" s="22">
        <v>1547.2736</v>
      </c>
      <c r="HE437" s="22">
        <v>3513.2725</v>
      </c>
      <c r="HF437" s="22">
        <v>4058.7357000000002</v>
      </c>
      <c r="HG437" s="22">
        <v>13469.52</v>
      </c>
      <c r="HH437" s="22">
        <v>6649.9553999999998</v>
      </c>
      <c r="HI437" s="22">
        <v>1974.3367000000001</v>
      </c>
      <c r="HJ437" s="22">
        <v>817.07932000000005</v>
      </c>
      <c r="HK437" s="22">
        <v>5342.3846000000003</v>
      </c>
      <c r="HL437" s="22">
        <v>6977.1035000000002</v>
      </c>
      <c r="HM437" s="22" t="s">
        <v>61</v>
      </c>
      <c r="HN437" s="22" t="s">
        <v>42</v>
      </c>
      <c r="HO437" s="22">
        <v>1722.2553</v>
      </c>
      <c r="HP437" s="22">
        <v>3710.5497999999998</v>
      </c>
      <c r="HQ437" s="22">
        <v>3884.1572999999999</v>
      </c>
      <c r="HR437" s="22">
        <v>12799.222</v>
      </c>
      <c r="HS437" s="22">
        <v>6476.4050999999999</v>
      </c>
      <c r="HT437" s="22">
        <v>2217.6605</v>
      </c>
      <c r="HU437" s="22">
        <v>931.52419999999995</v>
      </c>
      <c r="HV437" s="22">
        <v>5053.3572999999997</v>
      </c>
      <c r="HW437" s="22">
        <v>6681.4072999999999</v>
      </c>
      <c r="HX437" s="22">
        <v>2902.0230999999999</v>
      </c>
      <c r="HY437" s="22">
        <v>7062.0214999999998</v>
      </c>
      <c r="HZ437" s="22">
        <v>8073.0940000000001</v>
      </c>
      <c r="IA437" s="22">
        <v>28260.617999999999</v>
      </c>
      <c r="IB437" s="22">
        <v>13495.456</v>
      </c>
      <c r="IC437" s="22">
        <v>3550.3544999999999</v>
      </c>
      <c r="ID437" s="22">
        <v>1178.0491</v>
      </c>
      <c r="IE437" s="22">
        <v>10803.432000000001</v>
      </c>
      <c r="IF437" s="22">
        <v>14434.677</v>
      </c>
      <c r="IG437" s="22">
        <v>2462.6154999999999</v>
      </c>
      <c r="IH437" s="22">
        <v>5841.3285999999998</v>
      </c>
      <c r="II437" s="22">
        <v>6571.5465000000004</v>
      </c>
      <c r="IJ437" s="22">
        <v>22752.132000000001</v>
      </c>
      <c r="IK437" s="22">
        <v>10975.716</v>
      </c>
      <c r="IL437" s="22">
        <v>3043.6898000000001</v>
      </c>
      <c r="IM437" s="22">
        <v>1072.1881000000001</v>
      </c>
      <c r="IN437" s="22">
        <v>8749.2127</v>
      </c>
      <c r="IO437" s="22">
        <v>11666.869000000001</v>
      </c>
      <c r="IP437" s="22">
        <v>1232.7304999999999</v>
      </c>
      <c r="IQ437" s="22">
        <v>2689.4281999999998</v>
      </c>
      <c r="IR437" s="22">
        <v>2675.5805999999998</v>
      </c>
      <c r="IS437" s="22">
        <v>8872.9015999999992</v>
      </c>
      <c r="IT437" s="22">
        <v>4575.03</v>
      </c>
      <c r="IU437" s="22">
        <v>1680.1909000000001</v>
      </c>
      <c r="IV437" s="22">
        <v>668.55782999999997</v>
      </c>
      <c r="IW437" s="22">
        <v>3470.3326000000002</v>
      </c>
      <c r="IX437" s="22">
        <v>4617.4903000000004</v>
      </c>
      <c r="IY437" s="22">
        <v>2353.0455000000002</v>
      </c>
      <c r="IZ437" s="22">
        <v>5874.3782000000001</v>
      </c>
      <c r="JA437" s="22">
        <v>6658.3621000000003</v>
      </c>
      <c r="JB437" s="22">
        <v>23576.311000000002</v>
      </c>
      <c r="JC437" s="22">
        <v>11248.392</v>
      </c>
      <c r="JD437" s="22">
        <v>2944.9009000000001</v>
      </c>
      <c r="JE437" s="22">
        <v>901.46271999999999</v>
      </c>
      <c r="JF437" s="22">
        <v>8938.0108999999993</v>
      </c>
      <c r="JG437" s="22">
        <v>11990.164000000001</v>
      </c>
      <c r="JH437" s="22">
        <v>1939.8558</v>
      </c>
      <c r="JI437" s="22">
        <v>4724.5560999999998</v>
      </c>
      <c r="JJ437" s="22">
        <v>5242.3325000000004</v>
      </c>
      <c r="JK437" s="22">
        <v>18379.024000000001</v>
      </c>
      <c r="JL437" s="22">
        <v>8872.3659000000007</v>
      </c>
      <c r="JM437" s="22">
        <v>2469.1396</v>
      </c>
      <c r="JN437" s="22">
        <v>802.90731000000005</v>
      </c>
      <c r="JO437" s="22">
        <v>7000.2806</v>
      </c>
      <c r="JP437" s="22">
        <v>9379.1538999999993</v>
      </c>
      <c r="JQ437" s="22">
        <v>1618.4756</v>
      </c>
      <c r="JR437" s="22">
        <v>3332.3087999999998</v>
      </c>
      <c r="JS437" s="22">
        <v>3766.8629999999998</v>
      </c>
      <c r="JT437" s="22">
        <v>11826.641</v>
      </c>
      <c r="JU437" s="22">
        <v>6030.4575999999997</v>
      </c>
      <c r="JV437" s="22">
        <v>2041.3784000000001</v>
      </c>
      <c r="JW437" s="22">
        <v>1001.1917999999999</v>
      </c>
      <c r="JX437" s="22">
        <v>4862.0288</v>
      </c>
      <c r="JY437" s="22">
        <v>6253.2701999999999</v>
      </c>
      <c r="JZ437" s="22">
        <v>2467.2143000000001</v>
      </c>
      <c r="KA437" s="22">
        <v>5733.6790000000001</v>
      </c>
      <c r="KB437" s="22">
        <v>6782.3022000000001</v>
      </c>
      <c r="KC437" s="22">
        <v>22918.545999999998</v>
      </c>
      <c r="KD437" s="22">
        <v>11071.101000000001</v>
      </c>
      <c r="KE437" s="22">
        <v>3000.8029999999999</v>
      </c>
      <c r="KF437" s="22">
        <v>1187.0781999999999</v>
      </c>
      <c r="KG437" s="22">
        <v>8997.9298999999992</v>
      </c>
      <c r="KH437" s="22">
        <v>11818.732</v>
      </c>
      <c r="KI437" s="22">
        <v>2154.5895999999998</v>
      </c>
      <c r="KJ437" s="22">
        <v>4874.1728999999996</v>
      </c>
      <c r="KK437" s="22">
        <v>5713.6850000000004</v>
      </c>
      <c r="KL437" s="22">
        <v>19030.413</v>
      </c>
      <c r="KM437" s="22">
        <v>9288.3186999999998</v>
      </c>
      <c r="KN437" s="22">
        <v>2640.3139000000001</v>
      </c>
      <c r="KO437" s="22">
        <v>1104.5522000000001</v>
      </c>
      <c r="KP437" s="22">
        <v>7538.8347999999996</v>
      </c>
      <c r="KQ437" s="22">
        <v>9861.5061999999998</v>
      </c>
      <c r="KR437" s="22">
        <v>1136.5599</v>
      </c>
      <c r="KS437" s="22">
        <v>2334.4231</v>
      </c>
      <c r="KT437" s="22">
        <v>2570.6731</v>
      </c>
      <c r="KU437" s="22">
        <v>7966.7425999999996</v>
      </c>
      <c r="KV437" s="22">
        <v>4160.5862999999999</v>
      </c>
      <c r="KW437" s="22">
        <v>1515.5555999999999</v>
      </c>
      <c r="KX437" s="22">
        <v>736.84513000000004</v>
      </c>
      <c r="KY437" s="22">
        <v>3296.8424</v>
      </c>
      <c r="KZ437" s="22">
        <v>4220.5246999999999</v>
      </c>
      <c r="LA437" s="22">
        <v>1958.4014</v>
      </c>
      <c r="LB437" s="22">
        <v>4654.9385000000002</v>
      </c>
      <c r="LC437" s="22">
        <v>5482.7753000000002</v>
      </c>
      <c r="LD437" s="22">
        <v>18670.62</v>
      </c>
      <c r="LE437" s="22">
        <v>9027.6442999999999</v>
      </c>
      <c r="LF437" s="22">
        <v>2445.6478999999999</v>
      </c>
      <c r="LG437" s="22">
        <v>919.40688</v>
      </c>
      <c r="LH437" s="22">
        <v>7289.8031000000001</v>
      </c>
      <c r="LI437" s="22">
        <v>9592.5038000000004</v>
      </c>
      <c r="LJ437" s="22">
        <v>1649.5876000000001</v>
      </c>
      <c r="LK437" s="22">
        <v>3809.8912</v>
      </c>
      <c r="LL437" s="22">
        <v>4433.6606000000002</v>
      </c>
      <c r="LM437" s="22">
        <v>14860.304</v>
      </c>
      <c r="LN437" s="22">
        <v>7278.1566999999995</v>
      </c>
      <c r="LO437" s="22">
        <v>2088.6995999999999</v>
      </c>
      <c r="LP437" s="22">
        <v>835.75459999999998</v>
      </c>
      <c r="LQ437" s="22">
        <v>5858.3792999999996</v>
      </c>
      <c r="LR437" s="22">
        <v>7673.3819999999996</v>
      </c>
      <c r="LS437" s="22" t="s">
        <v>61</v>
      </c>
      <c r="LT437" s="22" t="s">
        <v>42</v>
      </c>
      <c r="LU437" s="22">
        <v>16634.526000000002</v>
      </c>
      <c r="LV437" s="22">
        <v>3749.8631</v>
      </c>
      <c r="LW437" s="22">
        <v>7966.3108000000002</v>
      </c>
      <c r="LX437" s="22">
        <v>9636.9930999999997</v>
      </c>
      <c r="LY437" s="22">
        <v>31673.407999999999</v>
      </c>
      <c r="LZ437" s="22">
        <v>15164.923000000001</v>
      </c>
      <c r="MA437" s="22">
        <v>4031.7040000000002</v>
      </c>
      <c r="MB437" s="22">
        <v>1918.2131999999999</v>
      </c>
      <c r="MC437" s="22">
        <v>12693.518</v>
      </c>
      <c r="MD437" s="22" t="s">
        <v>61</v>
      </c>
      <c r="ME437" s="22" t="s">
        <v>42</v>
      </c>
      <c r="MF437" s="22">
        <v>10729.704</v>
      </c>
      <c r="MG437" s="22">
        <v>20653.803</v>
      </c>
      <c r="MH437" s="22">
        <v>24331.352999999999</v>
      </c>
      <c r="MI437" s="22">
        <v>75084.525999999998</v>
      </c>
      <c r="MJ437" s="22">
        <v>37304.648999999998</v>
      </c>
      <c r="MK437" s="22">
        <v>11743.079</v>
      </c>
      <c r="ML437" s="22">
        <v>6609.2439000000004</v>
      </c>
      <c r="MM437" s="22">
        <v>31349.050999999999</v>
      </c>
      <c r="MN437" s="22">
        <v>40233.161</v>
      </c>
      <c r="MO437" s="22">
        <v>11645.614</v>
      </c>
      <c r="MP437" s="22">
        <v>21571.484</v>
      </c>
      <c r="MQ437" s="22">
        <v>25249.670999999998</v>
      </c>
      <c r="MR437" s="22">
        <v>76011.828999999998</v>
      </c>
      <c r="MS437" s="22">
        <v>38225.283000000003</v>
      </c>
      <c r="MT437" s="22">
        <v>12659.195</v>
      </c>
      <c r="MU437" s="22">
        <v>7524.4288999999999</v>
      </c>
      <c r="MV437" s="22">
        <v>32268.61</v>
      </c>
      <c r="MW437" s="22">
        <v>41154.449999999997</v>
      </c>
      <c r="MX437" s="22" t="s">
        <v>61</v>
      </c>
      <c r="MY437" s="22" t="s">
        <v>42</v>
      </c>
      <c r="MZ437" s="22">
        <v>27.075554</v>
      </c>
      <c r="NA437" s="22">
        <v>53.633589000000001</v>
      </c>
      <c r="NB437" s="22">
        <v>35.819878000000003</v>
      </c>
      <c r="NC437" s="22">
        <v>39.284801999999999</v>
      </c>
      <c r="ND437" s="22">
        <v>84.899977000000007</v>
      </c>
      <c r="NE437" s="22">
        <v>50.721516000000001</v>
      </c>
      <c r="NF437" s="22">
        <v>27.672751000000002</v>
      </c>
      <c r="NG437" s="22">
        <v>23.304846999999999</v>
      </c>
      <c r="NH437" s="22">
        <v>45.612631999999998</v>
      </c>
      <c r="NI437" s="22">
        <v>15.964918000000001</v>
      </c>
      <c r="NJ437" s="22">
        <v>42.480460999999998</v>
      </c>
      <c r="NK437" s="22">
        <v>24.695252</v>
      </c>
      <c r="NL437" s="22">
        <v>28.154631999999999</v>
      </c>
      <c r="NM437" s="22">
        <v>73.696822999999995</v>
      </c>
      <c r="NN437" s="22">
        <v>39.573047000000003</v>
      </c>
      <c r="NO437" s="22">
        <v>16.561159</v>
      </c>
      <c r="NP437" s="22">
        <v>12.200244</v>
      </c>
      <c r="NQ437" s="22">
        <v>34.472338000000001</v>
      </c>
      <c r="NR437" s="22">
        <v>42.966070999999999</v>
      </c>
      <c r="NS437" s="22">
        <v>31.831211</v>
      </c>
      <c r="NT437" s="22" t="s">
        <v>61</v>
      </c>
      <c r="NU437" s="22" t="s">
        <v>42</v>
      </c>
      <c r="NV437" s="22">
        <v>0.28253361999999999</v>
      </c>
      <c r="NW437" s="22">
        <v>0.21298307</v>
      </c>
      <c r="NX437" s="22">
        <v>0.16510433999999999</v>
      </c>
      <c r="NY437" s="22">
        <v>0.18011231999999999</v>
      </c>
      <c r="NZ437" s="22">
        <v>0.11654385</v>
      </c>
      <c r="OA437" s="22">
        <v>0.16510433999999999</v>
      </c>
      <c r="OB437" s="22">
        <v>0.18011231999999999</v>
      </c>
      <c r="OC437" s="22">
        <v>0.11654385</v>
      </c>
      <c r="OD437" s="22">
        <v>0.29712001999999998</v>
      </c>
      <c r="OE437" s="22">
        <v>0.29712001999999998</v>
      </c>
      <c r="OF437" s="22">
        <v>3.2184658000000002</v>
      </c>
      <c r="OG437" s="22">
        <v>5.8208989999999998</v>
      </c>
      <c r="OH437" s="22">
        <v>4.4498384</v>
      </c>
      <c r="OI437" s="22">
        <v>11.788574000000001</v>
      </c>
      <c r="OJ437" s="22" t="s">
        <v>61</v>
      </c>
      <c r="OK437" s="22" t="s">
        <v>42</v>
      </c>
      <c r="OL437" s="22">
        <v>225.20643000000001</v>
      </c>
      <c r="OM437" s="22">
        <v>455.97151000000002</v>
      </c>
      <c r="ON437" s="22">
        <v>166.66485</v>
      </c>
      <c r="OO437" s="22">
        <v>468.12518999999998</v>
      </c>
      <c r="OP437" s="22">
        <v>468.12518999999998</v>
      </c>
      <c r="OQ437" s="22">
        <v>468.12518999999998</v>
      </c>
      <c r="OR437" s="22">
        <v>166.66485</v>
      </c>
      <c r="OS437" s="22">
        <v>166.66485</v>
      </c>
      <c r="OT437" s="22">
        <v>225.20643000000001</v>
      </c>
      <c r="OU437" s="22">
        <v>220.58487</v>
      </c>
      <c r="OV437" s="22">
        <v>348.90807000000001</v>
      </c>
      <c r="OW437" s="22">
        <v>240.59537</v>
      </c>
      <c r="OX437" s="22">
        <v>348.90807000000001</v>
      </c>
      <c r="OY437" s="22">
        <v>426.36507999999998</v>
      </c>
      <c r="OZ437" s="22">
        <v>426.36507999999998</v>
      </c>
      <c r="PA437" s="22">
        <v>240.59537</v>
      </c>
      <c r="PB437" s="22">
        <v>240.59537</v>
      </c>
      <c r="PC437" s="22">
        <v>220.58487</v>
      </c>
    </row>
  </sheetData>
  <pageMargins left="0.78740157499999996" right="0.78740157499999996" top="0.984251969" bottom="0.984251969" header="0.4921259845" footer="0.4921259845"/>
  <pageSetup paperSize="9" scale="32" orientation="landscape"/>
  <headerFooter alignWithMargins="0">
    <oddHeader>&amp;F</oddHeader>
    <oddFooter>&amp;L&amp;B Vertraulich&amp;B&amp;C&amp;D&amp;RSeite &amp;P</oddFooter>
  </headerFooter>
  <customProperties>
    <customPr name="EpmWorksheetKeyString_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6:P135"/>
  <sheetViews>
    <sheetView topLeftCell="A55" workbookViewId="0">
      <selection activeCell="C55" sqref="C55"/>
    </sheetView>
  </sheetViews>
  <sheetFormatPr baseColWidth="10" defaultRowHeight="12.75"/>
  <cols>
    <col min="2" max="2" width="41.5703125" customWidth="1"/>
    <col min="5" max="5" width="16.85546875" customWidth="1"/>
  </cols>
  <sheetData>
    <row r="6" spans="2:6" ht="15">
      <c r="B6" s="10" t="s">
        <v>1176</v>
      </c>
      <c r="C6" s="11"/>
      <c r="D6" s="15" t="s">
        <v>206</v>
      </c>
      <c r="E6" s="15" t="s">
        <v>75</v>
      </c>
      <c r="F6" s="15" t="s">
        <v>76</v>
      </c>
    </row>
    <row r="7" spans="2:6" ht="15">
      <c r="B7" s="12" t="s">
        <v>197</v>
      </c>
      <c r="C7" s="13"/>
      <c r="D7" s="24">
        <f>Eingabemaske!D14</f>
        <v>0</v>
      </c>
      <c r="E7" s="25">
        <f>IF(Eingabemaske!D14&gt;0,Eingabemaske!E14*Eingabemaske!F14,0)</f>
        <v>0</v>
      </c>
      <c r="F7" s="25">
        <f>IF(Eingabemaske!D14&gt;0,Eingabemaske!E14*(1-Eingabemaske!F14),0)</f>
        <v>0</v>
      </c>
    </row>
    <row r="8" spans="2:6" ht="15">
      <c r="B8" s="14" t="s">
        <v>203</v>
      </c>
      <c r="C8" s="13"/>
      <c r="D8" s="24">
        <f>Eingabemaske!D15</f>
        <v>0</v>
      </c>
      <c r="E8" s="25">
        <f>IF(Eingabemaske!D15&gt;0,Eingabemaske!E15*Eingabemaske!F15,0)</f>
        <v>0</v>
      </c>
      <c r="F8" s="25">
        <f>IF(Eingabemaske!D15&gt;0,Eingabemaske!E15*(1-Eingabemaske!F15),0)</f>
        <v>0</v>
      </c>
    </row>
    <row r="9" spans="2:6" ht="15">
      <c r="B9" s="14" t="s">
        <v>198</v>
      </c>
      <c r="C9" s="13"/>
      <c r="D9" s="24">
        <f>Eingabemaske!D16</f>
        <v>0</v>
      </c>
      <c r="E9" s="25">
        <f>IF(Eingabemaske!D16&gt;0,Eingabemaske!E16*Eingabemaske!F16,0)</f>
        <v>0</v>
      </c>
      <c r="F9" s="25">
        <f>IF(Eingabemaske!D16&gt;0,Eingabemaske!E16*(1-Eingabemaske!F16),0)</f>
        <v>0</v>
      </c>
    </row>
    <row r="10" spans="2:6" ht="15">
      <c r="B10" s="14" t="s">
        <v>204</v>
      </c>
      <c r="C10" s="13"/>
      <c r="D10" s="24">
        <f>Eingabemaske!D17</f>
        <v>0</v>
      </c>
      <c r="E10" s="25">
        <f>IF(Eingabemaske!D17&gt;0,Eingabemaske!E17*Eingabemaske!F17,0)</f>
        <v>0</v>
      </c>
      <c r="F10" s="25">
        <f>IF(Eingabemaske!D17&gt;0,Eingabemaske!E17*(1-Eingabemaske!F17),0)</f>
        <v>0</v>
      </c>
    </row>
    <row r="11" spans="2:6" ht="15">
      <c r="B11" s="14" t="s">
        <v>202</v>
      </c>
      <c r="C11" s="13"/>
      <c r="D11" s="24">
        <f>Eingabemaske!D18</f>
        <v>0</v>
      </c>
      <c r="E11" s="25">
        <f>IF(Eingabemaske!D18&gt;0,Eingabemaske!E18*Eingabemaske!F18,0)</f>
        <v>0</v>
      </c>
      <c r="F11" s="25">
        <f>IF(Eingabemaske!D18&gt;0,Eingabemaske!E18*(1-Eingabemaske!F18),0)</f>
        <v>0</v>
      </c>
    </row>
    <row r="12" spans="2:6" ht="15">
      <c r="B12" s="14" t="s">
        <v>199</v>
      </c>
      <c r="C12" s="13"/>
      <c r="D12" s="24">
        <f>Eingabemaske!D19</f>
        <v>0</v>
      </c>
      <c r="E12" s="25">
        <f>IF(Eingabemaske!D19&gt;0,Eingabemaske!E19*Eingabemaske!F19,0)</f>
        <v>0</v>
      </c>
      <c r="F12" s="25">
        <f>IF(Eingabemaske!D19&gt;0,Eingabemaske!E19*(1-Eingabemaske!F19),0)</f>
        <v>0</v>
      </c>
    </row>
    <row r="13" spans="2:6" ht="15">
      <c r="B13" s="14" t="s">
        <v>201</v>
      </c>
      <c r="C13" s="13"/>
      <c r="D13" s="24">
        <f>Eingabemaske!D20</f>
        <v>0</v>
      </c>
      <c r="E13" s="25">
        <f>IF(Eingabemaske!D20&gt;0,Eingabemaske!E20*Eingabemaske!F20,0)</f>
        <v>0</v>
      </c>
      <c r="F13" s="25">
        <f>IF(Eingabemaske!D20&gt;0,Eingabemaske!E20*(1-Eingabemaske!F20),0)</f>
        <v>0</v>
      </c>
    </row>
    <row r="14" spans="2:6" ht="15">
      <c r="B14" s="14" t="s">
        <v>196</v>
      </c>
      <c r="C14" s="13"/>
      <c r="D14" s="24">
        <f>Eingabemaske!D21</f>
        <v>1</v>
      </c>
      <c r="E14" s="25">
        <f>IF(Eingabemaske!D21&gt;0,Eingabemaske!E21*Eingabemaske!F21,0)</f>
        <v>40</v>
      </c>
      <c r="F14" s="25">
        <f>IF(Eingabemaske!D21&gt;0,Eingabemaske!E21*(1-Eingabemaske!F21),0)</f>
        <v>0</v>
      </c>
    </row>
    <row r="15" spans="2:6" ht="15">
      <c r="B15" s="14" t="s">
        <v>200</v>
      </c>
      <c r="C15" s="13"/>
      <c r="D15" s="24">
        <f>Eingabemaske!D22</f>
        <v>0</v>
      </c>
      <c r="E15" s="25">
        <f>IF(Eingabemaske!D22&gt;0,Eingabemaske!E22*Eingabemaske!F22,0)</f>
        <v>0</v>
      </c>
      <c r="F15" s="25">
        <f>IF(Eingabemaske!D22&gt;0,Eingabemaske!E22*(1-Eingabemaske!F22),0)</f>
        <v>0</v>
      </c>
    </row>
    <row r="18" spans="2:11" ht="15">
      <c r="B18" s="10" t="s">
        <v>1176</v>
      </c>
      <c r="C18" s="11"/>
      <c r="D18" s="15" t="s">
        <v>206</v>
      </c>
      <c r="E18" s="15" t="s">
        <v>75</v>
      </c>
      <c r="F18" s="15" t="s">
        <v>76</v>
      </c>
    </row>
    <row r="19" spans="2:11" ht="15">
      <c r="B19" s="12" t="s">
        <v>197</v>
      </c>
      <c r="C19" s="13"/>
      <c r="D19" s="24">
        <f>Eingabemaske!D14</f>
        <v>0</v>
      </c>
      <c r="E19" s="25">
        <f>IF(Eingabemaske!$E14&gt;0,E7,IF(Eingabemaske!$D14&gt;0,INDEX(Transport!$A$32:$K$41,MATCH(Eingabemaske!$Y$8,Transport!$A$32:$A$41,0),3),0))</f>
        <v>0</v>
      </c>
      <c r="F19" s="25">
        <f>IF(Eingabemaske!E14&gt;0,F7,IF(Eingabemaske!D14&gt;0,INDEX(Transport!$A$45:$K$54,MATCH(Eingabemaske!$Y$8,Transport!$A$45:$A$54,0),3),0))</f>
        <v>0</v>
      </c>
    </row>
    <row r="20" spans="2:11" ht="15">
      <c r="B20" s="14" t="s">
        <v>203</v>
      </c>
      <c r="C20" s="13"/>
      <c r="D20" s="24">
        <f>Eingabemaske!D15</f>
        <v>0</v>
      </c>
      <c r="E20" s="25">
        <f>IF(Eingabemaske!$E15&gt;0,E8,IF(Eingabemaske!$D15&gt;0,INDEX(Transport!$A$32:$K$41,MATCH(Eingabemaske!$Y$8,Transport!$A$32:$A$41,0),4),0))</f>
        <v>0</v>
      </c>
      <c r="F20" s="25">
        <f>IF(Eingabemaske!E15&gt;0,F8,IF(Eingabemaske!D15&gt;0,INDEX(Transport!$A$45:$K$54,MATCH(Eingabemaske!$Y$8,Transport!$A$45:$A$54,0),4),0))</f>
        <v>0</v>
      </c>
    </row>
    <row r="21" spans="2:11" ht="15">
      <c r="B21" s="14" t="s">
        <v>198</v>
      </c>
      <c r="C21" s="13"/>
      <c r="D21" s="24">
        <f>Eingabemaske!D16</f>
        <v>0</v>
      </c>
      <c r="E21" s="25">
        <f>IF(Eingabemaske!$E16&gt;0,E9,IF(Eingabemaske!$D16&gt;0,INDEX(Transport!$A$32:$K$41,MATCH(Eingabemaske!$Y$8,Transport!$A$32:$A$41,0),5),0))</f>
        <v>0</v>
      </c>
      <c r="F21" s="25">
        <f>IF(Eingabemaske!E16&gt;0,F9,IF(Eingabemaske!D16&gt;0,INDEX(Transport!$A$45:$K$54,MATCH(Eingabemaske!$Y$8,Transport!$A$45:$A$54,0),5),0))</f>
        <v>0</v>
      </c>
    </row>
    <row r="22" spans="2:11" ht="15">
      <c r="B22" s="14" t="s">
        <v>204</v>
      </c>
      <c r="C22" s="13"/>
      <c r="D22" s="24">
        <f>Eingabemaske!D17</f>
        <v>0</v>
      </c>
      <c r="E22" s="25">
        <f>IF(Eingabemaske!$E17&gt;0,E10,IF(Eingabemaske!$D17&gt;0,INDEX(Transport!$A$32:$K$41,MATCH(Eingabemaske!$Y$8,Transport!$A$32:$A$41,0),6),0))</f>
        <v>0</v>
      </c>
      <c r="F22" s="25">
        <f>IF(Eingabemaske!E17&gt;0,F10,IF(Eingabemaske!D17&gt;0,INDEX(Transport!$A$45:$K$54,MATCH(Eingabemaske!$Y$8,Transport!$A$45:$A$54,0),6),0))</f>
        <v>0</v>
      </c>
    </row>
    <row r="23" spans="2:11" ht="15">
      <c r="B23" s="14" t="s">
        <v>202</v>
      </c>
      <c r="C23" s="13"/>
      <c r="D23" s="24">
        <f>Eingabemaske!D18</f>
        <v>0</v>
      </c>
      <c r="E23" s="25">
        <f>IF(Eingabemaske!$E18&gt;0,E11,IF(Eingabemaske!$D18&gt;0,INDEX(Transport!$A$32:$K$41,MATCH(Eingabemaske!$Y$8,Transport!$A$32:$A$41,0),7),0))</f>
        <v>0</v>
      </c>
      <c r="F23" s="25">
        <f>IF(Eingabemaske!E18&gt;0,F11,IF(Eingabemaske!D18&gt;0,INDEX(Transport!$A$45:$K$54,MATCH(Eingabemaske!$Y$8,Transport!$A$45:$A$54,0),7),0))</f>
        <v>0</v>
      </c>
    </row>
    <row r="24" spans="2:11" ht="15">
      <c r="B24" s="14" t="s">
        <v>199</v>
      </c>
      <c r="C24" s="13"/>
      <c r="D24" s="24">
        <f>Eingabemaske!D19</f>
        <v>0</v>
      </c>
      <c r="E24" s="25">
        <f>IF(Eingabemaske!$E19&gt;0,E12,IF(Eingabemaske!$D19&gt;0,INDEX(Transport!$A$32:$K$41,MATCH(Eingabemaske!$Y$8,Transport!$A$32:$A$41,0),8),0))</f>
        <v>0</v>
      </c>
      <c r="F24" s="25">
        <f>IF(Eingabemaske!E19&gt;0,F12,IF(Eingabemaske!D19&gt;0,INDEX(Transport!$A$45:$K$54,MATCH(Eingabemaske!$Y$8,Transport!$A$45:$A$54,0),8),0))</f>
        <v>0</v>
      </c>
    </row>
    <row r="25" spans="2:11" ht="15">
      <c r="B25" s="14" t="s">
        <v>201</v>
      </c>
      <c r="C25" s="13"/>
      <c r="D25" s="24">
        <f>Eingabemaske!D20</f>
        <v>0</v>
      </c>
      <c r="E25" s="25">
        <f>IF(Eingabemaske!$E20&gt;0,E13,IF(Eingabemaske!$D20&gt;0,INDEX(Transport!$A$32:$K$41,MATCH(Eingabemaske!$Y$8,Transport!$A$32:$A$41,0),9),0))</f>
        <v>0</v>
      </c>
      <c r="F25" s="25">
        <f>IF(Eingabemaske!E20&gt;0,F13,IF(Eingabemaske!D20&gt;0,INDEX(Transport!$A$45:$K$54,MATCH(Eingabemaske!$Y$8,Transport!$A$45:$A$54,0),9),0))</f>
        <v>0</v>
      </c>
    </row>
    <row r="26" spans="2:11" ht="15">
      <c r="B26" s="14" t="s">
        <v>196</v>
      </c>
      <c r="C26" s="13"/>
      <c r="D26" s="24">
        <f>Eingabemaske!D21</f>
        <v>1</v>
      </c>
      <c r="E26" s="25">
        <f>IF(Eingabemaske!$E21&gt;0,E14,IF(Eingabemaske!$D21&gt;0,INDEX(Transport!$A$32:$K$41,MATCH(Eingabemaske!$Y$8,Transport!$A$32:$A$41,0),10),0))</f>
        <v>40</v>
      </c>
      <c r="F26" s="25">
        <f>IF(Eingabemaske!E21&gt;0,F14,IF(Eingabemaske!D21&gt;0,INDEX(Transport!$A$45:$K$54,MATCH(Eingabemaske!$Y$8,Transport!$A$45:$A$54,0),10),0))</f>
        <v>0</v>
      </c>
    </row>
    <row r="27" spans="2:11" ht="15">
      <c r="B27" s="14" t="s">
        <v>200</v>
      </c>
      <c r="C27" s="13"/>
      <c r="D27" s="24">
        <f>Eingabemaske!D22</f>
        <v>0</v>
      </c>
      <c r="E27" s="25">
        <f>IF(Eingabemaske!$E22&gt;0,E15,IF(Eingabemaske!$D22&gt;0,INDEX(Transport!$A$32:$K$41,MATCH(Eingabemaske!$Y$8,Transport!$A$32:$A$41,0),11),0))</f>
        <v>0</v>
      </c>
      <c r="F27" s="25">
        <f>IF(Eingabemaske!E22&gt;0,F15,IF(Eingabemaske!D22&gt;0,INDEX(Transport!$A$45:$K$54,MATCH(Eingabemaske!$Y$8,Transport!$A$45:$A$54,0),11),0))</f>
        <v>0</v>
      </c>
    </row>
    <row r="28" spans="2:11" ht="15">
      <c r="B28" s="119" t="s">
        <v>1170</v>
      </c>
      <c r="C28" s="120"/>
      <c r="D28" s="118">
        <f>SUM(D19:D27)-D29</f>
        <v>0</v>
      </c>
      <c r="E28" s="117">
        <f>SUM(E19:E27)-E29</f>
        <v>0</v>
      </c>
      <c r="F28" s="118">
        <f>SUM(F19:F27)-F29</f>
        <v>0</v>
      </c>
    </row>
    <row r="29" spans="2:11" ht="15">
      <c r="B29" s="115" t="s">
        <v>1171</v>
      </c>
      <c r="C29" s="116"/>
      <c r="D29" s="117">
        <f>D26</f>
        <v>1</v>
      </c>
      <c r="E29" s="117">
        <f t="array" ref="E29">E26</f>
        <v>40</v>
      </c>
      <c r="F29" s="118">
        <f>F26</f>
        <v>0</v>
      </c>
    </row>
    <row r="31" spans="2:11">
      <c r="B31" s="114" t="s">
        <v>1168</v>
      </c>
      <c r="C31" s="29"/>
    </row>
    <row r="32" spans="2:11">
      <c r="B32" s="29" t="s">
        <v>1327</v>
      </c>
      <c r="C32" t="s">
        <v>197</v>
      </c>
      <c r="D32" t="s">
        <v>203</v>
      </c>
      <c r="E32" t="s">
        <v>198</v>
      </c>
      <c r="F32" t="s">
        <v>204</v>
      </c>
      <c r="G32" t="s">
        <v>202</v>
      </c>
      <c r="H32" t="s">
        <v>199</v>
      </c>
      <c r="I32" t="s">
        <v>201</v>
      </c>
      <c r="J32" t="s">
        <v>196</v>
      </c>
      <c r="K32" t="s">
        <v>200</v>
      </c>
    </row>
    <row r="33" spans="1:13">
      <c r="A33">
        <v>1</v>
      </c>
      <c r="B33" t="s">
        <v>197</v>
      </c>
      <c r="C33" s="155">
        <v>40</v>
      </c>
      <c r="D33" s="155">
        <f t="shared" ref="D33:K33" si="0">$L$77*D99</f>
        <v>1468.3301511578522</v>
      </c>
      <c r="E33" s="155">
        <f t="shared" si="0"/>
        <v>917.70634447365762</v>
      </c>
      <c r="F33" s="155">
        <f t="shared" si="0"/>
        <v>825.93571002629187</v>
      </c>
      <c r="G33" s="155">
        <f t="shared" si="0"/>
        <v>1101.2476133683892</v>
      </c>
      <c r="H33" s="155">
        <f t="shared" si="0"/>
        <v>428.26296075437358</v>
      </c>
      <c r="I33" s="155">
        <f t="shared" si="0"/>
        <v>1009.4769789210234</v>
      </c>
      <c r="J33" s="155">
        <f t="shared" si="0"/>
        <v>397.67274927191829</v>
      </c>
      <c r="K33" s="155">
        <f t="shared" si="0"/>
        <v>611.80422964910508</v>
      </c>
      <c r="L33" s="155"/>
      <c r="M33" s="155"/>
    </row>
    <row r="34" spans="1:13">
      <c r="A34">
        <v>2</v>
      </c>
      <c r="B34" t="s">
        <v>203</v>
      </c>
      <c r="C34" s="155">
        <f t="shared" ref="C34:C41" si="1">$L$77*C100</f>
        <v>1468.3301511578522</v>
      </c>
      <c r="D34" s="155">
        <v>40</v>
      </c>
      <c r="E34" s="155">
        <f>$L$77*E100</f>
        <v>2141.3148037718679</v>
      </c>
      <c r="F34" s="155">
        <f t="shared" ref="F34" si="2">$L$77*F100</f>
        <v>2080.1343808069573</v>
      </c>
      <c r="G34" s="155">
        <f t="shared" ref="G34" si="3">$L$77*G100</f>
        <v>672.98465261401554</v>
      </c>
      <c r="H34" s="155">
        <f t="shared" ref="H34" si="4">$L$77*H100</f>
        <v>1529.5105741227626</v>
      </c>
      <c r="I34" s="155">
        <f t="shared" ref="I34" si="5">$L$77*I100</f>
        <v>428.26296075437358</v>
      </c>
      <c r="J34" s="155">
        <f t="shared" ref="J34" si="6">$L$77*J100</f>
        <v>1835.4126889473152</v>
      </c>
      <c r="K34" s="155">
        <f t="shared" ref="K34" si="7">$L$77*K100</f>
        <v>1529.5105741227626</v>
      </c>
      <c r="L34" s="155"/>
      <c r="M34" s="155"/>
    </row>
    <row r="35" spans="1:13">
      <c r="A35">
        <v>3</v>
      </c>
      <c r="B35" t="s">
        <v>198</v>
      </c>
      <c r="C35" s="155">
        <f t="shared" si="1"/>
        <v>917.70634447365762</v>
      </c>
      <c r="D35" s="155">
        <f t="shared" ref="D35:D41" si="8">$L$77*D101</f>
        <v>2141.3148037718679</v>
      </c>
      <c r="E35" s="155">
        <v>40</v>
      </c>
      <c r="F35" s="155">
        <f t="shared" ref="F35" si="9">$L$77*F101</f>
        <v>764.7552870613813</v>
      </c>
      <c r="G35" s="155">
        <f t="shared" ref="G35" si="10">$L$77*G101</f>
        <v>1590.6909970876732</v>
      </c>
      <c r="H35" s="155">
        <f t="shared" ref="H35" si="11">$L$77*H101</f>
        <v>703.57486409647083</v>
      </c>
      <c r="I35" s="155">
        <f t="shared" ref="I35" si="12">$L$77*I101</f>
        <v>1560.1007856052179</v>
      </c>
      <c r="J35" s="155">
        <f t="shared" ref="J35" si="13">$L$77*J101</f>
        <v>367.08253778946306</v>
      </c>
      <c r="K35" s="155">
        <f t="shared" ref="K35" si="14">$L$77*K101</f>
        <v>1009.4769789210234</v>
      </c>
      <c r="L35" s="155"/>
      <c r="M35" s="155"/>
    </row>
    <row r="36" spans="1:13">
      <c r="A36">
        <v>4</v>
      </c>
      <c r="B36" t="s">
        <v>204</v>
      </c>
      <c r="C36" s="155">
        <f t="shared" si="1"/>
        <v>825.93571002629187</v>
      </c>
      <c r="D36" s="155">
        <f t="shared" si="8"/>
        <v>2080.1343808069573</v>
      </c>
      <c r="E36" s="155">
        <f t="shared" ref="E36:E41" si="15">$L$77*E102</f>
        <v>764.7552870613813</v>
      </c>
      <c r="F36" s="155">
        <v>40</v>
      </c>
      <c r="G36" s="155">
        <f t="shared" ref="G36" si="16">$L$77*G102</f>
        <v>1835.4126889473152</v>
      </c>
      <c r="H36" s="155">
        <f t="shared" ref="H36" si="17">$L$77*H102</f>
        <v>581.21401816664979</v>
      </c>
      <c r="I36" s="155">
        <f t="shared" ref="I36" si="18">$L$77*I102</f>
        <v>1774.2322659824047</v>
      </c>
      <c r="J36" s="155">
        <f t="shared" ref="J36" si="19">$L$77*J102</f>
        <v>489.44338371928404</v>
      </c>
      <c r="K36" s="155">
        <f t="shared" ref="K36" si="20">$L$77*K102</f>
        <v>734.16507557892612</v>
      </c>
      <c r="L36" s="155"/>
      <c r="M36" s="155"/>
    </row>
    <row r="37" spans="1:13">
      <c r="A37">
        <v>5</v>
      </c>
      <c r="B37" t="s">
        <v>202</v>
      </c>
      <c r="C37" s="155">
        <f t="shared" si="1"/>
        <v>1101.2476133683892</v>
      </c>
      <c r="D37" s="155">
        <f t="shared" si="8"/>
        <v>672.98465261401554</v>
      </c>
      <c r="E37" s="155">
        <f t="shared" si="15"/>
        <v>1590.6909970876732</v>
      </c>
      <c r="F37" s="155">
        <f>$L$77*F103</f>
        <v>1835.4126889473152</v>
      </c>
      <c r="G37" s="155">
        <v>40</v>
      </c>
      <c r="H37" s="155">
        <f t="shared" ref="H37" si="21">$L$77*H103</f>
        <v>1468.3301511578522</v>
      </c>
      <c r="I37" s="155">
        <f t="shared" ref="I37" si="22">$L$77*I103</f>
        <v>275.31190334209731</v>
      </c>
      <c r="J37" s="155">
        <f t="shared" ref="J37" si="23">$L$77*J103</f>
        <v>1437.739939675397</v>
      </c>
      <c r="K37" s="155">
        <f t="shared" ref="K37" si="24">$L$77*K103</f>
        <v>1560.1007856052179</v>
      </c>
      <c r="L37" s="155"/>
      <c r="M37" s="155"/>
    </row>
    <row r="38" spans="1:13">
      <c r="A38">
        <v>6</v>
      </c>
      <c r="B38" t="s">
        <v>199</v>
      </c>
      <c r="C38" s="155">
        <f t="shared" si="1"/>
        <v>428.26296075437358</v>
      </c>
      <c r="D38" s="155">
        <f t="shared" si="8"/>
        <v>1529.5105741227626</v>
      </c>
      <c r="E38" s="155">
        <f t="shared" si="15"/>
        <v>703.57486409647083</v>
      </c>
      <c r="F38" s="155">
        <f>$L$77*F104</f>
        <v>581.21401816664979</v>
      </c>
      <c r="G38" s="155">
        <f>$L$77*G104</f>
        <v>1468.3301511578522</v>
      </c>
      <c r="H38" s="155">
        <v>40</v>
      </c>
      <c r="I38" s="155">
        <f t="shared" ref="I38" si="25">$L$77*I104</f>
        <v>1345.9693052280311</v>
      </c>
      <c r="J38" s="155">
        <f t="shared" ref="J38" si="26">$L$77*J104</f>
        <v>367.08253778946306</v>
      </c>
      <c r="K38" s="155">
        <f t="shared" ref="K38" si="27">$L$77*K104</f>
        <v>336.49232630700777</v>
      </c>
      <c r="L38" s="155"/>
      <c r="M38" s="155"/>
    </row>
    <row r="39" spans="1:13">
      <c r="A39">
        <v>7</v>
      </c>
      <c r="B39" t="s">
        <v>201</v>
      </c>
      <c r="C39" s="155">
        <f t="shared" si="1"/>
        <v>1009.4769789210234</v>
      </c>
      <c r="D39" s="155">
        <f t="shared" si="8"/>
        <v>428.26296075437358</v>
      </c>
      <c r="E39" s="155">
        <f t="shared" si="15"/>
        <v>1560.1007856052179</v>
      </c>
      <c r="F39" s="155">
        <f>$L$77*F105</f>
        <v>1774.2322659824047</v>
      </c>
      <c r="G39" s="155">
        <f>$L$77*G105</f>
        <v>275.31190334209731</v>
      </c>
      <c r="H39" s="155">
        <f>$L$77*H105</f>
        <v>1345.9693052280311</v>
      </c>
      <c r="I39" s="155">
        <v>40</v>
      </c>
      <c r="J39" s="155">
        <f t="shared" ref="J39" si="28">$L$77*J105</f>
        <v>1407.1497281929417</v>
      </c>
      <c r="K39" s="155">
        <f t="shared" ref="K39" si="29">$L$77*K105</f>
        <v>1437.739939675397</v>
      </c>
      <c r="L39" s="155"/>
      <c r="M39" s="155"/>
    </row>
    <row r="40" spans="1:13">
      <c r="A40">
        <v>8</v>
      </c>
      <c r="B40" t="s">
        <v>196</v>
      </c>
      <c r="C40" s="155">
        <f t="shared" si="1"/>
        <v>397.67274927191829</v>
      </c>
      <c r="D40" s="155">
        <f t="shared" si="8"/>
        <v>1835.4126889473152</v>
      </c>
      <c r="E40" s="155">
        <f t="shared" si="15"/>
        <v>367.08253778946306</v>
      </c>
      <c r="F40" s="155">
        <f>$L$77*F106</f>
        <v>489.44338371928404</v>
      </c>
      <c r="G40" s="155">
        <f>$L$77*G106</f>
        <v>1437.739939675397</v>
      </c>
      <c r="H40" s="155">
        <f>$L$77*H106</f>
        <v>367.08253778946306</v>
      </c>
      <c r="I40" s="155">
        <f>$L$77*I106</f>
        <v>1407.1497281929417</v>
      </c>
      <c r="J40" s="155">
        <v>40</v>
      </c>
      <c r="K40" s="155">
        <f t="shared" ref="K40" si="30">$L$77*K106</f>
        <v>703.57486409647083</v>
      </c>
      <c r="L40" s="155"/>
      <c r="M40" s="155"/>
    </row>
    <row r="41" spans="1:13">
      <c r="A41">
        <v>9</v>
      </c>
      <c r="B41" t="s">
        <v>200</v>
      </c>
      <c r="C41" s="155">
        <f t="shared" si="1"/>
        <v>611.80422964910508</v>
      </c>
      <c r="D41" s="155">
        <f t="shared" si="8"/>
        <v>1529.5105741227626</v>
      </c>
      <c r="E41" s="155">
        <f t="shared" si="15"/>
        <v>1009.4769789210234</v>
      </c>
      <c r="F41" s="155">
        <f>$L$77*F107</f>
        <v>734.16507557892612</v>
      </c>
      <c r="G41" s="155">
        <f>$L$77*G107</f>
        <v>1560.1007856052179</v>
      </c>
      <c r="H41" s="155">
        <f>$L$77*H107</f>
        <v>336.49232630700777</v>
      </c>
      <c r="I41" s="155">
        <f>$L$77*I107</f>
        <v>1437.739939675397</v>
      </c>
      <c r="J41" s="155">
        <f>$L$77*J107</f>
        <v>703.57486409647083</v>
      </c>
      <c r="K41" s="155">
        <v>40</v>
      </c>
      <c r="L41" s="155"/>
      <c r="M41" s="155"/>
    </row>
    <row r="42" spans="1:13">
      <c r="C42" s="155"/>
      <c r="D42" s="155"/>
      <c r="E42" s="155"/>
      <c r="F42" s="155"/>
      <c r="G42" s="155"/>
      <c r="H42" s="155"/>
      <c r="I42" s="155"/>
      <c r="J42" s="155"/>
      <c r="K42" s="155"/>
      <c r="L42" s="155"/>
      <c r="M42" s="155"/>
    </row>
    <row r="43" spans="1:13">
      <c r="C43" s="155"/>
      <c r="D43" s="155"/>
      <c r="E43" s="155"/>
      <c r="F43" s="155"/>
      <c r="G43" s="155"/>
      <c r="H43" s="155"/>
      <c r="I43" s="155"/>
      <c r="J43" s="155"/>
      <c r="K43" s="155"/>
      <c r="L43" s="155"/>
      <c r="M43" s="155"/>
    </row>
    <row r="44" spans="1:13">
      <c r="B44" s="114" t="s">
        <v>1169</v>
      </c>
      <c r="C44" s="155"/>
      <c r="D44" s="155"/>
      <c r="E44" s="155"/>
      <c r="F44" s="155"/>
      <c r="G44" s="155"/>
      <c r="H44" s="155"/>
      <c r="I44" s="155"/>
      <c r="J44" s="155"/>
      <c r="K44" s="155"/>
      <c r="L44" s="155"/>
      <c r="M44" s="155"/>
    </row>
    <row r="45" spans="1:13">
      <c r="B45" s="29" t="s">
        <v>1327</v>
      </c>
      <c r="C45" s="155" t="s">
        <v>197</v>
      </c>
      <c r="D45" s="155" t="s">
        <v>203</v>
      </c>
      <c r="E45" s="155" t="s">
        <v>198</v>
      </c>
      <c r="F45" s="155" t="s">
        <v>204</v>
      </c>
      <c r="G45" s="155" t="s">
        <v>202</v>
      </c>
      <c r="H45" s="155" t="s">
        <v>199</v>
      </c>
      <c r="I45" s="155" t="s">
        <v>201</v>
      </c>
      <c r="J45" s="155" t="s">
        <v>196</v>
      </c>
      <c r="K45" s="155" t="s">
        <v>200</v>
      </c>
      <c r="L45" s="155"/>
      <c r="M45" s="155"/>
    </row>
    <row r="46" spans="1:13">
      <c r="A46">
        <v>1</v>
      </c>
      <c r="B46" t="s">
        <v>197</v>
      </c>
      <c r="C46" s="155">
        <f t="shared" ref="C46:K46" si="31">C99-C33</f>
        <v>0</v>
      </c>
      <c r="D46" s="155">
        <f t="shared" si="31"/>
        <v>931.66984884214776</v>
      </c>
      <c r="E46" s="155">
        <f t="shared" si="31"/>
        <v>582.29365552634238</v>
      </c>
      <c r="F46" s="155">
        <f t="shared" si="31"/>
        <v>524.06428997370813</v>
      </c>
      <c r="G46" s="155">
        <f t="shared" si="31"/>
        <v>698.75238663161076</v>
      </c>
      <c r="H46" s="155">
        <f t="shared" si="31"/>
        <v>271.73703924562642</v>
      </c>
      <c r="I46" s="155">
        <f t="shared" si="31"/>
        <v>640.52302107897663</v>
      </c>
      <c r="J46" s="155">
        <f t="shared" si="31"/>
        <v>252.32725072808171</v>
      </c>
      <c r="K46" s="155">
        <f t="shared" si="31"/>
        <v>388.19577035089492</v>
      </c>
      <c r="L46" s="155"/>
      <c r="M46" s="155"/>
    </row>
    <row r="47" spans="1:13">
      <c r="A47">
        <v>2</v>
      </c>
      <c r="B47" t="s">
        <v>203</v>
      </c>
      <c r="C47" s="155">
        <f t="shared" ref="C47:K47" si="32">C100-C34</f>
        <v>931.66984884214776</v>
      </c>
      <c r="D47" s="155">
        <f t="shared" si="32"/>
        <v>0</v>
      </c>
      <c r="E47" s="155">
        <f t="shared" si="32"/>
        <v>1358.6851962281321</v>
      </c>
      <c r="F47" s="155">
        <f t="shared" si="32"/>
        <v>1319.8656191930427</v>
      </c>
      <c r="G47" s="155">
        <f t="shared" si="32"/>
        <v>427.01534738598446</v>
      </c>
      <c r="H47" s="155">
        <f t="shared" si="32"/>
        <v>970.48942587723741</v>
      </c>
      <c r="I47" s="155">
        <f t="shared" si="32"/>
        <v>271.73703924562642</v>
      </c>
      <c r="J47" s="155">
        <f t="shared" si="32"/>
        <v>1164.5873110526848</v>
      </c>
      <c r="K47" s="155">
        <f t="shared" si="32"/>
        <v>970.48942587723741</v>
      </c>
      <c r="L47" s="155"/>
      <c r="M47" s="155"/>
    </row>
    <row r="48" spans="1:13">
      <c r="A48">
        <v>3</v>
      </c>
      <c r="B48" t="s">
        <v>198</v>
      </c>
      <c r="C48" s="155">
        <f t="shared" ref="C48:K48" si="33">C101-C35</f>
        <v>582.29365552634238</v>
      </c>
      <c r="D48" s="155">
        <f t="shared" si="33"/>
        <v>1358.6851962281321</v>
      </c>
      <c r="E48" s="155">
        <f t="shared" si="33"/>
        <v>0</v>
      </c>
      <c r="F48" s="155">
        <f t="shared" si="33"/>
        <v>485.2447129386187</v>
      </c>
      <c r="G48" s="155">
        <f t="shared" si="33"/>
        <v>1009.3090029123268</v>
      </c>
      <c r="H48" s="155">
        <f t="shared" si="33"/>
        <v>446.42513590352917</v>
      </c>
      <c r="I48" s="155">
        <f t="shared" si="33"/>
        <v>989.89921439478212</v>
      </c>
      <c r="J48" s="155">
        <f t="shared" si="33"/>
        <v>232.91746221053694</v>
      </c>
      <c r="K48" s="155">
        <f t="shared" si="33"/>
        <v>640.52302107897663</v>
      </c>
      <c r="L48" s="155"/>
      <c r="M48" s="155"/>
    </row>
    <row r="49" spans="1:13">
      <c r="A49">
        <v>4</v>
      </c>
      <c r="B49" t="s">
        <v>204</v>
      </c>
      <c r="C49" s="155">
        <f t="shared" ref="C49:K49" si="34">C102-C36</f>
        <v>524.06428997370813</v>
      </c>
      <c r="D49" s="155">
        <f t="shared" si="34"/>
        <v>1319.8656191930427</v>
      </c>
      <c r="E49" s="155">
        <f t="shared" si="34"/>
        <v>485.2447129386187</v>
      </c>
      <c r="F49" s="155">
        <f t="shared" si="34"/>
        <v>0</v>
      </c>
      <c r="G49" s="155">
        <f t="shared" si="34"/>
        <v>1164.5873110526848</v>
      </c>
      <c r="H49" s="155">
        <f t="shared" si="34"/>
        <v>368.78598183335021</v>
      </c>
      <c r="I49" s="155">
        <f t="shared" si="34"/>
        <v>1125.7677340175953</v>
      </c>
      <c r="J49" s="155">
        <f t="shared" si="34"/>
        <v>310.55661628071596</v>
      </c>
      <c r="K49" s="155">
        <f t="shared" si="34"/>
        <v>465.83492442107388</v>
      </c>
      <c r="L49" s="155"/>
      <c r="M49" s="155"/>
    </row>
    <row r="50" spans="1:13">
      <c r="A50">
        <v>5</v>
      </c>
      <c r="B50" t="s">
        <v>202</v>
      </c>
      <c r="C50" s="155">
        <f t="shared" ref="C50:K50" si="35">C103-C37</f>
        <v>698.75238663161076</v>
      </c>
      <c r="D50" s="155">
        <f t="shared" si="35"/>
        <v>427.01534738598446</v>
      </c>
      <c r="E50" s="155">
        <f t="shared" si="35"/>
        <v>1009.3090029123268</v>
      </c>
      <c r="F50" s="155">
        <f t="shared" si="35"/>
        <v>1164.5873110526848</v>
      </c>
      <c r="G50" s="155">
        <f t="shared" si="35"/>
        <v>0</v>
      </c>
      <c r="H50" s="155">
        <f t="shared" si="35"/>
        <v>931.66984884214776</v>
      </c>
      <c r="I50" s="155">
        <f t="shared" si="35"/>
        <v>174.68809665790269</v>
      </c>
      <c r="J50" s="155">
        <f t="shared" si="35"/>
        <v>912.26006032460305</v>
      </c>
      <c r="K50" s="155">
        <f t="shared" si="35"/>
        <v>989.89921439478212</v>
      </c>
      <c r="L50" s="155"/>
      <c r="M50" s="155"/>
    </row>
    <row r="51" spans="1:13">
      <c r="A51">
        <v>6</v>
      </c>
      <c r="B51" t="s">
        <v>199</v>
      </c>
      <c r="C51" s="155">
        <f t="shared" ref="C51:K51" si="36">C104-C38</f>
        <v>271.73703924562642</v>
      </c>
      <c r="D51" s="155">
        <f t="shared" si="36"/>
        <v>970.48942587723741</v>
      </c>
      <c r="E51" s="155">
        <f t="shared" si="36"/>
        <v>446.42513590352917</v>
      </c>
      <c r="F51" s="155">
        <f t="shared" si="36"/>
        <v>368.78598183335021</v>
      </c>
      <c r="G51" s="155">
        <f t="shared" si="36"/>
        <v>931.66984884214776</v>
      </c>
      <c r="H51" s="155">
        <f t="shared" si="36"/>
        <v>0</v>
      </c>
      <c r="I51" s="155">
        <f t="shared" si="36"/>
        <v>854.03069477196891</v>
      </c>
      <c r="J51" s="155">
        <f t="shared" si="36"/>
        <v>232.91746221053694</v>
      </c>
      <c r="K51" s="155">
        <f t="shared" si="36"/>
        <v>213.50767369299223</v>
      </c>
      <c r="L51" s="155"/>
      <c r="M51" s="155"/>
    </row>
    <row r="52" spans="1:13">
      <c r="A52">
        <v>7</v>
      </c>
      <c r="B52" t="s">
        <v>201</v>
      </c>
      <c r="C52" s="155">
        <f t="shared" ref="C52:K52" si="37">C105-C39</f>
        <v>640.52302107897663</v>
      </c>
      <c r="D52" s="155">
        <f t="shared" si="37"/>
        <v>271.73703924562642</v>
      </c>
      <c r="E52" s="155">
        <f t="shared" si="37"/>
        <v>989.89921439478212</v>
      </c>
      <c r="F52" s="155">
        <f t="shared" si="37"/>
        <v>1125.7677340175953</v>
      </c>
      <c r="G52" s="155">
        <f t="shared" si="37"/>
        <v>174.68809665790269</v>
      </c>
      <c r="H52" s="155">
        <f t="shared" si="37"/>
        <v>854.03069477196891</v>
      </c>
      <c r="I52" s="155">
        <f t="shared" si="37"/>
        <v>0</v>
      </c>
      <c r="J52" s="155">
        <f t="shared" si="37"/>
        <v>892.85027180705833</v>
      </c>
      <c r="K52" s="155">
        <f t="shared" si="37"/>
        <v>912.26006032460305</v>
      </c>
      <c r="L52" s="155"/>
      <c r="M52" s="155"/>
    </row>
    <row r="53" spans="1:13">
      <c r="A53">
        <v>8</v>
      </c>
      <c r="B53" t="s">
        <v>196</v>
      </c>
      <c r="C53" s="155">
        <f t="shared" ref="C53:K53" si="38">C106-C40</f>
        <v>252.32725072808171</v>
      </c>
      <c r="D53" s="155">
        <f t="shared" si="38"/>
        <v>1164.5873110526848</v>
      </c>
      <c r="E53" s="155">
        <f t="shared" si="38"/>
        <v>232.91746221053694</v>
      </c>
      <c r="F53" s="155">
        <f t="shared" si="38"/>
        <v>310.55661628071596</v>
      </c>
      <c r="G53" s="155">
        <f t="shared" si="38"/>
        <v>912.26006032460305</v>
      </c>
      <c r="H53" s="155">
        <f t="shared" si="38"/>
        <v>232.91746221053694</v>
      </c>
      <c r="I53" s="155">
        <f t="shared" si="38"/>
        <v>892.85027180705833</v>
      </c>
      <c r="J53" s="155">
        <f t="shared" si="38"/>
        <v>0</v>
      </c>
      <c r="K53" s="155">
        <f t="shared" si="38"/>
        <v>446.42513590352917</v>
      </c>
      <c r="L53" s="155"/>
      <c r="M53" s="155"/>
    </row>
    <row r="54" spans="1:13">
      <c r="A54">
        <v>9</v>
      </c>
      <c r="B54" t="s">
        <v>200</v>
      </c>
      <c r="C54" s="155">
        <f t="shared" ref="C54:K54" si="39">C107-C41</f>
        <v>388.19577035089492</v>
      </c>
      <c r="D54" s="155">
        <f t="shared" si="39"/>
        <v>970.48942587723741</v>
      </c>
      <c r="E54" s="155">
        <f t="shared" si="39"/>
        <v>640.52302107897663</v>
      </c>
      <c r="F54" s="155">
        <f t="shared" si="39"/>
        <v>465.83492442107388</v>
      </c>
      <c r="G54" s="155">
        <f t="shared" si="39"/>
        <v>989.89921439478212</v>
      </c>
      <c r="H54" s="155">
        <f t="shared" si="39"/>
        <v>213.50767369299223</v>
      </c>
      <c r="I54" s="155">
        <f t="shared" si="39"/>
        <v>912.26006032460305</v>
      </c>
      <c r="J54" s="155">
        <f t="shared" si="39"/>
        <v>446.42513590352917</v>
      </c>
      <c r="K54" s="155">
        <f t="shared" si="39"/>
        <v>0</v>
      </c>
      <c r="L54" s="155"/>
      <c r="M54" s="155"/>
    </row>
    <row r="55" spans="1:13">
      <c r="C55" s="155"/>
      <c r="D55" s="155"/>
      <c r="E55" s="155"/>
      <c r="F55" s="155"/>
      <c r="G55" s="155"/>
      <c r="H55" s="155"/>
      <c r="I55" s="155"/>
      <c r="J55" s="155"/>
      <c r="K55" s="155"/>
      <c r="L55" s="155"/>
      <c r="M55" s="155"/>
    </row>
    <row r="56" spans="1:13">
      <c r="B56" s="29" t="s">
        <v>1172</v>
      </c>
      <c r="C56" s="156"/>
      <c r="D56" s="155"/>
      <c r="E56" s="155"/>
      <c r="F56" s="155"/>
      <c r="G56" s="155"/>
      <c r="H56" s="155"/>
      <c r="I56" s="155"/>
      <c r="J56" s="155"/>
      <c r="K56" s="155"/>
      <c r="L56" s="155"/>
      <c r="M56" s="155"/>
    </row>
    <row r="57" spans="1:13" ht="15">
      <c r="B57" s="29" t="s">
        <v>1327</v>
      </c>
      <c r="C57" s="157" t="s">
        <v>75</v>
      </c>
      <c r="D57" s="157" t="s">
        <v>76</v>
      </c>
      <c r="E57" s="155"/>
      <c r="F57" s="155"/>
      <c r="G57" s="155"/>
      <c r="H57" s="155"/>
      <c r="I57" s="155"/>
      <c r="J57" s="155"/>
      <c r="K57" s="155"/>
      <c r="L57" s="155"/>
      <c r="M57" s="155"/>
    </row>
    <row r="58" spans="1:13">
      <c r="A58">
        <v>1</v>
      </c>
      <c r="B58" t="s">
        <v>197</v>
      </c>
      <c r="C58" s="155">
        <f t="array" ref="C58">IF(AND(Eingabemaske!$Y$8=Transport!A58,Eingabemaske!$D$26&gt;0),Eingabemaske!$D$26*Eingabemaske!$D$27,$L$78*J99)</f>
        <v>637.62293853671372</v>
      </c>
      <c r="D58" s="155">
        <f>IF(AND(Eingabemaske!$Y$8=Transport!A58,Eingabemaske!$D$26&gt;0),Eingabemaske!$D$26*(1-Eingabemaske!$D$27),$K$78*J99)</f>
        <v>12.377061463286193</v>
      </c>
      <c r="E58" s="156" t="s">
        <v>1185</v>
      </c>
      <c r="F58" s="155"/>
      <c r="G58" s="155"/>
      <c r="H58" s="155"/>
      <c r="I58" s="155"/>
      <c r="J58" s="155"/>
      <c r="K58" s="155"/>
      <c r="L58" s="155"/>
      <c r="M58" s="155"/>
    </row>
    <row r="59" spans="1:13">
      <c r="A59">
        <v>2</v>
      </c>
      <c r="B59" t="s">
        <v>203</v>
      </c>
      <c r="C59" s="155">
        <f>IF(AND(Eingabemaske!$Y$8=Transport!A59,Eingabemaske!$D$26&gt;0),Eingabemaske!$D$26*Eingabemaske!$D$27,$L$78*J100)</f>
        <v>2942.8751009386788</v>
      </c>
      <c r="D59" s="155">
        <f>IF(AND(Eingabemaske!$Y$8=Transport!A59,Eingabemaske!$D$26&gt;0),Eingabemaske!$D$26*(1-Eingabemaske!$D$27),$K$78*J100)</f>
        <v>57.124899061320896</v>
      </c>
      <c r="E59" s="156" t="s">
        <v>1186</v>
      </c>
      <c r="F59" s="155"/>
      <c r="G59" s="155"/>
      <c r="H59" s="155"/>
      <c r="I59" s="155"/>
      <c r="J59" s="155"/>
      <c r="K59" s="155"/>
      <c r="L59" s="155"/>
      <c r="M59" s="155"/>
    </row>
    <row r="60" spans="1:13">
      <c r="A60">
        <v>3</v>
      </c>
      <c r="B60" t="s">
        <v>198</v>
      </c>
      <c r="C60" s="155">
        <f t="array" ref="C60">IF(AND(Eingabemaske!$Y$8=Transport!A60,Eingabemaske!$D$26&gt;0),Eingabemaske!$D$26*Eingabemaske!$D$27,$L$78*J101)</f>
        <v>588.57502018773573</v>
      </c>
      <c r="D60" s="155">
        <f>IF(AND(Eingabemaske!$Y$8=Transport!A60,Eingabemaske!$D$26&gt;0),Eingabemaske!$D$26*(1-Eingabemaske!$D$27),$K$78*J101)</f>
        <v>11.424979812264178</v>
      </c>
      <c r="E60" s="156" t="s">
        <v>1189</v>
      </c>
      <c r="F60" s="155"/>
      <c r="G60" s="155"/>
      <c r="H60" s="155"/>
      <c r="I60" s="155"/>
      <c r="J60" s="155"/>
      <c r="K60" s="155"/>
      <c r="L60" s="155"/>
      <c r="M60" s="155"/>
    </row>
    <row r="61" spans="1:13">
      <c r="A61">
        <v>4</v>
      </c>
      <c r="B61" t="s">
        <v>204</v>
      </c>
      <c r="C61" s="155">
        <f t="array" ref="C61">IF(AND(Eingabemaske!$Y$8=Transport!A61,Eingabemaske!$D$26&gt;0),Eingabemaske!$D$26*Eingabemaske!$D$27,$L$78*J102)</f>
        <v>784.76669358364768</v>
      </c>
      <c r="D61" s="155">
        <f>IF(AND(Eingabemaske!$Y$8=Transport!A61,Eingabemaske!$D$26&gt;0),Eingabemaske!$D$26*(1-Eingabemaske!$D$27),$K$78*J102)</f>
        <v>15.233306416352239</v>
      </c>
      <c r="E61" s="156" t="s">
        <v>1188</v>
      </c>
      <c r="F61" s="155"/>
      <c r="G61" s="155"/>
      <c r="H61" s="155"/>
      <c r="I61" s="155"/>
      <c r="J61" s="155"/>
      <c r="K61" s="155"/>
      <c r="L61" s="155"/>
      <c r="M61" s="155"/>
    </row>
    <row r="62" spans="1:13">
      <c r="A62">
        <v>5</v>
      </c>
      <c r="B62" t="s">
        <v>202</v>
      </c>
      <c r="C62" s="155">
        <f>IF(AND(Eingabemaske!$Y$8=Transport!A62,Eingabemaske!$D$26&gt;0),Eingabemaske!$D$26*Eingabemaske!$D$27,$L$78*J103)</f>
        <v>2305.2521624019651</v>
      </c>
      <c r="D62" s="155">
        <f>IF(AND(Eingabemaske!$Y$8=Transport!A62,Eingabemaske!$D$26&gt;0),Eingabemaske!$D$26*(1-Eingabemaske!$D$27),$K$78*J103)</f>
        <v>44.7478375980347</v>
      </c>
      <c r="E62" s="155" t="s">
        <v>1190</v>
      </c>
      <c r="F62" s="155"/>
      <c r="G62" s="155"/>
      <c r="H62" s="155"/>
      <c r="I62" s="155"/>
      <c r="J62" s="155"/>
      <c r="K62" s="155"/>
      <c r="L62" s="155"/>
      <c r="M62" s="155"/>
    </row>
    <row r="63" spans="1:13">
      <c r="A63">
        <v>6</v>
      </c>
      <c r="B63" t="s">
        <v>199</v>
      </c>
      <c r="C63" s="155">
        <f t="array" ref="C63">IF(AND(Eingabemaske!$Y$8=Transport!A63,Eingabemaske!$D$26&gt;0),Eingabemaske!$D$26*Eingabemaske!$D$27,$L$78*J104)</f>
        <v>588.57502018773573</v>
      </c>
      <c r="D63" s="155">
        <f>IF(AND(Eingabemaske!$Y$8=Transport!A63,Eingabemaske!$D$26&gt;0),Eingabemaske!$D$26*(1-Eingabemaske!$D$27),$K$78*J104)</f>
        <v>11.424979812264178</v>
      </c>
      <c r="E63" s="156" t="s">
        <v>1187</v>
      </c>
      <c r="F63" s="155"/>
      <c r="G63" s="155"/>
      <c r="H63" s="155"/>
      <c r="I63" s="155"/>
      <c r="J63" s="155"/>
      <c r="K63" s="155"/>
      <c r="L63" s="155"/>
      <c r="M63" s="155"/>
    </row>
    <row r="64" spans="1:13">
      <c r="A64">
        <v>7</v>
      </c>
      <c r="B64" t="s">
        <v>201</v>
      </c>
      <c r="C64" s="155">
        <f>IF(AND(Eingabemaske!$Y$8=Transport!A64,Eingabemaske!$D$26&gt;0),Eingabemaske!$D$26*Eingabemaske!$D$27,$L$78*J105)</f>
        <v>2256.2042440529872</v>
      </c>
      <c r="D64" s="155">
        <f>IF(AND(Eingabemaske!$Y$8=Transport!A64,Eingabemaske!$D$26&gt;0),Eingabemaske!$D$26*(1-Eingabemaske!$D$27),$K$78*J105)</f>
        <v>43.795755947012687</v>
      </c>
      <c r="E64" s="155" t="s">
        <v>1191</v>
      </c>
      <c r="F64" s="155"/>
      <c r="G64" s="155"/>
      <c r="H64" s="155"/>
      <c r="I64" s="155"/>
      <c r="J64" s="155"/>
      <c r="K64" s="155"/>
      <c r="L64" s="155"/>
      <c r="M64" s="155"/>
    </row>
    <row r="65" spans="1:16">
      <c r="A65">
        <v>8</v>
      </c>
      <c r="B65" t="s">
        <v>196</v>
      </c>
      <c r="C65" s="155">
        <v>0</v>
      </c>
      <c r="D65" s="155">
        <v>0</v>
      </c>
      <c r="E65" s="155"/>
      <c r="F65" s="155"/>
      <c r="G65" s="155"/>
      <c r="H65" s="155"/>
      <c r="I65" s="155"/>
      <c r="J65" s="155"/>
      <c r="K65" s="155"/>
      <c r="L65" s="155"/>
      <c r="M65" s="155"/>
    </row>
    <row r="66" spans="1:16">
      <c r="A66">
        <v>9</v>
      </c>
      <c r="B66" t="s">
        <v>200</v>
      </c>
      <c r="C66" s="155">
        <f>IF(AND(Eingabemaske!$Y$8=Transport!A66,Eingabemaske!$D$26&gt;0),Eingabemaske!$D$26*Eingabemaske!$D$27,$L$78*J107)</f>
        <v>1128.1021220264936</v>
      </c>
      <c r="D66" s="155">
        <f>IF(AND(Eingabemaske!$Y$8=Transport!A66,Eingabemaske!$D$26&gt;0),Eingabemaske!$D$26*(1-Eingabemaske!$D$27),$K$78*J107)</f>
        <v>21.897877973506343</v>
      </c>
      <c r="E66" s="155" t="s">
        <v>1192</v>
      </c>
      <c r="F66" s="155"/>
      <c r="G66" s="155"/>
      <c r="H66" s="155"/>
      <c r="I66" s="155"/>
      <c r="J66" s="155"/>
      <c r="K66" s="155"/>
      <c r="L66" s="155"/>
      <c r="M66" s="155"/>
    </row>
    <row r="67" spans="1:16" ht="15">
      <c r="B67" s="119" t="s">
        <v>1170</v>
      </c>
      <c r="C67" s="158">
        <f t="array" ref="C67">IF(Eingabemaske!$Y$21=1,INDEX($A$58:$D$66,MATCH(Eingabemaske!$Y$8,Transport!$A$58:$A$66,0),3)*Transport!$C$117,INDEX($A$58:$D$66,MATCH(Eingabemaske!$Y$8,Transport!$A$58:$A$66,0),3))</f>
        <v>0</v>
      </c>
      <c r="D67" s="158">
        <f>INDEX($A$58:$D$66,MATCH(Eingabemaske!$Y$8,Transport!$A$58:$A$66,0),4)</f>
        <v>0</v>
      </c>
      <c r="E67" s="155"/>
      <c r="F67" s="155"/>
      <c r="G67" s="155"/>
      <c r="H67" s="155"/>
      <c r="I67" s="155"/>
      <c r="J67" s="155"/>
      <c r="K67" s="155"/>
      <c r="L67" s="155"/>
      <c r="M67" s="155"/>
    </row>
    <row r="70" spans="1:16">
      <c r="B70" t="s">
        <v>1193</v>
      </c>
    </row>
    <row r="72" spans="1:16">
      <c r="A72" s="134"/>
      <c r="B72" s="135" t="s">
        <v>1194</v>
      </c>
      <c r="C72" s="122"/>
      <c r="D72" s="122"/>
      <c r="E72" s="122"/>
      <c r="F72" s="122"/>
      <c r="G72" s="122"/>
      <c r="H72" s="135"/>
      <c r="I72" s="122"/>
    </row>
    <row r="73" spans="1:16">
      <c r="A73" s="134"/>
      <c r="B73" s="135" t="s">
        <v>1195</v>
      </c>
      <c r="C73" s="122">
        <v>2015</v>
      </c>
      <c r="D73" s="122"/>
      <c r="E73" s="122"/>
      <c r="F73" s="122"/>
      <c r="G73" s="122"/>
      <c r="H73" s="135"/>
      <c r="I73" s="122"/>
      <c r="K73" s="136" t="s">
        <v>1196</v>
      </c>
    </row>
    <row r="74" spans="1:16">
      <c r="A74" s="134"/>
      <c r="B74" s="122"/>
      <c r="C74" s="135"/>
      <c r="D74" s="122"/>
      <c r="E74" s="122"/>
      <c r="F74" s="122"/>
      <c r="G74" s="122"/>
      <c r="H74" s="135"/>
      <c r="I74" s="122"/>
    </row>
    <row r="75" spans="1:16" ht="38.25">
      <c r="A75" s="134"/>
      <c r="B75" s="122"/>
      <c r="C75" s="137" t="s">
        <v>1197</v>
      </c>
      <c r="D75" s="138" t="s">
        <v>1198</v>
      </c>
      <c r="E75" s="137" t="s">
        <v>1199</v>
      </c>
      <c r="F75" s="137" t="s">
        <v>1200</v>
      </c>
      <c r="G75" s="137" t="s">
        <v>1201</v>
      </c>
      <c r="H75" s="137" t="s">
        <v>41</v>
      </c>
      <c r="I75" s="135"/>
      <c r="J75" s="139"/>
      <c r="K75" s="140" t="str">
        <f t="shared" ref="K75:P75" si="40">"Transport%"&amp;" "&amp;C75</f>
        <v>Transport% Bahnverkehr</v>
      </c>
      <c r="L75" s="140" t="str">
        <f t="shared" si="40"/>
        <v>Transport% Strassen-verkehr</v>
      </c>
      <c r="M75" s="140" t="str">
        <f t="shared" si="40"/>
        <v>Transport% Luftverkehr</v>
      </c>
      <c r="N75" s="140" t="str">
        <f t="shared" si="40"/>
        <v>Transport% Pipeline</v>
      </c>
      <c r="O75" s="140" t="str">
        <f t="shared" si="40"/>
        <v>Transport% Schiffverkehr</v>
      </c>
      <c r="P75" s="140" t="str">
        <f t="shared" si="40"/>
        <v>Transport% Total</v>
      </c>
    </row>
    <row r="76" spans="1:16">
      <c r="A76" s="134"/>
      <c r="B76" s="135" t="s">
        <v>1202</v>
      </c>
      <c r="C76" s="141" t="s">
        <v>1203</v>
      </c>
      <c r="D76" s="141" t="s">
        <v>1203</v>
      </c>
      <c r="E76" s="141" t="s">
        <v>1203</v>
      </c>
      <c r="F76" s="141" t="s">
        <v>1203</v>
      </c>
      <c r="G76" s="141" t="s">
        <v>1203</v>
      </c>
      <c r="H76" s="137" t="s">
        <v>1203</v>
      </c>
      <c r="I76" s="142" t="s">
        <v>1204</v>
      </c>
      <c r="K76" s="143" t="s">
        <v>1205</v>
      </c>
      <c r="L76" s="143" t="s">
        <v>1205</v>
      </c>
      <c r="M76" s="143" t="s">
        <v>1205</v>
      </c>
      <c r="N76" s="143" t="s">
        <v>1205</v>
      </c>
      <c r="O76" s="143" t="s">
        <v>1205</v>
      </c>
      <c r="P76" s="143" t="s">
        <v>1205</v>
      </c>
    </row>
    <row r="77" spans="1:16">
      <c r="A77" s="134" t="str">
        <f t="shared" ref="A77:A78" si="41">"SITC-"&amp;B77</f>
        <v>SITC-247</v>
      </c>
      <c r="B77" s="144" t="s">
        <v>1206</v>
      </c>
      <c r="C77" s="145">
        <v>65761858.703269944</v>
      </c>
      <c r="D77" s="145">
        <v>103641992.97658476</v>
      </c>
      <c r="E77" s="145">
        <v>12120.042469942658</v>
      </c>
      <c r="F77" s="145">
        <v>0</v>
      </c>
      <c r="G77" s="145">
        <v>55466.85025134094</v>
      </c>
      <c r="H77" s="146">
        <v>169471438.57257599</v>
      </c>
      <c r="I77" s="147">
        <f t="shared" ref="I77:I78" si="42">SUM(C77:G77)-H77</f>
        <v>0</v>
      </c>
      <c r="K77" s="148">
        <f>C77/(C77+D77)</f>
        <v>0.38819577035089498</v>
      </c>
      <c r="L77" s="148">
        <f>D77/(C77+D77)</f>
        <v>0.61180422964910508</v>
      </c>
      <c r="M77" s="148">
        <f t="shared" ref="M77:P78" si="43">E77/$H77</f>
        <v>7.151672619308216E-5</v>
      </c>
      <c r="N77" s="148">
        <f t="shared" si="43"/>
        <v>0</v>
      </c>
      <c r="O77" s="148">
        <f t="shared" si="43"/>
        <v>3.2729320479325081E-4</v>
      </c>
      <c r="P77" s="148">
        <f t="shared" si="43"/>
        <v>1</v>
      </c>
    </row>
    <row r="78" spans="1:16">
      <c r="A78" s="134" t="str">
        <f t="shared" si="41"/>
        <v>SITC-248</v>
      </c>
      <c r="B78" s="144" t="s">
        <v>1207</v>
      </c>
      <c r="C78" s="145">
        <v>5159416.5818472924</v>
      </c>
      <c r="D78" s="145">
        <v>265795105.87475616</v>
      </c>
      <c r="E78" s="145">
        <v>53675.724326104588</v>
      </c>
      <c r="F78" s="145">
        <v>0</v>
      </c>
      <c r="G78" s="145">
        <v>447862.4691357066</v>
      </c>
      <c r="H78" s="146">
        <v>271456060.650065</v>
      </c>
      <c r="I78" s="147">
        <f t="shared" si="42"/>
        <v>0</v>
      </c>
      <c r="K78" s="148">
        <f>C78/(C78+D78)</f>
        <v>1.9041633020440298E-2</v>
      </c>
      <c r="L78" s="148">
        <f>D78/(C78+D78)</f>
        <v>0.98095836697955963</v>
      </c>
      <c r="M78" s="148">
        <f t="shared" si="43"/>
        <v>1.9773264298305043E-4</v>
      </c>
      <c r="N78" s="148">
        <f t="shared" si="43"/>
        <v>0</v>
      </c>
      <c r="O78" s="148">
        <f t="shared" si="43"/>
        <v>1.6498525325358189E-3</v>
      </c>
      <c r="P78" s="148">
        <f t="shared" si="43"/>
        <v>1</v>
      </c>
    </row>
    <row r="81" spans="1:8" s="149" customFormat="1">
      <c r="C81" s="150" t="s">
        <v>1208</v>
      </c>
      <c r="D81" s="150"/>
      <c r="E81" s="149" t="s">
        <v>968</v>
      </c>
      <c r="F81" s="149" t="s">
        <v>1209</v>
      </c>
      <c r="H81" s="149" t="s">
        <v>1210</v>
      </c>
    </row>
    <row r="82" spans="1:8" s="151" customFormat="1">
      <c r="A82" s="151" t="s">
        <v>1211</v>
      </c>
      <c r="B82" s="152" t="str">
        <f t="shared" ref="B82:B95" si="44">"SITC-"&amp;D82</f>
        <v>SITC-247</v>
      </c>
      <c r="C82" s="153" t="s">
        <v>1212</v>
      </c>
      <c r="D82" s="154">
        <v>247</v>
      </c>
      <c r="E82" s="151" t="s">
        <v>1213</v>
      </c>
      <c r="F82" s="151">
        <f t="shared" ref="F82:F95" si="45">LEN(D82)</f>
        <v>3</v>
      </c>
    </row>
    <row r="83" spans="1:8" s="151" customFormat="1">
      <c r="A83" s="151" t="s">
        <v>1211</v>
      </c>
      <c r="B83" s="152" t="str">
        <f t="shared" si="44"/>
        <v>SITC-247.3</v>
      </c>
      <c r="C83" s="153" t="s">
        <v>1214</v>
      </c>
      <c r="D83" s="154">
        <v>247.3</v>
      </c>
      <c r="E83" s="151" t="s">
        <v>1215</v>
      </c>
      <c r="F83" s="151">
        <f t="shared" si="45"/>
        <v>5</v>
      </c>
    </row>
    <row r="84" spans="1:8" s="151" customFormat="1">
      <c r="A84" s="151" t="s">
        <v>1211</v>
      </c>
      <c r="B84" s="152" t="str">
        <f t="shared" si="44"/>
        <v>SITC-247.4</v>
      </c>
      <c r="C84" s="153" t="s">
        <v>1216</v>
      </c>
      <c r="D84" s="154">
        <v>247.4</v>
      </c>
      <c r="E84" s="151" t="s">
        <v>1217</v>
      </c>
      <c r="F84" s="151">
        <f t="shared" si="45"/>
        <v>5</v>
      </c>
    </row>
    <row r="85" spans="1:8" s="151" customFormat="1">
      <c r="A85" s="151" t="s">
        <v>1211</v>
      </c>
      <c r="B85" s="152" t="str">
        <f t="shared" si="44"/>
        <v>SITC-247.5</v>
      </c>
      <c r="C85" s="153" t="s">
        <v>1218</v>
      </c>
      <c r="D85" s="154">
        <v>247.5</v>
      </c>
      <c r="E85" s="151" t="s">
        <v>1219</v>
      </c>
      <c r="F85" s="151">
        <f t="shared" si="45"/>
        <v>5</v>
      </c>
    </row>
    <row r="86" spans="1:8" s="151" customFormat="1">
      <c r="A86" s="151" t="s">
        <v>1211</v>
      </c>
      <c r="B86" s="152" t="str">
        <f t="shared" si="44"/>
        <v>SITC-247.51</v>
      </c>
      <c r="C86" s="153" t="s">
        <v>1220</v>
      </c>
      <c r="D86" s="154">
        <v>247.51</v>
      </c>
      <c r="E86" s="151" t="s">
        <v>1221</v>
      </c>
      <c r="F86" s="151">
        <f t="shared" si="45"/>
        <v>6</v>
      </c>
    </row>
    <row r="87" spans="1:8" s="151" customFormat="1">
      <c r="A87" s="151" t="s">
        <v>1211</v>
      </c>
      <c r="B87" s="152" t="str">
        <f t="shared" si="44"/>
        <v>SITC-247.52</v>
      </c>
      <c r="C87" s="153" t="s">
        <v>1222</v>
      </c>
      <c r="D87" s="154">
        <v>247.52</v>
      </c>
      <c r="E87" s="151" t="s">
        <v>1223</v>
      </c>
      <c r="F87" s="151">
        <f t="shared" si="45"/>
        <v>6</v>
      </c>
    </row>
    <row r="88" spans="1:8" s="151" customFormat="1">
      <c r="A88" s="151" t="s">
        <v>1211</v>
      </c>
      <c r="B88" s="152" t="str">
        <f t="shared" si="44"/>
        <v>SITC-248</v>
      </c>
      <c r="C88" s="153" t="s">
        <v>1224</v>
      </c>
      <c r="D88" s="154">
        <v>248</v>
      </c>
      <c r="E88" s="151" t="s">
        <v>1225</v>
      </c>
      <c r="F88" s="151">
        <f t="shared" si="45"/>
        <v>3</v>
      </c>
    </row>
    <row r="89" spans="1:8" s="151" customFormat="1">
      <c r="A89" s="151" t="s">
        <v>1211</v>
      </c>
      <c r="B89" s="152" t="str">
        <f t="shared" si="44"/>
        <v>SITC-248.1</v>
      </c>
      <c r="C89" s="153" t="s">
        <v>1226</v>
      </c>
      <c r="D89" s="154">
        <v>248.1</v>
      </c>
      <c r="E89" s="151" t="s">
        <v>1227</v>
      </c>
      <c r="F89" s="151">
        <f t="shared" si="45"/>
        <v>5</v>
      </c>
    </row>
    <row r="90" spans="1:8" s="151" customFormat="1">
      <c r="A90" s="151" t="s">
        <v>1211</v>
      </c>
      <c r="B90" s="152" t="str">
        <f t="shared" si="44"/>
        <v>SITC-248.11</v>
      </c>
      <c r="C90" s="153" t="s">
        <v>1228</v>
      </c>
      <c r="D90" s="154">
        <v>248.11</v>
      </c>
      <c r="E90" s="151" t="s">
        <v>1229</v>
      </c>
      <c r="F90" s="151">
        <f t="shared" si="45"/>
        <v>6</v>
      </c>
    </row>
    <row r="91" spans="1:8" s="151" customFormat="1">
      <c r="A91" s="151" t="s">
        <v>1211</v>
      </c>
      <c r="B91" s="152" t="str">
        <f t="shared" si="44"/>
        <v>SITC-248.19</v>
      </c>
      <c r="C91" s="153" t="s">
        <v>1230</v>
      </c>
      <c r="D91" s="154">
        <v>248.19</v>
      </c>
      <c r="E91" s="151" t="s">
        <v>1231</v>
      </c>
      <c r="F91" s="151">
        <f t="shared" si="45"/>
        <v>6</v>
      </c>
    </row>
    <row r="92" spans="1:8" s="151" customFormat="1">
      <c r="A92" s="151" t="s">
        <v>1211</v>
      </c>
      <c r="B92" s="152" t="str">
        <f t="shared" si="44"/>
        <v>SITC-248.2</v>
      </c>
      <c r="C92" s="153" t="s">
        <v>1232</v>
      </c>
      <c r="D92" s="154">
        <v>248.2</v>
      </c>
      <c r="E92" s="151" t="s">
        <v>1233</v>
      </c>
      <c r="F92" s="151">
        <f t="shared" si="45"/>
        <v>5</v>
      </c>
    </row>
    <row r="93" spans="1:8" s="151" customFormat="1">
      <c r="A93" s="151" t="s">
        <v>1211</v>
      </c>
      <c r="B93" s="152" t="str">
        <f t="shared" si="44"/>
        <v>SITC-248.3</v>
      </c>
      <c r="C93" s="153" t="s">
        <v>1234</v>
      </c>
      <c r="D93" s="154">
        <v>248.3</v>
      </c>
      <c r="E93" s="151" t="s">
        <v>1235</v>
      </c>
      <c r="F93" s="151">
        <f t="shared" si="45"/>
        <v>5</v>
      </c>
    </row>
    <row r="94" spans="1:8" s="151" customFormat="1">
      <c r="A94" s="151" t="s">
        <v>1211</v>
      </c>
      <c r="B94" s="152" t="str">
        <f t="shared" si="44"/>
        <v>SITC-248.4</v>
      </c>
      <c r="C94" s="153" t="s">
        <v>1236</v>
      </c>
      <c r="D94" s="154">
        <v>248.4</v>
      </c>
      <c r="E94" s="151" t="s">
        <v>1237</v>
      </c>
      <c r="F94" s="151">
        <f t="shared" si="45"/>
        <v>5</v>
      </c>
    </row>
    <row r="95" spans="1:8" s="151" customFormat="1">
      <c r="A95" s="151" t="s">
        <v>1211</v>
      </c>
      <c r="B95" s="152" t="str">
        <f t="shared" si="44"/>
        <v>SITC-248.5</v>
      </c>
      <c r="C95" s="153" t="s">
        <v>1238</v>
      </c>
      <c r="D95" s="154">
        <v>248.5</v>
      </c>
      <c r="E95" s="151" t="s">
        <v>1239</v>
      </c>
      <c r="F95" s="151">
        <f t="shared" si="45"/>
        <v>5</v>
      </c>
    </row>
    <row r="96" spans="1:8">
      <c r="C96" s="29"/>
    </row>
    <row r="97" spans="2:11">
      <c r="C97" s="29" t="s">
        <v>1184</v>
      </c>
    </row>
    <row r="98" spans="2:11">
      <c r="B98" s="29" t="s">
        <v>1327</v>
      </c>
      <c r="C98" t="s">
        <v>197</v>
      </c>
      <c r="D98" t="s">
        <v>203</v>
      </c>
      <c r="E98" t="s">
        <v>198</v>
      </c>
      <c r="F98" t="s">
        <v>204</v>
      </c>
      <c r="G98" t="s">
        <v>202</v>
      </c>
      <c r="H98" t="s">
        <v>199</v>
      </c>
      <c r="I98" t="s">
        <v>201</v>
      </c>
      <c r="J98" t="s">
        <v>196</v>
      </c>
      <c r="K98" t="s">
        <v>200</v>
      </c>
    </row>
    <row r="99" spans="2:11">
      <c r="B99" t="s">
        <v>197</v>
      </c>
      <c r="C99">
        <v>40</v>
      </c>
      <c r="D99">
        <v>2400</v>
      </c>
      <c r="E99">
        <v>1500</v>
      </c>
      <c r="F99">
        <v>1350</v>
      </c>
      <c r="G99">
        <v>1800</v>
      </c>
      <c r="H99">
        <v>700</v>
      </c>
      <c r="I99">
        <v>1650</v>
      </c>
      <c r="J99">
        <v>650</v>
      </c>
      <c r="K99">
        <v>1000</v>
      </c>
    </row>
    <row r="100" spans="2:11">
      <c r="B100" t="s">
        <v>203</v>
      </c>
      <c r="C100">
        <v>2400</v>
      </c>
      <c r="D100">
        <v>40</v>
      </c>
      <c r="E100">
        <v>3500</v>
      </c>
      <c r="F100">
        <v>3400</v>
      </c>
      <c r="G100">
        <v>1100</v>
      </c>
      <c r="H100">
        <v>2500</v>
      </c>
      <c r="I100">
        <v>700</v>
      </c>
      <c r="J100">
        <v>3000</v>
      </c>
      <c r="K100">
        <v>2500</v>
      </c>
    </row>
    <row r="101" spans="2:11">
      <c r="B101" t="s">
        <v>198</v>
      </c>
      <c r="C101">
        <v>1500</v>
      </c>
      <c r="D101">
        <v>3500</v>
      </c>
      <c r="E101">
        <v>40</v>
      </c>
      <c r="F101">
        <v>1250</v>
      </c>
      <c r="G101">
        <v>2600</v>
      </c>
      <c r="H101">
        <v>1150</v>
      </c>
      <c r="I101">
        <v>2550</v>
      </c>
      <c r="J101">
        <v>600</v>
      </c>
      <c r="K101">
        <v>1650</v>
      </c>
    </row>
    <row r="102" spans="2:11">
      <c r="B102" t="s">
        <v>204</v>
      </c>
      <c r="C102">
        <v>1350</v>
      </c>
      <c r="D102">
        <v>3400</v>
      </c>
      <c r="E102">
        <v>1250</v>
      </c>
      <c r="F102">
        <v>40</v>
      </c>
      <c r="G102">
        <v>3000</v>
      </c>
      <c r="H102">
        <v>950</v>
      </c>
      <c r="I102">
        <v>2900</v>
      </c>
      <c r="J102">
        <v>800</v>
      </c>
      <c r="K102">
        <v>1200</v>
      </c>
    </row>
    <row r="103" spans="2:11">
      <c r="B103" t="s">
        <v>202</v>
      </c>
      <c r="C103">
        <v>1800</v>
      </c>
      <c r="D103">
        <v>1100</v>
      </c>
      <c r="E103">
        <v>2600</v>
      </c>
      <c r="F103">
        <v>3000</v>
      </c>
      <c r="G103">
        <v>40</v>
      </c>
      <c r="H103">
        <v>2400</v>
      </c>
      <c r="I103">
        <v>450</v>
      </c>
      <c r="J103">
        <v>2350</v>
      </c>
      <c r="K103">
        <v>2550</v>
      </c>
    </row>
    <row r="104" spans="2:11">
      <c r="B104" t="s">
        <v>199</v>
      </c>
      <c r="C104">
        <v>700</v>
      </c>
      <c r="D104">
        <v>2500</v>
      </c>
      <c r="E104">
        <v>1150</v>
      </c>
      <c r="F104">
        <v>950</v>
      </c>
      <c r="G104">
        <v>2400</v>
      </c>
      <c r="H104">
        <v>40</v>
      </c>
      <c r="I104">
        <v>2200</v>
      </c>
      <c r="J104">
        <v>600</v>
      </c>
      <c r="K104">
        <v>550</v>
      </c>
    </row>
    <row r="105" spans="2:11">
      <c r="B105" t="s">
        <v>201</v>
      </c>
      <c r="C105">
        <v>1650</v>
      </c>
      <c r="D105">
        <v>700</v>
      </c>
      <c r="E105">
        <v>2550</v>
      </c>
      <c r="F105">
        <v>2900</v>
      </c>
      <c r="G105">
        <v>450</v>
      </c>
      <c r="H105">
        <v>2200</v>
      </c>
      <c r="I105">
        <v>40</v>
      </c>
      <c r="J105">
        <v>2300</v>
      </c>
      <c r="K105">
        <v>2350</v>
      </c>
    </row>
    <row r="106" spans="2:11">
      <c r="B106" t="s">
        <v>196</v>
      </c>
      <c r="C106">
        <v>650</v>
      </c>
      <c r="D106">
        <v>3000</v>
      </c>
      <c r="E106">
        <v>600</v>
      </c>
      <c r="F106">
        <v>800</v>
      </c>
      <c r="G106">
        <v>2350</v>
      </c>
      <c r="H106">
        <v>600</v>
      </c>
      <c r="I106">
        <v>2300</v>
      </c>
      <c r="J106">
        <v>40</v>
      </c>
      <c r="K106">
        <v>1150</v>
      </c>
    </row>
    <row r="107" spans="2:11">
      <c r="B107" t="s">
        <v>200</v>
      </c>
      <c r="C107">
        <v>1000</v>
      </c>
      <c r="D107">
        <v>2500</v>
      </c>
      <c r="E107">
        <v>1650</v>
      </c>
      <c r="F107">
        <v>1200</v>
      </c>
      <c r="G107">
        <v>2550</v>
      </c>
      <c r="H107">
        <v>550</v>
      </c>
      <c r="I107">
        <v>2350</v>
      </c>
      <c r="J107">
        <v>1150</v>
      </c>
      <c r="K107">
        <v>40</v>
      </c>
    </row>
    <row r="110" spans="2:11">
      <c r="B110" s="29" t="s">
        <v>1303</v>
      </c>
    </row>
    <row r="111" spans="2:11">
      <c r="C111" s="29" t="s">
        <v>1304</v>
      </c>
      <c r="D111" s="29" t="s">
        <v>1306</v>
      </c>
      <c r="E111" s="29" t="s">
        <v>1310</v>
      </c>
    </row>
    <row r="112" spans="2:11">
      <c r="B112" s="29" t="s">
        <v>1305</v>
      </c>
      <c r="C112">
        <v>10</v>
      </c>
      <c r="D112">
        <v>0.26700000000000002</v>
      </c>
      <c r="E112" s="167">
        <f>D112/C115</f>
        <v>0.31785714285714289</v>
      </c>
    </row>
    <row r="113" spans="2:10">
      <c r="B113" s="29" t="s">
        <v>1307</v>
      </c>
      <c r="C113">
        <v>6</v>
      </c>
      <c r="D113">
        <v>0.246</v>
      </c>
      <c r="E113" s="167">
        <f>D113/C115</f>
        <v>0.29285714285714287</v>
      </c>
    </row>
    <row r="115" spans="2:10">
      <c r="B115" s="29" t="s">
        <v>1308</v>
      </c>
      <c r="C115">
        <v>0.84</v>
      </c>
      <c r="D115" s="29" t="s">
        <v>1309</v>
      </c>
    </row>
    <row r="117" spans="2:10">
      <c r="B117" s="29" t="s">
        <v>1326</v>
      </c>
      <c r="C117" s="178">
        <f>(J131/100)/((E112+E113)/2)</f>
        <v>1.0463157894736841</v>
      </c>
    </row>
    <row r="119" spans="2:10" ht="38.25">
      <c r="B119" s="29" t="s">
        <v>1311</v>
      </c>
      <c r="F119" s="95" t="s">
        <v>1321</v>
      </c>
      <c r="G119" t="s">
        <v>1322</v>
      </c>
      <c r="H119" t="s">
        <v>1323</v>
      </c>
      <c r="I119" s="95" t="s">
        <v>1324</v>
      </c>
      <c r="J119" s="95" t="s">
        <v>1325</v>
      </c>
    </row>
    <row r="120" spans="2:10" ht="15">
      <c r="B120" s="168" t="s">
        <v>1312</v>
      </c>
      <c r="C120" s="169" t="s">
        <v>1313</v>
      </c>
      <c r="D120" s="170" t="s">
        <v>1314</v>
      </c>
      <c r="E120" s="171"/>
      <c r="F120" s="172">
        <v>5.79</v>
      </c>
      <c r="G120" s="173">
        <v>0.125</v>
      </c>
      <c r="H120" s="173">
        <v>4.1000000000000002E-2</v>
      </c>
      <c r="I120" s="174">
        <v>0.04</v>
      </c>
      <c r="J120" s="174">
        <v>26.08</v>
      </c>
    </row>
    <row r="121" spans="2:10" ht="15">
      <c r="B121" s="175" t="s">
        <v>1312</v>
      </c>
      <c r="C121" s="176" t="s">
        <v>1313</v>
      </c>
      <c r="D121" s="170" t="s">
        <v>1315</v>
      </c>
      <c r="E121" s="171"/>
      <c r="F121" s="172">
        <v>5.79</v>
      </c>
      <c r="G121" s="173">
        <v>2.7E-2</v>
      </c>
      <c r="H121" s="173">
        <v>8.9999999999999993E-3</v>
      </c>
      <c r="I121" s="174">
        <v>0.04</v>
      </c>
      <c r="J121" s="174">
        <v>25.8</v>
      </c>
    </row>
    <row r="122" spans="2:10" ht="15">
      <c r="B122" s="175" t="s">
        <v>1312</v>
      </c>
      <c r="C122" s="176" t="s">
        <v>1313</v>
      </c>
      <c r="D122" s="170" t="s">
        <v>1316</v>
      </c>
      <c r="E122" s="171"/>
      <c r="F122" s="172">
        <v>5.79</v>
      </c>
      <c r="G122" s="173">
        <v>0.67</v>
      </c>
      <c r="H122" s="173">
        <v>0.219</v>
      </c>
      <c r="I122" s="174">
        <v>0.04</v>
      </c>
      <c r="J122" s="174">
        <v>25.81</v>
      </c>
    </row>
    <row r="123" spans="2:10" ht="15">
      <c r="B123" s="175" t="s">
        <v>1312</v>
      </c>
      <c r="C123" s="177" t="s">
        <v>1313</v>
      </c>
      <c r="D123" s="170" t="s">
        <v>1317</v>
      </c>
      <c r="E123" s="171"/>
      <c r="F123" s="172">
        <v>5.79</v>
      </c>
      <c r="G123" s="173">
        <v>0.17799999999999999</v>
      </c>
      <c r="H123" s="173">
        <v>5.8000000000000003E-2</v>
      </c>
      <c r="I123" s="174">
        <v>0.04</v>
      </c>
      <c r="J123" s="174">
        <v>25.25</v>
      </c>
    </row>
    <row r="124" spans="2:10" ht="15">
      <c r="B124" s="169" t="s">
        <v>1318</v>
      </c>
      <c r="C124" s="169" t="s">
        <v>1313</v>
      </c>
      <c r="D124" s="170" t="s">
        <v>1314</v>
      </c>
      <c r="E124" s="171"/>
      <c r="F124" s="172">
        <v>11.61</v>
      </c>
      <c r="G124" s="173">
        <v>3.9E-2</v>
      </c>
      <c r="H124" s="173">
        <v>2.5000000000000001E-2</v>
      </c>
      <c r="I124" s="174">
        <v>0.02</v>
      </c>
      <c r="J124" s="174">
        <v>32.36</v>
      </c>
    </row>
    <row r="125" spans="2:10" ht="15">
      <c r="B125" s="175" t="s">
        <v>1318</v>
      </c>
      <c r="C125" s="176" t="s">
        <v>1313</v>
      </c>
      <c r="D125" s="170" t="s">
        <v>1315</v>
      </c>
      <c r="E125" s="171"/>
      <c r="F125" s="172">
        <v>11.61</v>
      </c>
      <c r="G125" s="173">
        <v>1.4E-2</v>
      </c>
      <c r="H125" s="173">
        <v>8.9999999999999993E-3</v>
      </c>
      <c r="I125" s="174">
        <v>0.02</v>
      </c>
      <c r="J125" s="174">
        <v>31.32</v>
      </c>
    </row>
    <row r="126" spans="2:10" ht="15">
      <c r="B126" s="175" t="s">
        <v>1318</v>
      </c>
      <c r="C126" s="176" t="s">
        <v>1313</v>
      </c>
      <c r="D126" s="170" t="s">
        <v>1316</v>
      </c>
      <c r="E126" s="171"/>
      <c r="F126" s="172">
        <v>11.61</v>
      </c>
      <c r="G126" s="173">
        <v>0.63</v>
      </c>
      <c r="H126" s="173">
        <v>0.40200000000000002</v>
      </c>
      <c r="I126" s="174">
        <v>0.02</v>
      </c>
      <c r="J126" s="174">
        <v>31.28</v>
      </c>
    </row>
    <row r="127" spans="2:10" ht="15">
      <c r="B127" s="175" t="s">
        <v>1318</v>
      </c>
      <c r="C127" s="177" t="s">
        <v>1313</v>
      </c>
      <c r="D127" s="170" t="s">
        <v>1317</v>
      </c>
      <c r="E127" s="171"/>
      <c r="F127" s="172">
        <v>11.61</v>
      </c>
      <c r="G127" s="173">
        <v>0.318</v>
      </c>
      <c r="H127" s="173">
        <v>0.20300000000000001</v>
      </c>
      <c r="I127" s="174">
        <v>0.02</v>
      </c>
      <c r="J127" s="174">
        <v>31.45</v>
      </c>
    </row>
    <row r="128" spans="2:10" ht="15">
      <c r="B128" s="169" t="s">
        <v>1319</v>
      </c>
      <c r="C128" s="169" t="s">
        <v>1313</v>
      </c>
      <c r="D128" s="170" t="s">
        <v>1314</v>
      </c>
      <c r="E128" s="171"/>
      <c r="F128" s="172">
        <v>15</v>
      </c>
      <c r="G128" s="173"/>
      <c r="H128" s="173">
        <v>0</v>
      </c>
      <c r="I128" s="174">
        <v>0.02</v>
      </c>
      <c r="J128" s="174">
        <v>32.67</v>
      </c>
    </row>
    <row r="129" spans="2:10" ht="15">
      <c r="B129" s="175" t="s">
        <v>1319</v>
      </c>
      <c r="C129" s="176" t="s">
        <v>1313</v>
      </c>
      <c r="D129" s="170" t="s">
        <v>1315</v>
      </c>
      <c r="E129" s="171"/>
      <c r="F129" s="172">
        <v>15</v>
      </c>
      <c r="G129" s="173"/>
      <c r="H129" s="173">
        <v>0</v>
      </c>
      <c r="I129" s="174">
        <v>0.02</v>
      </c>
      <c r="J129" s="174">
        <v>31.59</v>
      </c>
    </row>
    <row r="130" spans="2:10" ht="15">
      <c r="B130" s="175" t="s">
        <v>1319</v>
      </c>
      <c r="C130" s="176" t="s">
        <v>1313</v>
      </c>
      <c r="D130" s="170" t="s">
        <v>1316</v>
      </c>
      <c r="E130" s="171"/>
      <c r="F130" s="172">
        <v>15</v>
      </c>
      <c r="G130" s="173"/>
      <c r="H130" s="173">
        <v>0</v>
      </c>
      <c r="I130" s="174">
        <v>0.02</v>
      </c>
      <c r="J130" s="174">
        <v>31.46</v>
      </c>
    </row>
    <row r="131" spans="2:10" ht="15">
      <c r="B131" s="175" t="s">
        <v>1319</v>
      </c>
      <c r="C131" s="177" t="s">
        <v>1313</v>
      </c>
      <c r="D131" s="170" t="s">
        <v>1317</v>
      </c>
      <c r="E131" s="171"/>
      <c r="F131" s="172">
        <v>15</v>
      </c>
      <c r="G131" s="173"/>
      <c r="H131" s="173">
        <v>0</v>
      </c>
      <c r="I131" s="174">
        <v>0.02</v>
      </c>
      <c r="J131" s="174">
        <v>31.95</v>
      </c>
    </row>
    <row r="132" spans="2:10" ht="15">
      <c r="B132" s="169" t="s">
        <v>1320</v>
      </c>
      <c r="C132" s="169" t="s">
        <v>1313</v>
      </c>
      <c r="D132" s="170" t="s">
        <v>1314</v>
      </c>
      <c r="E132" s="171"/>
      <c r="F132" s="172">
        <v>18.5</v>
      </c>
      <c r="G132" s="173"/>
      <c r="H132" s="173">
        <v>0</v>
      </c>
      <c r="I132" s="174">
        <v>0.02</v>
      </c>
      <c r="J132" s="174">
        <v>38.950000000000003</v>
      </c>
    </row>
    <row r="133" spans="2:10" ht="15">
      <c r="B133" s="175" t="s">
        <v>1320</v>
      </c>
      <c r="C133" s="176" t="s">
        <v>1313</v>
      </c>
      <c r="D133" s="170" t="s">
        <v>1315</v>
      </c>
      <c r="E133" s="171"/>
      <c r="F133" s="172">
        <v>18.5</v>
      </c>
      <c r="G133" s="173"/>
      <c r="H133" s="173">
        <v>0</v>
      </c>
      <c r="I133" s="174">
        <v>0.02</v>
      </c>
      <c r="J133" s="174">
        <v>38.24</v>
      </c>
    </row>
    <row r="134" spans="2:10" ht="15">
      <c r="B134" s="175" t="s">
        <v>1320</v>
      </c>
      <c r="C134" s="176" t="s">
        <v>1313</v>
      </c>
      <c r="D134" s="170" t="s">
        <v>1316</v>
      </c>
      <c r="E134" s="171"/>
      <c r="F134" s="172">
        <v>18.5</v>
      </c>
      <c r="G134" s="173"/>
      <c r="H134" s="173">
        <v>0</v>
      </c>
      <c r="I134" s="174">
        <v>0.02</v>
      </c>
      <c r="J134" s="174">
        <v>38.47</v>
      </c>
    </row>
    <row r="135" spans="2:10" ht="15">
      <c r="B135" s="177" t="s">
        <v>1313</v>
      </c>
      <c r="C135" s="177" t="s">
        <v>1313</v>
      </c>
      <c r="D135" s="170" t="s">
        <v>1317</v>
      </c>
      <c r="E135" s="171"/>
      <c r="F135" s="172">
        <v>18.5</v>
      </c>
      <c r="G135" s="173"/>
      <c r="H135" s="173">
        <v>0</v>
      </c>
      <c r="I135" s="174">
        <v>0.02</v>
      </c>
      <c r="J135" s="174">
        <v>39.630000000000003</v>
      </c>
    </row>
  </sheetData>
  <conditionalFormatting sqref="E81:E95">
    <cfRule type="containsText" dxfId="2" priority="1" operator="containsText" text="Abfälle">
      <formula>NOT(ISERROR(SEARCH("Abfälle",E81)))</formula>
    </cfRule>
  </conditionalFormatting>
  <pageMargins left="0.7" right="0.7" top="0.78740157499999996" bottom="0.78740157499999996" header="0.3" footer="0.3"/>
  <pageSetup paperSize="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12"/>
  <sheetViews>
    <sheetView workbookViewId="0"/>
  </sheetViews>
  <sheetFormatPr baseColWidth="10" defaultRowHeight="12.75"/>
  <sheetData>
    <row r="1" spans="3:5">
      <c r="C1" t="s">
        <v>1000</v>
      </c>
      <c r="D1" t="s">
        <v>86</v>
      </c>
      <c r="E1" t="s">
        <v>87</v>
      </c>
    </row>
    <row r="2" spans="3:5">
      <c r="C2" t="s">
        <v>1001</v>
      </c>
    </row>
    <row r="3" spans="3:5">
      <c r="C3" t="s">
        <v>1002</v>
      </c>
    </row>
    <row r="4" spans="3:5">
      <c r="C4" t="s">
        <v>1003</v>
      </c>
    </row>
    <row r="5" spans="3:5">
      <c r="C5" t="s">
        <v>1004</v>
      </c>
    </row>
    <row r="6" spans="3:5">
      <c r="C6" t="s">
        <v>1005</v>
      </c>
    </row>
    <row r="7" spans="3:5">
      <c r="C7" t="s">
        <v>1006</v>
      </c>
    </row>
    <row r="8" spans="3:5">
      <c r="C8" t="s">
        <v>1007</v>
      </c>
    </row>
    <row r="9" spans="3:5">
      <c r="C9" t="s">
        <v>1008</v>
      </c>
    </row>
    <row r="10" spans="3:5">
      <c r="C10" t="s">
        <v>1096</v>
      </c>
    </row>
    <row r="11" spans="3:5">
      <c r="C11" t="s">
        <v>1164</v>
      </c>
    </row>
    <row r="12" spans="3:5">
      <c r="C12" t="s">
        <v>1246</v>
      </c>
    </row>
  </sheetData>
  <pageMargins left="0.7" right="0.7" top="0.78740157499999996" bottom="0.78740157499999996" header="0.3" footer="0.3"/>
  <customProperties>
    <customPr name="EpmWorksheetKeyString_GU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P135"/>
  <sheetViews>
    <sheetView topLeftCell="A52" workbookViewId="0">
      <selection activeCell="C55" sqref="C55"/>
    </sheetView>
  </sheetViews>
  <sheetFormatPr baseColWidth="10" defaultRowHeight="12.75"/>
  <cols>
    <col min="2" max="2" width="41.5703125" customWidth="1"/>
    <col min="5" max="5" width="16.85546875" customWidth="1"/>
  </cols>
  <sheetData>
    <row r="6" spans="2:6" ht="15">
      <c r="B6" s="10" t="s">
        <v>1176</v>
      </c>
      <c r="C6" s="11"/>
      <c r="D6" s="15" t="s">
        <v>206</v>
      </c>
      <c r="E6" s="15" t="s">
        <v>75</v>
      </c>
      <c r="F6" s="15" t="s">
        <v>76</v>
      </c>
    </row>
    <row r="7" spans="2:6" ht="15">
      <c r="B7" s="12" t="s">
        <v>197</v>
      </c>
      <c r="C7" s="13"/>
      <c r="D7" s="24">
        <f>Eingabemaske!I14</f>
        <v>1</v>
      </c>
      <c r="E7" s="25">
        <f>IF(Eingabemaske!I14&gt;0,Eingabemaske!J14*Eingabemaske!K14,0)</f>
        <v>60</v>
      </c>
      <c r="F7" s="25">
        <f>IF(Eingabemaske!I14&gt;0,Eingabemaske!J14*(1-Eingabemaske!K14),0)</f>
        <v>0</v>
      </c>
    </row>
    <row r="8" spans="2:6" ht="15">
      <c r="B8" s="14" t="s">
        <v>203</v>
      </c>
      <c r="C8" s="13"/>
      <c r="D8" s="24">
        <f>Eingabemaske!I15</f>
        <v>0</v>
      </c>
      <c r="E8" s="25">
        <f>IF(Eingabemaske!I15&gt;0,Eingabemaske!J15*Eingabemaske!K15,0)</f>
        <v>0</v>
      </c>
      <c r="F8" s="25">
        <f>IF(Eingabemaske!I15&gt;0,Eingabemaske!J15*(1-Eingabemaske!K15),0)</f>
        <v>0</v>
      </c>
    </row>
    <row r="9" spans="2:6" ht="15">
      <c r="B9" s="14" t="s">
        <v>198</v>
      </c>
      <c r="C9" s="13"/>
      <c r="D9" s="24">
        <f>Eingabemaske!I16</f>
        <v>0</v>
      </c>
      <c r="E9" s="25">
        <f>IF(Eingabemaske!I16&gt;0,Eingabemaske!J16*Eingabemaske!K16,0)</f>
        <v>0</v>
      </c>
      <c r="F9" s="25">
        <f>IF(Eingabemaske!I16&gt;0,Eingabemaske!J16*(1-Eingabemaske!K16),0)</f>
        <v>0</v>
      </c>
    </row>
    <row r="10" spans="2:6" ht="15">
      <c r="B10" s="14" t="s">
        <v>204</v>
      </c>
      <c r="C10" s="13"/>
      <c r="D10" s="24">
        <f>Eingabemaske!I17</f>
        <v>0</v>
      </c>
      <c r="E10" s="25">
        <f>IF(Eingabemaske!I17&gt;0,Eingabemaske!J17*Eingabemaske!K17,0)</f>
        <v>0</v>
      </c>
      <c r="F10" s="25">
        <f>IF(Eingabemaske!I17&gt;0,Eingabemaske!J17*(1-Eingabemaske!K17),0)</f>
        <v>0</v>
      </c>
    </row>
    <row r="11" spans="2:6" ht="15">
      <c r="B11" s="14" t="s">
        <v>202</v>
      </c>
      <c r="C11" s="13"/>
      <c r="D11" s="24">
        <f>Eingabemaske!I18</f>
        <v>0</v>
      </c>
      <c r="E11" s="25">
        <f>IF(Eingabemaske!I18&gt;0,Eingabemaske!J18*Eingabemaske!K18,0)</f>
        <v>0</v>
      </c>
      <c r="F11" s="25">
        <f>IF(Eingabemaske!I18&gt;0,Eingabemaske!J18*(1-Eingabemaske!K18),0)</f>
        <v>0</v>
      </c>
    </row>
    <row r="12" spans="2:6" ht="15">
      <c r="B12" s="14" t="s">
        <v>199</v>
      </c>
      <c r="C12" s="13"/>
      <c r="D12" s="24">
        <f>Eingabemaske!I19</f>
        <v>0</v>
      </c>
      <c r="E12" s="25">
        <f>IF(Eingabemaske!I19&gt;0,Eingabemaske!J19*Eingabemaske!K19,0)</f>
        <v>0</v>
      </c>
      <c r="F12" s="25">
        <f>IF(Eingabemaske!I19&gt;0,Eingabemaske!J19*(1-Eingabemaske!K19),0)</f>
        <v>0</v>
      </c>
    </row>
    <row r="13" spans="2:6" ht="15">
      <c r="B13" s="14" t="s">
        <v>201</v>
      </c>
      <c r="C13" s="13"/>
      <c r="D13" s="24">
        <f>Eingabemaske!I20</f>
        <v>0</v>
      </c>
      <c r="E13" s="25">
        <f>IF(Eingabemaske!I20&gt;0,Eingabemaske!J20*Eingabemaske!K20,0)</f>
        <v>0</v>
      </c>
      <c r="F13" s="25">
        <f>IF(Eingabemaske!I20&gt;0,Eingabemaske!J20*(1-Eingabemaske!K20),0)</f>
        <v>0</v>
      </c>
    </row>
    <row r="14" spans="2:6" ht="15">
      <c r="B14" s="14" t="s">
        <v>196</v>
      </c>
      <c r="C14" s="13"/>
      <c r="D14" s="24">
        <f>Eingabemaske!I21</f>
        <v>0</v>
      </c>
      <c r="E14" s="25">
        <f>IF(Eingabemaske!I21&gt;0,Eingabemaske!J21*Eingabemaske!K21,0)</f>
        <v>0</v>
      </c>
      <c r="F14" s="25">
        <f>IF(Eingabemaske!I21&gt;0,Eingabemaske!J21*(1-Eingabemaske!K21),0)</f>
        <v>0</v>
      </c>
    </row>
    <row r="15" spans="2:6" ht="15">
      <c r="B15" s="14" t="s">
        <v>200</v>
      </c>
      <c r="C15" s="13"/>
      <c r="D15" s="24">
        <f>Eingabemaske!I22</f>
        <v>0</v>
      </c>
      <c r="E15" s="25">
        <f>IF(Eingabemaske!I22&gt;0,Eingabemaske!J22*Eingabemaske!K22,0)</f>
        <v>0</v>
      </c>
      <c r="F15" s="25">
        <f>IF(Eingabemaske!I22&gt;0,Eingabemaske!J22*(1-Eingabemaske!K22),0)</f>
        <v>0</v>
      </c>
    </row>
    <row r="18" spans="2:11" ht="15">
      <c r="B18" s="10" t="s">
        <v>1176</v>
      </c>
      <c r="C18" s="11"/>
      <c r="D18" s="15" t="s">
        <v>206</v>
      </c>
      <c r="E18" s="15" t="s">
        <v>75</v>
      </c>
      <c r="F18" s="15" t="s">
        <v>76</v>
      </c>
    </row>
    <row r="19" spans="2:11" ht="15">
      <c r="B19" s="12" t="s">
        <v>197</v>
      </c>
      <c r="C19" s="13"/>
      <c r="D19" s="24">
        <f>Eingabemaske!I14</f>
        <v>1</v>
      </c>
      <c r="E19" s="25">
        <f>IF(Eingabemaske!$J14&gt;0,E7,IF(Eingabemaske!$I14&gt;0,INDEX('2.Transport'!$A$32:$K$41,MATCH(Eingabemaske!$Z$8,'2.Transport'!$A$32:$A$41,0),3),0))</f>
        <v>60</v>
      </c>
      <c r="F19" s="25">
        <f>IF(Eingabemaske!J14&gt;0,F7,IF(Eingabemaske!I14&gt;0,INDEX('2.Transport'!$A$45:$K$54,MATCH(Eingabemaske!$Z$8,'2.Transport'!$A$45:$A$54,0),3),0))</f>
        <v>0</v>
      </c>
    </row>
    <row r="20" spans="2:11" ht="15">
      <c r="B20" s="14" t="s">
        <v>203</v>
      </c>
      <c r="C20" s="13"/>
      <c r="D20" s="24">
        <f>Eingabemaske!I15</f>
        <v>0</v>
      </c>
      <c r="E20" s="25">
        <f>IF(Eingabemaske!$J15&gt;0,E8,IF(Eingabemaske!$I15&gt;0,INDEX('2.Transport'!$A$32:$K$41,MATCH(Eingabemaske!$Z$8,'2.Transport'!$A$32:$A$41,0),4),0))</f>
        <v>0</v>
      </c>
      <c r="F20" s="25">
        <f>IF(Eingabemaske!J15&gt;0,F8,IF(Eingabemaske!I15&gt;0,INDEX('2.Transport'!$A$45:$K$54,MATCH(Eingabemaske!$Z$8,'2.Transport'!$A$45:$A$54,0),4),0))</f>
        <v>0</v>
      </c>
    </row>
    <row r="21" spans="2:11" ht="15">
      <c r="B21" s="14" t="s">
        <v>198</v>
      </c>
      <c r="C21" s="13"/>
      <c r="D21" s="24">
        <f>Eingabemaske!I16</f>
        <v>0</v>
      </c>
      <c r="E21" s="25">
        <f>IF(Eingabemaske!$J16&gt;0,E9,IF(Eingabemaske!$I16&gt;0,INDEX('2.Transport'!$A$32:$K$41,MATCH(Eingabemaske!$Z$8,'2.Transport'!$A$32:$A$41,0),5),0))</f>
        <v>0</v>
      </c>
      <c r="F21" s="25">
        <f>IF(Eingabemaske!J16&gt;0,F9,IF(Eingabemaske!I16&gt;0,INDEX('2.Transport'!$A$45:$K$54,MATCH(Eingabemaske!$Z$8,'2.Transport'!$A$45:$A$54,0),5),0))</f>
        <v>0</v>
      </c>
    </row>
    <row r="22" spans="2:11" ht="15">
      <c r="B22" s="14" t="s">
        <v>204</v>
      </c>
      <c r="C22" s="13"/>
      <c r="D22" s="24">
        <f>Eingabemaske!I17</f>
        <v>0</v>
      </c>
      <c r="E22" s="25">
        <f>IF(Eingabemaske!$J17&gt;0,E10,IF(Eingabemaske!$I17&gt;0,INDEX('2.Transport'!$A$32:$K$41,MATCH(Eingabemaske!$Z$8,'2.Transport'!$A$32:$A$41,0),6),0))</f>
        <v>0</v>
      </c>
      <c r="F22" s="25">
        <f>IF(Eingabemaske!J17&gt;0,F10,IF(Eingabemaske!I17&gt;0,INDEX('2.Transport'!$A$45:$K$54,MATCH(Eingabemaske!$Z$8,'2.Transport'!$A$45:$A$54,0),6),0))</f>
        <v>0</v>
      </c>
    </row>
    <row r="23" spans="2:11" ht="15">
      <c r="B23" s="14" t="s">
        <v>202</v>
      </c>
      <c r="C23" s="13"/>
      <c r="D23" s="24">
        <f>Eingabemaske!I18</f>
        <v>0</v>
      </c>
      <c r="E23" s="25">
        <f>IF(Eingabemaske!$J18&gt;0,E11,IF(Eingabemaske!$I18&gt;0,INDEX('2.Transport'!$A$32:$K$41,MATCH(Eingabemaske!$Z$8,'2.Transport'!$A$32:$A$41,0),7),0))</f>
        <v>0</v>
      </c>
      <c r="F23" s="25">
        <f>IF(Eingabemaske!J18&gt;0,F11,IF(Eingabemaske!I18&gt;0,INDEX('2.Transport'!$A$45:$K$54,MATCH(Eingabemaske!$Z$8,'2.Transport'!$A$45:$A$54,0),7),0))</f>
        <v>0</v>
      </c>
    </row>
    <row r="24" spans="2:11" ht="15">
      <c r="B24" s="14" t="s">
        <v>199</v>
      </c>
      <c r="C24" s="13"/>
      <c r="D24" s="24">
        <f>Eingabemaske!I19</f>
        <v>0</v>
      </c>
      <c r="E24" s="25">
        <f>IF(Eingabemaske!$J19&gt;0,E12,IF(Eingabemaske!$I19&gt;0,INDEX('2.Transport'!$A$32:$K$41,MATCH(Eingabemaske!$Z$8,'2.Transport'!$A$32:$A$41,0),8),0))</f>
        <v>0</v>
      </c>
      <c r="F24" s="25">
        <f>IF(Eingabemaske!J19&gt;0,F12,IF(Eingabemaske!I19&gt;0,INDEX('2.Transport'!$A$45:$K$54,MATCH(Eingabemaske!$Z$8,'2.Transport'!$A$45:$A$54,0),8),0))</f>
        <v>0</v>
      </c>
    </row>
    <row r="25" spans="2:11" ht="15">
      <c r="B25" s="14" t="s">
        <v>201</v>
      </c>
      <c r="C25" s="13"/>
      <c r="D25" s="24">
        <f>Eingabemaske!I20</f>
        <v>0</v>
      </c>
      <c r="E25" s="25">
        <f>IF(Eingabemaske!$J20&gt;0,E13,IF(Eingabemaske!$I20&gt;0,INDEX('2.Transport'!$A$32:$K$41,MATCH(Eingabemaske!$Z$8,'2.Transport'!$A$32:$A$41,0),9),0))</f>
        <v>0</v>
      </c>
      <c r="F25" s="25">
        <f>IF(Eingabemaske!J20&gt;0,F13,IF(Eingabemaske!I20&gt;0,INDEX('2.Transport'!$A$45:$K$54,MATCH(Eingabemaske!$Z$8,'2.Transport'!$A$45:$A$54,0),9),0))</f>
        <v>0</v>
      </c>
    </row>
    <row r="26" spans="2:11" ht="15">
      <c r="B26" s="14" t="s">
        <v>196</v>
      </c>
      <c r="C26" s="13"/>
      <c r="D26" s="24">
        <f>Eingabemaske!I21</f>
        <v>0</v>
      </c>
      <c r="E26" s="25">
        <f>IF(Eingabemaske!$J21&gt;0,E14,IF(Eingabemaske!$I21&gt;0,INDEX('2.Transport'!$A$32:$K$41,MATCH(Eingabemaske!$Z$8,'2.Transport'!$A$32:$A$41,0),10),0))</f>
        <v>0</v>
      </c>
      <c r="F26" s="25">
        <f>IF(Eingabemaske!J21&gt;0,F14,IF(Eingabemaske!I21&gt;0,INDEX('2.Transport'!$A$45:$K$54,MATCH(Eingabemaske!$Z$8,'2.Transport'!$A$45:$A$54,0),10),0))</f>
        <v>0</v>
      </c>
    </row>
    <row r="27" spans="2:11" ht="15">
      <c r="B27" s="14" t="s">
        <v>200</v>
      </c>
      <c r="C27" s="13"/>
      <c r="D27" s="24">
        <f>Eingabemaske!I22</f>
        <v>0</v>
      </c>
      <c r="E27" s="25">
        <f>IF(Eingabemaske!$J22&gt;0,E15,IF(Eingabemaske!$I22&gt;0,INDEX('2.Transport'!$A$32:$K$41,MATCH(Eingabemaske!$Z$8,'2.Transport'!$A$32:$A$41,0),11),0))</f>
        <v>0</v>
      </c>
      <c r="F27" s="25">
        <f>IF(Eingabemaske!J22&gt;0,F15,IF(Eingabemaske!I22&gt;0,INDEX('2.Transport'!$A$45:$K$54,MATCH(Eingabemaske!$Z$8,'2.Transport'!$A$45:$A$54,0),11),0))</f>
        <v>0</v>
      </c>
    </row>
    <row r="28" spans="2:11" ht="15">
      <c r="B28" s="119" t="s">
        <v>1170</v>
      </c>
      <c r="C28" s="120"/>
      <c r="D28" s="118">
        <f>SUM(D19:D27)-D29</f>
        <v>1</v>
      </c>
      <c r="E28" s="117">
        <f>SUM(E19:E27)-E29</f>
        <v>60</v>
      </c>
      <c r="F28" s="118">
        <f>SUM(F19:F27)-F29</f>
        <v>0</v>
      </c>
    </row>
    <row r="29" spans="2:11" ht="15">
      <c r="B29" s="115" t="s">
        <v>1171</v>
      </c>
      <c r="C29" s="116"/>
      <c r="D29" s="117">
        <f>D26</f>
        <v>0</v>
      </c>
      <c r="E29" s="117">
        <f t="array" ref="E29">E26</f>
        <v>0</v>
      </c>
      <c r="F29" s="118">
        <f>F26</f>
        <v>0</v>
      </c>
    </row>
    <row r="31" spans="2:11">
      <c r="B31" s="114" t="s">
        <v>1168</v>
      </c>
      <c r="C31" s="29"/>
    </row>
    <row r="32" spans="2:11">
      <c r="B32" s="29" t="s">
        <v>1327</v>
      </c>
      <c r="C32" t="s">
        <v>197</v>
      </c>
      <c r="D32" t="s">
        <v>203</v>
      </c>
      <c r="E32" t="s">
        <v>198</v>
      </c>
      <c r="F32" t="s">
        <v>204</v>
      </c>
      <c r="G32" t="s">
        <v>202</v>
      </c>
      <c r="H32" t="s">
        <v>199</v>
      </c>
      <c r="I32" t="s">
        <v>201</v>
      </c>
      <c r="J32" t="s">
        <v>196</v>
      </c>
      <c r="K32" t="s">
        <v>200</v>
      </c>
    </row>
    <row r="33" spans="1:13">
      <c r="A33">
        <v>1</v>
      </c>
      <c r="B33" t="s">
        <v>197</v>
      </c>
      <c r="C33" s="155">
        <v>40</v>
      </c>
      <c r="D33" s="155">
        <f t="shared" ref="D33:K40" si="0">$L$77*D99</f>
        <v>1468.3301511578522</v>
      </c>
      <c r="E33" s="155">
        <f t="shared" si="0"/>
        <v>917.70634447365762</v>
      </c>
      <c r="F33" s="155">
        <f t="shared" si="0"/>
        <v>825.93571002629187</v>
      </c>
      <c r="G33" s="155">
        <f t="shared" si="0"/>
        <v>1101.2476133683892</v>
      </c>
      <c r="H33" s="155">
        <f t="shared" si="0"/>
        <v>428.26296075437358</v>
      </c>
      <c r="I33" s="155">
        <f t="shared" si="0"/>
        <v>1009.4769789210234</v>
      </c>
      <c r="J33" s="155">
        <f t="shared" si="0"/>
        <v>397.67274927191829</v>
      </c>
      <c r="K33" s="155">
        <f t="shared" si="0"/>
        <v>611.80422964910508</v>
      </c>
      <c r="L33" s="155"/>
      <c r="M33" s="155"/>
    </row>
    <row r="34" spans="1:13">
      <c r="A34">
        <v>2</v>
      </c>
      <c r="B34" t="s">
        <v>203</v>
      </c>
      <c r="C34" s="155">
        <f t="shared" ref="C34:E41" si="1">$L$77*C100</f>
        <v>1468.3301511578522</v>
      </c>
      <c r="D34" s="155">
        <v>40</v>
      </c>
      <c r="E34" s="155">
        <f>$L$77*E100</f>
        <v>2141.3148037718679</v>
      </c>
      <c r="F34" s="155">
        <f t="shared" si="0"/>
        <v>2080.1343808069573</v>
      </c>
      <c r="G34" s="155">
        <f t="shared" si="0"/>
        <v>672.98465261401554</v>
      </c>
      <c r="H34" s="155">
        <f t="shared" si="0"/>
        <v>1529.5105741227626</v>
      </c>
      <c r="I34" s="155">
        <f t="shared" si="0"/>
        <v>428.26296075437358</v>
      </c>
      <c r="J34" s="155">
        <f t="shared" si="0"/>
        <v>1835.4126889473152</v>
      </c>
      <c r="K34" s="155">
        <f t="shared" si="0"/>
        <v>1529.5105741227626</v>
      </c>
      <c r="L34" s="155"/>
      <c r="M34" s="155"/>
    </row>
    <row r="35" spans="1:13">
      <c r="A35">
        <v>3</v>
      </c>
      <c r="B35" t="s">
        <v>198</v>
      </c>
      <c r="C35" s="155">
        <f t="shared" si="1"/>
        <v>917.70634447365762</v>
      </c>
      <c r="D35" s="155">
        <f t="shared" si="1"/>
        <v>2141.3148037718679</v>
      </c>
      <c r="E35" s="155">
        <v>40</v>
      </c>
      <c r="F35" s="155">
        <f t="shared" si="0"/>
        <v>764.7552870613813</v>
      </c>
      <c r="G35" s="155">
        <f t="shared" si="0"/>
        <v>1590.6909970876732</v>
      </c>
      <c r="H35" s="155">
        <f t="shared" si="0"/>
        <v>703.57486409647083</v>
      </c>
      <c r="I35" s="155">
        <f t="shared" si="0"/>
        <v>1560.1007856052179</v>
      </c>
      <c r="J35" s="155">
        <f t="shared" si="0"/>
        <v>367.08253778946306</v>
      </c>
      <c r="K35" s="155">
        <f t="shared" si="0"/>
        <v>1009.4769789210234</v>
      </c>
      <c r="L35" s="155"/>
      <c r="M35" s="155"/>
    </row>
    <row r="36" spans="1:13">
      <c r="A36">
        <v>4</v>
      </c>
      <c r="B36" t="s">
        <v>204</v>
      </c>
      <c r="C36" s="155">
        <f t="shared" si="1"/>
        <v>825.93571002629187</v>
      </c>
      <c r="D36" s="155">
        <f t="shared" si="1"/>
        <v>2080.1343808069573</v>
      </c>
      <c r="E36" s="155">
        <f t="shared" si="1"/>
        <v>764.7552870613813</v>
      </c>
      <c r="F36" s="155">
        <v>40</v>
      </c>
      <c r="G36" s="155">
        <f t="shared" si="0"/>
        <v>1835.4126889473152</v>
      </c>
      <c r="H36" s="155">
        <f t="shared" si="0"/>
        <v>581.21401816664979</v>
      </c>
      <c r="I36" s="155">
        <f t="shared" si="0"/>
        <v>1774.2322659824047</v>
      </c>
      <c r="J36" s="155">
        <f t="shared" si="0"/>
        <v>489.44338371928404</v>
      </c>
      <c r="K36" s="155">
        <f t="shared" si="0"/>
        <v>734.16507557892612</v>
      </c>
      <c r="L36" s="155"/>
      <c r="M36" s="155"/>
    </row>
    <row r="37" spans="1:13">
      <c r="A37">
        <v>5</v>
      </c>
      <c r="B37" t="s">
        <v>202</v>
      </c>
      <c r="C37" s="155">
        <f t="shared" si="1"/>
        <v>1101.2476133683892</v>
      </c>
      <c r="D37" s="155">
        <f t="shared" si="1"/>
        <v>672.98465261401554</v>
      </c>
      <c r="E37" s="155">
        <f t="shared" si="1"/>
        <v>1590.6909970876732</v>
      </c>
      <c r="F37" s="155">
        <f>$L$77*F103</f>
        <v>1835.4126889473152</v>
      </c>
      <c r="G37" s="155">
        <v>40</v>
      </c>
      <c r="H37" s="155">
        <f t="shared" si="0"/>
        <v>1468.3301511578522</v>
      </c>
      <c r="I37" s="155">
        <f t="shared" si="0"/>
        <v>275.31190334209731</v>
      </c>
      <c r="J37" s="155">
        <f t="shared" si="0"/>
        <v>1437.739939675397</v>
      </c>
      <c r="K37" s="155">
        <f t="shared" si="0"/>
        <v>1560.1007856052179</v>
      </c>
      <c r="L37" s="155"/>
      <c r="M37" s="155"/>
    </row>
    <row r="38" spans="1:13">
      <c r="A38">
        <v>6</v>
      </c>
      <c r="B38" t="s">
        <v>199</v>
      </c>
      <c r="C38" s="155">
        <f t="shared" si="1"/>
        <v>428.26296075437358</v>
      </c>
      <c r="D38" s="155">
        <f t="shared" si="1"/>
        <v>1529.5105741227626</v>
      </c>
      <c r="E38" s="155">
        <f t="shared" si="1"/>
        <v>703.57486409647083</v>
      </c>
      <c r="F38" s="155">
        <f>$L$77*F104</f>
        <v>581.21401816664979</v>
      </c>
      <c r="G38" s="155">
        <f>$L$77*G104</f>
        <v>1468.3301511578522</v>
      </c>
      <c r="H38" s="155">
        <v>40</v>
      </c>
      <c r="I38" s="155">
        <f t="shared" si="0"/>
        <v>1345.9693052280311</v>
      </c>
      <c r="J38" s="155">
        <f t="shared" si="0"/>
        <v>367.08253778946306</v>
      </c>
      <c r="K38" s="155">
        <f t="shared" si="0"/>
        <v>336.49232630700777</v>
      </c>
      <c r="L38" s="155"/>
      <c r="M38" s="155"/>
    </row>
    <row r="39" spans="1:13">
      <c r="A39">
        <v>7</v>
      </c>
      <c r="B39" t="s">
        <v>201</v>
      </c>
      <c r="C39" s="155">
        <f t="shared" si="1"/>
        <v>1009.4769789210234</v>
      </c>
      <c r="D39" s="155">
        <f t="shared" si="1"/>
        <v>428.26296075437358</v>
      </c>
      <c r="E39" s="155">
        <f t="shared" si="1"/>
        <v>1560.1007856052179</v>
      </c>
      <c r="F39" s="155">
        <f>$L$77*F105</f>
        <v>1774.2322659824047</v>
      </c>
      <c r="G39" s="155">
        <f>$L$77*G105</f>
        <v>275.31190334209731</v>
      </c>
      <c r="H39" s="155">
        <f>$L$77*H105</f>
        <v>1345.9693052280311</v>
      </c>
      <c r="I39" s="155">
        <v>40</v>
      </c>
      <c r="J39" s="155">
        <f t="shared" si="0"/>
        <v>1407.1497281929417</v>
      </c>
      <c r="K39" s="155">
        <f t="shared" si="0"/>
        <v>1437.739939675397</v>
      </c>
      <c r="L39" s="155"/>
      <c r="M39" s="155"/>
    </row>
    <row r="40" spans="1:13">
      <c r="A40">
        <v>8</v>
      </c>
      <c r="B40" t="s">
        <v>196</v>
      </c>
      <c r="C40" s="155">
        <f t="shared" si="1"/>
        <v>397.67274927191829</v>
      </c>
      <c r="D40" s="155">
        <f t="shared" si="1"/>
        <v>1835.4126889473152</v>
      </c>
      <c r="E40" s="155">
        <f t="shared" si="1"/>
        <v>367.08253778946306</v>
      </c>
      <c r="F40" s="155">
        <f>$L$77*F106</f>
        <v>489.44338371928404</v>
      </c>
      <c r="G40" s="155">
        <f>$L$77*G106</f>
        <v>1437.739939675397</v>
      </c>
      <c r="H40" s="155">
        <f>$L$77*H106</f>
        <v>367.08253778946306</v>
      </c>
      <c r="I40" s="155">
        <f>$L$77*I106</f>
        <v>1407.1497281929417</v>
      </c>
      <c r="J40" s="155">
        <v>40</v>
      </c>
      <c r="K40" s="155">
        <f t="shared" si="0"/>
        <v>703.57486409647083</v>
      </c>
      <c r="L40" s="155"/>
      <c r="M40" s="155"/>
    </row>
    <row r="41" spans="1:13">
      <c r="A41">
        <v>9</v>
      </c>
      <c r="B41" t="s">
        <v>200</v>
      </c>
      <c r="C41" s="155">
        <f t="shared" si="1"/>
        <v>611.80422964910508</v>
      </c>
      <c r="D41" s="155">
        <f t="shared" si="1"/>
        <v>1529.5105741227626</v>
      </c>
      <c r="E41" s="155">
        <f t="shared" si="1"/>
        <v>1009.4769789210234</v>
      </c>
      <c r="F41" s="155">
        <f>$L$77*F107</f>
        <v>734.16507557892612</v>
      </c>
      <c r="G41" s="155">
        <f>$L$77*G107</f>
        <v>1560.1007856052179</v>
      </c>
      <c r="H41" s="155">
        <f>$L$77*H107</f>
        <v>336.49232630700777</v>
      </c>
      <c r="I41" s="155">
        <f>$L$77*I107</f>
        <v>1437.739939675397</v>
      </c>
      <c r="J41" s="155">
        <f>$L$77*J107</f>
        <v>703.57486409647083</v>
      </c>
      <c r="K41" s="155">
        <v>40</v>
      </c>
      <c r="L41" s="155"/>
      <c r="M41" s="155"/>
    </row>
    <row r="42" spans="1:13">
      <c r="C42" s="155"/>
      <c r="D42" s="155"/>
      <c r="E42" s="155"/>
      <c r="F42" s="155"/>
      <c r="G42" s="155"/>
      <c r="H42" s="155"/>
      <c r="I42" s="155"/>
      <c r="J42" s="155"/>
      <c r="K42" s="155"/>
      <c r="L42" s="155"/>
      <c r="M42" s="155"/>
    </row>
    <row r="43" spans="1:13">
      <c r="C43" s="155"/>
      <c r="D43" s="155"/>
      <c r="E43" s="155"/>
      <c r="F43" s="155"/>
      <c r="G43" s="155"/>
      <c r="H43" s="155"/>
      <c r="I43" s="155"/>
      <c r="J43" s="155"/>
      <c r="K43" s="155"/>
      <c r="L43" s="155"/>
      <c r="M43" s="155"/>
    </row>
    <row r="44" spans="1:13">
      <c r="B44" s="114" t="s">
        <v>1169</v>
      </c>
      <c r="C44" s="155"/>
      <c r="D44" s="155"/>
      <c r="E44" s="155"/>
      <c r="F44" s="155"/>
      <c r="G44" s="155"/>
      <c r="H44" s="155"/>
      <c r="I44" s="155"/>
      <c r="J44" s="155"/>
      <c r="K44" s="155"/>
      <c r="L44" s="155"/>
      <c r="M44" s="155"/>
    </row>
    <row r="45" spans="1:13">
      <c r="B45" s="29" t="s">
        <v>1327</v>
      </c>
      <c r="C45" s="155" t="s">
        <v>197</v>
      </c>
      <c r="D45" s="155" t="s">
        <v>203</v>
      </c>
      <c r="E45" s="155" t="s">
        <v>198</v>
      </c>
      <c r="F45" s="155" t="s">
        <v>204</v>
      </c>
      <c r="G45" s="155" t="s">
        <v>202</v>
      </c>
      <c r="H45" s="155" t="s">
        <v>199</v>
      </c>
      <c r="I45" s="155" t="s">
        <v>201</v>
      </c>
      <c r="J45" s="155" t="s">
        <v>196</v>
      </c>
      <c r="K45" s="155" t="s">
        <v>200</v>
      </c>
      <c r="L45" s="155"/>
      <c r="M45" s="155"/>
    </row>
    <row r="46" spans="1:13">
      <c r="A46">
        <v>1</v>
      </c>
      <c r="B46" t="s">
        <v>197</v>
      </c>
      <c r="C46" s="155">
        <f t="shared" ref="C46:K46" si="2">C99-C33</f>
        <v>0</v>
      </c>
      <c r="D46" s="155">
        <f t="shared" si="2"/>
        <v>931.66984884214776</v>
      </c>
      <c r="E46" s="155">
        <f t="shared" si="2"/>
        <v>582.29365552634238</v>
      </c>
      <c r="F46" s="155">
        <f t="shared" si="2"/>
        <v>524.06428997370813</v>
      </c>
      <c r="G46" s="155">
        <f t="shared" si="2"/>
        <v>698.75238663161076</v>
      </c>
      <c r="H46" s="155">
        <f t="shared" si="2"/>
        <v>271.73703924562642</v>
      </c>
      <c r="I46" s="155">
        <f t="shared" si="2"/>
        <v>640.52302107897663</v>
      </c>
      <c r="J46" s="155">
        <f t="shared" si="2"/>
        <v>252.32725072808171</v>
      </c>
      <c r="K46" s="155">
        <f t="shared" si="2"/>
        <v>388.19577035089492</v>
      </c>
      <c r="L46" s="155"/>
      <c r="M46" s="155"/>
    </row>
    <row r="47" spans="1:13">
      <c r="A47">
        <v>2</v>
      </c>
      <c r="B47" t="s">
        <v>203</v>
      </c>
      <c r="C47" s="155">
        <f t="shared" ref="C47:K47" si="3">C100-C34</f>
        <v>931.66984884214776</v>
      </c>
      <c r="D47" s="155">
        <f t="shared" si="3"/>
        <v>0</v>
      </c>
      <c r="E47" s="155">
        <f t="shared" si="3"/>
        <v>1358.6851962281321</v>
      </c>
      <c r="F47" s="155">
        <f t="shared" si="3"/>
        <v>1319.8656191930427</v>
      </c>
      <c r="G47" s="155">
        <f t="shared" si="3"/>
        <v>427.01534738598446</v>
      </c>
      <c r="H47" s="155">
        <f t="shared" si="3"/>
        <v>970.48942587723741</v>
      </c>
      <c r="I47" s="155">
        <f t="shared" si="3"/>
        <v>271.73703924562642</v>
      </c>
      <c r="J47" s="155">
        <f t="shared" si="3"/>
        <v>1164.5873110526848</v>
      </c>
      <c r="K47" s="155">
        <f t="shared" si="3"/>
        <v>970.48942587723741</v>
      </c>
      <c r="L47" s="155"/>
      <c r="M47" s="155"/>
    </row>
    <row r="48" spans="1:13">
      <c r="A48">
        <v>3</v>
      </c>
      <c r="B48" t="s">
        <v>198</v>
      </c>
      <c r="C48" s="155">
        <f t="shared" ref="C48:K48" si="4">C101-C35</f>
        <v>582.29365552634238</v>
      </c>
      <c r="D48" s="155">
        <f t="shared" si="4"/>
        <v>1358.6851962281321</v>
      </c>
      <c r="E48" s="155">
        <f t="shared" si="4"/>
        <v>0</v>
      </c>
      <c r="F48" s="155">
        <f t="shared" si="4"/>
        <v>485.2447129386187</v>
      </c>
      <c r="G48" s="155">
        <f t="shared" si="4"/>
        <v>1009.3090029123268</v>
      </c>
      <c r="H48" s="155">
        <f t="shared" si="4"/>
        <v>446.42513590352917</v>
      </c>
      <c r="I48" s="155">
        <f t="shared" si="4"/>
        <v>989.89921439478212</v>
      </c>
      <c r="J48" s="155">
        <f t="shared" si="4"/>
        <v>232.91746221053694</v>
      </c>
      <c r="K48" s="155">
        <f t="shared" si="4"/>
        <v>640.52302107897663</v>
      </c>
      <c r="L48" s="155"/>
      <c r="M48" s="155"/>
    </row>
    <row r="49" spans="1:13">
      <c r="A49">
        <v>4</v>
      </c>
      <c r="B49" t="s">
        <v>204</v>
      </c>
      <c r="C49" s="155">
        <f t="shared" ref="C49:K49" si="5">C102-C36</f>
        <v>524.06428997370813</v>
      </c>
      <c r="D49" s="155">
        <f t="shared" si="5"/>
        <v>1319.8656191930427</v>
      </c>
      <c r="E49" s="155">
        <f t="shared" si="5"/>
        <v>485.2447129386187</v>
      </c>
      <c r="F49" s="155">
        <f t="shared" si="5"/>
        <v>0</v>
      </c>
      <c r="G49" s="155">
        <f t="shared" si="5"/>
        <v>1164.5873110526848</v>
      </c>
      <c r="H49" s="155">
        <f t="shared" si="5"/>
        <v>368.78598183335021</v>
      </c>
      <c r="I49" s="155">
        <f t="shared" si="5"/>
        <v>1125.7677340175953</v>
      </c>
      <c r="J49" s="155">
        <f t="shared" si="5"/>
        <v>310.55661628071596</v>
      </c>
      <c r="K49" s="155">
        <f t="shared" si="5"/>
        <v>465.83492442107388</v>
      </c>
      <c r="L49" s="155"/>
      <c r="M49" s="155"/>
    </row>
    <row r="50" spans="1:13">
      <c r="A50">
        <v>5</v>
      </c>
      <c r="B50" t="s">
        <v>202</v>
      </c>
      <c r="C50" s="155">
        <f t="shared" ref="C50:K50" si="6">C103-C37</f>
        <v>698.75238663161076</v>
      </c>
      <c r="D50" s="155">
        <f t="shared" si="6"/>
        <v>427.01534738598446</v>
      </c>
      <c r="E50" s="155">
        <f t="shared" si="6"/>
        <v>1009.3090029123268</v>
      </c>
      <c r="F50" s="155">
        <f t="shared" si="6"/>
        <v>1164.5873110526848</v>
      </c>
      <c r="G50" s="155">
        <f t="shared" si="6"/>
        <v>0</v>
      </c>
      <c r="H50" s="155">
        <f t="shared" si="6"/>
        <v>931.66984884214776</v>
      </c>
      <c r="I50" s="155">
        <f t="shared" si="6"/>
        <v>174.68809665790269</v>
      </c>
      <c r="J50" s="155">
        <f t="shared" si="6"/>
        <v>912.26006032460305</v>
      </c>
      <c r="K50" s="155">
        <f t="shared" si="6"/>
        <v>989.89921439478212</v>
      </c>
      <c r="L50" s="155"/>
      <c r="M50" s="155"/>
    </row>
    <row r="51" spans="1:13">
      <c r="A51">
        <v>6</v>
      </c>
      <c r="B51" t="s">
        <v>199</v>
      </c>
      <c r="C51" s="155">
        <f t="shared" ref="C51:K51" si="7">C104-C38</f>
        <v>271.73703924562642</v>
      </c>
      <c r="D51" s="155">
        <f t="shared" si="7"/>
        <v>970.48942587723741</v>
      </c>
      <c r="E51" s="155">
        <f t="shared" si="7"/>
        <v>446.42513590352917</v>
      </c>
      <c r="F51" s="155">
        <f t="shared" si="7"/>
        <v>368.78598183335021</v>
      </c>
      <c r="G51" s="155">
        <f t="shared" si="7"/>
        <v>931.66984884214776</v>
      </c>
      <c r="H51" s="155">
        <f t="shared" si="7"/>
        <v>0</v>
      </c>
      <c r="I51" s="155">
        <f t="shared" si="7"/>
        <v>854.03069477196891</v>
      </c>
      <c r="J51" s="155">
        <f t="shared" si="7"/>
        <v>232.91746221053694</v>
      </c>
      <c r="K51" s="155">
        <f t="shared" si="7"/>
        <v>213.50767369299223</v>
      </c>
      <c r="L51" s="155"/>
      <c r="M51" s="155"/>
    </row>
    <row r="52" spans="1:13">
      <c r="A52">
        <v>7</v>
      </c>
      <c r="B52" t="s">
        <v>201</v>
      </c>
      <c r="C52" s="155">
        <f t="shared" ref="C52:K52" si="8">C105-C39</f>
        <v>640.52302107897663</v>
      </c>
      <c r="D52" s="155">
        <f t="shared" si="8"/>
        <v>271.73703924562642</v>
      </c>
      <c r="E52" s="155">
        <f t="shared" si="8"/>
        <v>989.89921439478212</v>
      </c>
      <c r="F52" s="155">
        <f t="shared" si="8"/>
        <v>1125.7677340175953</v>
      </c>
      <c r="G52" s="155">
        <f t="shared" si="8"/>
        <v>174.68809665790269</v>
      </c>
      <c r="H52" s="155">
        <f t="shared" si="8"/>
        <v>854.03069477196891</v>
      </c>
      <c r="I52" s="155">
        <f t="shared" si="8"/>
        <v>0</v>
      </c>
      <c r="J52" s="155">
        <f t="shared" si="8"/>
        <v>892.85027180705833</v>
      </c>
      <c r="K52" s="155">
        <f t="shared" si="8"/>
        <v>912.26006032460305</v>
      </c>
      <c r="L52" s="155"/>
      <c r="M52" s="155"/>
    </row>
    <row r="53" spans="1:13">
      <c r="A53">
        <v>8</v>
      </c>
      <c r="B53" t="s">
        <v>196</v>
      </c>
      <c r="C53" s="155">
        <f t="shared" ref="C53:K53" si="9">C106-C40</f>
        <v>252.32725072808171</v>
      </c>
      <c r="D53" s="155">
        <f t="shared" si="9"/>
        <v>1164.5873110526848</v>
      </c>
      <c r="E53" s="155">
        <f t="shared" si="9"/>
        <v>232.91746221053694</v>
      </c>
      <c r="F53" s="155">
        <f t="shared" si="9"/>
        <v>310.55661628071596</v>
      </c>
      <c r="G53" s="155">
        <f t="shared" si="9"/>
        <v>912.26006032460305</v>
      </c>
      <c r="H53" s="155">
        <f t="shared" si="9"/>
        <v>232.91746221053694</v>
      </c>
      <c r="I53" s="155">
        <f t="shared" si="9"/>
        <v>892.85027180705833</v>
      </c>
      <c r="J53" s="155">
        <f t="shared" si="9"/>
        <v>0</v>
      </c>
      <c r="K53" s="155">
        <f t="shared" si="9"/>
        <v>446.42513590352917</v>
      </c>
      <c r="L53" s="155"/>
      <c r="M53" s="155"/>
    </row>
    <row r="54" spans="1:13">
      <c r="A54">
        <v>9</v>
      </c>
      <c r="B54" t="s">
        <v>200</v>
      </c>
      <c r="C54" s="155">
        <f t="shared" ref="C54:K54" si="10">C107-C41</f>
        <v>388.19577035089492</v>
      </c>
      <c r="D54" s="155">
        <f t="shared" si="10"/>
        <v>970.48942587723741</v>
      </c>
      <c r="E54" s="155">
        <f t="shared" si="10"/>
        <v>640.52302107897663</v>
      </c>
      <c r="F54" s="155">
        <f t="shared" si="10"/>
        <v>465.83492442107388</v>
      </c>
      <c r="G54" s="155">
        <f t="shared" si="10"/>
        <v>989.89921439478212</v>
      </c>
      <c r="H54" s="155">
        <f t="shared" si="10"/>
        <v>213.50767369299223</v>
      </c>
      <c r="I54" s="155">
        <f t="shared" si="10"/>
        <v>912.26006032460305</v>
      </c>
      <c r="J54" s="155">
        <f t="shared" si="10"/>
        <v>446.42513590352917</v>
      </c>
      <c r="K54" s="155">
        <f t="shared" si="10"/>
        <v>0</v>
      </c>
      <c r="L54" s="155"/>
      <c r="M54" s="155"/>
    </row>
    <row r="55" spans="1:13">
      <c r="C55" s="155"/>
      <c r="D55" s="155"/>
      <c r="E55" s="155"/>
      <c r="F55" s="155"/>
      <c r="G55" s="155"/>
      <c r="H55" s="155"/>
      <c r="I55" s="155"/>
      <c r="J55" s="155"/>
      <c r="K55" s="155"/>
      <c r="L55" s="155"/>
      <c r="M55" s="155"/>
    </row>
    <row r="56" spans="1:13">
      <c r="B56" s="29" t="s">
        <v>1172</v>
      </c>
      <c r="C56" s="156"/>
      <c r="D56" s="155"/>
      <c r="E56" s="155"/>
      <c r="F56" s="155"/>
      <c r="G56" s="155"/>
      <c r="H56" s="155"/>
      <c r="I56" s="155"/>
      <c r="J56" s="155"/>
      <c r="K56" s="155"/>
      <c r="L56" s="155"/>
      <c r="M56" s="155"/>
    </row>
    <row r="57" spans="1:13" ht="15">
      <c r="B57" s="29" t="s">
        <v>1327</v>
      </c>
      <c r="C57" s="157" t="s">
        <v>75</v>
      </c>
      <c r="D57" s="157" t="s">
        <v>76</v>
      </c>
      <c r="E57" s="155"/>
      <c r="F57" s="155"/>
      <c r="G57" s="155"/>
      <c r="H57" s="155"/>
      <c r="I57" s="155"/>
      <c r="J57" s="155"/>
      <c r="K57" s="155"/>
      <c r="L57" s="155"/>
      <c r="M57" s="155"/>
    </row>
    <row r="58" spans="1:13">
      <c r="A58">
        <v>1</v>
      </c>
      <c r="B58" t="s">
        <v>197</v>
      </c>
      <c r="C58" s="155">
        <f>IF(AND(Eingabemaske!$Z$8='2.Transport'!A58,Eingabemaske!$I$26&gt;0),Eingabemaske!$I$26*Eingabemaske!$I$27,$L$78*J99)</f>
        <v>300</v>
      </c>
      <c r="D58" s="155">
        <f>IF(AND(Eingabemaske!$Z$8='2.Transport'!A58,Eingabemaske!$I$26&gt;0),Eingabemaske!$I$26*(1-Eingabemaske!$I$27),$K$78*J99)</f>
        <v>0</v>
      </c>
      <c r="E58" s="156" t="s">
        <v>1185</v>
      </c>
      <c r="F58" s="155"/>
      <c r="G58" s="155"/>
      <c r="H58" s="155"/>
      <c r="I58" s="155"/>
      <c r="J58" s="155"/>
      <c r="K58" s="155"/>
      <c r="L58" s="155"/>
      <c r="M58" s="155"/>
    </row>
    <row r="59" spans="1:13">
      <c r="A59">
        <v>2</v>
      </c>
      <c r="B59" t="s">
        <v>203</v>
      </c>
      <c r="C59" s="155">
        <f>IF(AND(Eingabemaske!$Z$8='2.Transport'!A59,Eingabemaske!$I$26&gt;0),Eingabemaske!$I$26*Eingabemaske!$I$27,$L$78*J100)</f>
        <v>2942.8751009386788</v>
      </c>
      <c r="D59" s="155">
        <f>IF(AND(Eingabemaske!$Z$8='2.Transport'!A59,Eingabemaske!$I$26&gt;0),Eingabemaske!$I$26*(1-Eingabemaske!$I$27),$K$78*J100)</f>
        <v>57.124899061320896</v>
      </c>
      <c r="E59" s="156" t="s">
        <v>1186</v>
      </c>
      <c r="F59" s="155"/>
      <c r="G59" s="155"/>
      <c r="H59" s="155"/>
      <c r="I59" s="155"/>
      <c r="J59" s="155"/>
      <c r="K59" s="155"/>
      <c r="L59" s="155"/>
      <c r="M59" s="155"/>
    </row>
    <row r="60" spans="1:13">
      <c r="A60">
        <v>3</v>
      </c>
      <c r="B60" t="s">
        <v>198</v>
      </c>
      <c r="C60" s="155">
        <f>IF(AND(Eingabemaske!$Z$8='2.Transport'!A60,Eingabemaske!$I$26&gt;0),Eingabemaske!$I$26*Eingabemaske!$I$27,$L$78*J101)</f>
        <v>588.57502018773573</v>
      </c>
      <c r="D60" s="155">
        <f>IF(AND(Eingabemaske!$Z$8='2.Transport'!A60,Eingabemaske!$I$26&gt;0),Eingabemaske!$I$26*(1-Eingabemaske!$I$27),$K$78*J101)</f>
        <v>11.424979812264178</v>
      </c>
      <c r="E60" s="156" t="s">
        <v>1189</v>
      </c>
      <c r="F60" s="155"/>
      <c r="G60" s="155"/>
      <c r="H60" s="155"/>
      <c r="I60" s="155"/>
      <c r="J60" s="155"/>
      <c r="K60" s="155"/>
      <c r="L60" s="155"/>
      <c r="M60" s="155"/>
    </row>
    <row r="61" spans="1:13">
      <c r="A61">
        <v>4</v>
      </c>
      <c r="B61" t="s">
        <v>204</v>
      </c>
      <c r="C61" s="155">
        <f t="array" ref="C61">IF(AND(Eingabemaske!$Z$8='2.Transport'!A61,Eingabemaske!$I$26&gt;0),Eingabemaske!$I$26*Eingabemaske!$I$27,$L$78*J102)</f>
        <v>784.76669358364768</v>
      </c>
      <c r="D61" s="155">
        <f>IF(AND(Eingabemaske!$Z$8='2.Transport'!A61,Eingabemaske!$I$26&gt;0),Eingabemaske!$I$26*(1-Eingabemaske!$I$27),$K$78*J102)</f>
        <v>15.233306416352239</v>
      </c>
      <c r="E61" s="156" t="s">
        <v>1188</v>
      </c>
      <c r="F61" s="155"/>
      <c r="G61" s="155"/>
      <c r="H61" s="155"/>
      <c r="I61" s="155"/>
      <c r="J61" s="155"/>
      <c r="K61" s="155"/>
      <c r="L61" s="155"/>
      <c r="M61" s="155"/>
    </row>
    <row r="62" spans="1:13">
      <c r="A62">
        <v>5</v>
      </c>
      <c r="B62" t="s">
        <v>202</v>
      </c>
      <c r="C62" s="155">
        <f>IF(AND(Eingabemaske!$Z$8='2.Transport'!A62,Eingabemaske!$I$26&gt;0),Eingabemaske!$I$26*Eingabemaske!$I$27,$L$78*J103)</f>
        <v>2305.2521624019651</v>
      </c>
      <c r="D62" s="155">
        <f>IF(AND(Eingabemaske!$Z$8='2.Transport'!A62,Eingabemaske!$I$26&gt;0),Eingabemaske!$I$26*(1-Eingabemaske!$I$27),$K$78*J103)</f>
        <v>44.7478375980347</v>
      </c>
      <c r="E62" s="155" t="s">
        <v>1190</v>
      </c>
      <c r="F62" s="155"/>
      <c r="G62" s="155"/>
      <c r="H62" s="155"/>
      <c r="I62" s="155"/>
      <c r="J62" s="155"/>
      <c r="K62" s="155"/>
      <c r="L62" s="155"/>
      <c r="M62" s="155"/>
    </row>
    <row r="63" spans="1:13">
      <c r="A63">
        <v>6</v>
      </c>
      <c r="B63" t="s">
        <v>199</v>
      </c>
      <c r="C63" s="155">
        <f>IF(AND(Eingabemaske!$Z$8='2.Transport'!A63,Eingabemaske!$I$26&gt;0),Eingabemaske!$I$26*Eingabemaske!$I$27,$L$78*J104)</f>
        <v>588.57502018773573</v>
      </c>
      <c r="D63" s="155">
        <f>IF(AND(Eingabemaske!$Z$8='2.Transport'!A63,Eingabemaske!$I$26&gt;0),Eingabemaske!$I$26*(1-Eingabemaske!$I$27),$K$78*J104)</f>
        <v>11.424979812264178</v>
      </c>
      <c r="E63" s="156" t="s">
        <v>1187</v>
      </c>
      <c r="F63" s="155"/>
      <c r="G63" s="155"/>
      <c r="H63" s="155"/>
      <c r="I63" s="155"/>
      <c r="J63" s="155"/>
      <c r="K63" s="155"/>
      <c r="L63" s="155"/>
      <c r="M63" s="155"/>
    </row>
    <row r="64" spans="1:13">
      <c r="A64">
        <v>7</v>
      </c>
      <c r="B64" t="s">
        <v>201</v>
      </c>
      <c r="C64" s="155">
        <f>IF(AND(Eingabemaske!$Z$8='2.Transport'!A64,Eingabemaske!$I$26&gt;0),Eingabemaske!$I$26*Eingabemaske!$I$27,$L$78*J105)</f>
        <v>2256.2042440529872</v>
      </c>
      <c r="D64" s="155">
        <f>IF(AND(Eingabemaske!$Z$8='2.Transport'!A64,Eingabemaske!$I$26&gt;0),Eingabemaske!$I$26*(1-Eingabemaske!$I$27),$K$78*J105)</f>
        <v>43.795755947012687</v>
      </c>
      <c r="E64" s="155" t="s">
        <v>1191</v>
      </c>
      <c r="F64" s="155"/>
      <c r="G64" s="155"/>
      <c r="H64" s="155"/>
      <c r="I64" s="155"/>
      <c r="J64" s="155"/>
      <c r="K64" s="155"/>
      <c r="L64" s="155"/>
      <c r="M64" s="155"/>
    </row>
    <row r="65" spans="1:16">
      <c r="A65">
        <v>8</v>
      </c>
      <c r="B65" t="s">
        <v>196</v>
      </c>
      <c r="C65" s="155">
        <v>0</v>
      </c>
      <c r="D65" s="155">
        <v>0</v>
      </c>
      <c r="E65" s="155"/>
      <c r="F65" s="155"/>
      <c r="G65" s="155"/>
      <c r="H65" s="155"/>
      <c r="I65" s="155"/>
      <c r="J65" s="155"/>
      <c r="K65" s="155"/>
      <c r="L65" s="155"/>
      <c r="M65" s="155"/>
    </row>
    <row r="66" spans="1:16">
      <c r="A66">
        <v>9</v>
      </c>
      <c r="B66" t="s">
        <v>200</v>
      </c>
      <c r="C66" s="155">
        <f>IF(AND(Eingabemaske!$Z$8='2.Transport'!A66,Eingabemaske!$I$26&gt;0),Eingabemaske!$I$26*Eingabemaske!$I$27,$L$78*J107)</f>
        <v>1128.1021220264936</v>
      </c>
      <c r="D66" s="155">
        <f>IF(AND(Eingabemaske!$Z$8='2.Transport'!A66,Eingabemaske!$I$26&gt;0),Eingabemaske!$I$26*(1-Eingabemaske!$I$27),$K$78*J107)</f>
        <v>21.897877973506343</v>
      </c>
      <c r="E66" s="155" t="s">
        <v>1192</v>
      </c>
      <c r="F66" s="155"/>
      <c r="G66" s="155"/>
      <c r="H66" s="155"/>
      <c r="I66" s="155"/>
      <c r="J66" s="155"/>
      <c r="K66" s="155"/>
      <c r="L66" s="155"/>
      <c r="M66" s="155"/>
    </row>
    <row r="67" spans="1:16" ht="15">
      <c r="B67" s="119" t="s">
        <v>1170</v>
      </c>
      <c r="C67" s="158">
        <f>IF(Eingabemaske!$Z$21=1,INDEX($A$58:$D$66,MATCH(Eingabemaske!$Z$8,'2.Transport'!$A$58:$A$66,0),3)*'2.Transport'!$C$117,INDEX($A$58:$D$66,MATCH(Eingabemaske!$Z$8,'2.Transport'!$A$58:$A$66,0),3))</f>
        <v>300</v>
      </c>
      <c r="D67" s="158">
        <f>INDEX($A$58:$D$66,MATCH(Eingabemaske!$Z$8,'2.Transport'!$A$58:$A$66,0),4)</f>
        <v>0</v>
      </c>
      <c r="E67" s="155"/>
      <c r="F67" s="155"/>
      <c r="G67" s="155"/>
      <c r="H67" s="155"/>
      <c r="I67" s="155"/>
      <c r="J67" s="155"/>
      <c r="K67" s="155"/>
      <c r="L67" s="155"/>
      <c r="M67" s="155"/>
    </row>
    <row r="70" spans="1:16">
      <c r="B70" t="s">
        <v>1193</v>
      </c>
    </row>
    <row r="72" spans="1:16">
      <c r="A72" s="134"/>
      <c r="B72" s="135" t="s">
        <v>1194</v>
      </c>
      <c r="C72" s="122"/>
      <c r="D72" s="122"/>
      <c r="E72" s="122"/>
      <c r="F72" s="122"/>
      <c r="G72" s="122"/>
      <c r="H72" s="135"/>
      <c r="I72" s="122"/>
    </row>
    <row r="73" spans="1:16">
      <c r="A73" s="134"/>
      <c r="B73" s="135" t="s">
        <v>1195</v>
      </c>
      <c r="C73" s="122">
        <v>2015</v>
      </c>
      <c r="D73" s="122"/>
      <c r="E73" s="122"/>
      <c r="F73" s="122"/>
      <c r="G73" s="122"/>
      <c r="H73" s="135"/>
      <c r="I73" s="122"/>
      <c r="K73" s="136" t="s">
        <v>1196</v>
      </c>
    </row>
    <row r="74" spans="1:16">
      <c r="A74" s="134"/>
      <c r="B74" s="122"/>
      <c r="C74" s="135"/>
      <c r="D74" s="122"/>
      <c r="E74" s="122"/>
      <c r="F74" s="122"/>
      <c r="G74" s="122"/>
      <c r="H74" s="135"/>
      <c r="I74" s="122"/>
    </row>
    <row r="75" spans="1:16" ht="38.25">
      <c r="A75" s="134"/>
      <c r="B75" s="122"/>
      <c r="C75" s="137" t="s">
        <v>1197</v>
      </c>
      <c r="D75" s="138" t="s">
        <v>1198</v>
      </c>
      <c r="E75" s="137" t="s">
        <v>1199</v>
      </c>
      <c r="F75" s="137" t="s">
        <v>1200</v>
      </c>
      <c r="G75" s="137" t="s">
        <v>1201</v>
      </c>
      <c r="H75" s="137" t="s">
        <v>41</v>
      </c>
      <c r="I75" s="135"/>
      <c r="J75" s="139"/>
      <c r="K75" s="140" t="str">
        <f t="shared" ref="K75:P75" si="11">"Transport%"&amp;" "&amp;C75</f>
        <v>Transport% Bahnverkehr</v>
      </c>
      <c r="L75" s="140" t="str">
        <f t="shared" si="11"/>
        <v>Transport% Strassen-verkehr</v>
      </c>
      <c r="M75" s="140" t="str">
        <f t="shared" si="11"/>
        <v>Transport% Luftverkehr</v>
      </c>
      <c r="N75" s="140" t="str">
        <f t="shared" si="11"/>
        <v>Transport% Pipeline</v>
      </c>
      <c r="O75" s="140" t="str">
        <f t="shared" si="11"/>
        <v>Transport% Schiffverkehr</v>
      </c>
      <c r="P75" s="140" t="str">
        <f t="shared" si="11"/>
        <v>Transport% Total</v>
      </c>
    </row>
    <row r="76" spans="1:16">
      <c r="A76" s="134"/>
      <c r="B76" s="135" t="s">
        <v>1202</v>
      </c>
      <c r="C76" s="141" t="s">
        <v>1203</v>
      </c>
      <c r="D76" s="141" t="s">
        <v>1203</v>
      </c>
      <c r="E76" s="141" t="s">
        <v>1203</v>
      </c>
      <c r="F76" s="141" t="s">
        <v>1203</v>
      </c>
      <c r="G76" s="141" t="s">
        <v>1203</v>
      </c>
      <c r="H76" s="137" t="s">
        <v>1203</v>
      </c>
      <c r="I76" s="142" t="s">
        <v>1204</v>
      </c>
      <c r="K76" s="143" t="s">
        <v>1205</v>
      </c>
      <c r="L76" s="143" t="s">
        <v>1205</v>
      </c>
      <c r="M76" s="143" t="s">
        <v>1205</v>
      </c>
      <c r="N76" s="143" t="s">
        <v>1205</v>
      </c>
      <c r="O76" s="143" t="s">
        <v>1205</v>
      </c>
      <c r="P76" s="143" t="s">
        <v>1205</v>
      </c>
    </row>
    <row r="77" spans="1:16">
      <c r="A77" s="134" t="str">
        <f t="shared" ref="A77:A78" si="12">"SITC-"&amp;B77</f>
        <v>SITC-247</v>
      </c>
      <c r="B77" s="144" t="s">
        <v>1206</v>
      </c>
      <c r="C77" s="145">
        <v>65761858.703269944</v>
      </c>
      <c r="D77" s="145">
        <v>103641992.97658476</v>
      </c>
      <c r="E77" s="145">
        <v>12120.042469942658</v>
      </c>
      <c r="F77" s="145">
        <v>0</v>
      </c>
      <c r="G77" s="145">
        <v>55466.85025134094</v>
      </c>
      <c r="H77" s="146">
        <v>169471438.57257599</v>
      </c>
      <c r="I77" s="147">
        <f t="shared" ref="I77:I78" si="13">SUM(C77:G77)-H77</f>
        <v>0</v>
      </c>
      <c r="K77" s="148">
        <f>C77/(C77+D77)</f>
        <v>0.38819577035089498</v>
      </c>
      <c r="L77" s="148">
        <f>D77/(C77+D77)</f>
        <v>0.61180422964910508</v>
      </c>
      <c r="M77" s="148">
        <f t="shared" ref="M77:P78" si="14">E77/$H77</f>
        <v>7.151672619308216E-5</v>
      </c>
      <c r="N77" s="148">
        <f t="shared" si="14"/>
        <v>0</v>
      </c>
      <c r="O77" s="148">
        <f t="shared" si="14"/>
        <v>3.2729320479325081E-4</v>
      </c>
      <c r="P77" s="148">
        <f t="shared" si="14"/>
        <v>1</v>
      </c>
    </row>
    <row r="78" spans="1:16">
      <c r="A78" s="134" t="str">
        <f t="shared" si="12"/>
        <v>SITC-248</v>
      </c>
      <c r="B78" s="144" t="s">
        <v>1207</v>
      </c>
      <c r="C78" s="145">
        <v>5159416.5818472924</v>
      </c>
      <c r="D78" s="145">
        <v>265795105.87475616</v>
      </c>
      <c r="E78" s="145">
        <v>53675.724326104588</v>
      </c>
      <c r="F78" s="145">
        <v>0</v>
      </c>
      <c r="G78" s="145">
        <v>447862.4691357066</v>
      </c>
      <c r="H78" s="146">
        <v>271456060.650065</v>
      </c>
      <c r="I78" s="147">
        <f t="shared" si="13"/>
        <v>0</v>
      </c>
      <c r="K78" s="148">
        <f>C78/(C78+D78)</f>
        <v>1.9041633020440298E-2</v>
      </c>
      <c r="L78" s="148">
        <f>D78/(C78+D78)</f>
        <v>0.98095836697955963</v>
      </c>
      <c r="M78" s="148">
        <f t="shared" si="14"/>
        <v>1.9773264298305043E-4</v>
      </c>
      <c r="N78" s="148">
        <f t="shared" si="14"/>
        <v>0</v>
      </c>
      <c r="O78" s="148">
        <f t="shared" si="14"/>
        <v>1.6498525325358189E-3</v>
      </c>
      <c r="P78" s="148">
        <f t="shared" si="14"/>
        <v>1</v>
      </c>
    </row>
    <row r="81" spans="1:8" s="149" customFormat="1">
      <c r="C81" s="150" t="s">
        <v>1208</v>
      </c>
      <c r="D81" s="150"/>
      <c r="E81" s="149" t="s">
        <v>968</v>
      </c>
      <c r="F81" s="149" t="s">
        <v>1209</v>
      </c>
      <c r="H81" s="149" t="s">
        <v>1210</v>
      </c>
    </row>
    <row r="82" spans="1:8" s="151" customFormat="1">
      <c r="A82" s="151" t="s">
        <v>1211</v>
      </c>
      <c r="B82" s="152" t="str">
        <f t="shared" ref="B82:B95" si="15">"SITC-"&amp;D82</f>
        <v>SITC-247</v>
      </c>
      <c r="C82" s="153" t="s">
        <v>1212</v>
      </c>
      <c r="D82" s="154">
        <v>247</v>
      </c>
      <c r="E82" s="151" t="s">
        <v>1213</v>
      </c>
      <c r="F82" s="151">
        <f t="shared" ref="F82:F95" si="16">LEN(D82)</f>
        <v>3</v>
      </c>
    </row>
    <row r="83" spans="1:8" s="151" customFormat="1">
      <c r="A83" s="151" t="s">
        <v>1211</v>
      </c>
      <c r="B83" s="152" t="str">
        <f t="shared" si="15"/>
        <v>SITC-247.3</v>
      </c>
      <c r="C83" s="153" t="s">
        <v>1214</v>
      </c>
      <c r="D83" s="154">
        <v>247.3</v>
      </c>
      <c r="E83" s="151" t="s">
        <v>1215</v>
      </c>
      <c r="F83" s="151">
        <f t="shared" si="16"/>
        <v>5</v>
      </c>
    </row>
    <row r="84" spans="1:8" s="151" customFormat="1">
      <c r="A84" s="151" t="s">
        <v>1211</v>
      </c>
      <c r="B84" s="152" t="str">
        <f t="shared" si="15"/>
        <v>SITC-247.4</v>
      </c>
      <c r="C84" s="153" t="s">
        <v>1216</v>
      </c>
      <c r="D84" s="154">
        <v>247.4</v>
      </c>
      <c r="E84" s="151" t="s">
        <v>1217</v>
      </c>
      <c r="F84" s="151">
        <f t="shared" si="16"/>
        <v>5</v>
      </c>
    </row>
    <row r="85" spans="1:8" s="151" customFormat="1">
      <c r="A85" s="151" t="s">
        <v>1211</v>
      </c>
      <c r="B85" s="152" t="str">
        <f t="shared" si="15"/>
        <v>SITC-247.5</v>
      </c>
      <c r="C85" s="153" t="s">
        <v>1218</v>
      </c>
      <c r="D85" s="154">
        <v>247.5</v>
      </c>
      <c r="E85" s="151" t="s">
        <v>1219</v>
      </c>
      <c r="F85" s="151">
        <f t="shared" si="16"/>
        <v>5</v>
      </c>
    </row>
    <row r="86" spans="1:8" s="151" customFormat="1">
      <c r="A86" s="151" t="s">
        <v>1211</v>
      </c>
      <c r="B86" s="152" t="str">
        <f t="shared" si="15"/>
        <v>SITC-247.51</v>
      </c>
      <c r="C86" s="153" t="s">
        <v>1220</v>
      </c>
      <c r="D86" s="154">
        <v>247.51</v>
      </c>
      <c r="E86" s="151" t="s">
        <v>1221</v>
      </c>
      <c r="F86" s="151">
        <f t="shared" si="16"/>
        <v>6</v>
      </c>
    </row>
    <row r="87" spans="1:8" s="151" customFormat="1">
      <c r="A87" s="151" t="s">
        <v>1211</v>
      </c>
      <c r="B87" s="152" t="str">
        <f t="shared" si="15"/>
        <v>SITC-247.52</v>
      </c>
      <c r="C87" s="153" t="s">
        <v>1222</v>
      </c>
      <c r="D87" s="154">
        <v>247.52</v>
      </c>
      <c r="E87" s="151" t="s">
        <v>1223</v>
      </c>
      <c r="F87" s="151">
        <f t="shared" si="16"/>
        <v>6</v>
      </c>
    </row>
    <row r="88" spans="1:8" s="151" customFormat="1">
      <c r="A88" s="151" t="s">
        <v>1211</v>
      </c>
      <c r="B88" s="152" t="str">
        <f t="shared" si="15"/>
        <v>SITC-248</v>
      </c>
      <c r="C88" s="153" t="s">
        <v>1224</v>
      </c>
      <c r="D88" s="154">
        <v>248</v>
      </c>
      <c r="E88" s="151" t="s">
        <v>1225</v>
      </c>
      <c r="F88" s="151">
        <f t="shared" si="16"/>
        <v>3</v>
      </c>
    </row>
    <row r="89" spans="1:8" s="151" customFormat="1">
      <c r="A89" s="151" t="s">
        <v>1211</v>
      </c>
      <c r="B89" s="152" t="str">
        <f t="shared" si="15"/>
        <v>SITC-248.1</v>
      </c>
      <c r="C89" s="153" t="s">
        <v>1226</v>
      </c>
      <c r="D89" s="154">
        <v>248.1</v>
      </c>
      <c r="E89" s="151" t="s">
        <v>1227</v>
      </c>
      <c r="F89" s="151">
        <f t="shared" si="16"/>
        <v>5</v>
      </c>
    </row>
    <row r="90" spans="1:8" s="151" customFormat="1">
      <c r="A90" s="151" t="s">
        <v>1211</v>
      </c>
      <c r="B90" s="152" t="str">
        <f t="shared" si="15"/>
        <v>SITC-248.11</v>
      </c>
      <c r="C90" s="153" t="s">
        <v>1228</v>
      </c>
      <c r="D90" s="154">
        <v>248.11</v>
      </c>
      <c r="E90" s="151" t="s">
        <v>1229</v>
      </c>
      <c r="F90" s="151">
        <f t="shared" si="16"/>
        <v>6</v>
      </c>
    </row>
    <row r="91" spans="1:8" s="151" customFormat="1">
      <c r="A91" s="151" t="s">
        <v>1211</v>
      </c>
      <c r="B91" s="152" t="str">
        <f t="shared" si="15"/>
        <v>SITC-248.19</v>
      </c>
      <c r="C91" s="153" t="s">
        <v>1230</v>
      </c>
      <c r="D91" s="154">
        <v>248.19</v>
      </c>
      <c r="E91" s="151" t="s">
        <v>1231</v>
      </c>
      <c r="F91" s="151">
        <f t="shared" si="16"/>
        <v>6</v>
      </c>
    </row>
    <row r="92" spans="1:8" s="151" customFormat="1">
      <c r="A92" s="151" t="s">
        <v>1211</v>
      </c>
      <c r="B92" s="152" t="str">
        <f t="shared" si="15"/>
        <v>SITC-248.2</v>
      </c>
      <c r="C92" s="153" t="s">
        <v>1232</v>
      </c>
      <c r="D92" s="154">
        <v>248.2</v>
      </c>
      <c r="E92" s="151" t="s">
        <v>1233</v>
      </c>
      <c r="F92" s="151">
        <f t="shared" si="16"/>
        <v>5</v>
      </c>
    </row>
    <row r="93" spans="1:8" s="151" customFormat="1">
      <c r="A93" s="151" t="s">
        <v>1211</v>
      </c>
      <c r="B93" s="152" t="str">
        <f t="shared" si="15"/>
        <v>SITC-248.3</v>
      </c>
      <c r="C93" s="153" t="s">
        <v>1234</v>
      </c>
      <c r="D93" s="154">
        <v>248.3</v>
      </c>
      <c r="E93" s="151" t="s">
        <v>1235</v>
      </c>
      <c r="F93" s="151">
        <f t="shared" si="16"/>
        <v>5</v>
      </c>
    </row>
    <row r="94" spans="1:8" s="151" customFormat="1">
      <c r="A94" s="151" t="s">
        <v>1211</v>
      </c>
      <c r="B94" s="152" t="str">
        <f t="shared" si="15"/>
        <v>SITC-248.4</v>
      </c>
      <c r="C94" s="153" t="s">
        <v>1236</v>
      </c>
      <c r="D94" s="154">
        <v>248.4</v>
      </c>
      <c r="E94" s="151" t="s">
        <v>1237</v>
      </c>
      <c r="F94" s="151">
        <f t="shared" si="16"/>
        <v>5</v>
      </c>
    </row>
    <row r="95" spans="1:8" s="151" customFormat="1">
      <c r="A95" s="151" t="s">
        <v>1211</v>
      </c>
      <c r="B95" s="152" t="str">
        <f t="shared" si="15"/>
        <v>SITC-248.5</v>
      </c>
      <c r="C95" s="153" t="s">
        <v>1238</v>
      </c>
      <c r="D95" s="154">
        <v>248.5</v>
      </c>
      <c r="E95" s="151" t="s">
        <v>1239</v>
      </c>
      <c r="F95" s="151">
        <f t="shared" si="16"/>
        <v>5</v>
      </c>
    </row>
    <row r="96" spans="1:8">
      <c r="C96" s="29"/>
    </row>
    <row r="97" spans="2:11">
      <c r="C97" s="29" t="s">
        <v>1184</v>
      </c>
    </row>
    <row r="98" spans="2:11">
      <c r="B98" s="29" t="s">
        <v>1327</v>
      </c>
      <c r="C98" t="s">
        <v>197</v>
      </c>
      <c r="D98" t="s">
        <v>203</v>
      </c>
      <c r="E98" t="s">
        <v>198</v>
      </c>
      <c r="F98" t="s">
        <v>204</v>
      </c>
      <c r="G98" t="s">
        <v>202</v>
      </c>
      <c r="H98" t="s">
        <v>199</v>
      </c>
      <c r="I98" t="s">
        <v>201</v>
      </c>
      <c r="J98" t="s">
        <v>196</v>
      </c>
      <c r="K98" t="s">
        <v>200</v>
      </c>
    </row>
    <row r="99" spans="2:11">
      <c r="B99" t="s">
        <v>197</v>
      </c>
      <c r="C99">
        <v>40</v>
      </c>
      <c r="D99">
        <v>2400</v>
      </c>
      <c r="E99">
        <v>1500</v>
      </c>
      <c r="F99">
        <v>1350</v>
      </c>
      <c r="G99">
        <v>1800</v>
      </c>
      <c r="H99">
        <v>700</v>
      </c>
      <c r="I99">
        <v>1650</v>
      </c>
      <c r="J99">
        <v>650</v>
      </c>
      <c r="K99">
        <v>1000</v>
      </c>
    </row>
    <row r="100" spans="2:11">
      <c r="B100" t="s">
        <v>203</v>
      </c>
      <c r="C100">
        <v>2400</v>
      </c>
      <c r="D100">
        <v>40</v>
      </c>
      <c r="E100">
        <v>3500</v>
      </c>
      <c r="F100">
        <v>3400</v>
      </c>
      <c r="G100">
        <v>1100</v>
      </c>
      <c r="H100">
        <v>2500</v>
      </c>
      <c r="I100">
        <v>700</v>
      </c>
      <c r="J100">
        <v>3000</v>
      </c>
      <c r="K100">
        <v>2500</v>
      </c>
    </row>
    <row r="101" spans="2:11">
      <c r="B101" t="s">
        <v>198</v>
      </c>
      <c r="C101">
        <v>1500</v>
      </c>
      <c r="D101">
        <v>3500</v>
      </c>
      <c r="E101">
        <v>40</v>
      </c>
      <c r="F101">
        <v>1250</v>
      </c>
      <c r="G101">
        <v>2600</v>
      </c>
      <c r="H101">
        <v>1150</v>
      </c>
      <c r="I101">
        <v>2550</v>
      </c>
      <c r="J101">
        <v>600</v>
      </c>
      <c r="K101">
        <v>1650</v>
      </c>
    </row>
    <row r="102" spans="2:11">
      <c r="B102" t="s">
        <v>204</v>
      </c>
      <c r="C102">
        <v>1350</v>
      </c>
      <c r="D102">
        <v>3400</v>
      </c>
      <c r="E102">
        <v>1250</v>
      </c>
      <c r="F102">
        <v>40</v>
      </c>
      <c r="G102">
        <v>3000</v>
      </c>
      <c r="H102">
        <v>950</v>
      </c>
      <c r="I102">
        <v>2900</v>
      </c>
      <c r="J102">
        <v>800</v>
      </c>
      <c r="K102">
        <v>1200</v>
      </c>
    </row>
    <row r="103" spans="2:11">
      <c r="B103" t="s">
        <v>202</v>
      </c>
      <c r="C103">
        <v>1800</v>
      </c>
      <c r="D103">
        <v>1100</v>
      </c>
      <c r="E103">
        <v>2600</v>
      </c>
      <c r="F103">
        <v>3000</v>
      </c>
      <c r="G103">
        <v>40</v>
      </c>
      <c r="H103">
        <v>2400</v>
      </c>
      <c r="I103">
        <v>450</v>
      </c>
      <c r="J103">
        <v>2350</v>
      </c>
      <c r="K103">
        <v>2550</v>
      </c>
    </row>
    <row r="104" spans="2:11">
      <c r="B104" t="s">
        <v>199</v>
      </c>
      <c r="C104">
        <v>700</v>
      </c>
      <c r="D104">
        <v>2500</v>
      </c>
      <c r="E104">
        <v>1150</v>
      </c>
      <c r="F104">
        <v>950</v>
      </c>
      <c r="G104">
        <v>2400</v>
      </c>
      <c r="H104">
        <v>40</v>
      </c>
      <c r="I104">
        <v>2200</v>
      </c>
      <c r="J104">
        <v>600</v>
      </c>
      <c r="K104">
        <v>550</v>
      </c>
    </row>
    <row r="105" spans="2:11">
      <c r="B105" t="s">
        <v>201</v>
      </c>
      <c r="C105">
        <v>1650</v>
      </c>
      <c r="D105">
        <v>700</v>
      </c>
      <c r="E105">
        <v>2550</v>
      </c>
      <c r="F105">
        <v>2900</v>
      </c>
      <c r="G105">
        <v>450</v>
      </c>
      <c r="H105">
        <v>2200</v>
      </c>
      <c r="I105">
        <v>40</v>
      </c>
      <c r="J105">
        <v>2300</v>
      </c>
      <c r="K105">
        <v>2350</v>
      </c>
    </row>
    <row r="106" spans="2:11">
      <c r="B106" t="s">
        <v>196</v>
      </c>
      <c r="C106">
        <v>650</v>
      </c>
      <c r="D106">
        <v>3000</v>
      </c>
      <c r="E106">
        <v>600</v>
      </c>
      <c r="F106">
        <v>800</v>
      </c>
      <c r="G106">
        <v>2350</v>
      </c>
      <c r="H106">
        <v>600</v>
      </c>
      <c r="I106">
        <v>2300</v>
      </c>
      <c r="J106">
        <v>40</v>
      </c>
      <c r="K106">
        <v>1150</v>
      </c>
    </row>
    <row r="107" spans="2:11">
      <c r="B107" t="s">
        <v>200</v>
      </c>
      <c r="C107">
        <v>1000</v>
      </c>
      <c r="D107">
        <v>2500</v>
      </c>
      <c r="E107">
        <v>1650</v>
      </c>
      <c r="F107">
        <v>1200</v>
      </c>
      <c r="G107">
        <v>2550</v>
      </c>
      <c r="H107">
        <v>550</v>
      </c>
      <c r="I107">
        <v>2350</v>
      </c>
      <c r="J107">
        <v>1150</v>
      </c>
      <c r="K107">
        <v>40</v>
      </c>
    </row>
    <row r="110" spans="2:11">
      <c r="B110" s="29" t="s">
        <v>1303</v>
      </c>
    </row>
    <row r="111" spans="2:11">
      <c r="C111" s="29" t="s">
        <v>1304</v>
      </c>
      <c r="D111" s="29" t="s">
        <v>1306</v>
      </c>
      <c r="E111" s="29" t="s">
        <v>1310</v>
      </c>
    </row>
    <row r="112" spans="2:11">
      <c r="B112" s="29" t="s">
        <v>1305</v>
      </c>
      <c r="C112">
        <v>10</v>
      </c>
      <c r="D112">
        <v>0.26700000000000002</v>
      </c>
      <c r="E112" s="167">
        <f>D112/C115</f>
        <v>0.31785714285714289</v>
      </c>
    </row>
    <row r="113" spans="2:10">
      <c r="B113" s="29" t="s">
        <v>1307</v>
      </c>
      <c r="C113">
        <v>6</v>
      </c>
      <c r="D113">
        <v>0.246</v>
      </c>
      <c r="E113" s="167">
        <f>D113/C115</f>
        <v>0.29285714285714287</v>
      </c>
    </row>
    <row r="115" spans="2:10">
      <c r="B115" s="29" t="s">
        <v>1308</v>
      </c>
      <c r="C115">
        <v>0.84</v>
      </c>
      <c r="D115" s="29" t="s">
        <v>1309</v>
      </c>
    </row>
    <row r="117" spans="2:10">
      <c r="B117" s="29" t="s">
        <v>1326</v>
      </c>
      <c r="C117" s="178">
        <f>(J131/100)/((E112+E113)/2)</f>
        <v>1.0463157894736841</v>
      </c>
    </row>
    <row r="119" spans="2:10" ht="38.25">
      <c r="B119" s="29" t="s">
        <v>1311</v>
      </c>
      <c r="F119" s="95" t="s">
        <v>1321</v>
      </c>
      <c r="G119" t="s">
        <v>1322</v>
      </c>
      <c r="H119" t="s">
        <v>1323</v>
      </c>
      <c r="I119" s="95" t="s">
        <v>1324</v>
      </c>
      <c r="J119" s="95" t="s">
        <v>1325</v>
      </c>
    </row>
    <row r="120" spans="2:10" ht="15">
      <c r="B120" s="168" t="s">
        <v>1312</v>
      </c>
      <c r="C120" s="169" t="s">
        <v>1313</v>
      </c>
      <c r="D120" s="170" t="s">
        <v>1314</v>
      </c>
      <c r="E120" s="171"/>
      <c r="F120" s="172">
        <v>5.79</v>
      </c>
      <c r="G120" s="173">
        <v>0.125</v>
      </c>
      <c r="H120" s="173">
        <v>4.1000000000000002E-2</v>
      </c>
      <c r="I120" s="174">
        <v>0.04</v>
      </c>
      <c r="J120" s="174">
        <v>26.08</v>
      </c>
    </row>
    <row r="121" spans="2:10" ht="15">
      <c r="B121" s="175" t="s">
        <v>1312</v>
      </c>
      <c r="C121" s="176" t="s">
        <v>1313</v>
      </c>
      <c r="D121" s="170" t="s">
        <v>1315</v>
      </c>
      <c r="E121" s="171"/>
      <c r="F121" s="172">
        <v>5.79</v>
      </c>
      <c r="G121" s="173">
        <v>2.7E-2</v>
      </c>
      <c r="H121" s="173">
        <v>8.9999999999999993E-3</v>
      </c>
      <c r="I121" s="174">
        <v>0.04</v>
      </c>
      <c r="J121" s="174">
        <v>25.8</v>
      </c>
    </row>
    <row r="122" spans="2:10" ht="15">
      <c r="B122" s="175" t="s">
        <v>1312</v>
      </c>
      <c r="C122" s="176" t="s">
        <v>1313</v>
      </c>
      <c r="D122" s="170" t="s">
        <v>1316</v>
      </c>
      <c r="E122" s="171"/>
      <c r="F122" s="172">
        <v>5.79</v>
      </c>
      <c r="G122" s="173">
        <v>0.67</v>
      </c>
      <c r="H122" s="173">
        <v>0.219</v>
      </c>
      <c r="I122" s="174">
        <v>0.04</v>
      </c>
      <c r="J122" s="174">
        <v>25.81</v>
      </c>
    </row>
    <row r="123" spans="2:10" ht="15">
      <c r="B123" s="175" t="s">
        <v>1312</v>
      </c>
      <c r="C123" s="177" t="s">
        <v>1313</v>
      </c>
      <c r="D123" s="170" t="s">
        <v>1317</v>
      </c>
      <c r="E123" s="171"/>
      <c r="F123" s="172">
        <v>5.79</v>
      </c>
      <c r="G123" s="173">
        <v>0.17799999999999999</v>
      </c>
      <c r="H123" s="173">
        <v>5.8000000000000003E-2</v>
      </c>
      <c r="I123" s="174">
        <v>0.04</v>
      </c>
      <c r="J123" s="174">
        <v>25.25</v>
      </c>
    </row>
    <row r="124" spans="2:10" ht="15">
      <c r="B124" s="169" t="s">
        <v>1318</v>
      </c>
      <c r="C124" s="169" t="s">
        <v>1313</v>
      </c>
      <c r="D124" s="170" t="s">
        <v>1314</v>
      </c>
      <c r="E124" s="171"/>
      <c r="F124" s="172">
        <v>11.61</v>
      </c>
      <c r="G124" s="173">
        <v>3.9E-2</v>
      </c>
      <c r="H124" s="173">
        <v>2.5000000000000001E-2</v>
      </c>
      <c r="I124" s="174">
        <v>0.02</v>
      </c>
      <c r="J124" s="174">
        <v>32.36</v>
      </c>
    </row>
    <row r="125" spans="2:10" ht="15">
      <c r="B125" s="175" t="s">
        <v>1318</v>
      </c>
      <c r="C125" s="176" t="s">
        <v>1313</v>
      </c>
      <c r="D125" s="170" t="s">
        <v>1315</v>
      </c>
      <c r="E125" s="171"/>
      <c r="F125" s="172">
        <v>11.61</v>
      </c>
      <c r="G125" s="173">
        <v>1.4E-2</v>
      </c>
      <c r="H125" s="173">
        <v>8.9999999999999993E-3</v>
      </c>
      <c r="I125" s="174">
        <v>0.02</v>
      </c>
      <c r="J125" s="174">
        <v>31.32</v>
      </c>
    </row>
    <row r="126" spans="2:10" ht="15">
      <c r="B126" s="175" t="s">
        <v>1318</v>
      </c>
      <c r="C126" s="176" t="s">
        <v>1313</v>
      </c>
      <c r="D126" s="170" t="s">
        <v>1316</v>
      </c>
      <c r="E126" s="171"/>
      <c r="F126" s="172">
        <v>11.61</v>
      </c>
      <c r="G126" s="173">
        <v>0.63</v>
      </c>
      <c r="H126" s="173">
        <v>0.40200000000000002</v>
      </c>
      <c r="I126" s="174">
        <v>0.02</v>
      </c>
      <c r="J126" s="174">
        <v>31.28</v>
      </c>
    </row>
    <row r="127" spans="2:10" ht="15">
      <c r="B127" s="175" t="s">
        <v>1318</v>
      </c>
      <c r="C127" s="177" t="s">
        <v>1313</v>
      </c>
      <c r="D127" s="170" t="s">
        <v>1317</v>
      </c>
      <c r="E127" s="171"/>
      <c r="F127" s="172">
        <v>11.61</v>
      </c>
      <c r="G127" s="173">
        <v>0.318</v>
      </c>
      <c r="H127" s="173">
        <v>0.20300000000000001</v>
      </c>
      <c r="I127" s="174">
        <v>0.02</v>
      </c>
      <c r="J127" s="174">
        <v>31.45</v>
      </c>
    </row>
    <row r="128" spans="2:10" ht="15">
      <c r="B128" s="169" t="s">
        <v>1319</v>
      </c>
      <c r="C128" s="169" t="s">
        <v>1313</v>
      </c>
      <c r="D128" s="170" t="s">
        <v>1314</v>
      </c>
      <c r="E128" s="171"/>
      <c r="F128" s="172">
        <v>15</v>
      </c>
      <c r="G128" s="173"/>
      <c r="H128" s="173">
        <v>0</v>
      </c>
      <c r="I128" s="174">
        <v>0.02</v>
      </c>
      <c r="J128" s="174">
        <v>32.67</v>
      </c>
    </row>
    <row r="129" spans="2:10" ht="15">
      <c r="B129" s="175" t="s">
        <v>1319</v>
      </c>
      <c r="C129" s="176" t="s">
        <v>1313</v>
      </c>
      <c r="D129" s="170" t="s">
        <v>1315</v>
      </c>
      <c r="E129" s="171"/>
      <c r="F129" s="172">
        <v>15</v>
      </c>
      <c r="G129" s="173"/>
      <c r="H129" s="173">
        <v>0</v>
      </c>
      <c r="I129" s="174">
        <v>0.02</v>
      </c>
      <c r="J129" s="174">
        <v>31.59</v>
      </c>
    </row>
    <row r="130" spans="2:10" ht="15">
      <c r="B130" s="175" t="s">
        <v>1319</v>
      </c>
      <c r="C130" s="176" t="s">
        <v>1313</v>
      </c>
      <c r="D130" s="170" t="s">
        <v>1316</v>
      </c>
      <c r="E130" s="171"/>
      <c r="F130" s="172">
        <v>15</v>
      </c>
      <c r="G130" s="173"/>
      <c r="H130" s="173">
        <v>0</v>
      </c>
      <c r="I130" s="174">
        <v>0.02</v>
      </c>
      <c r="J130" s="174">
        <v>31.46</v>
      </c>
    </row>
    <row r="131" spans="2:10" ht="15">
      <c r="B131" s="175" t="s">
        <v>1319</v>
      </c>
      <c r="C131" s="177" t="s">
        <v>1313</v>
      </c>
      <c r="D131" s="170" t="s">
        <v>1317</v>
      </c>
      <c r="E131" s="171"/>
      <c r="F131" s="172">
        <v>15</v>
      </c>
      <c r="G131" s="173"/>
      <c r="H131" s="173">
        <v>0</v>
      </c>
      <c r="I131" s="174">
        <v>0.02</v>
      </c>
      <c r="J131" s="174">
        <v>31.95</v>
      </c>
    </row>
    <row r="132" spans="2:10" ht="15">
      <c r="B132" s="169" t="s">
        <v>1320</v>
      </c>
      <c r="C132" s="169" t="s">
        <v>1313</v>
      </c>
      <c r="D132" s="170" t="s">
        <v>1314</v>
      </c>
      <c r="E132" s="171"/>
      <c r="F132" s="172">
        <v>18.5</v>
      </c>
      <c r="G132" s="173"/>
      <c r="H132" s="173">
        <v>0</v>
      </c>
      <c r="I132" s="174">
        <v>0.02</v>
      </c>
      <c r="J132" s="174">
        <v>38.950000000000003</v>
      </c>
    </row>
    <row r="133" spans="2:10" ht="15">
      <c r="B133" s="175" t="s">
        <v>1320</v>
      </c>
      <c r="C133" s="176" t="s">
        <v>1313</v>
      </c>
      <c r="D133" s="170" t="s">
        <v>1315</v>
      </c>
      <c r="E133" s="171"/>
      <c r="F133" s="172">
        <v>18.5</v>
      </c>
      <c r="G133" s="173"/>
      <c r="H133" s="173">
        <v>0</v>
      </c>
      <c r="I133" s="174">
        <v>0.02</v>
      </c>
      <c r="J133" s="174">
        <v>38.24</v>
      </c>
    </row>
    <row r="134" spans="2:10" ht="15">
      <c r="B134" s="175" t="s">
        <v>1320</v>
      </c>
      <c r="C134" s="176" t="s">
        <v>1313</v>
      </c>
      <c r="D134" s="170" t="s">
        <v>1316</v>
      </c>
      <c r="E134" s="171"/>
      <c r="F134" s="172">
        <v>18.5</v>
      </c>
      <c r="G134" s="173"/>
      <c r="H134" s="173">
        <v>0</v>
      </c>
      <c r="I134" s="174">
        <v>0.02</v>
      </c>
      <c r="J134" s="174">
        <v>38.47</v>
      </c>
    </row>
    <row r="135" spans="2:10" ht="15">
      <c r="B135" s="177" t="s">
        <v>1313</v>
      </c>
      <c r="C135" s="177" t="s">
        <v>1313</v>
      </c>
      <c r="D135" s="170" t="s">
        <v>1317</v>
      </c>
      <c r="E135" s="171"/>
      <c r="F135" s="172">
        <v>18.5</v>
      </c>
      <c r="G135" s="173"/>
      <c r="H135" s="173">
        <v>0</v>
      </c>
      <c r="I135" s="174">
        <v>0.02</v>
      </c>
      <c r="J135" s="174">
        <v>39.630000000000003</v>
      </c>
    </row>
  </sheetData>
  <conditionalFormatting sqref="E81:E95">
    <cfRule type="containsText" dxfId="1" priority="1" operator="containsText" text="Abfälle">
      <formula>NOT(ISERROR(SEARCH("Abfälle",E81)))</formula>
    </cfRule>
  </conditionalFormatting>
  <pageMargins left="0.7" right="0.7" top="0.78740157499999996" bottom="0.78740157499999996" header="0.3" footer="0.3"/>
  <pageSetup paperSize="9" orientation="portrait"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2</vt:i4>
      </vt:variant>
    </vt:vector>
  </HeadingPairs>
  <TitlesOfParts>
    <vt:vector size="15" baseType="lpstr">
      <vt:lpstr>Start</vt:lpstr>
      <vt:lpstr>Eingabemaske</vt:lpstr>
      <vt:lpstr>Holzrechner</vt:lpstr>
      <vt:lpstr>LCIA</vt:lpstr>
      <vt:lpstr>2.LCIA</vt:lpstr>
      <vt:lpstr>3.LCIA</vt:lpstr>
      <vt:lpstr>Transport</vt:lpstr>
      <vt:lpstr>2.Transport</vt:lpstr>
      <vt:lpstr>3.Transport</vt:lpstr>
      <vt:lpstr>Ressourcenkorrektur</vt:lpstr>
      <vt:lpstr>Roundwood_transp._input</vt:lpstr>
      <vt:lpstr>Dichten</vt:lpstr>
      <vt:lpstr>Tabelle3</vt:lpstr>
      <vt:lpstr>Eingabemaske!Druckbereich</vt:lpstr>
      <vt:lpstr>Start!Druckbereich</vt:lpstr>
    </vt:vector>
  </TitlesOfParts>
  <Company>treeze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Betonsortenrechner für Planer</dc:title>
  <dc:creator>tschuemperlin@treeze.ch;frischknecht@treeze.ch</dc:creator>
  <cp:lastModifiedBy>Jolanda Küng</cp:lastModifiedBy>
  <cp:lastPrinted>2016-07-06T13:34:04Z</cp:lastPrinted>
  <dcterms:created xsi:type="dcterms:W3CDTF">2008-01-29T12:58:52Z</dcterms:created>
  <dcterms:modified xsi:type="dcterms:W3CDTF">2020-05-06T09:17:24Z</dcterms:modified>
</cp:coreProperties>
</file>